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2BDACA3A-E794-B04E-A3D5-5FDE43068703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'DMT-M'!$A$1:$RI$6</definedName>
    <definedName name="_xlnm._FilterDatabase" localSheetId="6" hidden="1">'DMT-W'!$A$1:$RI$9</definedName>
    <definedName name="_xlnm._FilterDatabase" localSheetId="1" hidden="1">'TRA-M'!$A$1:$TV$33</definedName>
    <definedName name="_xlnm._FilterDatabase" localSheetId="2" hidden="1">'TRA-W'!$A$1:$TV$25</definedName>
    <definedName name="_xlnm._FilterDatabase" localSheetId="3" hidden="1">'TUM-M'!$A$1:$RI$12</definedName>
    <definedName name="_xlnm._FilterDatabase" localSheetId="4" hidden="1">'TUM-W'!$A$1:$RI$15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R30" i="21" l="1"/>
  <c r="AS30" i="21"/>
  <c r="AT30" i="21"/>
  <c r="AU30" i="21"/>
  <c r="AW30" i="21"/>
  <c r="AX30" i="21"/>
  <c r="BU30" i="21"/>
  <c r="BV30" i="21"/>
  <c r="BY30" i="21" s="1"/>
  <c r="BW30" i="21"/>
  <c r="BX30" i="21"/>
  <c r="BZ30" i="21"/>
  <c r="CA30" i="21"/>
  <c r="CX30" i="21"/>
  <c r="CY30" i="21"/>
  <c r="CZ30" i="21"/>
  <c r="DA30" i="21"/>
  <c r="DC30" i="21"/>
  <c r="DD30" i="21"/>
  <c r="EC30" i="21"/>
  <c r="ED30" i="21"/>
  <c r="EE30" i="21"/>
  <c r="EF30" i="21"/>
  <c r="EH30" i="21"/>
  <c r="EI30" i="21"/>
  <c r="FE30" i="21"/>
  <c r="FF30" i="21"/>
  <c r="FG30" i="21"/>
  <c r="FH30" i="21"/>
  <c r="FJ30" i="21"/>
  <c r="FK30" i="21"/>
  <c r="GG30" i="21"/>
  <c r="GH30" i="21"/>
  <c r="GK30" i="21" s="1"/>
  <c r="GI30" i="21"/>
  <c r="GJ30" i="21"/>
  <c r="GL30" i="21"/>
  <c r="GM30" i="21"/>
  <c r="HI30" i="21"/>
  <c r="HJ30" i="21"/>
  <c r="HK30" i="21"/>
  <c r="HL30" i="21"/>
  <c r="HN30" i="21"/>
  <c r="HO30" i="21"/>
  <c r="IK30" i="21"/>
  <c r="IL30" i="21"/>
  <c r="IM30" i="21"/>
  <c r="IO30" i="21" s="1"/>
  <c r="IN30" i="21"/>
  <c r="IP30" i="21"/>
  <c r="IQ30" i="21"/>
  <c r="JM30" i="21"/>
  <c r="JN30" i="21"/>
  <c r="JO30" i="21"/>
  <c r="JP30" i="21"/>
  <c r="JR30" i="21"/>
  <c r="JS30" i="21"/>
  <c r="KO30" i="21"/>
  <c r="KP30" i="21"/>
  <c r="KQ30" i="21"/>
  <c r="KR30" i="21"/>
  <c r="KT30" i="21"/>
  <c r="KU30" i="21"/>
  <c r="LQ30" i="21"/>
  <c r="LR30" i="21"/>
  <c r="LS30" i="21"/>
  <c r="LT30" i="21"/>
  <c r="LV30" i="21"/>
  <c r="LW30" i="21"/>
  <c r="MS30" i="21"/>
  <c r="MT30" i="21"/>
  <c r="MU30" i="21"/>
  <c r="MV30" i="21"/>
  <c r="MX30" i="21"/>
  <c r="MY30" i="21"/>
  <c r="NU30" i="21"/>
  <c r="NV30" i="21"/>
  <c r="NW30" i="21"/>
  <c r="NX30" i="21"/>
  <c r="NZ30" i="21"/>
  <c r="OA30" i="21"/>
  <c r="OW30" i="21"/>
  <c r="OX30" i="21"/>
  <c r="OY30" i="21"/>
  <c r="OZ30" i="21"/>
  <c r="PB30" i="21"/>
  <c r="PC30" i="21"/>
  <c r="PY30" i="21"/>
  <c r="PZ30" i="21"/>
  <c r="QA30" i="21"/>
  <c r="QB30" i="21"/>
  <c r="QD30" i="21"/>
  <c r="QE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QX30" i="21"/>
  <c r="QY30" i="21"/>
  <c r="QZ30" i="21"/>
  <c r="AR29" i="21"/>
  <c r="AS29" i="21"/>
  <c r="AT29" i="21"/>
  <c r="AU29" i="21"/>
  <c r="AW29" i="21"/>
  <c r="AX29" i="21"/>
  <c r="BU29" i="21"/>
  <c r="BV29" i="21"/>
  <c r="BW29" i="21"/>
  <c r="BX29" i="21"/>
  <c r="BZ29" i="21"/>
  <c r="CA29" i="21"/>
  <c r="CX29" i="21"/>
  <c r="CY29" i="21"/>
  <c r="CZ29" i="21"/>
  <c r="DA29" i="21"/>
  <c r="DC29" i="21"/>
  <c r="DD29" i="21"/>
  <c r="EC29" i="21"/>
  <c r="ED29" i="21"/>
  <c r="EE29" i="21"/>
  <c r="EF29" i="21"/>
  <c r="EH29" i="21"/>
  <c r="EI29" i="21"/>
  <c r="FE29" i="21"/>
  <c r="FF29" i="21"/>
  <c r="FG29" i="21"/>
  <c r="FH29" i="21"/>
  <c r="FJ29" i="21"/>
  <c r="FK29" i="21"/>
  <c r="GG29" i="21"/>
  <c r="GH29" i="21"/>
  <c r="GI29" i="21"/>
  <c r="GJ29" i="21"/>
  <c r="GL29" i="21"/>
  <c r="GM29" i="21"/>
  <c r="HI29" i="21"/>
  <c r="HJ29" i="21"/>
  <c r="HK29" i="21"/>
  <c r="HL29" i="21"/>
  <c r="HN29" i="21"/>
  <c r="HO29" i="21"/>
  <c r="IK29" i="21"/>
  <c r="IL29" i="21"/>
  <c r="IM29" i="21"/>
  <c r="IN29" i="21"/>
  <c r="IP29" i="21"/>
  <c r="IQ29" i="21"/>
  <c r="JM29" i="21"/>
  <c r="JN29" i="21"/>
  <c r="JO29" i="21"/>
  <c r="JP29" i="21"/>
  <c r="JR29" i="21"/>
  <c r="JS29" i="21"/>
  <c r="KO29" i="21"/>
  <c r="KP29" i="21"/>
  <c r="KQ29" i="21"/>
  <c r="KR29" i="21"/>
  <c r="KT29" i="21"/>
  <c r="KU29" i="21"/>
  <c r="LQ29" i="21"/>
  <c r="LR29" i="21"/>
  <c r="LS29" i="21"/>
  <c r="LT29" i="21"/>
  <c r="LV29" i="21"/>
  <c r="LW29" i="21"/>
  <c r="MS29" i="21"/>
  <c r="MT29" i="21"/>
  <c r="MU29" i="21"/>
  <c r="MV29" i="21"/>
  <c r="MX29" i="21"/>
  <c r="MY29" i="21"/>
  <c r="NU29" i="21"/>
  <c r="NV29" i="21"/>
  <c r="NY29" i="21" s="1"/>
  <c r="NW29" i="21"/>
  <c r="NX29" i="21"/>
  <c r="NZ29" i="21"/>
  <c r="OA29" i="21"/>
  <c r="OW29" i="21"/>
  <c r="OX29" i="21"/>
  <c r="OY29" i="21"/>
  <c r="OZ29" i="21"/>
  <c r="PB29" i="21"/>
  <c r="PC29" i="21"/>
  <c r="PY29" i="21"/>
  <c r="PZ29" i="21"/>
  <c r="QA29" i="21"/>
  <c r="QB29" i="21"/>
  <c r="QD29" i="21"/>
  <c r="QE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QX29" i="21"/>
  <c r="QY29" i="21"/>
  <c r="QZ29" i="21"/>
  <c r="AR26" i="21"/>
  <c r="AS26" i="21"/>
  <c r="AT26" i="21"/>
  <c r="AU26" i="21"/>
  <c r="AW26" i="21"/>
  <c r="AX26" i="21"/>
  <c r="BU26" i="21"/>
  <c r="BV26" i="21"/>
  <c r="BW26" i="21"/>
  <c r="BX26" i="21"/>
  <c r="BZ26" i="21"/>
  <c r="CA26" i="21"/>
  <c r="CX26" i="21"/>
  <c r="CY26" i="21"/>
  <c r="CZ26" i="21"/>
  <c r="DA26" i="21"/>
  <c r="DC26" i="21"/>
  <c r="DD26" i="21"/>
  <c r="EC26" i="21"/>
  <c r="ED26" i="21"/>
  <c r="EE26" i="21"/>
  <c r="EF26" i="21"/>
  <c r="EH26" i="21"/>
  <c r="EI26" i="21"/>
  <c r="FE26" i="21"/>
  <c r="FF26" i="21"/>
  <c r="FG26" i="21"/>
  <c r="FH26" i="21"/>
  <c r="FJ26" i="21"/>
  <c r="FK26" i="21"/>
  <c r="GG26" i="21"/>
  <c r="GH26" i="21"/>
  <c r="GI26" i="21"/>
  <c r="GJ26" i="21"/>
  <c r="GL26" i="21"/>
  <c r="GM26" i="21"/>
  <c r="HI26" i="21"/>
  <c r="HJ26" i="21"/>
  <c r="HK26" i="21"/>
  <c r="HL26" i="21"/>
  <c r="HN26" i="21"/>
  <c r="HO26" i="21"/>
  <c r="IK26" i="21"/>
  <c r="IL26" i="21"/>
  <c r="IM26" i="21"/>
  <c r="IN26" i="21"/>
  <c r="IP26" i="21"/>
  <c r="IQ26" i="21"/>
  <c r="JM26" i="21"/>
  <c r="JN26" i="21"/>
  <c r="JO26" i="21"/>
  <c r="JP26" i="21"/>
  <c r="JR26" i="21"/>
  <c r="JS26" i="21"/>
  <c r="KO26" i="21"/>
  <c r="KP26" i="21"/>
  <c r="KQ26" i="21"/>
  <c r="KR26" i="21"/>
  <c r="KT26" i="21"/>
  <c r="KU26" i="21"/>
  <c r="LQ26" i="21"/>
  <c r="LR26" i="21"/>
  <c r="LS26" i="21"/>
  <c r="LT26" i="21"/>
  <c r="LV26" i="21"/>
  <c r="LW26" i="21"/>
  <c r="MS26" i="21"/>
  <c r="MT26" i="21"/>
  <c r="MU26" i="21"/>
  <c r="MV26" i="21"/>
  <c r="MX26" i="21"/>
  <c r="MY26" i="21"/>
  <c r="NU26" i="21"/>
  <c r="NV26" i="21"/>
  <c r="NW26" i="21"/>
  <c r="NX26" i="21"/>
  <c r="NZ26" i="21"/>
  <c r="OA26" i="21"/>
  <c r="OW26" i="21"/>
  <c r="OX26" i="21"/>
  <c r="OY26" i="21"/>
  <c r="OZ26" i="21"/>
  <c r="PB26" i="21"/>
  <c r="PC26" i="21"/>
  <c r="PY26" i="21"/>
  <c r="PZ26" i="21"/>
  <c r="QA26" i="21"/>
  <c r="QB26" i="21"/>
  <c r="QD26" i="21"/>
  <c r="QE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QX26" i="21"/>
  <c r="QY26" i="21"/>
  <c r="QZ26" i="21"/>
  <c r="AR24" i="21"/>
  <c r="AS24" i="21"/>
  <c r="AT24" i="21"/>
  <c r="AU24" i="21"/>
  <c r="AW24" i="21"/>
  <c r="AX24" i="21"/>
  <c r="BU24" i="21"/>
  <c r="BV24" i="21"/>
  <c r="BW24" i="21"/>
  <c r="BX24" i="21"/>
  <c r="BZ24" i="21"/>
  <c r="CA24" i="21"/>
  <c r="CX24" i="21"/>
  <c r="CY24" i="21"/>
  <c r="CZ24" i="21"/>
  <c r="DA24" i="21"/>
  <c r="DC24" i="21"/>
  <c r="DD24" i="21"/>
  <c r="EC24" i="21"/>
  <c r="ED24" i="21"/>
  <c r="EE24" i="21"/>
  <c r="EF24" i="21"/>
  <c r="EH24" i="21"/>
  <c r="EI24" i="21"/>
  <c r="FE24" i="21"/>
  <c r="FF24" i="21"/>
  <c r="FG24" i="21"/>
  <c r="FH24" i="21"/>
  <c r="FJ24" i="21"/>
  <c r="FK24" i="21"/>
  <c r="GG24" i="21"/>
  <c r="GH24" i="21"/>
  <c r="GI24" i="21"/>
  <c r="GJ24" i="21"/>
  <c r="GL24" i="21"/>
  <c r="GM24" i="21"/>
  <c r="HI24" i="21"/>
  <c r="HJ24" i="21"/>
  <c r="HK24" i="21"/>
  <c r="HL24" i="21"/>
  <c r="HN24" i="21"/>
  <c r="HO24" i="21"/>
  <c r="IK24" i="21"/>
  <c r="IL24" i="21"/>
  <c r="IM24" i="21"/>
  <c r="IN24" i="21"/>
  <c r="IP24" i="21"/>
  <c r="IQ24" i="21"/>
  <c r="JM24" i="21"/>
  <c r="JN24" i="21"/>
  <c r="JO24" i="21"/>
  <c r="JP24" i="21"/>
  <c r="JR24" i="21"/>
  <c r="JS24" i="21"/>
  <c r="KO24" i="21"/>
  <c r="KP24" i="21"/>
  <c r="KQ24" i="21"/>
  <c r="KR24" i="21"/>
  <c r="KT24" i="21"/>
  <c r="KU24" i="21"/>
  <c r="LQ24" i="21"/>
  <c r="LR24" i="21"/>
  <c r="LS24" i="21"/>
  <c r="LT24" i="21"/>
  <c r="LV24" i="21"/>
  <c r="LW24" i="21"/>
  <c r="MS24" i="21"/>
  <c r="MT24" i="21"/>
  <c r="MU24" i="21"/>
  <c r="MV24" i="21"/>
  <c r="MX24" i="21"/>
  <c r="MY24" i="21"/>
  <c r="NU24" i="21"/>
  <c r="NV24" i="21"/>
  <c r="NW24" i="21"/>
  <c r="NX24" i="21"/>
  <c r="NZ24" i="21"/>
  <c r="OA24" i="21"/>
  <c r="OW24" i="21"/>
  <c r="OX24" i="21"/>
  <c r="OY24" i="21"/>
  <c r="OZ24" i="21"/>
  <c r="PB24" i="21"/>
  <c r="PC24" i="21"/>
  <c r="PY24" i="21"/>
  <c r="PZ24" i="21"/>
  <c r="QA24" i="21"/>
  <c r="QB24" i="21"/>
  <c r="QD24" i="21"/>
  <c r="QE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QX24" i="21"/>
  <c r="QY24" i="21"/>
  <c r="QZ24" i="21"/>
  <c r="AR39" i="19"/>
  <c r="AS39" i="19"/>
  <c r="AT39" i="19"/>
  <c r="AU39" i="19"/>
  <c r="AW39" i="19"/>
  <c r="AX39" i="19"/>
  <c r="BU39" i="19"/>
  <c r="BV39" i="19"/>
  <c r="BW39" i="19"/>
  <c r="BX39" i="19"/>
  <c r="BZ39" i="19"/>
  <c r="CA39" i="19"/>
  <c r="CX39" i="19"/>
  <c r="CY39" i="19"/>
  <c r="CZ39" i="19"/>
  <c r="DA39" i="19"/>
  <c r="DC39" i="19"/>
  <c r="DD39" i="19"/>
  <c r="EC39" i="19"/>
  <c r="ED39" i="19"/>
  <c r="EE39" i="19"/>
  <c r="EF39" i="19"/>
  <c r="EH39" i="19"/>
  <c r="EI39" i="19"/>
  <c r="FE39" i="19"/>
  <c r="FF39" i="19"/>
  <c r="FG39" i="19"/>
  <c r="FH39" i="19"/>
  <c r="FJ39" i="19"/>
  <c r="FK39" i="19"/>
  <c r="GG39" i="19"/>
  <c r="GH39" i="19"/>
  <c r="GI39" i="19"/>
  <c r="GJ39" i="19"/>
  <c r="GL39" i="19"/>
  <c r="GM39" i="19"/>
  <c r="HI39" i="19"/>
  <c r="HJ39" i="19"/>
  <c r="HK39" i="19"/>
  <c r="HL39" i="19"/>
  <c r="HN39" i="19"/>
  <c r="HO39" i="19"/>
  <c r="IK39" i="19"/>
  <c r="IL39" i="19"/>
  <c r="IM39" i="19"/>
  <c r="IN39" i="19"/>
  <c r="IP39" i="19"/>
  <c r="IQ39" i="19"/>
  <c r="JM39" i="19"/>
  <c r="JN39" i="19"/>
  <c r="JO39" i="19"/>
  <c r="JP39" i="19"/>
  <c r="JR39" i="19"/>
  <c r="JS39" i="19"/>
  <c r="KO39" i="19"/>
  <c r="KP39" i="19"/>
  <c r="KQ39" i="19"/>
  <c r="KR39" i="19"/>
  <c r="KT39" i="19"/>
  <c r="KU39" i="19"/>
  <c r="LQ39" i="19"/>
  <c r="LR39" i="19"/>
  <c r="LS39" i="19"/>
  <c r="LT39" i="19"/>
  <c r="LV39" i="19"/>
  <c r="LW39" i="19"/>
  <c r="MS39" i="19"/>
  <c r="MT39" i="19"/>
  <c r="MU39" i="19"/>
  <c r="MV39" i="19"/>
  <c r="MX39" i="19"/>
  <c r="MY39" i="19"/>
  <c r="NU39" i="19"/>
  <c r="NV39" i="19"/>
  <c r="NW39" i="19"/>
  <c r="NX39" i="19"/>
  <c r="NZ39" i="19"/>
  <c r="OA39" i="19"/>
  <c r="OW39" i="19"/>
  <c r="OX39" i="19"/>
  <c r="OY39" i="19"/>
  <c r="OZ39" i="19"/>
  <c r="PB39" i="19"/>
  <c r="PC39" i="19"/>
  <c r="PY39" i="19"/>
  <c r="PZ39" i="19"/>
  <c r="QA39" i="19"/>
  <c r="QB39" i="19"/>
  <c r="QD39" i="19"/>
  <c r="QE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QY39" i="19"/>
  <c r="QZ39" i="19"/>
  <c r="AR38" i="19"/>
  <c r="AS38" i="19"/>
  <c r="AT38" i="19"/>
  <c r="AU38" i="19"/>
  <c r="AW38" i="19"/>
  <c r="AX38" i="19"/>
  <c r="BU38" i="19"/>
  <c r="BV38" i="19"/>
  <c r="BW38" i="19"/>
  <c r="BX38" i="19"/>
  <c r="BZ38" i="19"/>
  <c r="CA38" i="19"/>
  <c r="CX38" i="19"/>
  <c r="CY38" i="19"/>
  <c r="CZ38" i="19"/>
  <c r="DA38" i="19"/>
  <c r="DC38" i="19"/>
  <c r="DD38" i="19"/>
  <c r="EC38" i="19"/>
  <c r="ED38" i="19"/>
  <c r="EE38" i="19"/>
  <c r="EF38" i="19"/>
  <c r="EH38" i="19"/>
  <c r="EI38" i="19"/>
  <c r="FE38" i="19"/>
  <c r="FF38" i="19"/>
  <c r="FG38" i="19"/>
  <c r="FH38" i="19"/>
  <c r="FJ38" i="19"/>
  <c r="FK38" i="19"/>
  <c r="GG38" i="19"/>
  <c r="GH38" i="19"/>
  <c r="GI38" i="19"/>
  <c r="GJ38" i="19"/>
  <c r="GL38" i="19"/>
  <c r="GM38" i="19"/>
  <c r="HI38" i="19"/>
  <c r="HJ38" i="19"/>
  <c r="HK38" i="19"/>
  <c r="HL38" i="19"/>
  <c r="HN38" i="19"/>
  <c r="HO38" i="19"/>
  <c r="IK38" i="19"/>
  <c r="IL38" i="19"/>
  <c r="IM38" i="19"/>
  <c r="IN38" i="19"/>
  <c r="IP38" i="19"/>
  <c r="IQ38" i="19"/>
  <c r="JM38" i="19"/>
  <c r="JN38" i="19"/>
  <c r="JO38" i="19"/>
  <c r="JP38" i="19"/>
  <c r="JR38" i="19"/>
  <c r="JS38" i="19"/>
  <c r="KO38" i="19"/>
  <c r="KP38" i="19"/>
  <c r="KQ38" i="19"/>
  <c r="KR38" i="19"/>
  <c r="KT38" i="19"/>
  <c r="KU38" i="19"/>
  <c r="LQ38" i="19"/>
  <c r="LR38" i="19"/>
  <c r="LS38" i="19"/>
  <c r="LT38" i="19"/>
  <c r="LV38" i="19"/>
  <c r="LW38" i="19"/>
  <c r="MS38" i="19"/>
  <c r="MT38" i="19"/>
  <c r="MU38" i="19"/>
  <c r="MV38" i="19"/>
  <c r="MX38" i="19"/>
  <c r="MY38" i="19"/>
  <c r="NU38" i="19"/>
  <c r="NV38" i="19"/>
  <c r="NY38" i="19" s="1"/>
  <c r="NW38" i="19"/>
  <c r="NX38" i="19"/>
  <c r="NZ38" i="19"/>
  <c r="OA38" i="19"/>
  <c r="OW38" i="19"/>
  <c r="OX38" i="19"/>
  <c r="OY38" i="19"/>
  <c r="OZ38" i="19"/>
  <c r="PB38" i="19"/>
  <c r="PC38" i="19"/>
  <c r="PY38" i="19"/>
  <c r="PZ38" i="19"/>
  <c r="QA38" i="19"/>
  <c r="QB38" i="19"/>
  <c r="QD38" i="19"/>
  <c r="QE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QY38" i="19"/>
  <c r="QZ38" i="19"/>
  <c r="AR37" i="19"/>
  <c r="AS37" i="19"/>
  <c r="AT37" i="19"/>
  <c r="AU37" i="19"/>
  <c r="AW37" i="19"/>
  <c r="AX37" i="19"/>
  <c r="BU37" i="19"/>
  <c r="BV37" i="19"/>
  <c r="BW37" i="19"/>
  <c r="BX37" i="19"/>
  <c r="BZ37" i="19"/>
  <c r="CA37" i="19"/>
  <c r="CX37" i="19"/>
  <c r="CY37" i="19"/>
  <c r="CZ37" i="19"/>
  <c r="DA37" i="19"/>
  <c r="DC37" i="19"/>
  <c r="DD37" i="19"/>
  <c r="EC37" i="19"/>
  <c r="ED37" i="19"/>
  <c r="EE37" i="19"/>
  <c r="EF37" i="19"/>
  <c r="EH37" i="19"/>
  <c r="EI37" i="19"/>
  <c r="FE37" i="19"/>
  <c r="FF37" i="19"/>
  <c r="FG37" i="19"/>
  <c r="FH37" i="19"/>
  <c r="FJ37" i="19"/>
  <c r="FK37" i="19"/>
  <c r="GG37" i="19"/>
  <c r="GH37" i="19"/>
  <c r="GI37" i="19"/>
  <c r="GJ37" i="19"/>
  <c r="GL37" i="19"/>
  <c r="GM37" i="19"/>
  <c r="HI37" i="19"/>
  <c r="HJ37" i="19"/>
  <c r="HK37" i="19"/>
  <c r="HL37" i="19"/>
  <c r="HN37" i="19"/>
  <c r="HO37" i="19"/>
  <c r="IK37" i="19"/>
  <c r="IL37" i="19"/>
  <c r="IM37" i="19"/>
  <c r="IN37" i="19"/>
  <c r="IP37" i="19"/>
  <c r="IQ37" i="19"/>
  <c r="JM37" i="19"/>
  <c r="JN37" i="19"/>
  <c r="JO37" i="19"/>
  <c r="JP37" i="19"/>
  <c r="JR37" i="19"/>
  <c r="JS37" i="19"/>
  <c r="KO37" i="19"/>
  <c r="KP37" i="19"/>
  <c r="KQ37" i="19"/>
  <c r="KR37" i="19"/>
  <c r="KT37" i="19"/>
  <c r="KU37" i="19"/>
  <c r="LQ37" i="19"/>
  <c r="LR37" i="19"/>
  <c r="LS37" i="19"/>
  <c r="LT37" i="19"/>
  <c r="LV37" i="19"/>
  <c r="LW37" i="19"/>
  <c r="MS37" i="19"/>
  <c r="MT37" i="19"/>
  <c r="MU37" i="19"/>
  <c r="MV37" i="19"/>
  <c r="MX37" i="19"/>
  <c r="MY37" i="19"/>
  <c r="NU37" i="19"/>
  <c r="NV37" i="19"/>
  <c r="NW37" i="19"/>
  <c r="NX37" i="19"/>
  <c r="NZ37" i="19"/>
  <c r="OA37" i="19"/>
  <c r="OW37" i="19"/>
  <c r="OX37" i="19"/>
  <c r="OY37" i="19"/>
  <c r="OZ37" i="19"/>
  <c r="PB37" i="19"/>
  <c r="PC37" i="19"/>
  <c r="PY37" i="19"/>
  <c r="PZ37" i="19"/>
  <c r="QA37" i="19"/>
  <c r="QB37" i="19"/>
  <c r="QD37" i="19"/>
  <c r="QE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QY37" i="19"/>
  <c r="QZ37" i="19"/>
  <c r="AR22" i="21"/>
  <c r="AS22" i="21"/>
  <c r="AT22" i="21"/>
  <c r="AU22" i="21"/>
  <c r="AW22" i="21"/>
  <c r="AX22" i="21"/>
  <c r="BU22" i="21"/>
  <c r="BV22" i="21"/>
  <c r="BW22" i="21"/>
  <c r="BX22" i="21"/>
  <c r="BZ22" i="21"/>
  <c r="CA22" i="21"/>
  <c r="CX22" i="21"/>
  <c r="CY22" i="21"/>
  <c r="CZ22" i="21"/>
  <c r="DA22" i="21"/>
  <c r="DC22" i="21"/>
  <c r="DD22" i="21"/>
  <c r="EC22" i="21"/>
  <c r="ED22" i="21"/>
  <c r="EE22" i="21"/>
  <c r="EF22" i="21"/>
  <c r="EH22" i="21"/>
  <c r="EI22" i="21"/>
  <c r="FE22" i="21"/>
  <c r="FF22" i="21"/>
  <c r="FG22" i="21"/>
  <c r="FH22" i="21"/>
  <c r="FJ22" i="21"/>
  <c r="FK22" i="21"/>
  <c r="GG22" i="21"/>
  <c r="GH22" i="21"/>
  <c r="GI22" i="21"/>
  <c r="GJ22" i="21"/>
  <c r="GL22" i="21"/>
  <c r="GM22" i="21"/>
  <c r="HI22" i="21"/>
  <c r="HJ22" i="21"/>
  <c r="HK22" i="21"/>
  <c r="HL22" i="21"/>
  <c r="HN22" i="21"/>
  <c r="HO22" i="21"/>
  <c r="IK22" i="21"/>
  <c r="IL22" i="21"/>
  <c r="IM22" i="21"/>
  <c r="IN22" i="21"/>
  <c r="IP22" i="21"/>
  <c r="IQ22" i="21"/>
  <c r="JM22" i="21"/>
  <c r="JN22" i="21"/>
  <c r="JO22" i="21"/>
  <c r="JP22" i="21"/>
  <c r="JR22" i="21"/>
  <c r="JS22" i="21"/>
  <c r="KO22" i="21"/>
  <c r="KP22" i="21"/>
  <c r="KQ22" i="21"/>
  <c r="KR22" i="21"/>
  <c r="KT22" i="21"/>
  <c r="KU22" i="21"/>
  <c r="LQ22" i="21"/>
  <c r="LR22" i="21"/>
  <c r="LS22" i="21"/>
  <c r="LT22" i="21"/>
  <c r="LV22" i="21"/>
  <c r="LW22" i="21"/>
  <c r="MS22" i="21"/>
  <c r="MT22" i="21"/>
  <c r="MU22" i="21"/>
  <c r="MV22" i="21"/>
  <c r="MX22" i="21"/>
  <c r="MY22" i="21"/>
  <c r="NU22" i="21"/>
  <c r="NV22" i="21"/>
  <c r="NW22" i="21"/>
  <c r="NX22" i="21"/>
  <c r="NZ22" i="21"/>
  <c r="OA22" i="21"/>
  <c r="OW22" i="21"/>
  <c r="OX22" i="21"/>
  <c r="OY22" i="21"/>
  <c r="OZ22" i="21"/>
  <c r="PB22" i="21"/>
  <c r="PC22" i="21"/>
  <c r="PY22" i="21"/>
  <c r="PZ22" i="21"/>
  <c r="QA22" i="21"/>
  <c r="QB22" i="21"/>
  <c r="QD22" i="21"/>
  <c r="QE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QY22" i="21"/>
  <c r="QZ22" i="21"/>
  <c r="AR36" i="19"/>
  <c r="AS36" i="19"/>
  <c r="AT36" i="19"/>
  <c r="AU36" i="19"/>
  <c r="AW36" i="19"/>
  <c r="AX36" i="19"/>
  <c r="BU36" i="19"/>
  <c r="BV36" i="19"/>
  <c r="BW36" i="19"/>
  <c r="BX36" i="19"/>
  <c r="BZ36" i="19"/>
  <c r="CA36" i="19"/>
  <c r="CX36" i="19"/>
  <c r="CY36" i="19"/>
  <c r="CZ36" i="19"/>
  <c r="DA36" i="19"/>
  <c r="DC36" i="19"/>
  <c r="DD36" i="19"/>
  <c r="EC36" i="19"/>
  <c r="ED36" i="19"/>
  <c r="EE36" i="19"/>
  <c r="EF36" i="19"/>
  <c r="EH36" i="19"/>
  <c r="EI36" i="19"/>
  <c r="FE36" i="19"/>
  <c r="FF36" i="19"/>
  <c r="FG36" i="19"/>
  <c r="FH36" i="19"/>
  <c r="FJ36" i="19"/>
  <c r="FK36" i="19"/>
  <c r="GG36" i="19"/>
  <c r="GH36" i="19"/>
  <c r="GI36" i="19"/>
  <c r="GJ36" i="19"/>
  <c r="GL36" i="19"/>
  <c r="GM36" i="19"/>
  <c r="HI36" i="19"/>
  <c r="HJ36" i="19"/>
  <c r="HK36" i="19"/>
  <c r="HL36" i="19"/>
  <c r="HN36" i="19"/>
  <c r="HO36" i="19"/>
  <c r="IK36" i="19"/>
  <c r="IL36" i="19"/>
  <c r="IM36" i="19"/>
  <c r="IN36" i="19"/>
  <c r="IP36" i="19"/>
  <c r="IQ36" i="19"/>
  <c r="JM36" i="19"/>
  <c r="JN36" i="19"/>
  <c r="JO36" i="19"/>
  <c r="JP36" i="19"/>
  <c r="JR36" i="19"/>
  <c r="JS36" i="19"/>
  <c r="KO36" i="19"/>
  <c r="KP36" i="19"/>
  <c r="KQ36" i="19"/>
  <c r="KR36" i="19"/>
  <c r="KT36" i="19"/>
  <c r="KU36" i="19"/>
  <c r="LQ36" i="19"/>
  <c r="LR36" i="19"/>
  <c r="LS36" i="19"/>
  <c r="LT36" i="19"/>
  <c r="LV36" i="19"/>
  <c r="LW36" i="19"/>
  <c r="MS36" i="19"/>
  <c r="MT36" i="19"/>
  <c r="MU36" i="19"/>
  <c r="MV36" i="19"/>
  <c r="MX36" i="19"/>
  <c r="MY36" i="19"/>
  <c r="NU36" i="19"/>
  <c r="NV36" i="19"/>
  <c r="NW36" i="19"/>
  <c r="NX36" i="19"/>
  <c r="NZ36" i="19"/>
  <c r="OA36" i="19"/>
  <c r="OW36" i="19"/>
  <c r="OX36" i="19"/>
  <c r="OY36" i="19"/>
  <c r="OZ36" i="19"/>
  <c r="PB36" i="19"/>
  <c r="PC36" i="19"/>
  <c r="PY36" i="19"/>
  <c r="PZ36" i="19"/>
  <c r="QA36" i="19"/>
  <c r="QB36" i="19"/>
  <c r="QD36" i="19"/>
  <c r="QE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QY36" i="19"/>
  <c r="QZ36" i="19"/>
  <c r="AR34" i="19"/>
  <c r="AS34" i="19"/>
  <c r="AT34" i="19"/>
  <c r="AU34" i="19"/>
  <c r="AW34" i="19"/>
  <c r="AX34" i="19"/>
  <c r="BU34" i="19"/>
  <c r="BV34" i="19"/>
  <c r="BW34" i="19"/>
  <c r="BX34" i="19"/>
  <c r="BZ34" i="19"/>
  <c r="CA34" i="19"/>
  <c r="CX34" i="19"/>
  <c r="CY34" i="19"/>
  <c r="CZ34" i="19"/>
  <c r="DA34" i="19"/>
  <c r="DC34" i="19"/>
  <c r="DD34" i="19"/>
  <c r="EC34" i="19"/>
  <c r="ED34" i="19"/>
  <c r="EE34" i="19"/>
  <c r="EF34" i="19"/>
  <c r="EH34" i="19"/>
  <c r="EI34" i="19"/>
  <c r="FE34" i="19"/>
  <c r="FF34" i="19"/>
  <c r="FG34" i="19"/>
  <c r="FH34" i="19"/>
  <c r="FJ34" i="19"/>
  <c r="FK34" i="19"/>
  <c r="GG34" i="19"/>
  <c r="GH34" i="19"/>
  <c r="GI34" i="19"/>
  <c r="GJ34" i="19"/>
  <c r="GL34" i="19"/>
  <c r="GM34" i="19"/>
  <c r="HI34" i="19"/>
  <c r="HJ34" i="19"/>
  <c r="HK34" i="19"/>
  <c r="HL34" i="19"/>
  <c r="HN34" i="19"/>
  <c r="HO34" i="19"/>
  <c r="IK34" i="19"/>
  <c r="IL34" i="19"/>
  <c r="IM34" i="19"/>
  <c r="IN34" i="19"/>
  <c r="IP34" i="19"/>
  <c r="IQ34" i="19"/>
  <c r="JM34" i="19"/>
  <c r="JN34" i="19"/>
  <c r="JO34" i="19"/>
  <c r="JP34" i="19"/>
  <c r="JR34" i="19"/>
  <c r="JS34" i="19"/>
  <c r="KO34" i="19"/>
  <c r="KP34" i="19"/>
  <c r="KQ34" i="19"/>
  <c r="KR34" i="19"/>
  <c r="KT34" i="19"/>
  <c r="KU34" i="19"/>
  <c r="LQ34" i="19"/>
  <c r="LR34" i="19"/>
  <c r="LS34" i="19"/>
  <c r="LT34" i="19"/>
  <c r="LV34" i="19"/>
  <c r="LW34" i="19"/>
  <c r="MS34" i="19"/>
  <c r="MT34" i="19"/>
  <c r="MU34" i="19"/>
  <c r="MV34" i="19"/>
  <c r="MX34" i="19"/>
  <c r="MY34" i="19"/>
  <c r="NU34" i="19"/>
  <c r="NV34" i="19"/>
  <c r="NW34" i="19"/>
  <c r="NX34" i="19"/>
  <c r="NZ34" i="19"/>
  <c r="OA34" i="19"/>
  <c r="OW34" i="19"/>
  <c r="OX34" i="19"/>
  <c r="OY34" i="19"/>
  <c r="OZ34" i="19"/>
  <c r="PB34" i="19"/>
  <c r="PC34" i="19"/>
  <c r="PY34" i="19"/>
  <c r="PZ34" i="19"/>
  <c r="QA34" i="19"/>
  <c r="QB34" i="19"/>
  <c r="QD34" i="19"/>
  <c r="QE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QY34" i="19"/>
  <c r="QZ34" i="19"/>
  <c r="AR21" i="26"/>
  <c r="AS21" i="26"/>
  <c r="AT21" i="26"/>
  <c r="AU21" i="26"/>
  <c r="AW21" i="26"/>
  <c r="AX21" i="26"/>
  <c r="BU21" i="26"/>
  <c r="BV21" i="26"/>
  <c r="BW21" i="26"/>
  <c r="BX21" i="26"/>
  <c r="BZ21" i="26"/>
  <c r="CA21" i="26"/>
  <c r="CX21" i="26"/>
  <c r="CY21" i="26"/>
  <c r="CZ21" i="26"/>
  <c r="DA21" i="26"/>
  <c r="DC21" i="26"/>
  <c r="DD21" i="26"/>
  <c r="EC21" i="26"/>
  <c r="ED21" i="26"/>
  <c r="EE21" i="26"/>
  <c r="EF21" i="26"/>
  <c r="EH21" i="26"/>
  <c r="EI21" i="26"/>
  <c r="FE21" i="26"/>
  <c r="FF21" i="26"/>
  <c r="FG21" i="26"/>
  <c r="FH21" i="26"/>
  <c r="FJ21" i="26"/>
  <c r="FK21" i="26"/>
  <c r="GG21" i="26"/>
  <c r="GH21" i="26"/>
  <c r="GI21" i="26"/>
  <c r="GJ21" i="26"/>
  <c r="GL21" i="26"/>
  <c r="GM21" i="26"/>
  <c r="HI21" i="26"/>
  <c r="HJ21" i="26"/>
  <c r="HK21" i="26"/>
  <c r="HL21" i="26"/>
  <c r="HN21" i="26"/>
  <c r="HO21" i="26"/>
  <c r="IK21" i="26"/>
  <c r="IL21" i="26"/>
  <c r="IM21" i="26"/>
  <c r="IN21" i="26"/>
  <c r="IP21" i="26"/>
  <c r="IQ21" i="26"/>
  <c r="JM21" i="26"/>
  <c r="JN21" i="26"/>
  <c r="JO21" i="26"/>
  <c r="JP21" i="26"/>
  <c r="JR21" i="26"/>
  <c r="JS21" i="26"/>
  <c r="KO21" i="26"/>
  <c r="KP21" i="26"/>
  <c r="KQ21" i="26"/>
  <c r="KR21" i="26"/>
  <c r="KT21" i="26"/>
  <c r="KU21" i="26"/>
  <c r="LQ21" i="26"/>
  <c r="LR21" i="26"/>
  <c r="LS21" i="26"/>
  <c r="LT21" i="26"/>
  <c r="LV21" i="26"/>
  <c r="LW21" i="26"/>
  <c r="MS21" i="26"/>
  <c r="MT21" i="26"/>
  <c r="MU21" i="26"/>
  <c r="MV21" i="26"/>
  <c r="MX21" i="26"/>
  <c r="MY21" i="26"/>
  <c r="NU21" i="26"/>
  <c r="NV21" i="26"/>
  <c r="NW21" i="26"/>
  <c r="NX21" i="26"/>
  <c r="NZ21" i="26"/>
  <c r="OA21" i="26"/>
  <c r="OW21" i="26"/>
  <c r="OX21" i="26"/>
  <c r="OY21" i="26"/>
  <c r="OZ21" i="26"/>
  <c r="PB21" i="26"/>
  <c r="PC21" i="26"/>
  <c r="PY21" i="26"/>
  <c r="PZ21" i="26"/>
  <c r="QA21" i="26"/>
  <c r="QB21" i="26"/>
  <c r="QD21" i="26"/>
  <c r="QE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QY21" i="26"/>
  <c r="QZ21" i="26"/>
  <c r="AR20" i="26"/>
  <c r="AS20" i="26"/>
  <c r="AT20" i="26"/>
  <c r="AU20" i="26"/>
  <c r="AW20" i="26"/>
  <c r="AX20" i="26"/>
  <c r="BU20" i="26"/>
  <c r="BV20" i="26"/>
  <c r="BW20" i="26"/>
  <c r="BX20" i="26"/>
  <c r="BZ20" i="26"/>
  <c r="CA20" i="26"/>
  <c r="CX20" i="26"/>
  <c r="CY20" i="26"/>
  <c r="CZ20" i="26"/>
  <c r="DA20" i="26"/>
  <c r="DC20" i="26"/>
  <c r="DD20" i="26"/>
  <c r="EC20" i="26"/>
  <c r="ED20" i="26"/>
  <c r="EE20" i="26"/>
  <c r="EF20" i="26"/>
  <c r="EH20" i="26"/>
  <c r="EI20" i="26"/>
  <c r="FE20" i="26"/>
  <c r="FF20" i="26"/>
  <c r="FG20" i="26"/>
  <c r="FH20" i="26"/>
  <c r="FJ20" i="26"/>
  <c r="FK20" i="26"/>
  <c r="GG20" i="26"/>
  <c r="GH20" i="26"/>
  <c r="GI20" i="26"/>
  <c r="GJ20" i="26"/>
  <c r="GL20" i="26"/>
  <c r="GM20" i="26"/>
  <c r="HI20" i="26"/>
  <c r="HJ20" i="26"/>
  <c r="HK20" i="26"/>
  <c r="HL20" i="26"/>
  <c r="HN20" i="26"/>
  <c r="HO20" i="26"/>
  <c r="IK20" i="26"/>
  <c r="IL20" i="26"/>
  <c r="IM20" i="26"/>
  <c r="IN20" i="26"/>
  <c r="IP20" i="26"/>
  <c r="IQ20" i="26"/>
  <c r="JM20" i="26"/>
  <c r="JN20" i="26"/>
  <c r="JO20" i="26"/>
  <c r="JP20" i="26"/>
  <c r="JR20" i="26"/>
  <c r="JS20" i="26"/>
  <c r="KO20" i="26"/>
  <c r="KP20" i="26"/>
  <c r="KQ20" i="26"/>
  <c r="KR20" i="26"/>
  <c r="KT20" i="26"/>
  <c r="KU20" i="26"/>
  <c r="LQ20" i="26"/>
  <c r="LR20" i="26"/>
  <c r="LS20" i="26"/>
  <c r="LT20" i="26"/>
  <c r="LV20" i="26"/>
  <c r="LW20" i="26"/>
  <c r="MS20" i="26"/>
  <c r="MT20" i="26"/>
  <c r="MU20" i="26"/>
  <c r="MV20" i="26"/>
  <c r="MX20" i="26"/>
  <c r="MY20" i="26"/>
  <c r="NU20" i="26"/>
  <c r="NV20" i="26"/>
  <c r="NW20" i="26"/>
  <c r="NX20" i="26"/>
  <c r="NZ20" i="26"/>
  <c r="OA20" i="26"/>
  <c r="OW20" i="26"/>
  <c r="OX20" i="26"/>
  <c r="OY20" i="26"/>
  <c r="OZ20" i="26"/>
  <c r="PB20" i="26"/>
  <c r="PC20" i="26"/>
  <c r="PY20" i="26"/>
  <c r="PZ20" i="26"/>
  <c r="QA20" i="26"/>
  <c r="QB20" i="26"/>
  <c r="QD20" i="26"/>
  <c r="QE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X20" i="26"/>
  <c r="QY20" i="26"/>
  <c r="QZ20" i="26"/>
  <c r="AO28" i="22"/>
  <c r="AP28" i="22"/>
  <c r="AQ28" i="22"/>
  <c r="AU28" i="22" s="1"/>
  <c r="AR28" i="22"/>
  <c r="AS28" i="22"/>
  <c r="AT28" i="22"/>
  <c r="AV28" i="22"/>
  <c r="AW28" i="22"/>
  <c r="AX28" i="22"/>
  <c r="BP28" i="22"/>
  <c r="BQ28" i="22"/>
  <c r="BR28" i="22"/>
  <c r="BV28" i="22" s="1"/>
  <c r="BZ28" i="22" s="1"/>
  <c r="BS28" i="22"/>
  <c r="BT28" i="22"/>
  <c r="BU28" i="22"/>
  <c r="BW28" i="22"/>
  <c r="BX28" i="22"/>
  <c r="BY28" i="22"/>
  <c r="CQ28" i="22"/>
  <c r="CR28" i="22"/>
  <c r="CS28" i="22"/>
  <c r="CT28" i="22"/>
  <c r="CU28" i="22"/>
  <c r="CV28" i="22"/>
  <c r="CX28" i="22"/>
  <c r="CY28" i="22"/>
  <c r="CZ28" i="22"/>
  <c r="DX28" i="22"/>
  <c r="DY28" i="22"/>
  <c r="DZ28" i="22"/>
  <c r="ED28" i="22" s="1"/>
  <c r="EA28" i="22"/>
  <c r="EB28" i="22"/>
  <c r="EC28" i="22"/>
  <c r="EE28" i="22"/>
  <c r="EF28" i="22"/>
  <c r="EG28" i="22"/>
  <c r="EH28" i="22"/>
  <c r="EI28" i="22"/>
  <c r="EJ28" i="22"/>
  <c r="FF28" i="22"/>
  <c r="FG28" i="22"/>
  <c r="FH28" i="22"/>
  <c r="FI28" i="22"/>
  <c r="FJ28" i="22"/>
  <c r="FK28" i="22"/>
  <c r="FL28" i="22" s="1"/>
  <c r="FM28" i="22"/>
  <c r="FN28" i="22"/>
  <c r="FO28" i="22"/>
  <c r="FP28" i="22"/>
  <c r="FQ28" i="22"/>
  <c r="FR28" i="22"/>
  <c r="GN28" i="22"/>
  <c r="GO28" i="22"/>
  <c r="GP28" i="22"/>
  <c r="GQ28" i="22"/>
  <c r="GR28" i="22"/>
  <c r="GS28" i="22"/>
  <c r="GU28" i="22"/>
  <c r="GV28" i="22"/>
  <c r="GW28" i="22"/>
  <c r="GX28" i="22"/>
  <c r="GY28" i="22"/>
  <c r="GZ28" i="22"/>
  <c r="HV28" i="22"/>
  <c r="HW28" i="22"/>
  <c r="HX28" i="22"/>
  <c r="HY28" i="22"/>
  <c r="HZ28" i="22"/>
  <c r="IA28" i="22"/>
  <c r="IC28" i="22"/>
  <c r="ID28" i="22"/>
  <c r="IE28" i="22"/>
  <c r="IF28" i="22"/>
  <c r="IG28" i="22"/>
  <c r="IH28" i="22"/>
  <c r="JD28" i="22"/>
  <c r="JE28" i="22"/>
  <c r="JF28" i="22"/>
  <c r="JG28" i="22"/>
  <c r="JH28" i="22"/>
  <c r="JI28" i="22"/>
  <c r="JK28" i="22"/>
  <c r="JL28" i="22"/>
  <c r="JM28" i="22"/>
  <c r="JN28" i="22"/>
  <c r="JO28" i="22"/>
  <c r="JP28" i="22"/>
  <c r="KL28" i="22"/>
  <c r="KM28" i="22"/>
  <c r="KN28" i="22"/>
  <c r="KO28" i="22"/>
  <c r="KP28" i="22"/>
  <c r="KQ28" i="22"/>
  <c r="KS28" i="22"/>
  <c r="KT28" i="22"/>
  <c r="KU28" i="22"/>
  <c r="KV28" i="22"/>
  <c r="KW28" i="22"/>
  <c r="KX28" i="22"/>
  <c r="LT28" i="22"/>
  <c r="LU28" i="22"/>
  <c r="LV28" i="22"/>
  <c r="LW28" i="22"/>
  <c r="LX28" i="22"/>
  <c r="LY28" i="22"/>
  <c r="MA28" i="22"/>
  <c r="MB28" i="22"/>
  <c r="MC28" i="22"/>
  <c r="MD28" i="22"/>
  <c r="ME28" i="22"/>
  <c r="MF28" i="22"/>
  <c r="NB28" i="22"/>
  <c r="NC28" i="22"/>
  <c r="ND28" i="22"/>
  <c r="NE28" i="22"/>
  <c r="NF28" i="22"/>
  <c r="NG28" i="22"/>
  <c r="NI28" i="22"/>
  <c r="NJ28" i="22"/>
  <c r="NK28" i="22"/>
  <c r="NL28" i="22"/>
  <c r="NM28" i="22"/>
  <c r="NN28" i="22"/>
  <c r="OJ28" i="22"/>
  <c r="OK28" i="22"/>
  <c r="OL28" i="22"/>
  <c r="OM28" i="22"/>
  <c r="ON28" i="22"/>
  <c r="OO28" i="22"/>
  <c r="OQ28" i="22"/>
  <c r="OR28" i="22"/>
  <c r="OS28" i="22"/>
  <c r="OT28" i="22"/>
  <c r="OU28" i="22"/>
  <c r="OV28" i="22"/>
  <c r="PR28" i="22"/>
  <c r="PS28" i="22"/>
  <c r="PT28" i="22"/>
  <c r="PU28" i="22"/>
  <c r="PV28" i="22"/>
  <c r="PW28" i="22"/>
  <c r="PY28" i="22"/>
  <c r="PZ28" i="22"/>
  <c r="QA28" i="22"/>
  <c r="QB28" i="22"/>
  <c r="QC28" i="22"/>
  <c r="QD28" i="22"/>
  <c r="QZ28" i="22"/>
  <c r="RA28" i="22"/>
  <c r="RB28" i="22"/>
  <c r="RC28" i="22"/>
  <c r="RD28" i="22"/>
  <c r="RE28" i="22"/>
  <c r="RG28" i="22"/>
  <c r="RH28" i="22"/>
  <c r="RI28" i="22"/>
  <c r="RJ28" i="22"/>
  <c r="RK28" i="22"/>
  <c r="RL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D28" i="22"/>
  <c r="TP28" i="22" s="1"/>
  <c r="TE28" i="22"/>
  <c r="TF28" i="22"/>
  <c r="TG28" i="22"/>
  <c r="TH28" i="22"/>
  <c r="TS28" i="22" s="1"/>
  <c r="TI28" i="22"/>
  <c r="TT28" i="22" s="1"/>
  <c r="TJ28" i="22"/>
  <c r="TO28" i="22"/>
  <c r="AO19" i="22"/>
  <c r="AP19" i="22"/>
  <c r="AQ19" i="22"/>
  <c r="AU19" i="22" s="1"/>
  <c r="AR19" i="22"/>
  <c r="AS19" i="22"/>
  <c r="AT19" i="22"/>
  <c r="AV19" i="22"/>
  <c r="AW19" i="22"/>
  <c r="AX19" i="22"/>
  <c r="BP19" i="22"/>
  <c r="BQ19" i="22"/>
  <c r="BR19" i="22"/>
  <c r="BV19" i="22" s="1"/>
  <c r="BS19" i="22"/>
  <c r="BT19" i="22"/>
  <c r="BU19" i="22"/>
  <c r="BW19" i="22"/>
  <c r="BX19" i="22"/>
  <c r="BY19" i="22"/>
  <c r="CQ19" i="22"/>
  <c r="CR19" i="22"/>
  <c r="CS19" i="22"/>
  <c r="CT19" i="22"/>
  <c r="CU19" i="22"/>
  <c r="CV19" i="22"/>
  <c r="CX19" i="22"/>
  <c r="CY19" i="22"/>
  <c r="CZ19" i="22"/>
  <c r="DX19" i="22"/>
  <c r="DY19" i="22"/>
  <c r="DZ19" i="22"/>
  <c r="EA19" i="22"/>
  <c r="EB19" i="22"/>
  <c r="EC19" i="22"/>
  <c r="EE19" i="22"/>
  <c r="EF19" i="22"/>
  <c r="EG19" i="22"/>
  <c r="EH19" i="22"/>
  <c r="EI19" i="22"/>
  <c r="EJ19" i="22"/>
  <c r="FF19" i="22"/>
  <c r="FG19" i="22"/>
  <c r="FH19" i="22"/>
  <c r="FI19" i="22"/>
  <c r="FJ19" i="22"/>
  <c r="FK19" i="22"/>
  <c r="FM19" i="22"/>
  <c r="FN19" i="22"/>
  <c r="FO19" i="22"/>
  <c r="FP19" i="22"/>
  <c r="FQ19" i="22"/>
  <c r="FR19" i="22"/>
  <c r="GN19" i="22"/>
  <c r="GO19" i="22"/>
  <c r="GP19" i="22"/>
  <c r="GQ19" i="22"/>
  <c r="GR19" i="22"/>
  <c r="GS19" i="22"/>
  <c r="GU19" i="22"/>
  <c r="GV19" i="22"/>
  <c r="GW19" i="22"/>
  <c r="GX19" i="22"/>
  <c r="GY19" i="22"/>
  <c r="GZ19" i="22"/>
  <c r="HV19" i="22"/>
  <c r="HW19" i="22"/>
  <c r="HX19" i="22"/>
  <c r="HY19" i="22"/>
  <c r="HZ19" i="22"/>
  <c r="IA19" i="22"/>
  <c r="IC19" i="22"/>
  <c r="ID19" i="22"/>
  <c r="IE19" i="22"/>
  <c r="IF19" i="22"/>
  <c r="IG19" i="22"/>
  <c r="IH19" i="22"/>
  <c r="JD19" i="22"/>
  <c r="JE19" i="22"/>
  <c r="JF19" i="22"/>
  <c r="JG19" i="22"/>
  <c r="JH19" i="22"/>
  <c r="JI19" i="22"/>
  <c r="JK19" i="22"/>
  <c r="JL19" i="22"/>
  <c r="JM19" i="22"/>
  <c r="JN19" i="22"/>
  <c r="JO19" i="22"/>
  <c r="JP19" i="22"/>
  <c r="KL19" i="22"/>
  <c r="KM19" i="22"/>
  <c r="KN19" i="22"/>
  <c r="KO19" i="22"/>
  <c r="KP19" i="22"/>
  <c r="KQ19" i="22"/>
  <c r="KS19" i="22"/>
  <c r="KT19" i="22"/>
  <c r="KU19" i="22"/>
  <c r="KV19" i="22"/>
  <c r="KW19" i="22"/>
  <c r="KX19" i="22"/>
  <c r="LT19" i="22"/>
  <c r="LU19" i="22"/>
  <c r="LV19" i="22"/>
  <c r="LW19" i="22"/>
  <c r="LX19" i="22"/>
  <c r="LY19" i="22"/>
  <c r="MA19" i="22"/>
  <c r="MB19" i="22"/>
  <c r="MC19" i="22"/>
  <c r="MD19" i="22"/>
  <c r="ME19" i="22"/>
  <c r="MF19" i="22"/>
  <c r="NB19" i="22"/>
  <c r="NC19" i="22"/>
  <c r="ND19" i="22"/>
  <c r="NE19" i="22"/>
  <c r="NF19" i="22"/>
  <c r="NG19" i="22"/>
  <c r="NI19" i="22"/>
  <c r="NJ19" i="22"/>
  <c r="NK19" i="22"/>
  <c r="NL19" i="22"/>
  <c r="NM19" i="22"/>
  <c r="NN19" i="22"/>
  <c r="OJ19" i="22"/>
  <c r="OK19" i="22"/>
  <c r="OL19" i="22"/>
  <c r="OM19" i="22"/>
  <c r="ON19" i="22"/>
  <c r="OO19" i="22"/>
  <c r="OQ19" i="22"/>
  <c r="OR19" i="22"/>
  <c r="OS19" i="22"/>
  <c r="OT19" i="22"/>
  <c r="OU19" i="22"/>
  <c r="OV19" i="22"/>
  <c r="PR19" i="22"/>
  <c r="PS19" i="22"/>
  <c r="PT19" i="22"/>
  <c r="PU19" i="22"/>
  <c r="PV19" i="22"/>
  <c r="PW19" i="22"/>
  <c r="PY19" i="22"/>
  <c r="PZ19" i="22"/>
  <c r="QA19" i="22"/>
  <c r="QB19" i="22"/>
  <c r="QC19" i="22"/>
  <c r="QD19" i="22"/>
  <c r="QZ19" i="22"/>
  <c r="RA19" i="22"/>
  <c r="RB19" i="22"/>
  <c r="RC19" i="22"/>
  <c r="RD19" i="22"/>
  <c r="RE19" i="22"/>
  <c r="RG19" i="22"/>
  <c r="RH19" i="22"/>
  <c r="RI19" i="22"/>
  <c r="RJ19" i="22"/>
  <c r="RK19" i="22"/>
  <c r="RL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AO38" i="4"/>
  <c r="AP38" i="4"/>
  <c r="AQ38" i="4"/>
  <c r="AU38" i="4" s="1"/>
  <c r="AR38" i="4"/>
  <c r="AS38" i="4"/>
  <c r="AT38" i="4"/>
  <c r="AV38" i="4"/>
  <c r="AW38" i="4"/>
  <c r="AX38" i="4"/>
  <c r="BP38" i="4"/>
  <c r="BQ38" i="4"/>
  <c r="BR38" i="4"/>
  <c r="BV38" i="4" s="1"/>
  <c r="BS38" i="4"/>
  <c r="BT38" i="4"/>
  <c r="BU38" i="4"/>
  <c r="BW38" i="4"/>
  <c r="BX38" i="4"/>
  <c r="BY38" i="4"/>
  <c r="CQ38" i="4"/>
  <c r="CR38" i="4"/>
  <c r="CS38" i="4"/>
  <c r="CT38" i="4"/>
  <c r="CU38" i="4"/>
  <c r="CV38" i="4"/>
  <c r="CX38" i="4"/>
  <c r="CY38" i="4"/>
  <c r="CZ38" i="4"/>
  <c r="DX38" i="4"/>
  <c r="DY38" i="4"/>
  <c r="DZ38" i="4"/>
  <c r="EA38" i="4"/>
  <c r="EB38" i="4"/>
  <c r="EC38" i="4"/>
  <c r="EE38" i="4"/>
  <c r="EF38" i="4"/>
  <c r="EG38" i="4"/>
  <c r="EH38" i="4"/>
  <c r="EI38" i="4"/>
  <c r="EJ38" i="4"/>
  <c r="FF38" i="4"/>
  <c r="FG38" i="4"/>
  <c r="FH38" i="4"/>
  <c r="FI38" i="4"/>
  <c r="FJ38" i="4"/>
  <c r="FK38" i="4"/>
  <c r="FM38" i="4"/>
  <c r="FN38" i="4"/>
  <c r="FO38" i="4"/>
  <c r="FP38" i="4"/>
  <c r="FQ38" i="4"/>
  <c r="FR38" i="4"/>
  <c r="GN38" i="4"/>
  <c r="GO38" i="4"/>
  <c r="GP38" i="4"/>
  <c r="GQ38" i="4"/>
  <c r="GR38" i="4"/>
  <c r="GS38" i="4"/>
  <c r="GU38" i="4"/>
  <c r="GV38" i="4"/>
  <c r="GW38" i="4"/>
  <c r="GX38" i="4"/>
  <c r="GY38" i="4"/>
  <c r="GZ38" i="4"/>
  <c r="HV38" i="4"/>
  <c r="HW38" i="4"/>
  <c r="HX38" i="4"/>
  <c r="HY38" i="4"/>
  <c r="HZ38" i="4"/>
  <c r="IA38" i="4"/>
  <c r="IC38" i="4"/>
  <c r="ID38" i="4"/>
  <c r="IE38" i="4"/>
  <c r="IF38" i="4"/>
  <c r="IG38" i="4"/>
  <c r="IH38" i="4"/>
  <c r="JD38" i="4"/>
  <c r="JE38" i="4"/>
  <c r="JF38" i="4"/>
  <c r="JG38" i="4"/>
  <c r="JH38" i="4"/>
  <c r="JI38" i="4"/>
  <c r="JK38" i="4"/>
  <c r="JL38" i="4"/>
  <c r="JM38" i="4"/>
  <c r="JN38" i="4"/>
  <c r="JO38" i="4"/>
  <c r="JP38" i="4"/>
  <c r="KL38" i="4"/>
  <c r="KM38" i="4"/>
  <c r="KN38" i="4"/>
  <c r="KO38" i="4"/>
  <c r="KP38" i="4"/>
  <c r="KQ38" i="4"/>
  <c r="KS38" i="4"/>
  <c r="KT38" i="4"/>
  <c r="KU38" i="4"/>
  <c r="KV38" i="4"/>
  <c r="KW38" i="4"/>
  <c r="KX38" i="4"/>
  <c r="LT38" i="4"/>
  <c r="LU38" i="4"/>
  <c r="LV38" i="4"/>
  <c r="LW38" i="4"/>
  <c r="LX38" i="4"/>
  <c r="LY38" i="4"/>
  <c r="MA38" i="4"/>
  <c r="MB38" i="4"/>
  <c r="MC38" i="4"/>
  <c r="MD38" i="4"/>
  <c r="ME38" i="4"/>
  <c r="MF38" i="4"/>
  <c r="NB38" i="4"/>
  <c r="NC38" i="4"/>
  <c r="ND38" i="4"/>
  <c r="NE38" i="4"/>
  <c r="NF38" i="4"/>
  <c r="NG38" i="4"/>
  <c r="NI38" i="4"/>
  <c r="NJ38" i="4"/>
  <c r="NK38" i="4"/>
  <c r="NL38" i="4"/>
  <c r="NM38" i="4"/>
  <c r="NN38" i="4"/>
  <c r="OJ38" i="4"/>
  <c r="OK38" i="4"/>
  <c r="OL38" i="4"/>
  <c r="OM38" i="4"/>
  <c r="ON38" i="4"/>
  <c r="OO38" i="4"/>
  <c r="OQ38" i="4"/>
  <c r="OR38" i="4"/>
  <c r="OS38" i="4"/>
  <c r="OT38" i="4"/>
  <c r="OU38" i="4"/>
  <c r="OV38" i="4"/>
  <c r="PR38" i="4"/>
  <c r="PS38" i="4"/>
  <c r="PT38" i="4"/>
  <c r="PU38" i="4"/>
  <c r="PV38" i="4"/>
  <c r="PW38" i="4"/>
  <c r="PY38" i="4"/>
  <c r="PZ38" i="4"/>
  <c r="QA38" i="4"/>
  <c r="QB38" i="4"/>
  <c r="QC38" i="4"/>
  <c r="QD38" i="4"/>
  <c r="QZ38" i="4"/>
  <c r="RA38" i="4"/>
  <c r="RB38" i="4"/>
  <c r="RC38" i="4"/>
  <c r="RD38" i="4"/>
  <c r="RE38" i="4"/>
  <c r="RG38" i="4"/>
  <c r="RH38" i="4"/>
  <c r="RI38" i="4"/>
  <c r="RJ38" i="4"/>
  <c r="RK38" i="4"/>
  <c r="RL38" i="4"/>
  <c r="SH38" i="4"/>
  <c r="SI38" i="4"/>
  <c r="SJ38" i="4"/>
  <c r="SK38" i="4"/>
  <c r="SL38" i="4"/>
  <c r="SM38" i="4"/>
  <c r="SO38" i="4"/>
  <c r="SP38" i="4"/>
  <c r="SQ38" i="4"/>
  <c r="SR38" i="4"/>
  <c r="SS38" i="4"/>
  <c r="ST38" i="4"/>
  <c r="SV38" i="4"/>
  <c r="SW38" i="4"/>
  <c r="SX38" i="4"/>
  <c r="TL38" i="4" s="1"/>
  <c r="SY38" i="4"/>
  <c r="TM38" i="4" s="1"/>
  <c r="SZ38" i="4"/>
  <c r="TA38" i="4"/>
  <c r="TB38" i="4"/>
  <c r="TC38" i="4"/>
  <c r="TO38" i="4" s="1"/>
  <c r="TD38" i="4"/>
  <c r="TP38" i="4" s="1"/>
  <c r="TE38" i="4"/>
  <c r="TF38" i="4"/>
  <c r="TG38" i="4"/>
  <c r="TH38" i="4"/>
  <c r="TS38" i="4" s="1"/>
  <c r="TI38" i="4"/>
  <c r="TT38" i="4" s="1"/>
  <c r="TJ38" i="4"/>
  <c r="AO40" i="4"/>
  <c r="AP40" i="4"/>
  <c r="AQ40" i="4"/>
  <c r="AR40" i="4"/>
  <c r="AS40" i="4"/>
  <c r="AT40" i="4"/>
  <c r="AV40" i="4"/>
  <c r="AW40" i="4"/>
  <c r="AX40" i="4"/>
  <c r="BP40" i="4"/>
  <c r="BQ40" i="4"/>
  <c r="BR40" i="4"/>
  <c r="BV40" i="4" s="1"/>
  <c r="BS40" i="4"/>
  <c r="BT40" i="4"/>
  <c r="BU40" i="4"/>
  <c r="BW40" i="4"/>
  <c r="BX40" i="4"/>
  <c r="BY40" i="4"/>
  <c r="CQ40" i="4"/>
  <c r="CR40" i="4"/>
  <c r="CS40" i="4"/>
  <c r="CT40" i="4"/>
  <c r="CU40" i="4"/>
  <c r="CV40" i="4"/>
  <c r="CX40" i="4"/>
  <c r="CY40" i="4"/>
  <c r="CZ40" i="4"/>
  <c r="DX40" i="4"/>
  <c r="DY40" i="4"/>
  <c r="DZ40" i="4"/>
  <c r="EA40" i="4"/>
  <c r="EB40" i="4"/>
  <c r="EC40" i="4"/>
  <c r="EE40" i="4"/>
  <c r="EF40" i="4"/>
  <c r="EG40" i="4"/>
  <c r="EH40" i="4"/>
  <c r="EI40" i="4"/>
  <c r="EJ40" i="4"/>
  <c r="FF40" i="4"/>
  <c r="FG40" i="4"/>
  <c r="FH40" i="4"/>
  <c r="FI40" i="4"/>
  <c r="FJ40" i="4"/>
  <c r="FK40" i="4"/>
  <c r="FL40" i="4" s="1"/>
  <c r="FM40" i="4"/>
  <c r="FN40" i="4"/>
  <c r="FO40" i="4"/>
  <c r="FP40" i="4"/>
  <c r="FQ40" i="4"/>
  <c r="FR40" i="4"/>
  <c r="GN40" i="4"/>
  <c r="GO40" i="4"/>
  <c r="GP40" i="4"/>
  <c r="GQ40" i="4"/>
  <c r="GR40" i="4"/>
  <c r="GS40" i="4"/>
  <c r="GU40" i="4"/>
  <c r="GV40" i="4"/>
  <c r="GW40" i="4"/>
  <c r="GX40" i="4"/>
  <c r="GY40" i="4"/>
  <c r="GZ40" i="4"/>
  <c r="HV40" i="4"/>
  <c r="HW40" i="4"/>
  <c r="HX40" i="4"/>
  <c r="HY40" i="4"/>
  <c r="HZ40" i="4"/>
  <c r="IA40" i="4"/>
  <c r="IC40" i="4"/>
  <c r="ID40" i="4"/>
  <c r="IE40" i="4"/>
  <c r="IF40" i="4"/>
  <c r="IG40" i="4"/>
  <c r="IH40" i="4"/>
  <c r="JD40" i="4"/>
  <c r="JE40" i="4"/>
  <c r="JF40" i="4"/>
  <c r="JG40" i="4"/>
  <c r="JH40" i="4"/>
  <c r="JI40" i="4"/>
  <c r="JK40" i="4"/>
  <c r="JL40" i="4"/>
  <c r="JM40" i="4"/>
  <c r="JN40" i="4"/>
  <c r="JO40" i="4"/>
  <c r="JP40" i="4"/>
  <c r="KL40" i="4"/>
  <c r="KM40" i="4"/>
  <c r="KN40" i="4"/>
  <c r="KO40" i="4"/>
  <c r="KP40" i="4"/>
  <c r="KQ40" i="4"/>
  <c r="KS40" i="4"/>
  <c r="KT40" i="4"/>
  <c r="KU40" i="4"/>
  <c r="KV40" i="4"/>
  <c r="KW40" i="4"/>
  <c r="KX40" i="4"/>
  <c r="LT40" i="4"/>
  <c r="LU40" i="4"/>
  <c r="LV40" i="4"/>
  <c r="LW40" i="4"/>
  <c r="LX40" i="4"/>
  <c r="LY40" i="4"/>
  <c r="MA40" i="4"/>
  <c r="MB40" i="4"/>
  <c r="MC40" i="4"/>
  <c r="MD40" i="4"/>
  <c r="ME40" i="4"/>
  <c r="MF40" i="4"/>
  <c r="NB40" i="4"/>
  <c r="NC40" i="4"/>
  <c r="ND40" i="4"/>
  <c r="NE40" i="4"/>
  <c r="NF40" i="4"/>
  <c r="NG40" i="4"/>
  <c r="NI40" i="4"/>
  <c r="NJ40" i="4"/>
  <c r="NK40" i="4"/>
  <c r="NL40" i="4"/>
  <c r="NM40" i="4"/>
  <c r="NN40" i="4"/>
  <c r="OJ40" i="4"/>
  <c r="OK40" i="4"/>
  <c r="OL40" i="4"/>
  <c r="OM40" i="4"/>
  <c r="ON40" i="4"/>
  <c r="OO40" i="4"/>
  <c r="OQ40" i="4"/>
  <c r="OR40" i="4"/>
  <c r="OS40" i="4"/>
  <c r="OT40" i="4"/>
  <c r="OU40" i="4"/>
  <c r="OV40" i="4"/>
  <c r="PR40" i="4"/>
  <c r="PS40" i="4"/>
  <c r="PT40" i="4"/>
  <c r="PU40" i="4"/>
  <c r="PV40" i="4"/>
  <c r="PW40" i="4"/>
  <c r="PX40" i="4" s="1"/>
  <c r="PY40" i="4"/>
  <c r="PZ40" i="4"/>
  <c r="QA40" i="4"/>
  <c r="QB40" i="4"/>
  <c r="QC40" i="4"/>
  <c r="QD40" i="4"/>
  <c r="QZ40" i="4"/>
  <c r="RA40" i="4"/>
  <c r="RB40" i="4"/>
  <c r="RC40" i="4"/>
  <c r="RD40" i="4"/>
  <c r="RE40" i="4"/>
  <c r="RG40" i="4"/>
  <c r="RH40" i="4"/>
  <c r="RI40" i="4"/>
  <c r="RJ40" i="4"/>
  <c r="RK40" i="4"/>
  <c r="RL40" i="4"/>
  <c r="SH40" i="4"/>
  <c r="SI40" i="4"/>
  <c r="SJ40" i="4"/>
  <c r="SK40" i="4"/>
  <c r="SL40" i="4"/>
  <c r="SM40" i="4"/>
  <c r="SO40" i="4"/>
  <c r="SP40" i="4"/>
  <c r="SQ40" i="4"/>
  <c r="SR40" i="4"/>
  <c r="SS40" i="4"/>
  <c r="ST40" i="4"/>
  <c r="SV40" i="4"/>
  <c r="SW40" i="4"/>
  <c r="SX40" i="4"/>
  <c r="TL40" i="4" s="1"/>
  <c r="SY40" i="4"/>
  <c r="TM40" i="4" s="1"/>
  <c r="SZ40" i="4"/>
  <c r="TA40" i="4"/>
  <c r="TB40" i="4"/>
  <c r="TC40" i="4"/>
  <c r="TO40" i="4" s="1"/>
  <c r="TD40" i="4"/>
  <c r="TP40" i="4" s="1"/>
  <c r="TE40" i="4"/>
  <c r="TF40" i="4"/>
  <c r="TG40" i="4"/>
  <c r="TH40" i="4"/>
  <c r="TS40" i="4" s="1"/>
  <c r="TI40" i="4"/>
  <c r="TT40" i="4" s="1"/>
  <c r="TJ40" i="4"/>
  <c r="AO36" i="4"/>
  <c r="AP36" i="4"/>
  <c r="AQ36" i="4"/>
  <c r="AU36" i="4" s="1"/>
  <c r="AR36" i="4"/>
  <c r="AS36" i="4"/>
  <c r="AT36" i="4"/>
  <c r="AV36" i="4"/>
  <c r="AW36" i="4"/>
  <c r="AX36" i="4"/>
  <c r="BP36" i="4"/>
  <c r="BQ36" i="4"/>
  <c r="BR36" i="4"/>
  <c r="BV36" i="4" s="1"/>
  <c r="BS36" i="4"/>
  <c r="BT36" i="4"/>
  <c r="BU36" i="4"/>
  <c r="BW36" i="4"/>
  <c r="BX36" i="4"/>
  <c r="BY36" i="4"/>
  <c r="CQ36" i="4"/>
  <c r="CR36" i="4"/>
  <c r="CS36" i="4"/>
  <c r="CT36" i="4"/>
  <c r="CU36" i="4"/>
  <c r="CV36" i="4"/>
  <c r="CX36" i="4"/>
  <c r="CY36" i="4"/>
  <c r="CZ36" i="4"/>
  <c r="DX36" i="4"/>
  <c r="DY36" i="4"/>
  <c r="DZ36" i="4"/>
  <c r="EA36" i="4"/>
  <c r="EB36" i="4"/>
  <c r="EC36" i="4"/>
  <c r="EE36" i="4"/>
  <c r="EF36" i="4"/>
  <c r="EG36" i="4"/>
  <c r="EH36" i="4"/>
  <c r="EI36" i="4"/>
  <c r="EJ36" i="4"/>
  <c r="FF36" i="4"/>
  <c r="FG36" i="4"/>
  <c r="FH36" i="4"/>
  <c r="FI36" i="4"/>
  <c r="FJ36" i="4"/>
  <c r="FK36" i="4"/>
  <c r="FM36" i="4"/>
  <c r="FN36" i="4"/>
  <c r="FO36" i="4"/>
  <c r="FP36" i="4"/>
  <c r="FQ36" i="4"/>
  <c r="FR36" i="4"/>
  <c r="GN36" i="4"/>
  <c r="GO36" i="4"/>
  <c r="GP36" i="4"/>
  <c r="GQ36" i="4"/>
  <c r="GR36" i="4"/>
  <c r="GS36" i="4"/>
  <c r="GU36" i="4"/>
  <c r="GV36" i="4"/>
  <c r="GW36" i="4"/>
  <c r="GX36" i="4"/>
  <c r="GY36" i="4"/>
  <c r="GZ36" i="4"/>
  <c r="HV36" i="4"/>
  <c r="HW36" i="4"/>
  <c r="HX36" i="4"/>
  <c r="HY36" i="4"/>
  <c r="HZ36" i="4"/>
  <c r="IA36" i="4"/>
  <c r="IC36" i="4"/>
  <c r="ID36" i="4"/>
  <c r="IE36" i="4"/>
  <c r="IF36" i="4"/>
  <c r="IG36" i="4"/>
  <c r="IH36" i="4"/>
  <c r="JD36" i="4"/>
  <c r="JE36" i="4"/>
  <c r="JF36" i="4"/>
  <c r="JG36" i="4"/>
  <c r="JH36" i="4"/>
  <c r="JI36" i="4"/>
  <c r="JK36" i="4"/>
  <c r="JL36" i="4"/>
  <c r="JM36" i="4"/>
  <c r="JN36" i="4"/>
  <c r="JO36" i="4"/>
  <c r="JP36" i="4"/>
  <c r="KL36" i="4"/>
  <c r="KM36" i="4"/>
  <c r="KN36" i="4"/>
  <c r="KO36" i="4"/>
  <c r="KP36" i="4"/>
  <c r="KQ36" i="4"/>
  <c r="KS36" i="4"/>
  <c r="KT36" i="4"/>
  <c r="KU36" i="4"/>
  <c r="KV36" i="4"/>
  <c r="KW36" i="4"/>
  <c r="KX36" i="4"/>
  <c r="LT36" i="4"/>
  <c r="LU36" i="4"/>
  <c r="LV36" i="4"/>
  <c r="LW36" i="4"/>
  <c r="LX36" i="4"/>
  <c r="LY36" i="4"/>
  <c r="MA36" i="4"/>
  <c r="MB36" i="4"/>
  <c r="MC36" i="4"/>
  <c r="MD36" i="4"/>
  <c r="ME36" i="4"/>
  <c r="MF36" i="4"/>
  <c r="NB36" i="4"/>
  <c r="NC36" i="4"/>
  <c r="ND36" i="4"/>
  <c r="NE36" i="4"/>
  <c r="NF36" i="4"/>
  <c r="NG36" i="4"/>
  <c r="NI36" i="4"/>
  <c r="NJ36" i="4"/>
  <c r="NK36" i="4"/>
  <c r="NL36" i="4"/>
  <c r="NM36" i="4"/>
  <c r="NN36" i="4"/>
  <c r="OJ36" i="4"/>
  <c r="OK36" i="4"/>
  <c r="OL36" i="4"/>
  <c r="OM36" i="4"/>
  <c r="ON36" i="4"/>
  <c r="OO36" i="4"/>
  <c r="OQ36" i="4"/>
  <c r="OR36" i="4"/>
  <c r="OS36" i="4"/>
  <c r="OT36" i="4"/>
  <c r="OU36" i="4"/>
  <c r="OV36" i="4"/>
  <c r="PR36" i="4"/>
  <c r="PS36" i="4"/>
  <c r="PT36" i="4"/>
  <c r="PU36" i="4"/>
  <c r="PV36" i="4"/>
  <c r="PW36" i="4"/>
  <c r="PY36" i="4"/>
  <c r="PZ36" i="4"/>
  <c r="QA36" i="4"/>
  <c r="QB36" i="4"/>
  <c r="QC36" i="4"/>
  <c r="QD36" i="4"/>
  <c r="QZ36" i="4"/>
  <c r="RA36" i="4"/>
  <c r="RB36" i="4"/>
  <c r="RC36" i="4"/>
  <c r="RD36" i="4"/>
  <c r="RE36" i="4"/>
  <c r="RG36" i="4"/>
  <c r="RH36" i="4"/>
  <c r="RI36" i="4"/>
  <c r="RJ36" i="4"/>
  <c r="RK36" i="4"/>
  <c r="RL36" i="4"/>
  <c r="SH36" i="4"/>
  <c r="SI36" i="4"/>
  <c r="SJ36" i="4"/>
  <c r="SK36" i="4"/>
  <c r="SL36" i="4"/>
  <c r="SM36" i="4"/>
  <c r="SO36" i="4"/>
  <c r="SP36" i="4"/>
  <c r="SQ36" i="4"/>
  <c r="SR36" i="4"/>
  <c r="SS36" i="4"/>
  <c r="ST36" i="4"/>
  <c r="SV36" i="4"/>
  <c r="SW36" i="4"/>
  <c r="SX36" i="4"/>
  <c r="TL36" i="4" s="1"/>
  <c r="SY36" i="4"/>
  <c r="TM36" i="4" s="1"/>
  <c r="SZ36" i="4"/>
  <c r="TA36" i="4"/>
  <c r="TB36" i="4"/>
  <c r="TC36" i="4"/>
  <c r="TO36" i="4" s="1"/>
  <c r="TD36" i="4"/>
  <c r="TP36" i="4" s="1"/>
  <c r="TE36" i="4"/>
  <c r="TF36" i="4"/>
  <c r="TG36" i="4"/>
  <c r="TH36" i="4"/>
  <c r="TS36" i="4" s="1"/>
  <c r="TI36" i="4"/>
  <c r="TT36" i="4" s="1"/>
  <c r="TJ36" i="4"/>
  <c r="AO33" i="4"/>
  <c r="AP33" i="4"/>
  <c r="AQ33" i="4"/>
  <c r="AR33" i="4"/>
  <c r="AS33" i="4"/>
  <c r="AT33" i="4"/>
  <c r="AV33" i="4"/>
  <c r="AW33" i="4"/>
  <c r="AX33" i="4"/>
  <c r="BP33" i="4"/>
  <c r="BQ33" i="4"/>
  <c r="BR33" i="4"/>
  <c r="BV33" i="4" s="1"/>
  <c r="BS33" i="4"/>
  <c r="BT33" i="4"/>
  <c r="BU33" i="4"/>
  <c r="BW33" i="4"/>
  <c r="BX33" i="4"/>
  <c r="BY33" i="4"/>
  <c r="CQ33" i="4"/>
  <c r="CR33" i="4"/>
  <c r="CS33" i="4"/>
  <c r="CT33" i="4"/>
  <c r="CU33" i="4"/>
  <c r="CV33" i="4"/>
  <c r="CX33" i="4"/>
  <c r="CY33" i="4"/>
  <c r="CZ33" i="4"/>
  <c r="DX33" i="4"/>
  <c r="DY33" i="4"/>
  <c r="DZ33" i="4"/>
  <c r="EA33" i="4"/>
  <c r="EB33" i="4"/>
  <c r="EC33" i="4"/>
  <c r="EE33" i="4"/>
  <c r="EF33" i="4"/>
  <c r="EG33" i="4"/>
  <c r="EH33" i="4"/>
  <c r="EI33" i="4"/>
  <c r="EJ33" i="4"/>
  <c r="FF33" i="4"/>
  <c r="FG33" i="4"/>
  <c r="FH33" i="4"/>
  <c r="FI33" i="4"/>
  <c r="FJ33" i="4"/>
  <c r="FK33" i="4"/>
  <c r="FM33" i="4"/>
  <c r="FN33" i="4"/>
  <c r="FO33" i="4"/>
  <c r="FP33" i="4"/>
  <c r="FQ33" i="4"/>
  <c r="FR33" i="4"/>
  <c r="GN33" i="4"/>
  <c r="GO33" i="4"/>
  <c r="GP33" i="4"/>
  <c r="GQ33" i="4"/>
  <c r="GR33" i="4"/>
  <c r="GS33" i="4"/>
  <c r="GU33" i="4"/>
  <c r="GV33" i="4"/>
  <c r="GW33" i="4"/>
  <c r="GX33" i="4"/>
  <c r="GY33" i="4"/>
  <c r="GZ33" i="4"/>
  <c r="HV33" i="4"/>
  <c r="HW33" i="4"/>
  <c r="HX33" i="4"/>
  <c r="HY33" i="4"/>
  <c r="HZ33" i="4"/>
  <c r="IA33" i="4"/>
  <c r="IC33" i="4"/>
  <c r="ID33" i="4"/>
  <c r="IE33" i="4"/>
  <c r="IF33" i="4"/>
  <c r="IG33" i="4"/>
  <c r="IH33" i="4"/>
  <c r="JD33" i="4"/>
  <c r="JE33" i="4"/>
  <c r="JF33" i="4"/>
  <c r="JG33" i="4"/>
  <c r="JH33" i="4"/>
  <c r="JI33" i="4"/>
  <c r="JK33" i="4"/>
  <c r="JL33" i="4"/>
  <c r="JM33" i="4"/>
  <c r="JN33" i="4"/>
  <c r="JO33" i="4"/>
  <c r="JP33" i="4"/>
  <c r="KL33" i="4"/>
  <c r="KM33" i="4"/>
  <c r="KN33" i="4"/>
  <c r="KO33" i="4"/>
  <c r="KP33" i="4"/>
  <c r="KQ33" i="4"/>
  <c r="KS33" i="4"/>
  <c r="KT33" i="4"/>
  <c r="KU33" i="4"/>
  <c r="KV33" i="4"/>
  <c r="KW33" i="4"/>
  <c r="KX33" i="4"/>
  <c r="LT33" i="4"/>
  <c r="LU33" i="4"/>
  <c r="LV33" i="4"/>
  <c r="LW33" i="4"/>
  <c r="LX33" i="4"/>
  <c r="LY33" i="4"/>
  <c r="MA33" i="4"/>
  <c r="MB33" i="4"/>
  <c r="MC33" i="4"/>
  <c r="MD33" i="4"/>
  <c r="ME33" i="4"/>
  <c r="MF33" i="4"/>
  <c r="NB33" i="4"/>
  <c r="NC33" i="4"/>
  <c r="ND33" i="4"/>
  <c r="NE33" i="4"/>
  <c r="NF33" i="4"/>
  <c r="NG33" i="4"/>
  <c r="NI33" i="4"/>
  <c r="NJ33" i="4"/>
  <c r="NK33" i="4"/>
  <c r="NL33" i="4"/>
  <c r="NM33" i="4"/>
  <c r="NN33" i="4"/>
  <c r="OJ33" i="4"/>
  <c r="OK33" i="4"/>
  <c r="OL33" i="4"/>
  <c r="OM33" i="4"/>
  <c r="ON33" i="4"/>
  <c r="OO33" i="4"/>
  <c r="OQ33" i="4"/>
  <c r="OR33" i="4"/>
  <c r="OS33" i="4"/>
  <c r="OT33" i="4"/>
  <c r="OU33" i="4"/>
  <c r="OV33" i="4"/>
  <c r="PR33" i="4"/>
  <c r="PS33" i="4"/>
  <c r="PT33" i="4"/>
  <c r="PU33" i="4"/>
  <c r="PV33" i="4"/>
  <c r="PW33" i="4"/>
  <c r="PY33" i="4"/>
  <c r="PZ33" i="4"/>
  <c r="QA33" i="4"/>
  <c r="QB33" i="4"/>
  <c r="QC33" i="4"/>
  <c r="QD33" i="4"/>
  <c r="QZ33" i="4"/>
  <c r="RA33" i="4"/>
  <c r="RB33" i="4"/>
  <c r="RC33" i="4"/>
  <c r="RD33" i="4"/>
  <c r="RE33" i="4"/>
  <c r="RG33" i="4"/>
  <c r="RH33" i="4"/>
  <c r="RI33" i="4"/>
  <c r="RJ33" i="4"/>
  <c r="RK33" i="4"/>
  <c r="RL33" i="4"/>
  <c r="SH33" i="4"/>
  <c r="SI33" i="4"/>
  <c r="SJ33" i="4"/>
  <c r="SK33" i="4"/>
  <c r="SL33" i="4"/>
  <c r="SM33" i="4"/>
  <c r="SO33" i="4"/>
  <c r="SP33" i="4"/>
  <c r="SQ33" i="4"/>
  <c r="SR33" i="4"/>
  <c r="SS33" i="4"/>
  <c r="ST33" i="4"/>
  <c r="SV33" i="4"/>
  <c r="SW33" i="4"/>
  <c r="SX33" i="4"/>
  <c r="TL33" i="4" s="1"/>
  <c r="SY33" i="4"/>
  <c r="TM33" i="4" s="1"/>
  <c r="SZ33" i="4"/>
  <c r="TA33" i="4"/>
  <c r="TB33" i="4"/>
  <c r="TC33" i="4"/>
  <c r="TO33" i="4" s="1"/>
  <c r="TD33" i="4"/>
  <c r="TP33" i="4" s="1"/>
  <c r="TE33" i="4"/>
  <c r="TF33" i="4"/>
  <c r="TG33" i="4"/>
  <c r="TH33" i="4"/>
  <c r="TS33" i="4" s="1"/>
  <c r="TI33" i="4"/>
  <c r="TT33" i="4" s="1"/>
  <c r="TJ33" i="4"/>
  <c r="AO13" i="4"/>
  <c r="AP13" i="4"/>
  <c r="AQ13" i="4"/>
  <c r="AU13" i="4" s="1"/>
  <c r="AR13" i="4"/>
  <c r="AS13" i="4"/>
  <c r="AT13" i="4"/>
  <c r="AV13" i="4"/>
  <c r="AW13" i="4"/>
  <c r="AX13" i="4"/>
  <c r="BP13" i="4"/>
  <c r="BQ13" i="4"/>
  <c r="BR13" i="4"/>
  <c r="BV13" i="4" s="1"/>
  <c r="BS13" i="4"/>
  <c r="BT13" i="4"/>
  <c r="BU13" i="4"/>
  <c r="BW13" i="4"/>
  <c r="BX13" i="4"/>
  <c r="BY13" i="4"/>
  <c r="CQ13" i="4"/>
  <c r="CR13" i="4"/>
  <c r="CS13" i="4"/>
  <c r="CT13" i="4"/>
  <c r="CU13" i="4"/>
  <c r="CV13" i="4"/>
  <c r="CX13" i="4"/>
  <c r="CY13" i="4"/>
  <c r="CZ13" i="4"/>
  <c r="DX13" i="4"/>
  <c r="DY13" i="4"/>
  <c r="DZ13" i="4"/>
  <c r="EA13" i="4"/>
  <c r="EB13" i="4"/>
  <c r="EC13" i="4"/>
  <c r="EE13" i="4"/>
  <c r="EF13" i="4"/>
  <c r="EG13" i="4"/>
  <c r="EH13" i="4"/>
  <c r="EI13" i="4"/>
  <c r="EJ13" i="4"/>
  <c r="FF13" i="4"/>
  <c r="FG13" i="4"/>
  <c r="FH13" i="4"/>
  <c r="FI13" i="4"/>
  <c r="FJ13" i="4"/>
  <c r="FK13" i="4"/>
  <c r="FM13" i="4"/>
  <c r="FN13" i="4"/>
  <c r="FO13" i="4"/>
  <c r="FP13" i="4"/>
  <c r="FQ13" i="4"/>
  <c r="FR13" i="4"/>
  <c r="GN13" i="4"/>
  <c r="GO13" i="4"/>
  <c r="GP13" i="4"/>
  <c r="GQ13" i="4"/>
  <c r="GR13" i="4"/>
  <c r="GS13" i="4"/>
  <c r="GU13" i="4"/>
  <c r="GV13" i="4"/>
  <c r="GW13" i="4"/>
  <c r="GX13" i="4"/>
  <c r="GY13" i="4"/>
  <c r="GZ13" i="4"/>
  <c r="HV13" i="4"/>
  <c r="HW13" i="4"/>
  <c r="HX13" i="4"/>
  <c r="HY13" i="4"/>
  <c r="HZ13" i="4"/>
  <c r="IA13" i="4"/>
  <c r="IC13" i="4"/>
  <c r="ID13" i="4"/>
  <c r="IE13" i="4"/>
  <c r="IF13" i="4"/>
  <c r="IG13" i="4"/>
  <c r="IH13" i="4"/>
  <c r="JD13" i="4"/>
  <c r="JE13" i="4"/>
  <c r="JF13" i="4"/>
  <c r="JG13" i="4"/>
  <c r="JH13" i="4"/>
  <c r="JI13" i="4"/>
  <c r="JK13" i="4"/>
  <c r="JL13" i="4"/>
  <c r="JM13" i="4"/>
  <c r="JN13" i="4"/>
  <c r="JO13" i="4"/>
  <c r="JP13" i="4"/>
  <c r="KL13" i="4"/>
  <c r="KM13" i="4"/>
  <c r="KN13" i="4"/>
  <c r="KO13" i="4"/>
  <c r="KP13" i="4"/>
  <c r="KQ13" i="4"/>
  <c r="KS13" i="4"/>
  <c r="KT13" i="4"/>
  <c r="KU13" i="4"/>
  <c r="KV13" i="4"/>
  <c r="KW13" i="4"/>
  <c r="KX13" i="4"/>
  <c r="LT13" i="4"/>
  <c r="LU13" i="4"/>
  <c r="LV13" i="4"/>
  <c r="LW13" i="4"/>
  <c r="LX13" i="4"/>
  <c r="LY13" i="4"/>
  <c r="MA13" i="4"/>
  <c r="MB13" i="4"/>
  <c r="MC13" i="4"/>
  <c r="MD13" i="4"/>
  <c r="ME13" i="4"/>
  <c r="MF13" i="4"/>
  <c r="NB13" i="4"/>
  <c r="NC13" i="4"/>
  <c r="ND13" i="4"/>
  <c r="NE13" i="4"/>
  <c r="NF13" i="4"/>
  <c r="NG13" i="4"/>
  <c r="NI13" i="4"/>
  <c r="NJ13" i="4"/>
  <c r="NK13" i="4"/>
  <c r="NL13" i="4"/>
  <c r="NM13" i="4"/>
  <c r="NN13" i="4"/>
  <c r="OJ13" i="4"/>
  <c r="OK13" i="4"/>
  <c r="OL13" i="4"/>
  <c r="OM13" i="4"/>
  <c r="ON13" i="4"/>
  <c r="OO13" i="4"/>
  <c r="OQ13" i="4"/>
  <c r="OR13" i="4"/>
  <c r="OS13" i="4"/>
  <c r="OT13" i="4"/>
  <c r="OU13" i="4"/>
  <c r="OV13" i="4"/>
  <c r="PR13" i="4"/>
  <c r="PS13" i="4"/>
  <c r="PT13" i="4"/>
  <c r="PU13" i="4"/>
  <c r="PV13" i="4"/>
  <c r="PW13" i="4"/>
  <c r="PY13" i="4"/>
  <c r="PZ13" i="4"/>
  <c r="QA13" i="4"/>
  <c r="QB13" i="4"/>
  <c r="QC13" i="4"/>
  <c r="QD13" i="4"/>
  <c r="QZ13" i="4"/>
  <c r="RA13" i="4"/>
  <c r="RB13" i="4"/>
  <c r="RC13" i="4"/>
  <c r="RD13" i="4"/>
  <c r="RE13" i="4"/>
  <c r="RG13" i="4"/>
  <c r="RH13" i="4"/>
  <c r="RI13" i="4"/>
  <c r="RJ13" i="4"/>
  <c r="RK13" i="4"/>
  <c r="RL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A33" i="21"/>
  <c r="BZ33" i="21"/>
  <c r="BX33" i="21"/>
  <c r="BW33" i="21"/>
  <c r="BV33" i="21"/>
  <c r="BU33" i="21"/>
  <c r="CA28" i="21"/>
  <c r="BZ28" i="21"/>
  <c r="BX28" i="21"/>
  <c r="BW28" i="21"/>
  <c r="BV28" i="21"/>
  <c r="BU28" i="21"/>
  <c r="CA31" i="21"/>
  <c r="BZ31" i="21"/>
  <c r="BX31" i="21"/>
  <c r="BW31" i="21"/>
  <c r="BV31" i="21"/>
  <c r="BU31" i="21"/>
  <c r="CA25" i="21"/>
  <c r="BZ25" i="21"/>
  <c r="BX25" i="21"/>
  <c r="BW25" i="21"/>
  <c r="BV25" i="21"/>
  <c r="BU25" i="21"/>
  <c r="CA27" i="21"/>
  <c r="BZ27" i="21"/>
  <c r="BX27" i="21"/>
  <c r="BW27" i="21"/>
  <c r="BV27" i="21"/>
  <c r="BU27" i="21"/>
  <c r="CA19" i="21"/>
  <c r="BZ19" i="21"/>
  <c r="BX19" i="21"/>
  <c r="BW19" i="21"/>
  <c r="BV19" i="21"/>
  <c r="BU19" i="21"/>
  <c r="CA18" i="21"/>
  <c r="BZ18" i="21"/>
  <c r="BX18" i="21"/>
  <c r="BW18" i="21"/>
  <c r="BV18" i="21"/>
  <c r="BU18" i="21"/>
  <c r="CA17" i="21"/>
  <c r="BZ17" i="21"/>
  <c r="BX17" i="21"/>
  <c r="BW17" i="21"/>
  <c r="BV17" i="21"/>
  <c r="BU17" i="21"/>
  <c r="CA14" i="21"/>
  <c r="BZ14" i="21"/>
  <c r="BX14" i="21"/>
  <c r="BW14" i="21"/>
  <c r="BV14" i="21"/>
  <c r="BU14" i="21"/>
  <c r="CA23" i="21"/>
  <c r="BZ23" i="21"/>
  <c r="BX23" i="21"/>
  <c r="BW23" i="21"/>
  <c r="BV23" i="21"/>
  <c r="BU23" i="21"/>
  <c r="CA12" i="21"/>
  <c r="BZ12" i="21"/>
  <c r="BX12" i="21"/>
  <c r="BW12" i="21"/>
  <c r="BV12" i="21"/>
  <c r="BU12" i="21"/>
  <c r="CA15" i="21"/>
  <c r="BZ15" i="21"/>
  <c r="BX15" i="21"/>
  <c r="BW15" i="21"/>
  <c r="BV15" i="21"/>
  <c r="BU15" i="21"/>
  <c r="CA32" i="21"/>
  <c r="BZ32" i="21"/>
  <c r="BX32" i="21"/>
  <c r="BW32" i="21"/>
  <c r="BV32" i="21"/>
  <c r="BU32" i="21"/>
  <c r="CA21" i="21"/>
  <c r="BZ21" i="21"/>
  <c r="BX21" i="21"/>
  <c r="BW21" i="21"/>
  <c r="BV21" i="21"/>
  <c r="BU21" i="21"/>
  <c r="CA16" i="21"/>
  <c r="BZ16" i="21"/>
  <c r="BX16" i="21"/>
  <c r="BW16" i="21"/>
  <c r="BV16" i="21"/>
  <c r="BU16" i="21"/>
  <c r="CA13" i="21"/>
  <c r="BZ13" i="21"/>
  <c r="BX13" i="21"/>
  <c r="BW13" i="21"/>
  <c r="BV13" i="21"/>
  <c r="BU13" i="21"/>
  <c r="CA20" i="21"/>
  <c r="BZ20" i="21"/>
  <c r="BX20" i="21"/>
  <c r="BW20" i="21"/>
  <c r="BV20" i="21"/>
  <c r="BU20" i="21"/>
  <c r="CA8" i="21"/>
  <c r="BZ8" i="21"/>
  <c r="BX8" i="21"/>
  <c r="BW8" i="21"/>
  <c r="BV8" i="21"/>
  <c r="BU8" i="21"/>
  <c r="CA9" i="21"/>
  <c r="BZ9" i="21"/>
  <c r="BX9" i="21"/>
  <c r="BW9" i="21"/>
  <c r="BV9" i="21"/>
  <c r="BU9" i="21"/>
  <c r="CA11" i="21"/>
  <c r="BZ11" i="21"/>
  <c r="BX11" i="21"/>
  <c r="BW11" i="21"/>
  <c r="BV11" i="21"/>
  <c r="BU11" i="21"/>
  <c r="CA7" i="21"/>
  <c r="BZ7" i="21"/>
  <c r="BX7" i="21"/>
  <c r="BW7" i="21"/>
  <c r="BV7" i="21"/>
  <c r="BU7" i="21"/>
  <c r="CA10" i="21"/>
  <c r="BZ10" i="21"/>
  <c r="BX10" i="21"/>
  <c r="BW10" i="21"/>
  <c r="BV10" i="21"/>
  <c r="BU10" i="21"/>
  <c r="CA6" i="21"/>
  <c r="BZ6" i="21"/>
  <c r="BX6" i="21"/>
  <c r="BW6" i="21"/>
  <c r="BV6" i="21"/>
  <c r="BU6" i="21"/>
  <c r="CA5" i="21"/>
  <c r="BZ5" i="21"/>
  <c r="BX5" i="21"/>
  <c r="BW5" i="21"/>
  <c r="BV5" i="21"/>
  <c r="BU5" i="21"/>
  <c r="CA4" i="21"/>
  <c r="BZ4" i="21"/>
  <c r="BX4" i="21"/>
  <c r="BW4" i="21"/>
  <c r="BV4" i="21"/>
  <c r="BU4" i="21"/>
  <c r="AX33" i="21"/>
  <c r="AW33" i="21"/>
  <c r="AU33" i="21"/>
  <c r="AT33" i="21"/>
  <c r="AS33" i="21"/>
  <c r="AR33" i="21"/>
  <c r="AX28" i="21"/>
  <c r="AW28" i="21"/>
  <c r="AU28" i="21"/>
  <c r="AT28" i="21"/>
  <c r="AS28" i="21"/>
  <c r="AR28" i="21"/>
  <c r="AX31" i="21"/>
  <c r="AW31" i="21"/>
  <c r="AU31" i="21"/>
  <c r="AT31" i="21"/>
  <c r="AS31" i="21"/>
  <c r="AR31" i="21"/>
  <c r="AX25" i="21"/>
  <c r="AW25" i="21"/>
  <c r="AU25" i="21"/>
  <c r="AT25" i="21"/>
  <c r="AS25" i="21"/>
  <c r="AR25" i="21"/>
  <c r="AX27" i="21"/>
  <c r="AW27" i="21"/>
  <c r="AU27" i="21"/>
  <c r="AT27" i="21"/>
  <c r="AS27" i="21"/>
  <c r="AR27" i="21"/>
  <c r="AX19" i="21"/>
  <c r="AW19" i="21"/>
  <c r="AU19" i="21"/>
  <c r="AT19" i="21"/>
  <c r="AS19" i="21"/>
  <c r="AR19" i="21"/>
  <c r="AX18" i="21"/>
  <c r="AW18" i="21"/>
  <c r="AU18" i="21"/>
  <c r="AT18" i="21"/>
  <c r="AS18" i="21"/>
  <c r="AR18" i="21"/>
  <c r="AX17" i="21"/>
  <c r="AW17" i="21"/>
  <c r="AU17" i="21"/>
  <c r="AT17" i="21"/>
  <c r="AS17" i="21"/>
  <c r="AR17" i="21"/>
  <c r="AX14" i="21"/>
  <c r="AW14" i="21"/>
  <c r="AU14" i="21"/>
  <c r="AT14" i="21"/>
  <c r="AS14" i="21"/>
  <c r="AR14" i="21"/>
  <c r="AX23" i="21"/>
  <c r="AW23" i="21"/>
  <c r="AU23" i="21"/>
  <c r="AT23" i="21"/>
  <c r="AS23" i="21"/>
  <c r="AR23" i="21"/>
  <c r="AX12" i="21"/>
  <c r="AW12" i="21"/>
  <c r="AU12" i="21"/>
  <c r="AT12" i="21"/>
  <c r="AS12" i="21"/>
  <c r="AR12" i="21"/>
  <c r="AX15" i="21"/>
  <c r="AW15" i="21"/>
  <c r="AU15" i="21"/>
  <c r="AT15" i="21"/>
  <c r="AS15" i="21"/>
  <c r="AR15" i="21"/>
  <c r="AX32" i="21"/>
  <c r="AW32" i="21"/>
  <c r="AU32" i="21"/>
  <c r="AT32" i="21"/>
  <c r="AS32" i="21"/>
  <c r="AR32" i="21"/>
  <c r="AX21" i="21"/>
  <c r="AW21" i="21"/>
  <c r="AU21" i="21"/>
  <c r="AT21" i="21"/>
  <c r="AS21" i="21"/>
  <c r="AR21" i="21"/>
  <c r="AX16" i="21"/>
  <c r="AW16" i="21"/>
  <c r="AU16" i="21"/>
  <c r="AT16" i="21"/>
  <c r="AS16" i="21"/>
  <c r="AR16" i="21"/>
  <c r="AX13" i="21"/>
  <c r="AW13" i="21"/>
  <c r="AU13" i="21"/>
  <c r="AT13" i="21"/>
  <c r="AS13" i="21"/>
  <c r="AR13" i="21"/>
  <c r="AX20" i="21"/>
  <c r="AW20" i="21"/>
  <c r="AU20" i="21"/>
  <c r="AT20" i="21"/>
  <c r="AS20" i="21"/>
  <c r="AR20" i="21"/>
  <c r="AX8" i="21"/>
  <c r="AW8" i="21"/>
  <c r="AU8" i="21"/>
  <c r="AT8" i="21"/>
  <c r="AS8" i="21"/>
  <c r="AR8" i="21"/>
  <c r="AX9" i="21"/>
  <c r="AW9" i="21"/>
  <c r="AU9" i="21"/>
  <c r="AT9" i="21"/>
  <c r="AS9" i="21"/>
  <c r="AR9" i="21"/>
  <c r="AX11" i="21"/>
  <c r="AW11" i="21"/>
  <c r="AU11" i="21"/>
  <c r="AT11" i="21"/>
  <c r="AS11" i="21"/>
  <c r="AR11" i="21"/>
  <c r="AX7" i="21"/>
  <c r="AW7" i="21"/>
  <c r="AU7" i="21"/>
  <c r="AT7" i="21"/>
  <c r="AS7" i="21"/>
  <c r="AR7" i="21"/>
  <c r="AX10" i="21"/>
  <c r="AW10" i="21"/>
  <c r="AU10" i="21"/>
  <c r="AT10" i="21"/>
  <c r="AS10" i="21"/>
  <c r="AR10" i="21"/>
  <c r="AX6" i="21"/>
  <c r="AW6" i="21"/>
  <c r="AU6" i="21"/>
  <c r="AT6" i="21"/>
  <c r="AS6" i="21"/>
  <c r="AR6" i="21"/>
  <c r="AX5" i="21"/>
  <c r="AW5" i="21"/>
  <c r="AU5" i="21"/>
  <c r="AT5" i="21"/>
  <c r="AS5" i="21"/>
  <c r="AR5" i="21"/>
  <c r="AX4" i="21"/>
  <c r="AW4" i="21"/>
  <c r="AU4" i="21"/>
  <c r="AT4" i="21"/>
  <c r="AS4" i="21"/>
  <c r="AR4" i="21"/>
  <c r="CA33" i="19"/>
  <c r="BZ33" i="19"/>
  <c r="BX33" i="19"/>
  <c r="BW33" i="19"/>
  <c r="BV33" i="19"/>
  <c r="BU33" i="19"/>
  <c r="CA32" i="19"/>
  <c r="BZ32" i="19"/>
  <c r="BX32" i="19"/>
  <c r="BW32" i="19"/>
  <c r="BV32" i="19"/>
  <c r="BU32" i="19"/>
  <c r="CA35" i="19"/>
  <c r="BZ35" i="19"/>
  <c r="BX35" i="19"/>
  <c r="BW35" i="19"/>
  <c r="BV35" i="19"/>
  <c r="BU35" i="19"/>
  <c r="CA31" i="19"/>
  <c r="BZ31" i="19"/>
  <c r="BX31" i="19"/>
  <c r="BW31" i="19"/>
  <c r="BV31" i="19"/>
  <c r="BU31" i="19"/>
  <c r="CA30" i="19"/>
  <c r="BZ30" i="19"/>
  <c r="BX30" i="19"/>
  <c r="BW30" i="19"/>
  <c r="BV30" i="19"/>
  <c r="BU30" i="19"/>
  <c r="CA18" i="19"/>
  <c r="BZ18" i="19"/>
  <c r="BX18" i="19"/>
  <c r="BW18" i="19"/>
  <c r="BV18" i="19"/>
  <c r="BU18" i="19"/>
  <c r="CA24" i="19"/>
  <c r="BZ24" i="19"/>
  <c r="BX24" i="19"/>
  <c r="BW24" i="19"/>
  <c r="BV24" i="19"/>
  <c r="BU24" i="19"/>
  <c r="CA29" i="19"/>
  <c r="BZ29" i="19"/>
  <c r="BX29" i="19"/>
  <c r="BW29" i="19"/>
  <c r="BV29" i="19"/>
  <c r="BU29" i="19"/>
  <c r="CA25" i="19"/>
  <c r="BZ25" i="19"/>
  <c r="BX25" i="19"/>
  <c r="BW25" i="19"/>
  <c r="BV25" i="19"/>
  <c r="BU25" i="19"/>
  <c r="CA27" i="19"/>
  <c r="BZ27" i="19"/>
  <c r="BX27" i="19"/>
  <c r="BW27" i="19"/>
  <c r="BV27" i="19"/>
  <c r="BU27" i="19"/>
  <c r="CA21" i="19"/>
  <c r="BZ21" i="19"/>
  <c r="BX21" i="19"/>
  <c r="BW21" i="19"/>
  <c r="BV21" i="19"/>
  <c r="BU21" i="19"/>
  <c r="CA28" i="19"/>
  <c r="BZ28" i="19"/>
  <c r="BX28" i="19"/>
  <c r="BW28" i="19"/>
  <c r="BV28" i="19"/>
  <c r="BU28" i="19"/>
  <c r="CA16" i="19"/>
  <c r="BZ16" i="19"/>
  <c r="BX16" i="19"/>
  <c r="BW16" i="19"/>
  <c r="BV16" i="19"/>
  <c r="BU16" i="19"/>
  <c r="CA19" i="19"/>
  <c r="BZ19" i="19"/>
  <c r="BX19" i="19"/>
  <c r="BW19" i="19"/>
  <c r="BV19" i="19"/>
  <c r="BU19" i="19"/>
  <c r="CA17" i="19"/>
  <c r="BZ17" i="19"/>
  <c r="BX17" i="19"/>
  <c r="BW17" i="19"/>
  <c r="BV17" i="19"/>
  <c r="BU17" i="19"/>
  <c r="CA26" i="19"/>
  <c r="BZ26" i="19"/>
  <c r="BX26" i="19"/>
  <c r="BW26" i="19"/>
  <c r="BV26" i="19"/>
  <c r="BU26" i="19"/>
  <c r="CA20" i="19"/>
  <c r="BZ20" i="19"/>
  <c r="BX20" i="19"/>
  <c r="BW20" i="19"/>
  <c r="BV20" i="19"/>
  <c r="BU20" i="19"/>
  <c r="CA15" i="19"/>
  <c r="BZ15" i="19"/>
  <c r="BX15" i="19"/>
  <c r="BW15" i="19"/>
  <c r="BV15" i="19"/>
  <c r="BU15" i="19"/>
  <c r="CA14" i="19"/>
  <c r="BZ14" i="19"/>
  <c r="BX14" i="19"/>
  <c r="BW14" i="19"/>
  <c r="BV14" i="19"/>
  <c r="BU14" i="19"/>
  <c r="CA13" i="19"/>
  <c r="BZ13" i="19"/>
  <c r="BX13" i="19"/>
  <c r="BW13" i="19"/>
  <c r="BV13" i="19"/>
  <c r="BU13" i="19"/>
  <c r="CA22" i="19"/>
  <c r="BZ22" i="19"/>
  <c r="BX22" i="19"/>
  <c r="BW22" i="19"/>
  <c r="BV22" i="19"/>
  <c r="BU22" i="19"/>
  <c r="CA23" i="19"/>
  <c r="BZ23" i="19"/>
  <c r="BX23" i="19"/>
  <c r="BW23" i="19"/>
  <c r="BV23" i="19"/>
  <c r="BU23" i="19"/>
  <c r="CA12" i="19"/>
  <c r="BZ12" i="19"/>
  <c r="BX12" i="19"/>
  <c r="BW12" i="19"/>
  <c r="BV12" i="19"/>
  <c r="BU12" i="19"/>
  <c r="CA8" i="19"/>
  <c r="BZ8" i="19"/>
  <c r="BX8" i="19"/>
  <c r="BW8" i="19"/>
  <c r="BV8" i="19"/>
  <c r="BU8" i="19"/>
  <c r="CA9" i="19"/>
  <c r="BZ9" i="19"/>
  <c r="BX9" i="19"/>
  <c r="BW9" i="19"/>
  <c r="BV9" i="19"/>
  <c r="BU9" i="19"/>
  <c r="CA10" i="19"/>
  <c r="BZ10" i="19"/>
  <c r="BX10" i="19"/>
  <c r="BW10" i="19"/>
  <c r="BV10" i="19"/>
  <c r="BU10" i="19"/>
  <c r="CA11" i="19"/>
  <c r="BZ11" i="19"/>
  <c r="BX11" i="19"/>
  <c r="BW11" i="19"/>
  <c r="BV11" i="19"/>
  <c r="BU11" i="19"/>
  <c r="CA6" i="19"/>
  <c r="BZ6" i="19"/>
  <c r="BX6" i="19"/>
  <c r="BW6" i="19"/>
  <c r="BV6" i="19"/>
  <c r="BU6" i="19"/>
  <c r="CA7" i="19"/>
  <c r="BZ7" i="19"/>
  <c r="BX7" i="19"/>
  <c r="BW7" i="19"/>
  <c r="BV7" i="19"/>
  <c r="BU7" i="19"/>
  <c r="CA5" i="19"/>
  <c r="BZ5" i="19"/>
  <c r="BX5" i="19"/>
  <c r="BW5" i="19"/>
  <c r="BV5" i="19"/>
  <c r="BU5" i="19"/>
  <c r="CA4" i="19"/>
  <c r="BZ4" i="19"/>
  <c r="BX4" i="19"/>
  <c r="BW4" i="19"/>
  <c r="BV4" i="19"/>
  <c r="BU4" i="19"/>
  <c r="AX33" i="19"/>
  <c r="AW33" i="19"/>
  <c r="AU33" i="19"/>
  <c r="AT33" i="19"/>
  <c r="AS33" i="19"/>
  <c r="AR33" i="19"/>
  <c r="AX32" i="19"/>
  <c r="AW32" i="19"/>
  <c r="AU32" i="19"/>
  <c r="AT32" i="19"/>
  <c r="AS32" i="19"/>
  <c r="AR32" i="19"/>
  <c r="AX35" i="19"/>
  <c r="AW35" i="19"/>
  <c r="AU35" i="19"/>
  <c r="AT35" i="19"/>
  <c r="AS35" i="19"/>
  <c r="AR35" i="19"/>
  <c r="AX31" i="19"/>
  <c r="AW31" i="19"/>
  <c r="AU31" i="19"/>
  <c r="AT31" i="19"/>
  <c r="AS31" i="19"/>
  <c r="AR31" i="19"/>
  <c r="AX30" i="19"/>
  <c r="AW30" i="19"/>
  <c r="AU30" i="19"/>
  <c r="AT30" i="19"/>
  <c r="AS30" i="19"/>
  <c r="AR30" i="19"/>
  <c r="AX18" i="19"/>
  <c r="AW18" i="19"/>
  <c r="AU18" i="19"/>
  <c r="AT18" i="19"/>
  <c r="AS18" i="19"/>
  <c r="AR18" i="19"/>
  <c r="AX24" i="19"/>
  <c r="AW24" i="19"/>
  <c r="AU24" i="19"/>
  <c r="AT24" i="19"/>
  <c r="AS24" i="19"/>
  <c r="AR24" i="19"/>
  <c r="AX29" i="19"/>
  <c r="AW29" i="19"/>
  <c r="AU29" i="19"/>
  <c r="AT29" i="19"/>
  <c r="AS29" i="19"/>
  <c r="AR29" i="19"/>
  <c r="AX25" i="19"/>
  <c r="AW25" i="19"/>
  <c r="AU25" i="19"/>
  <c r="AT25" i="19"/>
  <c r="AS25" i="19"/>
  <c r="AR25" i="19"/>
  <c r="AX27" i="19"/>
  <c r="AW27" i="19"/>
  <c r="AU27" i="19"/>
  <c r="AT27" i="19"/>
  <c r="AS27" i="19"/>
  <c r="AR27" i="19"/>
  <c r="AX21" i="19"/>
  <c r="AW21" i="19"/>
  <c r="AU21" i="19"/>
  <c r="AT21" i="19"/>
  <c r="AS21" i="19"/>
  <c r="AR21" i="19"/>
  <c r="AX28" i="19"/>
  <c r="AW28" i="19"/>
  <c r="AU28" i="19"/>
  <c r="AT28" i="19"/>
  <c r="AS28" i="19"/>
  <c r="AR28" i="19"/>
  <c r="AX16" i="19"/>
  <c r="AW16" i="19"/>
  <c r="AU16" i="19"/>
  <c r="AT16" i="19"/>
  <c r="AS16" i="19"/>
  <c r="AR16" i="19"/>
  <c r="AX19" i="19"/>
  <c r="AW19" i="19"/>
  <c r="AU19" i="19"/>
  <c r="AT19" i="19"/>
  <c r="AS19" i="19"/>
  <c r="AR19" i="19"/>
  <c r="AX17" i="19"/>
  <c r="AW17" i="19"/>
  <c r="AU17" i="19"/>
  <c r="AT17" i="19"/>
  <c r="AS17" i="19"/>
  <c r="AR17" i="19"/>
  <c r="AX26" i="19"/>
  <c r="AW26" i="19"/>
  <c r="AU26" i="19"/>
  <c r="AT26" i="19"/>
  <c r="AS26" i="19"/>
  <c r="AR26" i="19"/>
  <c r="AX20" i="19"/>
  <c r="AW20" i="19"/>
  <c r="AU20" i="19"/>
  <c r="AT20" i="19"/>
  <c r="AS20" i="19"/>
  <c r="AR20" i="19"/>
  <c r="AX15" i="19"/>
  <c r="AW15" i="19"/>
  <c r="AU15" i="19"/>
  <c r="AT15" i="19"/>
  <c r="AS15" i="19"/>
  <c r="AR15" i="19"/>
  <c r="AX14" i="19"/>
  <c r="AW14" i="19"/>
  <c r="AU14" i="19"/>
  <c r="AT14" i="19"/>
  <c r="AS14" i="19"/>
  <c r="AR14" i="19"/>
  <c r="AX13" i="19"/>
  <c r="AW13" i="19"/>
  <c r="AU13" i="19"/>
  <c r="AT13" i="19"/>
  <c r="AS13" i="19"/>
  <c r="AR13" i="19"/>
  <c r="AX22" i="19"/>
  <c r="AW22" i="19"/>
  <c r="AU22" i="19"/>
  <c r="AT22" i="19"/>
  <c r="AS22" i="19"/>
  <c r="AR22" i="19"/>
  <c r="AX23" i="19"/>
  <c r="AW23" i="19"/>
  <c r="AU23" i="19"/>
  <c r="AT23" i="19"/>
  <c r="AS23" i="19"/>
  <c r="AR23" i="19"/>
  <c r="AX12" i="19"/>
  <c r="AW12" i="19"/>
  <c r="AU12" i="19"/>
  <c r="AT12" i="19"/>
  <c r="AS12" i="19"/>
  <c r="AR12" i="19"/>
  <c r="AX8" i="19"/>
  <c r="AW8" i="19"/>
  <c r="AU8" i="19"/>
  <c r="AT8" i="19"/>
  <c r="AS8" i="19"/>
  <c r="AR8" i="19"/>
  <c r="AX9" i="19"/>
  <c r="AW9" i="19"/>
  <c r="AU9" i="19"/>
  <c r="AT9" i="19"/>
  <c r="AS9" i="19"/>
  <c r="AR9" i="19"/>
  <c r="AX10" i="19"/>
  <c r="AW10" i="19"/>
  <c r="AU10" i="19"/>
  <c r="AT10" i="19"/>
  <c r="AS10" i="19"/>
  <c r="AR10" i="19"/>
  <c r="AX11" i="19"/>
  <c r="AW11" i="19"/>
  <c r="AU11" i="19"/>
  <c r="AT11" i="19"/>
  <c r="AS11" i="19"/>
  <c r="AR11" i="19"/>
  <c r="AX6" i="19"/>
  <c r="AW6" i="19"/>
  <c r="AU6" i="19"/>
  <c r="AT6" i="19"/>
  <c r="AS6" i="19"/>
  <c r="AR6" i="19"/>
  <c r="AX7" i="19"/>
  <c r="AW7" i="19"/>
  <c r="AU7" i="19"/>
  <c r="AT7" i="19"/>
  <c r="AS7" i="19"/>
  <c r="AR7" i="19"/>
  <c r="AX5" i="19"/>
  <c r="AW5" i="19"/>
  <c r="AU5" i="19"/>
  <c r="AT5" i="19"/>
  <c r="AS5" i="19"/>
  <c r="AR5" i="19"/>
  <c r="AX4" i="19"/>
  <c r="AW4" i="19"/>
  <c r="AU4" i="19"/>
  <c r="AT4" i="19"/>
  <c r="AS4" i="19"/>
  <c r="AR4" i="19"/>
  <c r="CA20" i="27"/>
  <c r="BZ20" i="27"/>
  <c r="BX20" i="27"/>
  <c r="BW20" i="27"/>
  <c r="BV20" i="27"/>
  <c r="BU20" i="27"/>
  <c r="CA24" i="27"/>
  <c r="BZ24" i="27"/>
  <c r="BX24" i="27"/>
  <c r="BW24" i="27"/>
  <c r="BV24" i="27"/>
  <c r="BU24" i="27"/>
  <c r="CA18" i="27"/>
  <c r="BZ18" i="27"/>
  <c r="BX18" i="27"/>
  <c r="BW18" i="27"/>
  <c r="BV18" i="27"/>
  <c r="BU18" i="27"/>
  <c r="CA19" i="27"/>
  <c r="BZ19" i="27"/>
  <c r="BX19" i="27"/>
  <c r="BW19" i="27"/>
  <c r="BV19" i="27"/>
  <c r="BU19" i="27"/>
  <c r="CA15" i="27"/>
  <c r="BZ15" i="27"/>
  <c r="BX15" i="27"/>
  <c r="BW15" i="27"/>
  <c r="BV15" i="27"/>
  <c r="BU15" i="27"/>
  <c r="CA12" i="27"/>
  <c r="BZ12" i="27"/>
  <c r="BX12" i="27"/>
  <c r="BW12" i="27"/>
  <c r="BV12" i="27"/>
  <c r="BU12" i="27"/>
  <c r="CA23" i="27"/>
  <c r="BZ23" i="27"/>
  <c r="BX23" i="27"/>
  <c r="BW23" i="27"/>
  <c r="BV23" i="27"/>
  <c r="BU23" i="27"/>
  <c r="CA21" i="27"/>
  <c r="BZ21" i="27"/>
  <c r="BX21" i="27"/>
  <c r="BW21" i="27"/>
  <c r="BV21" i="27"/>
  <c r="BU21" i="27"/>
  <c r="CA16" i="27"/>
  <c r="BZ16" i="27"/>
  <c r="BX16" i="27"/>
  <c r="BW16" i="27"/>
  <c r="BV16" i="27"/>
  <c r="BU16" i="27"/>
  <c r="CA22" i="27"/>
  <c r="BZ22" i="27"/>
  <c r="BX22" i="27"/>
  <c r="BW22" i="27"/>
  <c r="BV22" i="27"/>
  <c r="BU22" i="27"/>
  <c r="CA17" i="27"/>
  <c r="BZ17" i="27"/>
  <c r="BX17" i="27"/>
  <c r="BW17" i="27"/>
  <c r="BV17" i="27"/>
  <c r="BU17" i="27"/>
  <c r="CA6" i="27"/>
  <c r="BZ6" i="27"/>
  <c r="BX6" i="27"/>
  <c r="BW6" i="27"/>
  <c r="BV6" i="27"/>
  <c r="BU6" i="27"/>
  <c r="CA11" i="27"/>
  <c r="BZ11" i="27"/>
  <c r="BX11" i="27"/>
  <c r="BW11" i="27"/>
  <c r="BV11" i="27"/>
  <c r="BU11" i="27"/>
  <c r="CA8" i="27"/>
  <c r="BZ8" i="27"/>
  <c r="BX8" i="27"/>
  <c r="BW8" i="27"/>
  <c r="BV8" i="27"/>
  <c r="BU8" i="27"/>
  <c r="CA13" i="27"/>
  <c r="BZ13" i="27"/>
  <c r="BX13" i="27"/>
  <c r="BW13" i="27"/>
  <c r="BV13" i="27"/>
  <c r="BU13" i="27"/>
  <c r="CA14" i="27"/>
  <c r="BZ14" i="27"/>
  <c r="BX14" i="27"/>
  <c r="BW14" i="27"/>
  <c r="BV14" i="27"/>
  <c r="BU14" i="27"/>
  <c r="CA9" i="27"/>
  <c r="BZ9" i="27"/>
  <c r="BX9" i="27"/>
  <c r="BW9" i="27"/>
  <c r="BV9" i="27"/>
  <c r="BU9" i="27"/>
  <c r="CA7" i="27"/>
  <c r="BZ7" i="27"/>
  <c r="BX7" i="27"/>
  <c r="BW7" i="27"/>
  <c r="BV7" i="27"/>
  <c r="BU7" i="27"/>
  <c r="CA10" i="27"/>
  <c r="BZ10" i="27"/>
  <c r="BX10" i="27"/>
  <c r="BW10" i="27"/>
  <c r="BV10" i="27"/>
  <c r="BU10" i="27"/>
  <c r="CA4" i="27"/>
  <c r="BZ4" i="27"/>
  <c r="BX4" i="27"/>
  <c r="BW4" i="27"/>
  <c r="BV4" i="27"/>
  <c r="BU4" i="27"/>
  <c r="CA5" i="27"/>
  <c r="BZ5" i="27"/>
  <c r="BX5" i="27"/>
  <c r="BW5" i="27"/>
  <c r="BV5" i="27"/>
  <c r="BU5" i="27"/>
  <c r="AX20" i="27"/>
  <c r="AW20" i="27"/>
  <c r="AU20" i="27"/>
  <c r="AT20" i="27"/>
  <c r="AS20" i="27"/>
  <c r="AR20" i="27"/>
  <c r="AX24" i="27"/>
  <c r="AW24" i="27"/>
  <c r="AU24" i="27"/>
  <c r="AT24" i="27"/>
  <c r="AS24" i="27"/>
  <c r="AR24" i="27"/>
  <c r="AX18" i="27"/>
  <c r="AW18" i="27"/>
  <c r="AU18" i="27"/>
  <c r="AT18" i="27"/>
  <c r="AS18" i="27"/>
  <c r="AR18" i="27"/>
  <c r="AX19" i="27"/>
  <c r="AW19" i="27"/>
  <c r="AU19" i="27"/>
  <c r="AT19" i="27"/>
  <c r="AS19" i="27"/>
  <c r="AR19" i="27"/>
  <c r="AX15" i="27"/>
  <c r="AW15" i="27"/>
  <c r="AU15" i="27"/>
  <c r="AT15" i="27"/>
  <c r="AS15" i="27"/>
  <c r="AR15" i="27"/>
  <c r="AX12" i="27"/>
  <c r="AW12" i="27"/>
  <c r="AU12" i="27"/>
  <c r="AT12" i="27"/>
  <c r="AS12" i="27"/>
  <c r="AR12" i="27"/>
  <c r="AX23" i="27"/>
  <c r="AW23" i="27"/>
  <c r="AU23" i="27"/>
  <c r="AT23" i="27"/>
  <c r="AS23" i="27"/>
  <c r="AR23" i="27"/>
  <c r="AX21" i="27"/>
  <c r="AW21" i="27"/>
  <c r="AU21" i="27"/>
  <c r="AT21" i="27"/>
  <c r="AS21" i="27"/>
  <c r="AR21" i="27"/>
  <c r="AX16" i="27"/>
  <c r="AW16" i="27"/>
  <c r="AU16" i="27"/>
  <c r="AT16" i="27"/>
  <c r="AS16" i="27"/>
  <c r="AR16" i="27"/>
  <c r="AX22" i="27"/>
  <c r="AW22" i="27"/>
  <c r="AU22" i="27"/>
  <c r="AT22" i="27"/>
  <c r="AS22" i="27"/>
  <c r="AR22" i="27"/>
  <c r="AX17" i="27"/>
  <c r="AW17" i="27"/>
  <c r="AU17" i="27"/>
  <c r="AT17" i="27"/>
  <c r="AS17" i="27"/>
  <c r="AR17" i="27"/>
  <c r="AX6" i="27"/>
  <c r="AW6" i="27"/>
  <c r="AU6" i="27"/>
  <c r="AT6" i="27"/>
  <c r="AS6" i="27"/>
  <c r="AR6" i="27"/>
  <c r="AX11" i="27"/>
  <c r="AW11" i="27"/>
  <c r="AU11" i="27"/>
  <c r="AT11" i="27"/>
  <c r="AS11" i="27"/>
  <c r="AR11" i="27"/>
  <c r="AX8" i="27"/>
  <c r="AW8" i="27"/>
  <c r="AU8" i="27"/>
  <c r="AT8" i="27"/>
  <c r="AS8" i="27"/>
  <c r="AR8" i="27"/>
  <c r="AX13" i="27"/>
  <c r="AW13" i="27"/>
  <c r="AU13" i="27"/>
  <c r="AT13" i="27"/>
  <c r="AS13" i="27"/>
  <c r="AR13" i="27"/>
  <c r="AX14" i="27"/>
  <c r="AW14" i="27"/>
  <c r="AU14" i="27"/>
  <c r="AT14" i="27"/>
  <c r="AS14" i="27"/>
  <c r="AR14" i="27"/>
  <c r="AX9" i="27"/>
  <c r="AW9" i="27"/>
  <c r="AU9" i="27"/>
  <c r="AT9" i="27"/>
  <c r="AS9" i="27"/>
  <c r="AR9" i="27"/>
  <c r="AX7" i="27"/>
  <c r="AW7" i="27"/>
  <c r="AU7" i="27"/>
  <c r="AT7" i="27"/>
  <c r="AS7" i="27"/>
  <c r="AR7" i="27"/>
  <c r="AX10" i="27"/>
  <c r="AW10" i="27"/>
  <c r="AU10" i="27"/>
  <c r="AT10" i="27"/>
  <c r="AS10" i="27"/>
  <c r="AR10" i="27"/>
  <c r="AX4" i="27"/>
  <c r="AW4" i="27"/>
  <c r="AU4" i="27"/>
  <c r="AT4" i="27"/>
  <c r="AS4" i="27"/>
  <c r="AR4" i="27"/>
  <c r="AX5" i="27"/>
  <c r="AW5" i="27"/>
  <c r="AU5" i="27"/>
  <c r="AT5" i="27"/>
  <c r="AS5" i="27"/>
  <c r="AR5" i="27"/>
  <c r="CA19" i="26"/>
  <c r="BZ19" i="26"/>
  <c r="BX19" i="26"/>
  <c r="BW19" i="26"/>
  <c r="BV19" i="26"/>
  <c r="BU19" i="26"/>
  <c r="CA16" i="26"/>
  <c r="BZ16" i="26"/>
  <c r="BX16" i="26"/>
  <c r="BW16" i="26"/>
  <c r="BV16" i="26"/>
  <c r="BU16" i="26"/>
  <c r="CA18" i="26"/>
  <c r="BZ18" i="26"/>
  <c r="BX18" i="26"/>
  <c r="BW18" i="26"/>
  <c r="BV18" i="26"/>
  <c r="BU18" i="26"/>
  <c r="CA22" i="26"/>
  <c r="BZ22" i="26"/>
  <c r="BX22" i="26"/>
  <c r="BW22" i="26"/>
  <c r="BV22" i="26"/>
  <c r="BU22" i="26"/>
  <c r="CA15" i="26"/>
  <c r="BZ15" i="26"/>
  <c r="BX15" i="26"/>
  <c r="BW15" i="26"/>
  <c r="BV15" i="26"/>
  <c r="BU15" i="26"/>
  <c r="CA17" i="26"/>
  <c r="BZ17" i="26"/>
  <c r="BX17" i="26"/>
  <c r="BW17" i="26"/>
  <c r="BV17" i="26"/>
  <c r="BU17" i="26"/>
  <c r="CA14" i="26"/>
  <c r="BZ14" i="26"/>
  <c r="BX14" i="26"/>
  <c r="BW14" i="26"/>
  <c r="BV14" i="26"/>
  <c r="BU14" i="26"/>
  <c r="CA12" i="26"/>
  <c r="BZ12" i="26"/>
  <c r="BX12" i="26"/>
  <c r="BW12" i="26"/>
  <c r="BV12" i="26"/>
  <c r="BU12" i="26"/>
  <c r="CA13" i="26"/>
  <c r="BZ13" i="26"/>
  <c r="BX13" i="26"/>
  <c r="BW13" i="26"/>
  <c r="BV13" i="26"/>
  <c r="BU13" i="26"/>
  <c r="CA23" i="26"/>
  <c r="BZ23" i="26"/>
  <c r="BX23" i="26"/>
  <c r="BW23" i="26"/>
  <c r="BV23" i="26"/>
  <c r="BU23" i="26"/>
  <c r="CA10" i="26"/>
  <c r="BZ10" i="26"/>
  <c r="BX10" i="26"/>
  <c r="BW10" i="26"/>
  <c r="BV10" i="26"/>
  <c r="BU10" i="26"/>
  <c r="CA11" i="26"/>
  <c r="BZ11" i="26"/>
  <c r="BX11" i="26"/>
  <c r="BW11" i="26"/>
  <c r="BV11" i="26"/>
  <c r="BU11" i="26"/>
  <c r="CA9" i="26"/>
  <c r="BZ9" i="26"/>
  <c r="BX9" i="26"/>
  <c r="BW9" i="26"/>
  <c r="BV9" i="26"/>
  <c r="BU9" i="26"/>
  <c r="CA6" i="26"/>
  <c r="BZ6" i="26"/>
  <c r="BX6" i="26"/>
  <c r="BW6" i="26"/>
  <c r="BV6" i="26"/>
  <c r="BU6" i="26"/>
  <c r="CA8" i="26"/>
  <c r="BZ8" i="26"/>
  <c r="BX8" i="26"/>
  <c r="BW8" i="26"/>
  <c r="BV8" i="26"/>
  <c r="BU8" i="26"/>
  <c r="CA7" i="26"/>
  <c r="BZ7" i="26"/>
  <c r="BX7" i="26"/>
  <c r="BW7" i="26"/>
  <c r="BV7" i="26"/>
  <c r="BU7" i="26"/>
  <c r="CA5" i="26"/>
  <c r="BZ5" i="26"/>
  <c r="BX5" i="26"/>
  <c r="BW5" i="26"/>
  <c r="BV5" i="26"/>
  <c r="BU5" i="26"/>
  <c r="CA4" i="26"/>
  <c r="BZ4" i="26"/>
  <c r="BX4" i="26"/>
  <c r="BW4" i="26"/>
  <c r="BV4" i="26"/>
  <c r="BU4" i="26"/>
  <c r="AX19" i="26"/>
  <c r="AW19" i="26"/>
  <c r="AU19" i="26"/>
  <c r="AT19" i="26"/>
  <c r="AS19" i="26"/>
  <c r="AR19" i="26"/>
  <c r="AX16" i="26"/>
  <c r="AW16" i="26"/>
  <c r="AU16" i="26"/>
  <c r="AT16" i="26"/>
  <c r="AS16" i="26"/>
  <c r="AR16" i="26"/>
  <c r="AX18" i="26"/>
  <c r="AW18" i="26"/>
  <c r="AU18" i="26"/>
  <c r="AT18" i="26"/>
  <c r="AS18" i="26"/>
  <c r="AR18" i="26"/>
  <c r="AX22" i="26"/>
  <c r="AW22" i="26"/>
  <c r="AU22" i="26"/>
  <c r="AT22" i="26"/>
  <c r="AS22" i="26"/>
  <c r="AR22" i="26"/>
  <c r="AX15" i="26"/>
  <c r="AW15" i="26"/>
  <c r="AU15" i="26"/>
  <c r="AT15" i="26"/>
  <c r="AS15" i="26"/>
  <c r="AR15" i="26"/>
  <c r="AX17" i="26"/>
  <c r="AW17" i="26"/>
  <c r="AU17" i="26"/>
  <c r="AT17" i="26"/>
  <c r="AS17" i="26"/>
  <c r="AR17" i="26"/>
  <c r="AX14" i="26"/>
  <c r="AW14" i="26"/>
  <c r="AU14" i="26"/>
  <c r="AT14" i="26"/>
  <c r="AS14" i="26"/>
  <c r="AR14" i="26"/>
  <c r="AX12" i="26"/>
  <c r="AW12" i="26"/>
  <c r="AU12" i="26"/>
  <c r="AT12" i="26"/>
  <c r="AS12" i="26"/>
  <c r="AR12" i="26"/>
  <c r="AX13" i="26"/>
  <c r="AW13" i="26"/>
  <c r="AU13" i="26"/>
  <c r="AT13" i="26"/>
  <c r="AS13" i="26"/>
  <c r="AR13" i="26"/>
  <c r="AX23" i="26"/>
  <c r="AW23" i="26"/>
  <c r="AU23" i="26"/>
  <c r="AT23" i="26"/>
  <c r="AS23" i="26"/>
  <c r="AR23" i="26"/>
  <c r="AX10" i="26"/>
  <c r="AW10" i="26"/>
  <c r="AU10" i="26"/>
  <c r="AT10" i="26"/>
  <c r="AS10" i="26"/>
  <c r="AR10" i="26"/>
  <c r="AX11" i="26"/>
  <c r="AW11" i="26"/>
  <c r="AU11" i="26"/>
  <c r="AT11" i="26"/>
  <c r="AS11" i="26"/>
  <c r="AR11" i="26"/>
  <c r="AX9" i="26"/>
  <c r="AW9" i="26"/>
  <c r="AU9" i="26"/>
  <c r="AT9" i="26"/>
  <c r="AS9" i="26"/>
  <c r="AR9" i="26"/>
  <c r="AX6" i="26"/>
  <c r="AW6" i="26"/>
  <c r="AU6" i="26"/>
  <c r="AT6" i="26"/>
  <c r="AS6" i="26"/>
  <c r="AR6" i="26"/>
  <c r="AX8" i="26"/>
  <c r="AW8" i="26"/>
  <c r="AU8" i="26"/>
  <c r="AT8" i="26"/>
  <c r="AS8" i="26"/>
  <c r="AR8" i="26"/>
  <c r="AX7" i="26"/>
  <c r="AW7" i="26"/>
  <c r="AU7" i="26"/>
  <c r="AT7" i="26"/>
  <c r="AS7" i="26"/>
  <c r="AR7" i="26"/>
  <c r="AX5" i="26"/>
  <c r="AW5" i="26"/>
  <c r="AU5" i="26"/>
  <c r="AT5" i="26"/>
  <c r="AS5" i="26"/>
  <c r="AR5" i="26"/>
  <c r="AX4" i="26"/>
  <c r="AW4" i="26"/>
  <c r="AU4" i="26"/>
  <c r="AT4" i="26"/>
  <c r="AS4" i="26"/>
  <c r="AR4" i="26"/>
  <c r="BY25" i="22"/>
  <c r="BX25" i="22"/>
  <c r="BW25" i="22"/>
  <c r="BU25" i="22"/>
  <c r="BT25" i="22"/>
  <c r="BS25" i="22"/>
  <c r="BR25" i="22"/>
  <c r="BQ25" i="22"/>
  <c r="BP25" i="22"/>
  <c r="BY27" i="22"/>
  <c r="BX27" i="22"/>
  <c r="BW27" i="22"/>
  <c r="BU27" i="22"/>
  <c r="BT27" i="22"/>
  <c r="BS27" i="22"/>
  <c r="BR27" i="22"/>
  <c r="BQ27" i="22"/>
  <c r="BP27" i="22"/>
  <c r="BY29" i="22"/>
  <c r="BX29" i="22"/>
  <c r="BW29" i="22"/>
  <c r="BU29" i="22"/>
  <c r="BT29" i="22"/>
  <c r="BS29" i="22"/>
  <c r="BR29" i="22"/>
  <c r="BQ29" i="22"/>
  <c r="BP29" i="22"/>
  <c r="BY36" i="22"/>
  <c r="BX36" i="22"/>
  <c r="BW36" i="22"/>
  <c r="BU36" i="22"/>
  <c r="BT36" i="22"/>
  <c r="BS36" i="22"/>
  <c r="BR36" i="22"/>
  <c r="BV36" i="22" s="1"/>
  <c r="BQ36" i="22"/>
  <c r="BP36" i="22"/>
  <c r="BY17" i="22"/>
  <c r="BX17" i="22"/>
  <c r="BW17" i="22"/>
  <c r="BU17" i="22"/>
  <c r="BT17" i="22"/>
  <c r="BS17" i="22"/>
  <c r="BR17" i="22"/>
  <c r="BQ17" i="22"/>
  <c r="BP17" i="22"/>
  <c r="BY35" i="22"/>
  <c r="BX35" i="22"/>
  <c r="BW35" i="22"/>
  <c r="BU35" i="22"/>
  <c r="BT35" i="22"/>
  <c r="BS35" i="22"/>
  <c r="BR35" i="22"/>
  <c r="BV35" i="22" s="1"/>
  <c r="BQ35" i="22"/>
  <c r="BP35" i="22"/>
  <c r="BY31" i="22"/>
  <c r="BX31" i="22"/>
  <c r="BW31" i="22"/>
  <c r="BU31" i="22"/>
  <c r="BT31" i="22"/>
  <c r="BS31" i="22"/>
  <c r="BR31" i="22"/>
  <c r="BQ31" i="22"/>
  <c r="BP31" i="22"/>
  <c r="BY34" i="22"/>
  <c r="BX34" i="22"/>
  <c r="BW34" i="22"/>
  <c r="BU34" i="22"/>
  <c r="BT34" i="22"/>
  <c r="BS34" i="22"/>
  <c r="BR34" i="22"/>
  <c r="BV34" i="22" s="1"/>
  <c r="BQ34" i="22"/>
  <c r="BP34" i="22"/>
  <c r="BY30" i="22"/>
  <c r="BX30" i="22"/>
  <c r="BW30" i="22"/>
  <c r="BU30" i="22"/>
  <c r="BT30" i="22"/>
  <c r="BS30" i="22"/>
  <c r="BR30" i="22"/>
  <c r="BV30" i="22" s="1"/>
  <c r="BQ30" i="22"/>
  <c r="BP30" i="22"/>
  <c r="BY26" i="22"/>
  <c r="BX26" i="22"/>
  <c r="BW26" i="22"/>
  <c r="BU26" i="22"/>
  <c r="BT26" i="22"/>
  <c r="BS26" i="22"/>
  <c r="BR26" i="22"/>
  <c r="BQ26" i="22"/>
  <c r="BP26" i="22"/>
  <c r="BY32" i="22"/>
  <c r="BX32" i="22"/>
  <c r="BW32" i="22"/>
  <c r="BU32" i="22"/>
  <c r="BT32" i="22"/>
  <c r="BS32" i="22"/>
  <c r="BR32" i="22"/>
  <c r="BQ32" i="22"/>
  <c r="BP32" i="22"/>
  <c r="BY24" i="22"/>
  <c r="BX24" i="22"/>
  <c r="BW24" i="22"/>
  <c r="BU24" i="22"/>
  <c r="BT24" i="22"/>
  <c r="BS24" i="22"/>
  <c r="BR24" i="22"/>
  <c r="BQ24" i="22"/>
  <c r="BP24" i="22"/>
  <c r="BY33" i="22"/>
  <c r="BX33" i="22"/>
  <c r="BW33" i="22"/>
  <c r="BU33" i="22"/>
  <c r="BT33" i="22"/>
  <c r="BS33" i="22"/>
  <c r="BR33" i="22"/>
  <c r="BV33" i="22" s="1"/>
  <c r="BQ33" i="22"/>
  <c r="BP33" i="22"/>
  <c r="BY9" i="22"/>
  <c r="BX9" i="22"/>
  <c r="BW9" i="22"/>
  <c r="BU9" i="22"/>
  <c r="BT9" i="22"/>
  <c r="BS9" i="22"/>
  <c r="BR9" i="22"/>
  <c r="BQ9" i="22"/>
  <c r="BP9" i="22"/>
  <c r="BY20" i="22"/>
  <c r="BX20" i="22"/>
  <c r="BW20" i="22"/>
  <c r="BU20" i="22"/>
  <c r="BT20" i="22"/>
  <c r="BS20" i="22"/>
  <c r="BR20" i="22"/>
  <c r="BQ20" i="22"/>
  <c r="BP20" i="22"/>
  <c r="BY14" i="22"/>
  <c r="BX14" i="22"/>
  <c r="BW14" i="22"/>
  <c r="BU14" i="22"/>
  <c r="BT14" i="22"/>
  <c r="BS14" i="22"/>
  <c r="BR14" i="22"/>
  <c r="BQ14" i="22"/>
  <c r="BP14" i="22"/>
  <c r="BY12" i="22"/>
  <c r="BX12" i="22"/>
  <c r="BW12" i="22"/>
  <c r="BU12" i="22"/>
  <c r="BT12" i="22"/>
  <c r="BS12" i="22"/>
  <c r="BR12" i="22"/>
  <c r="BV12" i="22" s="1"/>
  <c r="BQ12" i="22"/>
  <c r="BP12" i="22"/>
  <c r="BY16" i="22"/>
  <c r="BX16" i="22"/>
  <c r="BW16" i="22"/>
  <c r="BU16" i="22"/>
  <c r="BT16" i="22"/>
  <c r="BS16" i="22"/>
  <c r="BR16" i="22"/>
  <c r="BQ16" i="22"/>
  <c r="BP16" i="22"/>
  <c r="BY18" i="22"/>
  <c r="BX18" i="22"/>
  <c r="BW18" i="22"/>
  <c r="BU18" i="22"/>
  <c r="BT18" i="22"/>
  <c r="BS18" i="22"/>
  <c r="BR18" i="22"/>
  <c r="BQ18" i="22"/>
  <c r="BP18" i="22"/>
  <c r="BY23" i="22"/>
  <c r="BX23" i="22"/>
  <c r="BW23" i="22"/>
  <c r="BU23" i="22"/>
  <c r="BT23" i="22"/>
  <c r="BS23" i="22"/>
  <c r="BR23" i="22"/>
  <c r="BQ23" i="22"/>
  <c r="BP23" i="22"/>
  <c r="BY21" i="22"/>
  <c r="BX21" i="22"/>
  <c r="BW21" i="22"/>
  <c r="BU21" i="22"/>
  <c r="BT21" i="22"/>
  <c r="BS21" i="22"/>
  <c r="BR21" i="22"/>
  <c r="BQ21" i="22"/>
  <c r="BP21" i="22"/>
  <c r="BY15" i="22"/>
  <c r="BX15" i="22"/>
  <c r="BW15" i="22"/>
  <c r="BU15" i="22"/>
  <c r="BT15" i="22"/>
  <c r="BS15" i="22"/>
  <c r="BR15" i="22"/>
  <c r="BQ15" i="22"/>
  <c r="BP15" i="22"/>
  <c r="BY13" i="22"/>
  <c r="BX13" i="22"/>
  <c r="BW13" i="22"/>
  <c r="BU13" i="22"/>
  <c r="BT13" i="22"/>
  <c r="BS13" i="22"/>
  <c r="BR13" i="22"/>
  <c r="BQ13" i="22"/>
  <c r="BP13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22" i="22"/>
  <c r="BX22" i="22"/>
  <c r="BW22" i="22"/>
  <c r="BU22" i="22"/>
  <c r="BT22" i="22"/>
  <c r="BS22" i="22"/>
  <c r="BR22" i="22"/>
  <c r="BQ22" i="22"/>
  <c r="BP22" i="22"/>
  <c r="BY7" i="22"/>
  <c r="BX7" i="22"/>
  <c r="BW7" i="22"/>
  <c r="BU7" i="22"/>
  <c r="BT7" i="22"/>
  <c r="BS7" i="22"/>
  <c r="BR7" i="22"/>
  <c r="BV7" i="22" s="1"/>
  <c r="BQ7" i="22"/>
  <c r="BP7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25" i="22"/>
  <c r="AW25" i="22"/>
  <c r="AV25" i="22"/>
  <c r="AT25" i="22"/>
  <c r="AS25" i="22"/>
  <c r="AR25" i="22"/>
  <c r="AQ25" i="22"/>
  <c r="AU25" i="22" s="1"/>
  <c r="AP25" i="22"/>
  <c r="AO25" i="22"/>
  <c r="AX27" i="22"/>
  <c r="AW27" i="22"/>
  <c r="AV27" i="22"/>
  <c r="AT27" i="22"/>
  <c r="AS27" i="22"/>
  <c r="AR27" i="22"/>
  <c r="AQ27" i="22"/>
  <c r="AU27" i="22" s="1"/>
  <c r="AP27" i="22"/>
  <c r="AO27" i="22"/>
  <c r="AX29" i="22"/>
  <c r="AW29" i="22"/>
  <c r="AV29" i="22"/>
  <c r="AT29" i="22"/>
  <c r="AS29" i="22"/>
  <c r="AR29" i="22"/>
  <c r="AQ29" i="22"/>
  <c r="AU29" i="22" s="1"/>
  <c r="AP29" i="22"/>
  <c r="AO29" i="22"/>
  <c r="AX36" i="22"/>
  <c r="AW36" i="22"/>
  <c r="AV36" i="22"/>
  <c r="AT36" i="22"/>
  <c r="AS36" i="22"/>
  <c r="AR36" i="22"/>
  <c r="AQ36" i="22"/>
  <c r="AU36" i="22" s="1"/>
  <c r="AP36" i="22"/>
  <c r="AO36" i="22"/>
  <c r="AX17" i="22"/>
  <c r="AW17" i="22"/>
  <c r="AV17" i="22"/>
  <c r="AT17" i="22"/>
  <c r="AS17" i="22"/>
  <c r="AR17" i="22"/>
  <c r="AQ17" i="22"/>
  <c r="AU17" i="22" s="1"/>
  <c r="AP17" i="22"/>
  <c r="AO17" i="22"/>
  <c r="AX35" i="22"/>
  <c r="AW35" i="22"/>
  <c r="AV35" i="22"/>
  <c r="AT35" i="22"/>
  <c r="AS35" i="22"/>
  <c r="AR35" i="22"/>
  <c r="AQ35" i="22"/>
  <c r="AU35" i="22" s="1"/>
  <c r="AP35" i="22"/>
  <c r="AO35" i="22"/>
  <c r="AX31" i="22"/>
  <c r="AW31" i="22"/>
  <c r="AV31" i="22"/>
  <c r="AT31" i="22"/>
  <c r="AS31" i="22"/>
  <c r="AR31" i="22"/>
  <c r="AQ31" i="22"/>
  <c r="AU31" i="22" s="1"/>
  <c r="AP31" i="22"/>
  <c r="AO31" i="22"/>
  <c r="AX34" i="22"/>
  <c r="AW34" i="22"/>
  <c r="AV34" i="22"/>
  <c r="AT34" i="22"/>
  <c r="AS34" i="22"/>
  <c r="AR34" i="22"/>
  <c r="AQ34" i="22"/>
  <c r="AU34" i="22" s="1"/>
  <c r="AP34" i="22"/>
  <c r="AO34" i="22"/>
  <c r="AX30" i="22"/>
  <c r="AW30" i="22"/>
  <c r="AV30" i="22"/>
  <c r="AT30" i="22"/>
  <c r="AS30" i="22"/>
  <c r="AR30" i="22"/>
  <c r="AQ30" i="22"/>
  <c r="AU30" i="22" s="1"/>
  <c r="AP30" i="22"/>
  <c r="AO30" i="22"/>
  <c r="AX26" i="22"/>
  <c r="AW26" i="22"/>
  <c r="AV26" i="22"/>
  <c r="AT26" i="22"/>
  <c r="AS26" i="22"/>
  <c r="AR26" i="22"/>
  <c r="AQ26" i="22"/>
  <c r="AU26" i="22" s="1"/>
  <c r="AP26" i="22"/>
  <c r="AO26" i="22"/>
  <c r="AX32" i="22"/>
  <c r="AW32" i="22"/>
  <c r="AV32" i="22"/>
  <c r="AT32" i="22"/>
  <c r="AS32" i="22"/>
  <c r="AR32" i="22"/>
  <c r="AQ32" i="22"/>
  <c r="AU32" i="22" s="1"/>
  <c r="AP32" i="22"/>
  <c r="AO32" i="22"/>
  <c r="AX24" i="22"/>
  <c r="AW24" i="22"/>
  <c r="AV24" i="22"/>
  <c r="AT24" i="22"/>
  <c r="AS24" i="22"/>
  <c r="AR24" i="22"/>
  <c r="AQ24" i="22"/>
  <c r="AU24" i="22" s="1"/>
  <c r="AP24" i="22"/>
  <c r="AO24" i="22"/>
  <c r="AX33" i="22"/>
  <c r="AW33" i="22"/>
  <c r="AV33" i="22"/>
  <c r="AT33" i="22"/>
  <c r="AS33" i="22"/>
  <c r="AR33" i="22"/>
  <c r="AQ33" i="22"/>
  <c r="AU33" i="22" s="1"/>
  <c r="AP33" i="22"/>
  <c r="AO33" i="22"/>
  <c r="AX9" i="22"/>
  <c r="AW9" i="22"/>
  <c r="AV9" i="22"/>
  <c r="AT9" i="22"/>
  <c r="AS9" i="22"/>
  <c r="AR9" i="22"/>
  <c r="AQ9" i="22"/>
  <c r="AP9" i="22"/>
  <c r="AO9" i="22"/>
  <c r="AX20" i="22"/>
  <c r="AW20" i="22"/>
  <c r="AV20" i="22"/>
  <c r="AT20" i="22"/>
  <c r="AS20" i="22"/>
  <c r="AR20" i="22"/>
  <c r="AQ20" i="22"/>
  <c r="AU20" i="22" s="1"/>
  <c r="AP20" i="22"/>
  <c r="AO20" i="22"/>
  <c r="AX14" i="22"/>
  <c r="AW14" i="22"/>
  <c r="AV14" i="22"/>
  <c r="AT14" i="22"/>
  <c r="AS14" i="22"/>
  <c r="AR14" i="22"/>
  <c r="AQ14" i="22"/>
  <c r="AU14" i="22" s="1"/>
  <c r="AP14" i="22"/>
  <c r="AO14" i="22"/>
  <c r="AX12" i="22"/>
  <c r="AW12" i="22"/>
  <c r="AV12" i="22"/>
  <c r="AT12" i="22"/>
  <c r="AS12" i="22"/>
  <c r="AR12" i="22"/>
  <c r="AQ12" i="22"/>
  <c r="AU12" i="22" s="1"/>
  <c r="AP12" i="22"/>
  <c r="AO12" i="22"/>
  <c r="AX16" i="22"/>
  <c r="AW16" i="22"/>
  <c r="AV16" i="22"/>
  <c r="AT16" i="22"/>
  <c r="AS16" i="22"/>
  <c r="AR16" i="22"/>
  <c r="AQ16" i="22"/>
  <c r="AU16" i="22" s="1"/>
  <c r="AP16" i="22"/>
  <c r="AO16" i="22"/>
  <c r="AX18" i="22"/>
  <c r="AW18" i="22"/>
  <c r="AV18" i="22"/>
  <c r="AT18" i="22"/>
  <c r="AS18" i="22"/>
  <c r="AR18" i="22"/>
  <c r="AQ18" i="22"/>
  <c r="AU18" i="22" s="1"/>
  <c r="AP18" i="22"/>
  <c r="AO18" i="22"/>
  <c r="AX23" i="22"/>
  <c r="AW23" i="22"/>
  <c r="AV23" i="22"/>
  <c r="AT23" i="22"/>
  <c r="AS23" i="22"/>
  <c r="AR23" i="22"/>
  <c r="AQ23" i="22"/>
  <c r="AP23" i="22"/>
  <c r="AO23" i="22"/>
  <c r="AX21" i="22"/>
  <c r="AW21" i="22"/>
  <c r="AV21" i="22"/>
  <c r="AT21" i="22"/>
  <c r="AS21" i="22"/>
  <c r="AR21" i="22"/>
  <c r="AQ21" i="22"/>
  <c r="AP21" i="22"/>
  <c r="AO21" i="22"/>
  <c r="AX15" i="22"/>
  <c r="AW15" i="22"/>
  <c r="AV15" i="22"/>
  <c r="AT15" i="22"/>
  <c r="AS15" i="22"/>
  <c r="AR15" i="22"/>
  <c r="AQ15" i="22"/>
  <c r="AP15" i="22"/>
  <c r="AO15" i="22"/>
  <c r="AX13" i="22"/>
  <c r="AW13" i="22"/>
  <c r="AV13" i="22"/>
  <c r="AT13" i="22"/>
  <c r="AS13" i="22"/>
  <c r="AR13" i="22"/>
  <c r="AQ13" i="22"/>
  <c r="AP13" i="22"/>
  <c r="AO13" i="22"/>
  <c r="AX11" i="22"/>
  <c r="AW11" i="22"/>
  <c r="AV11" i="22"/>
  <c r="AT11" i="22"/>
  <c r="AS11" i="22"/>
  <c r="AR11" i="22"/>
  <c r="AQ11" i="22"/>
  <c r="AU11" i="22" s="1"/>
  <c r="AP11" i="22"/>
  <c r="AO11" i="22"/>
  <c r="AX10" i="22"/>
  <c r="AW10" i="22"/>
  <c r="AV10" i="22"/>
  <c r="AT10" i="22"/>
  <c r="AS10" i="22"/>
  <c r="AR10" i="22"/>
  <c r="AQ10" i="22"/>
  <c r="AU10" i="22" s="1"/>
  <c r="AP10" i="22"/>
  <c r="AO10" i="22"/>
  <c r="AX22" i="22"/>
  <c r="AW22" i="22"/>
  <c r="AV22" i="22"/>
  <c r="AT22" i="22"/>
  <c r="AS22" i="22"/>
  <c r="AR22" i="22"/>
  <c r="AQ22" i="22"/>
  <c r="AP22" i="22"/>
  <c r="AO22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31" i="4"/>
  <c r="BX31" i="4"/>
  <c r="BW31" i="4"/>
  <c r="BU31" i="4"/>
  <c r="BT31" i="4"/>
  <c r="BS31" i="4"/>
  <c r="BR31" i="4"/>
  <c r="BQ31" i="4"/>
  <c r="BP31" i="4"/>
  <c r="BY28" i="4"/>
  <c r="BX28" i="4"/>
  <c r="BW28" i="4"/>
  <c r="BU28" i="4"/>
  <c r="BT28" i="4"/>
  <c r="BS28" i="4"/>
  <c r="BR28" i="4"/>
  <c r="BQ28" i="4"/>
  <c r="BP28" i="4"/>
  <c r="BY32" i="4"/>
  <c r="BX32" i="4"/>
  <c r="BW32" i="4"/>
  <c r="BU32" i="4"/>
  <c r="BT32" i="4"/>
  <c r="BS32" i="4"/>
  <c r="BR32" i="4"/>
  <c r="BV32" i="4" s="1"/>
  <c r="BQ32" i="4"/>
  <c r="BP32" i="4"/>
  <c r="BY27" i="4"/>
  <c r="BX27" i="4"/>
  <c r="BW27" i="4"/>
  <c r="BU27" i="4"/>
  <c r="BT27" i="4"/>
  <c r="BS27" i="4"/>
  <c r="BR27" i="4"/>
  <c r="BQ27" i="4"/>
  <c r="BP27" i="4"/>
  <c r="BY25" i="4"/>
  <c r="BX25" i="4"/>
  <c r="BW25" i="4"/>
  <c r="BU25" i="4"/>
  <c r="BT25" i="4"/>
  <c r="BS25" i="4"/>
  <c r="BR25" i="4"/>
  <c r="BV25" i="4" s="1"/>
  <c r="BQ25" i="4"/>
  <c r="BP25" i="4"/>
  <c r="BY39" i="4"/>
  <c r="BX39" i="4"/>
  <c r="BW39" i="4"/>
  <c r="BU39" i="4"/>
  <c r="BT39" i="4"/>
  <c r="BS39" i="4"/>
  <c r="BR39" i="4"/>
  <c r="BQ39" i="4"/>
  <c r="BP39" i="4"/>
  <c r="BY34" i="4"/>
  <c r="BX34" i="4"/>
  <c r="BW34" i="4"/>
  <c r="BU34" i="4"/>
  <c r="BT34" i="4"/>
  <c r="BS34" i="4"/>
  <c r="BR34" i="4"/>
  <c r="BV34" i="4" s="1"/>
  <c r="BQ34" i="4"/>
  <c r="BP34" i="4"/>
  <c r="BY26" i="4"/>
  <c r="BX26" i="4"/>
  <c r="BW26" i="4"/>
  <c r="BU26" i="4"/>
  <c r="BT26" i="4"/>
  <c r="BS26" i="4"/>
  <c r="BR26" i="4"/>
  <c r="BV26" i="4" s="1"/>
  <c r="BQ26" i="4"/>
  <c r="BP26" i="4"/>
  <c r="BY29" i="4"/>
  <c r="BX29" i="4"/>
  <c r="BW29" i="4"/>
  <c r="BU29" i="4"/>
  <c r="BT29" i="4"/>
  <c r="BS29" i="4"/>
  <c r="BR29" i="4"/>
  <c r="BQ29" i="4"/>
  <c r="BP29" i="4"/>
  <c r="BY19" i="4"/>
  <c r="BX19" i="4"/>
  <c r="BW19" i="4"/>
  <c r="BU19" i="4"/>
  <c r="BT19" i="4"/>
  <c r="BS19" i="4"/>
  <c r="BR19" i="4"/>
  <c r="BQ19" i="4"/>
  <c r="BP19" i="4"/>
  <c r="BY37" i="4"/>
  <c r="BX37" i="4"/>
  <c r="BW37" i="4"/>
  <c r="BU37" i="4"/>
  <c r="BT37" i="4"/>
  <c r="BS37" i="4"/>
  <c r="BR37" i="4"/>
  <c r="BQ37" i="4"/>
  <c r="BP37" i="4"/>
  <c r="BY30" i="4"/>
  <c r="BX30" i="4"/>
  <c r="BW30" i="4"/>
  <c r="BU30" i="4"/>
  <c r="BT30" i="4"/>
  <c r="BS30" i="4"/>
  <c r="BR30" i="4"/>
  <c r="BQ30" i="4"/>
  <c r="BP30" i="4"/>
  <c r="BY35" i="4"/>
  <c r="BX35" i="4"/>
  <c r="BW35" i="4"/>
  <c r="BU35" i="4"/>
  <c r="BT35" i="4"/>
  <c r="BS35" i="4"/>
  <c r="BR35" i="4"/>
  <c r="BQ35" i="4"/>
  <c r="BP35" i="4"/>
  <c r="BY24" i="4"/>
  <c r="BX24" i="4"/>
  <c r="BW24" i="4"/>
  <c r="BU24" i="4"/>
  <c r="BT24" i="4"/>
  <c r="BS24" i="4"/>
  <c r="BR24" i="4"/>
  <c r="BQ24" i="4"/>
  <c r="BP24" i="4"/>
  <c r="BY23" i="4"/>
  <c r="BX23" i="4"/>
  <c r="BW23" i="4"/>
  <c r="BU23" i="4"/>
  <c r="BT23" i="4"/>
  <c r="BS23" i="4"/>
  <c r="BR23" i="4"/>
  <c r="BQ23" i="4"/>
  <c r="BP23" i="4"/>
  <c r="BY14" i="4"/>
  <c r="BX14" i="4"/>
  <c r="BW14" i="4"/>
  <c r="BU14" i="4"/>
  <c r="BT14" i="4"/>
  <c r="BS14" i="4"/>
  <c r="BR14" i="4"/>
  <c r="BQ14" i="4"/>
  <c r="BP14" i="4"/>
  <c r="BY21" i="4"/>
  <c r="BX21" i="4"/>
  <c r="BW21" i="4"/>
  <c r="BU21" i="4"/>
  <c r="BT21" i="4"/>
  <c r="BS21" i="4"/>
  <c r="BR21" i="4"/>
  <c r="BQ21" i="4"/>
  <c r="BP21" i="4"/>
  <c r="BY22" i="4"/>
  <c r="BX22" i="4"/>
  <c r="BW22" i="4"/>
  <c r="BU22" i="4"/>
  <c r="BT22" i="4"/>
  <c r="BS22" i="4"/>
  <c r="BR22" i="4"/>
  <c r="BQ22" i="4"/>
  <c r="BP22" i="4"/>
  <c r="BY20" i="4"/>
  <c r="BX20" i="4"/>
  <c r="BW20" i="4"/>
  <c r="BU20" i="4"/>
  <c r="BT20" i="4"/>
  <c r="BS20" i="4"/>
  <c r="BR20" i="4"/>
  <c r="BQ20" i="4"/>
  <c r="BP20" i="4"/>
  <c r="BY15" i="4"/>
  <c r="BX15" i="4"/>
  <c r="BW15" i="4"/>
  <c r="BU15" i="4"/>
  <c r="BT15" i="4"/>
  <c r="BS15" i="4"/>
  <c r="BR15" i="4"/>
  <c r="BQ15" i="4"/>
  <c r="BP15" i="4"/>
  <c r="BY17" i="4"/>
  <c r="BX17" i="4"/>
  <c r="BW17" i="4"/>
  <c r="BU17" i="4"/>
  <c r="BT17" i="4"/>
  <c r="BS17" i="4"/>
  <c r="BR17" i="4"/>
  <c r="BQ17" i="4"/>
  <c r="BP17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Q16" i="4"/>
  <c r="BP16" i="4"/>
  <c r="BY12" i="4"/>
  <c r="BX12" i="4"/>
  <c r="BW12" i="4"/>
  <c r="BU12" i="4"/>
  <c r="BT12" i="4"/>
  <c r="BS12" i="4"/>
  <c r="BR12" i="4"/>
  <c r="BQ12" i="4"/>
  <c r="BP12" i="4"/>
  <c r="BY10" i="4"/>
  <c r="BX10" i="4"/>
  <c r="BW10" i="4"/>
  <c r="BU10" i="4"/>
  <c r="BT10" i="4"/>
  <c r="BS10" i="4"/>
  <c r="BR10" i="4"/>
  <c r="BQ10" i="4"/>
  <c r="BP10" i="4"/>
  <c r="BY9" i="4"/>
  <c r="BX9" i="4"/>
  <c r="BW9" i="4"/>
  <c r="BU9" i="4"/>
  <c r="BT9" i="4"/>
  <c r="BS9" i="4"/>
  <c r="BR9" i="4"/>
  <c r="BQ9" i="4"/>
  <c r="BP9" i="4"/>
  <c r="BY11" i="4"/>
  <c r="BX11" i="4"/>
  <c r="BW11" i="4"/>
  <c r="BU11" i="4"/>
  <c r="BT11" i="4"/>
  <c r="BS11" i="4"/>
  <c r="BR11" i="4"/>
  <c r="BQ11" i="4"/>
  <c r="BP11" i="4"/>
  <c r="BY7" i="4"/>
  <c r="BX7" i="4"/>
  <c r="BW7" i="4"/>
  <c r="BU7" i="4"/>
  <c r="BT7" i="4"/>
  <c r="BS7" i="4"/>
  <c r="BR7" i="4"/>
  <c r="BQ7" i="4"/>
  <c r="BP7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AX31" i="4"/>
  <c r="AW31" i="4"/>
  <c r="AV31" i="4"/>
  <c r="AT31" i="4"/>
  <c r="AS31" i="4"/>
  <c r="AR31" i="4"/>
  <c r="AQ31" i="4"/>
  <c r="AU31" i="4" s="1"/>
  <c r="AP31" i="4"/>
  <c r="AO31" i="4"/>
  <c r="AX28" i="4"/>
  <c r="AW28" i="4"/>
  <c r="AV28" i="4"/>
  <c r="AT28" i="4"/>
  <c r="AS28" i="4"/>
  <c r="AR28" i="4"/>
  <c r="AQ28" i="4"/>
  <c r="AU28" i="4" s="1"/>
  <c r="AP28" i="4"/>
  <c r="AO28" i="4"/>
  <c r="AX32" i="4"/>
  <c r="AW32" i="4"/>
  <c r="AV32" i="4"/>
  <c r="AT32" i="4"/>
  <c r="AS32" i="4"/>
  <c r="AR32" i="4"/>
  <c r="AQ32" i="4"/>
  <c r="AU32" i="4" s="1"/>
  <c r="AP32" i="4"/>
  <c r="AO32" i="4"/>
  <c r="AX27" i="4"/>
  <c r="AW27" i="4"/>
  <c r="AV27" i="4"/>
  <c r="AT27" i="4"/>
  <c r="AS27" i="4"/>
  <c r="AR27" i="4"/>
  <c r="AQ27" i="4"/>
  <c r="AU27" i="4" s="1"/>
  <c r="AP27" i="4"/>
  <c r="AO27" i="4"/>
  <c r="AX25" i="4"/>
  <c r="AW25" i="4"/>
  <c r="AV25" i="4"/>
  <c r="AT25" i="4"/>
  <c r="AS25" i="4"/>
  <c r="AR25" i="4"/>
  <c r="AQ25" i="4"/>
  <c r="AP25" i="4"/>
  <c r="AO25" i="4"/>
  <c r="AX39" i="4"/>
  <c r="AW39" i="4"/>
  <c r="AV39" i="4"/>
  <c r="AT39" i="4"/>
  <c r="AS39" i="4"/>
  <c r="AR39" i="4"/>
  <c r="AQ39" i="4"/>
  <c r="AU39" i="4" s="1"/>
  <c r="AP39" i="4"/>
  <c r="AO39" i="4"/>
  <c r="AX34" i="4"/>
  <c r="AW34" i="4"/>
  <c r="AV34" i="4"/>
  <c r="AT34" i="4"/>
  <c r="AS34" i="4"/>
  <c r="AR34" i="4"/>
  <c r="AQ34" i="4"/>
  <c r="AU34" i="4" s="1"/>
  <c r="AP34" i="4"/>
  <c r="AO34" i="4"/>
  <c r="AX26" i="4"/>
  <c r="AW26" i="4"/>
  <c r="AV26" i="4"/>
  <c r="AT26" i="4"/>
  <c r="AS26" i="4"/>
  <c r="AR26" i="4"/>
  <c r="AQ26" i="4"/>
  <c r="AP26" i="4"/>
  <c r="AO26" i="4"/>
  <c r="AX29" i="4"/>
  <c r="AW29" i="4"/>
  <c r="AV29" i="4"/>
  <c r="AT29" i="4"/>
  <c r="AS29" i="4"/>
  <c r="AR29" i="4"/>
  <c r="AQ29" i="4"/>
  <c r="AP29" i="4"/>
  <c r="AO29" i="4"/>
  <c r="AX19" i="4"/>
  <c r="AW19" i="4"/>
  <c r="AV19" i="4"/>
  <c r="AT19" i="4"/>
  <c r="AS19" i="4"/>
  <c r="AR19" i="4"/>
  <c r="AQ19" i="4"/>
  <c r="AU19" i="4" s="1"/>
  <c r="AP19" i="4"/>
  <c r="AO19" i="4"/>
  <c r="AX37" i="4"/>
  <c r="AW37" i="4"/>
  <c r="AV37" i="4"/>
  <c r="AT37" i="4"/>
  <c r="AS37" i="4"/>
  <c r="AR37" i="4"/>
  <c r="AQ37" i="4"/>
  <c r="AU37" i="4" s="1"/>
  <c r="AP37" i="4"/>
  <c r="AO37" i="4"/>
  <c r="AX30" i="4"/>
  <c r="AW30" i="4"/>
  <c r="AV30" i="4"/>
  <c r="AT30" i="4"/>
  <c r="AS30" i="4"/>
  <c r="AR30" i="4"/>
  <c r="AQ30" i="4"/>
  <c r="AU30" i="4" s="1"/>
  <c r="AP30" i="4"/>
  <c r="AO30" i="4"/>
  <c r="AX35" i="4"/>
  <c r="AW35" i="4"/>
  <c r="AV35" i="4"/>
  <c r="AT35" i="4"/>
  <c r="AS35" i="4"/>
  <c r="AR35" i="4"/>
  <c r="AQ35" i="4"/>
  <c r="AP35" i="4"/>
  <c r="AO35" i="4"/>
  <c r="AX24" i="4"/>
  <c r="AW24" i="4"/>
  <c r="AV24" i="4"/>
  <c r="AT24" i="4"/>
  <c r="AS24" i="4"/>
  <c r="AR24" i="4"/>
  <c r="AQ24" i="4"/>
  <c r="AU24" i="4" s="1"/>
  <c r="AP24" i="4"/>
  <c r="AO24" i="4"/>
  <c r="AX23" i="4"/>
  <c r="AW23" i="4"/>
  <c r="AV23" i="4"/>
  <c r="AT23" i="4"/>
  <c r="AS23" i="4"/>
  <c r="AR23" i="4"/>
  <c r="AQ23" i="4"/>
  <c r="AU23" i="4" s="1"/>
  <c r="AP23" i="4"/>
  <c r="AO23" i="4"/>
  <c r="AX14" i="4"/>
  <c r="AW14" i="4"/>
  <c r="AV14" i="4"/>
  <c r="AT14" i="4"/>
  <c r="AS14" i="4"/>
  <c r="AR14" i="4"/>
  <c r="AQ14" i="4"/>
  <c r="AU14" i="4" s="1"/>
  <c r="AP14" i="4"/>
  <c r="AO14" i="4"/>
  <c r="AX21" i="4"/>
  <c r="AW21" i="4"/>
  <c r="AV21" i="4"/>
  <c r="AT21" i="4"/>
  <c r="AS21" i="4"/>
  <c r="AR21" i="4"/>
  <c r="AQ21" i="4"/>
  <c r="AP21" i="4"/>
  <c r="AO21" i="4"/>
  <c r="AX22" i="4"/>
  <c r="AW22" i="4"/>
  <c r="AV22" i="4"/>
  <c r="AT22" i="4"/>
  <c r="AS22" i="4"/>
  <c r="AR22" i="4"/>
  <c r="AQ22" i="4"/>
  <c r="AU22" i="4" s="1"/>
  <c r="AP22" i="4"/>
  <c r="AO22" i="4"/>
  <c r="AX20" i="4"/>
  <c r="AW20" i="4"/>
  <c r="AV20" i="4"/>
  <c r="AT20" i="4"/>
  <c r="AS20" i="4"/>
  <c r="AR20" i="4"/>
  <c r="AQ20" i="4"/>
  <c r="AU20" i="4" s="1"/>
  <c r="AP20" i="4"/>
  <c r="AO20" i="4"/>
  <c r="AX15" i="4"/>
  <c r="AW15" i="4"/>
  <c r="AV15" i="4"/>
  <c r="AT15" i="4"/>
  <c r="AS15" i="4"/>
  <c r="AR15" i="4"/>
  <c r="AQ15" i="4"/>
  <c r="AP15" i="4"/>
  <c r="AO15" i="4"/>
  <c r="AX17" i="4"/>
  <c r="AW17" i="4"/>
  <c r="AV17" i="4"/>
  <c r="AT17" i="4"/>
  <c r="AS17" i="4"/>
  <c r="AR17" i="4"/>
  <c r="AQ17" i="4"/>
  <c r="AU17" i="4" s="1"/>
  <c r="AP17" i="4"/>
  <c r="AO17" i="4"/>
  <c r="AX18" i="4"/>
  <c r="AW18" i="4"/>
  <c r="AV18" i="4"/>
  <c r="AT18" i="4"/>
  <c r="AS18" i="4"/>
  <c r="AR18" i="4"/>
  <c r="AQ18" i="4"/>
  <c r="AU18" i="4" s="1"/>
  <c r="AP18" i="4"/>
  <c r="AO18" i="4"/>
  <c r="AX16" i="4"/>
  <c r="AW16" i="4"/>
  <c r="AV16" i="4"/>
  <c r="AT16" i="4"/>
  <c r="AS16" i="4"/>
  <c r="AR16" i="4"/>
  <c r="AQ16" i="4"/>
  <c r="AU16" i="4" s="1"/>
  <c r="AP16" i="4"/>
  <c r="AO16" i="4"/>
  <c r="AX12" i="4"/>
  <c r="AW12" i="4"/>
  <c r="AV12" i="4"/>
  <c r="AT12" i="4"/>
  <c r="AS12" i="4"/>
  <c r="AR12" i="4"/>
  <c r="AQ12" i="4"/>
  <c r="AU12" i="4" s="1"/>
  <c r="AP12" i="4"/>
  <c r="AO12" i="4"/>
  <c r="AX10" i="4"/>
  <c r="AW10" i="4"/>
  <c r="AV10" i="4"/>
  <c r="AT10" i="4"/>
  <c r="AS10" i="4"/>
  <c r="AR10" i="4"/>
  <c r="AQ10" i="4"/>
  <c r="AP10" i="4"/>
  <c r="AO10" i="4"/>
  <c r="AX9" i="4"/>
  <c r="AW9" i="4"/>
  <c r="AV9" i="4"/>
  <c r="AT9" i="4"/>
  <c r="AS9" i="4"/>
  <c r="AR9" i="4"/>
  <c r="AQ9" i="4"/>
  <c r="AP9" i="4"/>
  <c r="AO9" i="4"/>
  <c r="AX11" i="4"/>
  <c r="AW11" i="4"/>
  <c r="AV11" i="4"/>
  <c r="AT11" i="4"/>
  <c r="AS11" i="4"/>
  <c r="AR11" i="4"/>
  <c r="AQ11" i="4"/>
  <c r="AP11" i="4"/>
  <c r="AO11" i="4"/>
  <c r="AX7" i="4"/>
  <c r="AW7" i="4"/>
  <c r="AV7" i="4"/>
  <c r="AT7" i="4"/>
  <c r="AS7" i="4"/>
  <c r="AR7" i="4"/>
  <c r="AQ7" i="4"/>
  <c r="AP7" i="4"/>
  <c r="AO7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EG30" i="21" l="1"/>
  <c r="AV26" i="21"/>
  <c r="IO38" i="19"/>
  <c r="EG38" i="19"/>
  <c r="HM20" i="26"/>
  <c r="NY21" i="26"/>
  <c r="BZ19" i="22"/>
  <c r="BY26" i="21"/>
  <c r="PA38" i="19"/>
  <c r="AY4" i="27"/>
  <c r="AY14" i="27"/>
  <c r="CB15" i="27"/>
  <c r="CB20" i="27"/>
  <c r="NY20" i="26"/>
  <c r="JQ20" i="26"/>
  <c r="PA20" i="26"/>
  <c r="PD20" i="26"/>
  <c r="JJ40" i="4"/>
  <c r="OP40" i="4"/>
  <c r="LZ40" i="4"/>
  <c r="EG24" i="21"/>
  <c r="PD29" i="21"/>
  <c r="GK29" i="21"/>
  <c r="QC30" i="21"/>
  <c r="LU30" i="21"/>
  <c r="QF30" i="21"/>
  <c r="JQ30" i="21"/>
  <c r="RG26" i="21"/>
  <c r="N29" i="21"/>
  <c r="O29" i="21" s="1"/>
  <c r="RB30" i="21"/>
  <c r="JT37" i="19"/>
  <c r="FL37" i="19"/>
  <c r="RG38" i="19"/>
  <c r="RB38" i="19"/>
  <c r="QC38" i="19"/>
  <c r="R39" i="19"/>
  <c r="S39" i="19" s="1"/>
  <c r="GK37" i="19"/>
  <c r="GK38" i="19"/>
  <c r="R37" i="19"/>
  <c r="S37" i="19" s="1"/>
  <c r="KV37" i="19"/>
  <c r="BY37" i="19"/>
  <c r="NY39" i="19"/>
  <c r="JQ39" i="19"/>
  <c r="JT36" i="19"/>
  <c r="KV36" i="19"/>
  <c r="KS34" i="19"/>
  <c r="QC37" i="19"/>
  <c r="LU37" i="19"/>
  <c r="KS39" i="19"/>
  <c r="AY12" i="27"/>
  <c r="AY24" i="27"/>
  <c r="CB10" i="27"/>
  <c r="CB13" i="27"/>
  <c r="CB17" i="27"/>
  <c r="CB23" i="27"/>
  <c r="AY6" i="27"/>
  <c r="AY21" i="27"/>
  <c r="QC21" i="26"/>
  <c r="LU21" i="26"/>
  <c r="OB20" i="26"/>
  <c r="EJ21" i="26"/>
  <c r="KS20" i="26"/>
  <c r="EG20" i="26"/>
  <c r="KS21" i="26"/>
  <c r="GK21" i="26"/>
  <c r="BY20" i="26"/>
  <c r="LX20" i="26"/>
  <c r="MZ20" i="26"/>
  <c r="GN20" i="26"/>
  <c r="AU5" i="22"/>
  <c r="AY5" i="22" s="1"/>
  <c r="FL19" i="22"/>
  <c r="FS19" i="22" s="1"/>
  <c r="AY18" i="22"/>
  <c r="AY10" i="22"/>
  <c r="AY26" i="22"/>
  <c r="FS28" i="22"/>
  <c r="CW28" i="22"/>
  <c r="DA28" i="22" s="1"/>
  <c r="AY27" i="22"/>
  <c r="BZ36" i="22"/>
  <c r="AY30" i="22"/>
  <c r="OP19" i="22"/>
  <c r="OW19" i="22" s="1"/>
  <c r="JJ19" i="22"/>
  <c r="JQ19" i="22" s="1"/>
  <c r="GT19" i="22"/>
  <c r="HA19" i="22" s="1"/>
  <c r="BV13" i="22"/>
  <c r="BZ13" i="22" s="1"/>
  <c r="BV27" i="22"/>
  <c r="BZ27" i="22" s="1"/>
  <c r="BV5" i="22"/>
  <c r="BZ5" i="22" s="1"/>
  <c r="OP28" i="22"/>
  <c r="OW28" i="22" s="1"/>
  <c r="BZ40" i="4"/>
  <c r="AY38" i="4"/>
  <c r="RB26" i="21"/>
  <c r="HP29" i="21"/>
  <c r="MZ29" i="21"/>
  <c r="MW30" i="21"/>
  <c r="HM30" i="21"/>
  <c r="JQ24" i="21"/>
  <c r="PA29" i="21"/>
  <c r="NY30" i="21"/>
  <c r="IR30" i="21"/>
  <c r="QC26" i="21"/>
  <c r="LU26" i="21"/>
  <c r="HM26" i="21"/>
  <c r="KS29" i="21"/>
  <c r="FI30" i="21"/>
  <c r="AV30" i="21"/>
  <c r="MW29" i="21"/>
  <c r="GN29" i="21"/>
  <c r="LX30" i="21"/>
  <c r="AY10" i="21"/>
  <c r="AY8" i="21"/>
  <c r="AY21" i="21"/>
  <c r="AY23" i="21"/>
  <c r="AY19" i="21"/>
  <c r="AY28" i="21"/>
  <c r="CB4" i="21"/>
  <c r="CB7" i="21"/>
  <c r="CB20" i="21"/>
  <c r="CB32" i="21"/>
  <c r="CB14" i="21"/>
  <c r="CB27" i="21"/>
  <c r="PD30" i="21"/>
  <c r="EJ30" i="21"/>
  <c r="IO29" i="21"/>
  <c r="KS30" i="21"/>
  <c r="JT30" i="21"/>
  <c r="QF29" i="21"/>
  <c r="QC24" i="21"/>
  <c r="LU24" i="21"/>
  <c r="OB29" i="21"/>
  <c r="EJ29" i="21"/>
  <c r="LX38" i="19"/>
  <c r="BY36" i="19"/>
  <c r="IO39" i="19"/>
  <c r="IR38" i="19"/>
  <c r="AY5" i="19"/>
  <c r="AY10" i="19"/>
  <c r="AY23" i="19"/>
  <c r="AY15" i="19"/>
  <c r="AY19" i="19"/>
  <c r="AY27" i="19"/>
  <c r="AY18" i="19"/>
  <c r="CB6" i="19"/>
  <c r="CB8" i="19"/>
  <c r="CB13" i="19"/>
  <c r="CB26" i="19"/>
  <c r="CB28" i="19"/>
  <c r="CB29" i="19"/>
  <c r="CB31" i="19"/>
  <c r="CB33" i="19"/>
  <c r="EG39" i="19"/>
  <c r="QF36" i="19"/>
  <c r="GK36" i="19"/>
  <c r="AY4" i="19"/>
  <c r="AY11" i="19"/>
  <c r="AY12" i="19"/>
  <c r="AY14" i="19"/>
  <c r="AY17" i="19"/>
  <c r="AY21" i="19"/>
  <c r="AY24" i="19"/>
  <c r="AY35" i="19"/>
  <c r="CB7" i="19"/>
  <c r="CB9" i="19"/>
  <c r="CB22" i="19"/>
  <c r="CB20" i="19"/>
  <c r="CB16" i="19"/>
  <c r="CB25" i="19"/>
  <c r="CB30" i="19"/>
  <c r="CB32" i="19"/>
  <c r="NY34" i="19"/>
  <c r="JQ34" i="19"/>
  <c r="FI34" i="19"/>
  <c r="CB39" i="19"/>
  <c r="CB6" i="27"/>
  <c r="CB12" i="27"/>
  <c r="AY10" i="27"/>
  <c r="AY13" i="27"/>
  <c r="AY17" i="27"/>
  <c r="AY23" i="27"/>
  <c r="AY15" i="27"/>
  <c r="AY20" i="27"/>
  <c r="CB7" i="27"/>
  <c r="CB8" i="27"/>
  <c r="CB22" i="27"/>
  <c r="CB19" i="27"/>
  <c r="AY9" i="27"/>
  <c r="AY11" i="27"/>
  <c r="AY18" i="27"/>
  <c r="CB21" i="27"/>
  <c r="CB24" i="27"/>
  <c r="CB14" i="27"/>
  <c r="AY7" i="27"/>
  <c r="AY8" i="27"/>
  <c r="AY22" i="27"/>
  <c r="AY19" i="27"/>
  <c r="CB5" i="27"/>
  <c r="CB9" i="27"/>
  <c r="CB11" i="27"/>
  <c r="CB16" i="27"/>
  <c r="CB18" i="27"/>
  <c r="AY5" i="27"/>
  <c r="AY16" i="27"/>
  <c r="CB4" i="27"/>
  <c r="FI21" i="26"/>
  <c r="PD21" i="26"/>
  <c r="MW20" i="26"/>
  <c r="JT21" i="26"/>
  <c r="QC20" i="26"/>
  <c r="MW21" i="26"/>
  <c r="QF20" i="26"/>
  <c r="KV21" i="26"/>
  <c r="GN21" i="26"/>
  <c r="AY4" i="26"/>
  <c r="AY6" i="26"/>
  <c r="AY23" i="26"/>
  <c r="AY17" i="26"/>
  <c r="CB4" i="26"/>
  <c r="CB6" i="26"/>
  <c r="CB23" i="26"/>
  <c r="CB17" i="26"/>
  <c r="QF21" i="26"/>
  <c r="LX21" i="26"/>
  <c r="HM21" i="26"/>
  <c r="BY21" i="26"/>
  <c r="KV20" i="26"/>
  <c r="EG21" i="26"/>
  <c r="RG21" i="26"/>
  <c r="RB21" i="26"/>
  <c r="IO21" i="26"/>
  <c r="R21" i="26"/>
  <c r="S21" i="26" s="1"/>
  <c r="FL21" i="26"/>
  <c r="GK20" i="26"/>
  <c r="PA21" i="26"/>
  <c r="OB21" i="26"/>
  <c r="JQ21" i="26"/>
  <c r="AY32" i="22"/>
  <c r="ED19" i="22"/>
  <c r="EK19" i="22" s="1"/>
  <c r="AY19" i="22"/>
  <c r="PX28" i="22"/>
  <c r="QE28" i="22" s="1"/>
  <c r="BZ30" i="22"/>
  <c r="BV17" i="22"/>
  <c r="BZ17" i="22" s="1"/>
  <c r="AY33" i="22"/>
  <c r="BV4" i="22"/>
  <c r="BZ12" i="22"/>
  <c r="EK28" i="22"/>
  <c r="BV6" i="22"/>
  <c r="BZ6" i="22" s="1"/>
  <c r="BV15" i="22"/>
  <c r="BZ15" i="22" s="1"/>
  <c r="BV18" i="22"/>
  <c r="BZ18" i="22" s="1"/>
  <c r="BV26" i="22"/>
  <c r="BZ26" i="22" s="1"/>
  <c r="CW19" i="22"/>
  <c r="DA19" i="22" s="1"/>
  <c r="KR28" i="22"/>
  <c r="KY28" i="22" s="1"/>
  <c r="SN19" i="22"/>
  <c r="SU19" i="22" s="1"/>
  <c r="PX19" i="22"/>
  <c r="QE19" i="22" s="1"/>
  <c r="AY35" i="22"/>
  <c r="JJ28" i="22"/>
  <c r="JQ28" i="22" s="1"/>
  <c r="PX36" i="4"/>
  <c r="QE36" i="4" s="1"/>
  <c r="FS40" i="4"/>
  <c r="BZ33" i="4"/>
  <c r="CW36" i="4"/>
  <c r="DA36" i="4" s="1"/>
  <c r="RF38" i="4"/>
  <c r="RM38" i="4" s="1"/>
  <c r="OP38" i="4"/>
  <c r="OW38" i="4" s="1"/>
  <c r="LZ38" i="4"/>
  <c r="MG38" i="4" s="1"/>
  <c r="JJ38" i="4"/>
  <c r="JQ38" i="4" s="1"/>
  <c r="GT38" i="4"/>
  <c r="HA38" i="4" s="1"/>
  <c r="ED38" i="4"/>
  <c r="EK38" i="4" s="1"/>
  <c r="PX38" i="4"/>
  <c r="QE38" i="4" s="1"/>
  <c r="FL38" i="4"/>
  <c r="FS38" i="4" s="1"/>
  <c r="CW38" i="4"/>
  <c r="DA38" i="4" s="1"/>
  <c r="AY36" i="4"/>
  <c r="BZ38" i="4"/>
  <c r="RG30" i="21"/>
  <c r="DE29" i="21"/>
  <c r="PA30" i="21"/>
  <c r="OB30" i="21"/>
  <c r="MZ30" i="21"/>
  <c r="KV30" i="21"/>
  <c r="HP30" i="21"/>
  <c r="GN30" i="21"/>
  <c r="FL30" i="21"/>
  <c r="DB30" i="21"/>
  <c r="P30" i="21"/>
  <c r="Q30" i="21" s="1"/>
  <c r="RE30" i="21"/>
  <c r="RH30" i="21"/>
  <c r="R30" i="21"/>
  <c r="S30" i="21" s="1"/>
  <c r="RD30" i="21"/>
  <c r="RC30" i="21"/>
  <c r="RF30" i="21" s="1"/>
  <c r="I30" i="21"/>
  <c r="DE30" i="21"/>
  <c r="CB30" i="21"/>
  <c r="AY30" i="21"/>
  <c r="N30" i="21"/>
  <c r="L30" i="21"/>
  <c r="H30" i="21"/>
  <c r="JQ29" i="21"/>
  <c r="KV29" i="21"/>
  <c r="EG29" i="21"/>
  <c r="R29" i="21"/>
  <c r="S29" i="21" s="1"/>
  <c r="RB29" i="21"/>
  <c r="LX29" i="21"/>
  <c r="AY29" i="21"/>
  <c r="QC29" i="21"/>
  <c r="JT29" i="21"/>
  <c r="FL29" i="21"/>
  <c r="DE26" i="21"/>
  <c r="FL24" i="21"/>
  <c r="R26" i="21"/>
  <c r="S26" i="21" s="1"/>
  <c r="HM29" i="21"/>
  <c r="BY29" i="21"/>
  <c r="LU29" i="21"/>
  <c r="IR29" i="21"/>
  <c r="FI29" i="21"/>
  <c r="DB29" i="21"/>
  <c r="RG29" i="21"/>
  <c r="RE29" i="21"/>
  <c r="RD29" i="21"/>
  <c r="RC29" i="21"/>
  <c r="CB29" i="21"/>
  <c r="RH29" i="21"/>
  <c r="AV29" i="21"/>
  <c r="H29" i="21"/>
  <c r="I29" i="21"/>
  <c r="P29" i="21"/>
  <c r="L29" i="21"/>
  <c r="MW26" i="21"/>
  <c r="PD22" i="21"/>
  <c r="KV22" i="21"/>
  <c r="FI24" i="21"/>
  <c r="EG26" i="21"/>
  <c r="KS24" i="21"/>
  <c r="PA26" i="21"/>
  <c r="GK26" i="21"/>
  <c r="FI22" i="21"/>
  <c r="AV22" i="21"/>
  <c r="NY26" i="21"/>
  <c r="KS26" i="21"/>
  <c r="JQ26" i="21"/>
  <c r="IO26" i="21"/>
  <c r="FI26" i="21"/>
  <c r="DB26" i="21"/>
  <c r="N26" i="21"/>
  <c r="O26" i="21" s="1"/>
  <c r="RD26" i="21"/>
  <c r="RC26" i="21"/>
  <c r="RH26" i="21"/>
  <c r="P26" i="21"/>
  <c r="DG26" i="21" s="1"/>
  <c r="CB26" i="21"/>
  <c r="H26" i="21"/>
  <c r="L26" i="21"/>
  <c r="M26" i="21" s="1"/>
  <c r="DF26" i="21"/>
  <c r="RE26" i="21"/>
  <c r="QF26" i="21"/>
  <c r="PD26" i="21"/>
  <c r="OB26" i="21"/>
  <c r="MZ26" i="21"/>
  <c r="LX26" i="21"/>
  <c r="KV26" i="21"/>
  <c r="JT26" i="21"/>
  <c r="IR26" i="21"/>
  <c r="HP26" i="21"/>
  <c r="GN26" i="21"/>
  <c r="FL26" i="21"/>
  <c r="EJ26" i="21"/>
  <c r="I26" i="21"/>
  <c r="AY26" i="21"/>
  <c r="HP24" i="21"/>
  <c r="BY24" i="21"/>
  <c r="IR24" i="21"/>
  <c r="GN24" i="21"/>
  <c r="R24" i="21"/>
  <c r="S24" i="21" s="1"/>
  <c r="PA24" i="21"/>
  <c r="GK22" i="21"/>
  <c r="JT24" i="21"/>
  <c r="FL22" i="21"/>
  <c r="MW24" i="21"/>
  <c r="GK24" i="21"/>
  <c r="QF24" i="21"/>
  <c r="PD24" i="21"/>
  <c r="OB24" i="21"/>
  <c r="NY24" i="21"/>
  <c r="MZ24" i="21"/>
  <c r="LX24" i="21"/>
  <c r="KV24" i="21"/>
  <c r="IO24" i="21"/>
  <c r="HM24" i="21"/>
  <c r="EJ24" i="21"/>
  <c r="RD24" i="21"/>
  <c r="DB24" i="21"/>
  <c r="RC24" i="21"/>
  <c r="RB24" i="21"/>
  <c r="P24" i="21"/>
  <c r="Q24" i="21" s="1"/>
  <c r="RE24" i="21"/>
  <c r="RG24" i="21"/>
  <c r="RH24" i="21"/>
  <c r="AV24" i="21"/>
  <c r="H24" i="21"/>
  <c r="I24" i="21"/>
  <c r="DE24" i="21"/>
  <c r="CB24" i="21"/>
  <c r="AY24" i="21"/>
  <c r="N24" i="21"/>
  <c r="L24" i="21"/>
  <c r="HP22" i="21"/>
  <c r="MW22" i="21"/>
  <c r="QC22" i="21"/>
  <c r="IO22" i="21"/>
  <c r="LU22" i="21"/>
  <c r="EG22" i="21"/>
  <c r="AY4" i="21"/>
  <c r="AY7" i="21"/>
  <c r="AY20" i="21"/>
  <c r="AY32" i="21"/>
  <c r="AY14" i="21"/>
  <c r="AY27" i="21"/>
  <c r="CB5" i="21"/>
  <c r="CB11" i="21"/>
  <c r="CB13" i="21"/>
  <c r="CB15" i="21"/>
  <c r="CB17" i="21"/>
  <c r="CB25" i="21"/>
  <c r="R22" i="21"/>
  <c r="S22" i="21" s="1"/>
  <c r="IR22" i="21"/>
  <c r="DE39" i="19"/>
  <c r="DE38" i="19"/>
  <c r="RD39" i="19"/>
  <c r="RB39" i="19"/>
  <c r="QC39" i="19"/>
  <c r="PA39" i="19"/>
  <c r="MW39" i="19"/>
  <c r="LU39" i="19"/>
  <c r="HM39" i="19"/>
  <c r="GK39" i="19"/>
  <c r="FI39" i="19"/>
  <c r="DB39" i="19"/>
  <c r="BY39" i="19"/>
  <c r="P39" i="19"/>
  <c r="DG39" i="19" s="1"/>
  <c r="RG39" i="19"/>
  <c r="N39" i="19"/>
  <c r="O39" i="19" s="1"/>
  <c r="RC39" i="19"/>
  <c r="L39" i="19"/>
  <c r="M39" i="19" s="1"/>
  <c r="AV39" i="19"/>
  <c r="H39" i="19"/>
  <c r="RE39" i="19"/>
  <c r="QF39" i="19"/>
  <c r="PD39" i="19"/>
  <c r="OB39" i="19"/>
  <c r="MZ39" i="19"/>
  <c r="LX39" i="19"/>
  <c r="KV39" i="19"/>
  <c r="JT39" i="19"/>
  <c r="IR39" i="19"/>
  <c r="HP39" i="19"/>
  <c r="GN39" i="19"/>
  <c r="FL39" i="19"/>
  <c r="EJ39" i="19"/>
  <c r="I39" i="19"/>
  <c r="AY39" i="19"/>
  <c r="RH39" i="19"/>
  <c r="MW38" i="19"/>
  <c r="OB38" i="19"/>
  <c r="JT38" i="19"/>
  <c r="EJ38" i="19"/>
  <c r="R38" i="19"/>
  <c r="S38" i="19" s="1"/>
  <c r="PD38" i="19"/>
  <c r="FL38" i="19"/>
  <c r="AY38" i="19"/>
  <c r="KS38" i="19"/>
  <c r="HM38" i="19"/>
  <c r="LX36" i="19"/>
  <c r="QF38" i="19"/>
  <c r="MZ38" i="19"/>
  <c r="LU38" i="19"/>
  <c r="KV38" i="19"/>
  <c r="JQ38" i="19"/>
  <c r="HP38" i="19"/>
  <c r="GN38" i="19"/>
  <c r="FI38" i="19"/>
  <c r="DB38" i="19"/>
  <c r="H38" i="19"/>
  <c r="RE38" i="19"/>
  <c r="RD38" i="19"/>
  <c r="RC38" i="19"/>
  <c r="CB38" i="19"/>
  <c r="BY38" i="19"/>
  <c r="RH38" i="19"/>
  <c r="N38" i="19"/>
  <c r="O38" i="19" s="1"/>
  <c r="AV38" i="19"/>
  <c r="I38" i="19"/>
  <c r="P38" i="19"/>
  <c r="L38" i="19"/>
  <c r="OB34" i="19"/>
  <c r="JT34" i="19"/>
  <c r="EG36" i="19"/>
  <c r="EG37" i="19"/>
  <c r="MW36" i="19"/>
  <c r="HM37" i="19"/>
  <c r="PA36" i="19"/>
  <c r="DB37" i="19"/>
  <c r="RD37" i="19"/>
  <c r="FI36" i="19"/>
  <c r="LU34" i="19"/>
  <c r="HM34" i="19"/>
  <c r="QC36" i="19"/>
  <c r="KS36" i="19"/>
  <c r="QF37" i="19"/>
  <c r="PA37" i="19"/>
  <c r="PD37" i="19"/>
  <c r="NY37" i="19"/>
  <c r="OB37" i="19"/>
  <c r="MW37" i="19"/>
  <c r="MZ37" i="19"/>
  <c r="LX37" i="19"/>
  <c r="KS37" i="19"/>
  <c r="JQ37" i="19"/>
  <c r="IO37" i="19"/>
  <c r="IR37" i="19"/>
  <c r="HP37" i="19"/>
  <c r="GN37" i="19"/>
  <c r="FI37" i="19"/>
  <c r="EJ37" i="19"/>
  <c r="RB37" i="19"/>
  <c r="RC37" i="19"/>
  <c r="RG37" i="19"/>
  <c r="RE37" i="19"/>
  <c r="P37" i="19"/>
  <c r="Q37" i="19" s="1"/>
  <c r="AV37" i="19"/>
  <c r="H37" i="19"/>
  <c r="I37" i="19"/>
  <c r="DE37" i="19"/>
  <c r="CB37" i="19"/>
  <c r="AY37" i="19"/>
  <c r="N37" i="19"/>
  <c r="RH37" i="19"/>
  <c r="L37" i="19"/>
  <c r="NY36" i="19"/>
  <c r="HM36" i="19"/>
  <c r="IO36" i="19"/>
  <c r="GN36" i="19"/>
  <c r="QF34" i="19"/>
  <c r="GN34" i="19"/>
  <c r="OB36" i="19"/>
  <c r="RG34" i="19"/>
  <c r="RB34" i="19"/>
  <c r="MW34" i="19"/>
  <c r="FL34" i="19"/>
  <c r="R34" i="19"/>
  <c r="S34" i="19" s="1"/>
  <c r="RG36" i="19"/>
  <c r="RB36" i="19"/>
  <c r="QF22" i="21"/>
  <c r="PA22" i="21"/>
  <c r="NY22" i="21"/>
  <c r="OB22" i="21"/>
  <c r="MZ22" i="21"/>
  <c r="LX22" i="21"/>
  <c r="KS22" i="21"/>
  <c r="JQ22" i="21"/>
  <c r="JT22" i="21"/>
  <c r="HM22" i="21"/>
  <c r="GN22" i="21"/>
  <c r="EJ22" i="21"/>
  <c r="DB22" i="21"/>
  <c r="RG22" i="21"/>
  <c r="RE22" i="21"/>
  <c r="RD22" i="21"/>
  <c r="RC22" i="21"/>
  <c r="P22" i="21"/>
  <c r="DG22" i="21" s="1"/>
  <c r="RB22" i="21"/>
  <c r="BY22" i="21"/>
  <c r="I22" i="21"/>
  <c r="H22" i="21"/>
  <c r="DE22" i="21"/>
  <c r="CB22" i="21"/>
  <c r="AY22" i="21"/>
  <c r="N22" i="21"/>
  <c r="RH22" i="21"/>
  <c r="L22" i="21"/>
  <c r="AY6" i="21"/>
  <c r="AY9" i="21"/>
  <c r="AY16" i="21"/>
  <c r="AY12" i="21"/>
  <c r="AY18" i="21"/>
  <c r="AY31" i="21"/>
  <c r="AY33" i="21"/>
  <c r="CB10" i="21"/>
  <c r="CB8" i="21"/>
  <c r="CB21" i="21"/>
  <c r="CB23" i="21"/>
  <c r="CB19" i="21"/>
  <c r="CB28" i="21"/>
  <c r="AY5" i="21"/>
  <c r="AY11" i="21"/>
  <c r="AY13" i="21"/>
  <c r="AY15" i="21"/>
  <c r="AY17" i="21"/>
  <c r="AY25" i="21"/>
  <c r="CB6" i="21"/>
  <c r="CB9" i="21"/>
  <c r="CB16" i="21"/>
  <c r="CB12" i="21"/>
  <c r="CB18" i="21"/>
  <c r="CB31" i="21"/>
  <c r="CB33" i="21"/>
  <c r="PD36" i="19"/>
  <c r="MZ36" i="19"/>
  <c r="LU36" i="19"/>
  <c r="JQ36" i="19"/>
  <c r="IR36" i="19"/>
  <c r="HP36" i="19"/>
  <c r="FL36" i="19"/>
  <c r="EJ36" i="19"/>
  <c r="DB36" i="19"/>
  <c r="P36" i="19"/>
  <c r="DG36" i="19" s="1"/>
  <c r="RH36" i="19"/>
  <c r="R36" i="19"/>
  <c r="S36" i="19" s="1"/>
  <c r="RD36" i="19"/>
  <c r="RE36" i="19"/>
  <c r="RC36" i="19"/>
  <c r="H36" i="19"/>
  <c r="AV36" i="19"/>
  <c r="I36" i="19"/>
  <c r="DE36" i="19"/>
  <c r="CB36" i="19"/>
  <c r="AY36" i="19"/>
  <c r="N36" i="19"/>
  <c r="L36" i="19"/>
  <c r="LX34" i="19"/>
  <c r="MZ34" i="19"/>
  <c r="IO34" i="19"/>
  <c r="EG34" i="19"/>
  <c r="IR34" i="19"/>
  <c r="EJ34" i="19"/>
  <c r="PD34" i="19"/>
  <c r="AV34" i="19"/>
  <c r="HP34" i="19"/>
  <c r="QC34" i="19"/>
  <c r="PA34" i="19"/>
  <c r="KV34" i="19"/>
  <c r="GK34" i="19"/>
  <c r="DB34" i="19"/>
  <c r="RH34" i="19"/>
  <c r="RE34" i="19"/>
  <c r="P34" i="19"/>
  <c r="DG34" i="19" s="1"/>
  <c r="BY34" i="19"/>
  <c r="RD34" i="19"/>
  <c r="RC34" i="19"/>
  <c r="I34" i="19"/>
  <c r="H34" i="19"/>
  <c r="DE34" i="19"/>
  <c r="CB34" i="19"/>
  <c r="AY34" i="19"/>
  <c r="N34" i="19"/>
  <c r="L34" i="19"/>
  <c r="AY6" i="19"/>
  <c r="AY8" i="19"/>
  <c r="AY13" i="19"/>
  <c r="AY26" i="19"/>
  <c r="AY28" i="19"/>
  <c r="AY29" i="19"/>
  <c r="AY31" i="19"/>
  <c r="AY33" i="19"/>
  <c r="CB5" i="19"/>
  <c r="CB10" i="19"/>
  <c r="CB23" i="19"/>
  <c r="CB15" i="19"/>
  <c r="CB19" i="19"/>
  <c r="CB27" i="19"/>
  <c r="CB18" i="19"/>
  <c r="AY7" i="19"/>
  <c r="AY9" i="19"/>
  <c r="AY22" i="19"/>
  <c r="AY20" i="19"/>
  <c r="AY16" i="19"/>
  <c r="AY25" i="19"/>
  <c r="AY30" i="19"/>
  <c r="AY32" i="19"/>
  <c r="CB4" i="19"/>
  <c r="CB11" i="19"/>
  <c r="CB12" i="19"/>
  <c r="CB14" i="19"/>
  <c r="CB17" i="19"/>
  <c r="CB21" i="19"/>
  <c r="CB24" i="19"/>
  <c r="CB35" i="19"/>
  <c r="R20" i="26"/>
  <c r="S20" i="26" s="1"/>
  <c r="MZ21" i="26"/>
  <c r="IR21" i="26"/>
  <c r="HP21" i="26"/>
  <c r="DB21" i="26"/>
  <c r="RE21" i="26"/>
  <c r="RH21" i="26"/>
  <c r="RD21" i="26"/>
  <c r="P21" i="26"/>
  <c r="DG21" i="26" s="1"/>
  <c r="RC21" i="26"/>
  <c r="AV21" i="26"/>
  <c r="H21" i="26"/>
  <c r="I21" i="26"/>
  <c r="DE21" i="26"/>
  <c r="CB21" i="26"/>
  <c r="AY21" i="26"/>
  <c r="N21" i="26"/>
  <c r="L21" i="26"/>
  <c r="IO20" i="26"/>
  <c r="DB20" i="26"/>
  <c r="JT20" i="26"/>
  <c r="FL20" i="26"/>
  <c r="EJ20" i="26"/>
  <c r="LU20" i="26"/>
  <c r="RE20" i="26"/>
  <c r="IR20" i="26"/>
  <c r="HP20" i="26"/>
  <c r="FI20" i="26"/>
  <c r="RG20" i="26"/>
  <c r="RB20" i="26"/>
  <c r="RD20" i="26"/>
  <c r="P20" i="26"/>
  <c r="Q20" i="26" s="1"/>
  <c r="RH20" i="26"/>
  <c r="RC20" i="26"/>
  <c r="AV20" i="26"/>
  <c r="I20" i="26"/>
  <c r="H20" i="26"/>
  <c r="DE20" i="26"/>
  <c r="CB20" i="26"/>
  <c r="AY20" i="26"/>
  <c r="N20" i="26"/>
  <c r="L20" i="26"/>
  <c r="AY12" i="26"/>
  <c r="AY22" i="26"/>
  <c r="AY16" i="26"/>
  <c r="CB7" i="26"/>
  <c r="CB11" i="26"/>
  <c r="CB12" i="26"/>
  <c r="CB22" i="26"/>
  <c r="CB16" i="26"/>
  <c r="AY11" i="26"/>
  <c r="AY7" i="26"/>
  <c r="AY5" i="26"/>
  <c r="AY9" i="26"/>
  <c r="AY13" i="26"/>
  <c r="AY15" i="26"/>
  <c r="AY18" i="26"/>
  <c r="CB5" i="26"/>
  <c r="CB9" i="26"/>
  <c r="CB13" i="26"/>
  <c r="CB15" i="26"/>
  <c r="CB18" i="26"/>
  <c r="AY8" i="26"/>
  <c r="AY10" i="26"/>
  <c r="AY14" i="26"/>
  <c r="AY19" i="26"/>
  <c r="CB8" i="26"/>
  <c r="CB10" i="26"/>
  <c r="CB14" i="26"/>
  <c r="CB19" i="26"/>
  <c r="SN28" i="22"/>
  <c r="SU28" i="22" s="1"/>
  <c r="RF28" i="22"/>
  <c r="RM28" i="22" s="1"/>
  <c r="NH28" i="22"/>
  <c r="NO28" i="22" s="1"/>
  <c r="LZ28" i="22"/>
  <c r="MG28" i="22" s="1"/>
  <c r="IB28" i="22"/>
  <c r="II28" i="22" s="1"/>
  <c r="GT28" i="22"/>
  <c r="HA28" i="22" s="1"/>
  <c r="L28" i="22"/>
  <c r="M28" i="22" s="1"/>
  <c r="TN28" i="22"/>
  <c r="TU28" i="22"/>
  <c r="I28" i="22"/>
  <c r="TQ28" i="22"/>
  <c r="K28" i="22"/>
  <c r="P28" i="22"/>
  <c r="DC28" i="22" s="1"/>
  <c r="AY28" i="22"/>
  <c r="R28" i="22"/>
  <c r="S28" i="22" s="1"/>
  <c r="H28" i="22"/>
  <c r="N28" i="22"/>
  <c r="T28" i="22"/>
  <c r="U28" i="22" s="1"/>
  <c r="AY34" i="22"/>
  <c r="AY25" i="22"/>
  <c r="BV10" i="22"/>
  <c r="BZ10" i="22" s="1"/>
  <c r="BZ33" i="22"/>
  <c r="AY12" i="22"/>
  <c r="BV23" i="22"/>
  <c r="BZ23" i="22" s="1"/>
  <c r="BV20" i="22"/>
  <c r="BZ20" i="22" s="1"/>
  <c r="BZ35" i="22"/>
  <c r="NH19" i="22"/>
  <c r="NO19" i="22" s="1"/>
  <c r="KR19" i="22"/>
  <c r="KY19" i="22" s="1"/>
  <c r="BV14" i="22"/>
  <c r="BZ14" i="22" s="1"/>
  <c r="AY20" i="22"/>
  <c r="BV8" i="22"/>
  <c r="BZ8" i="22" s="1"/>
  <c r="BV11" i="22"/>
  <c r="BZ11" i="22" s="1"/>
  <c r="BV32" i="22"/>
  <c r="BZ32" i="22" s="1"/>
  <c r="RF19" i="22"/>
  <c r="RM19" i="22" s="1"/>
  <c r="AU9" i="22"/>
  <c r="AY9" i="22" s="1"/>
  <c r="AY36" i="22"/>
  <c r="BV21" i="22"/>
  <c r="BZ21" i="22" s="1"/>
  <c r="LZ19" i="22"/>
  <c r="MG19" i="22" s="1"/>
  <c r="IB19" i="22"/>
  <c r="II19" i="22" s="1"/>
  <c r="P19" i="22"/>
  <c r="DC19" i="22" s="1"/>
  <c r="TN19" i="22"/>
  <c r="N19" i="22"/>
  <c r="O19" i="22" s="1"/>
  <c r="L19" i="22"/>
  <c r="M19" i="22" s="1"/>
  <c r="TU19" i="22"/>
  <c r="I19" i="22"/>
  <c r="TQ19" i="22"/>
  <c r="R19" i="22"/>
  <c r="S19" i="22" s="1"/>
  <c r="K19" i="22"/>
  <c r="H19" i="22"/>
  <c r="T19" i="22"/>
  <c r="U19" i="22" s="1"/>
  <c r="AU6" i="22"/>
  <c r="AY6" i="22" s="1"/>
  <c r="AU22" i="22"/>
  <c r="AY22" i="22" s="1"/>
  <c r="AU21" i="22"/>
  <c r="AY21" i="22" s="1"/>
  <c r="AU4" i="22"/>
  <c r="AY4" i="22" s="1"/>
  <c r="AU7" i="22"/>
  <c r="AY7" i="22" s="1"/>
  <c r="AU15" i="22"/>
  <c r="AY15" i="22" s="1"/>
  <c r="BV22" i="22"/>
  <c r="BZ22" i="22" s="1"/>
  <c r="BV31" i="22"/>
  <c r="BZ31" i="22" s="1"/>
  <c r="BV25" i="22"/>
  <c r="BZ25" i="22" s="1"/>
  <c r="AY16" i="22"/>
  <c r="AY17" i="22"/>
  <c r="BZ4" i="22"/>
  <c r="BV9" i="22"/>
  <c r="BZ9" i="22" s="1"/>
  <c r="BV24" i="22"/>
  <c r="BZ24" i="22" s="1"/>
  <c r="AU13" i="22"/>
  <c r="AY13" i="22" s="1"/>
  <c r="AU23" i="22"/>
  <c r="AY23" i="22" s="1"/>
  <c r="AY24" i="22"/>
  <c r="AY31" i="22"/>
  <c r="BZ7" i="22"/>
  <c r="BV16" i="22"/>
  <c r="BZ16" i="22" s="1"/>
  <c r="BV29" i="22"/>
  <c r="BZ29" i="22" s="1"/>
  <c r="AU8" i="22"/>
  <c r="AY8" i="22" s="1"/>
  <c r="AY11" i="22"/>
  <c r="AY14" i="22"/>
  <c r="AY29" i="22"/>
  <c r="BZ34" i="22"/>
  <c r="CW13" i="4"/>
  <c r="DA13" i="4" s="1"/>
  <c r="CW40" i="4"/>
  <c r="DA40" i="4" s="1"/>
  <c r="P38" i="4"/>
  <c r="DC38" i="4" s="1"/>
  <c r="CW33" i="4"/>
  <c r="DA33" i="4" s="1"/>
  <c r="JQ40" i="4"/>
  <c r="ED40" i="4"/>
  <c r="EK40" i="4" s="1"/>
  <c r="OW40" i="4"/>
  <c r="KR38" i="4"/>
  <c r="KY38" i="4" s="1"/>
  <c r="IB38" i="4"/>
  <c r="II38" i="4" s="1"/>
  <c r="BV11" i="4"/>
  <c r="BZ11" i="4" s="1"/>
  <c r="BV20" i="4"/>
  <c r="BZ20" i="4" s="1"/>
  <c r="BV27" i="4"/>
  <c r="SN38" i="4"/>
  <c r="SU38" i="4" s="1"/>
  <c r="NH38" i="4"/>
  <c r="NO38" i="4" s="1"/>
  <c r="TQ38" i="4"/>
  <c r="TN38" i="4"/>
  <c r="L38" i="4"/>
  <c r="M38" i="4" s="1"/>
  <c r="TU38" i="4"/>
  <c r="R38" i="4"/>
  <c r="S38" i="4" s="1"/>
  <c r="I38" i="4"/>
  <c r="K38" i="4"/>
  <c r="N38" i="4"/>
  <c r="T38" i="4"/>
  <c r="U38" i="4" s="1"/>
  <c r="H38" i="4"/>
  <c r="SN40" i="4"/>
  <c r="SU40" i="4" s="1"/>
  <c r="TQ40" i="4"/>
  <c r="KR40" i="4"/>
  <c r="KY40" i="4" s="1"/>
  <c r="NH33" i="4"/>
  <c r="NO33" i="4" s="1"/>
  <c r="IB33" i="4"/>
  <c r="II33" i="4" s="1"/>
  <c r="OP36" i="4"/>
  <c r="OW36" i="4" s="1"/>
  <c r="LZ36" i="4"/>
  <c r="MG36" i="4" s="1"/>
  <c r="JJ36" i="4"/>
  <c r="JQ36" i="4" s="1"/>
  <c r="GT36" i="4"/>
  <c r="HA36" i="4" s="1"/>
  <c r="ED36" i="4"/>
  <c r="EK36" i="4" s="1"/>
  <c r="TN40" i="4"/>
  <c r="FL36" i="4"/>
  <c r="FS36" i="4" s="1"/>
  <c r="BZ36" i="4"/>
  <c r="RF40" i="4"/>
  <c r="RM40" i="4" s="1"/>
  <c r="QE40" i="4"/>
  <c r="NH40" i="4"/>
  <c r="NO40" i="4" s="1"/>
  <c r="MG40" i="4"/>
  <c r="IB40" i="4"/>
  <c r="II40" i="4" s="1"/>
  <c r="GT40" i="4"/>
  <c r="HA40" i="4" s="1"/>
  <c r="R40" i="4"/>
  <c r="S40" i="4" s="1"/>
  <c r="N40" i="4"/>
  <c r="O40" i="4" s="1"/>
  <c r="P40" i="4"/>
  <c r="DC40" i="4" s="1"/>
  <c r="L40" i="4"/>
  <c r="M40" i="4" s="1"/>
  <c r="TU40" i="4"/>
  <c r="AU40" i="4"/>
  <c r="AY40" i="4" s="1"/>
  <c r="I40" i="4"/>
  <c r="K40" i="4"/>
  <c r="H40" i="4"/>
  <c r="T40" i="4"/>
  <c r="U40" i="4" s="1"/>
  <c r="OP33" i="4"/>
  <c r="OW33" i="4" s="1"/>
  <c r="AY37" i="4"/>
  <c r="BZ26" i="4"/>
  <c r="LZ33" i="4"/>
  <c r="MG33" i="4" s="1"/>
  <c r="JJ33" i="4"/>
  <c r="JQ33" i="4" s="1"/>
  <c r="AU10" i="4"/>
  <c r="AY10" i="4" s="1"/>
  <c r="AY22" i="4"/>
  <c r="AU35" i="4"/>
  <c r="AY35" i="4" s="1"/>
  <c r="FL13" i="4"/>
  <c r="FS13" i="4" s="1"/>
  <c r="AY16" i="4"/>
  <c r="ED33" i="4"/>
  <c r="EK33" i="4" s="1"/>
  <c r="SN36" i="4"/>
  <c r="SU36" i="4" s="1"/>
  <c r="AY39" i="4"/>
  <c r="BV39" i="4"/>
  <c r="BZ39" i="4" s="1"/>
  <c r="JJ13" i="4"/>
  <c r="JQ13" i="4" s="1"/>
  <c r="KR36" i="4"/>
  <c r="KY36" i="4" s="1"/>
  <c r="GT33" i="4"/>
  <c r="HA33" i="4" s="1"/>
  <c r="OP13" i="4"/>
  <c r="OW13" i="4" s="1"/>
  <c r="PX33" i="4"/>
  <c r="QE33" i="4" s="1"/>
  <c r="BZ25" i="4"/>
  <c r="BZ27" i="4"/>
  <c r="AY24" i="4"/>
  <c r="SN33" i="4"/>
  <c r="SU33" i="4" s="1"/>
  <c r="BZ13" i="4"/>
  <c r="RF36" i="4"/>
  <c r="RM36" i="4" s="1"/>
  <c r="NH36" i="4"/>
  <c r="NO36" i="4" s="1"/>
  <c r="IB36" i="4"/>
  <c r="II36" i="4" s="1"/>
  <c r="TN36" i="4"/>
  <c r="L36" i="4"/>
  <c r="M36" i="4" s="1"/>
  <c r="TU36" i="4"/>
  <c r="TQ36" i="4"/>
  <c r="K36" i="4"/>
  <c r="R36" i="4"/>
  <c r="S36" i="4" s="1"/>
  <c r="I36" i="4"/>
  <c r="P36" i="4"/>
  <c r="H36" i="4"/>
  <c r="N36" i="4"/>
  <c r="T36" i="4"/>
  <c r="U36" i="4" s="1"/>
  <c r="AU11" i="4"/>
  <c r="AY11" i="4" s="1"/>
  <c r="AU8" i="4"/>
  <c r="AY8" i="4" s="1"/>
  <c r="AY27" i="4"/>
  <c r="ED13" i="4"/>
  <c r="EK13" i="4" s="1"/>
  <c r="AY13" i="4"/>
  <c r="SN13" i="4"/>
  <c r="SU13" i="4" s="1"/>
  <c r="PX13" i="4"/>
  <c r="QE13" i="4" s="1"/>
  <c r="FL33" i="4"/>
  <c r="FS33" i="4" s="1"/>
  <c r="AU4" i="4"/>
  <c r="AY4" i="4" s="1"/>
  <c r="BV8" i="4"/>
  <c r="BZ8" i="4" s="1"/>
  <c r="BV17" i="4"/>
  <c r="BZ17" i="4" s="1"/>
  <c r="RF33" i="4"/>
  <c r="RM33" i="4" s="1"/>
  <c r="BV6" i="4"/>
  <c r="BZ6" i="4" s="1"/>
  <c r="BV16" i="4"/>
  <c r="BZ16" i="4" s="1"/>
  <c r="KR33" i="4"/>
  <c r="KY33" i="4" s="1"/>
  <c r="R33" i="4"/>
  <c r="S33" i="4" s="1"/>
  <c r="TN33" i="4"/>
  <c r="TQ33" i="4"/>
  <c r="TU33" i="4"/>
  <c r="L33" i="4"/>
  <c r="M33" i="4" s="1"/>
  <c r="I33" i="4"/>
  <c r="K33" i="4"/>
  <c r="P33" i="4"/>
  <c r="H33" i="4"/>
  <c r="AU33" i="4"/>
  <c r="AY33" i="4" s="1"/>
  <c r="N33" i="4"/>
  <c r="T33" i="4"/>
  <c r="U33" i="4" s="1"/>
  <c r="BV24" i="4"/>
  <c r="BZ24" i="4" s="1"/>
  <c r="AY30" i="4"/>
  <c r="AU15" i="4"/>
  <c r="AY15" i="4" s="1"/>
  <c r="BV31" i="4"/>
  <c r="BZ31" i="4" s="1"/>
  <c r="BV7" i="4"/>
  <c r="BZ7" i="4" s="1"/>
  <c r="KR13" i="4"/>
  <c r="KY13" i="4" s="1"/>
  <c r="AU9" i="4"/>
  <c r="AY9" i="4" s="1"/>
  <c r="AY19" i="4"/>
  <c r="BV35" i="4"/>
  <c r="BZ35" i="4" s="1"/>
  <c r="BV19" i="4"/>
  <c r="BZ19" i="4" s="1"/>
  <c r="AY14" i="4"/>
  <c r="AU25" i="4"/>
  <c r="AY25" i="4" s="1"/>
  <c r="BV9" i="4"/>
  <c r="BZ9" i="4" s="1"/>
  <c r="BV21" i="4"/>
  <c r="BZ21" i="4" s="1"/>
  <c r="BV29" i="4"/>
  <c r="BZ29" i="4" s="1"/>
  <c r="AU6" i="4"/>
  <c r="AY6" i="4" s="1"/>
  <c r="AY17" i="4"/>
  <c r="AY28" i="4"/>
  <c r="BV18" i="4"/>
  <c r="BZ18" i="4" s="1"/>
  <c r="BV37" i="4"/>
  <c r="BZ37" i="4" s="1"/>
  <c r="RF13" i="4"/>
  <c r="RM13" i="4" s="1"/>
  <c r="NH13" i="4"/>
  <c r="NO13" i="4" s="1"/>
  <c r="LZ13" i="4"/>
  <c r="MG13" i="4" s="1"/>
  <c r="IB13" i="4"/>
  <c r="II13" i="4" s="1"/>
  <c r="GT13" i="4"/>
  <c r="HA13" i="4" s="1"/>
  <c r="TU13" i="4"/>
  <c r="TQ13" i="4"/>
  <c r="TN13" i="4"/>
  <c r="L13" i="4"/>
  <c r="M13" i="4" s="1"/>
  <c r="K13" i="4"/>
  <c r="P13" i="4"/>
  <c r="Q13" i="4" s="1"/>
  <c r="R13" i="4"/>
  <c r="S13" i="4" s="1"/>
  <c r="I13" i="4"/>
  <c r="H13" i="4"/>
  <c r="N13" i="4"/>
  <c r="T13" i="4"/>
  <c r="U13" i="4" s="1"/>
  <c r="AY23" i="4"/>
  <c r="BV23" i="4"/>
  <c r="BZ23" i="4" s="1"/>
  <c r="AY20" i="4"/>
  <c r="AU29" i="4"/>
  <c r="AY29" i="4" s="1"/>
  <c r="AY31" i="4"/>
  <c r="AU7" i="4"/>
  <c r="AY7" i="4" s="1"/>
  <c r="AY12" i="4"/>
  <c r="AY34" i="4"/>
  <c r="AY32" i="4"/>
  <c r="BV14" i="4"/>
  <c r="BZ14" i="4" s="1"/>
  <c r="BZ34" i="4"/>
  <c r="BZ32" i="4"/>
  <c r="BV10" i="4"/>
  <c r="BZ10" i="4" s="1"/>
  <c r="AU26" i="4"/>
  <c r="AY26" i="4" s="1"/>
  <c r="BV12" i="4"/>
  <c r="BZ12" i="4" s="1"/>
  <c r="BV15" i="4"/>
  <c r="BZ15" i="4" s="1"/>
  <c r="BV30" i="4"/>
  <c r="BZ30" i="4" s="1"/>
  <c r="AU5" i="4"/>
  <c r="AY5" i="4" s="1"/>
  <c r="BV4" i="4"/>
  <c r="BZ4" i="4" s="1"/>
  <c r="BV28" i="4"/>
  <c r="BZ28" i="4" s="1"/>
  <c r="AY18" i="4"/>
  <c r="AU21" i="4"/>
  <c r="AY21" i="4" s="1"/>
  <c r="BV5" i="4"/>
  <c r="BZ5" i="4" s="1"/>
  <c r="BV22" i="4"/>
  <c r="BZ22" i="4" s="1"/>
  <c r="BY4" i="21"/>
  <c r="BY5" i="21"/>
  <c r="BY6" i="21"/>
  <c r="BY10" i="21"/>
  <c r="BY7" i="21"/>
  <c r="BY11" i="21"/>
  <c r="BY9" i="21"/>
  <c r="BY8" i="21"/>
  <c r="BY20" i="21"/>
  <c r="BY13" i="21"/>
  <c r="BY16" i="21"/>
  <c r="BY21" i="21"/>
  <c r="BY32" i="21"/>
  <c r="BY15" i="21"/>
  <c r="BY12" i="21"/>
  <c r="BY23" i="21"/>
  <c r="BY14" i="21"/>
  <c r="BY17" i="21"/>
  <c r="BY18" i="21"/>
  <c r="BY19" i="21"/>
  <c r="BY27" i="21"/>
  <c r="BY25" i="21"/>
  <c r="BY31" i="21"/>
  <c r="BY28" i="21"/>
  <c r="BY33" i="21"/>
  <c r="AV4" i="21"/>
  <c r="AV5" i="21"/>
  <c r="AV6" i="21"/>
  <c r="AV10" i="21"/>
  <c r="AV7" i="21"/>
  <c r="AV11" i="21"/>
  <c r="AV9" i="21"/>
  <c r="AV8" i="21"/>
  <c r="AV20" i="21"/>
  <c r="AV13" i="21"/>
  <c r="AV16" i="21"/>
  <c r="AV21" i="21"/>
  <c r="AV32" i="21"/>
  <c r="AV15" i="21"/>
  <c r="AV12" i="21"/>
  <c r="AV23" i="21"/>
  <c r="AV14" i="21"/>
  <c r="AV17" i="21"/>
  <c r="AV18" i="21"/>
  <c r="AV19" i="21"/>
  <c r="AV27" i="21"/>
  <c r="AV25" i="21"/>
  <c r="AV31" i="21"/>
  <c r="AV28" i="21"/>
  <c r="AV33" i="21"/>
  <c r="BY4" i="19"/>
  <c r="BY5" i="19"/>
  <c r="BY7" i="19"/>
  <c r="BY6" i="19"/>
  <c r="BY11" i="19"/>
  <c r="BY10" i="19"/>
  <c r="BY9" i="19"/>
  <c r="BY8" i="19"/>
  <c r="BY12" i="19"/>
  <c r="BY23" i="19"/>
  <c r="BY22" i="19"/>
  <c r="BY13" i="19"/>
  <c r="BY14" i="19"/>
  <c r="BY15" i="19"/>
  <c r="BY20" i="19"/>
  <c r="BY26" i="19"/>
  <c r="BY17" i="19"/>
  <c r="BY19" i="19"/>
  <c r="BY16" i="19"/>
  <c r="BY28" i="19"/>
  <c r="BY21" i="19"/>
  <c r="BY27" i="19"/>
  <c r="BY25" i="19"/>
  <c r="BY29" i="19"/>
  <c r="BY24" i="19"/>
  <c r="BY18" i="19"/>
  <c r="BY30" i="19"/>
  <c r="BY31" i="19"/>
  <c r="BY35" i="19"/>
  <c r="BY32" i="19"/>
  <c r="BY33" i="19"/>
  <c r="AV4" i="19"/>
  <c r="AV6" i="19"/>
  <c r="AV9" i="19"/>
  <c r="AV12" i="19"/>
  <c r="AV13" i="19"/>
  <c r="AV20" i="19"/>
  <c r="AV19" i="19"/>
  <c r="AV21" i="19"/>
  <c r="AV25" i="19"/>
  <c r="AV18" i="19"/>
  <c r="AV5" i="19"/>
  <c r="AV11" i="19"/>
  <c r="AV8" i="19"/>
  <c r="AV22" i="19"/>
  <c r="AV15" i="19"/>
  <c r="AV17" i="19"/>
  <c r="AV28" i="19"/>
  <c r="AV29" i="19"/>
  <c r="AV30" i="19"/>
  <c r="AV35" i="19"/>
  <c r="AV33" i="19"/>
  <c r="AV7" i="19"/>
  <c r="AV10" i="19"/>
  <c r="AV23" i="19"/>
  <c r="AV14" i="19"/>
  <c r="AV26" i="19"/>
  <c r="AV16" i="19"/>
  <c r="AV27" i="19"/>
  <c r="AV24" i="19"/>
  <c r="AV31" i="19"/>
  <c r="AV32" i="19"/>
  <c r="BY5" i="27"/>
  <c r="BY4" i="27"/>
  <c r="BY10" i="27"/>
  <c r="BY7" i="27"/>
  <c r="BY9" i="27"/>
  <c r="BY14" i="27"/>
  <c r="BY13" i="27"/>
  <c r="BY8" i="27"/>
  <c r="BY11" i="27"/>
  <c r="BY6" i="27"/>
  <c r="BY17" i="27"/>
  <c r="BY22" i="27"/>
  <c r="BY16" i="27"/>
  <c r="BY21" i="27"/>
  <c r="BY23" i="27"/>
  <c r="BY12" i="27"/>
  <c r="BY15" i="27"/>
  <c r="BY19" i="27"/>
  <c r="BY18" i="27"/>
  <c r="BY24" i="27"/>
  <c r="BY20" i="27"/>
  <c r="AV5" i="27"/>
  <c r="AV4" i="27"/>
  <c r="AV10" i="27"/>
  <c r="AV7" i="27"/>
  <c r="AV9" i="27"/>
  <c r="AV14" i="27"/>
  <c r="AV13" i="27"/>
  <c r="AV8" i="27"/>
  <c r="AV11" i="27"/>
  <c r="AV6" i="27"/>
  <c r="AV17" i="27"/>
  <c r="AV22" i="27"/>
  <c r="AV16" i="27"/>
  <c r="AV21" i="27"/>
  <c r="AV23" i="27"/>
  <c r="AV12" i="27"/>
  <c r="AV15" i="27"/>
  <c r="AV19" i="27"/>
  <c r="AV18" i="27"/>
  <c r="AV24" i="27"/>
  <c r="AV20" i="27"/>
  <c r="BY4" i="26"/>
  <c r="BY5" i="26"/>
  <c r="BY7" i="26"/>
  <c r="BY8" i="26"/>
  <c r="BY6" i="26"/>
  <c r="BY9" i="26"/>
  <c r="BY11" i="26"/>
  <c r="BY10" i="26"/>
  <c r="BY23" i="26"/>
  <c r="BY13" i="26"/>
  <c r="BY12" i="26"/>
  <c r="BY14" i="26"/>
  <c r="BY17" i="26"/>
  <c r="BY15" i="26"/>
  <c r="BY22" i="26"/>
  <c r="BY18" i="26"/>
  <c r="BY16" i="26"/>
  <c r="BY19" i="26"/>
  <c r="AV4" i="26"/>
  <c r="AV5" i="26"/>
  <c r="AV7" i="26"/>
  <c r="AV8" i="26"/>
  <c r="AV6" i="26"/>
  <c r="AV9" i="26"/>
  <c r="AV11" i="26"/>
  <c r="AV10" i="26"/>
  <c r="AV23" i="26"/>
  <c r="AV13" i="26"/>
  <c r="AV12" i="26"/>
  <c r="AV14" i="26"/>
  <c r="AV17" i="26"/>
  <c r="AV15" i="26"/>
  <c r="AV22" i="26"/>
  <c r="AV18" i="26"/>
  <c r="AV16" i="26"/>
  <c r="AV19" i="26"/>
  <c r="PC33" i="21"/>
  <c r="PB33" i="21"/>
  <c r="OZ33" i="21"/>
  <c r="OY33" i="21"/>
  <c r="OX33" i="21"/>
  <c r="OW33" i="21"/>
  <c r="PC28" i="21"/>
  <c r="PB28" i="21"/>
  <c r="OZ28" i="21"/>
  <c r="OY28" i="21"/>
  <c r="OX28" i="21"/>
  <c r="OW28" i="21"/>
  <c r="PC31" i="21"/>
  <c r="PB31" i="21"/>
  <c r="OZ31" i="21"/>
  <c r="OY31" i="21"/>
  <c r="OX31" i="21"/>
  <c r="OW31" i="21"/>
  <c r="PC25" i="21"/>
  <c r="PB25" i="21"/>
  <c r="OZ25" i="21"/>
  <c r="OY25" i="21"/>
  <c r="OX25" i="21"/>
  <c r="OW25" i="21"/>
  <c r="PC27" i="21"/>
  <c r="PB27" i="21"/>
  <c r="OZ27" i="21"/>
  <c r="OY27" i="21"/>
  <c r="OX27" i="21"/>
  <c r="OW27" i="21"/>
  <c r="PC19" i="21"/>
  <c r="PB19" i="21"/>
  <c r="OZ19" i="21"/>
  <c r="OY19" i="21"/>
  <c r="OX19" i="21"/>
  <c r="OW19" i="21"/>
  <c r="PC18" i="21"/>
  <c r="PB18" i="21"/>
  <c r="OZ18" i="21"/>
  <c r="OY18" i="21"/>
  <c r="OX18" i="21"/>
  <c r="OW18" i="21"/>
  <c r="PC17" i="21"/>
  <c r="PB17" i="21"/>
  <c r="OZ17" i="21"/>
  <c r="OY17" i="21"/>
  <c r="OX17" i="21"/>
  <c r="OW17" i="21"/>
  <c r="PC14" i="21"/>
  <c r="PB14" i="21"/>
  <c r="OZ14" i="21"/>
  <c r="OY14" i="21"/>
  <c r="OX14" i="21"/>
  <c r="OW14" i="21"/>
  <c r="PC23" i="21"/>
  <c r="PB23" i="21"/>
  <c r="OZ23" i="21"/>
  <c r="OY23" i="21"/>
  <c r="OX23" i="21"/>
  <c r="OW23" i="21"/>
  <c r="PC12" i="21"/>
  <c r="PB12" i="21"/>
  <c r="OZ12" i="21"/>
  <c r="OY12" i="21"/>
  <c r="OX12" i="21"/>
  <c r="OW12" i="21"/>
  <c r="PC15" i="21"/>
  <c r="PB15" i="21"/>
  <c r="OZ15" i="21"/>
  <c r="OY15" i="21"/>
  <c r="OX15" i="21"/>
  <c r="OW15" i="21"/>
  <c r="PC32" i="21"/>
  <c r="PB32" i="21"/>
  <c r="OZ32" i="21"/>
  <c r="OY32" i="21"/>
  <c r="OX32" i="21"/>
  <c r="OW32" i="21"/>
  <c r="PC21" i="21"/>
  <c r="PB21" i="21"/>
  <c r="OZ21" i="21"/>
  <c r="OY21" i="21"/>
  <c r="OX21" i="21"/>
  <c r="OW21" i="21"/>
  <c r="PC16" i="21"/>
  <c r="PB16" i="21"/>
  <c r="OZ16" i="21"/>
  <c r="OY16" i="21"/>
  <c r="OX16" i="21"/>
  <c r="OW16" i="21"/>
  <c r="PC13" i="21"/>
  <c r="PB13" i="21"/>
  <c r="OZ13" i="21"/>
  <c r="OY13" i="21"/>
  <c r="OX13" i="21"/>
  <c r="OW13" i="21"/>
  <c r="PC20" i="21"/>
  <c r="PB20" i="21"/>
  <c r="OZ20" i="21"/>
  <c r="OY20" i="21"/>
  <c r="OX20" i="21"/>
  <c r="OW20" i="21"/>
  <c r="PC8" i="21"/>
  <c r="PB8" i="21"/>
  <c r="OZ8" i="21"/>
  <c r="OY8" i="21"/>
  <c r="OX8" i="21"/>
  <c r="OW8" i="21"/>
  <c r="PC9" i="21"/>
  <c r="PB9" i="21"/>
  <c r="OZ9" i="21"/>
  <c r="OY9" i="21"/>
  <c r="OX9" i="21"/>
  <c r="OW9" i="21"/>
  <c r="PC11" i="21"/>
  <c r="PB11" i="21"/>
  <c r="OZ11" i="21"/>
  <c r="OY11" i="21"/>
  <c r="OX11" i="21"/>
  <c r="OW11" i="21"/>
  <c r="PC7" i="21"/>
  <c r="PB7" i="21"/>
  <c r="OZ7" i="21"/>
  <c r="OY7" i="21"/>
  <c r="OX7" i="21"/>
  <c r="OW7" i="21"/>
  <c r="PC10" i="21"/>
  <c r="PB10" i="21"/>
  <c r="OZ10" i="21"/>
  <c r="OY10" i="21"/>
  <c r="OX10" i="21"/>
  <c r="OW10" i="21"/>
  <c r="PC6" i="21"/>
  <c r="PB6" i="21"/>
  <c r="OZ6" i="21"/>
  <c r="OY6" i="21"/>
  <c r="OX6" i="21"/>
  <c r="OW6" i="21"/>
  <c r="PC5" i="21"/>
  <c r="PB5" i="21"/>
  <c r="OZ5" i="21"/>
  <c r="OY5" i="21"/>
  <c r="OX5" i="21"/>
  <c r="OW5" i="21"/>
  <c r="PC4" i="21"/>
  <c r="PB4" i="21"/>
  <c r="OZ4" i="21"/>
  <c r="OY4" i="21"/>
  <c r="OX4" i="21"/>
  <c r="OW4" i="21"/>
  <c r="OA33" i="21"/>
  <c r="NZ33" i="21"/>
  <c r="NX33" i="21"/>
  <c r="NW33" i="21"/>
  <c r="NV33" i="21"/>
  <c r="NU33" i="21"/>
  <c r="OA28" i="21"/>
  <c r="NZ28" i="21"/>
  <c r="NX28" i="21"/>
  <c r="NW28" i="21"/>
  <c r="NV28" i="21"/>
  <c r="NU28" i="21"/>
  <c r="OA31" i="21"/>
  <c r="NZ31" i="21"/>
  <c r="NX31" i="21"/>
  <c r="NW31" i="21"/>
  <c r="NV31" i="21"/>
  <c r="NU31" i="21"/>
  <c r="OA25" i="21"/>
  <c r="NZ25" i="21"/>
  <c r="NX25" i="21"/>
  <c r="NW25" i="21"/>
  <c r="NV25" i="21"/>
  <c r="NU25" i="21"/>
  <c r="OA27" i="21"/>
  <c r="NZ27" i="21"/>
  <c r="NX27" i="21"/>
  <c r="NW27" i="21"/>
  <c r="NV27" i="21"/>
  <c r="NU27" i="21"/>
  <c r="OA19" i="21"/>
  <c r="NZ19" i="21"/>
  <c r="NX19" i="21"/>
  <c r="NW19" i="21"/>
  <c r="NV19" i="21"/>
  <c r="NU19" i="21"/>
  <c r="OA18" i="21"/>
  <c r="NZ18" i="21"/>
  <c r="NX18" i="21"/>
  <c r="NW18" i="21"/>
  <c r="NV18" i="21"/>
  <c r="NU18" i="21"/>
  <c r="OA17" i="21"/>
  <c r="NZ17" i="21"/>
  <c r="NX17" i="21"/>
  <c r="NW17" i="21"/>
  <c r="NV17" i="21"/>
  <c r="NU17" i="21"/>
  <c r="OA14" i="21"/>
  <c r="NZ14" i="21"/>
  <c r="NX14" i="21"/>
  <c r="NW14" i="21"/>
  <c r="NV14" i="21"/>
  <c r="NU14" i="21"/>
  <c r="OA23" i="21"/>
  <c r="NZ23" i="21"/>
  <c r="NX23" i="21"/>
  <c r="NW23" i="21"/>
  <c r="NV23" i="21"/>
  <c r="NU23" i="21"/>
  <c r="OA12" i="21"/>
  <c r="NZ12" i="21"/>
  <c r="NX12" i="21"/>
  <c r="NW12" i="21"/>
  <c r="NV12" i="21"/>
  <c r="NU12" i="21"/>
  <c r="OA15" i="21"/>
  <c r="NZ15" i="21"/>
  <c r="NX15" i="21"/>
  <c r="NW15" i="21"/>
  <c r="NV15" i="21"/>
  <c r="NU15" i="21"/>
  <c r="OA32" i="21"/>
  <c r="NZ32" i="21"/>
  <c r="NX32" i="21"/>
  <c r="NW32" i="21"/>
  <c r="NV32" i="21"/>
  <c r="NU32" i="21"/>
  <c r="OA21" i="21"/>
  <c r="NZ21" i="21"/>
  <c r="NX21" i="21"/>
  <c r="NW21" i="21"/>
  <c r="NV21" i="21"/>
  <c r="NU21" i="21"/>
  <c r="OA16" i="21"/>
  <c r="NZ16" i="21"/>
  <c r="NX16" i="21"/>
  <c r="NW16" i="21"/>
  <c r="NV16" i="21"/>
  <c r="NU16" i="21"/>
  <c r="OA13" i="21"/>
  <c r="NZ13" i="21"/>
  <c r="NX13" i="21"/>
  <c r="NW13" i="21"/>
  <c r="NV13" i="21"/>
  <c r="NU13" i="21"/>
  <c r="OA20" i="21"/>
  <c r="NZ20" i="21"/>
  <c r="NX20" i="21"/>
  <c r="NW20" i="21"/>
  <c r="NV20" i="21"/>
  <c r="NU20" i="21"/>
  <c r="OA8" i="21"/>
  <c r="NZ8" i="21"/>
  <c r="NX8" i="21"/>
  <c r="NW8" i="21"/>
  <c r="NV8" i="21"/>
  <c r="NU8" i="21"/>
  <c r="OA9" i="21"/>
  <c r="NZ9" i="21"/>
  <c r="NX9" i="21"/>
  <c r="NW9" i="21"/>
  <c r="NV9" i="21"/>
  <c r="NU9" i="21"/>
  <c r="OA11" i="21"/>
  <c r="NZ11" i="21"/>
  <c r="NX11" i="21"/>
  <c r="NW11" i="21"/>
  <c r="NV11" i="21"/>
  <c r="NU11" i="21"/>
  <c r="OA7" i="21"/>
  <c r="NZ7" i="21"/>
  <c r="NX7" i="21"/>
  <c r="NW7" i="21"/>
  <c r="NV7" i="21"/>
  <c r="NU7" i="21"/>
  <c r="OA10" i="21"/>
  <c r="NZ10" i="21"/>
  <c r="NX10" i="21"/>
  <c r="NW10" i="21"/>
  <c r="NV10" i="21"/>
  <c r="NU10" i="21"/>
  <c r="OA6" i="21"/>
  <c r="NZ6" i="21"/>
  <c r="NX6" i="21"/>
  <c r="NW6" i="21"/>
  <c r="NV6" i="21"/>
  <c r="NU6" i="21"/>
  <c r="OA5" i="21"/>
  <c r="NZ5" i="21"/>
  <c r="NX5" i="21"/>
  <c r="NW5" i="21"/>
  <c r="NV5" i="21"/>
  <c r="NU5" i="21"/>
  <c r="OA4" i="21"/>
  <c r="NZ4" i="21"/>
  <c r="NX4" i="21"/>
  <c r="NW4" i="21"/>
  <c r="NV4" i="21"/>
  <c r="NU4" i="21"/>
  <c r="MY33" i="21"/>
  <c r="MX33" i="21"/>
  <c r="MV33" i="21"/>
  <c r="MU33" i="21"/>
  <c r="MT33" i="21"/>
  <c r="MS33" i="21"/>
  <c r="MY28" i="21"/>
  <c r="MX28" i="21"/>
  <c r="MV28" i="21"/>
  <c r="MU28" i="21"/>
  <c r="MT28" i="21"/>
  <c r="MS28" i="21"/>
  <c r="MY31" i="21"/>
  <c r="MX31" i="21"/>
  <c r="MV31" i="21"/>
  <c r="MU31" i="21"/>
  <c r="MT31" i="21"/>
  <c r="MS31" i="21"/>
  <c r="MY25" i="21"/>
  <c r="MX25" i="21"/>
  <c r="MV25" i="21"/>
  <c r="MU25" i="21"/>
  <c r="MT25" i="21"/>
  <c r="MS25" i="21"/>
  <c r="MY27" i="21"/>
  <c r="MX27" i="21"/>
  <c r="MV27" i="21"/>
  <c r="MU27" i="21"/>
  <c r="MT27" i="21"/>
  <c r="MS27" i="21"/>
  <c r="MY19" i="21"/>
  <c r="MX19" i="21"/>
  <c r="MV19" i="21"/>
  <c r="MU19" i="21"/>
  <c r="MT19" i="21"/>
  <c r="MS19" i="21"/>
  <c r="MY18" i="21"/>
  <c r="MX18" i="21"/>
  <c r="MV18" i="21"/>
  <c r="MU18" i="21"/>
  <c r="MT18" i="21"/>
  <c r="MS18" i="21"/>
  <c r="MY17" i="21"/>
  <c r="MX17" i="21"/>
  <c r="MV17" i="21"/>
  <c r="MU17" i="21"/>
  <c r="MT17" i="21"/>
  <c r="MS17" i="21"/>
  <c r="MY14" i="21"/>
  <c r="MX14" i="21"/>
  <c r="MV14" i="21"/>
  <c r="MU14" i="21"/>
  <c r="MT14" i="21"/>
  <c r="MS14" i="21"/>
  <c r="MY23" i="21"/>
  <c r="MX23" i="21"/>
  <c r="MV23" i="21"/>
  <c r="MU23" i="21"/>
  <c r="MT23" i="21"/>
  <c r="MS23" i="21"/>
  <c r="MY12" i="21"/>
  <c r="MX12" i="21"/>
  <c r="MV12" i="21"/>
  <c r="MU12" i="21"/>
  <c r="MT12" i="21"/>
  <c r="MS12" i="21"/>
  <c r="MY15" i="21"/>
  <c r="MX15" i="21"/>
  <c r="MV15" i="21"/>
  <c r="MU15" i="21"/>
  <c r="MT15" i="21"/>
  <c r="MS15" i="21"/>
  <c r="MY32" i="21"/>
  <c r="MX32" i="21"/>
  <c r="MV32" i="21"/>
  <c r="MU32" i="21"/>
  <c r="MT32" i="21"/>
  <c r="MS32" i="21"/>
  <c r="MY21" i="21"/>
  <c r="MX21" i="21"/>
  <c r="MV21" i="21"/>
  <c r="MU21" i="21"/>
  <c r="MT21" i="21"/>
  <c r="MS21" i="21"/>
  <c r="MY16" i="21"/>
  <c r="MX16" i="21"/>
  <c r="MV16" i="21"/>
  <c r="MU16" i="21"/>
  <c r="MT16" i="21"/>
  <c r="MS16" i="21"/>
  <c r="MY13" i="21"/>
  <c r="MX13" i="21"/>
  <c r="MV13" i="21"/>
  <c r="MU13" i="21"/>
  <c r="MT13" i="21"/>
  <c r="MS13" i="21"/>
  <c r="MY20" i="21"/>
  <c r="MX20" i="21"/>
  <c r="MV20" i="21"/>
  <c r="MU20" i="21"/>
  <c r="MT20" i="21"/>
  <c r="MS20" i="21"/>
  <c r="MY8" i="21"/>
  <c r="MX8" i="21"/>
  <c r="MV8" i="21"/>
  <c r="MU8" i="21"/>
  <c r="MT8" i="21"/>
  <c r="MS8" i="21"/>
  <c r="MY9" i="21"/>
  <c r="MX9" i="21"/>
  <c r="MV9" i="21"/>
  <c r="MU9" i="21"/>
  <c r="MT9" i="21"/>
  <c r="MS9" i="21"/>
  <c r="MY11" i="21"/>
  <c r="MX11" i="21"/>
  <c r="MV11" i="21"/>
  <c r="MU11" i="21"/>
  <c r="MT11" i="21"/>
  <c r="MS11" i="21"/>
  <c r="MY7" i="21"/>
  <c r="MX7" i="21"/>
  <c r="MV7" i="21"/>
  <c r="MU7" i="21"/>
  <c r="MT7" i="21"/>
  <c r="MS7" i="21"/>
  <c r="MY10" i="21"/>
  <c r="MX10" i="21"/>
  <c r="MV10" i="21"/>
  <c r="MU10" i="21"/>
  <c r="MT10" i="21"/>
  <c r="MS10" i="21"/>
  <c r="MY6" i="21"/>
  <c r="MX6" i="21"/>
  <c r="MV6" i="21"/>
  <c r="MU6" i="21"/>
  <c r="MT6" i="21"/>
  <c r="MS6" i="21"/>
  <c r="MY5" i="21"/>
  <c r="MX5" i="21"/>
  <c r="MV5" i="21"/>
  <c r="MU5" i="21"/>
  <c r="MT5" i="21"/>
  <c r="MS5" i="21"/>
  <c r="MY4" i="21"/>
  <c r="MX4" i="21"/>
  <c r="MV4" i="21"/>
  <c r="MU4" i="21"/>
  <c r="MT4" i="21"/>
  <c r="MS4" i="21"/>
  <c r="LW33" i="21"/>
  <c r="LV33" i="21"/>
  <c r="LT33" i="21"/>
  <c r="LS33" i="21"/>
  <c r="LR33" i="21"/>
  <c r="LQ33" i="21"/>
  <c r="LW28" i="21"/>
  <c r="LV28" i="21"/>
  <c r="LT28" i="21"/>
  <c r="LS28" i="21"/>
  <c r="LR28" i="21"/>
  <c r="LQ28" i="21"/>
  <c r="LW31" i="21"/>
  <c r="LV31" i="21"/>
  <c r="LT31" i="21"/>
  <c r="LS31" i="21"/>
  <c r="LR31" i="21"/>
  <c r="LQ31" i="21"/>
  <c r="LW25" i="21"/>
  <c r="LV25" i="21"/>
  <c r="LT25" i="21"/>
  <c r="LS25" i="21"/>
  <c r="LR25" i="21"/>
  <c r="LQ25" i="21"/>
  <c r="LW27" i="21"/>
  <c r="LV27" i="21"/>
  <c r="LT27" i="21"/>
  <c r="LS27" i="21"/>
  <c r="LR27" i="21"/>
  <c r="LQ27" i="21"/>
  <c r="LW19" i="21"/>
  <c r="LV19" i="21"/>
  <c r="LT19" i="21"/>
  <c r="LS19" i="21"/>
  <c r="LR19" i="21"/>
  <c r="LQ19" i="21"/>
  <c r="LW18" i="21"/>
  <c r="LV18" i="21"/>
  <c r="LT18" i="21"/>
  <c r="LS18" i="21"/>
  <c r="LR18" i="21"/>
  <c r="LQ18" i="21"/>
  <c r="LW17" i="21"/>
  <c r="LV17" i="21"/>
  <c r="LT17" i="21"/>
  <c r="LS17" i="21"/>
  <c r="LR17" i="21"/>
  <c r="LQ17" i="21"/>
  <c r="LW14" i="21"/>
  <c r="LV14" i="21"/>
  <c r="LT14" i="21"/>
  <c r="LS14" i="21"/>
  <c r="LR14" i="21"/>
  <c r="LQ14" i="21"/>
  <c r="LW23" i="21"/>
  <c r="LV23" i="21"/>
  <c r="LT23" i="21"/>
  <c r="LS23" i="21"/>
  <c r="LR23" i="21"/>
  <c r="LQ23" i="21"/>
  <c r="LW12" i="21"/>
  <c r="LV12" i="21"/>
  <c r="LT12" i="21"/>
  <c r="LS12" i="21"/>
  <c r="LR12" i="21"/>
  <c r="LQ12" i="21"/>
  <c r="LW15" i="21"/>
  <c r="LV15" i="21"/>
  <c r="LT15" i="21"/>
  <c r="LS15" i="21"/>
  <c r="LR15" i="21"/>
  <c r="LQ15" i="21"/>
  <c r="LW32" i="21"/>
  <c r="LV32" i="21"/>
  <c r="LT32" i="21"/>
  <c r="LS32" i="21"/>
  <c r="LR32" i="21"/>
  <c r="LQ32" i="21"/>
  <c r="LW21" i="21"/>
  <c r="LV21" i="21"/>
  <c r="LT21" i="21"/>
  <c r="LS21" i="21"/>
  <c r="LR21" i="21"/>
  <c r="LQ21" i="21"/>
  <c r="LW16" i="21"/>
  <c r="LV16" i="21"/>
  <c r="LT16" i="21"/>
  <c r="LS16" i="21"/>
  <c r="LR16" i="21"/>
  <c r="LQ16" i="21"/>
  <c r="LW13" i="21"/>
  <c r="LV13" i="21"/>
  <c r="LT13" i="21"/>
  <c r="LS13" i="21"/>
  <c r="LR13" i="21"/>
  <c r="LQ13" i="21"/>
  <c r="LW20" i="21"/>
  <c r="LV20" i="21"/>
  <c r="LT20" i="21"/>
  <c r="LS20" i="21"/>
  <c r="LR20" i="21"/>
  <c r="LQ20" i="21"/>
  <c r="LW8" i="21"/>
  <c r="LV8" i="21"/>
  <c r="LT8" i="21"/>
  <c r="LS8" i="21"/>
  <c r="LR8" i="21"/>
  <c r="LQ8" i="21"/>
  <c r="LW9" i="21"/>
  <c r="LV9" i="21"/>
  <c r="LT9" i="21"/>
  <c r="LS9" i="21"/>
  <c r="LR9" i="21"/>
  <c r="LQ9" i="21"/>
  <c r="LW11" i="21"/>
  <c r="LV11" i="21"/>
  <c r="LT11" i="21"/>
  <c r="LS11" i="21"/>
  <c r="LR11" i="21"/>
  <c r="LQ11" i="21"/>
  <c r="LW7" i="21"/>
  <c r="LV7" i="21"/>
  <c r="LT7" i="21"/>
  <c r="LS7" i="21"/>
  <c r="LR7" i="21"/>
  <c r="LQ7" i="21"/>
  <c r="LW10" i="21"/>
  <c r="LV10" i="21"/>
  <c r="LT10" i="21"/>
  <c r="LS10" i="21"/>
  <c r="LR10" i="21"/>
  <c r="LQ10" i="21"/>
  <c r="LW6" i="21"/>
  <c r="LV6" i="21"/>
  <c r="LT6" i="21"/>
  <c r="LS6" i="21"/>
  <c r="LR6" i="21"/>
  <c r="LQ6" i="21"/>
  <c r="LW5" i="21"/>
  <c r="LV5" i="21"/>
  <c r="LT5" i="21"/>
  <c r="LS5" i="21"/>
  <c r="LR5" i="21"/>
  <c r="LQ5" i="21"/>
  <c r="LW4" i="21"/>
  <c r="LV4" i="21"/>
  <c r="LT4" i="21"/>
  <c r="LS4" i="21"/>
  <c r="LR4" i="21"/>
  <c r="LQ4" i="21"/>
  <c r="KU33" i="21"/>
  <c r="KT33" i="21"/>
  <c r="KR33" i="21"/>
  <c r="KQ33" i="21"/>
  <c r="KP33" i="21"/>
  <c r="KO33" i="21"/>
  <c r="KU28" i="21"/>
  <c r="KT28" i="21"/>
  <c r="KR28" i="21"/>
  <c r="KQ28" i="21"/>
  <c r="KP28" i="21"/>
  <c r="KO28" i="21"/>
  <c r="KU31" i="21"/>
  <c r="KT31" i="21"/>
  <c r="KR31" i="21"/>
  <c r="KQ31" i="21"/>
  <c r="KP31" i="21"/>
  <c r="KO31" i="21"/>
  <c r="KU25" i="21"/>
  <c r="KT25" i="21"/>
  <c r="KR25" i="21"/>
  <c r="KQ25" i="21"/>
  <c r="KP25" i="21"/>
  <c r="KO25" i="21"/>
  <c r="KU27" i="21"/>
  <c r="KT27" i="21"/>
  <c r="KR27" i="21"/>
  <c r="KQ27" i="21"/>
  <c r="KP27" i="21"/>
  <c r="KO27" i="21"/>
  <c r="KU19" i="21"/>
  <c r="KT19" i="21"/>
  <c r="KR19" i="21"/>
  <c r="KQ19" i="21"/>
  <c r="KP19" i="21"/>
  <c r="KO19" i="21"/>
  <c r="KU18" i="21"/>
  <c r="KT18" i="21"/>
  <c r="KR18" i="21"/>
  <c r="KQ18" i="21"/>
  <c r="KP18" i="21"/>
  <c r="KO18" i="21"/>
  <c r="KU17" i="21"/>
  <c r="KT17" i="21"/>
  <c r="KR17" i="21"/>
  <c r="KQ17" i="21"/>
  <c r="KP17" i="21"/>
  <c r="KO17" i="21"/>
  <c r="KU14" i="21"/>
  <c r="KT14" i="21"/>
  <c r="KR14" i="21"/>
  <c r="KQ14" i="21"/>
  <c r="KP14" i="21"/>
  <c r="KO14" i="21"/>
  <c r="KU23" i="21"/>
  <c r="KT23" i="21"/>
  <c r="KR23" i="21"/>
  <c r="KQ23" i="21"/>
  <c r="KP23" i="21"/>
  <c r="KO23" i="21"/>
  <c r="KU12" i="21"/>
  <c r="KT12" i="21"/>
  <c r="KR12" i="21"/>
  <c r="KQ12" i="21"/>
  <c r="KP12" i="21"/>
  <c r="KO12" i="21"/>
  <c r="KU15" i="21"/>
  <c r="KT15" i="21"/>
  <c r="KR15" i="21"/>
  <c r="KQ15" i="21"/>
  <c r="KP15" i="21"/>
  <c r="KO15" i="21"/>
  <c r="KU32" i="21"/>
  <c r="KT32" i="21"/>
  <c r="KR32" i="21"/>
  <c r="KQ32" i="21"/>
  <c r="KP32" i="21"/>
  <c r="KO32" i="21"/>
  <c r="KU21" i="21"/>
  <c r="KT21" i="21"/>
  <c r="KR21" i="21"/>
  <c r="KQ21" i="21"/>
  <c r="KP21" i="21"/>
  <c r="KO21" i="21"/>
  <c r="KU16" i="21"/>
  <c r="KT16" i="21"/>
  <c r="KR16" i="21"/>
  <c r="KQ16" i="21"/>
  <c r="KP16" i="21"/>
  <c r="KO16" i="21"/>
  <c r="KU13" i="21"/>
  <c r="KT13" i="21"/>
  <c r="KR13" i="21"/>
  <c r="KQ13" i="21"/>
  <c r="KP13" i="21"/>
  <c r="KO13" i="21"/>
  <c r="KU20" i="21"/>
  <c r="KT20" i="21"/>
  <c r="KR20" i="21"/>
  <c r="KQ20" i="21"/>
  <c r="KP20" i="21"/>
  <c r="KO20" i="21"/>
  <c r="KU8" i="21"/>
  <c r="KT8" i="21"/>
  <c r="KR8" i="21"/>
  <c r="KQ8" i="21"/>
  <c r="KP8" i="21"/>
  <c r="KO8" i="21"/>
  <c r="KU9" i="21"/>
  <c r="KT9" i="21"/>
  <c r="KR9" i="21"/>
  <c r="KQ9" i="21"/>
  <c r="KP9" i="21"/>
  <c r="KO9" i="21"/>
  <c r="KU11" i="21"/>
  <c r="KT11" i="21"/>
  <c r="KR11" i="21"/>
  <c r="KQ11" i="21"/>
  <c r="KP11" i="21"/>
  <c r="KO11" i="21"/>
  <c r="KU7" i="21"/>
  <c r="KT7" i="21"/>
  <c r="KR7" i="21"/>
  <c r="KQ7" i="21"/>
  <c r="KP7" i="21"/>
  <c r="KO7" i="21"/>
  <c r="KU10" i="21"/>
  <c r="KT10" i="21"/>
  <c r="KR10" i="21"/>
  <c r="KQ10" i="21"/>
  <c r="KP10" i="21"/>
  <c r="KO10" i="21"/>
  <c r="KU6" i="21"/>
  <c r="KT6" i="21"/>
  <c r="KR6" i="21"/>
  <c r="KQ6" i="21"/>
  <c r="KP6" i="21"/>
  <c r="KO6" i="21"/>
  <c r="KU5" i="21"/>
  <c r="KT5" i="21"/>
  <c r="KR5" i="21"/>
  <c r="KQ5" i="21"/>
  <c r="KP5" i="21"/>
  <c r="KO5" i="21"/>
  <c r="KU4" i="21"/>
  <c r="KT4" i="21"/>
  <c r="KR4" i="21"/>
  <c r="KQ4" i="21"/>
  <c r="KP4" i="21"/>
  <c r="KO4" i="21"/>
  <c r="JS33" i="21"/>
  <c r="JR33" i="21"/>
  <c r="JP33" i="21"/>
  <c r="JO33" i="21"/>
  <c r="JN33" i="21"/>
  <c r="JM33" i="21"/>
  <c r="JS28" i="21"/>
  <c r="JR28" i="21"/>
  <c r="JP28" i="21"/>
  <c r="JO28" i="21"/>
  <c r="JN28" i="21"/>
  <c r="JM28" i="21"/>
  <c r="JS31" i="21"/>
  <c r="JR31" i="21"/>
  <c r="JP31" i="21"/>
  <c r="JO31" i="21"/>
  <c r="JN31" i="21"/>
  <c r="JM31" i="21"/>
  <c r="JS25" i="21"/>
  <c r="JR25" i="21"/>
  <c r="JP25" i="21"/>
  <c r="JO25" i="21"/>
  <c r="JN25" i="21"/>
  <c r="JM25" i="21"/>
  <c r="JS27" i="21"/>
  <c r="JR27" i="21"/>
  <c r="JP27" i="21"/>
  <c r="JO27" i="21"/>
  <c r="JN27" i="21"/>
  <c r="JM27" i="21"/>
  <c r="JS19" i="21"/>
  <c r="JR19" i="21"/>
  <c r="JP19" i="21"/>
  <c r="JO19" i="21"/>
  <c r="JN19" i="21"/>
  <c r="JM19" i="21"/>
  <c r="JS18" i="21"/>
  <c r="JR18" i="21"/>
  <c r="JP18" i="21"/>
  <c r="JO18" i="21"/>
  <c r="JN18" i="21"/>
  <c r="JM18" i="21"/>
  <c r="JS17" i="21"/>
  <c r="JR17" i="21"/>
  <c r="JP17" i="21"/>
  <c r="JO17" i="21"/>
  <c r="JN17" i="21"/>
  <c r="JM17" i="21"/>
  <c r="JS14" i="21"/>
  <c r="JR14" i="21"/>
  <c r="JP14" i="21"/>
  <c r="JO14" i="21"/>
  <c r="JN14" i="21"/>
  <c r="JM14" i="21"/>
  <c r="JS23" i="21"/>
  <c r="JR23" i="21"/>
  <c r="JP23" i="21"/>
  <c r="JO23" i="21"/>
  <c r="JN23" i="21"/>
  <c r="JM23" i="21"/>
  <c r="JS12" i="21"/>
  <c r="JR12" i="21"/>
  <c r="JP12" i="21"/>
  <c r="JO12" i="21"/>
  <c r="JN12" i="21"/>
  <c r="JM12" i="21"/>
  <c r="JS15" i="21"/>
  <c r="JR15" i="21"/>
  <c r="JP15" i="21"/>
  <c r="JO15" i="21"/>
  <c r="JN15" i="21"/>
  <c r="JM15" i="21"/>
  <c r="JS32" i="21"/>
  <c r="JR32" i="21"/>
  <c r="JP32" i="21"/>
  <c r="JO32" i="21"/>
  <c r="JN32" i="21"/>
  <c r="JM32" i="21"/>
  <c r="JS21" i="21"/>
  <c r="JR21" i="21"/>
  <c r="JP21" i="21"/>
  <c r="JO21" i="21"/>
  <c r="JN21" i="21"/>
  <c r="JM21" i="21"/>
  <c r="JS16" i="21"/>
  <c r="JR16" i="21"/>
  <c r="JP16" i="21"/>
  <c r="JO16" i="21"/>
  <c r="JN16" i="21"/>
  <c r="JM16" i="21"/>
  <c r="JS13" i="21"/>
  <c r="JR13" i="21"/>
  <c r="JP13" i="21"/>
  <c r="JO13" i="21"/>
  <c r="JN13" i="21"/>
  <c r="JM13" i="21"/>
  <c r="JS20" i="21"/>
  <c r="JR20" i="21"/>
  <c r="JP20" i="21"/>
  <c r="JO20" i="21"/>
  <c r="JN20" i="21"/>
  <c r="JM20" i="21"/>
  <c r="JS8" i="21"/>
  <c r="JR8" i="21"/>
  <c r="JP8" i="21"/>
  <c r="JO8" i="21"/>
  <c r="JN8" i="21"/>
  <c r="JM8" i="21"/>
  <c r="JS9" i="21"/>
  <c r="JR9" i="21"/>
  <c r="JP9" i="21"/>
  <c r="JO9" i="21"/>
  <c r="JN9" i="21"/>
  <c r="JM9" i="21"/>
  <c r="JS11" i="21"/>
  <c r="JR11" i="21"/>
  <c r="JP11" i="21"/>
  <c r="JO11" i="21"/>
  <c r="JN11" i="21"/>
  <c r="JM11" i="21"/>
  <c r="JS7" i="21"/>
  <c r="JR7" i="21"/>
  <c r="JP7" i="21"/>
  <c r="JO7" i="21"/>
  <c r="JN7" i="21"/>
  <c r="JM7" i="21"/>
  <c r="JS10" i="21"/>
  <c r="JR10" i="21"/>
  <c r="JP10" i="21"/>
  <c r="JO10" i="21"/>
  <c r="JN10" i="21"/>
  <c r="JM10" i="21"/>
  <c r="JS6" i="21"/>
  <c r="JR6" i="21"/>
  <c r="JP6" i="21"/>
  <c r="JO6" i="21"/>
  <c r="JN6" i="21"/>
  <c r="JM6" i="21"/>
  <c r="JS5" i="21"/>
  <c r="JR5" i="21"/>
  <c r="JP5" i="21"/>
  <c r="JO5" i="21"/>
  <c r="JN5" i="21"/>
  <c r="JM5" i="21"/>
  <c r="JS4" i="21"/>
  <c r="JR4" i="21"/>
  <c r="JP4" i="21"/>
  <c r="JO4" i="21"/>
  <c r="JN4" i="21"/>
  <c r="JM4" i="21"/>
  <c r="IQ33" i="21"/>
  <c r="IP33" i="21"/>
  <c r="IN33" i="21"/>
  <c r="IM33" i="21"/>
  <c r="IL33" i="21"/>
  <c r="IK33" i="21"/>
  <c r="IQ28" i="21"/>
  <c r="IP28" i="21"/>
  <c r="IN28" i="21"/>
  <c r="IM28" i="21"/>
  <c r="IL28" i="21"/>
  <c r="IK28" i="21"/>
  <c r="IQ31" i="21"/>
  <c r="IP31" i="21"/>
  <c r="IN31" i="21"/>
  <c r="IM31" i="21"/>
  <c r="IL31" i="21"/>
  <c r="IK31" i="21"/>
  <c r="IQ25" i="21"/>
  <c r="IP25" i="21"/>
  <c r="IN25" i="21"/>
  <c r="IM25" i="21"/>
  <c r="IL25" i="21"/>
  <c r="IK25" i="21"/>
  <c r="IQ27" i="21"/>
  <c r="IP27" i="21"/>
  <c r="IN27" i="21"/>
  <c r="IM27" i="21"/>
  <c r="IL27" i="21"/>
  <c r="IK27" i="21"/>
  <c r="IQ19" i="21"/>
  <c r="IP19" i="21"/>
  <c r="IN19" i="21"/>
  <c r="IM19" i="21"/>
  <c r="IL19" i="21"/>
  <c r="IK19" i="21"/>
  <c r="IQ18" i="21"/>
  <c r="IP18" i="21"/>
  <c r="IN18" i="21"/>
  <c r="IM18" i="21"/>
  <c r="IL18" i="21"/>
  <c r="IK18" i="21"/>
  <c r="IQ17" i="21"/>
  <c r="IP17" i="21"/>
  <c r="IN17" i="21"/>
  <c r="IM17" i="21"/>
  <c r="IL17" i="21"/>
  <c r="IK17" i="21"/>
  <c r="IQ14" i="21"/>
  <c r="IP14" i="21"/>
  <c r="IN14" i="21"/>
  <c r="IM14" i="21"/>
  <c r="IL14" i="21"/>
  <c r="IK14" i="21"/>
  <c r="IQ23" i="21"/>
  <c r="IP23" i="21"/>
  <c r="IN23" i="21"/>
  <c r="IM23" i="21"/>
  <c r="IL23" i="21"/>
  <c r="IK23" i="21"/>
  <c r="IQ12" i="21"/>
  <c r="IP12" i="21"/>
  <c r="IN12" i="21"/>
  <c r="IM12" i="21"/>
  <c r="IL12" i="21"/>
  <c r="IK12" i="21"/>
  <c r="IQ15" i="21"/>
  <c r="IP15" i="21"/>
  <c r="IN15" i="21"/>
  <c r="IM15" i="21"/>
  <c r="IL15" i="21"/>
  <c r="IK15" i="21"/>
  <c r="IQ32" i="21"/>
  <c r="IP32" i="21"/>
  <c r="IN32" i="21"/>
  <c r="IM32" i="21"/>
  <c r="IL32" i="21"/>
  <c r="IK32" i="21"/>
  <c r="IQ21" i="21"/>
  <c r="IP21" i="21"/>
  <c r="IN21" i="21"/>
  <c r="IM21" i="21"/>
  <c r="IL21" i="21"/>
  <c r="IK21" i="21"/>
  <c r="IQ16" i="21"/>
  <c r="IP16" i="21"/>
  <c r="IN16" i="21"/>
  <c r="IM16" i="21"/>
  <c r="IL16" i="21"/>
  <c r="IK16" i="21"/>
  <c r="IQ13" i="21"/>
  <c r="IP13" i="21"/>
  <c r="IN13" i="21"/>
  <c r="IM13" i="21"/>
  <c r="IL13" i="21"/>
  <c r="IK13" i="21"/>
  <c r="IQ20" i="21"/>
  <c r="IP20" i="21"/>
  <c r="IN20" i="21"/>
  <c r="IM20" i="21"/>
  <c r="IL20" i="21"/>
  <c r="IK20" i="21"/>
  <c r="IQ8" i="21"/>
  <c r="IP8" i="21"/>
  <c r="IN8" i="21"/>
  <c r="IM8" i="21"/>
  <c r="IL8" i="21"/>
  <c r="IK8" i="21"/>
  <c r="IQ9" i="21"/>
  <c r="IP9" i="21"/>
  <c r="IN9" i="21"/>
  <c r="IM9" i="21"/>
  <c r="IL9" i="21"/>
  <c r="IK9" i="21"/>
  <c r="IQ11" i="21"/>
  <c r="IP11" i="21"/>
  <c r="IN11" i="21"/>
  <c r="IM11" i="21"/>
  <c r="IL11" i="21"/>
  <c r="IK11" i="21"/>
  <c r="IQ7" i="21"/>
  <c r="IP7" i="21"/>
  <c r="IN7" i="21"/>
  <c r="IM7" i="21"/>
  <c r="IL7" i="21"/>
  <c r="IK7" i="21"/>
  <c r="IQ10" i="21"/>
  <c r="IP10" i="21"/>
  <c r="IN10" i="21"/>
  <c r="IM10" i="21"/>
  <c r="IL10" i="21"/>
  <c r="IK10" i="21"/>
  <c r="IQ6" i="21"/>
  <c r="IP6" i="21"/>
  <c r="IN6" i="21"/>
  <c r="IM6" i="21"/>
  <c r="IL6" i="21"/>
  <c r="IK6" i="21"/>
  <c r="IQ5" i="21"/>
  <c r="IP5" i="21"/>
  <c r="IN5" i="21"/>
  <c r="IM5" i="21"/>
  <c r="IL5" i="21"/>
  <c r="IK5" i="21"/>
  <c r="IQ4" i="21"/>
  <c r="IP4" i="21"/>
  <c r="IN4" i="21"/>
  <c r="IM4" i="21"/>
  <c r="IL4" i="21"/>
  <c r="IK4" i="21"/>
  <c r="HO33" i="21"/>
  <c r="HN33" i="21"/>
  <c r="HL33" i="21"/>
  <c r="HK33" i="21"/>
  <c r="HJ33" i="21"/>
  <c r="HI33" i="21"/>
  <c r="HO28" i="21"/>
  <c r="HN28" i="21"/>
  <c r="HL28" i="21"/>
  <c r="HK28" i="21"/>
  <c r="HJ28" i="21"/>
  <c r="HI28" i="21"/>
  <c r="HO31" i="21"/>
  <c r="HN31" i="21"/>
  <c r="HL31" i="21"/>
  <c r="HK31" i="21"/>
  <c r="HJ31" i="21"/>
  <c r="HI31" i="21"/>
  <c r="HO25" i="21"/>
  <c r="HN25" i="21"/>
  <c r="HL25" i="21"/>
  <c r="HK25" i="21"/>
  <c r="HJ25" i="21"/>
  <c r="HI25" i="21"/>
  <c r="HO27" i="21"/>
  <c r="HN27" i="21"/>
  <c r="HL27" i="21"/>
  <c r="HK27" i="21"/>
  <c r="HJ27" i="21"/>
  <c r="HI27" i="21"/>
  <c r="HO19" i="21"/>
  <c r="HN19" i="21"/>
  <c r="HL19" i="21"/>
  <c r="HK19" i="21"/>
  <c r="HJ19" i="21"/>
  <c r="HI19" i="21"/>
  <c r="HO18" i="21"/>
  <c r="HN18" i="21"/>
  <c r="HL18" i="21"/>
  <c r="HK18" i="21"/>
  <c r="HJ18" i="21"/>
  <c r="HI18" i="21"/>
  <c r="HO17" i="21"/>
  <c r="HN17" i="21"/>
  <c r="HL17" i="21"/>
  <c r="HK17" i="21"/>
  <c r="HJ17" i="21"/>
  <c r="HI17" i="21"/>
  <c r="HO14" i="21"/>
  <c r="HN14" i="21"/>
  <c r="HL14" i="21"/>
  <c r="HK14" i="21"/>
  <c r="HJ14" i="21"/>
  <c r="HI14" i="21"/>
  <c r="HO23" i="21"/>
  <c r="HN23" i="21"/>
  <c r="HL23" i="21"/>
  <c r="HK23" i="21"/>
  <c r="HJ23" i="21"/>
  <c r="HI23" i="21"/>
  <c r="HO12" i="21"/>
  <c r="HN12" i="21"/>
  <c r="HL12" i="21"/>
  <c r="HK12" i="21"/>
  <c r="HJ12" i="21"/>
  <c r="HI12" i="21"/>
  <c r="HO15" i="21"/>
  <c r="HN15" i="21"/>
  <c r="HL15" i="21"/>
  <c r="HK15" i="21"/>
  <c r="HJ15" i="21"/>
  <c r="HI15" i="21"/>
  <c r="HO32" i="21"/>
  <c r="HN32" i="21"/>
  <c r="HL32" i="21"/>
  <c r="HK32" i="21"/>
  <c r="HJ32" i="21"/>
  <c r="HI32" i="21"/>
  <c r="HO21" i="21"/>
  <c r="HN21" i="21"/>
  <c r="HL21" i="21"/>
  <c r="HK21" i="21"/>
  <c r="HJ21" i="21"/>
  <c r="HI21" i="21"/>
  <c r="HO16" i="21"/>
  <c r="HN16" i="21"/>
  <c r="HL16" i="21"/>
  <c r="HK16" i="21"/>
  <c r="HJ16" i="21"/>
  <c r="HI16" i="21"/>
  <c r="HO13" i="21"/>
  <c r="HN13" i="21"/>
  <c r="HL13" i="21"/>
  <c r="HK13" i="21"/>
  <c r="HJ13" i="21"/>
  <c r="HI13" i="21"/>
  <c r="HO20" i="21"/>
  <c r="HN20" i="21"/>
  <c r="HL20" i="21"/>
  <c r="HK20" i="21"/>
  <c r="HJ20" i="21"/>
  <c r="HI20" i="21"/>
  <c r="HO8" i="21"/>
  <c r="HN8" i="21"/>
  <c r="HL8" i="21"/>
  <c r="HK8" i="21"/>
  <c r="HJ8" i="21"/>
  <c r="HI8" i="21"/>
  <c r="HO9" i="21"/>
  <c r="HN9" i="21"/>
  <c r="HL9" i="21"/>
  <c r="HK9" i="21"/>
  <c r="HJ9" i="21"/>
  <c r="HI9" i="21"/>
  <c r="HO11" i="21"/>
  <c r="HN11" i="21"/>
  <c r="HL11" i="21"/>
  <c r="HK11" i="21"/>
  <c r="HJ11" i="21"/>
  <c r="HI11" i="21"/>
  <c r="HO7" i="21"/>
  <c r="HN7" i="21"/>
  <c r="HL7" i="21"/>
  <c r="HK7" i="21"/>
  <c r="HJ7" i="21"/>
  <c r="HI7" i="21"/>
  <c r="HO10" i="21"/>
  <c r="HN10" i="21"/>
  <c r="HL10" i="21"/>
  <c r="HK10" i="21"/>
  <c r="HJ10" i="21"/>
  <c r="HI10" i="21"/>
  <c r="HO6" i="21"/>
  <c r="HN6" i="21"/>
  <c r="HL6" i="21"/>
  <c r="HK6" i="21"/>
  <c r="HJ6" i="21"/>
  <c r="HI6" i="21"/>
  <c r="HO5" i="21"/>
  <c r="HN5" i="21"/>
  <c r="HL5" i="21"/>
  <c r="HK5" i="21"/>
  <c r="HJ5" i="21"/>
  <c r="HI5" i="21"/>
  <c r="HO4" i="21"/>
  <c r="HN4" i="21"/>
  <c r="HL4" i="21"/>
  <c r="HK4" i="21"/>
  <c r="HJ4" i="21"/>
  <c r="HI4" i="21"/>
  <c r="GM33" i="21"/>
  <c r="GL33" i="21"/>
  <c r="GJ33" i="21"/>
  <c r="GI33" i="21"/>
  <c r="GH33" i="21"/>
  <c r="GG33" i="21"/>
  <c r="GM28" i="21"/>
  <c r="GL28" i="21"/>
  <c r="GJ28" i="21"/>
  <c r="GI28" i="21"/>
  <c r="GH28" i="21"/>
  <c r="GG28" i="21"/>
  <c r="GM31" i="21"/>
  <c r="GL31" i="21"/>
  <c r="GJ31" i="21"/>
  <c r="GI31" i="21"/>
  <c r="GH31" i="21"/>
  <c r="GG31" i="21"/>
  <c r="GM25" i="21"/>
  <c r="GL25" i="21"/>
  <c r="GJ25" i="21"/>
  <c r="GI25" i="21"/>
  <c r="GH25" i="21"/>
  <c r="GG25" i="21"/>
  <c r="GM27" i="21"/>
  <c r="GL27" i="21"/>
  <c r="GJ27" i="21"/>
  <c r="GI27" i="21"/>
  <c r="GH27" i="21"/>
  <c r="GG27" i="21"/>
  <c r="GM19" i="21"/>
  <c r="GL19" i="21"/>
  <c r="GJ19" i="21"/>
  <c r="GI19" i="21"/>
  <c r="GH19" i="21"/>
  <c r="GG19" i="21"/>
  <c r="GM18" i="21"/>
  <c r="GL18" i="21"/>
  <c r="GJ18" i="21"/>
  <c r="GI18" i="21"/>
  <c r="GH18" i="21"/>
  <c r="GG18" i="21"/>
  <c r="GM17" i="21"/>
  <c r="GL17" i="21"/>
  <c r="GJ17" i="21"/>
  <c r="GI17" i="21"/>
  <c r="GH17" i="21"/>
  <c r="GG17" i="21"/>
  <c r="GM14" i="21"/>
  <c r="GL14" i="21"/>
  <c r="GJ14" i="21"/>
  <c r="GI14" i="21"/>
  <c r="GH14" i="21"/>
  <c r="GG14" i="21"/>
  <c r="GM23" i="21"/>
  <c r="GL23" i="21"/>
  <c r="GJ23" i="21"/>
  <c r="GI23" i="21"/>
  <c r="GH23" i="21"/>
  <c r="GG23" i="21"/>
  <c r="GM12" i="21"/>
  <c r="GL12" i="21"/>
  <c r="GJ12" i="21"/>
  <c r="GI12" i="21"/>
  <c r="GH12" i="21"/>
  <c r="GG12" i="21"/>
  <c r="GM15" i="21"/>
  <c r="GL15" i="21"/>
  <c r="GJ15" i="21"/>
  <c r="GI15" i="21"/>
  <c r="GH15" i="21"/>
  <c r="GG15" i="21"/>
  <c r="GM32" i="21"/>
  <c r="GL32" i="21"/>
  <c r="GJ32" i="21"/>
  <c r="GI32" i="21"/>
  <c r="GH32" i="21"/>
  <c r="GG32" i="21"/>
  <c r="GM21" i="21"/>
  <c r="GL21" i="21"/>
  <c r="GJ21" i="21"/>
  <c r="GI21" i="21"/>
  <c r="GH21" i="21"/>
  <c r="GG21" i="21"/>
  <c r="GM16" i="21"/>
  <c r="GL16" i="21"/>
  <c r="GJ16" i="21"/>
  <c r="GI16" i="21"/>
  <c r="GH16" i="21"/>
  <c r="GG16" i="21"/>
  <c r="GM13" i="21"/>
  <c r="GL13" i="21"/>
  <c r="GJ13" i="21"/>
  <c r="GI13" i="21"/>
  <c r="GH13" i="21"/>
  <c r="GG13" i="21"/>
  <c r="GM20" i="21"/>
  <c r="GL20" i="21"/>
  <c r="GJ20" i="21"/>
  <c r="GI20" i="21"/>
  <c r="GH20" i="21"/>
  <c r="GG20" i="21"/>
  <c r="GM8" i="21"/>
  <c r="GL8" i="21"/>
  <c r="GJ8" i="21"/>
  <c r="GI8" i="21"/>
  <c r="GH8" i="21"/>
  <c r="GG8" i="21"/>
  <c r="GM9" i="21"/>
  <c r="GL9" i="21"/>
  <c r="GJ9" i="21"/>
  <c r="GI9" i="21"/>
  <c r="GH9" i="21"/>
  <c r="GG9" i="21"/>
  <c r="GM11" i="21"/>
  <c r="GL11" i="21"/>
  <c r="GJ11" i="21"/>
  <c r="GI11" i="21"/>
  <c r="GH11" i="21"/>
  <c r="GG11" i="21"/>
  <c r="GM7" i="21"/>
  <c r="GL7" i="21"/>
  <c r="GJ7" i="21"/>
  <c r="GI7" i="21"/>
  <c r="GH7" i="21"/>
  <c r="GG7" i="21"/>
  <c r="GM10" i="21"/>
  <c r="GL10" i="21"/>
  <c r="GJ10" i="21"/>
  <c r="GI10" i="21"/>
  <c r="GH10" i="21"/>
  <c r="GG10" i="21"/>
  <c r="GM6" i="21"/>
  <c r="GL6" i="21"/>
  <c r="GJ6" i="21"/>
  <c r="GI6" i="21"/>
  <c r="GH6" i="21"/>
  <c r="GG6" i="21"/>
  <c r="GM5" i="21"/>
  <c r="GL5" i="21"/>
  <c r="GJ5" i="21"/>
  <c r="GI5" i="21"/>
  <c r="GH5" i="21"/>
  <c r="GG5" i="21"/>
  <c r="GM4" i="21"/>
  <c r="GL4" i="21"/>
  <c r="GJ4" i="21"/>
  <c r="GI4" i="21"/>
  <c r="GH4" i="21"/>
  <c r="GG4" i="21"/>
  <c r="FK33" i="21"/>
  <c r="FJ33" i="21"/>
  <c r="FH33" i="21"/>
  <c r="FG33" i="21"/>
  <c r="FF33" i="21"/>
  <c r="FE33" i="21"/>
  <c r="FK28" i="21"/>
  <c r="FJ28" i="21"/>
  <c r="FH28" i="21"/>
  <c r="FG28" i="21"/>
  <c r="FF28" i="21"/>
  <c r="FE28" i="21"/>
  <c r="FK31" i="21"/>
  <c r="FJ31" i="21"/>
  <c r="FH31" i="21"/>
  <c r="FG31" i="21"/>
  <c r="FF31" i="21"/>
  <c r="FE31" i="21"/>
  <c r="FK25" i="21"/>
  <c r="FJ25" i="21"/>
  <c r="FH25" i="21"/>
  <c r="FG25" i="21"/>
  <c r="FF25" i="21"/>
  <c r="FE25" i="21"/>
  <c r="FK27" i="21"/>
  <c r="FJ27" i="21"/>
  <c r="FH27" i="21"/>
  <c r="FG27" i="21"/>
  <c r="FF27" i="21"/>
  <c r="FE27" i="21"/>
  <c r="FK19" i="21"/>
  <c r="FJ19" i="21"/>
  <c r="FH19" i="21"/>
  <c r="FG19" i="21"/>
  <c r="FF19" i="21"/>
  <c r="FE19" i="21"/>
  <c r="FK18" i="21"/>
  <c r="FJ18" i="21"/>
  <c r="FH18" i="21"/>
  <c r="FG18" i="21"/>
  <c r="FF18" i="21"/>
  <c r="FE18" i="21"/>
  <c r="FK17" i="21"/>
  <c r="FJ17" i="21"/>
  <c r="FH17" i="21"/>
  <c r="FG17" i="21"/>
  <c r="FF17" i="21"/>
  <c r="FE17" i="21"/>
  <c r="FK14" i="21"/>
  <c r="FJ14" i="21"/>
  <c r="FH14" i="21"/>
  <c r="FG14" i="21"/>
  <c r="FF14" i="21"/>
  <c r="FE14" i="21"/>
  <c r="FK23" i="21"/>
  <c r="FJ23" i="21"/>
  <c r="FH23" i="21"/>
  <c r="FG23" i="21"/>
  <c r="FF23" i="21"/>
  <c r="FE23" i="21"/>
  <c r="FK12" i="21"/>
  <c r="FJ12" i="21"/>
  <c r="FH12" i="21"/>
  <c r="FG12" i="21"/>
  <c r="FF12" i="21"/>
  <c r="FE12" i="21"/>
  <c r="FK15" i="21"/>
  <c r="FJ15" i="21"/>
  <c r="FH15" i="21"/>
  <c r="FG15" i="21"/>
  <c r="FF15" i="21"/>
  <c r="FE15" i="21"/>
  <c r="FK32" i="21"/>
  <c r="FJ32" i="21"/>
  <c r="FH32" i="21"/>
  <c r="FG32" i="21"/>
  <c r="FF32" i="21"/>
  <c r="FE32" i="21"/>
  <c r="FK21" i="21"/>
  <c r="FJ21" i="21"/>
  <c r="FH21" i="21"/>
  <c r="FG21" i="21"/>
  <c r="FF21" i="21"/>
  <c r="FE21" i="21"/>
  <c r="FK16" i="21"/>
  <c r="FJ16" i="21"/>
  <c r="FH16" i="21"/>
  <c r="FG16" i="21"/>
  <c r="FF16" i="21"/>
  <c r="FE16" i="21"/>
  <c r="FK13" i="21"/>
  <c r="FJ13" i="21"/>
  <c r="FH13" i="21"/>
  <c r="FG13" i="21"/>
  <c r="FF13" i="21"/>
  <c r="FE13" i="21"/>
  <c r="FK20" i="21"/>
  <c r="FJ20" i="21"/>
  <c r="FH20" i="21"/>
  <c r="FG20" i="21"/>
  <c r="FF20" i="21"/>
  <c r="FE20" i="21"/>
  <c r="FK8" i="21"/>
  <c r="FJ8" i="21"/>
  <c r="FH8" i="21"/>
  <c r="FG8" i="21"/>
  <c r="FF8" i="21"/>
  <c r="FE8" i="21"/>
  <c r="FK9" i="21"/>
  <c r="FJ9" i="21"/>
  <c r="FH9" i="21"/>
  <c r="FG9" i="21"/>
  <c r="FF9" i="21"/>
  <c r="FE9" i="21"/>
  <c r="FK11" i="21"/>
  <c r="FJ11" i="21"/>
  <c r="FH11" i="21"/>
  <c r="FG11" i="21"/>
  <c r="FF11" i="21"/>
  <c r="FE11" i="21"/>
  <c r="FK7" i="21"/>
  <c r="FJ7" i="21"/>
  <c r="FH7" i="21"/>
  <c r="FG7" i="21"/>
  <c r="FF7" i="21"/>
  <c r="FE7" i="21"/>
  <c r="FK10" i="21"/>
  <c r="FJ10" i="21"/>
  <c r="FH10" i="21"/>
  <c r="FG10" i="21"/>
  <c r="FF10" i="21"/>
  <c r="FE10" i="21"/>
  <c r="FK6" i="21"/>
  <c r="FJ6" i="21"/>
  <c r="FH6" i="21"/>
  <c r="FG6" i="21"/>
  <c r="FF6" i="21"/>
  <c r="FE6" i="21"/>
  <c r="FK5" i="21"/>
  <c r="FJ5" i="21"/>
  <c r="FH5" i="21"/>
  <c r="FG5" i="21"/>
  <c r="FF5" i="21"/>
  <c r="FE5" i="21"/>
  <c r="FK4" i="21"/>
  <c r="FJ4" i="21"/>
  <c r="FH4" i="21"/>
  <c r="FG4" i="21"/>
  <c r="FF4" i="21"/>
  <c r="FE4" i="21"/>
  <c r="EI33" i="21"/>
  <c r="EH33" i="21"/>
  <c r="EF33" i="21"/>
  <c r="EE33" i="21"/>
  <c r="ED33" i="21"/>
  <c r="EC33" i="21"/>
  <c r="EI28" i="21"/>
  <c r="EH28" i="21"/>
  <c r="EF28" i="21"/>
  <c r="EE28" i="21"/>
  <c r="ED28" i="21"/>
  <c r="EC28" i="21"/>
  <c r="EI31" i="21"/>
  <c r="EH31" i="21"/>
  <c r="EF31" i="21"/>
  <c r="EE31" i="21"/>
  <c r="ED31" i="21"/>
  <c r="EC31" i="21"/>
  <c r="EI25" i="21"/>
  <c r="EH25" i="21"/>
  <c r="EF25" i="21"/>
  <c r="EE25" i="21"/>
  <c r="ED25" i="21"/>
  <c r="EC25" i="21"/>
  <c r="EI27" i="21"/>
  <c r="EH27" i="21"/>
  <c r="EF27" i="21"/>
  <c r="EE27" i="21"/>
  <c r="ED27" i="21"/>
  <c r="EC27" i="21"/>
  <c r="EI19" i="21"/>
  <c r="EH19" i="21"/>
  <c r="EF19" i="21"/>
  <c r="EE19" i="21"/>
  <c r="ED19" i="21"/>
  <c r="EC19" i="21"/>
  <c r="EI18" i="21"/>
  <c r="EH18" i="21"/>
  <c r="EF18" i="21"/>
  <c r="EE18" i="21"/>
  <c r="ED18" i="21"/>
  <c r="EC18" i="21"/>
  <c r="EI17" i="21"/>
  <c r="EH17" i="21"/>
  <c r="EF17" i="21"/>
  <c r="EE17" i="21"/>
  <c r="ED17" i="21"/>
  <c r="EC17" i="21"/>
  <c r="EI14" i="21"/>
  <c r="EH14" i="21"/>
  <c r="EF14" i="21"/>
  <c r="EE14" i="21"/>
  <c r="ED14" i="21"/>
  <c r="EC14" i="21"/>
  <c r="EI23" i="21"/>
  <c r="EH23" i="21"/>
  <c r="EF23" i="21"/>
  <c r="EE23" i="21"/>
  <c r="ED23" i="21"/>
  <c r="EC23" i="21"/>
  <c r="EI12" i="21"/>
  <c r="EH12" i="21"/>
  <c r="EF12" i="21"/>
  <c r="EE12" i="21"/>
  <c r="ED12" i="21"/>
  <c r="EC12" i="21"/>
  <c r="EI15" i="21"/>
  <c r="EH15" i="21"/>
  <c r="EF15" i="21"/>
  <c r="EE15" i="21"/>
  <c r="ED15" i="21"/>
  <c r="EC15" i="21"/>
  <c r="EI32" i="21"/>
  <c r="EH32" i="21"/>
  <c r="EF32" i="21"/>
  <c r="EE32" i="21"/>
  <c r="ED32" i="21"/>
  <c r="EC32" i="21"/>
  <c r="EI21" i="21"/>
  <c r="EH21" i="21"/>
  <c r="EF21" i="21"/>
  <c r="EE21" i="21"/>
  <c r="ED21" i="21"/>
  <c r="EC21" i="21"/>
  <c r="EI16" i="21"/>
  <c r="EH16" i="21"/>
  <c r="EF16" i="21"/>
  <c r="EE16" i="21"/>
  <c r="ED16" i="21"/>
  <c r="EC16" i="21"/>
  <c r="EI13" i="21"/>
  <c r="EH13" i="21"/>
  <c r="EF13" i="21"/>
  <c r="EE13" i="21"/>
  <c r="ED13" i="21"/>
  <c r="EC13" i="21"/>
  <c r="EI20" i="21"/>
  <c r="EH20" i="21"/>
  <c r="EF20" i="21"/>
  <c r="EE20" i="21"/>
  <c r="ED20" i="21"/>
  <c r="EC20" i="21"/>
  <c r="EI8" i="21"/>
  <c r="EH8" i="21"/>
  <c r="EF8" i="21"/>
  <c r="EE8" i="21"/>
  <c r="ED8" i="21"/>
  <c r="EC8" i="21"/>
  <c r="EI9" i="21"/>
  <c r="EH9" i="21"/>
  <c r="EF9" i="21"/>
  <c r="EE9" i="21"/>
  <c r="ED9" i="21"/>
  <c r="EC9" i="21"/>
  <c r="EI11" i="21"/>
  <c r="EH11" i="21"/>
  <c r="EF11" i="21"/>
  <c r="EE11" i="21"/>
  <c r="ED11" i="21"/>
  <c r="EC11" i="21"/>
  <c r="EI7" i="21"/>
  <c r="EH7" i="21"/>
  <c r="EF7" i="21"/>
  <c r="EE7" i="21"/>
  <c r="ED7" i="21"/>
  <c r="EC7" i="21"/>
  <c r="EI10" i="21"/>
  <c r="EH10" i="21"/>
  <c r="EF10" i="21"/>
  <c r="EE10" i="21"/>
  <c r="ED10" i="21"/>
  <c r="EC10" i="21"/>
  <c r="EI6" i="21"/>
  <c r="EH6" i="21"/>
  <c r="EF6" i="21"/>
  <c r="EE6" i="21"/>
  <c r="ED6" i="21"/>
  <c r="EC6" i="21"/>
  <c r="EI5" i="21"/>
  <c r="EH5" i="21"/>
  <c r="EF5" i="21"/>
  <c r="EE5" i="21"/>
  <c r="ED5" i="21"/>
  <c r="EC5" i="21"/>
  <c r="EI4" i="21"/>
  <c r="EH4" i="21"/>
  <c r="EF4" i="21"/>
  <c r="EE4" i="21"/>
  <c r="ED4" i="21"/>
  <c r="EC4" i="21"/>
  <c r="PC33" i="19"/>
  <c r="PB33" i="19"/>
  <c r="OZ33" i="19"/>
  <c r="OY33" i="19"/>
  <c r="OX33" i="19"/>
  <c r="OW33" i="19"/>
  <c r="PC32" i="19"/>
  <c r="PB32" i="19"/>
  <c r="OZ32" i="19"/>
  <c r="OY32" i="19"/>
  <c r="OX32" i="19"/>
  <c r="OW32" i="19"/>
  <c r="PC35" i="19"/>
  <c r="PB35" i="19"/>
  <c r="OZ35" i="19"/>
  <c r="OY35" i="19"/>
  <c r="OX35" i="19"/>
  <c r="OW35" i="19"/>
  <c r="PC31" i="19"/>
  <c r="PB31" i="19"/>
  <c r="OZ31" i="19"/>
  <c r="OY31" i="19"/>
  <c r="OX31" i="19"/>
  <c r="OW31" i="19"/>
  <c r="PC30" i="19"/>
  <c r="PB30" i="19"/>
  <c r="OZ30" i="19"/>
  <c r="OY30" i="19"/>
  <c r="OX30" i="19"/>
  <c r="OW30" i="19"/>
  <c r="PC18" i="19"/>
  <c r="PB18" i="19"/>
  <c r="OZ18" i="19"/>
  <c r="OY18" i="19"/>
  <c r="OX18" i="19"/>
  <c r="OW18" i="19"/>
  <c r="PC24" i="19"/>
  <c r="PB24" i="19"/>
  <c r="OZ24" i="19"/>
  <c r="OY24" i="19"/>
  <c r="OX24" i="19"/>
  <c r="OW24" i="19"/>
  <c r="PC29" i="19"/>
  <c r="PB29" i="19"/>
  <c r="OZ29" i="19"/>
  <c r="OY29" i="19"/>
  <c r="OX29" i="19"/>
  <c r="OW29" i="19"/>
  <c r="PC25" i="19"/>
  <c r="PB25" i="19"/>
  <c r="OZ25" i="19"/>
  <c r="OY25" i="19"/>
  <c r="OX25" i="19"/>
  <c r="OW25" i="19"/>
  <c r="PC27" i="19"/>
  <c r="PB27" i="19"/>
  <c r="OZ27" i="19"/>
  <c r="OY27" i="19"/>
  <c r="OX27" i="19"/>
  <c r="OW27" i="19"/>
  <c r="PC21" i="19"/>
  <c r="PB21" i="19"/>
  <c r="OZ21" i="19"/>
  <c r="OY21" i="19"/>
  <c r="OX21" i="19"/>
  <c r="OW21" i="19"/>
  <c r="PC28" i="19"/>
  <c r="PB28" i="19"/>
  <c r="OZ28" i="19"/>
  <c r="OY28" i="19"/>
  <c r="OX28" i="19"/>
  <c r="OW28" i="19"/>
  <c r="PC16" i="19"/>
  <c r="PB16" i="19"/>
  <c r="OZ16" i="19"/>
  <c r="OY16" i="19"/>
  <c r="OX16" i="19"/>
  <c r="OW16" i="19"/>
  <c r="PC19" i="19"/>
  <c r="PB19" i="19"/>
  <c r="OZ19" i="19"/>
  <c r="OY19" i="19"/>
  <c r="OX19" i="19"/>
  <c r="OW19" i="19"/>
  <c r="PC17" i="19"/>
  <c r="PB17" i="19"/>
  <c r="OZ17" i="19"/>
  <c r="OY17" i="19"/>
  <c r="OX17" i="19"/>
  <c r="OW17" i="19"/>
  <c r="PC26" i="19"/>
  <c r="PB26" i="19"/>
  <c r="OZ26" i="19"/>
  <c r="OY26" i="19"/>
  <c r="OX26" i="19"/>
  <c r="OW26" i="19"/>
  <c r="PC20" i="19"/>
  <c r="PB20" i="19"/>
  <c r="OZ20" i="19"/>
  <c r="OY20" i="19"/>
  <c r="OX20" i="19"/>
  <c r="OW20" i="19"/>
  <c r="PC15" i="19"/>
  <c r="PB15" i="19"/>
  <c r="OZ15" i="19"/>
  <c r="OY15" i="19"/>
  <c r="OX15" i="19"/>
  <c r="OW15" i="19"/>
  <c r="PC14" i="19"/>
  <c r="PB14" i="19"/>
  <c r="OZ14" i="19"/>
  <c r="OY14" i="19"/>
  <c r="OX14" i="19"/>
  <c r="OW14" i="19"/>
  <c r="PC13" i="19"/>
  <c r="PB13" i="19"/>
  <c r="OZ13" i="19"/>
  <c r="OY13" i="19"/>
  <c r="OX13" i="19"/>
  <c r="OW13" i="19"/>
  <c r="PC22" i="19"/>
  <c r="PB22" i="19"/>
  <c r="OZ22" i="19"/>
  <c r="OY22" i="19"/>
  <c r="OX22" i="19"/>
  <c r="OW22" i="19"/>
  <c r="PC23" i="19"/>
  <c r="PB23" i="19"/>
  <c r="OZ23" i="19"/>
  <c r="OY23" i="19"/>
  <c r="OX23" i="19"/>
  <c r="OW23" i="19"/>
  <c r="PC12" i="19"/>
  <c r="PB12" i="19"/>
  <c r="OZ12" i="19"/>
  <c r="OY12" i="19"/>
  <c r="OX12" i="19"/>
  <c r="OW12" i="19"/>
  <c r="PC8" i="19"/>
  <c r="PB8" i="19"/>
  <c r="OZ8" i="19"/>
  <c r="OY8" i="19"/>
  <c r="OX8" i="19"/>
  <c r="OW8" i="19"/>
  <c r="PC9" i="19"/>
  <c r="PB9" i="19"/>
  <c r="OZ9" i="19"/>
  <c r="OY9" i="19"/>
  <c r="OX9" i="19"/>
  <c r="OW9" i="19"/>
  <c r="PC10" i="19"/>
  <c r="PB10" i="19"/>
  <c r="OZ10" i="19"/>
  <c r="OY10" i="19"/>
  <c r="OX10" i="19"/>
  <c r="OW10" i="19"/>
  <c r="PC11" i="19"/>
  <c r="PB11" i="19"/>
  <c r="OZ11" i="19"/>
  <c r="OY11" i="19"/>
  <c r="OX11" i="19"/>
  <c r="OW11" i="19"/>
  <c r="PC6" i="19"/>
  <c r="PB6" i="19"/>
  <c r="OZ6" i="19"/>
  <c r="OY6" i="19"/>
  <c r="OX6" i="19"/>
  <c r="OW6" i="19"/>
  <c r="PC7" i="19"/>
  <c r="PB7" i="19"/>
  <c r="OZ7" i="19"/>
  <c r="OY7" i="19"/>
  <c r="OX7" i="19"/>
  <c r="OW7" i="19"/>
  <c r="PC5" i="19"/>
  <c r="PB5" i="19"/>
  <c r="OZ5" i="19"/>
  <c r="OY5" i="19"/>
  <c r="OX5" i="19"/>
  <c r="OW5" i="19"/>
  <c r="PC4" i="19"/>
  <c r="PB4" i="19"/>
  <c r="OZ4" i="19"/>
  <c r="OY4" i="19"/>
  <c r="OX4" i="19"/>
  <c r="OW4" i="19"/>
  <c r="OA33" i="19"/>
  <c r="NZ33" i="19"/>
  <c r="NX33" i="19"/>
  <c r="NW33" i="19"/>
  <c r="NV33" i="19"/>
  <c r="NU33" i="19"/>
  <c r="OA32" i="19"/>
  <c r="NZ32" i="19"/>
  <c r="NX32" i="19"/>
  <c r="NW32" i="19"/>
  <c r="NV32" i="19"/>
  <c r="NU32" i="19"/>
  <c r="OA35" i="19"/>
  <c r="NZ35" i="19"/>
  <c r="NX35" i="19"/>
  <c r="NW35" i="19"/>
  <c r="NV35" i="19"/>
  <c r="NU35" i="19"/>
  <c r="OA31" i="19"/>
  <c r="NZ31" i="19"/>
  <c r="NX31" i="19"/>
  <c r="NW31" i="19"/>
  <c r="NV31" i="19"/>
  <c r="NU31" i="19"/>
  <c r="OA30" i="19"/>
  <c r="NZ30" i="19"/>
  <c r="NX30" i="19"/>
  <c r="NW30" i="19"/>
  <c r="NV30" i="19"/>
  <c r="NU30" i="19"/>
  <c r="OA18" i="19"/>
  <c r="NZ18" i="19"/>
  <c r="NX18" i="19"/>
  <c r="NW18" i="19"/>
  <c r="NV18" i="19"/>
  <c r="NU18" i="19"/>
  <c r="OA24" i="19"/>
  <c r="NZ24" i="19"/>
  <c r="NX24" i="19"/>
  <c r="NW24" i="19"/>
  <c r="NV24" i="19"/>
  <c r="NU24" i="19"/>
  <c r="OA29" i="19"/>
  <c r="NZ29" i="19"/>
  <c r="NX29" i="19"/>
  <c r="NW29" i="19"/>
  <c r="NV29" i="19"/>
  <c r="NU29" i="19"/>
  <c r="OA25" i="19"/>
  <c r="NZ25" i="19"/>
  <c r="NX25" i="19"/>
  <c r="NW25" i="19"/>
  <c r="NV25" i="19"/>
  <c r="NU25" i="19"/>
  <c r="OA27" i="19"/>
  <c r="NZ27" i="19"/>
  <c r="NX27" i="19"/>
  <c r="NW27" i="19"/>
  <c r="NV27" i="19"/>
  <c r="NU27" i="19"/>
  <c r="OA21" i="19"/>
  <c r="NZ21" i="19"/>
  <c r="NX21" i="19"/>
  <c r="NW21" i="19"/>
  <c r="NV21" i="19"/>
  <c r="NU21" i="19"/>
  <c r="OA28" i="19"/>
  <c r="NZ28" i="19"/>
  <c r="NX28" i="19"/>
  <c r="NW28" i="19"/>
  <c r="NV28" i="19"/>
  <c r="NU28" i="19"/>
  <c r="OA16" i="19"/>
  <c r="NZ16" i="19"/>
  <c r="NX16" i="19"/>
  <c r="NW16" i="19"/>
  <c r="NV16" i="19"/>
  <c r="NU16" i="19"/>
  <c r="OA19" i="19"/>
  <c r="NZ19" i="19"/>
  <c r="NX19" i="19"/>
  <c r="NW19" i="19"/>
  <c r="NV19" i="19"/>
  <c r="NU19" i="19"/>
  <c r="OA17" i="19"/>
  <c r="NZ17" i="19"/>
  <c r="NX17" i="19"/>
  <c r="NW17" i="19"/>
  <c r="NV17" i="19"/>
  <c r="NU17" i="19"/>
  <c r="OA26" i="19"/>
  <c r="NZ26" i="19"/>
  <c r="NX26" i="19"/>
  <c r="NW26" i="19"/>
  <c r="NV26" i="19"/>
  <c r="NU26" i="19"/>
  <c r="OA20" i="19"/>
  <c r="NZ20" i="19"/>
  <c r="NX20" i="19"/>
  <c r="NW20" i="19"/>
  <c r="NV20" i="19"/>
  <c r="NU20" i="19"/>
  <c r="OA15" i="19"/>
  <c r="NZ15" i="19"/>
  <c r="NX15" i="19"/>
  <c r="NW15" i="19"/>
  <c r="NV15" i="19"/>
  <c r="NU15" i="19"/>
  <c r="OA14" i="19"/>
  <c r="NZ14" i="19"/>
  <c r="NX14" i="19"/>
  <c r="NW14" i="19"/>
  <c r="NV14" i="19"/>
  <c r="NU14" i="19"/>
  <c r="OA13" i="19"/>
  <c r="NZ13" i="19"/>
  <c r="NX13" i="19"/>
  <c r="NW13" i="19"/>
  <c r="NV13" i="19"/>
  <c r="NU13" i="19"/>
  <c r="OA22" i="19"/>
  <c r="NZ22" i="19"/>
  <c r="NX22" i="19"/>
  <c r="NW22" i="19"/>
  <c r="NV22" i="19"/>
  <c r="NU22" i="19"/>
  <c r="OA23" i="19"/>
  <c r="NZ23" i="19"/>
  <c r="NX23" i="19"/>
  <c r="NW23" i="19"/>
  <c r="NV23" i="19"/>
  <c r="NU23" i="19"/>
  <c r="OA12" i="19"/>
  <c r="NZ12" i="19"/>
  <c r="NX12" i="19"/>
  <c r="NW12" i="19"/>
  <c r="NV12" i="19"/>
  <c r="NU12" i="19"/>
  <c r="OA8" i="19"/>
  <c r="NZ8" i="19"/>
  <c r="NX8" i="19"/>
  <c r="NW8" i="19"/>
  <c r="NV8" i="19"/>
  <c r="NU8" i="19"/>
  <c r="OA9" i="19"/>
  <c r="NZ9" i="19"/>
  <c r="NX9" i="19"/>
  <c r="NW9" i="19"/>
  <c r="NV9" i="19"/>
  <c r="NU9" i="19"/>
  <c r="OA10" i="19"/>
  <c r="NZ10" i="19"/>
  <c r="NX10" i="19"/>
  <c r="NW10" i="19"/>
  <c r="NV10" i="19"/>
  <c r="NU10" i="19"/>
  <c r="OA11" i="19"/>
  <c r="NZ11" i="19"/>
  <c r="NX11" i="19"/>
  <c r="NW11" i="19"/>
  <c r="NV11" i="19"/>
  <c r="NU11" i="19"/>
  <c r="OA6" i="19"/>
  <c r="NZ6" i="19"/>
  <c r="NX6" i="19"/>
  <c r="NW6" i="19"/>
  <c r="NV6" i="19"/>
  <c r="NU6" i="19"/>
  <c r="OA7" i="19"/>
  <c r="NZ7" i="19"/>
  <c r="NX7" i="19"/>
  <c r="NW7" i="19"/>
  <c r="NV7" i="19"/>
  <c r="NU7" i="19"/>
  <c r="OA5" i="19"/>
  <c r="NZ5" i="19"/>
  <c r="NX5" i="19"/>
  <c r="NW5" i="19"/>
  <c r="NV5" i="19"/>
  <c r="NU5" i="19"/>
  <c r="OA4" i="19"/>
  <c r="NZ4" i="19"/>
  <c r="NX4" i="19"/>
  <c r="NW4" i="19"/>
  <c r="NV4" i="19"/>
  <c r="NU4" i="19"/>
  <c r="MY33" i="19"/>
  <c r="MX33" i="19"/>
  <c r="MV33" i="19"/>
  <c r="MU33" i="19"/>
  <c r="MT33" i="19"/>
  <c r="MS33" i="19"/>
  <c r="MY32" i="19"/>
  <c r="MX32" i="19"/>
  <c r="MV32" i="19"/>
  <c r="MU32" i="19"/>
  <c r="MT32" i="19"/>
  <c r="MS32" i="19"/>
  <c r="MY35" i="19"/>
  <c r="MX35" i="19"/>
  <c r="MV35" i="19"/>
  <c r="MU35" i="19"/>
  <c r="MT35" i="19"/>
  <c r="MS35" i="19"/>
  <c r="MY31" i="19"/>
  <c r="MX31" i="19"/>
  <c r="MV31" i="19"/>
  <c r="MU31" i="19"/>
  <c r="MT31" i="19"/>
  <c r="MS31" i="19"/>
  <c r="MY30" i="19"/>
  <c r="MX30" i="19"/>
  <c r="MV30" i="19"/>
  <c r="MU30" i="19"/>
  <c r="MT30" i="19"/>
  <c r="MS30" i="19"/>
  <c r="MY18" i="19"/>
  <c r="MX18" i="19"/>
  <c r="MV18" i="19"/>
  <c r="MU18" i="19"/>
  <c r="MT18" i="19"/>
  <c r="MS18" i="19"/>
  <c r="MY24" i="19"/>
  <c r="MX24" i="19"/>
  <c r="MV24" i="19"/>
  <c r="MU24" i="19"/>
  <c r="MT24" i="19"/>
  <c r="MS24" i="19"/>
  <c r="MY29" i="19"/>
  <c r="MX29" i="19"/>
  <c r="MV29" i="19"/>
  <c r="MU29" i="19"/>
  <c r="MT29" i="19"/>
  <c r="MS29" i="19"/>
  <c r="MY25" i="19"/>
  <c r="MX25" i="19"/>
  <c r="MV25" i="19"/>
  <c r="MU25" i="19"/>
  <c r="MT25" i="19"/>
  <c r="MS25" i="19"/>
  <c r="MY27" i="19"/>
  <c r="MX27" i="19"/>
  <c r="MV27" i="19"/>
  <c r="MU27" i="19"/>
  <c r="MT27" i="19"/>
  <c r="MS27" i="19"/>
  <c r="MY21" i="19"/>
  <c r="MX21" i="19"/>
  <c r="MV21" i="19"/>
  <c r="MU21" i="19"/>
  <c r="MT21" i="19"/>
  <c r="MS21" i="19"/>
  <c r="MY28" i="19"/>
  <c r="MX28" i="19"/>
  <c r="MV28" i="19"/>
  <c r="MU28" i="19"/>
  <c r="MT28" i="19"/>
  <c r="MS28" i="19"/>
  <c r="MY16" i="19"/>
  <c r="MX16" i="19"/>
  <c r="MV16" i="19"/>
  <c r="MU16" i="19"/>
  <c r="MT16" i="19"/>
  <c r="MS16" i="19"/>
  <c r="MY19" i="19"/>
  <c r="MX19" i="19"/>
  <c r="MV19" i="19"/>
  <c r="MU19" i="19"/>
  <c r="MT19" i="19"/>
  <c r="MS19" i="19"/>
  <c r="MY17" i="19"/>
  <c r="MX17" i="19"/>
  <c r="MV17" i="19"/>
  <c r="MU17" i="19"/>
  <c r="MT17" i="19"/>
  <c r="MS17" i="19"/>
  <c r="MY26" i="19"/>
  <c r="MX26" i="19"/>
  <c r="MV26" i="19"/>
  <c r="MU26" i="19"/>
  <c r="MT26" i="19"/>
  <c r="MS26" i="19"/>
  <c r="MY20" i="19"/>
  <c r="MX20" i="19"/>
  <c r="MV20" i="19"/>
  <c r="MU20" i="19"/>
  <c r="MT20" i="19"/>
  <c r="MS20" i="19"/>
  <c r="MY15" i="19"/>
  <c r="MX15" i="19"/>
  <c r="MV15" i="19"/>
  <c r="MU15" i="19"/>
  <c r="MT15" i="19"/>
  <c r="MS15" i="19"/>
  <c r="MY14" i="19"/>
  <c r="MX14" i="19"/>
  <c r="MV14" i="19"/>
  <c r="MU14" i="19"/>
  <c r="MT14" i="19"/>
  <c r="MS14" i="19"/>
  <c r="MY13" i="19"/>
  <c r="MX13" i="19"/>
  <c r="MV13" i="19"/>
  <c r="MU13" i="19"/>
  <c r="MT13" i="19"/>
  <c r="MS13" i="19"/>
  <c r="MY22" i="19"/>
  <c r="MX22" i="19"/>
  <c r="MV22" i="19"/>
  <c r="MU22" i="19"/>
  <c r="MT22" i="19"/>
  <c r="MS22" i="19"/>
  <c r="MY23" i="19"/>
  <c r="MX23" i="19"/>
  <c r="MV23" i="19"/>
  <c r="MU23" i="19"/>
  <c r="MT23" i="19"/>
  <c r="MS23" i="19"/>
  <c r="MY12" i="19"/>
  <c r="MX12" i="19"/>
  <c r="MV12" i="19"/>
  <c r="MU12" i="19"/>
  <c r="MT12" i="19"/>
  <c r="MS12" i="19"/>
  <c r="MY8" i="19"/>
  <c r="MX8" i="19"/>
  <c r="MV8" i="19"/>
  <c r="MU8" i="19"/>
  <c r="MT8" i="19"/>
  <c r="MS8" i="19"/>
  <c r="MY9" i="19"/>
  <c r="MX9" i="19"/>
  <c r="MV9" i="19"/>
  <c r="MU9" i="19"/>
  <c r="MT9" i="19"/>
  <c r="MS9" i="19"/>
  <c r="MY10" i="19"/>
  <c r="MX10" i="19"/>
  <c r="MV10" i="19"/>
  <c r="MU10" i="19"/>
  <c r="MT10" i="19"/>
  <c r="MS10" i="19"/>
  <c r="MY11" i="19"/>
  <c r="MX11" i="19"/>
  <c r="MV11" i="19"/>
  <c r="MU11" i="19"/>
  <c r="MT11" i="19"/>
  <c r="MS11" i="19"/>
  <c r="MY6" i="19"/>
  <c r="MX6" i="19"/>
  <c r="MV6" i="19"/>
  <c r="MU6" i="19"/>
  <c r="MT6" i="19"/>
  <c r="MS6" i="19"/>
  <c r="MY7" i="19"/>
  <c r="MX7" i="19"/>
  <c r="MV7" i="19"/>
  <c r="MU7" i="19"/>
  <c r="MT7" i="19"/>
  <c r="MS7" i="19"/>
  <c r="MY5" i="19"/>
  <c r="MX5" i="19"/>
  <c r="MV5" i="19"/>
  <c r="MU5" i="19"/>
  <c r="MT5" i="19"/>
  <c r="MS5" i="19"/>
  <c r="MY4" i="19"/>
  <c r="MX4" i="19"/>
  <c r="MV4" i="19"/>
  <c r="MU4" i="19"/>
  <c r="MT4" i="19"/>
  <c r="MS4" i="19"/>
  <c r="LW33" i="19"/>
  <c r="LV33" i="19"/>
  <c r="LT33" i="19"/>
  <c r="LS33" i="19"/>
  <c r="LR33" i="19"/>
  <c r="LQ33" i="19"/>
  <c r="LW32" i="19"/>
  <c r="LV32" i="19"/>
  <c r="LT32" i="19"/>
  <c r="LS32" i="19"/>
  <c r="LR32" i="19"/>
  <c r="LQ32" i="19"/>
  <c r="LW35" i="19"/>
  <c r="LV35" i="19"/>
  <c r="LT35" i="19"/>
  <c r="LS35" i="19"/>
  <c r="LR35" i="19"/>
  <c r="LQ35" i="19"/>
  <c r="LW31" i="19"/>
  <c r="LV31" i="19"/>
  <c r="LT31" i="19"/>
  <c r="LS31" i="19"/>
  <c r="LR31" i="19"/>
  <c r="LQ31" i="19"/>
  <c r="LW30" i="19"/>
  <c r="LV30" i="19"/>
  <c r="LT30" i="19"/>
  <c r="LS30" i="19"/>
  <c r="LR30" i="19"/>
  <c r="LQ30" i="19"/>
  <c r="LW18" i="19"/>
  <c r="LV18" i="19"/>
  <c r="LT18" i="19"/>
  <c r="LS18" i="19"/>
  <c r="LR18" i="19"/>
  <c r="LQ18" i="19"/>
  <c r="LW24" i="19"/>
  <c r="LV24" i="19"/>
  <c r="LT24" i="19"/>
  <c r="LS24" i="19"/>
  <c r="LR24" i="19"/>
  <c r="LQ24" i="19"/>
  <c r="LW29" i="19"/>
  <c r="LV29" i="19"/>
  <c r="LT29" i="19"/>
  <c r="LS29" i="19"/>
  <c r="LR29" i="19"/>
  <c r="LQ29" i="19"/>
  <c r="LW25" i="19"/>
  <c r="LV25" i="19"/>
  <c r="LT25" i="19"/>
  <c r="LS25" i="19"/>
  <c r="LR25" i="19"/>
  <c r="LQ25" i="19"/>
  <c r="LW27" i="19"/>
  <c r="LV27" i="19"/>
  <c r="LT27" i="19"/>
  <c r="LS27" i="19"/>
  <c r="LR27" i="19"/>
  <c r="LQ27" i="19"/>
  <c r="LW21" i="19"/>
  <c r="LV21" i="19"/>
  <c r="LT21" i="19"/>
  <c r="LS21" i="19"/>
  <c r="LR21" i="19"/>
  <c r="LQ21" i="19"/>
  <c r="LW28" i="19"/>
  <c r="LV28" i="19"/>
  <c r="LT28" i="19"/>
  <c r="LS28" i="19"/>
  <c r="LR28" i="19"/>
  <c r="LQ28" i="19"/>
  <c r="LW16" i="19"/>
  <c r="LV16" i="19"/>
  <c r="LT16" i="19"/>
  <c r="LS16" i="19"/>
  <c r="LR16" i="19"/>
  <c r="LQ16" i="19"/>
  <c r="LW19" i="19"/>
  <c r="LV19" i="19"/>
  <c r="LT19" i="19"/>
  <c r="LS19" i="19"/>
  <c r="LR19" i="19"/>
  <c r="LQ19" i="19"/>
  <c r="LW17" i="19"/>
  <c r="LV17" i="19"/>
  <c r="LT17" i="19"/>
  <c r="LS17" i="19"/>
  <c r="LR17" i="19"/>
  <c r="LQ17" i="19"/>
  <c r="LW26" i="19"/>
  <c r="LV26" i="19"/>
  <c r="LT26" i="19"/>
  <c r="LS26" i="19"/>
  <c r="LR26" i="19"/>
  <c r="LQ26" i="19"/>
  <c r="LW20" i="19"/>
  <c r="LV20" i="19"/>
  <c r="LT20" i="19"/>
  <c r="LS20" i="19"/>
  <c r="LR20" i="19"/>
  <c r="LQ20" i="19"/>
  <c r="LW15" i="19"/>
  <c r="LV15" i="19"/>
  <c r="LT15" i="19"/>
  <c r="LS15" i="19"/>
  <c r="LR15" i="19"/>
  <c r="LQ15" i="19"/>
  <c r="LW14" i="19"/>
  <c r="LV14" i="19"/>
  <c r="LT14" i="19"/>
  <c r="LS14" i="19"/>
  <c r="LR14" i="19"/>
  <c r="LQ14" i="19"/>
  <c r="LW13" i="19"/>
  <c r="LV13" i="19"/>
  <c r="LT13" i="19"/>
  <c r="LS13" i="19"/>
  <c r="LR13" i="19"/>
  <c r="LQ13" i="19"/>
  <c r="LW22" i="19"/>
  <c r="LV22" i="19"/>
  <c r="LT22" i="19"/>
  <c r="LS22" i="19"/>
  <c r="LR22" i="19"/>
  <c r="LQ22" i="19"/>
  <c r="LW23" i="19"/>
  <c r="LV23" i="19"/>
  <c r="LT23" i="19"/>
  <c r="LS23" i="19"/>
  <c r="LR23" i="19"/>
  <c r="LQ23" i="19"/>
  <c r="LW12" i="19"/>
  <c r="LV12" i="19"/>
  <c r="LT12" i="19"/>
  <c r="LS12" i="19"/>
  <c r="LR12" i="19"/>
  <c r="LQ12" i="19"/>
  <c r="LW8" i="19"/>
  <c r="LV8" i="19"/>
  <c r="LT8" i="19"/>
  <c r="LS8" i="19"/>
  <c r="LR8" i="19"/>
  <c r="LQ8" i="19"/>
  <c r="LW9" i="19"/>
  <c r="LV9" i="19"/>
  <c r="LT9" i="19"/>
  <c r="LS9" i="19"/>
  <c r="LR9" i="19"/>
  <c r="LQ9" i="19"/>
  <c r="LW10" i="19"/>
  <c r="LV10" i="19"/>
  <c r="LT10" i="19"/>
  <c r="LS10" i="19"/>
  <c r="LR10" i="19"/>
  <c r="LQ10" i="19"/>
  <c r="LW11" i="19"/>
  <c r="LV11" i="19"/>
  <c r="LT11" i="19"/>
  <c r="LS11" i="19"/>
  <c r="LR11" i="19"/>
  <c r="LQ11" i="19"/>
  <c r="LW6" i="19"/>
  <c r="LV6" i="19"/>
  <c r="LT6" i="19"/>
  <c r="LS6" i="19"/>
  <c r="LR6" i="19"/>
  <c r="LQ6" i="19"/>
  <c r="LW7" i="19"/>
  <c r="LV7" i="19"/>
  <c r="LT7" i="19"/>
  <c r="LS7" i="19"/>
  <c r="LR7" i="19"/>
  <c r="LQ7" i="19"/>
  <c r="LW5" i="19"/>
  <c r="LV5" i="19"/>
  <c r="LT5" i="19"/>
  <c r="LS5" i="19"/>
  <c r="LR5" i="19"/>
  <c r="LQ5" i="19"/>
  <c r="LW4" i="19"/>
  <c r="LV4" i="19"/>
  <c r="LT4" i="19"/>
  <c r="LS4" i="19"/>
  <c r="LR4" i="19"/>
  <c r="LQ4" i="19"/>
  <c r="KU33" i="19"/>
  <c r="KT33" i="19"/>
  <c r="KR33" i="19"/>
  <c r="KQ33" i="19"/>
  <c r="KP33" i="19"/>
  <c r="KO33" i="19"/>
  <c r="KU32" i="19"/>
  <c r="KT32" i="19"/>
  <c r="KR32" i="19"/>
  <c r="KQ32" i="19"/>
  <c r="KP32" i="19"/>
  <c r="KO32" i="19"/>
  <c r="KU35" i="19"/>
  <c r="KT35" i="19"/>
  <c r="KR35" i="19"/>
  <c r="KQ35" i="19"/>
  <c r="KP35" i="19"/>
  <c r="KO35" i="19"/>
  <c r="KU31" i="19"/>
  <c r="KT31" i="19"/>
  <c r="KR31" i="19"/>
  <c r="KQ31" i="19"/>
  <c r="KP31" i="19"/>
  <c r="KO31" i="19"/>
  <c r="KU30" i="19"/>
  <c r="KT30" i="19"/>
  <c r="KR30" i="19"/>
  <c r="KQ30" i="19"/>
  <c r="KP30" i="19"/>
  <c r="KO30" i="19"/>
  <c r="KU18" i="19"/>
  <c r="KT18" i="19"/>
  <c r="KR18" i="19"/>
  <c r="KQ18" i="19"/>
  <c r="KP18" i="19"/>
  <c r="KO18" i="19"/>
  <c r="KU24" i="19"/>
  <c r="KT24" i="19"/>
  <c r="KR24" i="19"/>
  <c r="KQ24" i="19"/>
  <c r="KP24" i="19"/>
  <c r="KO24" i="19"/>
  <c r="KU29" i="19"/>
  <c r="KT29" i="19"/>
  <c r="KR29" i="19"/>
  <c r="KQ29" i="19"/>
  <c r="KP29" i="19"/>
  <c r="KO29" i="19"/>
  <c r="KU25" i="19"/>
  <c r="KT25" i="19"/>
  <c r="KR25" i="19"/>
  <c r="KQ25" i="19"/>
  <c r="KP25" i="19"/>
  <c r="KO25" i="19"/>
  <c r="KU27" i="19"/>
  <c r="KT27" i="19"/>
  <c r="KR27" i="19"/>
  <c r="KQ27" i="19"/>
  <c r="KP27" i="19"/>
  <c r="KO27" i="19"/>
  <c r="KU21" i="19"/>
  <c r="KT21" i="19"/>
  <c r="KR21" i="19"/>
  <c r="KQ21" i="19"/>
  <c r="KP21" i="19"/>
  <c r="KO21" i="19"/>
  <c r="KU28" i="19"/>
  <c r="KT28" i="19"/>
  <c r="KR28" i="19"/>
  <c r="KQ28" i="19"/>
  <c r="KP28" i="19"/>
  <c r="KO28" i="19"/>
  <c r="KU16" i="19"/>
  <c r="KT16" i="19"/>
  <c r="KR16" i="19"/>
  <c r="KQ16" i="19"/>
  <c r="KP16" i="19"/>
  <c r="KO16" i="19"/>
  <c r="KU19" i="19"/>
  <c r="KT19" i="19"/>
  <c r="KR19" i="19"/>
  <c r="KQ19" i="19"/>
  <c r="KP19" i="19"/>
  <c r="KO19" i="19"/>
  <c r="KU17" i="19"/>
  <c r="KT17" i="19"/>
  <c r="KR17" i="19"/>
  <c r="KQ17" i="19"/>
  <c r="KP17" i="19"/>
  <c r="KO17" i="19"/>
  <c r="KU26" i="19"/>
  <c r="KT26" i="19"/>
  <c r="KR26" i="19"/>
  <c r="KQ26" i="19"/>
  <c r="KP26" i="19"/>
  <c r="KO26" i="19"/>
  <c r="KU20" i="19"/>
  <c r="KT20" i="19"/>
  <c r="KR20" i="19"/>
  <c r="KQ20" i="19"/>
  <c r="KP20" i="19"/>
  <c r="KO20" i="19"/>
  <c r="KU15" i="19"/>
  <c r="KT15" i="19"/>
  <c r="KR15" i="19"/>
  <c r="KQ15" i="19"/>
  <c r="KP15" i="19"/>
  <c r="KO15" i="19"/>
  <c r="KU14" i="19"/>
  <c r="KT14" i="19"/>
  <c r="KR14" i="19"/>
  <c r="KQ14" i="19"/>
  <c r="KP14" i="19"/>
  <c r="KO14" i="19"/>
  <c r="KU13" i="19"/>
  <c r="KT13" i="19"/>
  <c r="KR13" i="19"/>
  <c r="KQ13" i="19"/>
  <c r="KP13" i="19"/>
  <c r="KO13" i="19"/>
  <c r="KU22" i="19"/>
  <c r="KT22" i="19"/>
  <c r="KR22" i="19"/>
  <c r="KQ22" i="19"/>
  <c r="KP22" i="19"/>
  <c r="KO22" i="19"/>
  <c r="KU23" i="19"/>
  <c r="KT23" i="19"/>
  <c r="KR23" i="19"/>
  <c r="KQ23" i="19"/>
  <c r="KP23" i="19"/>
  <c r="KO23" i="19"/>
  <c r="KU12" i="19"/>
  <c r="KT12" i="19"/>
  <c r="KR12" i="19"/>
  <c r="KQ12" i="19"/>
  <c r="KP12" i="19"/>
  <c r="KO12" i="19"/>
  <c r="KU8" i="19"/>
  <c r="KT8" i="19"/>
  <c r="KR8" i="19"/>
  <c r="KQ8" i="19"/>
  <c r="KP8" i="19"/>
  <c r="KO8" i="19"/>
  <c r="KU9" i="19"/>
  <c r="KT9" i="19"/>
  <c r="KR9" i="19"/>
  <c r="KQ9" i="19"/>
  <c r="KP9" i="19"/>
  <c r="KO9" i="19"/>
  <c r="KU10" i="19"/>
  <c r="KT10" i="19"/>
  <c r="KR10" i="19"/>
  <c r="KQ10" i="19"/>
  <c r="KP10" i="19"/>
  <c r="KO10" i="19"/>
  <c r="KU11" i="19"/>
  <c r="KT11" i="19"/>
  <c r="KR11" i="19"/>
  <c r="KQ11" i="19"/>
  <c r="KP11" i="19"/>
  <c r="KO11" i="19"/>
  <c r="KU6" i="19"/>
  <c r="KT6" i="19"/>
  <c r="KR6" i="19"/>
  <c r="KQ6" i="19"/>
  <c r="KP6" i="19"/>
  <c r="KO6" i="19"/>
  <c r="KU7" i="19"/>
  <c r="KT7" i="19"/>
  <c r="KR7" i="19"/>
  <c r="KQ7" i="19"/>
  <c r="KP7" i="19"/>
  <c r="KO7" i="19"/>
  <c r="KU5" i="19"/>
  <c r="KT5" i="19"/>
  <c r="KR5" i="19"/>
  <c r="KQ5" i="19"/>
  <c r="KP5" i="19"/>
  <c r="KO5" i="19"/>
  <c r="KU4" i="19"/>
  <c r="KT4" i="19"/>
  <c r="KR4" i="19"/>
  <c r="KQ4" i="19"/>
  <c r="KP4" i="19"/>
  <c r="KO4" i="19"/>
  <c r="JS33" i="19"/>
  <c r="JR33" i="19"/>
  <c r="JP33" i="19"/>
  <c r="JO33" i="19"/>
  <c r="JN33" i="19"/>
  <c r="JM33" i="19"/>
  <c r="JS32" i="19"/>
  <c r="JR32" i="19"/>
  <c r="JP32" i="19"/>
  <c r="JO32" i="19"/>
  <c r="JN32" i="19"/>
  <c r="JM32" i="19"/>
  <c r="JS35" i="19"/>
  <c r="JR35" i="19"/>
  <c r="JP35" i="19"/>
  <c r="JO35" i="19"/>
  <c r="JN35" i="19"/>
  <c r="JM35" i="19"/>
  <c r="JS31" i="19"/>
  <c r="JR31" i="19"/>
  <c r="JP31" i="19"/>
  <c r="JO31" i="19"/>
  <c r="JN31" i="19"/>
  <c r="JM31" i="19"/>
  <c r="JS30" i="19"/>
  <c r="JR30" i="19"/>
  <c r="JP30" i="19"/>
  <c r="JO30" i="19"/>
  <c r="JN30" i="19"/>
  <c r="JM30" i="19"/>
  <c r="JS18" i="19"/>
  <c r="JR18" i="19"/>
  <c r="JP18" i="19"/>
  <c r="JO18" i="19"/>
  <c r="JN18" i="19"/>
  <c r="JM18" i="19"/>
  <c r="JS24" i="19"/>
  <c r="JR24" i="19"/>
  <c r="JP24" i="19"/>
  <c r="JO24" i="19"/>
  <c r="JN24" i="19"/>
  <c r="JM24" i="19"/>
  <c r="JS29" i="19"/>
  <c r="JR29" i="19"/>
  <c r="JP29" i="19"/>
  <c r="JO29" i="19"/>
  <c r="JN29" i="19"/>
  <c r="JM29" i="19"/>
  <c r="JS25" i="19"/>
  <c r="JR25" i="19"/>
  <c r="JP25" i="19"/>
  <c r="JO25" i="19"/>
  <c r="JN25" i="19"/>
  <c r="JM25" i="19"/>
  <c r="JS27" i="19"/>
  <c r="JR27" i="19"/>
  <c r="JP27" i="19"/>
  <c r="JO27" i="19"/>
  <c r="JN27" i="19"/>
  <c r="JM27" i="19"/>
  <c r="JS21" i="19"/>
  <c r="JR21" i="19"/>
  <c r="JP21" i="19"/>
  <c r="JO21" i="19"/>
  <c r="JN21" i="19"/>
  <c r="JM21" i="19"/>
  <c r="JS28" i="19"/>
  <c r="JR28" i="19"/>
  <c r="JP28" i="19"/>
  <c r="JO28" i="19"/>
  <c r="JN28" i="19"/>
  <c r="JM28" i="19"/>
  <c r="JS16" i="19"/>
  <c r="JR16" i="19"/>
  <c r="JP16" i="19"/>
  <c r="JO16" i="19"/>
  <c r="JN16" i="19"/>
  <c r="JM16" i="19"/>
  <c r="JS19" i="19"/>
  <c r="JR19" i="19"/>
  <c r="JP19" i="19"/>
  <c r="JO19" i="19"/>
  <c r="JN19" i="19"/>
  <c r="JM19" i="19"/>
  <c r="JS17" i="19"/>
  <c r="JR17" i="19"/>
  <c r="JP17" i="19"/>
  <c r="JO17" i="19"/>
  <c r="JN17" i="19"/>
  <c r="JM17" i="19"/>
  <c r="JS26" i="19"/>
  <c r="JR26" i="19"/>
  <c r="JP26" i="19"/>
  <c r="JO26" i="19"/>
  <c r="JN26" i="19"/>
  <c r="JM26" i="19"/>
  <c r="JS20" i="19"/>
  <c r="JR20" i="19"/>
  <c r="JP20" i="19"/>
  <c r="JO20" i="19"/>
  <c r="JN20" i="19"/>
  <c r="JM20" i="19"/>
  <c r="JS15" i="19"/>
  <c r="JR15" i="19"/>
  <c r="JP15" i="19"/>
  <c r="JO15" i="19"/>
  <c r="JN15" i="19"/>
  <c r="JM15" i="19"/>
  <c r="JS14" i="19"/>
  <c r="JR14" i="19"/>
  <c r="JP14" i="19"/>
  <c r="JO14" i="19"/>
  <c r="JN14" i="19"/>
  <c r="JM14" i="19"/>
  <c r="JS13" i="19"/>
  <c r="JR13" i="19"/>
  <c r="JP13" i="19"/>
  <c r="JO13" i="19"/>
  <c r="JN13" i="19"/>
  <c r="JM13" i="19"/>
  <c r="JS22" i="19"/>
  <c r="JR22" i="19"/>
  <c r="JP22" i="19"/>
  <c r="JO22" i="19"/>
  <c r="JN22" i="19"/>
  <c r="JM22" i="19"/>
  <c r="JS23" i="19"/>
  <c r="JR23" i="19"/>
  <c r="JP23" i="19"/>
  <c r="JO23" i="19"/>
  <c r="JN23" i="19"/>
  <c r="JM23" i="19"/>
  <c r="JS12" i="19"/>
  <c r="JR12" i="19"/>
  <c r="JP12" i="19"/>
  <c r="JO12" i="19"/>
  <c r="JN12" i="19"/>
  <c r="JM12" i="19"/>
  <c r="JS8" i="19"/>
  <c r="JR8" i="19"/>
  <c r="JP8" i="19"/>
  <c r="JO8" i="19"/>
  <c r="JN8" i="19"/>
  <c r="JM8" i="19"/>
  <c r="JS9" i="19"/>
  <c r="JR9" i="19"/>
  <c r="JP9" i="19"/>
  <c r="JO9" i="19"/>
  <c r="JN9" i="19"/>
  <c r="JM9" i="19"/>
  <c r="JS10" i="19"/>
  <c r="JR10" i="19"/>
  <c r="JP10" i="19"/>
  <c r="JO10" i="19"/>
  <c r="JN10" i="19"/>
  <c r="JM10" i="19"/>
  <c r="JS11" i="19"/>
  <c r="JR11" i="19"/>
  <c r="JP11" i="19"/>
  <c r="JO11" i="19"/>
  <c r="JN11" i="19"/>
  <c r="JM11" i="19"/>
  <c r="JS6" i="19"/>
  <c r="JR6" i="19"/>
  <c r="JP6" i="19"/>
  <c r="JO6" i="19"/>
  <c r="JN6" i="19"/>
  <c r="JM6" i="19"/>
  <c r="JS7" i="19"/>
  <c r="JR7" i="19"/>
  <c r="JP7" i="19"/>
  <c r="JO7" i="19"/>
  <c r="JN7" i="19"/>
  <c r="JM7" i="19"/>
  <c r="JS5" i="19"/>
  <c r="JR5" i="19"/>
  <c r="JP5" i="19"/>
  <c r="JO5" i="19"/>
  <c r="JN5" i="19"/>
  <c r="JM5" i="19"/>
  <c r="JS4" i="19"/>
  <c r="JR4" i="19"/>
  <c r="JP4" i="19"/>
  <c r="JO4" i="19"/>
  <c r="JN4" i="19"/>
  <c r="JM4" i="19"/>
  <c r="IQ33" i="19"/>
  <c r="IP33" i="19"/>
  <c r="IN33" i="19"/>
  <c r="IM33" i="19"/>
  <c r="IL33" i="19"/>
  <c r="IK33" i="19"/>
  <c r="IQ32" i="19"/>
  <c r="IP32" i="19"/>
  <c r="IN32" i="19"/>
  <c r="IM32" i="19"/>
  <c r="IL32" i="19"/>
  <c r="IK32" i="19"/>
  <c r="IQ35" i="19"/>
  <c r="IP35" i="19"/>
  <c r="IN35" i="19"/>
  <c r="IM35" i="19"/>
  <c r="IL35" i="19"/>
  <c r="IK35" i="19"/>
  <c r="IQ31" i="19"/>
  <c r="IP31" i="19"/>
  <c r="IN31" i="19"/>
  <c r="IM31" i="19"/>
  <c r="IL31" i="19"/>
  <c r="IK31" i="19"/>
  <c r="IQ30" i="19"/>
  <c r="IP30" i="19"/>
  <c r="IN30" i="19"/>
  <c r="IM30" i="19"/>
  <c r="IL30" i="19"/>
  <c r="IK30" i="19"/>
  <c r="IQ18" i="19"/>
  <c r="IP18" i="19"/>
  <c r="IN18" i="19"/>
  <c r="IM18" i="19"/>
  <c r="IL18" i="19"/>
  <c r="IK18" i="19"/>
  <c r="IQ24" i="19"/>
  <c r="IP24" i="19"/>
  <c r="IN24" i="19"/>
  <c r="IM24" i="19"/>
  <c r="IL24" i="19"/>
  <c r="IK24" i="19"/>
  <c r="IQ29" i="19"/>
  <c r="IP29" i="19"/>
  <c r="IN29" i="19"/>
  <c r="IM29" i="19"/>
  <c r="IL29" i="19"/>
  <c r="IK29" i="19"/>
  <c r="IQ25" i="19"/>
  <c r="IP25" i="19"/>
  <c r="IN25" i="19"/>
  <c r="IM25" i="19"/>
  <c r="IL25" i="19"/>
  <c r="IK25" i="19"/>
  <c r="IQ27" i="19"/>
  <c r="IP27" i="19"/>
  <c r="IN27" i="19"/>
  <c r="IM27" i="19"/>
  <c r="IL27" i="19"/>
  <c r="IK27" i="19"/>
  <c r="IQ21" i="19"/>
  <c r="IP21" i="19"/>
  <c r="IN21" i="19"/>
  <c r="IM21" i="19"/>
  <c r="IL21" i="19"/>
  <c r="IK21" i="19"/>
  <c r="IQ28" i="19"/>
  <c r="IP28" i="19"/>
  <c r="IN28" i="19"/>
  <c r="IM28" i="19"/>
  <c r="IL28" i="19"/>
  <c r="IK28" i="19"/>
  <c r="IQ16" i="19"/>
  <c r="IP16" i="19"/>
  <c r="IN16" i="19"/>
  <c r="IM16" i="19"/>
  <c r="IL16" i="19"/>
  <c r="IK16" i="19"/>
  <c r="IQ19" i="19"/>
  <c r="IP19" i="19"/>
  <c r="IN19" i="19"/>
  <c r="IM19" i="19"/>
  <c r="IL19" i="19"/>
  <c r="IK19" i="19"/>
  <c r="IQ17" i="19"/>
  <c r="IP17" i="19"/>
  <c r="IN17" i="19"/>
  <c r="IM17" i="19"/>
  <c r="IL17" i="19"/>
  <c r="IK17" i="19"/>
  <c r="IQ26" i="19"/>
  <c r="IP26" i="19"/>
  <c r="IN26" i="19"/>
  <c r="IM26" i="19"/>
  <c r="IL26" i="19"/>
  <c r="IK26" i="19"/>
  <c r="IQ20" i="19"/>
  <c r="IP20" i="19"/>
  <c r="IN20" i="19"/>
  <c r="IM20" i="19"/>
  <c r="IL20" i="19"/>
  <c r="IK20" i="19"/>
  <c r="IQ15" i="19"/>
  <c r="IP15" i="19"/>
  <c r="IN15" i="19"/>
  <c r="IM15" i="19"/>
  <c r="IL15" i="19"/>
  <c r="IK15" i="19"/>
  <c r="IQ14" i="19"/>
  <c r="IP14" i="19"/>
  <c r="IN14" i="19"/>
  <c r="IM14" i="19"/>
  <c r="IL14" i="19"/>
  <c r="IK14" i="19"/>
  <c r="IQ13" i="19"/>
  <c r="IP13" i="19"/>
  <c r="IN13" i="19"/>
  <c r="IM13" i="19"/>
  <c r="IL13" i="19"/>
  <c r="IK13" i="19"/>
  <c r="IQ22" i="19"/>
  <c r="IP22" i="19"/>
  <c r="IN22" i="19"/>
  <c r="IM22" i="19"/>
  <c r="IL22" i="19"/>
  <c r="IK22" i="19"/>
  <c r="IQ23" i="19"/>
  <c r="IP23" i="19"/>
  <c r="IN23" i="19"/>
  <c r="IM23" i="19"/>
  <c r="IL23" i="19"/>
  <c r="IK23" i="19"/>
  <c r="IQ12" i="19"/>
  <c r="IP12" i="19"/>
  <c r="IN12" i="19"/>
  <c r="IM12" i="19"/>
  <c r="IL12" i="19"/>
  <c r="IK12" i="19"/>
  <c r="IQ8" i="19"/>
  <c r="IP8" i="19"/>
  <c r="IN8" i="19"/>
  <c r="IM8" i="19"/>
  <c r="IL8" i="19"/>
  <c r="IK8" i="19"/>
  <c r="IQ9" i="19"/>
  <c r="IP9" i="19"/>
  <c r="IN9" i="19"/>
  <c r="IM9" i="19"/>
  <c r="IL9" i="19"/>
  <c r="IK9" i="19"/>
  <c r="IQ10" i="19"/>
  <c r="IP10" i="19"/>
  <c r="IN10" i="19"/>
  <c r="IM10" i="19"/>
  <c r="IL10" i="19"/>
  <c r="IK10" i="19"/>
  <c r="IQ11" i="19"/>
  <c r="IP11" i="19"/>
  <c r="IN11" i="19"/>
  <c r="IM11" i="19"/>
  <c r="IL11" i="19"/>
  <c r="IK11" i="19"/>
  <c r="IQ6" i="19"/>
  <c r="IP6" i="19"/>
  <c r="IN6" i="19"/>
  <c r="IM6" i="19"/>
  <c r="IL6" i="19"/>
  <c r="IK6" i="19"/>
  <c r="IQ7" i="19"/>
  <c r="IP7" i="19"/>
  <c r="IN7" i="19"/>
  <c r="IM7" i="19"/>
  <c r="IL7" i="19"/>
  <c r="IK7" i="19"/>
  <c r="IQ5" i="19"/>
  <c r="IP5" i="19"/>
  <c r="IN5" i="19"/>
  <c r="IM5" i="19"/>
  <c r="IL5" i="19"/>
  <c r="IK5" i="19"/>
  <c r="IQ4" i="19"/>
  <c r="IP4" i="19"/>
  <c r="IN4" i="19"/>
  <c r="IM4" i="19"/>
  <c r="IL4" i="19"/>
  <c r="IK4" i="19"/>
  <c r="HO33" i="19"/>
  <c r="HN33" i="19"/>
  <c r="HL33" i="19"/>
  <c r="HK33" i="19"/>
  <c r="HJ33" i="19"/>
  <c r="HI33" i="19"/>
  <c r="HO32" i="19"/>
  <c r="HN32" i="19"/>
  <c r="HL32" i="19"/>
  <c r="HK32" i="19"/>
  <c r="HJ32" i="19"/>
  <c r="HI32" i="19"/>
  <c r="HO35" i="19"/>
  <c r="HN35" i="19"/>
  <c r="HL35" i="19"/>
  <c r="HK35" i="19"/>
  <c r="HJ35" i="19"/>
  <c r="HI35" i="19"/>
  <c r="HO31" i="19"/>
  <c r="HN31" i="19"/>
  <c r="HL31" i="19"/>
  <c r="HK31" i="19"/>
  <c r="HJ31" i="19"/>
  <c r="HI31" i="19"/>
  <c r="HO30" i="19"/>
  <c r="HN30" i="19"/>
  <c r="HL30" i="19"/>
  <c r="HK30" i="19"/>
  <c r="HJ30" i="19"/>
  <c r="HI30" i="19"/>
  <c r="HO18" i="19"/>
  <c r="HN18" i="19"/>
  <c r="HL18" i="19"/>
  <c r="HK18" i="19"/>
  <c r="HJ18" i="19"/>
  <c r="HI18" i="19"/>
  <c r="HO24" i="19"/>
  <c r="HN24" i="19"/>
  <c r="HL24" i="19"/>
  <c r="HK24" i="19"/>
  <c r="HJ24" i="19"/>
  <c r="HI24" i="19"/>
  <c r="HO29" i="19"/>
  <c r="HN29" i="19"/>
  <c r="HL29" i="19"/>
  <c r="HK29" i="19"/>
  <c r="HJ29" i="19"/>
  <c r="HI29" i="19"/>
  <c r="HO25" i="19"/>
  <c r="HN25" i="19"/>
  <c r="HL25" i="19"/>
  <c r="HK25" i="19"/>
  <c r="HJ25" i="19"/>
  <c r="HI25" i="19"/>
  <c r="HO27" i="19"/>
  <c r="HN27" i="19"/>
  <c r="HL27" i="19"/>
  <c r="HK27" i="19"/>
  <c r="HJ27" i="19"/>
  <c r="HI27" i="19"/>
  <c r="HO21" i="19"/>
  <c r="HN21" i="19"/>
  <c r="HL21" i="19"/>
  <c r="HK21" i="19"/>
  <c r="HJ21" i="19"/>
  <c r="HI21" i="19"/>
  <c r="HO28" i="19"/>
  <c r="HN28" i="19"/>
  <c r="HL28" i="19"/>
  <c r="HK28" i="19"/>
  <c r="HJ28" i="19"/>
  <c r="HI28" i="19"/>
  <c r="HO16" i="19"/>
  <c r="HN16" i="19"/>
  <c r="HL16" i="19"/>
  <c r="HK16" i="19"/>
  <c r="HJ16" i="19"/>
  <c r="HI16" i="19"/>
  <c r="HO19" i="19"/>
  <c r="HN19" i="19"/>
  <c r="HL19" i="19"/>
  <c r="HK19" i="19"/>
  <c r="HJ19" i="19"/>
  <c r="HI19" i="19"/>
  <c r="HO17" i="19"/>
  <c r="HN17" i="19"/>
  <c r="HL17" i="19"/>
  <c r="HK17" i="19"/>
  <c r="HJ17" i="19"/>
  <c r="HI17" i="19"/>
  <c r="HO26" i="19"/>
  <c r="HN26" i="19"/>
  <c r="HL26" i="19"/>
  <c r="HK26" i="19"/>
  <c r="HJ26" i="19"/>
  <c r="HI26" i="19"/>
  <c r="HO20" i="19"/>
  <c r="HN20" i="19"/>
  <c r="HL20" i="19"/>
  <c r="HK20" i="19"/>
  <c r="HJ20" i="19"/>
  <c r="HI20" i="19"/>
  <c r="HO15" i="19"/>
  <c r="HN15" i="19"/>
  <c r="HL15" i="19"/>
  <c r="HK15" i="19"/>
  <c r="HJ15" i="19"/>
  <c r="HI15" i="19"/>
  <c r="HO14" i="19"/>
  <c r="HN14" i="19"/>
  <c r="HL14" i="19"/>
  <c r="HK14" i="19"/>
  <c r="HJ14" i="19"/>
  <c r="HI14" i="19"/>
  <c r="HO13" i="19"/>
  <c r="HN13" i="19"/>
  <c r="HL13" i="19"/>
  <c r="HK13" i="19"/>
  <c r="HJ13" i="19"/>
  <c r="HI13" i="19"/>
  <c r="HO22" i="19"/>
  <c r="HN22" i="19"/>
  <c r="HL22" i="19"/>
  <c r="HK22" i="19"/>
  <c r="HJ22" i="19"/>
  <c r="HI22" i="19"/>
  <c r="HO23" i="19"/>
  <c r="HN23" i="19"/>
  <c r="HL23" i="19"/>
  <c r="HK23" i="19"/>
  <c r="HJ23" i="19"/>
  <c r="HI23" i="19"/>
  <c r="HO12" i="19"/>
  <c r="HN12" i="19"/>
  <c r="HL12" i="19"/>
  <c r="HK12" i="19"/>
  <c r="HJ12" i="19"/>
  <c r="HI12" i="19"/>
  <c r="HO8" i="19"/>
  <c r="HN8" i="19"/>
  <c r="HL8" i="19"/>
  <c r="HK8" i="19"/>
  <c r="HJ8" i="19"/>
  <c r="HI8" i="19"/>
  <c r="HO9" i="19"/>
  <c r="HN9" i="19"/>
  <c r="HL9" i="19"/>
  <c r="HK9" i="19"/>
  <c r="HJ9" i="19"/>
  <c r="HI9" i="19"/>
  <c r="HO10" i="19"/>
  <c r="HN10" i="19"/>
  <c r="HL10" i="19"/>
  <c r="HK10" i="19"/>
  <c r="HJ10" i="19"/>
  <c r="HI10" i="19"/>
  <c r="HO11" i="19"/>
  <c r="HN11" i="19"/>
  <c r="HL11" i="19"/>
  <c r="HK11" i="19"/>
  <c r="HJ11" i="19"/>
  <c r="HI11" i="19"/>
  <c r="HO6" i="19"/>
  <c r="HN6" i="19"/>
  <c r="HL6" i="19"/>
  <c r="HK6" i="19"/>
  <c r="HJ6" i="19"/>
  <c r="HI6" i="19"/>
  <c r="HO7" i="19"/>
  <c r="HN7" i="19"/>
  <c r="HL7" i="19"/>
  <c r="HK7" i="19"/>
  <c r="HJ7" i="19"/>
  <c r="HI7" i="19"/>
  <c r="HO5" i="19"/>
  <c r="HN5" i="19"/>
  <c r="HL5" i="19"/>
  <c r="HK5" i="19"/>
  <c r="HJ5" i="19"/>
  <c r="HI5" i="19"/>
  <c r="HO4" i="19"/>
  <c r="HN4" i="19"/>
  <c r="HL4" i="19"/>
  <c r="HK4" i="19"/>
  <c r="HJ4" i="19"/>
  <c r="HI4" i="19"/>
  <c r="GM33" i="19"/>
  <c r="GL33" i="19"/>
  <c r="GJ33" i="19"/>
  <c r="GI33" i="19"/>
  <c r="GH33" i="19"/>
  <c r="GG33" i="19"/>
  <c r="GM32" i="19"/>
  <c r="GL32" i="19"/>
  <c r="GJ32" i="19"/>
  <c r="GI32" i="19"/>
  <c r="GH32" i="19"/>
  <c r="GG32" i="19"/>
  <c r="GM35" i="19"/>
  <c r="GL35" i="19"/>
  <c r="GJ35" i="19"/>
  <c r="GI35" i="19"/>
  <c r="GH35" i="19"/>
  <c r="GG35" i="19"/>
  <c r="GM31" i="19"/>
  <c r="GL31" i="19"/>
  <c r="GJ31" i="19"/>
  <c r="GI31" i="19"/>
  <c r="GH31" i="19"/>
  <c r="GG31" i="19"/>
  <c r="GM30" i="19"/>
  <c r="GL30" i="19"/>
  <c r="GJ30" i="19"/>
  <c r="GI30" i="19"/>
  <c r="GH30" i="19"/>
  <c r="GG30" i="19"/>
  <c r="GM18" i="19"/>
  <c r="GL18" i="19"/>
  <c r="GJ18" i="19"/>
  <c r="GI18" i="19"/>
  <c r="GH18" i="19"/>
  <c r="GG18" i="19"/>
  <c r="GM24" i="19"/>
  <c r="GL24" i="19"/>
  <c r="GJ24" i="19"/>
  <c r="GI24" i="19"/>
  <c r="GH24" i="19"/>
  <c r="GG24" i="19"/>
  <c r="GM29" i="19"/>
  <c r="GL29" i="19"/>
  <c r="GJ29" i="19"/>
  <c r="GI29" i="19"/>
  <c r="GH29" i="19"/>
  <c r="GG29" i="19"/>
  <c r="GM25" i="19"/>
  <c r="GL25" i="19"/>
  <c r="GJ25" i="19"/>
  <c r="GI25" i="19"/>
  <c r="GH25" i="19"/>
  <c r="GG25" i="19"/>
  <c r="GM27" i="19"/>
  <c r="GL27" i="19"/>
  <c r="GJ27" i="19"/>
  <c r="GI27" i="19"/>
  <c r="GH27" i="19"/>
  <c r="GG27" i="19"/>
  <c r="GM21" i="19"/>
  <c r="GL21" i="19"/>
  <c r="GJ21" i="19"/>
  <c r="GI21" i="19"/>
  <c r="GH21" i="19"/>
  <c r="GG21" i="19"/>
  <c r="GM28" i="19"/>
  <c r="GL28" i="19"/>
  <c r="GJ28" i="19"/>
  <c r="GI28" i="19"/>
  <c r="GH28" i="19"/>
  <c r="GG28" i="19"/>
  <c r="GM16" i="19"/>
  <c r="GL16" i="19"/>
  <c r="GJ16" i="19"/>
  <c r="GI16" i="19"/>
  <c r="GH16" i="19"/>
  <c r="GG16" i="19"/>
  <c r="GM19" i="19"/>
  <c r="GL19" i="19"/>
  <c r="GJ19" i="19"/>
  <c r="GI19" i="19"/>
  <c r="GH19" i="19"/>
  <c r="GG19" i="19"/>
  <c r="GM17" i="19"/>
  <c r="GL17" i="19"/>
  <c r="GJ17" i="19"/>
  <c r="GI17" i="19"/>
  <c r="GH17" i="19"/>
  <c r="GG17" i="19"/>
  <c r="GM26" i="19"/>
  <c r="GL26" i="19"/>
  <c r="GJ26" i="19"/>
  <c r="GI26" i="19"/>
  <c r="GH26" i="19"/>
  <c r="GG26" i="19"/>
  <c r="GM20" i="19"/>
  <c r="GL20" i="19"/>
  <c r="GJ20" i="19"/>
  <c r="GI20" i="19"/>
  <c r="GH20" i="19"/>
  <c r="GG20" i="19"/>
  <c r="GM15" i="19"/>
  <c r="GL15" i="19"/>
  <c r="GJ15" i="19"/>
  <c r="GI15" i="19"/>
  <c r="GH15" i="19"/>
  <c r="GG15" i="19"/>
  <c r="GM14" i="19"/>
  <c r="GL14" i="19"/>
  <c r="GJ14" i="19"/>
  <c r="GI14" i="19"/>
  <c r="GH14" i="19"/>
  <c r="GG14" i="19"/>
  <c r="GM13" i="19"/>
  <c r="GL13" i="19"/>
  <c r="GJ13" i="19"/>
  <c r="GI13" i="19"/>
  <c r="GH13" i="19"/>
  <c r="GG13" i="19"/>
  <c r="GM22" i="19"/>
  <c r="GL22" i="19"/>
  <c r="GJ22" i="19"/>
  <c r="GI22" i="19"/>
  <c r="GH22" i="19"/>
  <c r="GG22" i="19"/>
  <c r="GM23" i="19"/>
  <c r="GL23" i="19"/>
  <c r="GJ23" i="19"/>
  <c r="GI23" i="19"/>
  <c r="GH23" i="19"/>
  <c r="GG23" i="19"/>
  <c r="GM12" i="19"/>
  <c r="GL12" i="19"/>
  <c r="GJ12" i="19"/>
  <c r="GI12" i="19"/>
  <c r="GH12" i="19"/>
  <c r="GG12" i="19"/>
  <c r="GM8" i="19"/>
  <c r="GL8" i="19"/>
  <c r="GJ8" i="19"/>
  <c r="GI8" i="19"/>
  <c r="GH8" i="19"/>
  <c r="GG8" i="19"/>
  <c r="GM9" i="19"/>
  <c r="GL9" i="19"/>
  <c r="GJ9" i="19"/>
  <c r="GI9" i="19"/>
  <c r="GH9" i="19"/>
  <c r="GG9" i="19"/>
  <c r="GM10" i="19"/>
  <c r="GL10" i="19"/>
  <c r="GJ10" i="19"/>
  <c r="GI10" i="19"/>
  <c r="GH10" i="19"/>
  <c r="GG10" i="19"/>
  <c r="GM11" i="19"/>
  <c r="GL11" i="19"/>
  <c r="GJ11" i="19"/>
  <c r="GI11" i="19"/>
  <c r="GH11" i="19"/>
  <c r="GG11" i="19"/>
  <c r="GM6" i="19"/>
  <c r="GL6" i="19"/>
  <c r="GJ6" i="19"/>
  <c r="GI6" i="19"/>
  <c r="GH6" i="19"/>
  <c r="GG6" i="19"/>
  <c r="GM7" i="19"/>
  <c r="GL7" i="19"/>
  <c r="GJ7" i="19"/>
  <c r="GI7" i="19"/>
  <c r="GH7" i="19"/>
  <c r="GG7" i="19"/>
  <c r="GM5" i="19"/>
  <c r="GL5" i="19"/>
  <c r="GJ5" i="19"/>
  <c r="GI5" i="19"/>
  <c r="GH5" i="19"/>
  <c r="GG5" i="19"/>
  <c r="GM4" i="19"/>
  <c r="GL4" i="19"/>
  <c r="GJ4" i="19"/>
  <c r="GI4" i="19"/>
  <c r="GH4" i="19"/>
  <c r="GG4" i="19"/>
  <c r="FK33" i="19"/>
  <c r="FJ33" i="19"/>
  <c r="FH33" i="19"/>
  <c r="FG33" i="19"/>
  <c r="FF33" i="19"/>
  <c r="FE33" i="19"/>
  <c r="FK32" i="19"/>
  <c r="FJ32" i="19"/>
  <c r="FH32" i="19"/>
  <c r="FG32" i="19"/>
  <c r="FF32" i="19"/>
  <c r="FE32" i="19"/>
  <c r="FK35" i="19"/>
  <c r="FJ35" i="19"/>
  <c r="FH35" i="19"/>
  <c r="FG35" i="19"/>
  <c r="FF35" i="19"/>
  <c r="FE35" i="19"/>
  <c r="FK31" i="19"/>
  <c r="FJ31" i="19"/>
  <c r="FH31" i="19"/>
  <c r="FG31" i="19"/>
  <c r="FF31" i="19"/>
  <c r="FE31" i="19"/>
  <c r="FK30" i="19"/>
  <c r="FJ30" i="19"/>
  <c r="FH30" i="19"/>
  <c r="FG30" i="19"/>
  <c r="FF30" i="19"/>
  <c r="FE30" i="19"/>
  <c r="FK18" i="19"/>
  <c r="FJ18" i="19"/>
  <c r="FH18" i="19"/>
  <c r="FG18" i="19"/>
  <c r="FF18" i="19"/>
  <c r="FE18" i="19"/>
  <c r="FK24" i="19"/>
  <c r="FJ24" i="19"/>
  <c r="FH24" i="19"/>
  <c r="FG24" i="19"/>
  <c r="FF24" i="19"/>
  <c r="FE24" i="19"/>
  <c r="FK29" i="19"/>
  <c r="FJ29" i="19"/>
  <c r="FH29" i="19"/>
  <c r="FG29" i="19"/>
  <c r="FF29" i="19"/>
  <c r="FE29" i="19"/>
  <c r="FK25" i="19"/>
  <c r="FJ25" i="19"/>
  <c r="FH25" i="19"/>
  <c r="FG25" i="19"/>
  <c r="FF25" i="19"/>
  <c r="FE25" i="19"/>
  <c r="FK27" i="19"/>
  <c r="FJ27" i="19"/>
  <c r="FH27" i="19"/>
  <c r="FG27" i="19"/>
  <c r="FF27" i="19"/>
  <c r="FE27" i="19"/>
  <c r="FK21" i="19"/>
  <c r="FJ21" i="19"/>
  <c r="FH21" i="19"/>
  <c r="FG21" i="19"/>
  <c r="FF21" i="19"/>
  <c r="FE21" i="19"/>
  <c r="FK28" i="19"/>
  <c r="FJ28" i="19"/>
  <c r="FH28" i="19"/>
  <c r="FG28" i="19"/>
  <c r="FF28" i="19"/>
  <c r="FE28" i="19"/>
  <c r="FK16" i="19"/>
  <c r="FJ16" i="19"/>
  <c r="FH16" i="19"/>
  <c r="FG16" i="19"/>
  <c r="FF16" i="19"/>
  <c r="FE16" i="19"/>
  <c r="FK19" i="19"/>
  <c r="FJ19" i="19"/>
  <c r="FH19" i="19"/>
  <c r="FG19" i="19"/>
  <c r="FF19" i="19"/>
  <c r="FE19" i="19"/>
  <c r="FK17" i="19"/>
  <c r="FJ17" i="19"/>
  <c r="FH17" i="19"/>
  <c r="FG17" i="19"/>
  <c r="FF17" i="19"/>
  <c r="FE17" i="19"/>
  <c r="FK26" i="19"/>
  <c r="FJ26" i="19"/>
  <c r="FH26" i="19"/>
  <c r="FG26" i="19"/>
  <c r="FF26" i="19"/>
  <c r="FE26" i="19"/>
  <c r="FK20" i="19"/>
  <c r="FJ20" i="19"/>
  <c r="FH20" i="19"/>
  <c r="FG20" i="19"/>
  <c r="FF20" i="19"/>
  <c r="FE20" i="19"/>
  <c r="FK15" i="19"/>
  <c r="FJ15" i="19"/>
  <c r="FH15" i="19"/>
  <c r="FG15" i="19"/>
  <c r="FF15" i="19"/>
  <c r="FE15" i="19"/>
  <c r="FK14" i="19"/>
  <c r="FJ14" i="19"/>
  <c r="FH14" i="19"/>
  <c r="FG14" i="19"/>
  <c r="FF14" i="19"/>
  <c r="FE14" i="19"/>
  <c r="FK13" i="19"/>
  <c r="FJ13" i="19"/>
  <c r="FH13" i="19"/>
  <c r="FG13" i="19"/>
  <c r="FF13" i="19"/>
  <c r="FE13" i="19"/>
  <c r="FK22" i="19"/>
  <c r="FJ22" i="19"/>
  <c r="FH22" i="19"/>
  <c r="FG22" i="19"/>
  <c r="FF22" i="19"/>
  <c r="FE22" i="19"/>
  <c r="FK23" i="19"/>
  <c r="FJ23" i="19"/>
  <c r="FH23" i="19"/>
  <c r="FG23" i="19"/>
  <c r="FF23" i="19"/>
  <c r="FE23" i="19"/>
  <c r="FK12" i="19"/>
  <c r="FJ12" i="19"/>
  <c r="FH12" i="19"/>
  <c r="FG12" i="19"/>
  <c r="FF12" i="19"/>
  <c r="FE12" i="19"/>
  <c r="FK8" i="19"/>
  <c r="FJ8" i="19"/>
  <c r="FH8" i="19"/>
  <c r="FG8" i="19"/>
  <c r="FF8" i="19"/>
  <c r="FE8" i="19"/>
  <c r="FK9" i="19"/>
  <c r="FJ9" i="19"/>
  <c r="FH9" i="19"/>
  <c r="FG9" i="19"/>
  <c r="FF9" i="19"/>
  <c r="FE9" i="19"/>
  <c r="FK10" i="19"/>
  <c r="FJ10" i="19"/>
  <c r="FH10" i="19"/>
  <c r="FG10" i="19"/>
  <c r="FF10" i="19"/>
  <c r="FE10" i="19"/>
  <c r="FK11" i="19"/>
  <c r="FJ11" i="19"/>
  <c r="FH11" i="19"/>
  <c r="FG11" i="19"/>
  <c r="FF11" i="19"/>
  <c r="FE11" i="19"/>
  <c r="FK6" i="19"/>
  <c r="FJ6" i="19"/>
  <c r="FH6" i="19"/>
  <c r="FG6" i="19"/>
  <c r="FF6" i="19"/>
  <c r="FE6" i="19"/>
  <c r="FK7" i="19"/>
  <c r="FJ7" i="19"/>
  <c r="FH7" i="19"/>
  <c r="FG7" i="19"/>
  <c r="FF7" i="19"/>
  <c r="FE7" i="19"/>
  <c r="FK5" i="19"/>
  <c r="FJ5" i="19"/>
  <c r="FH5" i="19"/>
  <c r="FG5" i="19"/>
  <c r="FF5" i="19"/>
  <c r="FE5" i="19"/>
  <c r="FK4" i="19"/>
  <c r="FJ4" i="19"/>
  <c r="FH4" i="19"/>
  <c r="FG4" i="19"/>
  <c r="FF4" i="19"/>
  <c r="FE4" i="19"/>
  <c r="EI33" i="19"/>
  <c r="EH33" i="19"/>
  <c r="EF33" i="19"/>
  <c r="EE33" i="19"/>
  <c r="ED33" i="19"/>
  <c r="EC33" i="19"/>
  <c r="EI32" i="19"/>
  <c r="EH32" i="19"/>
  <c r="EF32" i="19"/>
  <c r="EE32" i="19"/>
  <c r="ED32" i="19"/>
  <c r="EC32" i="19"/>
  <c r="EI35" i="19"/>
  <c r="EH35" i="19"/>
  <c r="EF35" i="19"/>
  <c r="EE35" i="19"/>
  <c r="ED35" i="19"/>
  <c r="EC35" i="19"/>
  <c r="EI31" i="19"/>
  <c r="EH31" i="19"/>
  <c r="EF31" i="19"/>
  <c r="EE31" i="19"/>
  <c r="ED31" i="19"/>
  <c r="EC31" i="19"/>
  <c r="EI30" i="19"/>
  <c r="EH30" i="19"/>
  <c r="EF30" i="19"/>
  <c r="EE30" i="19"/>
  <c r="ED30" i="19"/>
  <c r="EC30" i="19"/>
  <c r="EI18" i="19"/>
  <c r="EH18" i="19"/>
  <c r="EF18" i="19"/>
  <c r="EE18" i="19"/>
  <c r="ED18" i="19"/>
  <c r="EC18" i="19"/>
  <c r="EI24" i="19"/>
  <c r="EH24" i="19"/>
  <c r="EF24" i="19"/>
  <c r="EE24" i="19"/>
  <c r="ED24" i="19"/>
  <c r="EC24" i="19"/>
  <c r="EI29" i="19"/>
  <c r="EH29" i="19"/>
  <c r="EF29" i="19"/>
  <c r="EE29" i="19"/>
  <c r="ED29" i="19"/>
  <c r="EC29" i="19"/>
  <c r="EI25" i="19"/>
  <c r="EH25" i="19"/>
  <c r="EF25" i="19"/>
  <c r="EE25" i="19"/>
  <c r="ED25" i="19"/>
  <c r="EC25" i="19"/>
  <c r="EI27" i="19"/>
  <c r="EH27" i="19"/>
  <c r="EF27" i="19"/>
  <c r="EE27" i="19"/>
  <c r="ED27" i="19"/>
  <c r="EC27" i="19"/>
  <c r="EI21" i="19"/>
  <c r="EH21" i="19"/>
  <c r="EF21" i="19"/>
  <c r="EE21" i="19"/>
  <c r="ED21" i="19"/>
  <c r="EC21" i="19"/>
  <c r="EI28" i="19"/>
  <c r="EH28" i="19"/>
  <c r="EF28" i="19"/>
  <c r="EE28" i="19"/>
  <c r="ED28" i="19"/>
  <c r="EC28" i="19"/>
  <c r="EI16" i="19"/>
  <c r="EH16" i="19"/>
  <c r="EF16" i="19"/>
  <c r="EE16" i="19"/>
  <c r="ED16" i="19"/>
  <c r="EC16" i="19"/>
  <c r="EI19" i="19"/>
  <c r="EH19" i="19"/>
  <c r="EF19" i="19"/>
  <c r="EE19" i="19"/>
  <c r="ED19" i="19"/>
  <c r="EC19" i="19"/>
  <c r="EI17" i="19"/>
  <c r="EH17" i="19"/>
  <c r="EF17" i="19"/>
  <c r="EE17" i="19"/>
  <c r="ED17" i="19"/>
  <c r="EC17" i="19"/>
  <c r="EI26" i="19"/>
  <c r="EH26" i="19"/>
  <c r="EF26" i="19"/>
  <c r="EE26" i="19"/>
  <c r="ED26" i="19"/>
  <c r="EC26" i="19"/>
  <c r="EI20" i="19"/>
  <c r="EH20" i="19"/>
  <c r="EF20" i="19"/>
  <c r="EE20" i="19"/>
  <c r="ED20" i="19"/>
  <c r="EC20" i="19"/>
  <c r="EI15" i="19"/>
  <c r="EH15" i="19"/>
  <c r="EF15" i="19"/>
  <c r="EE15" i="19"/>
  <c r="ED15" i="19"/>
  <c r="EC15" i="19"/>
  <c r="EI14" i="19"/>
  <c r="EH14" i="19"/>
  <c r="EF14" i="19"/>
  <c r="EE14" i="19"/>
  <c r="ED14" i="19"/>
  <c r="EC14" i="19"/>
  <c r="EI13" i="19"/>
  <c r="EH13" i="19"/>
  <c r="EF13" i="19"/>
  <c r="EE13" i="19"/>
  <c r="ED13" i="19"/>
  <c r="EC13" i="19"/>
  <c r="EI22" i="19"/>
  <c r="EH22" i="19"/>
  <c r="EF22" i="19"/>
  <c r="EE22" i="19"/>
  <c r="ED22" i="19"/>
  <c r="EC22" i="19"/>
  <c r="EI23" i="19"/>
  <c r="EH23" i="19"/>
  <c r="EF23" i="19"/>
  <c r="EE23" i="19"/>
  <c r="ED23" i="19"/>
  <c r="EC23" i="19"/>
  <c r="EI12" i="19"/>
  <c r="EH12" i="19"/>
  <c r="EF12" i="19"/>
  <c r="EE12" i="19"/>
  <c r="ED12" i="19"/>
  <c r="EC12" i="19"/>
  <c r="EI8" i="19"/>
  <c r="EH8" i="19"/>
  <c r="EF8" i="19"/>
  <c r="EE8" i="19"/>
  <c r="ED8" i="19"/>
  <c r="EC8" i="19"/>
  <c r="EI9" i="19"/>
  <c r="EH9" i="19"/>
  <c r="EF9" i="19"/>
  <c r="EE9" i="19"/>
  <c r="ED9" i="19"/>
  <c r="EC9" i="19"/>
  <c r="EI10" i="19"/>
  <c r="EH10" i="19"/>
  <c r="EF10" i="19"/>
  <c r="EE10" i="19"/>
  <c r="ED10" i="19"/>
  <c r="EC10" i="19"/>
  <c r="EI11" i="19"/>
  <c r="EH11" i="19"/>
  <c r="EF11" i="19"/>
  <c r="EE11" i="19"/>
  <c r="ED11" i="19"/>
  <c r="EC11" i="19"/>
  <c r="EI6" i="19"/>
  <c r="EH6" i="19"/>
  <c r="EF6" i="19"/>
  <c r="EE6" i="19"/>
  <c r="ED6" i="19"/>
  <c r="EC6" i="19"/>
  <c r="EI7" i="19"/>
  <c r="EH7" i="19"/>
  <c r="EF7" i="19"/>
  <c r="EE7" i="19"/>
  <c r="ED7" i="19"/>
  <c r="EC7" i="19"/>
  <c r="EI5" i="19"/>
  <c r="EH5" i="19"/>
  <c r="EF5" i="19"/>
  <c r="EE5" i="19"/>
  <c r="ED5" i="19"/>
  <c r="EC5" i="19"/>
  <c r="EI4" i="19"/>
  <c r="EH4" i="19"/>
  <c r="EF4" i="19"/>
  <c r="EE4" i="19"/>
  <c r="ED4" i="19"/>
  <c r="EC4" i="19"/>
  <c r="RL25" i="22"/>
  <c r="RK25" i="22"/>
  <c r="RJ25" i="22"/>
  <c r="RI25" i="22"/>
  <c r="RH25" i="22"/>
  <c r="RG25" i="22"/>
  <c r="RE25" i="22"/>
  <c r="RD25" i="22"/>
  <c r="RC25" i="22"/>
  <c r="RB25" i="22"/>
  <c r="RA25" i="22"/>
  <c r="QZ25" i="22"/>
  <c r="RL27" i="22"/>
  <c r="RK27" i="22"/>
  <c r="RJ27" i="22"/>
  <c r="RI27" i="22"/>
  <c r="RH27" i="22"/>
  <c r="RG27" i="22"/>
  <c r="RE27" i="22"/>
  <c r="RD27" i="22"/>
  <c r="RC27" i="22"/>
  <c r="RB27" i="22"/>
  <c r="RA27" i="22"/>
  <c r="QZ27" i="22"/>
  <c r="RL29" i="22"/>
  <c r="RK29" i="22"/>
  <c r="RJ29" i="22"/>
  <c r="RI29" i="22"/>
  <c r="RH29" i="22"/>
  <c r="RG29" i="22"/>
  <c r="RE29" i="22"/>
  <c r="RD29" i="22"/>
  <c r="RC29" i="22"/>
  <c r="RB29" i="22"/>
  <c r="RA29" i="22"/>
  <c r="QZ29" i="22"/>
  <c r="RL36" i="22"/>
  <c r="RK36" i="22"/>
  <c r="RJ36" i="22"/>
  <c r="RI36" i="22"/>
  <c r="RH36" i="22"/>
  <c r="RG36" i="22"/>
  <c r="RE36" i="22"/>
  <c r="RD36" i="22"/>
  <c r="RC36" i="22"/>
  <c r="RB36" i="22"/>
  <c r="RA36" i="22"/>
  <c r="QZ36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35" i="22"/>
  <c r="RK35" i="22"/>
  <c r="RJ35" i="22"/>
  <c r="RI35" i="22"/>
  <c r="RH35" i="22"/>
  <c r="RG35" i="22"/>
  <c r="RE35" i="22"/>
  <c r="RD35" i="22"/>
  <c r="RC35" i="22"/>
  <c r="RB35" i="22"/>
  <c r="RA35" i="22"/>
  <c r="QZ35" i="22"/>
  <c r="RL31" i="22"/>
  <c r="RK31" i="22"/>
  <c r="RJ31" i="22"/>
  <c r="RI31" i="22"/>
  <c r="RH31" i="22"/>
  <c r="RG31" i="22"/>
  <c r="RE31" i="22"/>
  <c r="RD31" i="22"/>
  <c r="RC31" i="22"/>
  <c r="RB31" i="22"/>
  <c r="RA31" i="22"/>
  <c r="QZ31" i="22"/>
  <c r="RL34" i="22"/>
  <c r="RK34" i="22"/>
  <c r="RJ34" i="22"/>
  <c r="RI34" i="22"/>
  <c r="RH34" i="22"/>
  <c r="RG34" i="22"/>
  <c r="RE34" i="22"/>
  <c r="RD34" i="22"/>
  <c r="RC34" i="22"/>
  <c r="RB34" i="22"/>
  <c r="RA34" i="22"/>
  <c r="QZ34" i="22"/>
  <c r="RL30" i="22"/>
  <c r="RK30" i="22"/>
  <c r="RJ30" i="22"/>
  <c r="RI30" i="22"/>
  <c r="RH30" i="22"/>
  <c r="RG30" i="22"/>
  <c r="RE30" i="22"/>
  <c r="RD30" i="22"/>
  <c r="RC30" i="22"/>
  <c r="RB30" i="22"/>
  <c r="RA30" i="22"/>
  <c r="QZ30" i="22"/>
  <c r="RL26" i="22"/>
  <c r="RK26" i="22"/>
  <c r="RJ26" i="22"/>
  <c r="RI26" i="22"/>
  <c r="RH26" i="22"/>
  <c r="RG26" i="22"/>
  <c r="RE26" i="22"/>
  <c r="RD26" i="22"/>
  <c r="RC26" i="22"/>
  <c r="RB26" i="22"/>
  <c r="RA26" i="22"/>
  <c r="QZ26" i="22"/>
  <c r="RL32" i="22"/>
  <c r="RK32" i="22"/>
  <c r="RJ32" i="22"/>
  <c r="RI32" i="22"/>
  <c r="RH32" i="22"/>
  <c r="RG32" i="22"/>
  <c r="RE32" i="22"/>
  <c r="RD32" i="22"/>
  <c r="RC32" i="22"/>
  <c r="RB32" i="22"/>
  <c r="RA32" i="22"/>
  <c r="QZ32" i="22"/>
  <c r="RL24" i="22"/>
  <c r="RK24" i="22"/>
  <c r="RJ24" i="22"/>
  <c r="RI24" i="22"/>
  <c r="RH24" i="22"/>
  <c r="RG24" i="22"/>
  <c r="RE24" i="22"/>
  <c r="RD24" i="22"/>
  <c r="RC24" i="22"/>
  <c r="RB24" i="22"/>
  <c r="RA24" i="22"/>
  <c r="QZ24" i="22"/>
  <c r="RL33" i="22"/>
  <c r="RK33" i="22"/>
  <c r="RJ33" i="22"/>
  <c r="RI33" i="22"/>
  <c r="RH33" i="22"/>
  <c r="RG33" i="22"/>
  <c r="RE33" i="22"/>
  <c r="RD33" i="22"/>
  <c r="RC33" i="22"/>
  <c r="RB33" i="22"/>
  <c r="RA33" i="22"/>
  <c r="QZ33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20" i="22"/>
  <c r="RK20" i="22"/>
  <c r="RJ20" i="22"/>
  <c r="RI20" i="22"/>
  <c r="RH20" i="22"/>
  <c r="RG20" i="22"/>
  <c r="RE20" i="22"/>
  <c r="RD20" i="22"/>
  <c r="RC20" i="22"/>
  <c r="RB20" i="22"/>
  <c r="RA20" i="22"/>
  <c r="QZ20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22" i="22"/>
  <c r="RK22" i="22"/>
  <c r="RJ22" i="22"/>
  <c r="RI22" i="22"/>
  <c r="RH22" i="22"/>
  <c r="RG22" i="22"/>
  <c r="RE22" i="22"/>
  <c r="RD22" i="22"/>
  <c r="RC22" i="22"/>
  <c r="RB22" i="22"/>
  <c r="RA22" i="22"/>
  <c r="QZ22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25" i="22"/>
  <c r="QC25" i="22"/>
  <c r="QB25" i="22"/>
  <c r="QA25" i="22"/>
  <c r="PZ25" i="22"/>
  <c r="PY25" i="22"/>
  <c r="PW25" i="22"/>
  <c r="PV25" i="22"/>
  <c r="PU25" i="22"/>
  <c r="PT25" i="22"/>
  <c r="PS25" i="22"/>
  <c r="PR25" i="22"/>
  <c r="QD27" i="22"/>
  <c r="QC27" i="22"/>
  <c r="QB27" i="22"/>
  <c r="QA27" i="22"/>
  <c r="PZ27" i="22"/>
  <c r="PY27" i="22"/>
  <c r="PW27" i="22"/>
  <c r="PV27" i="22"/>
  <c r="PU27" i="22"/>
  <c r="PT27" i="22"/>
  <c r="PS27" i="22"/>
  <c r="PR27" i="22"/>
  <c r="QD29" i="22"/>
  <c r="QC29" i="22"/>
  <c r="QB29" i="22"/>
  <c r="QA29" i="22"/>
  <c r="PZ29" i="22"/>
  <c r="PY29" i="22"/>
  <c r="PW29" i="22"/>
  <c r="PV29" i="22"/>
  <c r="PU29" i="22"/>
  <c r="PT29" i="22"/>
  <c r="PS29" i="22"/>
  <c r="PR29" i="22"/>
  <c r="QD36" i="22"/>
  <c r="QC36" i="22"/>
  <c r="QB36" i="22"/>
  <c r="QA36" i="22"/>
  <c r="PZ36" i="22"/>
  <c r="PY36" i="22"/>
  <c r="PW36" i="22"/>
  <c r="PV36" i="22"/>
  <c r="PU36" i="22"/>
  <c r="PT36" i="22"/>
  <c r="PS36" i="22"/>
  <c r="PR36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35" i="22"/>
  <c r="QC35" i="22"/>
  <c r="QB35" i="22"/>
  <c r="QA35" i="22"/>
  <c r="PZ35" i="22"/>
  <c r="PY35" i="22"/>
  <c r="PW35" i="22"/>
  <c r="PV35" i="22"/>
  <c r="PU35" i="22"/>
  <c r="PT35" i="22"/>
  <c r="PS35" i="22"/>
  <c r="PR35" i="22"/>
  <c r="QD31" i="22"/>
  <c r="QC31" i="22"/>
  <c r="QB31" i="22"/>
  <c r="QA31" i="22"/>
  <c r="PZ31" i="22"/>
  <c r="PY31" i="22"/>
  <c r="PW31" i="22"/>
  <c r="PV31" i="22"/>
  <c r="PU31" i="22"/>
  <c r="PT31" i="22"/>
  <c r="PS31" i="22"/>
  <c r="PR31" i="22"/>
  <c r="QD34" i="22"/>
  <c r="QC34" i="22"/>
  <c r="QB34" i="22"/>
  <c r="QA34" i="22"/>
  <c r="PZ34" i="22"/>
  <c r="PY34" i="22"/>
  <c r="PW34" i="22"/>
  <c r="PV34" i="22"/>
  <c r="PU34" i="22"/>
  <c r="PT34" i="22"/>
  <c r="PS34" i="22"/>
  <c r="PR34" i="22"/>
  <c r="QD30" i="22"/>
  <c r="QC30" i="22"/>
  <c r="QB30" i="22"/>
  <c r="QA30" i="22"/>
  <c r="PZ30" i="22"/>
  <c r="PY30" i="22"/>
  <c r="PW30" i="22"/>
  <c r="PV30" i="22"/>
  <c r="PU30" i="22"/>
  <c r="PT30" i="22"/>
  <c r="PS30" i="22"/>
  <c r="PR30" i="22"/>
  <c r="QD26" i="22"/>
  <c r="QC26" i="22"/>
  <c r="QB26" i="22"/>
  <c r="QA26" i="22"/>
  <c r="PZ26" i="22"/>
  <c r="PY26" i="22"/>
  <c r="PW26" i="22"/>
  <c r="PV26" i="22"/>
  <c r="PU26" i="22"/>
  <c r="PT26" i="22"/>
  <c r="PS26" i="22"/>
  <c r="PR26" i="22"/>
  <c r="QD32" i="22"/>
  <c r="QC32" i="22"/>
  <c r="QB32" i="22"/>
  <c r="QA32" i="22"/>
  <c r="PZ32" i="22"/>
  <c r="PY32" i="22"/>
  <c r="PW32" i="22"/>
  <c r="PV32" i="22"/>
  <c r="PU32" i="22"/>
  <c r="PT32" i="22"/>
  <c r="PS32" i="22"/>
  <c r="PR32" i="22"/>
  <c r="QD24" i="22"/>
  <c r="QC24" i="22"/>
  <c r="QB24" i="22"/>
  <c r="QA24" i="22"/>
  <c r="PZ24" i="22"/>
  <c r="PY24" i="22"/>
  <c r="PW24" i="22"/>
  <c r="PV24" i="22"/>
  <c r="PU24" i="22"/>
  <c r="PT24" i="22"/>
  <c r="PS24" i="22"/>
  <c r="PR24" i="22"/>
  <c r="QD33" i="22"/>
  <c r="QC33" i="22"/>
  <c r="QB33" i="22"/>
  <c r="QA33" i="22"/>
  <c r="PZ33" i="22"/>
  <c r="PY33" i="22"/>
  <c r="PW33" i="22"/>
  <c r="PV33" i="22"/>
  <c r="PU33" i="22"/>
  <c r="PT33" i="22"/>
  <c r="PS33" i="22"/>
  <c r="PR33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20" i="22"/>
  <c r="QC20" i="22"/>
  <c r="QB20" i="22"/>
  <c r="QA20" i="22"/>
  <c r="PZ20" i="22"/>
  <c r="PY20" i="22"/>
  <c r="PW20" i="22"/>
  <c r="PV20" i="22"/>
  <c r="PU20" i="22"/>
  <c r="PT20" i="22"/>
  <c r="PS20" i="22"/>
  <c r="PR20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23" i="22"/>
  <c r="QC23" i="22"/>
  <c r="QB23" i="22"/>
  <c r="QA23" i="22"/>
  <c r="PZ23" i="22"/>
  <c r="PY23" i="22"/>
  <c r="PW23" i="22"/>
  <c r="PV23" i="22"/>
  <c r="PU23" i="22"/>
  <c r="PT23" i="22"/>
  <c r="PS23" i="22"/>
  <c r="PR23" i="22"/>
  <c r="QD21" i="22"/>
  <c r="QC21" i="22"/>
  <c r="QB21" i="22"/>
  <c r="QA21" i="22"/>
  <c r="PZ21" i="22"/>
  <c r="PY21" i="22"/>
  <c r="PW21" i="22"/>
  <c r="PV21" i="22"/>
  <c r="PU21" i="22"/>
  <c r="PT21" i="22"/>
  <c r="PS21" i="22"/>
  <c r="PR21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22" i="22"/>
  <c r="QC22" i="22"/>
  <c r="QB22" i="22"/>
  <c r="QA22" i="22"/>
  <c r="PZ22" i="22"/>
  <c r="PY22" i="22"/>
  <c r="PW22" i="22"/>
  <c r="PV22" i="22"/>
  <c r="PU22" i="22"/>
  <c r="PT22" i="22"/>
  <c r="PS22" i="22"/>
  <c r="PR22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25" i="22"/>
  <c r="OU25" i="22"/>
  <c r="OT25" i="22"/>
  <c r="OS25" i="22"/>
  <c r="OR25" i="22"/>
  <c r="OQ25" i="22"/>
  <c r="OO25" i="22"/>
  <c r="ON25" i="22"/>
  <c r="OM25" i="22"/>
  <c r="OL25" i="22"/>
  <c r="OK25" i="22"/>
  <c r="OJ25" i="22"/>
  <c r="OV27" i="22"/>
  <c r="OU27" i="22"/>
  <c r="OT27" i="22"/>
  <c r="OS27" i="22"/>
  <c r="OR27" i="22"/>
  <c r="OQ27" i="22"/>
  <c r="OO27" i="22"/>
  <c r="ON27" i="22"/>
  <c r="OM27" i="22"/>
  <c r="OL27" i="22"/>
  <c r="OK27" i="22"/>
  <c r="OJ27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36" i="22"/>
  <c r="OU36" i="22"/>
  <c r="OT36" i="22"/>
  <c r="OS36" i="22"/>
  <c r="OR36" i="22"/>
  <c r="OQ36" i="22"/>
  <c r="OO36" i="22"/>
  <c r="ON36" i="22"/>
  <c r="OM36" i="22"/>
  <c r="OL36" i="22"/>
  <c r="OK36" i="22"/>
  <c r="OJ36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35" i="22"/>
  <c r="OU35" i="22"/>
  <c r="OT35" i="22"/>
  <c r="OS35" i="22"/>
  <c r="OR35" i="22"/>
  <c r="OQ35" i="22"/>
  <c r="OO35" i="22"/>
  <c r="ON35" i="22"/>
  <c r="OM35" i="22"/>
  <c r="OL35" i="22"/>
  <c r="OK35" i="22"/>
  <c r="OJ35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34" i="22"/>
  <c r="OU34" i="22"/>
  <c r="OT34" i="22"/>
  <c r="OS34" i="22"/>
  <c r="OR34" i="22"/>
  <c r="OQ34" i="22"/>
  <c r="OO34" i="22"/>
  <c r="ON34" i="22"/>
  <c r="OM34" i="22"/>
  <c r="OL34" i="22"/>
  <c r="OK34" i="22"/>
  <c r="OJ34" i="22"/>
  <c r="OV30" i="22"/>
  <c r="OU30" i="22"/>
  <c r="OT30" i="22"/>
  <c r="OS30" i="22"/>
  <c r="OR30" i="22"/>
  <c r="OQ30" i="22"/>
  <c r="OO30" i="22"/>
  <c r="ON30" i="22"/>
  <c r="OM30" i="22"/>
  <c r="OL30" i="22"/>
  <c r="OK30" i="22"/>
  <c r="OJ30" i="22"/>
  <c r="OV26" i="22"/>
  <c r="OU26" i="22"/>
  <c r="OT26" i="22"/>
  <c r="OS26" i="22"/>
  <c r="OR26" i="22"/>
  <c r="OQ26" i="22"/>
  <c r="OO26" i="22"/>
  <c r="ON26" i="22"/>
  <c r="OM26" i="22"/>
  <c r="OL26" i="22"/>
  <c r="OK26" i="22"/>
  <c r="OJ26" i="22"/>
  <c r="OV32" i="22"/>
  <c r="OU32" i="22"/>
  <c r="OT32" i="22"/>
  <c r="OS32" i="22"/>
  <c r="OR32" i="22"/>
  <c r="OQ32" i="22"/>
  <c r="OO32" i="22"/>
  <c r="ON32" i="22"/>
  <c r="OM32" i="22"/>
  <c r="OL32" i="22"/>
  <c r="OK32" i="22"/>
  <c r="OJ32" i="22"/>
  <c r="OV24" i="22"/>
  <c r="OU24" i="22"/>
  <c r="OT24" i="22"/>
  <c r="OS24" i="22"/>
  <c r="OR24" i="22"/>
  <c r="OQ24" i="22"/>
  <c r="OO24" i="22"/>
  <c r="ON24" i="22"/>
  <c r="OM24" i="22"/>
  <c r="OL24" i="22"/>
  <c r="OK24" i="22"/>
  <c r="OJ24" i="22"/>
  <c r="OV33" i="22"/>
  <c r="OU33" i="22"/>
  <c r="OT33" i="22"/>
  <c r="OS33" i="22"/>
  <c r="OR33" i="22"/>
  <c r="OQ33" i="22"/>
  <c r="OO33" i="22"/>
  <c r="ON33" i="22"/>
  <c r="OM33" i="22"/>
  <c r="OL33" i="22"/>
  <c r="OK33" i="22"/>
  <c r="OJ33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20" i="22"/>
  <c r="OU20" i="22"/>
  <c r="OT20" i="22"/>
  <c r="OS20" i="22"/>
  <c r="OR20" i="22"/>
  <c r="OQ20" i="22"/>
  <c r="OO20" i="22"/>
  <c r="ON20" i="22"/>
  <c r="OM20" i="22"/>
  <c r="OL20" i="22"/>
  <c r="OK20" i="22"/>
  <c r="OJ20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23" i="22"/>
  <c r="OU23" i="22"/>
  <c r="OT23" i="22"/>
  <c r="OS23" i="22"/>
  <c r="OR23" i="22"/>
  <c r="OQ23" i="22"/>
  <c r="OO23" i="22"/>
  <c r="ON23" i="22"/>
  <c r="OM23" i="22"/>
  <c r="OL23" i="22"/>
  <c r="OK23" i="22"/>
  <c r="OJ23" i="22"/>
  <c r="OV21" i="22"/>
  <c r="OU21" i="22"/>
  <c r="OT21" i="22"/>
  <c r="OS21" i="22"/>
  <c r="OR21" i="22"/>
  <c r="OQ21" i="22"/>
  <c r="OO21" i="22"/>
  <c r="ON21" i="22"/>
  <c r="OM21" i="22"/>
  <c r="OL21" i="22"/>
  <c r="OK21" i="22"/>
  <c r="OJ21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22" i="22"/>
  <c r="OU22" i="22"/>
  <c r="OT22" i="22"/>
  <c r="OS22" i="22"/>
  <c r="OR22" i="22"/>
  <c r="OQ22" i="22"/>
  <c r="OO22" i="22"/>
  <c r="ON22" i="22"/>
  <c r="OM22" i="22"/>
  <c r="OL22" i="22"/>
  <c r="OK22" i="22"/>
  <c r="OJ22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25" i="22"/>
  <c r="NM25" i="22"/>
  <c r="NL25" i="22"/>
  <c r="NK25" i="22"/>
  <c r="NJ25" i="22"/>
  <c r="NI25" i="22"/>
  <c r="NG25" i="22"/>
  <c r="NF25" i="22"/>
  <c r="NE25" i="22"/>
  <c r="ND25" i="22"/>
  <c r="NC25" i="22"/>
  <c r="NB25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36" i="22"/>
  <c r="NM36" i="22"/>
  <c r="NL36" i="22"/>
  <c r="NK36" i="22"/>
  <c r="NJ36" i="22"/>
  <c r="NI36" i="22"/>
  <c r="NG36" i="22"/>
  <c r="NF36" i="22"/>
  <c r="NE36" i="22"/>
  <c r="ND36" i="22"/>
  <c r="NC36" i="22"/>
  <c r="NB36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35" i="22"/>
  <c r="NM35" i="22"/>
  <c r="NL35" i="22"/>
  <c r="NK35" i="22"/>
  <c r="NJ35" i="22"/>
  <c r="NI35" i="22"/>
  <c r="NG35" i="22"/>
  <c r="NF35" i="22"/>
  <c r="NE35" i="22"/>
  <c r="ND35" i="22"/>
  <c r="NC35" i="22"/>
  <c r="NB35" i="22"/>
  <c r="NN31" i="22"/>
  <c r="NM31" i="22"/>
  <c r="NL31" i="22"/>
  <c r="NK31" i="22"/>
  <c r="NJ31" i="22"/>
  <c r="NI31" i="22"/>
  <c r="NG31" i="22"/>
  <c r="NF31" i="22"/>
  <c r="NE31" i="22"/>
  <c r="ND31" i="22"/>
  <c r="NC31" i="22"/>
  <c r="NB31" i="22"/>
  <c r="NN34" i="22"/>
  <c r="NM34" i="22"/>
  <c r="NL34" i="22"/>
  <c r="NK34" i="22"/>
  <c r="NJ34" i="22"/>
  <c r="NI34" i="22"/>
  <c r="NG34" i="22"/>
  <c r="NF34" i="22"/>
  <c r="NE34" i="22"/>
  <c r="ND34" i="22"/>
  <c r="NC34" i="22"/>
  <c r="NB34" i="22"/>
  <c r="NN30" i="22"/>
  <c r="NM30" i="22"/>
  <c r="NL30" i="22"/>
  <c r="NK30" i="22"/>
  <c r="NJ30" i="22"/>
  <c r="NI30" i="22"/>
  <c r="NG30" i="22"/>
  <c r="NF30" i="22"/>
  <c r="NE30" i="22"/>
  <c r="ND30" i="22"/>
  <c r="NC30" i="22"/>
  <c r="NB30" i="22"/>
  <c r="NN26" i="22"/>
  <c r="NM26" i="22"/>
  <c r="NL26" i="22"/>
  <c r="NK26" i="22"/>
  <c r="NJ26" i="22"/>
  <c r="NI26" i="22"/>
  <c r="NG26" i="22"/>
  <c r="NF26" i="22"/>
  <c r="NE26" i="22"/>
  <c r="ND26" i="22"/>
  <c r="NC26" i="22"/>
  <c r="NB26" i="22"/>
  <c r="NN32" i="22"/>
  <c r="NM32" i="22"/>
  <c r="NL32" i="22"/>
  <c r="NK32" i="22"/>
  <c r="NJ32" i="22"/>
  <c r="NI32" i="22"/>
  <c r="NG32" i="22"/>
  <c r="NF32" i="22"/>
  <c r="NE32" i="22"/>
  <c r="ND32" i="22"/>
  <c r="NC32" i="22"/>
  <c r="NB32" i="22"/>
  <c r="NN24" i="22"/>
  <c r="NM24" i="22"/>
  <c r="NL24" i="22"/>
  <c r="NK24" i="22"/>
  <c r="NJ24" i="22"/>
  <c r="NI24" i="22"/>
  <c r="NG24" i="22"/>
  <c r="NF24" i="22"/>
  <c r="NE24" i="22"/>
  <c r="ND24" i="22"/>
  <c r="NC24" i="22"/>
  <c r="NB24" i="22"/>
  <c r="NN33" i="22"/>
  <c r="NM33" i="22"/>
  <c r="NL33" i="22"/>
  <c r="NK33" i="22"/>
  <c r="NJ33" i="22"/>
  <c r="NI33" i="22"/>
  <c r="NG33" i="22"/>
  <c r="NF33" i="22"/>
  <c r="NE33" i="22"/>
  <c r="ND33" i="22"/>
  <c r="NC33" i="22"/>
  <c r="NB33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20" i="22"/>
  <c r="NM20" i="22"/>
  <c r="NL20" i="22"/>
  <c r="NK20" i="22"/>
  <c r="NJ20" i="22"/>
  <c r="NI20" i="22"/>
  <c r="NG20" i="22"/>
  <c r="NF20" i="22"/>
  <c r="NE20" i="22"/>
  <c r="ND20" i="22"/>
  <c r="NC20" i="22"/>
  <c r="NB20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23" i="22"/>
  <c r="NM23" i="22"/>
  <c r="NL23" i="22"/>
  <c r="NK23" i="22"/>
  <c r="NJ23" i="22"/>
  <c r="NI23" i="22"/>
  <c r="NG23" i="22"/>
  <c r="NF23" i="22"/>
  <c r="NE23" i="22"/>
  <c r="ND23" i="22"/>
  <c r="NC23" i="22"/>
  <c r="NB23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22" i="22"/>
  <c r="NM22" i="22"/>
  <c r="NL22" i="22"/>
  <c r="NK22" i="22"/>
  <c r="NJ22" i="22"/>
  <c r="NI22" i="22"/>
  <c r="NG22" i="22"/>
  <c r="NF22" i="22"/>
  <c r="NE22" i="22"/>
  <c r="ND22" i="22"/>
  <c r="NC22" i="22"/>
  <c r="NB22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25" i="22"/>
  <c r="ME25" i="22"/>
  <c r="MD25" i="22"/>
  <c r="MC25" i="22"/>
  <c r="MB25" i="22"/>
  <c r="MA25" i="22"/>
  <c r="LY25" i="22"/>
  <c r="LX25" i="22"/>
  <c r="LW25" i="22"/>
  <c r="LV25" i="22"/>
  <c r="LU25" i="22"/>
  <c r="LT25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36" i="22"/>
  <c r="ME36" i="22"/>
  <c r="MD36" i="22"/>
  <c r="MC36" i="22"/>
  <c r="MB36" i="22"/>
  <c r="MA36" i="22"/>
  <c r="LY36" i="22"/>
  <c r="LX36" i="22"/>
  <c r="LW36" i="22"/>
  <c r="LV36" i="22"/>
  <c r="LU36" i="22"/>
  <c r="LT36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35" i="22"/>
  <c r="ME35" i="22"/>
  <c r="MD35" i="22"/>
  <c r="MC35" i="22"/>
  <c r="MB35" i="22"/>
  <c r="MA35" i="22"/>
  <c r="LY35" i="22"/>
  <c r="LX35" i="22"/>
  <c r="LW35" i="22"/>
  <c r="LV35" i="22"/>
  <c r="LU35" i="22"/>
  <c r="LT35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34" i="22"/>
  <c r="ME34" i="22"/>
  <c r="MD34" i="22"/>
  <c r="MC34" i="22"/>
  <c r="MB34" i="22"/>
  <c r="MA34" i="22"/>
  <c r="LY34" i="22"/>
  <c r="LX34" i="22"/>
  <c r="LW34" i="22"/>
  <c r="LV34" i="22"/>
  <c r="LU34" i="22"/>
  <c r="LT34" i="22"/>
  <c r="MF30" i="22"/>
  <c r="ME30" i="22"/>
  <c r="MD30" i="22"/>
  <c r="MC30" i="22"/>
  <c r="MB30" i="22"/>
  <c r="MA30" i="22"/>
  <c r="LY30" i="22"/>
  <c r="LX30" i="22"/>
  <c r="LW30" i="22"/>
  <c r="LV30" i="22"/>
  <c r="LU30" i="22"/>
  <c r="LT30" i="22"/>
  <c r="MF26" i="22"/>
  <c r="ME26" i="22"/>
  <c r="MD26" i="22"/>
  <c r="MC26" i="22"/>
  <c r="MB26" i="22"/>
  <c r="MA26" i="22"/>
  <c r="LY26" i="22"/>
  <c r="LX26" i="22"/>
  <c r="LW26" i="22"/>
  <c r="LV26" i="22"/>
  <c r="LU26" i="22"/>
  <c r="LT26" i="22"/>
  <c r="MF32" i="22"/>
  <c r="ME32" i="22"/>
  <c r="MD32" i="22"/>
  <c r="MC32" i="22"/>
  <c r="MB32" i="22"/>
  <c r="MA32" i="22"/>
  <c r="LY32" i="22"/>
  <c r="LX32" i="22"/>
  <c r="LW32" i="22"/>
  <c r="LV32" i="22"/>
  <c r="LU32" i="22"/>
  <c r="LT32" i="22"/>
  <c r="MF24" i="22"/>
  <c r="ME24" i="22"/>
  <c r="MD24" i="22"/>
  <c r="MC24" i="22"/>
  <c r="MB24" i="22"/>
  <c r="MA24" i="22"/>
  <c r="LY24" i="22"/>
  <c r="LX24" i="22"/>
  <c r="LW24" i="22"/>
  <c r="LV24" i="22"/>
  <c r="LU24" i="22"/>
  <c r="LT24" i="22"/>
  <c r="MF33" i="22"/>
  <c r="ME33" i="22"/>
  <c r="MD33" i="22"/>
  <c r="MC33" i="22"/>
  <c r="MB33" i="22"/>
  <c r="MA33" i="22"/>
  <c r="LY33" i="22"/>
  <c r="LX33" i="22"/>
  <c r="LW33" i="22"/>
  <c r="LV33" i="22"/>
  <c r="LU33" i="22"/>
  <c r="LT33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20" i="22"/>
  <c r="ME20" i="22"/>
  <c r="MD20" i="22"/>
  <c r="MC20" i="22"/>
  <c r="MB20" i="22"/>
  <c r="MA20" i="22"/>
  <c r="LY20" i="22"/>
  <c r="LX20" i="22"/>
  <c r="LW20" i="22"/>
  <c r="LV20" i="22"/>
  <c r="LU20" i="22"/>
  <c r="LT20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22" i="22"/>
  <c r="ME22" i="22"/>
  <c r="MD22" i="22"/>
  <c r="MC22" i="22"/>
  <c r="MB22" i="22"/>
  <c r="MA22" i="22"/>
  <c r="LY22" i="22"/>
  <c r="LX22" i="22"/>
  <c r="LW22" i="22"/>
  <c r="LV22" i="22"/>
  <c r="LU22" i="22"/>
  <c r="LT22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25" i="22"/>
  <c r="KW25" i="22"/>
  <c r="KV25" i="22"/>
  <c r="KU25" i="22"/>
  <c r="KT25" i="22"/>
  <c r="KS25" i="22"/>
  <c r="KQ25" i="22"/>
  <c r="KP25" i="22"/>
  <c r="KO25" i="22"/>
  <c r="KN25" i="22"/>
  <c r="KM25" i="22"/>
  <c r="KL25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29" i="22"/>
  <c r="KW29" i="22"/>
  <c r="KV29" i="22"/>
  <c r="KU29" i="22"/>
  <c r="KT29" i="22"/>
  <c r="KS29" i="22"/>
  <c r="KQ29" i="22"/>
  <c r="KP29" i="22"/>
  <c r="KO29" i="22"/>
  <c r="KN29" i="22"/>
  <c r="KM29" i="22"/>
  <c r="KL29" i="22"/>
  <c r="KX36" i="22"/>
  <c r="KW36" i="22"/>
  <c r="KV36" i="22"/>
  <c r="KU36" i="22"/>
  <c r="KT36" i="22"/>
  <c r="KS36" i="22"/>
  <c r="KQ36" i="22"/>
  <c r="KP36" i="22"/>
  <c r="KO36" i="22"/>
  <c r="KN36" i="22"/>
  <c r="KM36" i="22"/>
  <c r="KL36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35" i="22"/>
  <c r="KW35" i="22"/>
  <c r="KV35" i="22"/>
  <c r="KU35" i="22"/>
  <c r="KT35" i="22"/>
  <c r="KS35" i="22"/>
  <c r="KQ35" i="22"/>
  <c r="KP35" i="22"/>
  <c r="KO35" i="22"/>
  <c r="KN35" i="22"/>
  <c r="KM35" i="22"/>
  <c r="KL35" i="22"/>
  <c r="KX31" i="22"/>
  <c r="KW31" i="22"/>
  <c r="KV31" i="22"/>
  <c r="KU31" i="22"/>
  <c r="KT31" i="22"/>
  <c r="KS31" i="22"/>
  <c r="KQ31" i="22"/>
  <c r="KP31" i="22"/>
  <c r="KO31" i="22"/>
  <c r="KN31" i="22"/>
  <c r="KM31" i="22"/>
  <c r="KL31" i="22"/>
  <c r="KX34" i="22"/>
  <c r="KW34" i="22"/>
  <c r="KV34" i="22"/>
  <c r="KU34" i="22"/>
  <c r="KT34" i="22"/>
  <c r="KS34" i="22"/>
  <c r="KQ34" i="22"/>
  <c r="KP34" i="22"/>
  <c r="KO34" i="22"/>
  <c r="KN34" i="22"/>
  <c r="KM34" i="22"/>
  <c r="KL34" i="22"/>
  <c r="KX30" i="22"/>
  <c r="KW30" i="22"/>
  <c r="KV30" i="22"/>
  <c r="KU30" i="22"/>
  <c r="KT30" i="22"/>
  <c r="KS30" i="22"/>
  <c r="KQ30" i="22"/>
  <c r="KP30" i="22"/>
  <c r="KO30" i="22"/>
  <c r="KN30" i="22"/>
  <c r="KM30" i="22"/>
  <c r="KL30" i="22"/>
  <c r="KX26" i="22"/>
  <c r="KW26" i="22"/>
  <c r="KV26" i="22"/>
  <c r="KU26" i="22"/>
  <c r="KT26" i="22"/>
  <c r="KS26" i="22"/>
  <c r="KQ26" i="22"/>
  <c r="KP26" i="22"/>
  <c r="KO26" i="22"/>
  <c r="KN26" i="22"/>
  <c r="KM26" i="22"/>
  <c r="KL26" i="22"/>
  <c r="KX32" i="22"/>
  <c r="KW32" i="22"/>
  <c r="KV32" i="22"/>
  <c r="KU32" i="22"/>
  <c r="KT32" i="22"/>
  <c r="KS32" i="22"/>
  <c r="KQ32" i="22"/>
  <c r="KP32" i="22"/>
  <c r="KO32" i="22"/>
  <c r="KN32" i="22"/>
  <c r="KM32" i="22"/>
  <c r="KL32" i="22"/>
  <c r="KX24" i="22"/>
  <c r="KW24" i="22"/>
  <c r="KV24" i="22"/>
  <c r="KU24" i="22"/>
  <c r="KT24" i="22"/>
  <c r="KS24" i="22"/>
  <c r="KQ24" i="22"/>
  <c r="KP24" i="22"/>
  <c r="KO24" i="22"/>
  <c r="KN24" i="22"/>
  <c r="KM24" i="22"/>
  <c r="KL24" i="22"/>
  <c r="KX33" i="22"/>
  <c r="KW33" i="22"/>
  <c r="KV33" i="22"/>
  <c r="KU33" i="22"/>
  <c r="KT33" i="22"/>
  <c r="KS33" i="22"/>
  <c r="KQ33" i="22"/>
  <c r="KP33" i="22"/>
  <c r="KO33" i="22"/>
  <c r="KN33" i="22"/>
  <c r="KM33" i="22"/>
  <c r="KL33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20" i="22"/>
  <c r="KW20" i="22"/>
  <c r="KV20" i="22"/>
  <c r="KU20" i="22"/>
  <c r="KT20" i="22"/>
  <c r="KS20" i="22"/>
  <c r="KQ20" i="22"/>
  <c r="KP20" i="22"/>
  <c r="KO20" i="22"/>
  <c r="KN20" i="22"/>
  <c r="KM20" i="22"/>
  <c r="KL20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22" i="22"/>
  <c r="KW22" i="22"/>
  <c r="KV22" i="22"/>
  <c r="KU22" i="22"/>
  <c r="KT22" i="22"/>
  <c r="KS22" i="22"/>
  <c r="KQ22" i="22"/>
  <c r="KP22" i="22"/>
  <c r="KO22" i="22"/>
  <c r="KN22" i="22"/>
  <c r="KM22" i="22"/>
  <c r="KL22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25" i="22"/>
  <c r="JO25" i="22"/>
  <c r="JN25" i="22"/>
  <c r="JM25" i="22"/>
  <c r="JL25" i="22"/>
  <c r="JK25" i="22"/>
  <c r="JI25" i="22"/>
  <c r="JH25" i="22"/>
  <c r="JG25" i="22"/>
  <c r="JF25" i="22"/>
  <c r="JE25" i="22"/>
  <c r="JD25" i="22"/>
  <c r="JP27" i="22"/>
  <c r="JO27" i="22"/>
  <c r="JN27" i="22"/>
  <c r="JM27" i="22"/>
  <c r="JL27" i="22"/>
  <c r="JK27" i="22"/>
  <c r="JI27" i="22"/>
  <c r="JH27" i="22"/>
  <c r="JG27" i="22"/>
  <c r="JF27" i="22"/>
  <c r="JE27" i="22"/>
  <c r="JD27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36" i="22"/>
  <c r="JO36" i="22"/>
  <c r="JN36" i="22"/>
  <c r="JM36" i="22"/>
  <c r="JL36" i="22"/>
  <c r="JK36" i="22"/>
  <c r="JI36" i="22"/>
  <c r="JH36" i="22"/>
  <c r="JG36" i="22"/>
  <c r="JF36" i="22"/>
  <c r="JE36" i="22"/>
  <c r="JD36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35" i="22"/>
  <c r="JO35" i="22"/>
  <c r="JN35" i="22"/>
  <c r="JM35" i="22"/>
  <c r="JL35" i="22"/>
  <c r="JK35" i="22"/>
  <c r="JI35" i="22"/>
  <c r="JH35" i="22"/>
  <c r="JG35" i="22"/>
  <c r="JF35" i="22"/>
  <c r="JE35" i="22"/>
  <c r="JD35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34" i="22"/>
  <c r="JO34" i="22"/>
  <c r="JN34" i="22"/>
  <c r="JM34" i="22"/>
  <c r="JL34" i="22"/>
  <c r="JK34" i="22"/>
  <c r="JI34" i="22"/>
  <c r="JH34" i="22"/>
  <c r="JG34" i="22"/>
  <c r="JF34" i="22"/>
  <c r="JE34" i="22"/>
  <c r="JD34" i="22"/>
  <c r="JP30" i="22"/>
  <c r="JO30" i="22"/>
  <c r="JN30" i="22"/>
  <c r="JM30" i="22"/>
  <c r="JL30" i="22"/>
  <c r="JK30" i="22"/>
  <c r="JI30" i="22"/>
  <c r="JH30" i="22"/>
  <c r="JG30" i="22"/>
  <c r="JF30" i="22"/>
  <c r="JE30" i="22"/>
  <c r="JD30" i="22"/>
  <c r="JP26" i="22"/>
  <c r="JO26" i="22"/>
  <c r="JN26" i="22"/>
  <c r="JM26" i="22"/>
  <c r="JL26" i="22"/>
  <c r="JK26" i="22"/>
  <c r="JI26" i="22"/>
  <c r="JH26" i="22"/>
  <c r="JG26" i="22"/>
  <c r="JF26" i="22"/>
  <c r="JE26" i="22"/>
  <c r="JD26" i="22"/>
  <c r="JP32" i="22"/>
  <c r="JO32" i="22"/>
  <c r="JN32" i="22"/>
  <c r="JM32" i="22"/>
  <c r="JL32" i="22"/>
  <c r="JK32" i="22"/>
  <c r="JI32" i="22"/>
  <c r="JH32" i="22"/>
  <c r="JG32" i="22"/>
  <c r="JF32" i="22"/>
  <c r="JE32" i="22"/>
  <c r="JD32" i="22"/>
  <c r="JP24" i="22"/>
  <c r="JO24" i="22"/>
  <c r="JN24" i="22"/>
  <c r="JM24" i="22"/>
  <c r="JL24" i="22"/>
  <c r="JK24" i="22"/>
  <c r="JI24" i="22"/>
  <c r="JH24" i="22"/>
  <c r="JG24" i="22"/>
  <c r="JF24" i="22"/>
  <c r="JE24" i="22"/>
  <c r="JD24" i="22"/>
  <c r="JP33" i="22"/>
  <c r="JO33" i="22"/>
  <c r="JN33" i="22"/>
  <c r="JM33" i="22"/>
  <c r="JL33" i="22"/>
  <c r="JK33" i="22"/>
  <c r="JI33" i="22"/>
  <c r="JH33" i="22"/>
  <c r="JG33" i="22"/>
  <c r="JF33" i="22"/>
  <c r="JE33" i="22"/>
  <c r="JD33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20" i="22"/>
  <c r="JO20" i="22"/>
  <c r="JN20" i="22"/>
  <c r="JM20" i="22"/>
  <c r="JL20" i="22"/>
  <c r="JK20" i="22"/>
  <c r="JI20" i="22"/>
  <c r="JH20" i="22"/>
  <c r="JG20" i="22"/>
  <c r="JF20" i="22"/>
  <c r="JE20" i="22"/>
  <c r="JD20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23" i="22"/>
  <c r="JO23" i="22"/>
  <c r="JN23" i="22"/>
  <c r="JM23" i="22"/>
  <c r="JL23" i="22"/>
  <c r="JK23" i="22"/>
  <c r="JI23" i="22"/>
  <c r="JH23" i="22"/>
  <c r="JG23" i="22"/>
  <c r="JF23" i="22"/>
  <c r="JE23" i="22"/>
  <c r="JD23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22" i="22"/>
  <c r="JO22" i="22"/>
  <c r="JN22" i="22"/>
  <c r="JM22" i="22"/>
  <c r="JL22" i="22"/>
  <c r="JK22" i="22"/>
  <c r="JI22" i="22"/>
  <c r="JH22" i="22"/>
  <c r="JG22" i="22"/>
  <c r="JF22" i="22"/>
  <c r="JE22" i="22"/>
  <c r="JD22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25" i="22"/>
  <c r="IG25" i="22"/>
  <c r="IF25" i="22"/>
  <c r="IE25" i="22"/>
  <c r="ID25" i="22"/>
  <c r="IC25" i="22"/>
  <c r="IA25" i="22"/>
  <c r="HZ25" i="22"/>
  <c r="HY25" i="22"/>
  <c r="HX25" i="22"/>
  <c r="HW25" i="22"/>
  <c r="HV25" i="22"/>
  <c r="IH27" i="22"/>
  <c r="IG27" i="22"/>
  <c r="IF27" i="22"/>
  <c r="IE27" i="22"/>
  <c r="ID27" i="22"/>
  <c r="IC27" i="22"/>
  <c r="IA27" i="22"/>
  <c r="HZ27" i="22"/>
  <c r="HY27" i="22"/>
  <c r="HX27" i="22"/>
  <c r="HW27" i="22"/>
  <c r="HV27" i="22"/>
  <c r="IH29" i="22"/>
  <c r="IG29" i="22"/>
  <c r="IF29" i="22"/>
  <c r="IE29" i="22"/>
  <c r="ID29" i="22"/>
  <c r="IC29" i="22"/>
  <c r="IA29" i="22"/>
  <c r="HZ29" i="22"/>
  <c r="HY29" i="22"/>
  <c r="HX29" i="22"/>
  <c r="HW29" i="22"/>
  <c r="HV29" i="22"/>
  <c r="IH36" i="22"/>
  <c r="IG36" i="22"/>
  <c r="IF36" i="22"/>
  <c r="IE36" i="22"/>
  <c r="ID36" i="22"/>
  <c r="IC36" i="22"/>
  <c r="IA36" i="22"/>
  <c r="HZ36" i="22"/>
  <c r="HY36" i="22"/>
  <c r="HX36" i="22"/>
  <c r="HW36" i="22"/>
  <c r="HV36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35" i="22"/>
  <c r="IG35" i="22"/>
  <c r="IF35" i="22"/>
  <c r="IE35" i="22"/>
  <c r="ID35" i="22"/>
  <c r="IC35" i="22"/>
  <c r="IA35" i="22"/>
  <c r="HZ35" i="22"/>
  <c r="HY35" i="22"/>
  <c r="HX35" i="22"/>
  <c r="HW35" i="22"/>
  <c r="HV35" i="22"/>
  <c r="IH31" i="22"/>
  <c r="IG31" i="22"/>
  <c r="IF31" i="22"/>
  <c r="IE31" i="22"/>
  <c r="ID31" i="22"/>
  <c r="IC31" i="22"/>
  <c r="IA31" i="22"/>
  <c r="HZ31" i="22"/>
  <c r="HY31" i="22"/>
  <c r="HX31" i="22"/>
  <c r="HW31" i="22"/>
  <c r="HV31" i="22"/>
  <c r="IH34" i="22"/>
  <c r="IG34" i="22"/>
  <c r="IF34" i="22"/>
  <c r="IE34" i="22"/>
  <c r="ID34" i="22"/>
  <c r="IC34" i="22"/>
  <c r="IA34" i="22"/>
  <c r="HZ34" i="22"/>
  <c r="HY34" i="22"/>
  <c r="HX34" i="22"/>
  <c r="HW34" i="22"/>
  <c r="HV34" i="22"/>
  <c r="IH30" i="22"/>
  <c r="IG30" i="22"/>
  <c r="IF30" i="22"/>
  <c r="IE30" i="22"/>
  <c r="ID30" i="22"/>
  <c r="IC30" i="22"/>
  <c r="IA30" i="22"/>
  <c r="HZ30" i="22"/>
  <c r="HY30" i="22"/>
  <c r="HX30" i="22"/>
  <c r="HW30" i="22"/>
  <c r="HV30" i="22"/>
  <c r="IH26" i="22"/>
  <c r="IG26" i="22"/>
  <c r="IF26" i="22"/>
  <c r="IE26" i="22"/>
  <c r="ID26" i="22"/>
  <c r="IC26" i="22"/>
  <c r="IA26" i="22"/>
  <c r="HZ26" i="22"/>
  <c r="HY26" i="22"/>
  <c r="HX26" i="22"/>
  <c r="HW26" i="22"/>
  <c r="HV26" i="22"/>
  <c r="IH32" i="22"/>
  <c r="IG32" i="22"/>
  <c r="IF32" i="22"/>
  <c r="IE32" i="22"/>
  <c r="ID32" i="22"/>
  <c r="IC32" i="22"/>
  <c r="IA32" i="22"/>
  <c r="HZ32" i="22"/>
  <c r="HY32" i="22"/>
  <c r="HX32" i="22"/>
  <c r="HW32" i="22"/>
  <c r="HV32" i="22"/>
  <c r="IH24" i="22"/>
  <c r="IG24" i="22"/>
  <c r="IF24" i="22"/>
  <c r="IE24" i="22"/>
  <c r="ID24" i="22"/>
  <c r="IC24" i="22"/>
  <c r="IA24" i="22"/>
  <c r="HZ24" i="22"/>
  <c r="HY24" i="22"/>
  <c r="HX24" i="22"/>
  <c r="HW24" i="22"/>
  <c r="HV24" i="22"/>
  <c r="IH33" i="22"/>
  <c r="IG33" i="22"/>
  <c r="IF33" i="22"/>
  <c r="IE33" i="22"/>
  <c r="ID33" i="22"/>
  <c r="IC33" i="22"/>
  <c r="IA33" i="22"/>
  <c r="HZ33" i="22"/>
  <c r="HY33" i="22"/>
  <c r="HX33" i="22"/>
  <c r="HW33" i="22"/>
  <c r="HV33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20" i="22"/>
  <c r="IG20" i="22"/>
  <c r="IF20" i="22"/>
  <c r="IE20" i="22"/>
  <c r="ID20" i="22"/>
  <c r="IC20" i="22"/>
  <c r="IA20" i="22"/>
  <c r="HZ20" i="22"/>
  <c r="HY20" i="22"/>
  <c r="HX20" i="22"/>
  <c r="HW20" i="22"/>
  <c r="HV20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23" i="22"/>
  <c r="IG23" i="22"/>
  <c r="IF23" i="22"/>
  <c r="IE23" i="22"/>
  <c r="ID23" i="22"/>
  <c r="IC23" i="22"/>
  <c r="IA23" i="22"/>
  <c r="HZ23" i="22"/>
  <c r="HY23" i="22"/>
  <c r="HX23" i="22"/>
  <c r="HW23" i="22"/>
  <c r="HV23" i="22"/>
  <c r="IH21" i="22"/>
  <c r="IG21" i="22"/>
  <c r="IF21" i="22"/>
  <c r="IE21" i="22"/>
  <c r="ID21" i="22"/>
  <c r="IC21" i="22"/>
  <c r="IA21" i="22"/>
  <c r="HZ21" i="22"/>
  <c r="HY21" i="22"/>
  <c r="HX21" i="22"/>
  <c r="HW21" i="22"/>
  <c r="HV21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22" i="22"/>
  <c r="IG22" i="22"/>
  <c r="IF22" i="22"/>
  <c r="IE22" i="22"/>
  <c r="ID22" i="22"/>
  <c r="IC22" i="22"/>
  <c r="IA22" i="22"/>
  <c r="HZ22" i="22"/>
  <c r="HY22" i="22"/>
  <c r="HX22" i="22"/>
  <c r="HW22" i="22"/>
  <c r="HV22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25" i="22"/>
  <c r="GY25" i="22"/>
  <c r="GX25" i="22"/>
  <c r="GW25" i="22"/>
  <c r="GV25" i="22"/>
  <c r="GU25" i="22"/>
  <c r="GS25" i="22"/>
  <c r="GR25" i="22"/>
  <c r="GQ25" i="22"/>
  <c r="GP25" i="22"/>
  <c r="GO25" i="22"/>
  <c r="GN25" i="22"/>
  <c r="GZ27" i="22"/>
  <c r="GY27" i="22"/>
  <c r="GX27" i="22"/>
  <c r="GW27" i="22"/>
  <c r="GV27" i="22"/>
  <c r="GU27" i="22"/>
  <c r="GS27" i="22"/>
  <c r="GR27" i="22"/>
  <c r="GQ27" i="22"/>
  <c r="GP27" i="22"/>
  <c r="GO27" i="22"/>
  <c r="GN27" i="22"/>
  <c r="GZ29" i="22"/>
  <c r="GY29" i="22"/>
  <c r="GX29" i="22"/>
  <c r="GW29" i="22"/>
  <c r="GV29" i="22"/>
  <c r="GU29" i="22"/>
  <c r="GS29" i="22"/>
  <c r="GR29" i="22"/>
  <c r="GQ29" i="22"/>
  <c r="GP29" i="22"/>
  <c r="GO29" i="22"/>
  <c r="GN29" i="22"/>
  <c r="GZ36" i="22"/>
  <c r="GY36" i="22"/>
  <c r="GX36" i="22"/>
  <c r="GW36" i="22"/>
  <c r="GV36" i="22"/>
  <c r="GU36" i="22"/>
  <c r="GS36" i="22"/>
  <c r="GR36" i="22"/>
  <c r="GQ36" i="22"/>
  <c r="GP36" i="22"/>
  <c r="GO36" i="22"/>
  <c r="GN36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35" i="22"/>
  <c r="GY35" i="22"/>
  <c r="GX35" i="22"/>
  <c r="GW35" i="22"/>
  <c r="GV35" i="22"/>
  <c r="GU35" i="22"/>
  <c r="GS35" i="22"/>
  <c r="GR35" i="22"/>
  <c r="GQ35" i="22"/>
  <c r="GP35" i="22"/>
  <c r="GO35" i="22"/>
  <c r="GN35" i="22"/>
  <c r="GZ31" i="22"/>
  <c r="GY31" i="22"/>
  <c r="GX31" i="22"/>
  <c r="GW31" i="22"/>
  <c r="GV31" i="22"/>
  <c r="GU31" i="22"/>
  <c r="GS31" i="22"/>
  <c r="GR31" i="22"/>
  <c r="GQ31" i="22"/>
  <c r="GP31" i="22"/>
  <c r="GO31" i="22"/>
  <c r="GN31" i="22"/>
  <c r="GZ34" i="22"/>
  <c r="GY34" i="22"/>
  <c r="GX34" i="22"/>
  <c r="GW34" i="22"/>
  <c r="GV34" i="22"/>
  <c r="GU34" i="22"/>
  <c r="GS34" i="22"/>
  <c r="GR34" i="22"/>
  <c r="GQ34" i="22"/>
  <c r="GP34" i="22"/>
  <c r="GO34" i="22"/>
  <c r="GN34" i="22"/>
  <c r="GZ30" i="22"/>
  <c r="GY30" i="22"/>
  <c r="GX30" i="22"/>
  <c r="GW30" i="22"/>
  <c r="GV30" i="22"/>
  <c r="GU30" i="22"/>
  <c r="GS30" i="22"/>
  <c r="GR30" i="22"/>
  <c r="GQ30" i="22"/>
  <c r="GP30" i="22"/>
  <c r="GO30" i="22"/>
  <c r="GN30" i="22"/>
  <c r="GZ26" i="22"/>
  <c r="GY26" i="22"/>
  <c r="GX26" i="22"/>
  <c r="GW26" i="22"/>
  <c r="GV26" i="22"/>
  <c r="GU26" i="22"/>
  <c r="GS26" i="22"/>
  <c r="GR26" i="22"/>
  <c r="GQ26" i="22"/>
  <c r="GP26" i="22"/>
  <c r="GO26" i="22"/>
  <c r="GN26" i="22"/>
  <c r="GZ32" i="22"/>
  <c r="GY32" i="22"/>
  <c r="GX32" i="22"/>
  <c r="GW32" i="22"/>
  <c r="GV32" i="22"/>
  <c r="GU32" i="22"/>
  <c r="GS32" i="22"/>
  <c r="GR32" i="22"/>
  <c r="GQ32" i="22"/>
  <c r="GP32" i="22"/>
  <c r="GO32" i="22"/>
  <c r="GN32" i="22"/>
  <c r="GZ24" i="22"/>
  <c r="GY24" i="22"/>
  <c r="GX24" i="22"/>
  <c r="GW24" i="22"/>
  <c r="GV24" i="22"/>
  <c r="GU24" i="22"/>
  <c r="GS24" i="22"/>
  <c r="GR24" i="22"/>
  <c r="GQ24" i="22"/>
  <c r="GP24" i="22"/>
  <c r="GO24" i="22"/>
  <c r="GN24" i="22"/>
  <c r="GZ33" i="22"/>
  <c r="GY33" i="22"/>
  <c r="GX33" i="22"/>
  <c r="GW33" i="22"/>
  <c r="GV33" i="22"/>
  <c r="GU33" i="22"/>
  <c r="GS33" i="22"/>
  <c r="GR33" i="22"/>
  <c r="GQ33" i="22"/>
  <c r="GP33" i="22"/>
  <c r="GO33" i="22"/>
  <c r="GN33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20" i="22"/>
  <c r="GY20" i="22"/>
  <c r="GX20" i="22"/>
  <c r="GW20" i="22"/>
  <c r="GV20" i="22"/>
  <c r="GU20" i="22"/>
  <c r="GS20" i="22"/>
  <c r="GR20" i="22"/>
  <c r="GQ20" i="22"/>
  <c r="GP20" i="22"/>
  <c r="GO20" i="22"/>
  <c r="GN20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23" i="22"/>
  <c r="GY23" i="22"/>
  <c r="GX23" i="22"/>
  <c r="GW23" i="22"/>
  <c r="GV23" i="22"/>
  <c r="GU23" i="22"/>
  <c r="GS23" i="22"/>
  <c r="GR23" i="22"/>
  <c r="GQ23" i="22"/>
  <c r="GP23" i="22"/>
  <c r="GO23" i="22"/>
  <c r="GN23" i="22"/>
  <c r="GZ21" i="22"/>
  <c r="GY21" i="22"/>
  <c r="GX21" i="22"/>
  <c r="GW21" i="22"/>
  <c r="GV21" i="22"/>
  <c r="GU21" i="22"/>
  <c r="GS21" i="22"/>
  <c r="GR21" i="22"/>
  <c r="GQ21" i="22"/>
  <c r="GP21" i="22"/>
  <c r="GO21" i="22"/>
  <c r="GN21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22" i="22"/>
  <c r="GY22" i="22"/>
  <c r="GX22" i="22"/>
  <c r="GW22" i="22"/>
  <c r="GV22" i="22"/>
  <c r="GU22" i="22"/>
  <c r="GS22" i="22"/>
  <c r="GR22" i="22"/>
  <c r="GQ22" i="22"/>
  <c r="GP22" i="22"/>
  <c r="GO22" i="22"/>
  <c r="GN22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25" i="22"/>
  <c r="FQ25" i="22"/>
  <c r="FP25" i="22"/>
  <c r="FO25" i="22"/>
  <c r="FN25" i="22"/>
  <c r="FM25" i="22"/>
  <c r="FK25" i="22"/>
  <c r="FJ25" i="22"/>
  <c r="FI25" i="22"/>
  <c r="FH25" i="22"/>
  <c r="FG25" i="22"/>
  <c r="FF25" i="22"/>
  <c r="FR27" i="22"/>
  <c r="FQ27" i="22"/>
  <c r="FP27" i="22"/>
  <c r="FO27" i="22"/>
  <c r="FN27" i="22"/>
  <c r="FM27" i="22"/>
  <c r="FK27" i="22"/>
  <c r="FJ27" i="22"/>
  <c r="FI27" i="22"/>
  <c r="FH27" i="22"/>
  <c r="FG27" i="22"/>
  <c r="FF27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36" i="22"/>
  <c r="FQ36" i="22"/>
  <c r="FP36" i="22"/>
  <c r="FO36" i="22"/>
  <c r="FN36" i="22"/>
  <c r="FM36" i="22"/>
  <c r="FK36" i="22"/>
  <c r="FJ36" i="22"/>
  <c r="FI36" i="22"/>
  <c r="FH36" i="22"/>
  <c r="FG36" i="22"/>
  <c r="FF36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35" i="22"/>
  <c r="FQ35" i="22"/>
  <c r="FP35" i="22"/>
  <c r="FO35" i="22"/>
  <c r="FN35" i="22"/>
  <c r="FM35" i="22"/>
  <c r="FK35" i="22"/>
  <c r="FJ35" i="22"/>
  <c r="FI35" i="22"/>
  <c r="FH35" i="22"/>
  <c r="FG35" i="22"/>
  <c r="FF35" i="22"/>
  <c r="FR31" i="22"/>
  <c r="FQ31" i="22"/>
  <c r="FP31" i="22"/>
  <c r="FO31" i="22"/>
  <c r="FN31" i="22"/>
  <c r="FM31" i="22"/>
  <c r="FK31" i="22"/>
  <c r="FJ31" i="22"/>
  <c r="FI31" i="22"/>
  <c r="FH31" i="22"/>
  <c r="FG31" i="22"/>
  <c r="FF31" i="22"/>
  <c r="FR34" i="22"/>
  <c r="FQ34" i="22"/>
  <c r="FP34" i="22"/>
  <c r="FO34" i="22"/>
  <c r="FN34" i="22"/>
  <c r="FM34" i="22"/>
  <c r="FK34" i="22"/>
  <c r="FJ34" i="22"/>
  <c r="FI34" i="22"/>
  <c r="FH34" i="22"/>
  <c r="FG34" i="22"/>
  <c r="FF34" i="22"/>
  <c r="FR30" i="22"/>
  <c r="FQ30" i="22"/>
  <c r="FP30" i="22"/>
  <c r="FO30" i="22"/>
  <c r="FN30" i="22"/>
  <c r="FM30" i="22"/>
  <c r="FK30" i="22"/>
  <c r="FJ30" i="22"/>
  <c r="FI30" i="22"/>
  <c r="FH30" i="22"/>
  <c r="FG30" i="22"/>
  <c r="FF30" i="22"/>
  <c r="FR26" i="22"/>
  <c r="FQ26" i="22"/>
  <c r="FP26" i="22"/>
  <c r="FO26" i="22"/>
  <c r="FN26" i="22"/>
  <c r="FM26" i="22"/>
  <c r="FK26" i="22"/>
  <c r="FJ26" i="22"/>
  <c r="FI26" i="22"/>
  <c r="FH26" i="22"/>
  <c r="FG26" i="22"/>
  <c r="FF26" i="22"/>
  <c r="FR32" i="22"/>
  <c r="FQ32" i="22"/>
  <c r="FP32" i="22"/>
  <c r="FO32" i="22"/>
  <c r="FN32" i="22"/>
  <c r="FM32" i="22"/>
  <c r="FK32" i="22"/>
  <c r="FJ32" i="22"/>
  <c r="FI32" i="22"/>
  <c r="FH32" i="22"/>
  <c r="FG32" i="22"/>
  <c r="FF32" i="22"/>
  <c r="FR24" i="22"/>
  <c r="FQ24" i="22"/>
  <c r="FP24" i="22"/>
  <c r="FO24" i="22"/>
  <c r="FN24" i="22"/>
  <c r="FM24" i="22"/>
  <c r="FK24" i="22"/>
  <c r="FJ24" i="22"/>
  <c r="FI24" i="22"/>
  <c r="FH24" i="22"/>
  <c r="FG24" i="22"/>
  <c r="FF24" i="22"/>
  <c r="FR33" i="22"/>
  <c r="FQ33" i="22"/>
  <c r="FP33" i="22"/>
  <c r="FO33" i="22"/>
  <c r="FN33" i="22"/>
  <c r="FM33" i="22"/>
  <c r="FK33" i="22"/>
  <c r="FJ33" i="22"/>
  <c r="FI33" i="22"/>
  <c r="FH33" i="22"/>
  <c r="FG33" i="22"/>
  <c r="FF33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20" i="22"/>
  <c r="FQ20" i="22"/>
  <c r="FP20" i="22"/>
  <c r="FO20" i="22"/>
  <c r="FN20" i="22"/>
  <c r="FM20" i="22"/>
  <c r="FK20" i="22"/>
  <c r="FJ20" i="22"/>
  <c r="FI20" i="22"/>
  <c r="FH20" i="22"/>
  <c r="FG20" i="22"/>
  <c r="FF20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23" i="22"/>
  <c r="FQ23" i="22"/>
  <c r="FP23" i="22"/>
  <c r="FO23" i="22"/>
  <c r="FN23" i="22"/>
  <c r="FM23" i="22"/>
  <c r="FK23" i="22"/>
  <c r="FJ23" i="22"/>
  <c r="FI23" i="22"/>
  <c r="FH23" i="22"/>
  <c r="FG23" i="22"/>
  <c r="FF23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22" i="22"/>
  <c r="FQ22" i="22"/>
  <c r="FP22" i="22"/>
  <c r="FO22" i="22"/>
  <c r="FN22" i="22"/>
  <c r="FM22" i="22"/>
  <c r="FK22" i="22"/>
  <c r="FJ22" i="22"/>
  <c r="FI22" i="22"/>
  <c r="FH22" i="22"/>
  <c r="FG22" i="22"/>
  <c r="FF22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25" i="22"/>
  <c r="EI25" i="22"/>
  <c r="EH25" i="22"/>
  <c r="EG25" i="22"/>
  <c r="EF25" i="22"/>
  <c r="EE25" i="22"/>
  <c r="EC25" i="22"/>
  <c r="EB25" i="22"/>
  <c r="EA25" i="22"/>
  <c r="DZ25" i="22"/>
  <c r="DY25" i="22"/>
  <c r="DX25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29" i="22"/>
  <c r="EI29" i="22"/>
  <c r="EH29" i="22"/>
  <c r="EG29" i="22"/>
  <c r="EF29" i="22"/>
  <c r="EE29" i="22"/>
  <c r="EC29" i="22"/>
  <c r="EB29" i="22"/>
  <c r="EA29" i="22"/>
  <c r="DZ29" i="22"/>
  <c r="DY29" i="22"/>
  <c r="DX29" i="22"/>
  <c r="EJ36" i="22"/>
  <c r="EI36" i="22"/>
  <c r="EH36" i="22"/>
  <c r="EG36" i="22"/>
  <c r="EF36" i="22"/>
  <c r="EE36" i="22"/>
  <c r="EC36" i="22"/>
  <c r="EB36" i="22"/>
  <c r="EA36" i="22"/>
  <c r="DZ36" i="22"/>
  <c r="DY36" i="22"/>
  <c r="DX36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35" i="22"/>
  <c r="EI35" i="22"/>
  <c r="EH35" i="22"/>
  <c r="EG35" i="22"/>
  <c r="EF35" i="22"/>
  <c r="EE35" i="22"/>
  <c r="EC35" i="22"/>
  <c r="EB35" i="22"/>
  <c r="EA35" i="22"/>
  <c r="DZ35" i="22"/>
  <c r="DY35" i="22"/>
  <c r="DX35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34" i="22"/>
  <c r="EI34" i="22"/>
  <c r="EH34" i="22"/>
  <c r="EG34" i="22"/>
  <c r="EF34" i="22"/>
  <c r="EE34" i="22"/>
  <c r="EC34" i="22"/>
  <c r="EB34" i="22"/>
  <c r="EA34" i="22"/>
  <c r="DZ34" i="22"/>
  <c r="DY34" i="22"/>
  <c r="DX34" i="22"/>
  <c r="EJ30" i="22"/>
  <c r="EI30" i="22"/>
  <c r="EH30" i="22"/>
  <c r="EG30" i="22"/>
  <c r="EF30" i="22"/>
  <c r="EE30" i="22"/>
  <c r="EC30" i="22"/>
  <c r="EB30" i="22"/>
  <c r="EA30" i="22"/>
  <c r="DZ30" i="22"/>
  <c r="DY30" i="22"/>
  <c r="DX30" i="22"/>
  <c r="EJ26" i="22"/>
  <c r="EI26" i="22"/>
  <c r="EH26" i="22"/>
  <c r="EG26" i="22"/>
  <c r="EF26" i="22"/>
  <c r="EE26" i="22"/>
  <c r="EC26" i="22"/>
  <c r="EB26" i="22"/>
  <c r="EA26" i="22"/>
  <c r="DZ26" i="22"/>
  <c r="DY26" i="22"/>
  <c r="DX26" i="22"/>
  <c r="EJ32" i="22"/>
  <c r="EI32" i="22"/>
  <c r="EH32" i="22"/>
  <c r="EG32" i="22"/>
  <c r="EF32" i="22"/>
  <c r="EE32" i="22"/>
  <c r="EC32" i="22"/>
  <c r="EB32" i="22"/>
  <c r="EA32" i="22"/>
  <c r="DZ32" i="22"/>
  <c r="DY32" i="22"/>
  <c r="DX32" i="22"/>
  <c r="EJ24" i="22"/>
  <c r="EI24" i="22"/>
  <c r="EH24" i="22"/>
  <c r="EG24" i="22"/>
  <c r="EF24" i="22"/>
  <c r="EE24" i="22"/>
  <c r="EC24" i="22"/>
  <c r="EB24" i="22"/>
  <c r="EA24" i="22"/>
  <c r="DZ24" i="22"/>
  <c r="DY24" i="22"/>
  <c r="DX24" i="22"/>
  <c r="EJ33" i="22"/>
  <c r="EI33" i="22"/>
  <c r="EH33" i="22"/>
  <c r="EG33" i="22"/>
  <c r="EF33" i="22"/>
  <c r="EE33" i="22"/>
  <c r="EC33" i="22"/>
  <c r="EB33" i="22"/>
  <c r="EA33" i="22"/>
  <c r="DZ33" i="22"/>
  <c r="DY33" i="22"/>
  <c r="DX33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20" i="22"/>
  <c r="EI20" i="22"/>
  <c r="EH20" i="22"/>
  <c r="EG20" i="22"/>
  <c r="EF20" i="22"/>
  <c r="EE20" i="22"/>
  <c r="EC20" i="22"/>
  <c r="EB20" i="22"/>
  <c r="EA20" i="22"/>
  <c r="DZ20" i="22"/>
  <c r="DY20" i="22"/>
  <c r="DX20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22" i="22"/>
  <c r="EI22" i="22"/>
  <c r="EH22" i="22"/>
  <c r="EG22" i="22"/>
  <c r="EF22" i="22"/>
  <c r="EE22" i="22"/>
  <c r="EC22" i="22"/>
  <c r="EB22" i="22"/>
  <c r="EA22" i="22"/>
  <c r="DZ22" i="22"/>
  <c r="DY22" i="22"/>
  <c r="DX22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31" i="4"/>
  <c r="RK31" i="4"/>
  <c r="RJ31" i="4"/>
  <c r="RI31" i="4"/>
  <c r="RH31" i="4"/>
  <c r="RG31" i="4"/>
  <c r="RE31" i="4"/>
  <c r="RD31" i="4"/>
  <c r="RC31" i="4"/>
  <c r="RB31" i="4"/>
  <c r="RA31" i="4"/>
  <c r="QZ31" i="4"/>
  <c r="RL28" i="4"/>
  <c r="RK28" i="4"/>
  <c r="RJ28" i="4"/>
  <c r="RI28" i="4"/>
  <c r="RH28" i="4"/>
  <c r="RG28" i="4"/>
  <c r="RE28" i="4"/>
  <c r="RD28" i="4"/>
  <c r="RC28" i="4"/>
  <c r="RB28" i="4"/>
  <c r="RA28" i="4"/>
  <c r="QZ28" i="4"/>
  <c r="RL32" i="4"/>
  <c r="RK32" i="4"/>
  <c r="RJ32" i="4"/>
  <c r="RI32" i="4"/>
  <c r="RH32" i="4"/>
  <c r="RG32" i="4"/>
  <c r="RE32" i="4"/>
  <c r="RD32" i="4"/>
  <c r="RC32" i="4"/>
  <c r="RB32" i="4"/>
  <c r="RA32" i="4"/>
  <c r="QZ32" i="4"/>
  <c r="RL27" i="4"/>
  <c r="RK27" i="4"/>
  <c r="RJ27" i="4"/>
  <c r="RI27" i="4"/>
  <c r="RH27" i="4"/>
  <c r="RG27" i="4"/>
  <c r="RE27" i="4"/>
  <c r="RD27" i="4"/>
  <c r="RC27" i="4"/>
  <c r="RB27" i="4"/>
  <c r="RA27" i="4"/>
  <c r="QZ27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39" i="4"/>
  <c r="RK39" i="4"/>
  <c r="RJ39" i="4"/>
  <c r="RI39" i="4"/>
  <c r="RH39" i="4"/>
  <c r="RG39" i="4"/>
  <c r="RE39" i="4"/>
  <c r="RD39" i="4"/>
  <c r="RC39" i="4"/>
  <c r="RB39" i="4"/>
  <c r="RA39" i="4"/>
  <c r="QZ39" i="4"/>
  <c r="RL34" i="4"/>
  <c r="RK34" i="4"/>
  <c r="RJ34" i="4"/>
  <c r="RI34" i="4"/>
  <c r="RH34" i="4"/>
  <c r="RG34" i="4"/>
  <c r="RE34" i="4"/>
  <c r="RD34" i="4"/>
  <c r="RC34" i="4"/>
  <c r="RB34" i="4"/>
  <c r="RA34" i="4"/>
  <c r="QZ34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29" i="4"/>
  <c r="RK29" i="4"/>
  <c r="RJ29" i="4"/>
  <c r="RI29" i="4"/>
  <c r="RH29" i="4"/>
  <c r="RG29" i="4"/>
  <c r="RE29" i="4"/>
  <c r="RD29" i="4"/>
  <c r="RC29" i="4"/>
  <c r="RB29" i="4"/>
  <c r="RA29" i="4"/>
  <c r="QZ29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37" i="4"/>
  <c r="RK37" i="4"/>
  <c r="RJ37" i="4"/>
  <c r="RI37" i="4"/>
  <c r="RH37" i="4"/>
  <c r="RG37" i="4"/>
  <c r="RE37" i="4"/>
  <c r="RD37" i="4"/>
  <c r="RC37" i="4"/>
  <c r="RB37" i="4"/>
  <c r="RA37" i="4"/>
  <c r="QZ37" i="4"/>
  <c r="RL30" i="4"/>
  <c r="RK30" i="4"/>
  <c r="RJ30" i="4"/>
  <c r="RI30" i="4"/>
  <c r="RH30" i="4"/>
  <c r="RG30" i="4"/>
  <c r="RE30" i="4"/>
  <c r="RD30" i="4"/>
  <c r="RC30" i="4"/>
  <c r="RB30" i="4"/>
  <c r="RA30" i="4"/>
  <c r="QZ30" i="4"/>
  <c r="RL35" i="4"/>
  <c r="RK35" i="4"/>
  <c r="RJ35" i="4"/>
  <c r="RI35" i="4"/>
  <c r="RH35" i="4"/>
  <c r="RG35" i="4"/>
  <c r="RE35" i="4"/>
  <c r="RD35" i="4"/>
  <c r="RC35" i="4"/>
  <c r="RB35" i="4"/>
  <c r="RA35" i="4"/>
  <c r="QZ3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7" i="4"/>
  <c r="RK7" i="4"/>
  <c r="RJ7" i="4"/>
  <c r="RI7" i="4"/>
  <c r="RH7" i="4"/>
  <c r="RG7" i="4"/>
  <c r="RE7" i="4"/>
  <c r="RD7" i="4"/>
  <c r="RC7" i="4"/>
  <c r="RB7" i="4"/>
  <c r="RA7" i="4"/>
  <c r="QZ7" i="4"/>
  <c r="RL8" i="4"/>
  <c r="RK8" i="4"/>
  <c r="RJ8" i="4"/>
  <c r="RI8" i="4"/>
  <c r="RH8" i="4"/>
  <c r="RG8" i="4"/>
  <c r="RE8" i="4"/>
  <c r="RD8" i="4"/>
  <c r="RC8" i="4"/>
  <c r="RB8" i="4"/>
  <c r="RA8" i="4"/>
  <c r="QZ8" i="4"/>
  <c r="RL5" i="4"/>
  <c r="RK5" i="4"/>
  <c r="RJ5" i="4"/>
  <c r="RI5" i="4"/>
  <c r="RH5" i="4"/>
  <c r="RG5" i="4"/>
  <c r="RE5" i="4"/>
  <c r="RD5" i="4"/>
  <c r="RC5" i="4"/>
  <c r="RB5" i="4"/>
  <c r="RA5" i="4"/>
  <c r="QZ5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QD31" i="4"/>
  <c r="QC31" i="4"/>
  <c r="QB31" i="4"/>
  <c r="QA31" i="4"/>
  <c r="PZ31" i="4"/>
  <c r="PY31" i="4"/>
  <c r="PW31" i="4"/>
  <c r="PV31" i="4"/>
  <c r="PU31" i="4"/>
  <c r="PT31" i="4"/>
  <c r="PS31" i="4"/>
  <c r="PR31" i="4"/>
  <c r="QD28" i="4"/>
  <c r="QC28" i="4"/>
  <c r="QB28" i="4"/>
  <c r="QA28" i="4"/>
  <c r="PZ28" i="4"/>
  <c r="PY28" i="4"/>
  <c r="PW28" i="4"/>
  <c r="PV28" i="4"/>
  <c r="PU28" i="4"/>
  <c r="PT28" i="4"/>
  <c r="PS28" i="4"/>
  <c r="PR28" i="4"/>
  <c r="QD32" i="4"/>
  <c r="QC32" i="4"/>
  <c r="QB32" i="4"/>
  <c r="QA32" i="4"/>
  <c r="PZ32" i="4"/>
  <c r="PY32" i="4"/>
  <c r="PW32" i="4"/>
  <c r="PV32" i="4"/>
  <c r="PU32" i="4"/>
  <c r="PT32" i="4"/>
  <c r="PS32" i="4"/>
  <c r="PR32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39" i="4"/>
  <c r="QC39" i="4"/>
  <c r="QB39" i="4"/>
  <c r="QA39" i="4"/>
  <c r="PZ39" i="4"/>
  <c r="PY39" i="4"/>
  <c r="PW39" i="4"/>
  <c r="PV39" i="4"/>
  <c r="PU39" i="4"/>
  <c r="PT39" i="4"/>
  <c r="PS39" i="4"/>
  <c r="PR39" i="4"/>
  <c r="QD34" i="4"/>
  <c r="QC34" i="4"/>
  <c r="QB34" i="4"/>
  <c r="QA34" i="4"/>
  <c r="PZ34" i="4"/>
  <c r="PY34" i="4"/>
  <c r="PW34" i="4"/>
  <c r="PV34" i="4"/>
  <c r="PU34" i="4"/>
  <c r="PT34" i="4"/>
  <c r="PS34" i="4"/>
  <c r="PR34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29" i="4"/>
  <c r="QC29" i="4"/>
  <c r="QB29" i="4"/>
  <c r="QA29" i="4"/>
  <c r="PZ29" i="4"/>
  <c r="PY29" i="4"/>
  <c r="PW29" i="4"/>
  <c r="PV29" i="4"/>
  <c r="PU29" i="4"/>
  <c r="PT29" i="4"/>
  <c r="PS29" i="4"/>
  <c r="PR29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37" i="4"/>
  <c r="QC37" i="4"/>
  <c r="QB37" i="4"/>
  <c r="QA37" i="4"/>
  <c r="PZ37" i="4"/>
  <c r="PY37" i="4"/>
  <c r="PW37" i="4"/>
  <c r="PV37" i="4"/>
  <c r="PU37" i="4"/>
  <c r="PT37" i="4"/>
  <c r="PS37" i="4"/>
  <c r="PR37" i="4"/>
  <c r="QD30" i="4"/>
  <c r="QC30" i="4"/>
  <c r="QB30" i="4"/>
  <c r="QA30" i="4"/>
  <c r="PZ30" i="4"/>
  <c r="PY30" i="4"/>
  <c r="PW30" i="4"/>
  <c r="PV30" i="4"/>
  <c r="PU30" i="4"/>
  <c r="PT30" i="4"/>
  <c r="PS30" i="4"/>
  <c r="PR30" i="4"/>
  <c r="QD35" i="4"/>
  <c r="QC35" i="4"/>
  <c r="QB35" i="4"/>
  <c r="QA35" i="4"/>
  <c r="PZ35" i="4"/>
  <c r="PY35" i="4"/>
  <c r="PW35" i="4"/>
  <c r="PV35" i="4"/>
  <c r="PU35" i="4"/>
  <c r="PT35" i="4"/>
  <c r="PS35" i="4"/>
  <c r="PR3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7" i="4"/>
  <c r="QC7" i="4"/>
  <c r="QB7" i="4"/>
  <c r="QA7" i="4"/>
  <c r="PZ7" i="4"/>
  <c r="PY7" i="4"/>
  <c r="PW7" i="4"/>
  <c r="PV7" i="4"/>
  <c r="PU7" i="4"/>
  <c r="PT7" i="4"/>
  <c r="PS7" i="4"/>
  <c r="PR7" i="4"/>
  <c r="QD8" i="4"/>
  <c r="QC8" i="4"/>
  <c r="QB8" i="4"/>
  <c r="QA8" i="4"/>
  <c r="PZ8" i="4"/>
  <c r="PY8" i="4"/>
  <c r="PW8" i="4"/>
  <c r="PV8" i="4"/>
  <c r="PU8" i="4"/>
  <c r="PT8" i="4"/>
  <c r="PS8" i="4"/>
  <c r="PR8" i="4"/>
  <c r="QD5" i="4"/>
  <c r="QC5" i="4"/>
  <c r="QB5" i="4"/>
  <c r="QA5" i="4"/>
  <c r="PZ5" i="4"/>
  <c r="PY5" i="4"/>
  <c r="PW5" i="4"/>
  <c r="PV5" i="4"/>
  <c r="PU5" i="4"/>
  <c r="PT5" i="4"/>
  <c r="PS5" i="4"/>
  <c r="PR5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OV31" i="4"/>
  <c r="OU31" i="4"/>
  <c r="OT31" i="4"/>
  <c r="OS31" i="4"/>
  <c r="OR31" i="4"/>
  <c r="OQ31" i="4"/>
  <c r="OO31" i="4"/>
  <c r="ON31" i="4"/>
  <c r="OM31" i="4"/>
  <c r="OL31" i="4"/>
  <c r="OK31" i="4"/>
  <c r="OJ31" i="4"/>
  <c r="OV28" i="4"/>
  <c r="OU28" i="4"/>
  <c r="OT28" i="4"/>
  <c r="OS28" i="4"/>
  <c r="OR28" i="4"/>
  <c r="OQ28" i="4"/>
  <c r="OO28" i="4"/>
  <c r="ON28" i="4"/>
  <c r="OM28" i="4"/>
  <c r="OL28" i="4"/>
  <c r="OK28" i="4"/>
  <c r="OJ28" i="4"/>
  <c r="OV32" i="4"/>
  <c r="OU32" i="4"/>
  <c r="OT32" i="4"/>
  <c r="OS32" i="4"/>
  <c r="OR32" i="4"/>
  <c r="OQ32" i="4"/>
  <c r="OO32" i="4"/>
  <c r="ON32" i="4"/>
  <c r="OM32" i="4"/>
  <c r="OL32" i="4"/>
  <c r="OK32" i="4"/>
  <c r="OJ32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39" i="4"/>
  <c r="OU39" i="4"/>
  <c r="OT39" i="4"/>
  <c r="OS39" i="4"/>
  <c r="OR39" i="4"/>
  <c r="OQ39" i="4"/>
  <c r="OO39" i="4"/>
  <c r="ON39" i="4"/>
  <c r="OM39" i="4"/>
  <c r="OL39" i="4"/>
  <c r="OK39" i="4"/>
  <c r="OJ39" i="4"/>
  <c r="OV34" i="4"/>
  <c r="OU34" i="4"/>
  <c r="OT34" i="4"/>
  <c r="OS34" i="4"/>
  <c r="OR34" i="4"/>
  <c r="OQ34" i="4"/>
  <c r="OO34" i="4"/>
  <c r="ON34" i="4"/>
  <c r="OM34" i="4"/>
  <c r="OL34" i="4"/>
  <c r="OK34" i="4"/>
  <c r="OJ34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29" i="4"/>
  <c r="OU29" i="4"/>
  <c r="OT29" i="4"/>
  <c r="OS29" i="4"/>
  <c r="OR29" i="4"/>
  <c r="OQ29" i="4"/>
  <c r="OO29" i="4"/>
  <c r="ON29" i="4"/>
  <c r="OM29" i="4"/>
  <c r="OL29" i="4"/>
  <c r="OK29" i="4"/>
  <c r="OJ29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37" i="4"/>
  <c r="OU37" i="4"/>
  <c r="OT37" i="4"/>
  <c r="OS37" i="4"/>
  <c r="OR37" i="4"/>
  <c r="OQ37" i="4"/>
  <c r="OO37" i="4"/>
  <c r="ON37" i="4"/>
  <c r="OM37" i="4"/>
  <c r="OL37" i="4"/>
  <c r="OK37" i="4"/>
  <c r="OJ37" i="4"/>
  <c r="OV30" i="4"/>
  <c r="OU30" i="4"/>
  <c r="OT30" i="4"/>
  <c r="OS30" i="4"/>
  <c r="OR30" i="4"/>
  <c r="OQ30" i="4"/>
  <c r="OO30" i="4"/>
  <c r="ON30" i="4"/>
  <c r="OM30" i="4"/>
  <c r="OL30" i="4"/>
  <c r="OK30" i="4"/>
  <c r="OJ30" i="4"/>
  <c r="OV35" i="4"/>
  <c r="OU35" i="4"/>
  <c r="OT35" i="4"/>
  <c r="OS35" i="4"/>
  <c r="OR35" i="4"/>
  <c r="OQ35" i="4"/>
  <c r="OO35" i="4"/>
  <c r="ON35" i="4"/>
  <c r="OM35" i="4"/>
  <c r="OL35" i="4"/>
  <c r="OK35" i="4"/>
  <c r="OJ3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7" i="4"/>
  <c r="OU7" i="4"/>
  <c r="OT7" i="4"/>
  <c r="OS7" i="4"/>
  <c r="OR7" i="4"/>
  <c r="OQ7" i="4"/>
  <c r="OO7" i="4"/>
  <c r="ON7" i="4"/>
  <c r="OM7" i="4"/>
  <c r="OL7" i="4"/>
  <c r="OK7" i="4"/>
  <c r="OJ7" i="4"/>
  <c r="OV8" i="4"/>
  <c r="OU8" i="4"/>
  <c r="OT8" i="4"/>
  <c r="OS8" i="4"/>
  <c r="OR8" i="4"/>
  <c r="OQ8" i="4"/>
  <c r="OO8" i="4"/>
  <c r="ON8" i="4"/>
  <c r="OM8" i="4"/>
  <c r="OL8" i="4"/>
  <c r="OK8" i="4"/>
  <c r="OJ8" i="4"/>
  <c r="OV5" i="4"/>
  <c r="OU5" i="4"/>
  <c r="OT5" i="4"/>
  <c r="OS5" i="4"/>
  <c r="OR5" i="4"/>
  <c r="OQ5" i="4"/>
  <c r="OO5" i="4"/>
  <c r="ON5" i="4"/>
  <c r="OM5" i="4"/>
  <c r="OL5" i="4"/>
  <c r="OK5" i="4"/>
  <c r="OJ5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NN31" i="4"/>
  <c r="NM31" i="4"/>
  <c r="NL31" i="4"/>
  <c r="NK31" i="4"/>
  <c r="NJ31" i="4"/>
  <c r="NI31" i="4"/>
  <c r="NG31" i="4"/>
  <c r="NF31" i="4"/>
  <c r="NE31" i="4"/>
  <c r="ND31" i="4"/>
  <c r="NC31" i="4"/>
  <c r="NB31" i="4"/>
  <c r="NN28" i="4"/>
  <c r="NM28" i="4"/>
  <c r="NL28" i="4"/>
  <c r="NK28" i="4"/>
  <c r="NJ28" i="4"/>
  <c r="NI28" i="4"/>
  <c r="NG28" i="4"/>
  <c r="NF28" i="4"/>
  <c r="NE28" i="4"/>
  <c r="ND28" i="4"/>
  <c r="NC28" i="4"/>
  <c r="NB28" i="4"/>
  <c r="NN32" i="4"/>
  <c r="NM32" i="4"/>
  <c r="NL32" i="4"/>
  <c r="NK32" i="4"/>
  <c r="NJ32" i="4"/>
  <c r="NI32" i="4"/>
  <c r="NG32" i="4"/>
  <c r="NF32" i="4"/>
  <c r="NE32" i="4"/>
  <c r="ND32" i="4"/>
  <c r="NC32" i="4"/>
  <c r="NB32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39" i="4"/>
  <c r="NM39" i="4"/>
  <c r="NL39" i="4"/>
  <c r="NK39" i="4"/>
  <c r="NJ39" i="4"/>
  <c r="NI39" i="4"/>
  <c r="NG39" i="4"/>
  <c r="NF39" i="4"/>
  <c r="NE39" i="4"/>
  <c r="ND39" i="4"/>
  <c r="NC39" i="4"/>
  <c r="NB39" i="4"/>
  <c r="NN34" i="4"/>
  <c r="NM34" i="4"/>
  <c r="NL34" i="4"/>
  <c r="NK34" i="4"/>
  <c r="NJ34" i="4"/>
  <c r="NI34" i="4"/>
  <c r="NG34" i="4"/>
  <c r="NF34" i="4"/>
  <c r="NE34" i="4"/>
  <c r="ND34" i="4"/>
  <c r="NC34" i="4"/>
  <c r="NB34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29" i="4"/>
  <c r="NM29" i="4"/>
  <c r="NL29" i="4"/>
  <c r="NK29" i="4"/>
  <c r="NJ29" i="4"/>
  <c r="NI29" i="4"/>
  <c r="NG29" i="4"/>
  <c r="NF29" i="4"/>
  <c r="NE29" i="4"/>
  <c r="ND29" i="4"/>
  <c r="NC29" i="4"/>
  <c r="NB29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37" i="4"/>
  <c r="NM37" i="4"/>
  <c r="NL37" i="4"/>
  <c r="NK37" i="4"/>
  <c r="NJ37" i="4"/>
  <c r="NI37" i="4"/>
  <c r="NG37" i="4"/>
  <c r="NF37" i="4"/>
  <c r="NE37" i="4"/>
  <c r="ND37" i="4"/>
  <c r="NC37" i="4"/>
  <c r="NB37" i="4"/>
  <c r="NN30" i="4"/>
  <c r="NM30" i="4"/>
  <c r="NL30" i="4"/>
  <c r="NK30" i="4"/>
  <c r="NJ30" i="4"/>
  <c r="NI30" i="4"/>
  <c r="NG30" i="4"/>
  <c r="NF30" i="4"/>
  <c r="NE30" i="4"/>
  <c r="ND30" i="4"/>
  <c r="NC30" i="4"/>
  <c r="NB30" i="4"/>
  <c r="NN35" i="4"/>
  <c r="NM35" i="4"/>
  <c r="NL35" i="4"/>
  <c r="NK35" i="4"/>
  <c r="NJ35" i="4"/>
  <c r="NI35" i="4"/>
  <c r="NG35" i="4"/>
  <c r="NF35" i="4"/>
  <c r="NE35" i="4"/>
  <c r="ND35" i="4"/>
  <c r="NC35" i="4"/>
  <c r="NB3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7" i="4"/>
  <c r="NM7" i="4"/>
  <c r="NL7" i="4"/>
  <c r="NK7" i="4"/>
  <c r="NJ7" i="4"/>
  <c r="NI7" i="4"/>
  <c r="NG7" i="4"/>
  <c r="NF7" i="4"/>
  <c r="NE7" i="4"/>
  <c r="ND7" i="4"/>
  <c r="NC7" i="4"/>
  <c r="NB7" i="4"/>
  <c r="NN8" i="4"/>
  <c r="NM8" i="4"/>
  <c r="NL8" i="4"/>
  <c r="NK8" i="4"/>
  <c r="NJ8" i="4"/>
  <c r="NI8" i="4"/>
  <c r="NG8" i="4"/>
  <c r="NF8" i="4"/>
  <c r="NE8" i="4"/>
  <c r="ND8" i="4"/>
  <c r="NC8" i="4"/>
  <c r="NB8" i="4"/>
  <c r="NN5" i="4"/>
  <c r="NM5" i="4"/>
  <c r="NL5" i="4"/>
  <c r="NK5" i="4"/>
  <c r="NJ5" i="4"/>
  <c r="NI5" i="4"/>
  <c r="NG5" i="4"/>
  <c r="NF5" i="4"/>
  <c r="NE5" i="4"/>
  <c r="ND5" i="4"/>
  <c r="NC5" i="4"/>
  <c r="NB5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MF31" i="4"/>
  <c r="ME31" i="4"/>
  <c r="MD31" i="4"/>
  <c r="MC31" i="4"/>
  <c r="MB31" i="4"/>
  <c r="MA31" i="4"/>
  <c r="LY31" i="4"/>
  <c r="LX31" i="4"/>
  <c r="LW31" i="4"/>
  <c r="LV31" i="4"/>
  <c r="LU31" i="4"/>
  <c r="LT31" i="4"/>
  <c r="MF28" i="4"/>
  <c r="ME28" i="4"/>
  <c r="MD28" i="4"/>
  <c r="MC28" i="4"/>
  <c r="MB28" i="4"/>
  <c r="MA28" i="4"/>
  <c r="LY28" i="4"/>
  <c r="LX28" i="4"/>
  <c r="LW28" i="4"/>
  <c r="LV28" i="4"/>
  <c r="LU28" i="4"/>
  <c r="LT28" i="4"/>
  <c r="MF32" i="4"/>
  <c r="ME32" i="4"/>
  <c r="MD32" i="4"/>
  <c r="MC32" i="4"/>
  <c r="MB32" i="4"/>
  <c r="MA32" i="4"/>
  <c r="LY32" i="4"/>
  <c r="LX32" i="4"/>
  <c r="LW32" i="4"/>
  <c r="LV32" i="4"/>
  <c r="LU32" i="4"/>
  <c r="LT32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39" i="4"/>
  <c r="ME39" i="4"/>
  <c r="MD39" i="4"/>
  <c r="MC39" i="4"/>
  <c r="MB39" i="4"/>
  <c r="MA39" i="4"/>
  <c r="LY39" i="4"/>
  <c r="LX39" i="4"/>
  <c r="LW39" i="4"/>
  <c r="LV39" i="4"/>
  <c r="LU39" i="4"/>
  <c r="LT39" i="4"/>
  <c r="MF34" i="4"/>
  <c r="ME34" i="4"/>
  <c r="MD34" i="4"/>
  <c r="MC34" i="4"/>
  <c r="MB34" i="4"/>
  <c r="MA34" i="4"/>
  <c r="LY34" i="4"/>
  <c r="LX34" i="4"/>
  <c r="LW34" i="4"/>
  <c r="LV34" i="4"/>
  <c r="LU34" i="4"/>
  <c r="LT34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29" i="4"/>
  <c r="ME29" i="4"/>
  <c r="MD29" i="4"/>
  <c r="MC29" i="4"/>
  <c r="MB29" i="4"/>
  <c r="MA29" i="4"/>
  <c r="LY29" i="4"/>
  <c r="LX29" i="4"/>
  <c r="LW29" i="4"/>
  <c r="LV29" i="4"/>
  <c r="LU29" i="4"/>
  <c r="LT29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37" i="4"/>
  <c r="ME37" i="4"/>
  <c r="MD37" i="4"/>
  <c r="MC37" i="4"/>
  <c r="MB37" i="4"/>
  <c r="MA37" i="4"/>
  <c r="LY37" i="4"/>
  <c r="LX37" i="4"/>
  <c r="LW37" i="4"/>
  <c r="LV37" i="4"/>
  <c r="LU37" i="4"/>
  <c r="LT37" i="4"/>
  <c r="MF30" i="4"/>
  <c r="ME30" i="4"/>
  <c r="MD30" i="4"/>
  <c r="MC30" i="4"/>
  <c r="MB30" i="4"/>
  <c r="MA30" i="4"/>
  <c r="LY30" i="4"/>
  <c r="LX30" i="4"/>
  <c r="LW30" i="4"/>
  <c r="LV30" i="4"/>
  <c r="LU30" i="4"/>
  <c r="LT30" i="4"/>
  <c r="MF35" i="4"/>
  <c r="ME35" i="4"/>
  <c r="MD35" i="4"/>
  <c r="MC35" i="4"/>
  <c r="MB35" i="4"/>
  <c r="MA35" i="4"/>
  <c r="LY35" i="4"/>
  <c r="LX35" i="4"/>
  <c r="LW35" i="4"/>
  <c r="LV35" i="4"/>
  <c r="LU35" i="4"/>
  <c r="LT3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7" i="4"/>
  <c r="ME7" i="4"/>
  <c r="MD7" i="4"/>
  <c r="MC7" i="4"/>
  <c r="MB7" i="4"/>
  <c r="MA7" i="4"/>
  <c r="LY7" i="4"/>
  <c r="LX7" i="4"/>
  <c r="LW7" i="4"/>
  <c r="LV7" i="4"/>
  <c r="LU7" i="4"/>
  <c r="LT7" i="4"/>
  <c r="MF8" i="4"/>
  <c r="ME8" i="4"/>
  <c r="MD8" i="4"/>
  <c r="MC8" i="4"/>
  <c r="MB8" i="4"/>
  <c r="MA8" i="4"/>
  <c r="LY8" i="4"/>
  <c r="LX8" i="4"/>
  <c r="LW8" i="4"/>
  <c r="LV8" i="4"/>
  <c r="LU8" i="4"/>
  <c r="LT8" i="4"/>
  <c r="MF5" i="4"/>
  <c r="ME5" i="4"/>
  <c r="MD5" i="4"/>
  <c r="MC5" i="4"/>
  <c r="MB5" i="4"/>
  <c r="MA5" i="4"/>
  <c r="LY5" i="4"/>
  <c r="LX5" i="4"/>
  <c r="LW5" i="4"/>
  <c r="LV5" i="4"/>
  <c r="LU5" i="4"/>
  <c r="LT5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KX31" i="4"/>
  <c r="KW31" i="4"/>
  <c r="KV31" i="4"/>
  <c r="KU31" i="4"/>
  <c r="KT31" i="4"/>
  <c r="KS31" i="4"/>
  <c r="KQ31" i="4"/>
  <c r="KP31" i="4"/>
  <c r="KO31" i="4"/>
  <c r="KN31" i="4"/>
  <c r="KM31" i="4"/>
  <c r="KL31" i="4"/>
  <c r="KX28" i="4"/>
  <c r="KW28" i="4"/>
  <c r="KV28" i="4"/>
  <c r="KU28" i="4"/>
  <c r="KT28" i="4"/>
  <c r="KS28" i="4"/>
  <c r="KQ28" i="4"/>
  <c r="KP28" i="4"/>
  <c r="KO28" i="4"/>
  <c r="KN28" i="4"/>
  <c r="KM28" i="4"/>
  <c r="KL28" i="4"/>
  <c r="KX32" i="4"/>
  <c r="KW32" i="4"/>
  <c r="KV32" i="4"/>
  <c r="KU32" i="4"/>
  <c r="KT32" i="4"/>
  <c r="KS32" i="4"/>
  <c r="KQ32" i="4"/>
  <c r="KP32" i="4"/>
  <c r="KO32" i="4"/>
  <c r="KN32" i="4"/>
  <c r="KM32" i="4"/>
  <c r="KL32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39" i="4"/>
  <c r="KW39" i="4"/>
  <c r="KV39" i="4"/>
  <c r="KU39" i="4"/>
  <c r="KT39" i="4"/>
  <c r="KS39" i="4"/>
  <c r="KQ39" i="4"/>
  <c r="KP39" i="4"/>
  <c r="KO39" i="4"/>
  <c r="KN39" i="4"/>
  <c r="KM39" i="4"/>
  <c r="KL39" i="4"/>
  <c r="KX34" i="4"/>
  <c r="KW34" i="4"/>
  <c r="KV34" i="4"/>
  <c r="KU34" i="4"/>
  <c r="KT34" i="4"/>
  <c r="KS34" i="4"/>
  <c r="KQ34" i="4"/>
  <c r="KP34" i="4"/>
  <c r="KO34" i="4"/>
  <c r="KN34" i="4"/>
  <c r="KM34" i="4"/>
  <c r="KL34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29" i="4"/>
  <c r="KW29" i="4"/>
  <c r="KV29" i="4"/>
  <c r="KU29" i="4"/>
  <c r="KT29" i="4"/>
  <c r="KS29" i="4"/>
  <c r="KQ29" i="4"/>
  <c r="KP29" i="4"/>
  <c r="KO29" i="4"/>
  <c r="KN29" i="4"/>
  <c r="KM29" i="4"/>
  <c r="KL29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37" i="4"/>
  <c r="KW37" i="4"/>
  <c r="KV37" i="4"/>
  <c r="KU37" i="4"/>
  <c r="KT37" i="4"/>
  <c r="KS37" i="4"/>
  <c r="KQ37" i="4"/>
  <c r="KP37" i="4"/>
  <c r="KO37" i="4"/>
  <c r="KN37" i="4"/>
  <c r="KM37" i="4"/>
  <c r="KL37" i="4"/>
  <c r="KX30" i="4"/>
  <c r="KW30" i="4"/>
  <c r="KV30" i="4"/>
  <c r="KU30" i="4"/>
  <c r="KT30" i="4"/>
  <c r="KS30" i="4"/>
  <c r="KQ30" i="4"/>
  <c r="KP30" i="4"/>
  <c r="KO30" i="4"/>
  <c r="KN30" i="4"/>
  <c r="KM30" i="4"/>
  <c r="KL30" i="4"/>
  <c r="KX35" i="4"/>
  <c r="KW35" i="4"/>
  <c r="KV35" i="4"/>
  <c r="KU35" i="4"/>
  <c r="KT35" i="4"/>
  <c r="KS35" i="4"/>
  <c r="KQ35" i="4"/>
  <c r="KP35" i="4"/>
  <c r="KO35" i="4"/>
  <c r="KN35" i="4"/>
  <c r="KM35" i="4"/>
  <c r="KL3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7" i="4"/>
  <c r="KW7" i="4"/>
  <c r="KV7" i="4"/>
  <c r="KU7" i="4"/>
  <c r="KT7" i="4"/>
  <c r="KS7" i="4"/>
  <c r="KQ7" i="4"/>
  <c r="KP7" i="4"/>
  <c r="KO7" i="4"/>
  <c r="KN7" i="4"/>
  <c r="KM7" i="4"/>
  <c r="KL7" i="4"/>
  <c r="KX8" i="4"/>
  <c r="KW8" i="4"/>
  <c r="KV8" i="4"/>
  <c r="KU8" i="4"/>
  <c r="KT8" i="4"/>
  <c r="KS8" i="4"/>
  <c r="KQ8" i="4"/>
  <c r="KP8" i="4"/>
  <c r="KO8" i="4"/>
  <c r="KN8" i="4"/>
  <c r="KM8" i="4"/>
  <c r="KL8" i="4"/>
  <c r="KX5" i="4"/>
  <c r="KW5" i="4"/>
  <c r="KV5" i="4"/>
  <c r="KU5" i="4"/>
  <c r="KT5" i="4"/>
  <c r="KS5" i="4"/>
  <c r="KQ5" i="4"/>
  <c r="KP5" i="4"/>
  <c r="KO5" i="4"/>
  <c r="KN5" i="4"/>
  <c r="KM5" i="4"/>
  <c r="KL5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JP31" i="4"/>
  <c r="JO31" i="4"/>
  <c r="JN31" i="4"/>
  <c r="JM31" i="4"/>
  <c r="JL31" i="4"/>
  <c r="JK31" i="4"/>
  <c r="JI31" i="4"/>
  <c r="JH31" i="4"/>
  <c r="JG31" i="4"/>
  <c r="JF31" i="4"/>
  <c r="JE31" i="4"/>
  <c r="JD31" i="4"/>
  <c r="JP28" i="4"/>
  <c r="JO28" i="4"/>
  <c r="JN28" i="4"/>
  <c r="JM28" i="4"/>
  <c r="JL28" i="4"/>
  <c r="JK28" i="4"/>
  <c r="JI28" i="4"/>
  <c r="JH28" i="4"/>
  <c r="JG28" i="4"/>
  <c r="JF28" i="4"/>
  <c r="JE28" i="4"/>
  <c r="JD28" i="4"/>
  <c r="JP32" i="4"/>
  <c r="JO32" i="4"/>
  <c r="JN32" i="4"/>
  <c r="JM32" i="4"/>
  <c r="JL32" i="4"/>
  <c r="JK32" i="4"/>
  <c r="JI32" i="4"/>
  <c r="JH32" i="4"/>
  <c r="JG32" i="4"/>
  <c r="JF32" i="4"/>
  <c r="JE32" i="4"/>
  <c r="JD32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39" i="4"/>
  <c r="JO39" i="4"/>
  <c r="JN39" i="4"/>
  <c r="JM39" i="4"/>
  <c r="JL39" i="4"/>
  <c r="JK39" i="4"/>
  <c r="JI39" i="4"/>
  <c r="JH39" i="4"/>
  <c r="JG39" i="4"/>
  <c r="JF39" i="4"/>
  <c r="JE39" i="4"/>
  <c r="JD39" i="4"/>
  <c r="JP34" i="4"/>
  <c r="JO34" i="4"/>
  <c r="JN34" i="4"/>
  <c r="JM34" i="4"/>
  <c r="JL34" i="4"/>
  <c r="JK34" i="4"/>
  <c r="JI34" i="4"/>
  <c r="JH34" i="4"/>
  <c r="JG34" i="4"/>
  <c r="JF34" i="4"/>
  <c r="JE34" i="4"/>
  <c r="JD34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29" i="4"/>
  <c r="JO29" i="4"/>
  <c r="JN29" i="4"/>
  <c r="JM29" i="4"/>
  <c r="JL29" i="4"/>
  <c r="JK29" i="4"/>
  <c r="JI29" i="4"/>
  <c r="JH29" i="4"/>
  <c r="JG29" i="4"/>
  <c r="JF29" i="4"/>
  <c r="JE29" i="4"/>
  <c r="JD29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37" i="4"/>
  <c r="JO37" i="4"/>
  <c r="JN37" i="4"/>
  <c r="JM37" i="4"/>
  <c r="JL37" i="4"/>
  <c r="JK37" i="4"/>
  <c r="JI37" i="4"/>
  <c r="JH37" i="4"/>
  <c r="JG37" i="4"/>
  <c r="JF37" i="4"/>
  <c r="JE37" i="4"/>
  <c r="JD37" i="4"/>
  <c r="JP30" i="4"/>
  <c r="JO30" i="4"/>
  <c r="JN30" i="4"/>
  <c r="JM30" i="4"/>
  <c r="JL30" i="4"/>
  <c r="JK30" i="4"/>
  <c r="JI30" i="4"/>
  <c r="JH30" i="4"/>
  <c r="JG30" i="4"/>
  <c r="JF30" i="4"/>
  <c r="JE30" i="4"/>
  <c r="JD30" i="4"/>
  <c r="JP35" i="4"/>
  <c r="JO35" i="4"/>
  <c r="JN35" i="4"/>
  <c r="JM35" i="4"/>
  <c r="JL35" i="4"/>
  <c r="JK35" i="4"/>
  <c r="JI35" i="4"/>
  <c r="JH35" i="4"/>
  <c r="JG35" i="4"/>
  <c r="JF35" i="4"/>
  <c r="JE35" i="4"/>
  <c r="JD3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7" i="4"/>
  <c r="JO7" i="4"/>
  <c r="JN7" i="4"/>
  <c r="JM7" i="4"/>
  <c r="JL7" i="4"/>
  <c r="JK7" i="4"/>
  <c r="JI7" i="4"/>
  <c r="JH7" i="4"/>
  <c r="JG7" i="4"/>
  <c r="JF7" i="4"/>
  <c r="JE7" i="4"/>
  <c r="JD7" i="4"/>
  <c r="JP8" i="4"/>
  <c r="JO8" i="4"/>
  <c r="JN8" i="4"/>
  <c r="JM8" i="4"/>
  <c r="JL8" i="4"/>
  <c r="JK8" i="4"/>
  <c r="JI8" i="4"/>
  <c r="JH8" i="4"/>
  <c r="JG8" i="4"/>
  <c r="JF8" i="4"/>
  <c r="JE8" i="4"/>
  <c r="JD8" i="4"/>
  <c r="JP5" i="4"/>
  <c r="JO5" i="4"/>
  <c r="JN5" i="4"/>
  <c r="JM5" i="4"/>
  <c r="JL5" i="4"/>
  <c r="JK5" i="4"/>
  <c r="JI5" i="4"/>
  <c r="JH5" i="4"/>
  <c r="JG5" i="4"/>
  <c r="JF5" i="4"/>
  <c r="JE5" i="4"/>
  <c r="JD5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IH31" i="4"/>
  <c r="IG31" i="4"/>
  <c r="IF31" i="4"/>
  <c r="IE31" i="4"/>
  <c r="ID31" i="4"/>
  <c r="IC31" i="4"/>
  <c r="IA31" i="4"/>
  <c r="HZ31" i="4"/>
  <c r="HY31" i="4"/>
  <c r="HX31" i="4"/>
  <c r="HW31" i="4"/>
  <c r="HV31" i="4"/>
  <c r="IH28" i="4"/>
  <c r="IG28" i="4"/>
  <c r="IF28" i="4"/>
  <c r="IE28" i="4"/>
  <c r="ID28" i="4"/>
  <c r="IC28" i="4"/>
  <c r="IA28" i="4"/>
  <c r="HZ28" i="4"/>
  <c r="HY28" i="4"/>
  <c r="HX28" i="4"/>
  <c r="HW28" i="4"/>
  <c r="HV28" i="4"/>
  <c r="IH32" i="4"/>
  <c r="IG32" i="4"/>
  <c r="IF32" i="4"/>
  <c r="IE32" i="4"/>
  <c r="ID32" i="4"/>
  <c r="IC32" i="4"/>
  <c r="IA32" i="4"/>
  <c r="HZ32" i="4"/>
  <c r="HY32" i="4"/>
  <c r="HX32" i="4"/>
  <c r="HW32" i="4"/>
  <c r="HV32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39" i="4"/>
  <c r="IG39" i="4"/>
  <c r="IF39" i="4"/>
  <c r="IE39" i="4"/>
  <c r="ID39" i="4"/>
  <c r="IC39" i="4"/>
  <c r="IA39" i="4"/>
  <c r="HZ39" i="4"/>
  <c r="HY39" i="4"/>
  <c r="HX39" i="4"/>
  <c r="HW39" i="4"/>
  <c r="HV39" i="4"/>
  <c r="IH34" i="4"/>
  <c r="IG34" i="4"/>
  <c r="IF34" i="4"/>
  <c r="IE34" i="4"/>
  <c r="ID34" i="4"/>
  <c r="IC34" i="4"/>
  <c r="IA34" i="4"/>
  <c r="HZ34" i="4"/>
  <c r="HY34" i="4"/>
  <c r="HX34" i="4"/>
  <c r="HW34" i="4"/>
  <c r="HV34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29" i="4"/>
  <c r="IG29" i="4"/>
  <c r="IF29" i="4"/>
  <c r="IE29" i="4"/>
  <c r="ID29" i="4"/>
  <c r="IC29" i="4"/>
  <c r="IA29" i="4"/>
  <c r="HZ29" i="4"/>
  <c r="HY29" i="4"/>
  <c r="HX29" i="4"/>
  <c r="HW29" i="4"/>
  <c r="HV29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37" i="4"/>
  <c r="IG37" i="4"/>
  <c r="IF37" i="4"/>
  <c r="IE37" i="4"/>
  <c r="ID37" i="4"/>
  <c r="IC37" i="4"/>
  <c r="IA37" i="4"/>
  <c r="HZ37" i="4"/>
  <c r="HY37" i="4"/>
  <c r="HX37" i="4"/>
  <c r="HW37" i="4"/>
  <c r="HV37" i="4"/>
  <c r="IH30" i="4"/>
  <c r="IG30" i="4"/>
  <c r="IF30" i="4"/>
  <c r="IE30" i="4"/>
  <c r="ID30" i="4"/>
  <c r="IC30" i="4"/>
  <c r="IA30" i="4"/>
  <c r="HZ30" i="4"/>
  <c r="HY30" i="4"/>
  <c r="HX30" i="4"/>
  <c r="HW30" i="4"/>
  <c r="HV30" i="4"/>
  <c r="IH35" i="4"/>
  <c r="IG35" i="4"/>
  <c r="IF35" i="4"/>
  <c r="IE35" i="4"/>
  <c r="ID35" i="4"/>
  <c r="IC35" i="4"/>
  <c r="IA35" i="4"/>
  <c r="HZ35" i="4"/>
  <c r="HY35" i="4"/>
  <c r="HX35" i="4"/>
  <c r="HW35" i="4"/>
  <c r="HV3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7" i="4"/>
  <c r="IG7" i="4"/>
  <c r="IF7" i="4"/>
  <c r="IE7" i="4"/>
  <c r="ID7" i="4"/>
  <c r="IC7" i="4"/>
  <c r="IA7" i="4"/>
  <c r="HZ7" i="4"/>
  <c r="HY7" i="4"/>
  <c r="HX7" i="4"/>
  <c r="HW7" i="4"/>
  <c r="HV7" i="4"/>
  <c r="IH8" i="4"/>
  <c r="IG8" i="4"/>
  <c r="IF8" i="4"/>
  <c r="IE8" i="4"/>
  <c r="ID8" i="4"/>
  <c r="IC8" i="4"/>
  <c r="IA8" i="4"/>
  <c r="HZ8" i="4"/>
  <c r="HY8" i="4"/>
  <c r="HX8" i="4"/>
  <c r="HW8" i="4"/>
  <c r="HV8" i="4"/>
  <c r="IH5" i="4"/>
  <c r="IG5" i="4"/>
  <c r="IF5" i="4"/>
  <c r="IE5" i="4"/>
  <c r="ID5" i="4"/>
  <c r="IC5" i="4"/>
  <c r="IA5" i="4"/>
  <c r="HZ5" i="4"/>
  <c r="HY5" i="4"/>
  <c r="HX5" i="4"/>
  <c r="HW5" i="4"/>
  <c r="HV5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GZ31" i="4"/>
  <c r="GY31" i="4"/>
  <c r="GX31" i="4"/>
  <c r="GW31" i="4"/>
  <c r="GV31" i="4"/>
  <c r="GU31" i="4"/>
  <c r="GS31" i="4"/>
  <c r="GR31" i="4"/>
  <c r="GQ31" i="4"/>
  <c r="GP31" i="4"/>
  <c r="GO31" i="4"/>
  <c r="GN31" i="4"/>
  <c r="GZ28" i="4"/>
  <c r="GY28" i="4"/>
  <c r="GX28" i="4"/>
  <c r="GW28" i="4"/>
  <c r="GV28" i="4"/>
  <c r="GU28" i="4"/>
  <c r="GS28" i="4"/>
  <c r="GR28" i="4"/>
  <c r="GQ28" i="4"/>
  <c r="GP28" i="4"/>
  <c r="GO28" i="4"/>
  <c r="GN28" i="4"/>
  <c r="GZ32" i="4"/>
  <c r="GY32" i="4"/>
  <c r="GX32" i="4"/>
  <c r="GW32" i="4"/>
  <c r="GV32" i="4"/>
  <c r="GU32" i="4"/>
  <c r="GS32" i="4"/>
  <c r="GR32" i="4"/>
  <c r="GQ32" i="4"/>
  <c r="GP32" i="4"/>
  <c r="GO32" i="4"/>
  <c r="GN32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39" i="4"/>
  <c r="GY39" i="4"/>
  <c r="GX39" i="4"/>
  <c r="GW39" i="4"/>
  <c r="GV39" i="4"/>
  <c r="GU39" i="4"/>
  <c r="GS39" i="4"/>
  <c r="GR39" i="4"/>
  <c r="GQ39" i="4"/>
  <c r="GP39" i="4"/>
  <c r="GO39" i="4"/>
  <c r="GN39" i="4"/>
  <c r="GZ34" i="4"/>
  <c r="GY34" i="4"/>
  <c r="GX34" i="4"/>
  <c r="GW34" i="4"/>
  <c r="GV34" i="4"/>
  <c r="GU34" i="4"/>
  <c r="GS34" i="4"/>
  <c r="GR34" i="4"/>
  <c r="GQ34" i="4"/>
  <c r="GP34" i="4"/>
  <c r="GO34" i="4"/>
  <c r="GN34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29" i="4"/>
  <c r="GY29" i="4"/>
  <c r="GX29" i="4"/>
  <c r="GW29" i="4"/>
  <c r="GV29" i="4"/>
  <c r="GU29" i="4"/>
  <c r="GS29" i="4"/>
  <c r="GR29" i="4"/>
  <c r="GQ29" i="4"/>
  <c r="GP29" i="4"/>
  <c r="GO29" i="4"/>
  <c r="GN29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37" i="4"/>
  <c r="GY37" i="4"/>
  <c r="GX37" i="4"/>
  <c r="GW37" i="4"/>
  <c r="GV37" i="4"/>
  <c r="GU37" i="4"/>
  <c r="GS37" i="4"/>
  <c r="GR37" i="4"/>
  <c r="GQ37" i="4"/>
  <c r="GP37" i="4"/>
  <c r="GO37" i="4"/>
  <c r="GN37" i="4"/>
  <c r="GZ30" i="4"/>
  <c r="GY30" i="4"/>
  <c r="GX30" i="4"/>
  <c r="GW30" i="4"/>
  <c r="GV30" i="4"/>
  <c r="GU30" i="4"/>
  <c r="GS30" i="4"/>
  <c r="GR30" i="4"/>
  <c r="GQ30" i="4"/>
  <c r="GP30" i="4"/>
  <c r="GO30" i="4"/>
  <c r="GN30" i="4"/>
  <c r="GZ35" i="4"/>
  <c r="GY35" i="4"/>
  <c r="GX35" i="4"/>
  <c r="GW35" i="4"/>
  <c r="GV35" i="4"/>
  <c r="GU35" i="4"/>
  <c r="GS35" i="4"/>
  <c r="GR35" i="4"/>
  <c r="GQ35" i="4"/>
  <c r="GP35" i="4"/>
  <c r="GO35" i="4"/>
  <c r="GN3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7" i="4"/>
  <c r="GY7" i="4"/>
  <c r="GX7" i="4"/>
  <c r="GW7" i="4"/>
  <c r="GV7" i="4"/>
  <c r="GU7" i="4"/>
  <c r="GS7" i="4"/>
  <c r="GR7" i="4"/>
  <c r="GQ7" i="4"/>
  <c r="GP7" i="4"/>
  <c r="GO7" i="4"/>
  <c r="GN7" i="4"/>
  <c r="GZ8" i="4"/>
  <c r="GY8" i="4"/>
  <c r="GX8" i="4"/>
  <c r="GW8" i="4"/>
  <c r="GV8" i="4"/>
  <c r="GU8" i="4"/>
  <c r="GS8" i="4"/>
  <c r="GR8" i="4"/>
  <c r="GQ8" i="4"/>
  <c r="GP8" i="4"/>
  <c r="GO8" i="4"/>
  <c r="GN8" i="4"/>
  <c r="GZ5" i="4"/>
  <c r="GY5" i="4"/>
  <c r="GX5" i="4"/>
  <c r="GW5" i="4"/>
  <c r="GV5" i="4"/>
  <c r="GU5" i="4"/>
  <c r="GS5" i="4"/>
  <c r="GR5" i="4"/>
  <c r="GQ5" i="4"/>
  <c r="GP5" i="4"/>
  <c r="GO5" i="4"/>
  <c r="GN5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FR31" i="4"/>
  <c r="FQ31" i="4"/>
  <c r="FP31" i="4"/>
  <c r="FO31" i="4"/>
  <c r="FN31" i="4"/>
  <c r="FM31" i="4"/>
  <c r="FK31" i="4"/>
  <c r="FJ31" i="4"/>
  <c r="FI31" i="4"/>
  <c r="FH31" i="4"/>
  <c r="FG31" i="4"/>
  <c r="FF31" i="4"/>
  <c r="FR28" i="4"/>
  <c r="FQ28" i="4"/>
  <c r="FP28" i="4"/>
  <c r="FO28" i="4"/>
  <c r="FN28" i="4"/>
  <c r="FM28" i="4"/>
  <c r="FK28" i="4"/>
  <c r="FJ28" i="4"/>
  <c r="FI28" i="4"/>
  <c r="FH28" i="4"/>
  <c r="FG28" i="4"/>
  <c r="FF28" i="4"/>
  <c r="FR32" i="4"/>
  <c r="FQ32" i="4"/>
  <c r="FP32" i="4"/>
  <c r="FO32" i="4"/>
  <c r="FN32" i="4"/>
  <c r="FM32" i="4"/>
  <c r="FK32" i="4"/>
  <c r="FJ32" i="4"/>
  <c r="FI32" i="4"/>
  <c r="FH32" i="4"/>
  <c r="FG32" i="4"/>
  <c r="FF32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39" i="4"/>
  <c r="FQ39" i="4"/>
  <c r="FP39" i="4"/>
  <c r="FO39" i="4"/>
  <c r="FN39" i="4"/>
  <c r="FM39" i="4"/>
  <c r="FK39" i="4"/>
  <c r="FJ39" i="4"/>
  <c r="FI39" i="4"/>
  <c r="FH39" i="4"/>
  <c r="FG39" i="4"/>
  <c r="FF39" i="4"/>
  <c r="FR34" i="4"/>
  <c r="FQ34" i="4"/>
  <c r="FP34" i="4"/>
  <c r="FO34" i="4"/>
  <c r="FN34" i="4"/>
  <c r="FM34" i="4"/>
  <c r="FK34" i="4"/>
  <c r="FJ34" i="4"/>
  <c r="FI34" i="4"/>
  <c r="FH34" i="4"/>
  <c r="FG34" i="4"/>
  <c r="FF34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29" i="4"/>
  <c r="FQ29" i="4"/>
  <c r="FP29" i="4"/>
  <c r="FO29" i="4"/>
  <c r="FN29" i="4"/>
  <c r="FM29" i="4"/>
  <c r="FK29" i="4"/>
  <c r="FJ29" i="4"/>
  <c r="FI29" i="4"/>
  <c r="FH29" i="4"/>
  <c r="FG29" i="4"/>
  <c r="FF29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37" i="4"/>
  <c r="FQ37" i="4"/>
  <c r="FP37" i="4"/>
  <c r="FO37" i="4"/>
  <c r="FN37" i="4"/>
  <c r="FM37" i="4"/>
  <c r="FK37" i="4"/>
  <c r="FJ37" i="4"/>
  <c r="FI37" i="4"/>
  <c r="FH37" i="4"/>
  <c r="FG37" i="4"/>
  <c r="FF37" i="4"/>
  <c r="FR30" i="4"/>
  <c r="FQ30" i="4"/>
  <c r="FP30" i="4"/>
  <c r="FO30" i="4"/>
  <c r="FN30" i="4"/>
  <c r="FM30" i="4"/>
  <c r="FK30" i="4"/>
  <c r="FJ30" i="4"/>
  <c r="FI30" i="4"/>
  <c r="FH30" i="4"/>
  <c r="FG30" i="4"/>
  <c r="FF30" i="4"/>
  <c r="FR35" i="4"/>
  <c r="FQ35" i="4"/>
  <c r="FP35" i="4"/>
  <c r="FO35" i="4"/>
  <c r="FN35" i="4"/>
  <c r="FM35" i="4"/>
  <c r="FK35" i="4"/>
  <c r="FJ35" i="4"/>
  <c r="FI35" i="4"/>
  <c r="FH35" i="4"/>
  <c r="FG35" i="4"/>
  <c r="FF3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7" i="4"/>
  <c r="FQ7" i="4"/>
  <c r="FP7" i="4"/>
  <c r="FO7" i="4"/>
  <c r="FN7" i="4"/>
  <c r="FM7" i="4"/>
  <c r="FK7" i="4"/>
  <c r="FJ7" i="4"/>
  <c r="FI7" i="4"/>
  <c r="FH7" i="4"/>
  <c r="FG7" i="4"/>
  <c r="FF7" i="4"/>
  <c r="FR8" i="4"/>
  <c r="FQ8" i="4"/>
  <c r="FP8" i="4"/>
  <c r="FO8" i="4"/>
  <c r="FN8" i="4"/>
  <c r="FM8" i="4"/>
  <c r="FK8" i="4"/>
  <c r="FJ8" i="4"/>
  <c r="FI8" i="4"/>
  <c r="FH8" i="4"/>
  <c r="FG8" i="4"/>
  <c r="FF8" i="4"/>
  <c r="FR5" i="4"/>
  <c r="FQ5" i="4"/>
  <c r="FP5" i="4"/>
  <c r="FO5" i="4"/>
  <c r="FN5" i="4"/>
  <c r="FM5" i="4"/>
  <c r="FK5" i="4"/>
  <c r="FJ5" i="4"/>
  <c r="FI5" i="4"/>
  <c r="FH5" i="4"/>
  <c r="FG5" i="4"/>
  <c r="FF5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EJ31" i="4"/>
  <c r="EI31" i="4"/>
  <c r="EH31" i="4"/>
  <c r="EG31" i="4"/>
  <c r="EF31" i="4"/>
  <c r="EE31" i="4"/>
  <c r="EC31" i="4"/>
  <c r="EB31" i="4"/>
  <c r="EA31" i="4"/>
  <c r="DZ31" i="4"/>
  <c r="DY31" i="4"/>
  <c r="DX31" i="4"/>
  <c r="EJ28" i="4"/>
  <c r="EI28" i="4"/>
  <c r="EH28" i="4"/>
  <c r="EG28" i="4"/>
  <c r="EF28" i="4"/>
  <c r="EE28" i="4"/>
  <c r="EC28" i="4"/>
  <c r="EB28" i="4"/>
  <c r="EA28" i="4"/>
  <c r="DZ28" i="4"/>
  <c r="DY28" i="4"/>
  <c r="DX28" i="4"/>
  <c r="EJ32" i="4"/>
  <c r="EI32" i="4"/>
  <c r="EH32" i="4"/>
  <c r="EG32" i="4"/>
  <c r="EF32" i="4"/>
  <c r="EE32" i="4"/>
  <c r="EC32" i="4"/>
  <c r="EB32" i="4"/>
  <c r="EA32" i="4"/>
  <c r="DZ32" i="4"/>
  <c r="DY32" i="4"/>
  <c r="DX32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39" i="4"/>
  <c r="EI39" i="4"/>
  <c r="EH39" i="4"/>
  <c r="EG39" i="4"/>
  <c r="EF39" i="4"/>
  <c r="EE39" i="4"/>
  <c r="EC39" i="4"/>
  <c r="EB39" i="4"/>
  <c r="EA39" i="4"/>
  <c r="DZ39" i="4"/>
  <c r="DY39" i="4"/>
  <c r="DX39" i="4"/>
  <c r="EJ34" i="4"/>
  <c r="EI34" i="4"/>
  <c r="EH34" i="4"/>
  <c r="EG34" i="4"/>
  <c r="EF34" i="4"/>
  <c r="EE34" i="4"/>
  <c r="EC34" i="4"/>
  <c r="EB34" i="4"/>
  <c r="EA34" i="4"/>
  <c r="DZ34" i="4"/>
  <c r="DY34" i="4"/>
  <c r="DX34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29" i="4"/>
  <c r="EI29" i="4"/>
  <c r="EH29" i="4"/>
  <c r="EG29" i="4"/>
  <c r="EF29" i="4"/>
  <c r="EE29" i="4"/>
  <c r="EC29" i="4"/>
  <c r="EB29" i="4"/>
  <c r="EA29" i="4"/>
  <c r="DZ29" i="4"/>
  <c r="DY29" i="4"/>
  <c r="DX29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37" i="4"/>
  <c r="EI37" i="4"/>
  <c r="EH37" i="4"/>
  <c r="EG37" i="4"/>
  <c r="EF37" i="4"/>
  <c r="EE37" i="4"/>
  <c r="EC37" i="4"/>
  <c r="EB37" i="4"/>
  <c r="EA37" i="4"/>
  <c r="DZ37" i="4"/>
  <c r="DY37" i="4"/>
  <c r="DX37" i="4"/>
  <c r="EJ30" i="4"/>
  <c r="EI30" i="4"/>
  <c r="EH30" i="4"/>
  <c r="EG30" i="4"/>
  <c r="EF30" i="4"/>
  <c r="EE30" i="4"/>
  <c r="EC30" i="4"/>
  <c r="EB30" i="4"/>
  <c r="EA30" i="4"/>
  <c r="DZ30" i="4"/>
  <c r="DY30" i="4"/>
  <c r="DX30" i="4"/>
  <c r="EJ35" i="4"/>
  <c r="EI35" i="4"/>
  <c r="EH35" i="4"/>
  <c r="EG35" i="4"/>
  <c r="EF35" i="4"/>
  <c r="EE35" i="4"/>
  <c r="EC35" i="4"/>
  <c r="EB35" i="4"/>
  <c r="EA35" i="4"/>
  <c r="DZ35" i="4"/>
  <c r="DY35" i="4"/>
  <c r="DX3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7" i="4"/>
  <c r="EI7" i="4"/>
  <c r="EH7" i="4"/>
  <c r="EG7" i="4"/>
  <c r="EF7" i="4"/>
  <c r="EE7" i="4"/>
  <c r="EC7" i="4"/>
  <c r="EB7" i="4"/>
  <c r="EA7" i="4"/>
  <c r="DZ7" i="4"/>
  <c r="DY7" i="4"/>
  <c r="DX7" i="4"/>
  <c r="EJ8" i="4"/>
  <c r="EI8" i="4"/>
  <c r="EH8" i="4"/>
  <c r="EG8" i="4"/>
  <c r="EF8" i="4"/>
  <c r="EE8" i="4"/>
  <c r="EC8" i="4"/>
  <c r="EB8" i="4"/>
  <c r="EA8" i="4"/>
  <c r="DZ8" i="4"/>
  <c r="DY8" i="4"/>
  <c r="DX8" i="4"/>
  <c r="EJ5" i="4"/>
  <c r="EI5" i="4"/>
  <c r="EH5" i="4"/>
  <c r="EG5" i="4"/>
  <c r="EF5" i="4"/>
  <c r="EE5" i="4"/>
  <c r="EC5" i="4"/>
  <c r="EB5" i="4"/>
  <c r="EA5" i="4"/>
  <c r="DZ5" i="4"/>
  <c r="DY5" i="4"/>
  <c r="DX5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CX33" i="21"/>
  <c r="CY33" i="21"/>
  <c r="CZ33" i="21"/>
  <c r="DA33" i="21"/>
  <c r="DC33" i="21"/>
  <c r="DD33" i="21"/>
  <c r="PY33" i="21"/>
  <c r="PZ33" i="21"/>
  <c r="QA33" i="21"/>
  <c r="QB33" i="21"/>
  <c r="QD33" i="21"/>
  <c r="QE33" i="21"/>
  <c r="QG33" i="21"/>
  <c r="QH33" i="21"/>
  <c r="QI33" i="21"/>
  <c r="QJ33" i="21"/>
  <c r="QK33" i="21"/>
  <c r="QL33" i="21"/>
  <c r="QM33" i="21"/>
  <c r="QN33" i="21"/>
  <c r="QO33" i="21"/>
  <c r="QP33" i="21"/>
  <c r="QQ33" i="21"/>
  <c r="QR33" i="21"/>
  <c r="QS33" i="21"/>
  <c r="QT33" i="21"/>
  <c r="QU33" i="21"/>
  <c r="QV33" i="21"/>
  <c r="QW33" i="21"/>
  <c r="QX33" i="21"/>
  <c r="QY33" i="21"/>
  <c r="QZ33" i="21"/>
  <c r="CX17" i="21"/>
  <c r="CY17" i="21"/>
  <c r="CZ17" i="21"/>
  <c r="DA17" i="21"/>
  <c r="DC17" i="21"/>
  <c r="DD17" i="21"/>
  <c r="PY17" i="21"/>
  <c r="PZ17" i="21"/>
  <c r="QA17" i="21"/>
  <c r="QB17" i="21"/>
  <c r="QD17" i="21"/>
  <c r="QE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QY17" i="21"/>
  <c r="QZ17" i="21"/>
  <c r="CX12" i="21"/>
  <c r="CY12" i="21"/>
  <c r="CZ12" i="21"/>
  <c r="DA12" i="21"/>
  <c r="DC12" i="21"/>
  <c r="DD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21" i="21"/>
  <c r="CY21" i="21"/>
  <c r="CZ21" i="21"/>
  <c r="DA21" i="21"/>
  <c r="DC21" i="21"/>
  <c r="DD21" i="21"/>
  <c r="PY21" i="21"/>
  <c r="PZ21" i="21"/>
  <c r="QA21" i="21"/>
  <c r="QB21" i="21"/>
  <c r="QD21" i="21"/>
  <c r="QE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QY21" i="21"/>
  <c r="QZ21" i="21"/>
  <c r="CX15" i="21"/>
  <c r="CY15" i="21"/>
  <c r="CZ15" i="21"/>
  <c r="DA15" i="21"/>
  <c r="DC15" i="21"/>
  <c r="DD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QY15" i="21"/>
  <c r="QZ15" i="21"/>
  <c r="CX14" i="21"/>
  <c r="CY14" i="21"/>
  <c r="CZ14" i="21"/>
  <c r="DA14" i="21"/>
  <c r="DC14" i="21"/>
  <c r="DD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25" i="21"/>
  <c r="CY25" i="21"/>
  <c r="CZ25" i="21"/>
  <c r="DA25" i="21"/>
  <c r="DC25" i="21"/>
  <c r="DD25" i="21"/>
  <c r="PY25" i="21"/>
  <c r="PZ25" i="21"/>
  <c r="QA25" i="21"/>
  <c r="QB25" i="21"/>
  <c r="QD25" i="21"/>
  <c r="QE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Y25" i="21"/>
  <c r="QZ25" i="21"/>
  <c r="CX28" i="21"/>
  <c r="CY28" i="21"/>
  <c r="CZ28" i="21"/>
  <c r="DA28" i="21"/>
  <c r="DC28" i="21"/>
  <c r="DD28" i="21"/>
  <c r="PY28" i="21"/>
  <c r="PZ28" i="21"/>
  <c r="QA28" i="21"/>
  <c r="QB28" i="21"/>
  <c r="QD28" i="21"/>
  <c r="QE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QX28" i="21"/>
  <c r="QY28" i="21"/>
  <c r="QZ28" i="21"/>
  <c r="CX27" i="21"/>
  <c r="CY27" i="21"/>
  <c r="CZ27" i="21"/>
  <c r="DA27" i="21"/>
  <c r="DC27" i="21"/>
  <c r="DD27" i="21"/>
  <c r="PY27" i="21"/>
  <c r="PZ27" i="21"/>
  <c r="QA27" i="21"/>
  <c r="QB27" i="21"/>
  <c r="QD27" i="21"/>
  <c r="QE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QX27" i="21"/>
  <c r="QY27" i="21"/>
  <c r="QZ27" i="21"/>
  <c r="CX16" i="19"/>
  <c r="CY16" i="19"/>
  <c r="CZ16" i="19"/>
  <c r="DA16" i="19"/>
  <c r="DC16" i="19"/>
  <c r="DD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32" i="19"/>
  <c r="CY32" i="19"/>
  <c r="CZ32" i="19"/>
  <c r="DA32" i="19"/>
  <c r="DC32" i="19"/>
  <c r="DD32" i="19"/>
  <c r="PY32" i="19"/>
  <c r="PZ32" i="19"/>
  <c r="QA32" i="19"/>
  <c r="QB32" i="19"/>
  <c r="QD32" i="19"/>
  <c r="QE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QY32" i="19"/>
  <c r="QZ32" i="19"/>
  <c r="CX33" i="19"/>
  <c r="CY33" i="19"/>
  <c r="CZ33" i="19"/>
  <c r="DA33" i="19"/>
  <c r="DC33" i="19"/>
  <c r="DD33" i="19"/>
  <c r="PY33" i="19"/>
  <c r="PZ33" i="19"/>
  <c r="QA33" i="19"/>
  <c r="QB33" i="19"/>
  <c r="QD33" i="19"/>
  <c r="QE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QY33" i="19"/>
  <c r="QZ33" i="19"/>
  <c r="CX17" i="27"/>
  <c r="CY17" i="27"/>
  <c r="CZ17" i="27"/>
  <c r="DA17" i="27"/>
  <c r="DC17" i="27"/>
  <c r="DD17" i="27"/>
  <c r="EC17" i="27"/>
  <c r="ED17" i="27"/>
  <c r="EE17" i="27"/>
  <c r="EF17" i="27"/>
  <c r="EH17" i="27"/>
  <c r="EI17" i="27"/>
  <c r="FE17" i="27"/>
  <c r="FF17" i="27"/>
  <c r="FG17" i="27"/>
  <c r="FH17" i="27"/>
  <c r="FJ17" i="27"/>
  <c r="FK17" i="27"/>
  <c r="GG17" i="27"/>
  <c r="GH17" i="27"/>
  <c r="GI17" i="27"/>
  <c r="GJ17" i="27"/>
  <c r="GL17" i="27"/>
  <c r="GM17" i="27"/>
  <c r="HI17" i="27"/>
  <c r="HJ17" i="27"/>
  <c r="HK17" i="27"/>
  <c r="HL17" i="27"/>
  <c r="HN17" i="27"/>
  <c r="HO17" i="27"/>
  <c r="IK17" i="27"/>
  <c r="IL17" i="27"/>
  <c r="IM17" i="27"/>
  <c r="IN17" i="27"/>
  <c r="IP17" i="27"/>
  <c r="IQ17" i="27"/>
  <c r="JM17" i="27"/>
  <c r="JN17" i="27"/>
  <c r="JO17" i="27"/>
  <c r="JP17" i="27"/>
  <c r="JR17" i="27"/>
  <c r="JS17" i="27"/>
  <c r="KO17" i="27"/>
  <c r="KP17" i="27"/>
  <c r="KQ17" i="27"/>
  <c r="KR17" i="27"/>
  <c r="KT17" i="27"/>
  <c r="KU17" i="27"/>
  <c r="LQ17" i="27"/>
  <c r="LR17" i="27"/>
  <c r="LS17" i="27"/>
  <c r="LT17" i="27"/>
  <c r="LV17" i="27"/>
  <c r="LW17" i="27"/>
  <c r="MS17" i="27"/>
  <c r="MT17" i="27"/>
  <c r="MU17" i="27"/>
  <c r="MV17" i="27"/>
  <c r="MX17" i="27"/>
  <c r="MY17" i="27"/>
  <c r="NU17" i="27"/>
  <c r="NV17" i="27"/>
  <c r="NW17" i="27"/>
  <c r="NX17" i="27"/>
  <c r="NZ17" i="27"/>
  <c r="OA17" i="27"/>
  <c r="OW17" i="27"/>
  <c r="OX17" i="27"/>
  <c r="OY17" i="27"/>
  <c r="OZ17" i="27"/>
  <c r="PB17" i="27"/>
  <c r="PC17" i="27"/>
  <c r="PY17" i="27"/>
  <c r="PZ17" i="27"/>
  <c r="QA17" i="27"/>
  <c r="QB17" i="27"/>
  <c r="QD17" i="27"/>
  <c r="QE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QY17" i="27"/>
  <c r="QZ17" i="27"/>
  <c r="CX12" i="27"/>
  <c r="CY12" i="27"/>
  <c r="CZ12" i="27"/>
  <c r="DA12" i="27"/>
  <c r="DC12" i="27"/>
  <c r="DD12" i="27"/>
  <c r="EC12" i="27"/>
  <c r="ED12" i="27"/>
  <c r="EE12" i="27"/>
  <c r="EF12" i="27"/>
  <c r="EH12" i="27"/>
  <c r="EI12" i="27"/>
  <c r="FE12" i="27"/>
  <c r="FF12" i="27"/>
  <c r="FG12" i="27"/>
  <c r="FH12" i="27"/>
  <c r="FJ12" i="27"/>
  <c r="FK12" i="27"/>
  <c r="GG12" i="27"/>
  <c r="GH12" i="27"/>
  <c r="GI12" i="27"/>
  <c r="GJ12" i="27"/>
  <c r="GL12" i="27"/>
  <c r="GM12" i="27"/>
  <c r="HI12" i="27"/>
  <c r="HJ12" i="27"/>
  <c r="HK12" i="27"/>
  <c r="HL12" i="27"/>
  <c r="HN12" i="27"/>
  <c r="HO12" i="27"/>
  <c r="IK12" i="27"/>
  <c r="IL12" i="27"/>
  <c r="IM12" i="27"/>
  <c r="IN12" i="27"/>
  <c r="IP12" i="27"/>
  <c r="IQ12" i="27"/>
  <c r="JM12" i="27"/>
  <c r="JN12" i="27"/>
  <c r="JO12" i="27"/>
  <c r="JP12" i="27"/>
  <c r="JR12" i="27"/>
  <c r="JS12" i="27"/>
  <c r="KO12" i="27"/>
  <c r="KP12" i="27"/>
  <c r="KQ12" i="27"/>
  <c r="KR12" i="27"/>
  <c r="KT12" i="27"/>
  <c r="KU12" i="27"/>
  <c r="LQ12" i="27"/>
  <c r="LR12" i="27"/>
  <c r="LS12" i="27"/>
  <c r="LT12" i="27"/>
  <c r="LV12" i="27"/>
  <c r="LW12" i="27"/>
  <c r="MS12" i="27"/>
  <c r="MT12" i="27"/>
  <c r="MU12" i="27"/>
  <c r="MV12" i="27"/>
  <c r="MX12" i="27"/>
  <c r="MY12" i="27"/>
  <c r="NU12" i="27"/>
  <c r="NV12" i="27"/>
  <c r="NW12" i="27"/>
  <c r="NX12" i="27"/>
  <c r="NZ12" i="27"/>
  <c r="OA12" i="27"/>
  <c r="OW12" i="27"/>
  <c r="OX12" i="27"/>
  <c r="OY12" i="27"/>
  <c r="OZ12" i="27"/>
  <c r="PB12" i="27"/>
  <c r="PC12" i="27"/>
  <c r="PY12" i="27"/>
  <c r="PZ12" i="27"/>
  <c r="QA12" i="27"/>
  <c r="QB12" i="27"/>
  <c r="QD12" i="27"/>
  <c r="QE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QY12" i="27"/>
  <c r="QZ12" i="27"/>
  <c r="CX19" i="27"/>
  <c r="CY19" i="27"/>
  <c r="CZ19" i="27"/>
  <c r="DA19" i="27"/>
  <c r="DC19" i="27"/>
  <c r="DD19" i="27"/>
  <c r="EC19" i="27"/>
  <c r="ED19" i="27"/>
  <c r="EE19" i="27"/>
  <c r="EF19" i="27"/>
  <c r="EH19" i="27"/>
  <c r="EI19" i="27"/>
  <c r="FE19" i="27"/>
  <c r="FF19" i="27"/>
  <c r="FG19" i="27"/>
  <c r="FH19" i="27"/>
  <c r="FJ19" i="27"/>
  <c r="FK19" i="27"/>
  <c r="GG19" i="27"/>
  <c r="GH19" i="27"/>
  <c r="GI19" i="27"/>
  <c r="GJ19" i="27"/>
  <c r="GL19" i="27"/>
  <c r="GM19" i="27"/>
  <c r="HI19" i="27"/>
  <c r="HJ19" i="27"/>
  <c r="HK19" i="27"/>
  <c r="HL19" i="27"/>
  <c r="HN19" i="27"/>
  <c r="HO19" i="27"/>
  <c r="IK19" i="27"/>
  <c r="IL19" i="27"/>
  <c r="IM19" i="27"/>
  <c r="IN19" i="27"/>
  <c r="IP19" i="27"/>
  <c r="IQ19" i="27"/>
  <c r="JM19" i="27"/>
  <c r="JN19" i="27"/>
  <c r="JO19" i="27"/>
  <c r="JP19" i="27"/>
  <c r="JR19" i="27"/>
  <c r="JS19" i="27"/>
  <c r="KO19" i="27"/>
  <c r="KP19" i="27"/>
  <c r="KQ19" i="27"/>
  <c r="KR19" i="27"/>
  <c r="KT19" i="27"/>
  <c r="KU19" i="27"/>
  <c r="LQ19" i="27"/>
  <c r="LR19" i="27"/>
  <c r="LS19" i="27"/>
  <c r="LT19" i="27"/>
  <c r="LV19" i="27"/>
  <c r="LW19" i="27"/>
  <c r="MS19" i="27"/>
  <c r="MT19" i="27"/>
  <c r="MU19" i="27"/>
  <c r="MV19" i="27"/>
  <c r="MX19" i="27"/>
  <c r="MY19" i="27"/>
  <c r="NU19" i="27"/>
  <c r="NV19" i="27"/>
  <c r="NW19" i="27"/>
  <c r="NX19" i="27"/>
  <c r="NZ19" i="27"/>
  <c r="OA19" i="27"/>
  <c r="OW19" i="27"/>
  <c r="OX19" i="27"/>
  <c r="OY19" i="27"/>
  <c r="OZ19" i="27"/>
  <c r="PB19" i="27"/>
  <c r="PC19" i="27"/>
  <c r="PY19" i="27"/>
  <c r="PZ19" i="27"/>
  <c r="QA19" i="27"/>
  <c r="QB19" i="27"/>
  <c r="QD19" i="27"/>
  <c r="QE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QY19" i="27"/>
  <c r="QZ19" i="27"/>
  <c r="CX15" i="27"/>
  <c r="CY15" i="27"/>
  <c r="CZ15" i="27"/>
  <c r="DA15" i="27"/>
  <c r="DC15" i="27"/>
  <c r="DD15" i="27"/>
  <c r="EC15" i="27"/>
  <c r="ED15" i="27"/>
  <c r="EE15" i="27"/>
  <c r="EF15" i="27"/>
  <c r="EH15" i="27"/>
  <c r="EI15" i="27"/>
  <c r="FE15" i="27"/>
  <c r="FF15" i="27"/>
  <c r="FG15" i="27"/>
  <c r="FH15" i="27"/>
  <c r="FJ15" i="27"/>
  <c r="FK15" i="27"/>
  <c r="GG15" i="27"/>
  <c r="GH15" i="27"/>
  <c r="GI15" i="27"/>
  <c r="GJ15" i="27"/>
  <c r="GL15" i="27"/>
  <c r="GM15" i="27"/>
  <c r="HI15" i="27"/>
  <c r="HJ15" i="27"/>
  <c r="HK15" i="27"/>
  <c r="HL15" i="27"/>
  <c r="HN15" i="27"/>
  <c r="HO15" i="27"/>
  <c r="IK15" i="27"/>
  <c r="IL15" i="27"/>
  <c r="IM15" i="27"/>
  <c r="IN15" i="27"/>
  <c r="IP15" i="27"/>
  <c r="IQ15" i="27"/>
  <c r="JM15" i="27"/>
  <c r="JN15" i="27"/>
  <c r="JO15" i="27"/>
  <c r="JP15" i="27"/>
  <c r="JR15" i="27"/>
  <c r="JS15" i="27"/>
  <c r="KO15" i="27"/>
  <c r="KP15" i="27"/>
  <c r="KQ15" i="27"/>
  <c r="KR15" i="27"/>
  <c r="KT15" i="27"/>
  <c r="KU15" i="27"/>
  <c r="LQ15" i="27"/>
  <c r="LR15" i="27"/>
  <c r="LS15" i="27"/>
  <c r="LT15" i="27"/>
  <c r="LV15" i="27"/>
  <c r="LW15" i="27"/>
  <c r="MS15" i="27"/>
  <c r="MT15" i="27"/>
  <c r="MU15" i="27"/>
  <c r="MV15" i="27"/>
  <c r="MX15" i="27"/>
  <c r="MY15" i="27"/>
  <c r="NU15" i="27"/>
  <c r="NV15" i="27"/>
  <c r="NW15" i="27"/>
  <c r="NX15" i="27"/>
  <c r="NZ15" i="27"/>
  <c r="OA15" i="27"/>
  <c r="OW15" i="27"/>
  <c r="OX15" i="27"/>
  <c r="OY15" i="27"/>
  <c r="OZ15" i="27"/>
  <c r="PB15" i="27"/>
  <c r="PC15" i="27"/>
  <c r="PY15" i="27"/>
  <c r="PZ15" i="27"/>
  <c r="QA15" i="27"/>
  <c r="QB15" i="27"/>
  <c r="QD15" i="27"/>
  <c r="QE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QY15" i="27"/>
  <c r="QZ15" i="27"/>
  <c r="CX18" i="27"/>
  <c r="CY18" i="27"/>
  <c r="CZ18" i="27"/>
  <c r="DA18" i="27"/>
  <c r="DC18" i="27"/>
  <c r="DD18" i="27"/>
  <c r="EC18" i="27"/>
  <c r="ED18" i="27"/>
  <c r="EE18" i="27"/>
  <c r="EF18" i="27"/>
  <c r="EH18" i="27"/>
  <c r="EI18" i="27"/>
  <c r="FE18" i="27"/>
  <c r="FF18" i="27"/>
  <c r="FG18" i="27"/>
  <c r="FH18" i="27"/>
  <c r="FJ18" i="27"/>
  <c r="FK18" i="27"/>
  <c r="GG18" i="27"/>
  <c r="GH18" i="27"/>
  <c r="GI18" i="27"/>
  <c r="GJ18" i="27"/>
  <c r="GL18" i="27"/>
  <c r="GM18" i="27"/>
  <c r="HI18" i="27"/>
  <c r="HJ18" i="27"/>
  <c r="HK18" i="27"/>
  <c r="HL18" i="27"/>
  <c r="HN18" i="27"/>
  <c r="HO18" i="27"/>
  <c r="IK18" i="27"/>
  <c r="IL18" i="27"/>
  <c r="IM18" i="27"/>
  <c r="IN18" i="27"/>
  <c r="IP18" i="27"/>
  <c r="IQ18" i="27"/>
  <c r="JM18" i="27"/>
  <c r="JN18" i="27"/>
  <c r="JO18" i="27"/>
  <c r="JP18" i="27"/>
  <c r="JR18" i="27"/>
  <c r="JS18" i="27"/>
  <c r="KO18" i="27"/>
  <c r="KP18" i="27"/>
  <c r="KQ18" i="27"/>
  <c r="KR18" i="27"/>
  <c r="KT18" i="27"/>
  <c r="KU18" i="27"/>
  <c r="LQ18" i="27"/>
  <c r="LR18" i="27"/>
  <c r="LS18" i="27"/>
  <c r="LT18" i="27"/>
  <c r="LV18" i="27"/>
  <c r="LW18" i="27"/>
  <c r="MS18" i="27"/>
  <c r="MT18" i="27"/>
  <c r="MU18" i="27"/>
  <c r="MV18" i="27"/>
  <c r="MX18" i="27"/>
  <c r="MY18" i="27"/>
  <c r="NU18" i="27"/>
  <c r="NV18" i="27"/>
  <c r="NW18" i="27"/>
  <c r="NX18" i="27"/>
  <c r="NZ18" i="27"/>
  <c r="OA18" i="27"/>
  <c r="OW18" i="27"/>
  <c r="OX18" i="27"/>
  <c r="OY18" i="27"/>
  <c r="OZ18" i="27"/>
  <c r="PB18" i="27"/>
  <c r="PC18" i="27"/>
  <c r="PY18" i="27"/>
  <c r="PZ18" i="27"/>
  <c r="QA18" i="27"/>
  <c r="QB18" i="27"/>
  <c r="QD18" i="27"/>
  <c r="QE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QY18" i="27"/>
  <c r="QZ18" i="27"/>
  <c r="CX23" i="27"/>
  <c r="CY23" i="27"/>
  <c r="CZ23" i="27"/>
  <c r="DA23" i="27"/>
  <c r="DC23" i="27"/>
  <c r="DD23" i="27"/>
  <c r="EC23" i="27"/>
  <c r="ED23" i="27"/>
  <c r="EE23" i="27"/>
  <c r="EF23" i="27"/>
  <c r="EH23" i="27"/>
  <c r="EI23" i="27"/>
  <c r="FE23" i="27"/>
  <c r="FF23" i="27"/>
  <c r="FG23" i="27"/>
  <c r="FH23" i="27"/>
  <c r="FJ23" i="27"/>
  <c r="FK23" i="27"/>
  <c r="GG23" i="27"/>
  <c r="GH23" i="27"/>
  <c r="GI23" i="27"/>
  <c r="GJ23" i="27"/>
  <c r="GL23" i="27"/>
  <c r="GM23" i="27"/>
  <c r="HI23" i="27"/>
  <c r="HJ23" i="27"/>
  <c r="HK23" i="27"/>
  <c r="HL23" i="27"/>
  <c r="HN23" i="27"/>
  <c r="HO23" i="27"/>
  <c r="IK23" i="27"/>
  <c r="IL23" i="27"/>
  <c r="IM23" i="27"/>
  <c r="IN23" i="27"/>
  <c r="IP23" i="27"/>
  <c r="IQ23" i="27"/>
  <c r="JM23" i="27"/>
  <c r="JN23" i="27"/>
  <c r="JO23" i="27"/>
  <c r="JP23" i="27"/>
  <c r="JR23" i="27"/>
  <c r="JS23" i="27"/>
  <c r="KO23" i="27"/>
  <c r="KP23" i="27"/>
  <c r="KQ23" i="27"/>
  <c r="KR23" i="27"/>
  <c r="KT23" i="27"/>
  <c r="KU23" i="27"/>
  <c r="LQ23" i="27"/>
  <c r="LR23" i="27"/>
  <c r="LS23" i="27"/>
  <c r="LT23" i="27"/>
  <c r="LV23" i="27"/>
  <c r="LW23" i="27"/>
  <c r="MS23" i="27"/>
  <c r="MT23" i="27"/>
  <c r="MU23" i="27"/>
  <c r="MV23" i="27"/>
  <c r="MX23" i="27"/>
  <c r="MY23" i="27"/>
  <c r="NU23" i="27"/>
  <c r="NV23" i="27"/>
  <c r="NW23" i="27"/>
  <c r="NX23" i="27"/>
  <c r="NZ23" i="27"/>
  <c r="OA23" i="27"/>
  <c r="OW23" i="27"/>
  <c r="OX23" i="27"/>
  <c r="OY23" i="27"/>
  <c r="OZ23" i="27"/>
  <c r="PB23" i="27"/>
  <c r="PC23" i="27"/>
  <c r="PY23" i="27"/>
  <c r="PZ23" i="27"/>
  <c r="QA23" i="27"/>
  <c r="QB23" i="27"/>
  <c r="QD23" i="27"/>
  <c r="QE23" i="27"/>
  <c r="QG23" i="27"/>
  <c r="QH23" i="27"/>
  <c r="QI23" i="27"/>
  <c r="QJ23" i="27"/>
  <c r="QK23" i="27"/>
  <c r="QL23" i="27"/>
  <c r="QM23" i="27"/>
  <c r="QN23" i="27"/>
  <c r="QO23" i="27"/>
  <c r="QP23" i="27"/>
  <c r="QQ23" i="27"/>
  <c r="QR23" i="27"/>
  <c r="QS23" i="27"/>
  <c r="QT23" i="27"/>
  <c r="QU23" i="27"/>
  <c r="QV23" i="27"/>
  <c r="QW23" i="27"/>
  <c r="QX23" i="27"/>
  <c r="QY23" i="27"/>
  <c r="QZ23" i="27"/>
  <c r="CX24" i="27"/>
  <c r="CY24" i="27"/>
  <c r="CZ24" i="27"/>
  <c r="DA24" i="27"/>
  <c r="DC24" i="27"/>
  <c r="DD24" i="27"/>
  <c r="EC24" i="27"/>
  <c r="ED24" i="27"/>
  <c r="EE24" i="27"/>
  <c r="EF24" i="27"/>
  <c r="EH24" i="27"/>
  <c r="EI24" i="27"/>
  <c r="FE24" i="27"/>
  <c r="FF24" i="27"/>
  <c r="FG24" i="27"/>
  <c r="FH24" i="27"/>
  <c r="FJ24" i="27"/>
  <c r="FK24" i="27"/>
  <c r="GG24" i="27"/>
  <c r="GH24" i="27"/>
  <c r="GI24" i="27"/>
  <c r="GJ24" i="27"/>
  <c r="GL24" i="27"/>
  <c r="GM24" i="27"/>
  <c r="HI24" i="27"/>
  <c r="HJ24" i="27"/>
  <c r="HK24" i="27"/>
  <c r="HL24" i="27"/>
  <c r="HN24" i="27"/>
  <c r="HO24" i="27"/>
  <c r="IK24" i="27"/>
  <c r="IL24" i="27"/>
  <c r="IM24" i="27"/>
  <c r="IN24" i="27"/>
  <c r="IP24" i="27"/>
  <c r="IQ24" i="27"/>
  <c r="JM24" i="27"/>
  <c r="JN24" i="27"/>
  <c r="JO24" i="27"/>
  <c r="JP24" i="27"/>
  <c r="JR24" i="27"/>
  <c r="JS24" i="27"/>
  <c r="KO24" i="27"/>
  <c r="KP24" i="27"/>
  <c r="KQ24" i="27"/>
  <c r="KR24" i="27"/>
  <c r="KT24" i="27"/>
  <c r="KU24" i="27"/>
  <c r="LQ24" i="27"/>
  <c r="LR24" i="27"/>
  <c r="LS24" i="27"/>
  <c r="LT24" i="27"/>
  <c r="LV24" i="27"/>
  <c r="LW24" i="27"/>
  <c r="MS24" i="27"/>
  <c r="MT24" i="27"/>
  <c r="MU24" i="27"/>
  <c r="MV24" i="27"/>
  <c r="MX24" i="27"/>
  <c r="MY24" i="27"/>
  <c r="NU24" i="27"/>
  <c r="NV24" i="27"/>
  <c r="NW24" i="27"/>
  <c r="NX24" i="27"/>
  <c r="NZ24" i="27"/>
  <c r="OA24" i="27"/>
  <c r="OW24" i="27"/>
  <c r="OX24" i="27"/>
  <c r="OY24" i="27"/>
  <c r="OZ24" i="27"/>
  <c r="PB24" i="27"/>
  <c r="PC24" i="27"/>
  <c r="PY24" i="27"/>
  <c r="PZ24" i="27"/>
  <c r="QA24" i="27"/>
  <c r="QB24" i="27"/>
  <c r="QD24" i="27"/>
  <c r="QE24" i="27"/>
  <c r="QG24" i="27"/>
  <c r="QH24" i="27"/>
  <c r="QI24" i="27"/>
  <c r="QJ24" i="27"/>
  <c r="QK24" i="27"/>
  <c r="QL24" i="27"/>
  <c r="QM24" i="27"/>
  <c r="QN24" i="27"/>
  <c r="QO24" i="27"/>
  <c r="QP24" i="27"/>
  <c r="QQ24" i="27"/>
  <c r="QR24" i="27"/>
  <c r="QS24" i="27"/>
  <c r="QT24" i="27"/>
  <c r="QU24" i="27"/>
  <c r="QV24" i="27"/>
  <c r="QW24" i="27"/>
  <c r="QX24" i="27"/>
  <c r="QY24" i="27"/>
  <c r="QZ24" i="27"/>
  <c r="CX20" i="27"/>
  <c r="CY20" i="27"/>
  <c r="CZ20" i="27"/>
  <c r="DA20" i="27"/>
  <c r="DC20" i="27"/>
  <c r="DD20" i="27"/>
  <c r="EC20" i="27"/>
  <c r="ED20" i="27"/>
  <c r="EE20" i="27"/>
  <c r="EF20" i="27"/>
  <c r="EH20" i="27"/>
  <c r="EI20" i="27"/>
  <c r="FE20" i="27"/>
  <c r="FF20" i="27"/>
  <c r="FG20" i="27"/>
  <c r="FH20" i="27"/>
  <c r="FJ20" i="27"/>
  <c r="FK20" i="27"/>
  <c r="GG20" i="27"/>
  <c r="GH20" i="27"/>
  <c r="GI20" i="27"/>
  <c r="GJ20" i="27"/>
  <c r="GL20" i="27"/>
  <c r="GM20" i="27"/>
  <c r="HI20" i="27"/>
  <c r="HJ20" i="27"/>
  <c r="HK20" i="27"/>
  <c r="HL20" i="27"/>
  <c r="HN20" i="27"/>
  <c r="HO20" i="27"/>
  <c r="IK20" i="27"/>
  <c r="IL20" i="27"/>
  <c r="IM20" i="27"/>
  <c r="IN20" i="27"/>
  <c r="IP20" i="27"/>
  <c r="IQ20" i="27"/>
  <c r="JM20" i="27"/>
  <c r="JN20" i="27"/>
  <c r="JO20" i="27"/>
  <c r="JP20" i="27"/>
  <c r="JR20" i="27"/>
  <c r="JS20" i="27"/>
  <c r="KO20" i="27"/>
  <c r="KP20" i="27"/>
  <c r="KQ20" i="27"/>
  <c r="KR20" i="27"/>
  <c r="KT20" i="27"/>
  <c r="KU20" i="27"/>
  <c r="LQ20" i="27"/>
  <c r="LR20" i="27"/>
  <c r="LS20" i="27"/>
  <c r="LT20" i="27"/>
  <c r="LV20" i="27"/>
  <c r="LW20" i="27"/>
  <c r="MS20" i="27"/>
  <c r="MT20" i="27"/>
  <c r="MU20" i="27"/>
  <c r="MV20" i="27"/>
  <c r="MX20" i="27"/>
  <c r="MY20" i="27"/>
  <c r="NU20" i="27"/>
  <c r="NV20" i="27"/>
  <c r="NW20" i="27"/>
  <c r="NX20" i="27"/>
  <c r="NZ20" i="27"/>
  <c r="OA20" i="27"/>
  <c r="OW20" i="27"/>
  <c r="OX20" i="27"/>
  <c r="OY20" i="27"/>
  <c r="OZ20" i="27"/>
  <c r="PB20" i="27"/>
  <c r="PC20" i="27"/>
  <c r="PY20" i="27"/>
  <c r="PZ20" i="27"/>
  <c r="QA20" i="27"/>
  <c r="QB20" i="27"/>
  <c r="QD20" i="27"/>
  <c r="QE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QX20" i="27"/>
  <c r="QY20" i="27"/>
  <c r="QZ20" i="27"/>
  <c r="CX13" i="26"/>
  <c r="CY13" i="26"/>
  <c r="CZ13" i="26"/>
  <c r="DA13" i="26"/>
  <c r="DC13" i="26"/>
  <c r="DD13" i="26"/>
  <c r="EC13" i="26"/>
  <c r="ED13" i="26"/>
  <c r="EE13" i="26"/>
  <c r="EF13" i="26"/>
  <c r="EH13" i="26"/>
  <c r="EI13" i="26"/>
  <c r="FE13" i="26"/>
  <c r="FF13" i="26"/>
  <c r="FG13" i="26"/>
  <c r="FH13" i="26"/>
  <c r="FJ13" i="26"/>
  <c r="FK13" i="26"/>
  <c r="GG13" i="26"/>
  <c r="GH13" i="26"/>
  <c r="GI13" i="26"/>
  <c r="GJ13" i="26"/>
  <c r="GL13" i="26"/>
  <c r="GM13" i="26"/>
  <c r="HI13" i="26"/>
  <c r="HJ13" i="26"/>
  <c r="HK13" i="26"/>
  <c r="HL13" i="26"/>
  <c r="HN13" i="26"/>
  <c r="HO13" i="26"/>
  <c r="IK13" i="26"/>
  <c r="IL13" i="26"/>
  <c r="IM13" i="26"/>
  <c r="IN13" i="26"/>
  <c r="IP13" i="26"/>
  <c r="IQ13" i="26"/>
  <c r="JM13" i="26"/>
  <c r="JN13" i="26"/>
  <c r="JO13" i="26"/>
  <c r="JP13" i="26"/>
  <c r="JR13" i="26"/>
  <c r="JS13" i="26"/>
  <c r="KO13" i="26"/>
  <c r="KP13" i="26"/>
  <c r="KQ13" i="26"/>
  <c r="KR13" i="26"/>
  <c r="KT13" i="26"/>
  <c r="KU13" i="26"/>
  <c r="LQ13" i="26"/>
  <c r="LR13" i="26"/>
  <c r="LS13" i="26"/>
  <c r="LT13" i="26"/>
  <c r="LV13" i="26"/>
  <c r="LW13" i="26"/>
  <c r="MS13" i="26"/>
  <c r="MT13" i="26"/>
  <c r="MU13" i="26"/>
  <c r="MV13" i="26"/>
  <c r="MX13" i="26"/>
  <c r="MY13" i="26"/>
  <c r="NU13" i="26"/>
  <c r="NV13" i="26"/>
  <c r="NW13" i="26"/>
  <c r="NX13" i="26"/>
  <c r="NZ13" i="26"/>
  <c r="OA13" i="26"/>
  <c r="OW13" i="26"/>
  <c r="OX13" i="26"/>
  <c r="OY13" i="26"/>
  <c r="OZ13" i="26"/>
  <c r="PB13" i="26"/>
  <c r="PC13" i="26"/>
  <c r="PY13" i="26"/>
  <c r="PZ13" i="26"/>
  <c r="QA13" i="26"/>
  <c r="QB13" i="26"/>
  <c r="QD13" i="26"/>
  <c r="QE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QY13" i="26"/>
  <c r="QZ13" i="26"/>
  <c r="CX19" i="26"/>
  <c r="CY19" i="26"/>
  <c r="CZ19" i="26"/>
  <c r="DA19" i="26"/>
  <c r="DC19" i="26"/>
  <c r="DD19" i="26"/>
  <c r="EC19" i="26"/>
  <c r="ED19" i="26"/>
  <c r="EE19" i="26"/>
  <c r="EF19" i="26"/>
  <c r="EH19" i="26"/>
  <c r="EI19" i="26"/>
  <c r="FE19" i="26"/>
  <c r="FF19" i="26"/>
  <c r="FG19" i="26"/>
  <c r="FH19" i="26"/>
  <c r="FJ19" i="26"/>
  <c r="FK19" i="26"/>
  <c r="GG19" i="26"/>
  <c r="GH19" i="26"/>
  <c r="GI19" i="26"/>
  <c r="GJ19" i="26"/>
  <c r="GL19" i="26"/>
  <c r="GM19" i="26"/>
  <c r="HI19" i="26"/>
  <c r="HJ19" i="26"/>
  <c r="HK19" i="26"/>
  <c r="HL19" i="26"/>
  <c r="HN19" i="26"/>
  <c r="HO19" i="26"/>
  <c r="IK19" i="26"/>
  <c r="IL19" i="26"/>
  <c r="IM19" i="26"/>
  <c r="IN19" i="26"/>
  <c r="IP19" i="26"/>
  <c r="IQ19" i="26"/>
  <c r="JM19" i="26"/>
  <c r="JN19" i="26"/>
  <c r="JO19" i="26"/>
  <c r="JP19" i="26"/>
  <c r="JR19" i="26"/>
  <c r="JS19" i="26"/>
  <c r="KO19" i="26"/>
  <c r="KP19" i="26"/>
  <c r="KQ19" i="26"/>
  <c r="KR19" i="26"/>
  <c r="KT19" i="26"/>
  <c r="KU19" i="26"/>
  <c r="LQ19" i="26"/>
  <c r="LR19" i="26"/>
  <c r="LS19" i="26"/>
  <c r="LT19" i="26"/>
  <c r="LV19" i="26"/>
  <c r="LW19" i="26"/>
  <c r="MS19" i="26"/>
  <c r="MT19" i="26"/>
  <c r="MU19" i="26"/>
  <c r="MV19" i="26"/>
  <c r="MX19" i="26"/>
  <c r="MY19" i="26"/>
  <c r="NU19" i="26"/>
  <c r="NV19" i="26"/>
  <c r="NW19" i="26"/>
  <c r="NX19" i="26"/>
  <c r="NZ19" i="26"/>
  <c r="OA19" i="26"/>
  <c r="OW19" i="26"/>
  <c r="OX19" i="26"/>
  <c r="OY19" i="26"/>
  <c r="OZ19" i="26"/>
  <c r="PB19" i="26"/>
  <c r="PC19" i="26"/>
  <c r="PY19" i="26"/>
  <c r="PZ19" i="26"/>
  <c r="QA19" i="26"/>
  <c r="QB19" i="26"/>
  <c r="QD19" i="26"/>
  <c r="QE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QY19" i="26"/>
  <c r="QZ19" i="26"/>
  <c r="CX18" i="26"/>
  <c r="CY18" i="26"/>
  <c r="CZ18" i="26"/>
  <c r="DA18" i="26"/>
  <c r="DC18" i="26"/>
  <c r="DD18" i="26"/>
  <c r="EC18" i="26"/>
  <c r="ED18" i="26"/>
  <c r="EE18" i="26"/>
  <c r="EF18" i="26"/>
  <c r="EH18" i="26"/>
  <c r="EI18" i="26"/>
  <c r="FE18" i="26"/>
  <c r="FF18" i="26"/>
  <c r="FG18" i="26"/>
  <c r="FH18" i="26"/>
  <c r="FJ18" i="26"/>
  <c r="FK18" i="26"/>
  <c r="GG18" i="26"/>
  <c r="GH18" i="26"/>
  <c r="GI18" i="26"/>
  <c r="GJ18" i="26"/>
  <c r="GL18" i="26"/>
  <c r="GM18" i="26"/>
  <c r="HI18" i="26"/>
  <c r="HJ18" i="26"/>
  <c r="HK18" i="26"/>
  <c r="HL18" i="26"/>
  <c r="HN18" i="26"/>
  <c r="HO18" i="26"/>
  <c r="IK18" i="26"/>
  <c r="IL18" i="26"/>
  <c r="IM18" i="26"/>
  <c r="IN18" i="26"/>
  <c r="IP18" i="26"/>
  <c r="IQ18" i="26"/>
  <c r="JM18" i="26"/>
  <c r="JN18" i="26"/>
  <c r="JO18" i="26"/>
  <c r="JP18" i="26"/>
  <c r="JR18" i="26"/>
  <c r="JS18" i="26"/>
  <c r="KO18" i="26"/>
  <c r="KP18" i="26"/>
  <c r="KQ18" i="26"/>
  <c r="KR18" i="26"/>
  <c r="KT18" i="26"/>
  <c r="KU18" i="26"/>
  <c r="LQ18" i="26"/>
  <c r="LR18" i="26"/>
  <c r="LS18" i="26"/>
  <c r="LT18" i="26"/>
  <c r="LV18" i="26"/>
  <c r="LW18" i="26"/>
  <c r="MS18" i="26"/>
  <c r="MT18" i="26"/>
  <c r="MU18" i="26"/>
  <c r="MV18" i="26"/>
  <c r="MX18" i="26"/>
  <c r="MY18" i="26"/>
  <c r="NU18" i="26"/>
  <c r="NV18" i="26"/>
  <c r="NW18" i="26"/>
  <c r="NX18" i="26"/>
  <c r="NZ18" i="26"/>
  <c r="OA18" i="26"/>
  <c r="OW18" i="26"/>
  <c r="OX18" i="26"/>
  <c r="OY18" i="26"/>
  <c r="OZ18" i="26"/>
  <c r="PB18" i="26"/>
  <c r="PC18" i="26"/>
  <c r="PY18" i="26"/>
  <c r="PZ18" i="26"/>
  <c r="QA18" i="26"/>
  <c r="QB18" i="26"/>
  <c r="QD18" i="26"/>
  <c r="QE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QY18" i="26"/>
  <c r="QZ18" i="26"/>
  <c r="CX16" i="26"/>
  <c r="CY16" i="26"/>
  <c r="CZ16" i="26"/>
  <c r="DA16" i="26"/>
  <c r="DC16" i="26"/>
  <c r="DD16" i="26"/>
  <c r="EC16" i="26"/>
  <c r="ED16" i="26"/>
  <c r="EE16" i="26"/>
  <c r="EF16" i="26"/>
  <c r="EH16" i="26"/>
  <c r="EI16" i="26"/>
  <c r="FE16" i="26"/>
  <c r="FF16" i="26"/>
  <c r="FG16" i="26"/>
  <c r="FH16" i="26"/>
  <c r="FJ16" i="26"/>
  <c r="FK16" i="26"/>
  <c r="GG16" i="26"/>
  <c r="GH16" i="26"/>
  <c r="GI16" i="26"/>
  <c r="GJ16" i="26"/>
  <c r="GL16" i="26"/>
  <c r="GM16" i="26"/>
  <c r="HI16" i="26"/>
  <c r="HJ16" i="26"/>
  <c r="HK16" i="26"/>
  <c r="HL16" i="26"/>
  <c r="HN16" i="26"/>
  <c r="HO16" i="26"/>
  <c r="IK16" i="26"/>
  <c r="IL16" i="26"/>
  <c r="IM16" i="26"/>
  <c r="IN16" i="26"/>
  <c r="IP16" i="26"/>
  <c r="IQ16" i="26"/>
  <c r="JM16" i="26"/>
  <c r="JN16" i="26"/>
  <c r="JO16" i="26"/>
  <c r="JP16" i="26"/>
  <c r="JR16" i="26"/>
  <c r="JS16" i="26"/>
  <c r="KO16" i="26"/>
  <c r="KP16" i="26"/>
  <c r="KQ16" i="26"/>
  <c r="KR16" i="26"/>
  <c r="KT16" i="26"/>
  <c r="KU16" i="26"/>
  <c r="LQ16" i="26"/>
  <c r="LR16" i="26"/>
  <c r="LS16" i="26"/>
  <c r="LT16" i="26"/>
  <c r="LV16" i="26"/>
  <c r="LW16" i="26"/>
  <c r="MS16" i="26"/>
  <c r="MT16" i="26"/>
  <c r="MU16" i="26"/>
  <c r="MV16" i="26"/>
  <c r="MX16" i="26"/>
  <c r="MY16" i="26"/>
  <c r="NU16" i="26"/>
  <c r="NV16" i="26"/>
  <c r="NW16" i="26"/>
  <c r="NX16" i="26"/>
  <c r="NZ16" i="26"/>
  <c r="OA16" i="26"/>
  <c r="OW16" i="26"/>
  <c r="OX16" i="26"/>
  <c r="OY16" i="26"/>
  <c r="OZ16" i="26"/>
  <c r="PB16" i="26"/>
  <c r="PC16" i="26"/>
  <c r="PY16" i="26"/>
  <c r="PZ16" i="26"/>
  <c r="QA16" i="26"/>
  <c r="QB16" i="26"/>
  <c r="QD16" i="26"/>
  <c r="QE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QX16" i="26"/>
  <c r="QY16" i="26"/>
  <c r="QZ16" i="26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S31" i="22" s="1"/>
  <c r="TI31" i="22"/>
  <c r="TT31" i="22" s="1"/>
  <c r="TJ31" i="22"/>
  <c r="CQ24" i="22"/>
  <c r="CR24" i="22"/>
  <c r="CS24" i="22"/>
  <c r="CT24" i="22"/>
  <c r="CU24" i="22"/>
  <c r="CV24" i="22"/>
  <c r="CX24" i="22"/>
  <c r="CY24" i="22"/>
  <c r="CZ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S24" i="22" s="1"/>
  <c r="TI24" i="22"/>
  <c r="TT24" i="22" s="1"/>
  <c r="TJ24" i="22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O27" i="22" s="1"/>
  <c r="TD27" i="22"/>
  <c r="TP27" i="22" s="1"/>
  <c r="TE27" i="22"/>
  <c r="TF27" i="22"/>
  <c r="TG27" i="22"/>
  <c r="TH27" i="22"/>
  <c r="TS27" i="22" s="1"/>
  <c r="TI27" i="22"/>
  <c r="TT27" i="22" s="1"/>
  <c r="TJ27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TL29" i="22" s="1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S29" i="22" s="1"/>
  <c r="TI29" i="22"/>
  <c r="TT29" i="22" s="1"/>
  <c r="TJ29" i="22"/>
  <c r="CQ25" i="22"/>
  <c r="CR25" i="22"/>
  <c r="CS25" i="22"/>
  <c r="CT25" i="22"/>
  <c r="CU25" i="22"/>
  <c r="CV25" i="22"/>
  <c r="CX25" i="22"/>
  <c r="CY25" i="22"/>
  <c r="CZ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D25" i="22"/>
  <c r="TP25" i="22" s="1"/>
  <c r="TE25" i="22"/>
  <c r="TF25" i="22"/>
  <c r="TG25" i="22"/>
  <c r="TH25" i="22"/>
  <c r="TS25" i="22" s="1"/>
  <c r="TI25" i="22"/>
  <c r="TT25" i="22" s="1"/>
  <c r="TJ25" i="22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CQ31" i="4"/>
  <c r="CR31" i="4"/>
  <c r="CS31" i="4"/>
  <c r="CT31" i="4"/>
  <c r="CU31" i="4"/>
  <c r="CV31" i="4"/>
  <c r="CX31" i="4"/>
  <c r="CY31" i="4"/>
  <c r="CZ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Q30" i="4"/>
  <c r="CR30" i="4"/>
  <c r="CS30" i="4"/>
  <c r="CT30" i="4"/>
  <c r="CU30" i="4"/>
  <c r="CV30" i="4"/>
  <c r="CX30" i="4"/>
  <c r="CY30" i="4"/>
  <c r="CZ30" i="4"/>
  <c r="SH30" i="4"/>
  <c r="SI30" i="4"/>
  <c r="SJ30" i="4"/>
  <c r="SK30" i="4"/>
  <c r="SL30" i="4"/>
  <c r="SM30" i="4"/>
  <c r="SO30" i="4"/>
  <c r="SP30" i="4"/>
  <c r="SQ30" i="4"/>
  <c r="SR30" i="4"/>
  <c r="SS30" i="4"/>
  <c r="ST30" i="4"/>
  <c r="SV30" i="4"/>
  <c r="SW30" i="4"/>
  <c r="SX30" i="4"/>
  <c r="TL30" i="4" s="1"/>
  <c r="SY30" i="4"/>
  <c r="TM30" i="4" s="1"/>
  <c r="SZ30" i="4"/>
  <c r="TA30" i="4"/>
  <c r="TB30" i="4"/>
  <c r="TC30" i="4"/>
  <c r="TO30" i="4" s="1"/>
  <c r="TD30" i="4"/>
  <c r="TP30" i="4" s="1"/>
  <c r="TE30" i="4"/>
  <c r="TF30" i="4"/>
  <c r="TG30" i="4"/>
  <c r="TH30" i="4"/>
  <c r="TS30" i="4" s="1"/>
  <c r="TI30" i="4"/>
  <c r="TT30" i="4" s="1"/>
  <c r="TJ30" i="4"/>
  <c r="CQ37" i="4"/>
  <c r="CR37" i="4"/>
  <c r="CS37" i="4"/>
  <c r="CT37" i="4"/>
  <c r="CU37" i="4"/>
  <c r="CV37" i="4"/>
  <c r="CX37" i="4"/>
  <c r="CY37" i="4"/>
  <c r="CZ37" i="4"/>
  <c r="SH37" i="4"/>
  <c r="SI37" i="4"/>
  <c r="SJ37" i="4"/>
  <c r="SK37" i="4"/>
  <c r="SL37" i="4"/>
  <c r="SM37" i="4"/>
  <c r="SO37" i="4"/>
  <c r="SP37" i="4"/>
  <c r="SQ37" i="4"/>
  <c r="SR37" i="4"/>
  <c r="SS37" i="4"/>
  <c r="ST37" i="4"/>
  <c r="SV37" i="4"/>
  <c r="SW37" i="4"/>
  <c r="SX37" i="4"/>
  <c r="TL37" i="4" s="1"/>
  <c r="SY37" i="4"/>
  <c r="TM37" i="4" s="1"/>
  <c r="SZ37" i="4"/>
  <c r="TA37" i="4"/>
  <c r="TB37" i="4"/>
  <c r="TC37" i="4"/>
  <c r="TO37" i="4" s="1"/>
  <c r="TD37" i="4"/>
  <c r="TP37" i="4" s="1"/>
  <c r="TE37" i="4"/>
  <c r="TF37" i="4"/>
  <c r="TG37" i="4"/>
  <c r="TH37" i="4"/>
  <c r="TS37" i="4" s="1"/>
  <c r="TI37" i="4"/>
  <c r="TT37" i="4" s="1"/>
  <c r="TJ37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DG30" i="21" l="1"/>
  <c r="DF29" i="21"/>
  <c r="DH37" i="19"/>
  <c r="DH39" i="19"/>
  <c r="RI20" i="26"/>
  <c r="OP15" i="22"/>
  <c r="OP16" i="22"/>
  <c r="OW16" i="22" s="1"/>
  <c r="Q38" i="4"/>
  <c r="DH29" i="21"/>
  <c r="DH30" i="21"/>
  <c r="K30" i="21"/>
  <c r="RF38" i="19"/>
  <c r="IO20" i="27"/>
  <c r="MW20" i="27"/>
  <c r="OP6" i="22"/>
  <c r="OW6" i="22" s="1"/>
  <c r="OP10" i="22"/>
  <c r="OW10" i="22" s="1"/>
  <c r="OP25" i="22"/>
  <c r="OW25" i="22" s="1"/>
  <c r="PX26" i="22"/>
  <c r="PX35" i="22"/>
  <c r="PX27" i="22"/>
  <c r="QE27" i="22" s="1"/>
  <c r="RF20" i="22"/>
  <c r="RM20" i="22" s="1"/>
  <c r="OP8" i="22"/>
  <c r="OW8" i="22" s="1"/>
  <c r="OP11" i="22"/>
  <c r="OW11" i="22" s="1"/>
  <c r="OP21" i="22"/>
  <c r="OP12" i="22"/>
  <c r="PX32" i="22"/>
  <c r="QE32" i="22" s="1"/>
  <c r="PX30" i="22"/>
  <c r="QE30" i="22" s="1"/>
  <c r="PX5" i="22"/>
  <c r="QE5" i="22" s="1"/>
  <c r="PX22" i="22"/>
  <c r="QE22" i="22" s="1"/>
  <c r="OP36" i="22"/>
  <c r="OW36" i="22" s="1"/>
  <c r="PX4" i="22"/>
  <c r="PX6" i="22"/>
  <c r="PX7" i="22"/>
  <c r="QE7" i="22" s="1"/>
  <c r="PX10" i="22"/>
  <c r="QE10" i="22" s="1"/>
  <c r="PX13" i="22"/>
  <c r="PX15" i="22"/>
  <c r="QE15" i="22" s="1"/>
  <c r="PX33" i="22"/>
  <c r="QE33" i="22" s="1"/>
  <c r="TR38" i="4"/>
  <c r="TV38" i="4" s="1"/>
  <c r="RI26" i="21"/>
  <c r="RF29" i="21"/>
  <c r="RF39" i="19"/>
  <c r="RI39" i="19"/>
  <c r="Q34" i="19"/>
  <c r="EG20" i="27"/>
  <c r="NY24" i="27"/>
  <c r="JQ24" i="27"/>
  <c r="FI24" i="27"/>
  <c r="QC18" i="27"/>
  <c r="LU18" i="27"/>
  <c r="DH20" i="26"/>
  <c r="DH21" i="26"/>
  <c r="K21" i="26"/>
  <c r="J21" i="26" s="1"/>
  <c r="A21" i="26" s="1" a="1"/>
  <c r="A21" i="26" s="1"/>
  <c r="PX31" i="22"/>
  <c r="QE31" i="22" s="1"/>
  <c r="PX17" i="22"/>
  <c r="QE17" i="22" s="1"/>
  <c r="PX29" i="22"/>
  <c r="QE29" i="22" s="1"/>
  <c r="PX25" i="22"/>
  <c r="QE25" i="22" s="1"/>
  <c r="RF12" i="22"/>
  <c r="RM12" i="22" s="1"/>
  <c r="RF9" i="22"/>
  <c r="RM9" i="22" s="1"/>
  <c r="RF24" i="22"/>
  <c r="RM24" i="22" s="1"/>
  <c r="RF34" i="22"/>
  <c r="RM34" i="22" s="1"/>
  <c r="SN31" i="22"/>
  <c r="SU31" i="22" s="1"/>
  <c r="IB30" i="22"/>
  <c r="II30" i="22" s="1"/>
  <c r="IB31" i="22"/>
  <c r="II31" i="22" s="1"/>
  <c r="IB17" i="22"/>
  <c r="IB29" i="22"/>
  <c r="II29" i="22" s="1"/>
  <c r="IB25" i="22"/>
  <c r="II25" i="22" s="1"/>
  <c r="JJ21" i="22"/>
  <c r="JQ21" i="22" s="1"/>
  <c r="JJ18" i="22"/>
  <c r="JQ18" i="22" s="1"/>
  <c r="JJ12" i="22"/>
  <c r="JQ12" i="22" s="1"/>
  <c r="JJ9" i="22"/>
  <c r="JJ24" i="22"/>
  <c r="JQ24" i="22" s="1"/>
  <c r="JJ34" i="22"/>
  <c r="KR23" i="22"/>
  <c r="KY23" i="22" s="1"/>
  <c r="KR16" i="22"/>
  <c r="KY16" i="22" s="1"/>
  <c r="KR14" i="22"/>
  <c r="KY14" i="22" s="1"/>
  <c r="KR20" i="22"/>
  <c r="KY20" i="22" s="1"/>
  <c r="KR33" i="22"/>
  <c r="KY33" i="22" s="1"/>
  <c r="KR32" i="22"/>
  <c r="KY32" i="22" s="1"/>
  <c r="KR30" i="22"/>
  <c r="KY30" i="22" s="1"/>
  <c r="KR31" i="22"/>
  <c r="KY31" i="22" s="1"/>
  <c r="KR17" i="22"/>
  <c r="KY17" i="22" s="1"/>
  <c r="NH33" i="22"/>
  <c r="NO33" i="22" s="1"/>
  <c r="NH32" i="22"/>
  <c r="NO32" i="22" s="1"/>
  <c r="NH30" i="22"/>
  <c r="NO30" i="22" s="1"/>
  <c r="DH26" i="21"/>
  <c r="T26" i="21" s="1"/>
  <c r="RF24" i="21"/>
  <c r="J30" i="21"/>
  <c r="A30" i="21" s="1" a="1"/>
  <c r="A30" i="21" s="1"/>
  <c r="RI30" i="21"/>
  <c r="M30" i="21"/>
  <c r="O30" i="21"/>
  <c r="DF30" i="21"/>
  <c r="T30" i="21" s="1"/>
  <c r="Q26" i="21"/>
  <c r="K29" i="21"/>
  <c r="J29" i="21" s="1"/>
  <c r="RI29" i="21"/>
  <c r="M29" i="21"/>
  <c r="Q29" i="21"/>
  <c r="DG29" i="21"/>
  <c r="DG24" i="21"/>
  <c r="K26" i="21"/>
  <c r="J26" i="21" s="1"/>
  <c r="A26" i="21" s="1" a="1"/>
  <c r="A26" i="21" s="1"/>
  <c r="K24" i="21"/>
  <c r="Q22" i="21"/>
  <c r="RF26" i="21"/>
  <c r="DH22" i="21"/>
  <c r="RI24" i="21"/>
  <c r="DH24" i="21"/>
  <c r="RF22" i="21"/>
  <c r="J24" i="21"/>
  <c r="A24" i="21" s="1" a="1"/>
  <c r="A24" i="21" s="1"/>
  <c r="M24" i="21"/>
  <c r="O24" i="21"/>
  <c r="DF24" i="21"/>
  <c r="FL6" i="21"/>
  <c r="FL9" i="21"/>
  <c r="FL16" i="21"/>
  <c r="FL12" i="21"/>
  <c r="FL18" i="21"/>
  <c r="FL31" i="21"/>
  <c r="FL33" i="21"/>
  <c r="GN10" i="21"/>
  <c r="GN8" i="21"/>
  <c r="GN21" i="21"/>
  <c r="GN23" i="21"/>
  <c r="GN19" i="21"/>
  <c r="GN28" i="21"/>
  <c r="JT6" i="21"/>
  <c r="JT9" i="21"/>
  <c r="JT16" i="21"/>
  <c r="JT12" i="21"/>
  <c r="JT18" i="21"/>
  <c r="JT31" i="21"/>
  <c r="JT33" i="21"/>
  <c r="KV10" i="21"/>
  <c r="KV8" i="21"/>
  <c r="KV21" i="21"/>
  <c r="KV23" i="21"/>
  <c r="KV19" i="21"/>
  <c r="KV28" i="21"/>
  <c r="OB6" i="21"/>
  <c r="OB9" i="21"/>
  <c r="OB16" i="21"/>
  <c r="OB12" i="21"/>
  <c r="OB18" i="21"/>
  <c r="OB31" i="21"/>
  <c r="OB33" i="21"/>
  <c r="PD10" i="21"/>
  <c r="PD8" i="21"/>
  <c r="PD21" i="21"/>
  <c r="PD23" i="21"/>
  <c r="PD19" i="21"/>
  <c r="PD28" i="21"/>
  <c r="K22" i="21"/>
  <c r="J22" i="21" s="1"/>
  <c r="A22" i="21" s="1" a="1"/>
  <c r="A22" i="21" s="1"/>
  <c r="RF37" i="19"/>
  <c r="DF39" i="19"/>
  <c r="T39" i="19" s="1"/>
  <c r="U39" i="19" s="1"/>
  <c r="RF36" i="19"/>
  <c r="DH34" i="19"/>
  <c r="K39" i="19"/>
  <c r="J39" i="19" s="1"/>
  <c r="A39" i="19" s="1" a="1"/>
  <c r="A39" i="19" s="1"/>
  <c r="Q39" i="19"/>
  <c r="DH36" i="19"/>
  <c r="K37" i="19"/>
  <c r="J37" i="19" s="1"/>
  <c r="A37" i="19" s="1" a="1"/>
  <c r="A37" i="19" s="1"/>
  <c r="DH38" i="19"/>
  <c r="DF38" i="19"/>
  <c r="RI38" i="19"/>
  <c r="K38" i="19"/>
  <c r="J38" i="19" s="1"/>
  <c r="M38" i="19"/>
  <c r="Q38" i="19"/>
  <c r="DG38" i="19"/>
  <c r="K36" i="19"/>
  <c r="J36" i="19" s="1"/>
  <c r="A36" i="19" s="1" a="1"/>
  <c r="A36" i="19" s="1"/>
  <c r="RI37" i="19"/>
  <c r="Q36" i="19"/>
  <c r="DG37" i="19"/>
  <c r="M37" i="19"/>
  <c r="O37" i="19"/>
  <c r="DF37" i="19"/>
  <c r="RI36" i="19"/>
  <c r="K34" i="19"/>
  <c r="GN35" i="19"/>
  <c r="IO24" i="19"/>
  <c r="GK26" i="19"/>
  <c r="GK33" i="19"/>
  <c r="IO6" i="19"/>
  <c r="IO13" i="19"/>
  <c r="IO26" i="19"/>
  <c r="RI22" i="21"/>
  <c r="O22" i="21"/>
  <c r="DF22" i="21"/>
  <c r="M22" i="21"/>
  <c r="GN6" i="21"/>
  <c r="GN9" i="21"/>
  <c r="GN16" i="21"/>
  <c r="GN12" i="21"/>
  <c r="GN18" i="21"/>
  <c r="GN31" i="21"/>
  <c r="GN33" i="21"/>
  <c r="HP10" i="21"/>
  <c r="HP8" i="21"/>
  <c r="HP21" i="21"/>
  <c r="HP23" i="21"/>
  <c r="HP19" i="21"/>
  <c r="HP28" i="21"/>
  <c r="KV6" i="21"/>
  <c r="KV9" i="21"/>
  <c r="KV16" i="21"/>
  <c r="KV12" i="21"/>
  <c r="KV18" i="21"/>
  <c r="KV31" i="21"/>
  <c r="KV33" i="21"/>
  <c r="LX10" i="21"/>
  <c r="LX8" i="21"/>
  <c r="LX21" i="21"/>
  <c r="LX23" i="21"/>
  <c r="LX19" i="21"/>
  <c r="LX28" i="21"/>
  <c r="PD6" i="21"/>
  <c r="PD9" i="21"/>
  <c r="PD16" i="21"/>
  <c r="PD12" i="21"/>
  <c r="PD18" i="21"/>
  <c r="PD31" i="21"/>
  <c r="PD33" i="21"/>
  <c r="M36" i="19"/>
  <c r="O36" i="19"/>
  <c r="DF36" i="19"/>
  <c r="T36" i="19" s="1"/>
  <c r="GK20" i="19"/>
  <c r="GK32" i="19"/>
  <c r="IO22" i="19"/>
  <c r="IO28" i="19"/>
  <c r="IO33" i="19"/>
  <c r="LX14" i="19"/>
  <c r="LX21" i="19"/>
  <c r="MZ7" i="19"/>
  <c r="MZ9" i="19"/>
  <c r="MZ22" i="19"/>
  <c r="MZ20" i="19"/>
  <c r="MZ16" i="19"/>
  <c r="LX11" i="19"/>
  <c r="RI34" i="19"/>
  <c r="LX5" i="19"/>
  <c r="MZ5" i="19"/>
  <c r="MZ10" i="19"/>
  <c r="MZ15" i="19"/>
  <c r="MZ19" i="19"/>
  <c r="MZ27" i="19"/>
  <c r="MZ18" i="19"/>
  <c r="OB6" i="19"/>
  <c r="OB8" i="19"/>
  <c r="OB13" i="19"/>
  <c r="OB26" i="19"/>
  <c r="IO12" i="19"/>
  <c r="JT7" i="19"/>
  <c r="JT9" i="19"/>
  <c r="JT22" i="19"/>
  <c r="JT20" i="19"/>
  <c r="JT16" i="19"/>
  <c r="JT25" i="19"/>
  <c r="JT30" i="19"/>
  <c r="JT32" i="19"/>
  <c r="KV4" i="19"/>
  <c r="KV11" i="19"/>
  <c r="KV12" i="19"/>
  <c r="KV14" i="19"/>
  <c r="KV17" i="19"/>
  <c r="KV21" i="19"/>
  <c r="KV24" i="19"/>
  <c r="KV35" i="19"/>
  <c r="LU9" i="19"/>
  <c r="LU25" i="19"/>
  <c r="LU32" i="19"/>
  <c r="J34" i="19"/>
  <c r="RF34" i="19"/>
  <c r="M34" i="19"/>
  <c r="O34" i="19"/>
  <c r="DF34" i="19"/>
  <c r="GN29" i="19"/>
  <c r="GN31" i="19"/>
  <c r="IO8" i="19"/>
  <c r="IR17" i="19"/>
  <c r="IR21" i="19"/>
  <c r="LX6" i="19"/>
  <c r="LX13" i="19"/>
  <c r="LX35" i="19"/>
  <c r="OB28" i="19"/>
  <c r="IO29" i="19"/>
  <c r="IO31" i="19"/>
  <c r="LU20" i="19"/>
  <c r="IO19" i="19"/>
  <c r="GN18" i="19"/>
  <c r="HP6" i="19"/>
  <c r="HP8" i="19"/>
  <c r="HP13" i="19"/>
  <c r="HP26" i="19"/>
  <c r="HP28" i="19"/>
  <c r="HP29" i="19"/>
  <c r="HP31" i="19"/>
  <c r="HP33" i="19"/>
  <c r="JT5" i="19"/>
  <c r="JT10" i="19"/>
  <c r="JT23" i="19"/>
  <c r="JT15" i="19"/>
  <c r="LX23" i="19"/>
  <c r="GN5" i="19"/>
  <c r="GN10" i="19"/>
  <c r="GN23" i="19"/>
  <c r="GN19" i="19"/>
  <c r="GN27" i="19"/>
  <c r="IO5" i="19"/>
  <c r="IO30" i="19"/>
  <c r="LX19" i="19"/>
  <c r="GK14" i="19"/>
  <c r="GK21" i="19"/>
  <c r="HP7" i="19"/>
  <c r="HP9" i="19"/>
  <c r="HP22" i="19"/>
  <c r="HP20" i="19"/>
  <c r="HP16" i="19"/>
  <c r="HP25" i="19"/>
  <c r="HP30" i="19"/>
  <c r="HP32" i="19"/>
  <c r="IR4" i="19"/>
  <c r="LX4" i="19"/>
  <c r="LX18" i="19"/>
  <c r="RI21" i="26"/>
  <c r="RF21" i="26"/>
  <c r="Q21" i="26"/>
  <c r="M21" i="26"/>
  <c r="O21" i="26"/>
  <c r="DF21" i="26"/>
  <c r="DG20" i="26"/>
  <c r="K20" i="26"/>
  <c r="J20" i="26" s="1"/>
  <c r="A20" i="26" s="1" a="1"/>
  <c r="A20" i="26" s="1"/>
  <c r="RF20" i="26"/>
  <c r="M20" i="26"/>
  <c r="O20" i="26"/>
  <c r="DF20" i="26"/>
  <c r="Q19" i="22"/>
  <c r="DB19" i="22"/>
  <c r="V19" i="22" s="1"/>
  <c r="J28" i="22"/>
  <c r="A28" i="22" s="1" a="1"/>
  <c r="A28" i="22" s="1"/>
  <c r="Q28" i="22"/>
  <c r="TR28" i="22"/>
  <c r="TV28" i="22" s="1"/>
  <c r="O28" i="22"/>
  <c r="DB28" i="22"/>
  <c r="V28" i="22" s="1"/>
  <c r="ED34" i="22"/>
  <c r="EK34" i="22" s="1"/>
  <c r="ED36" i="22"/>
  <c r="EK36" i="22" s="1"/>
  <c r="FL15" i="22"/>
  <c r="FS15" i="22" s="1"/>
  <c r="ED32" i="22"/>
  <c r="EK32" i="22" s="1"/>
  <c r="ED30" i="22"/>
  <c r="EK30" i="22" s="1"/>
  <c r="ED31" i="22"/>
  <c r="EK31" i="22" s="1"/>
  <c r="ED17" i="22"/>
  <c r="EK17" i="22" s="1"/>
  <c r="ED29" i="22"/>
  <c r="EK29" i="22" s="1"/>
  <c r="ED25" i="22"/>
  <c r="EK25" i="22" s="1"/>
  <c r="FL5" i="22"/>
  <c r="FS5" i="22" s="1"/>
  <c r="FL11" i="22"/>
  <c r="FS11" i="22" s="1"/>
  <c r="FL21" i="22"/>
  <c r="FS21" i="22" s="1"/>
  <c r="FL12" i="22"/>
  <c r="FS12" i="22" s="1"/>
  <c r="FL9" i="22"/>
  <c r="FS9" i="22" s="1"/>
  <c r="FL24" i="22"/>
  <c r="FS24" i="22" s="1"/>
  <c r="GT7" i="22"/>
  <c r="HA7" i="22" s="1"/>
  <c r="GT10" i="22"/>
  <c r="HA10" i="22" s="1"/>
  <c r="GT13" i="22"/>
  <c r="HA13" i="22" s="1"/>
  <c r="GT15" i="22"/>
  <c r="HA15" i="22" s="1"/>
  <c r="GT23" i="22"/>
  <c r="HA23" i="22" s="1"/>
  <c r="GT16" i="22"/>
  <c r="HA16" i="22" s="1"/>
  <c r="GT14" i="22"/>
  <c r="HA14" i="22" s="1"/>
  <c r="GT20" i="22"/>
  <c r="HA20" i="22" s="1"/>
  <c r="GT33" i="22"/>
  <c r="HA33" i="22" s="1"/>
  <c r="JJ31" i="22"/>
  <c r="JQ31" i="22" s="1"/>
  <c r="JJ17" i="22"/>
  <c r="JQ17" i="22" s="1"/>
  <c r="JJ29" i="22"/>
  <c r="JQ29" i="22" s="1"/>
  <c r="KR5" i="22"/>
  <c r="KY5" i="22" s="1"/>
  <c r="KR22" i="22"/>
  <c r="KY22" i="22" s="1"/>
  <c r="KR11" i="22"/>
  <c r="KY11" i="22" s="1"/>
  <c r="KR21" i="22"/>
  <c r="KY21" i="22" s="1"/>
  <c r="KR34" i="22"/>
  <c r="KY34" i="22" s="1"/>
  <c r="KR35" i="22"/>
  <c r="KY35" i="22" s="1"/>
  <c r="KR36" i="22"/>
  <c r="KY36" i="22" s="1"/>
  <c r="LZ4" i="22"/>
  <c r="MG4" i="22" s="1"/>
  <c r="LZ6" i="22"/>
  <c r="MG6" i="22" s="1"/>
  <c r="RF27" i="22"/>
  <c r="RM27" i="22" s="1"/>
  <c r="TR19" i="22"/>
  <c r="TV19" i="22" s="1"/>
  <c r="J19" i="22"/>
  <c r="A19" i="22" s="1" a="1"/>
  <c r="A19" i="22" s="1"/>
  <c r="KR25" i="22"/>
  <c r="KY25" i="22" s="1"/>
  <c r="LZ5" i="22"/>
  <c r="MG5" i="22" s="1"/>
  <c r="LZ22" i="22"/>
  <c r="MG22" i="22" s="1"/>
  <c r="LZ35" i="22"/>
  <c r="MG35" i="22" s="1"/>
  <c r="LZ27" i="22"/>
  <c r="MG27" i="22" s="1"/>
  <c r="NH6" i="22"/>
  <c r="NO6" i="22" s="1"/>
  <c r="NH16" i="22"/>
  <c r="NO16" i="22" s="1"/>
  <c r="NH20" i="22"/>
  <c r="NO20" i="22" s="1"/>
  <c r="ED6" i="22"/>
  <c r="EK6" i="22" s="1"/>
  <c r="ED10" i="22"/>
  <c r="EK10" i="22" s="1"/>
  <c r="ED20" i="22"/>
  <c r="EK20" i="22" s="1"/>
  <c r="LZ7" i="22"/>
  <c r="MG7" i="22" s="1"/>
  <c r="LZ10" i="22"/>
  <c r="MG10" i="22" s="1"/>
  <c r="LZ13" i="22"/>
  <c r="MG13" i="22" s="1"/>
  <c r="LZ15" i="22"/>
  <c r="MG15" i="22" s="1"/>
  <c r="LZ32" i="22"/>
  <c r="MG32" i="22" s="1"/>
  <c r="LZ30" i="22"/>
  <c r="MG30" i="22" s="1"/>
  <c r="LZ31" i="22"/>
  <c r="MG31" i="22" s="1"/>
  <c r="LZ17" i="22"/>
  <c r="MG17" i="22" s="1"/>
  <c r="LZ29" i="22"/>
  <c r="MG29" i="22" s="1"/>
  <c r="LZ25" i="22"/>
  <c r="MG25" i="22" s="1"/>
  <c r="NH5" i="22"/>
  <c r="NO5" i="22" s="1"/>
  <c r="NH8" i="22"/>
  <c r="NO8" i="22" s="1"/>
  <c r="NH21" i="22"/>
  <c r="NO21" i="22" s="1"/>
  <c r="NH18" i="22"/>
  <c r="NO18" i="22" s="1"/>
  <c r="NH12" i="22"/>
  <c r="NO12" i="22" s="1"/>
  <c r="NH9" i="22"/>
  <c r="NO9" i="22" s="1"/>
  <c r="NH34" i="22"/>
  <c r="NO34" i="22" s="1"/>
  <c r="NH35" i="22"/>
  <c r="NO35" i="22" s="1"/>
  <c r="NH36" i="22"/>
  <c r="NO36" i="22" s="1"/>
  <c r="NH27" i="22"/>
  <c r="NO27" i="22" s="1"/>
  <c r="OP4" i="22"/>
  <c r="OW4" i="22" s="1"/>
  <c r="ED5" i="22"/>
  <c r="EK5" i="22" s="1"/>
  <c r="ED8" i="22"/>
  <c r="EK8" i="22" s="1"/>
  <c r="ED22" i="22"/>
  <c r="EK22" i="22" s="1"/>
  <c r="ED11" i="22"/>
  <c r="EK11" i="22" s="1"/>
  <c r="ED21" i="22"/>
  <c r="EK21" i="22" s="1"/>
  <c r="ED9" i="22"/>
  <c r="EK9" i="22" s="1"/>
  <c r="ED24" i="22"/>
  <c r="EK24" i="22" s="1"/>
  <c r="ED26" i="22"/>
  <c r="EK26" i="22" s="1"/>
  <c r="FL32" i="22"/>
  <c r="FS32" i="22" s="1"/>
  <c r="FL30" i="22"/>
  <c r="FS30" i="22" s="1"/>
  <c r="FL31" i="22"/>
  <c r="FS31" i="22" s="1"/>
  <c r="FL17" i="22"/>
  <c r="FS17" i="22" s="1"/>
  <c r="FL29" i="22"/>
  <c r="FS29" i="22" s="1"/>
  <c r="FL25" i="22"/>
  <c r="FS25" i="22" s="1"/>
  <c r="GT8" i="22"/>
  <c r="HA8" i="22" s="1"/>
  <c r="GT9" i="22"/>
  <c r="HA9" i="22" s="1"/>
  <c r="GT30" i="22"/>
  <c r="HA30" i="22" s="1"/>
  <c r="GT17" i="22"/>
  <c r="HA17" i="22" s="1"/>
  <c r="GT25" i="22"/>
  <c r="HA25" i="22" s="1"/>
  <c r="IB26" i="22"/>
  <c r="II26" i="22" s="1"/>
  <c r="IB35" i="22"/>
  <c r="II35" i="22" s="1"/>
  <c r="JJ16" i="22"/>
  <c r="JQ16" i="22" s="1"/>
  <c r="RF29" i="22"/>
  <c r="RM29" i="22" s="1"/>
  <c r="RF25" i="22"/>
  <c r="RM25" i="22" s="1"/>
  <c r="GT24" i="22"/>
  <c r="HA24" i="22" s="1"/>
  <c r="GT34" i="22"/>
  <c r="HA34" i="22" s="1"/>
  <c r="GT36" i="22"/>
  <c r="HA36" i="22" s="1"/>
  <c r="IB6" i="22"/>
  <c r="II6" i="22" s="1"/>
  <c r="IB14" i="22"/>
  <c r="II14" i="22" s="1"/>
  <c r="IB20" i="22"/>
  <c r="II20" i="22" s="1"/>
  <c r="IB33" i="22"/>
  <c r="II33" i="22" s="1"/>
  <c r="IB32" i="22"/>
  <c r="II32" i="22" s="1"/>
  <c r="TR40" i="4"/>
  <c r="TV40" i="4" s="1"/>
  <c r="J38" i="4"/>
  <c r="A38" i="4" s="1" a="1"/>
  <c r="A38" i="4" s="1"/>
  <c r="O38" i="4"/>
  <c r="DB38" i="4"/>
  <c r="V38" i="4" s="1"/>
  <c r="TR36" i="4"/>
  <c r="TV36" i="4" s="1"/>
  <c r="DB40" i="4"/>
  <c r="V40" i="4" s="1"/>
  <c r="J40" i="4"/>
  <c r="A40" i="4" s="1" a="1"/>
  <c r="A40" i="4" s="1"/>
  <c r="Q40" i="4"/>
  <c r="IB7" i="4"/>
  <c r="II7" i="4" s="1"/>
  <c r="IB12" i="4"/>
  <c r="II12" i="4" s="1"/>
  <c r="IB15" i="4"/>
  <c r="II15" i="4" s="1"/>
  <c r="RF10" i="4"/>
  <c r="RM10" i="4" s="1"/>
  <c r="ED15" i="4"/>
  <c r="EK15" i="4" s="1"/>
  <c r="FL30" i="4"/>
  <c r="FS30" i="4" s="1"/>
  <c r="FL26" i="4"/>
  <c r="FS26" i="4" s="1"/>
  <c r="FL27" i="4"/>
  <c r="FS27" i="4" s="1"/>
  <c r="FL31" i="4"/>
  <c r="FS31" i="4" s="1"/>
  <c r="GT18" i="4"/>
  <c r="HA18" i="4" s="1"/>
  <c r="GT15" i="4"/>
  <c r="HA15" i="4" s="1"/>
  <c r="GT21" i="4"/>
  <c r="HA21" i="4" s="1"/>
  <c r="GT23" i="4"/>
  <c r="HA23" i="4" s="1"/>
  <c r="GT35" i="4"/>
  <c r="HA35" i="4" s="1"/>
  <c r="GT37" i="4"/>
  <c r="HA37" i="4" s="1"/>
  <c r="GT29" i="4"/>
  <c r="HA29" i="4" s="1"/>
  <c r="GT34" i="4"/>
  <c r="HA34" i="4" s="1"/>
  <c r="GT25" i="4"/>
  <c r="HA25" i="4" s="1"/>
  <c r="IB14" i="4"/>
  <c r="II14" i="4" s="1"/>
  <c r="IB31" i="4"/>
  <c r="II31" i="4" s="1"/>
  <c r="KR11" i="4"/>
  <c r="KY11" i="4" s="1"/>
  <c r="KR30" i="4"/>
  <c r="KY30" i="4" s="1"/>
  <c r="KR26" i="4"/>
  <c r="KY26" i="4" s="1"/>
  <c r="KR27" i="4"/>
  <c r="KY27" i="4" s="1"/>
  <c r="KR31" i="4"/>
  <c r="KY31" i="4" s="1"/>
  <c r="RF12" i="4"/>
  <c r="RM12" i="4" s="1"/>
  <c r="RF18" i="4"/>
  <c r="RM18" i="4" s="1"/>
  <c r="RF29" i="4"/>
  <c r="RM29" i="4" s="1"/>
  <c r="TR33" i="4"/>
  <c r="TV33" i="4" s="1"/>
  <c r="DB36" i="4"/>
  <c r="O36" i="4"/>
  <c r="DC36" i="4"/>
  <c r="Q36" i="4"/>
  <c r="J36" i="4"/>
  <c r="TR13" i="4"/>
  <c r="TV13" i="4" s="1"/>
  <c r="J33" i="4"/>
  <c r="A33" i="4" s="1" a="1"/>
  <c r="A33" i="4" s="1"/>
  <c r="DB33" i="4"/>
  <c r="O33" i="4"/>
  <c r="DC33" i="4"/>
  <c r="Q33" i="4"/>
  <c r="JJ21" i="4"/>
  <c r="JQ21" i="4" s="1"/>
  <c r="LZ7" i="4"/>
  <c r="MG7" i="4" s="1"/>
  <c r="LZ12" i="4"/>
  <c r="MG12" i="4" s="1"/>
  <c r="NH39" i="4"/>
  <c r="NO39" i="4" s="1"/>
  <c r="NH32" i="4"/>
  <c r="NO32" i="4" s="1"/>
  <c r="OP21" i="4"/>
  <c r="OW21" i="4" s="1"/>
  <c r="OP35" i="4"/>
  <c r="OW35" i="4" s="1"/>
  <c r="OP25" i="4"/>
  <c r="OW25" i="4" s="1"/>
  <c r="JJ14" i="4"/>
  <c r="JQ14" i="4" s="1"/>
  <c r="JJ30" i="4"/>
  <c r="JQ30" i="4" s="1"/>
  <c r="JJ26" i="4"/>
  <c r="JQ26" i="4" s="1"/>
  <c r="KR7" i="4"/>
  <c r="KY7" i="4" s="1"/>
  <c r="KR9" i="4"/>
  <c r="KY9" i="4" s="1"/>
  <c r="KR12" i="4"/>
  <c r="KY12" i="4" s="1"/>
  <c r="KR18" i="4"/>
  <c r="KY18" i="4" s="1"/>
  <c r="KR15" i="4"/>
  <c r="KY15" i="4" s="1"/>
  <c r="KR21" i="4"/>
  <c r="KY21" i="4" s="1"/>
  <c r="KR23" i="4"/>
  <c r="KY23" i="4" s="1"/>
  <c r="KR35" i="4"/>
  <c r="KY35" i="4" s="1"/>
  <c r="KR37" i="4"/>
  <c r="KY37" i="4" s="1"/>
  <c r="KR29" i="4"/>
  <c r="KY29" i="4" s="1"/>
  <c r="LZ31" i="4"/>
  <c r="MG31" i="4" s="1"/>
  <c r="NH4" i="4"/>
  <c r="NO4" i="4" s="1"/>
  <c r="NH5" i="4"/>
  <c r="NO5" i="4" s="1"/>
  <c r="NH7" i="4"/>
  <c r="NO7" i="4" s="1"/>
  <c r="NH9" i="4"/>
  <c r="NO9" i="4" s="1"/>
  <c r="NH12" i="4"/>
  <c r="NO12" i="4" s="1"/>
  <c r="NH35" i="4"/>
  <c r="NO35" i="4" s="1"/>
  <c r="NH37" i="4"/>
  <c r="NO37" i="4" s="1"/>
  <c r="NH29" i="4"/>
  <c r="NO29" i="4" s="1"/>
  <c r="NH34" i="4"/>
  <c r="NO34" i="4" s="1"/>
  <c r="NH25" i="4"/>
  <c r="NO25" i="4" s="1"/>
  <c r="OP14" i="4"/>
  <c r="OW14" i="4" s="1"/>
  <c r="OP30" i="4"/>
  <c r="OW30" i="4" s="1"/>
  <c r="OP26" i="4"/>
  <c r="OW26" i="4" s="1"/>
  <c r="OP27" i="4"/>
  <c r="OW27" i="4" s="1"/>
  <c r="PX28" i="4"/>
  <c r="QE28" i="4" s="1"/>
  <c r="RF6" i="4"/>
  <c r="RM6" i="4" s="1"/>
  <c r="RF35" i="4"/>
  <c r="RM35" i="4" s="1"/>
  <c r="RF26" i="4"/>
  <c r="RM26" i="4" s="1"/>
  <c r="RF39" i="4"/>
  <c r="RM39" i="4" s="1"/>
  <c r="RF32" i="4"/>
  <c r="RM32" i="4" s="1"/>
  <c r="DC13" i="4"/>
  <c r="DB13" i="4"/>
  <c r="O13" i="4"/>
  <c r="J13" i="4"/>
  <c r="JJ20" i="4"/>
  <c r="JQ20" i="4" s="1"/>
  <c r="JJ35" i="4"/>
  <c r="JQ35" i="4" s="1"/>
  <c r="JJ29" i="4"/>
  <c r="JQ29" i="4" s="1"/>
  <c r="JJ25" i="4"/>
  <c r="JQ25" i="4" s="1"/>
  <c r="JJ4" i="4"/>
  <c r="JQ4" i="4" s="1"/>
  <c r="JJ5" i="4"/>
  <c r="JQ5" i="4" s="1"/>
  <c r="JJ7" i="4"/>
  <c r="JQ7" i="4" s="1"/>
  <c r="JJ9" i="4"/>
  <c r="JQ9" i="4" s="1"/>
  <c r="JJ12" i="4"/>
  <c r="JQ12" i="4" s="1"/>
  <c r="KR4" i="4"/>
  <c r="KY4" i="4" s="1"/>
  <c r="KR25" i="4"/>
  <c r="KY25" i="4" s="1"/>
  <c r="KR28" i="4"/>
  <c r="KY28" i="4" s="1"/>
  <c r="RF17" i="4"/>
  <c r="RM17" i="4" s="1"/>
  <c r="RF22" i="4"/>
  <c r="RM22" i="4" s="1"/>
  <c r="RF14" i="4"/>
  <c r="RM14" i="4" s="1"/>
  <c r="RF19" i="4"/>
  <c r="RM19" i="4" s="1"/>
  <c r="LZ24" i="4"/>
  <c r="MG24" i="4" s="1"/>
  <c r="LZ19" i="4"/>
  <c r="MG19" i="4" s="1"/>
  <c r="LZ39" i="4"/>
  <c r="MG39" i="4" s="1"/>
  <c r="OP8" i="4"/>
  <c r="OW8" i="4" s="1"/>
  <c r="OP10" i="4"/>
  <c r="OW10" i="4" s="1"/>
  <c r="OP17" i="4"/>
  <c r="OW17" i="4" s="1"/>
  <c r="RF31" i="4"/>
  <c r="RM31" i="4" s="1"/>
  <c r="ED21" i="4"/>
  <c r="EK21" i="4" s="1"/>
  <c r="ED35" i="4"/>
  <c r="EK35" i="4" s="1"/>
  <c r="ED29" i="4"/>
  <c r="EK29" i="4" s="1"/>
  <c r="FL10" i="4"/>
  <c r="FS10" i="4" s="1"/>
  <c r="FL17" i="4"/>
  <c r="FS17" i="4" s="1"/>
  <c r="FL22" i="4"/>
  <c r="FS22" i="4" s="1"/>
  <c r="LZ4" i="4"/>
  <c r="MG4" i="4" s="1"/>
  <c r="LZ15" i="4"/>
  <c r="MG15" i="4" s="1"/>
  <c r="LZ21" i="4"/>
  <c r="MG21" i="4" s="1"/>
  <c r="LZ23" i="4"/>
  <c r="MG23" i="4" s="1"/>
  <c r="LZ35" i="4"/>
  <c r="MG35" i="4" s="1"/>
  <c r="LZ37" i="4"/>
  <c r="MG37" i="4" s="1"/>
  <c r="LZ29" i="4"/>
  <c r="MG29" i="4" s="1"/>
  <c r="LZ34" i="4"/>
  <c r="MG34" i="4" s="1"/>
  <c r="LZ25" i="4"/>
  <c r="MG25" i="4" s="1"/>
  <c r="LZ28" i="4"/>
  <c r="MG28" i="4" s="1"/>
  <c r="NH11" i="4"/>
  <c r="NO11" i="4" s="1"/>
  <c r="ED16" i="4"/>
  <c r="EK16" i="4" s="1"/>
  <c r="ED20" i="4"/>
  <c r="EK20" i="4" s="1"/>
  <c r="ED14" i="4"/>
  <c r="EK14" i="4" s="1"/>
  <c r="ED30" i="4"/>
  <c r="EK30" i="4" s="1"/>
  <c r="ED26" i="4"/>
  <c r="EK26" i="4" s="1"/>
  <c r="FL5" i="4"/>
  <c r="FS5" i="4" s="1"/>
  <c r="FL7" i="4"/>
  <c r="FS7" i="4" s="1"/>
  <c r="FL9" i="4"/>
  <c r="FS9" i="4" s="1"/>
  <c r="FL12" i="4"/>
  <c r="FS12" i="4" s="1"/>
  <c r="FL18" i="4"/>
  <c r="FS18" i="4" s="1"/>
  <c r="FL15" i="4"/>
  <c r="FS15" i="4" s="1"/>
  <c r="FL21" i="4"/>
  <c r="FS21" i="4" s="1"/>
  <c r="FL23" i="4"/>
  <c r="FS23" i="4" s="1"/>
  <c r="FL35" i="4"/>
  <c r="FS35" i="4" s="1"/>
  <c r="GT6" i="4"/>
  <c r="HA6" i="4" s="1"/>
  <c r="GT11" i="4"/>
  <c r="HA11" i="4" s="1"/>
  <c r="GT16" i="4"/>
  <c r="HA16" i="4" s="1"/>
  <c r="GT26" i="4"/>
  <c r="HA26" i="4" s="1"/>
  <c r="IB21" i="4"/>
  <c r="II21" i="4" s="1"/>
  <c r="IB23" i="4"/>
  <c r="II23" i="4" s="1"/>
  <c r="IB35" i="4"/>
  <c r="II35" i="4" s="1"/>
  <c r="IB37" i="4"/>
  <c r="II37" i="4" s="1"/>
  <c r="IB29" i="4"/>
  <c r="II29" i="4" s="1"/>
  <c r="IB34" i="4"/>
  <c r="II34" i="4" s="1"/>
  <c r="IB25" i="4"/>
  <c r="II25" i="4" s="1"/>
  <c r="IB28" i="4"/>
  <c r="II28" i="4" s="1"/>
  <c r="OP28" i="4"/>
  <c r="OW28" i="4" s="1"/>
  <c r="PX6" i="4"/>
  <c r="QE6" i="4" s="1"/>
  <c r="PX8" i="4"/>
  <c r="QE8" i="4" s="1"/>
  <c r="PX11" i="4"/>
  <c r="QE11" i="4" s="1"/>
  <c r="PX10" i="4"/>
  <c r="QE10" i="4" s="1"/>
  <c r="PX16" i="4"/>
  <c r="QE16" i="4" s="1"/>
  <c r="PX20" i="4"/>
  <c r="QE20" i="4" s="1"/>
  <c r="PX22" i="4"/>
  <c r="QE22" i="4" s="1"/>
  <c r="PX14" i="4"/>
  <c r="QE14" i="4" s="1"/>
  <c r="PX24" i="4"/>
  <c r="QE24" i="4" s="1"/>
  <c r="PX30" i="4"/>
  <c r="QE30" i="4" s="1"/>
  <c r="PX19" i="4"/>
  <c r="QE19" i="4" s="1"/>
  <c r="PX26" i="4"/>
  <c r="QE26" i="4" s="1"/>
  <c r="PX39" i="4"/>
  <c r="QE39" i="4" s="1"/>
  <c r="PX27" i="4"/>
  <c r="QE27" i="4" s="1"/>
  <c r="PX32" i="4"/>
  <c r="QE32" i="4" s="1"/>
  <c r="PX31" i="4"/>
  <c r="QE31" i="4" s="1"/>
  <c r="RF4" i="4"/>
  <c r="RM4" i="4" s="1"/>
  <c r="RF5" i="4"/>
  <c r="RM5" i="4" s="1"/>
  <c r="EJ10" i="21"/>
  <c r="EJ8" i="21"/>
  <c r="EJ21" i="21"/>
  <c r="EJ23" i="21"/>
  <c r="EJ19" i="21"/>
  <c r="EJ28" i="21"/>
  <c r="HP6" i="21"/>
  <c r="HP9" i="21"/>
  <c r="HP16" i="21"/>
  <c r="HP12" i="21"/>
  <c r="HP18" i="21"/>
  <c r="HP31" i="21"/>
  <c r="HP33" i="21"/>
  <c r="IR10" i="21"/>
  <c r="IR8" i="21"/>
  <c r="IR21" i="21"/>
  <c r="IR23" i="21"/>
  <c r="IR19" i="21"/>
  <c r="IR28" i="21"/>
  <c r="LX6" i="21"/>
  <c r="LX9" i="21"/>
  <c r="LX16" i="21"/>
  <c r="LX12" i="21"/>
  <c r="LX18" i="21"/>
  <c r="LX31" i="21"/>
  <c r="LX33" i="21"/>
  <c r="MZ10" i="21"/>
  <c r="MZ8" i="21"/>
  <c r="MZ21" i="21"/>
  <c r="MZ23" i="21"/>
  <c r="MZ19" i="21"/>
  <c r="MZ28" i="21"/>
  <c r="QC33" i="21"/>
  <c r="EJ6" i="21"/>
  <c r="EJ9" i="21"/>
  <c r="EJ16" i="21"/>
  <c r="EJ12" i="21"/>
  <c r="EJ18" i="21"/>
  <c r="EJ31" i="21"/>
  <c r="EJ33" i="21"/>
  <c r="FL10" i="21"/>
  <c r="FL8" i="21"/>
  <c r="FL21" i="21"/>
  <c r="FL23" i="21"/>
  <c r="FL19" i="21"/>
  <c r="FL28" i="21"/>
  <c r="IR6" i="21"/>
  <c r="IR9" i="21"/>
  <c r="IR16" i="21"/>
  <c r="IR12" i="21"/>
  <c r="IR18" i="21"/>
  <c r="IR31" i="21"/>
  <c r="IR33" i="21"/>
  <c r="JT10" i="21"/>
  <c r="JT8" i="21"/>
  <c r="JT21" i="21"/>
  <c r="JT23" i="21"/>
  <c r="JT19" i="21"/>
  <c r="JT28" i="21"/>
  <c r="MZ6" i="21"/>
  <c r="MZ9" i="21"/>
  <c r="MZ16" i="21"/>
  <c r="MZ12" i="21"/>
  <c r="MZ18" i="21"/>
  <c r="MZ31" i="21"/>
  <c r="MZ33" i="21"/>
  <c r="OB10" i="21"/>
  <c r="OB8" i="21"/>
  <c r="OB21" i="21"/>
  <c r="OB23" i="21"/>
  <c r="OB19" i="21"/>
  <c r="OB28" i="21"/>
  <c r="EJ5" i="21"/>
  <c r="EJ11" i="21"/>
  <c r="EJ13" i="21"/>
  <c r="EJ15" i="21"/>
  <c r="EJ17" i="21"/>
  <c r="EJ25" i="21"/>
  <c r="FL5" i="21"/>
  <c r="FL11" i="21"/>
  <c r="FL13" i="21"/>
  <c r="FL15" i="21"/>
  <c r="FL17" i="21"/>
  <c r="FL25" i="21"/>
  <c r="GN5" i="21"/>
  <c r="GN11" i="21"/>
  <c r="GN13" i="21"/>
  <c r="GN15" i="21"/>
  <c r="GN17" i="21"/>
  <c r="GN25" i="21"/>
  <c r="HP5" i="21"/>
  <c r="HP11" i="21"/>
  <c r="HP13" i="21"/>
  <c r="HP15" i="21"/>
  <c r="HP17" i="21"/>
  <c r="HP25" i="21"/>
  <c r="IR5" i="21"/>
  <c r="IR11" i="21"/>
  <c r="IR13" i="21"/>
  <c r="IR15" i="21"/>
  <c r="IR17" i="21"/>
  <c r="IR25" i="21"/>
  <c r="JT5" i="21"/>
  <c r="JT11" i="21"/>
  <c r="JT13" i="21"/>
  <c r="JT15" i="21"/>
  <c r="JT17" i="21"/>
  <c r="JT25" i="21"/>
  <c r="KV5" i="21"/>
  <c r="KV11" i="21"/>
  <c r="KV13" i="21"/>
  <c r="KV15" i="21"/>
  <c r="KV17" i="21"/>
  <c r="KV25" i="21"/>
  <c r="LX5" i="21"/>
  <c r="LX11" i="21"/>
  <c r="LX13" i="21"/>
  <c r="LX15" i="21"/>
  <c r="LX17" i="21"/>
  <c r="LX25" i="21"/>
  <c r="MZ5" i="21"/>
  <c r="MZ11" i="21"/>
  <c r="MZ13" i="21"/>
  <c r="MZ15" i="21"/>
  <c r="MZ17" i="21"/>
  <c r="MZ25" i="21"/>
  <c r="OB5" i="21"/>
  <c r="OB11" i="21"/>
  <c r="OB13" i="21"/>
  <c r="OB15" i="21"/>
  <c r="OB17" i="21"/>
  <c r="OB25" i="21"/>
  <c r="PD5" i="21"/>
  <c r="PD11" i="21"/>
  <c r="PD13" i="21"/>
  <c r="PD15" i="21"/>
  <c r="PD17" i="21"/>
  <c r="PD25" i="21"/>
  <c r="EJ4" i="21"/>
  <c r="EJ7" i="21"/>
  <c r="EJ20" i="21"/>
  <c r="EJ32" i="21"/>
  <c r="EJ14" i="21"/>
  <c r="EJ27" i="21"/>
  <c r="FL4" i="21"/>
  <c r="FL7" i="21"/>
  <c r="FL20" i="21"/>
  <c r="FL32" i="21"/>
  <c r="FL14" i="21"/>
  <c r="FL27" i="21"/>
  <c r="GN4" i="21"/>
  <c r="GN7" i="21"/>
  <c r="GN20" i="21"/>
  <c r="GN32" i="21"/>
  <c r="GN14" i="21"/>
  <c r="GN27" i="21"/>
  <c r="HP4" i="21"/>
  <c r="HP7" i="21"/>
  <c r="HP20" i="21"/>
  <c r="HP32" i="21"/>
  <c r="HP14" i="21"/>
  <c r="HP27" i="21"/>
  <c r="IR4" i="21"/>
  <c r="IR7" i="21"/>
  <c r="IR20" i="21"/>
  <c r="IR32" i="21"/>
  <c r="IR14" i="21"/>
  <c r="IR27" i="21"/>
  <c r="JT4" i="21"/>
  <c r="JT7" i="21"/>
  <c r="JT20" i="21"/>
  <c r="JT32" i="21"/>
  <c r="JT14" i="21"/>
  <c r="JT27" i="21"/>
  <c r="KV4" i="21"/>
  <c r="KV7" i="21"/>
  <c r="KV20" i="21"/>
  <c r="KV32" i="21"/>
  <c r="KV14" i="21"/>
  <c r="KV27" i="21"/>
  <c r="LX4" i="21"/>
  <c r="LX7" i="21"/>
  <c r="LX20" i="21"/>
  <c r="LX32" i="21"/>
  <c r="LX14" i="21"/>
  <c r="LX27" i="21"/>
  <c r="MZ4" i="21"/>
  <c r="MZ7" i="21"/>
  <c r="MZ20" i="21"/>
  <c r="MZ32" i="21"/>
  <c r="MZ14" i="21"/>
  <c r="MZ27" i="21"/>
  <c r="OB4" i="21"/>
  <c r="OB7" i="21"/>
  <c r="OB20" i="21"/>
  <c r="OB32" i="21"/>
  <c r="OB14" i="21"/>
  <c r="OB27" i="21"/>
  <c r="PD4" i="21"/>
  <c r="PD7" i="21"/>
  <c r="PD20" i="21"/>
  <c r="PD32" i="21"/>
  <c r="PD14" i="21"/>
  <c r="PD27" i="21"/>
  <c r="EJ5" i="19"/>
  <c r="EJ10" i="19"/>
  <c r="EJ23" i="19"/>
  <c r="EJ15" i="19"/>
  <c r="EJ19" i="19"/>
  <c r="EJ27" i="19"/>
  <c r="EJ18" i="19"/>
  <c r="FL6" i="19"/>
  <c r="FL8" i="19"/>
  <c r="FL13" i="19"/>
  <c r="FL26" i="19"/>
  <c r="FL28" i="19"/>
  <c r="FL29" i="19"/>
  <c r="FL31" i="19"/>
  <c r="FL33" i="19"/>
  <c r="GN6" i="19"/>
  <c r="GK29" i="19"/>
  <c r="GK35" i="19"/>
  <c r="IO7" i="19"/>
  <c r="IR14" i="19"/>
  <c r="LU14" i="19"/>
  <c r="LX15" i="19"/>
  <c r="LU30" i="19"/>
  <c r="LX17" i="19"/>
  <c r="MZ23" i="19"/>
  <c r="OB29" i="19"/>
  <c r="OB31" i="19"/>
  <c r="OB33" i="19"/>
  <c r="PD5" i="19"/>
  <c r="PD10" i="19"/>
  <c r="PD23" i="19"/>
  <c r="PD15" i="19"/>
  <c r="PD19" i="19"/>
  <c r="PD27" i="19"/>
  <c r="PD18" i="19"/>
  <c r="GK11" i="19"/>
  <c r="GN15" i="19"/>
  <c r="GN26" i="19"/>
  <c r="GN21" i="19"/>
  <c r="GK25" i="19"/>
  <c r="LU7" i="19"/>
  <c r="LU21" i="19"/>
  <c r="LX27" i="19"/>
  <c r="JT19" i="19"/>
  <c r="JT27" i="19"/>
  <c r="JT18" i="19"/>
  <c r="KV6" i="19"/>
  <c r="KV8" i="19"/>
  <c r="KV13" i="19"/>
  <c r="KV26" i="19"/>
  <c r="KV28" i="19"/>
  <c r="KV29" i="19"/>
  <c r="KV31" i="19"/>
  <c r="KV33" i="19"/>
  <c r="GK8" i="19"/>
  <c r="IO17" i="19"/>
  <c r="IR24" i="19"/>
  <c r="IO18" i="19"/>
  <c r="LU22" i="19"/>
  <c r="LU35" i="19"/>
  <c r="IR11" i="19"/>
  <c r="GN11" i="19"/>
  <c r="GN13" i="19"/>
  <c r="IO4" i="19"/>
  <c r="IR12" i="19"/>
  <c r="IO23" i="19"/>
  <c r="IO16" i="19"/>
  <c r="IR35" i="19"/>
  <c r="LU11" i="19"/>
  <c r="LX10" i="19"/>
  <c r="LU16" i="19"/>
  <c r="MZ25" i="19"/>
  <c r="MZ30" i="19"/>
  <c r="MZ32" i="19"/>
  <c r="OB4" i="19"/>
  <c r="OB11" i="19"/>
  <c r="OB12" i="19"/>
  <c r="OB14" i="19"/>
  <c r="OB17" i="19"/>
  <c r="OB21" i="19"/>
  <c r="OB24" i="19"/>
  <c r="OB35" i="19"/>
  <c r="IR27" i="19"/>
  <c r="IO27" i="19"/>
  <c r="EJ4" i="19"/>
  <c r="EJ11" i="19"/>
  <c r="EJ12" i="19"/>
  <c r="EJ14" i="19"/>
  <c r="EJ17" i="19"/>
  <c r="EJ21" i="19"/>
  <c r="EJ24" i="19"/>
  <c r="EJ35" i="19"/>
  <c r="FL7" i="19"/>
  <c r="FL9" i="19"/>
  <c r="FL22" i="19"/>
  <c r="FL20" i="19"/>
  <c r="FL16" i="19"/>
  <c r="FL25" i="19"/>
  <c r="FL30" i="19"/>
  <c r="FL32" i="19"/>
  <c r="GK4" i="19"/>
  <c r="GN4" i="19"/>
  <c r="GN17" i="19"/>
  <c r="GK30" i="19"/>
  <c r="GN30" i="19"/>
  <c r="IR10" i="19"/>
  <c r="IO10" i="19"/>
  <c r="LU26" i="19"/>
  <c r="LX26" i="19"/>
  <c r="LX24" i="19"/>
  <c r="GK7" i="19"/>
  <c r="GN7" i="19"/>
  <c r="GK22" i="19"/>
  <c r="GN22" i="19"/>
  <c r="EJ6" i="19"/>
  <c r="EJ8" i="19"/>
  <c r="EJ13" i="19"/>
  <c r="EJ26" i="19"/>
  <c r="EJ28" i="19"/>
  <c r="EJ29" i="19"/>
  <c r="EJ31" i="19"/>
  <c r="EJ33" i="19"/>
  <c r="FL5" i="19"/>
  <c r="FL10" i="19"/>
  <c r="FL23" i="19"/>
  <c r="FL15" i="19"/>
  <c r="FL19" i="19"/>
  <c r="FL27" i="19"/>
  <c r="FL18" i="19"/>
  <c r="GN8" i="19"/>
  <c r="LX28" i="19"/>
  <c r="LU29" i="19"/>
  <c r="LX29" i="19"/>
  <c r="LU8" i="19"/>
  <c r="LX8" i="19"/>
  <c r="GN14" i="19"/>
  <c r="GN24" i="19"/>
  <c r="IR15" i="19"/>
  <c r="IO15" i="19"/>
  <c r="GK16" i="19"/>
  <c r="GN16" i="19"/>
  <c r="GK9" i="19"/>
  <c r="GN9" i="19"/>
  <c r="EJ7" i="19"/>
  <c r="EJ9" i="19"/>
  <c r="EJ22" i="19"/>
  <c r="EJ20" i="19"/>
  <c r="EJ16" i="19"/>
  <c r="EJ25" i="19"/>
  <c r="EJ30" i="19"/>
  <c r="EJ32" i="19"/>
  <c r="FL4" i="19"/>
  <c r="FL11" i="19"/>
  <c r="FL12" i="19"/>
  <c r="FL14" i="19"/>
  <c r="FL17" i="19"/>
  <c r="FL21" i="19"/>
  <c r="FL24" i="19"/>
  <c r="FL35" i="19"/>
  <c r="GN12" i="19"/>
  <c r="GN28" i="19"/>
  <c r="GN33" i="19"/>
  <c r="LX12" i="19"/>
  <c r="LX31" i="19"/>
  <c r="LU33" i="19"/>
  <c r="LX33" i="19"/>
  <c r="GK6" i="19"/>
  <c r="GK13" i="19"/>
  <c r="GK28" i="19"/>
  <c r="GK31" i="19"/>
  <c r="IR5" i="19"/>
  <c r="IO11" i="19"/>
  <c r="IR23" i="19"/>
  <c r="IO14" i="19"/>
  <c r="IR19" i="19"/>
  <c r="IO21" i="19"/>
  <c r="IR18" i="19"/>
  <c r="IO35" i="19"/>
  <c r="LU6" i="19"/>
  <c r="LU13" i="19"/>
  <c r="LU28" i="19"/>
  <c r="LU31" i="19"/>
  <c r="GK5" i="19"/>
  <c r="GK23" i="19"/>
  <c r="GN20" i="19"/>
  <c r="GK19" i="19"/>
  <c r="GN25" i="19"/>
  <c r="GK18" i="19"/>
  <c r="GN32" i="19"/>
  <c r="IR8" i="19"/>
  <c r="IR26" i="19"/>
  <c r="IR29" i="19"/>
  <c r="IR33" i="19"/>
  <c r="LU5" i="19"/>
  <c r="LX9" i="19"/>
  <c r="LU23" i="19"/>
  <c r="LX20" i="19"/>
  <c r="LU19" i="19"/>
  <c r="LX25" i="19"/>
  <c r="LU18" i="19"/>
  <c r="LX32" i="19"/>
  <c r="GK12" i="19"/>
  <c r="GK17" i="19"/>
  <c r="GK24" i="19"/>
  <c r="HP5" i="19"/>
  <c r="HP10" i="19"/>
  <c r="HP23" i="19"/>
  <c r="HP15" i="19"/>
  <c r="HP19" i="19"/>
  <c r="HP27" i="19"/>
  <c r="HP18" i="19"/>
  <c r="IR9" i="19"/>
  <c r="IR20" i="19"/>
  <c r="IR25" i="19"/>
  <c r="IR32" i="19"/>
  <c r="JT4" i="19"/>
  <c r="JT11" i="19"/>
  <c r="JT12" i="19"/>
  <c r="JT14" i="19"/>
  <c r="JT17" i="19"/>
  <c r="JT21" i="19"/>
  <c r="JT24" i="19"/>
  <c r="JT35" i="19"/>
  <c r="KV7" i="19"/>
  <c r="KV9" i="19"/>
  <c r="KV22" i="19"/>
  <c r="KV20" i="19"/>
  <c r="KV16" i="19"/>
  <c r="KV25" i="19"/>
  <c r="KV30" i="19"/>
  <c r="KV32" i="19"/>
  <c r="LU4" i="19"/>
  <c r="LU12" i="19"/>
  <c r="LU17" i="19"/>
  <c r="LU24" i="19"/>
  <c r="MZ4" i="19"/>
  <c r="MZ11" i="19"/>
  <c r="MZ12" i="19"/>
  <c r="MZ14" i="19"/>
  <c r="MZ17" i="19"/>
  <c r="MZ21" i="19"/>
  <c r="MZ24" i="19"/>
  <c r="MZ35" i="19"/>
  <c r="OB7" i="19"/>
  <c r="OB9" i="19"/>
  <c r="OB22" i="19"/>
  <c r="OB20" i="19"/>
  <c r="OB16" i="19"/>
  <c r="OB25" i="19"/>
  <c r="OB30" i="19"/>
  <c r="OB32" i="19"/>
  <c r="PD4" i="19"/>
  <c r="PD11" i="19"/>
  <c r="PD12" i="19"/>
  <c r="PD14" i="19"/>
  <c r="PD17" i="19"/>
  <c r="PD21" i="19"/>
  <c r="PD24" i="19"/>
  <c r="PD35" i="19"/>
  <c r="HP4" i="19"/>
  <c r="HP11" i="19"/>
  <c r="HP12" i="19"/>
  <c r="HP14" i="19"/>
  <c r="HP17" i="19"/>
  <c r="HP21" i="19"/>
  <c r="HP24" i="19"/>
  <c r="HP35" i="19"/>
  <c r="JT8" i="19"/>
  <c r="JT13" i="19"/>
  <c r="JT26" i="19"/>
  <c r="JT28" i="19"/>
  <c r="JT29" i="19"/>
  <c r="JT31" i="19"/>
  <c r="JT33" i="19"/>
  <c r="KV5" i="19"/>
  <c r="KV10" i="19"/>
  <c r="KV23" i="19"/>
  <c r="KV15" i="19"/>
  <c r="KV19" i="19"/>
  <c r="KV27" i="19"/>
  <c r="KV18" i="19"/>
  <c r="MZ6" i="19"/>
  <c r="MZ8" i="19"/>
  <c r="MZ13" i="19"/>
  <c r="MZ26" i="19"/>
  <c r="MZ28" i="19"/>
  <c r="MZ29" i="19"/>
  <c r="MZ31" i="19"/>
  <c r="MZ33" i="19"/>
  <c r="OB5" i="19"/>
  <c r="OB10" i="19"/>
  <c r="OB23" i="19"/>
  <c r="OB15" i="19"/>
  <c r="OB19" i="19"/>
  <c r="OB27" i="19"/>
  <c r="OB18" i="19"/>
  <c r="PD6" i="19"/>
  <c r="PD8" i="19"/>
  <c r="PD13" i="19"/>
  <c r="PD26" i="19"/>
  <c r="PD28" i="19"/>
  <c r="PD29" i="19"/>
  <c r="PD31" i="19"/>
  <c r="PD33" i="19"/>
  <c r="GK10" i="19"/>
  <c r="GK15" i="19"/>
  <c r="GK27" i="19"/>
  <c r="IR6" i="19"/>
  <c r="IO9" i="19"/>
  <c r="IR13" i="19"/>
  <c r="IO20" i="19"/>
  <c r="IR28" i="19"/>
  <c r="IO25" i="19"/>
  <c r="IR31" i="19"/>
  <c r="IO32" i="19"/>
  <c r="LX7" i="19"/>
  <c r="LU10" i="19"/>
  <c r="LX22" i="19"/>
  <c r="LU15" i="19"/>
  <c r="LX16" i="19"/>
  <c r="LU27" i="19"/>
  <c r="LX30" i="19"/>
  <c r="IR7" i="19"/>
  <c r="IR22" i="19"/>
  <c r="IR16" i="19"/>
  <c r="IR30" i="19"/>
  <c r="PD7" i="19"/>
  <c r="PD9" i="19"/>
  <c r="PD22" i="19"/>
  <c r="PD20" i="19"/>
  <c r="PD16" i="19"/>
  <c r="PD25" i="19"/>
  <c r="PD30" i="19"/>
  <c r="PD32" i="19"/>
  <c r="JQ12" i="27"/>
  <c r="LU20" i="27"/>
  <c r="HM20" i="27"/>
  <c r="MW24" i="27"/>
  <c r="IO19" i="27"/>
  <c r="QC20" i="27"/>
  <c r="MW19" i="27"/>
  <c r="II17" i="22"/>
  <c r="QE26" i="22"/>
  <c r="QE35" i="22"/>
  <c r="FL16" i="22"/>
  <c r="FS16" i="22" s="1"/>
  <c r="FL20" i="22"/>
  <c r="FS20" i="22" s="1"/>
  <c r="GT18" i="22"/>
  <c r="HA18" i="22" s="1"/>
  <c r="JJ20" i="22"/>
  <c r="JQ20" i="22" s="1"/>
  <c r="JJ30" i="22"/>
  <c r="JQ30" i="22" s="1"/>
  <c r="NH17" i="22"/>
  <c r="NO17" i="22" s="1"/>
  <c r="NH25" i="22"/>
  <c r="NO25" i="22" s="1"/>
  <c r="QE6" i="22"/>
  <c r="RF30" i="22"/>
  <c r="RM30" i="22" s="1"/>
  <c r="RF17" i="22"/>
  <c r="RM17" i="22" s="1"/>
  <c r="ED4" i="22"/>
  <c r="EK4" i="22" s="1"/>
  <c r="ED27" i="22"/>
  <c r="EK27" i="22" s="1"/>
  <c r="IB10" i="22"/>
  <c r="II10" i="22" s="1"/>
  <c r="IB15" i="22"/>
  <c r="II15" i="22" s="1"/>
  <c r="IB16" i="22"/>
  <c r="II16" i="22" s="1"/>
  <c r="LZ11" i="22"/>
  <c r="MG11" i="22" s="1"/>
  <c r="LZ16" i="22"/>
  <c r="MG16" i="22" s="1"/>
  <c r="LZ20" i="22"/>
  <c r="MG20" i="22" s="1"/>
  <c r="OP26" i="22"/>
  <c r="OW26" i="22" s="1"/>
  <c r="OP35" i="22"/>
  <c r="OW35" i="22" s="1"/>
  <c r="ED13" i="22"/>
  <c r="EK13" i="22" s="1"/>
  <c r="ED15" i="22"/>
  <c r="EK15" i="22" s="1"/>
  <c r="ED12" i="22"/>
  <c r="EK12" i="22" s="1"/>
  <c r="FL4" i="22"/>
  <c r="FS4" i="22" s="1"/>
  <c r="FL22" i="22"/>
  <c r="FS22" i="22" s="1"/>
  <c r="IB8" i="22"/>
  <c r="II8" i="22" s="1"/>
  <c r="IB11" i="22"/>
  <c r="II11" i="22" s="1"/>
  <c r="IB21" i="22"/>
  <c r="II21" i="22" s="1"/>
  <c r="IB12" i="22"/>
  <c r="II12" i="22" s="1"/>
  <c r="IB36" i="22"/>
  <c r="II36" i="22" s="1"/>
  <c r="LZ21" i="22"/>
  <c r="MG21" i="22" s="1"/>
  <c r="LZ12" i="22"/>
  <c r="MG12" i="22" s="1"/>
  <c r="LZ9" i="22"/>
  <c r="MG9" i="22" s="1"/>
  <c r="LZ24" i="22"/>
  <c r="MG24" i="22" s="1"/>
  <c r="NH11" i="22"/>
  <c r="NO11" i="22" s="1"/>
  <c r="OP14" i="22"/>
  <c r="OW14" i="22" s="1"/>
  <c r="OP20" i="22"/>
  <c r="OW20" i="22" s="1"/>
  <c r="OP33" i="22"/>
  <c r="OW33" i="22" s="1"/>
  <c r="OP32" i="22"/>
  <c r="OW32" i="22" s="1"/>
  <c r="OP30" i="22"/>
  <c r="OW30" i="22" s="1"/>
  <c r="OP31" i="22"/>
  <c r="OW31" i="22" s="1"/>
  <c r="OP17" i="22"/>
  <c r="OW17" i="22" s="1"/>
  <c r="OP29" i="22"/>
  <c r="OW29" i="22" s="1"/>
  <c r="PX16" i="22"/>
  <c r="QE16" i="22" s="1"/>
  <c r="PX20" i="22"/>
  <c r="QE20" i="22" s="1"/>
  <c r="RF5" i="22"/>
  <c r="RM5" i="22" s="1"/>
  <c r="RF22" i="22"/>
  <c r="RM22" i="22" s="1"/>
  <c r="RF18" i="22"/>
  <c r="RM18" i="22" s="1"/>
  <c r="ED23" i="22"/>
  <c r="EK23" i="22" s="1"/>
  <c r="ED16" i="22"/>
  <c r="EK16" i="22" s="1"/>
  <c r="ED14" i="22"/>
  <c r="EK14" i="22" s="1"/>
  <c r="FL6" i="22"/>
  <c r="FS6" i="22" s="1"/>
  <c r="FL7" i="22"/>
  <c r="FS7" i="22" s="1"/>
  <c r="FL10" i="22"/>
  <c r="FS10" i="22" s="1"/>
  <c r="FL13" i="22"/>
  <c r="FS13" i="22" s="1"/>
  <c r="FL35" i="22"/>
  <c r="FS35" i="22" s="1"/>
  <c r="FL27" i="22"/>
  <c r="FS27" i="22" s="1"/>
  <c r="GT6" i="22"/>
  <c r="HA6" i="22" s="1"/>
  <c r="JJ4" i="22"/>
  <c r="JQ4" i="22" s="1"/>
  <c r="JJ6" i="22"/>
  <c r="JQ6" i="22" s="1"/>
  <c r="JJ7" i="22"/>
  <c r="JQ7" i="22" s="1"/>
  <c r="JJ10" i="22"/>
  <c r="JQ10" i="22" s="1"/>
  <c r="JJ13" i="22"/>
  <c r="JQ13" i="22" s="1"/>
  <c r="JJ15" i="22"/>
  <c r="JQ15" i="22" s="1"/>
  <c r="JJ23" i="22"/>
  <c r="JQ23" i="22" s="1"/>
  <c r="KR6" i="22"/>
  <c r="KY6" i="22" s="1"/>
  <c r="KR10" i="22"/>
  <c r="KY10" i="22" s="1"/>
  <c r="KR15" i="22"/>
  <c r="KY15" i="22" s="1"/>
  <c r="NH7" i="22"/>
  <c r="NO7" i="22" s="1"/>
  <c r="NH10" i="22"/>
  <c r="NO10" i="22" s="1"/>
  <c r="NH13" i="22"/>
  <c r="NO13" i="22" s="1"/>
  <c r="NH15" i="22"/>
  <c r="NO15" i="22" s="1"/>
  <c r="NH24" i="22"/>
  <c r="NO24" i="22" s="1"/>
  <c r="PX21" i="22"/>
  <c r="QE21" i="22" s="1"/>
  <c r="PX18" i="22"/>
  <c r="QE18" i="22" s="1"/>
  <c r="PX12" i="22"/>
  <c r="QE12" i="22" s="1"/>
  <c r="RF4" i="22"/>
  <c r="RM4" i="22" s="1"/>
  <c r="RF6" i="22"/>
  <c r="RM6" i="22" s="1"/>
  <c r="RF7" i="22"/>
  <c r="RM7" i="22" s="1"/>
  <c r="RF10" i="22"/>
  <c r="RM10" i="22" s="1"/>
  <c r="RF13" i="22"/>
  <c r="RM13" i="22" s="1"/>
  <c r="RF15" i="22"/>
  <c r="RM15" i="22" s="1"/>
  <c r="RF23" i="22"/>
  <c r="RM23" i="22" s="1"/>
  <c r="RF16" i="22"/>
  <c r="RM16" i="22" s="1"/>
  <c r="QE4" i="22"/>
  <c r="JQ9" i="22"/>
  <c r="OW15" i="22"/>
  <c r="IB5" i="22"/>
  <c r="II5" i="22" s="1"/>
  <c r="IB27" i="22"/>
  <c r="II27" i="22" s="1"/>
  <c r="OP5" i="22"/>
  <c r="OW5" i="22" s="1"/>
  <c r="OW21" i="22"/>
  <c r="OP27" i="22"/>
  <c r="OW27" i="22" s="1"/>
  <c r="QE13" i="22"/>
  <c r="FL18" i="22"/>
  <c r="FS18" i="22" s="1"/>
  <c r="GT26" i="22"/>
  <c r="HA26" i="22" s="1"/>
  <c r="IB22" i="22"/>
  <c r="II22" i="22" s="1"/>
  <c r="JQ34" i="22"/>
  <c r="JJ25" i="22"/>
  <c r="JQ25" i="22" s="1"/>
  <c r="KR27" i="22"/>
  <c r="KY27" i="22" s="1"/>
  <c r="LZ18" i="22"/>
  <c r="MG18" i="22" s="1"/>
  <c r="OP22" i="22"/>
  <c r="OW22" i="22" s="1"/>
  <c r="OW12" i="22"/>
  <c r="PX23" i="22"/>
  <c r="QE23" i="22" s="1"/>
  <c r="PX9" i="22"/>
  <c r="QE9" i="22" s="1"/>
  <c r="RF14" i="22"/>
  <c r="RM14" i="22" s="1"/>
  <c r="RF36" i="22"/>
  <c r="RM36" i="22" s="1"/>
  <c r="ED7" i="22"/>
  <c r="EK7" i="22" s="1"/>
  <c r="ED18" i="22"/>
  <c r="EK18" i="22" s="1"/>
  <c r="ED33" i="22"/>
  <c r="EK33" i="22" s="1"/>
  <c r="ED35" i="22"/>
  <c r="EK35" i="22" s="1"/>
  <c r="FL23" i="22"/>
  <c r="FS23" i="22" s="1"/>
  <c r="FL34" i="22"/>
  <c r="FS34" i="22" s="1"/>
  <c r="GT11" i="22"/>
  <c r="HA11" i="22" s="1"/>
  <c r="GT32" i="22"/>
  <c r="HA32" i="22" s="1"/>
  <c r="GT35" i="22"/>
  <c r="HA35" i="22" s="1"/>
  <c r="IB9" i="22"/>
  <c r="II9" i="22" s="1"/>
  <c r="JJ5" i="22"/>
  <c r="JQ5" i="22" s="1"/>
  <c r="JJ14" i="22"/>
  <c r="JQ14" i="22" s="1"/>
  <c r="JJ36" i="22"/>
  <c r="JQ36" i="22" s="1"/>
  <c r="JJ27" i="22"/>
  <c r="JQ27" i="22" s="1"/>
  <c r="KR4" i="22"/>
  <c r="KY4" i="22" s="1"/>
  <c r="KR8" i="22"/>
  <c r="KY8" i="22" s="1"/>
  <c r="KR12" i="22"/>
  <c r="KY12" i="22" s="1"/>
  <c r="KR29" i="22"/>
  <c r="KY29" i="22" s="1"/>
  <c r="LZ23" i="22"/>
  <c r="MG23" i="22" s="1"/>
  <c r="LZ34" i="22"/>
  <c r="MG34" i="22" s="1"/>
  <c r="NH22" i="22"/>
  <c r="NO22" i="22" s="1"/>
  <c r="NH23" i="22"/>
  <c r="NO23" i="22" s="1"/>
  <c r="NH31" i="22"/>
  <c r="NO31" i="22" s="1"/>
  <c r="OP7" i="22"/>
  <c r="OW7" i="22" s="1"/>
  <c r="OP9" i="22"/>
  <c r="OW9" i="22" s="1"/>
  <c r="PX24" i="22"/>
  <c r="QE24" i="22" s="1"/>
  <c r="RF8" i="22"/>
  <c r="RM8" i="22" s="1"/>
  <c r="RF33" i="22"/>
  <c r="RM33" i="22" s="1"/>
  <c r="RF26" i="22"/>
  <c r="RM26" i="22" s="1"/>
  <c r="FL8" i="22"/>
  <c r="FS8" i="22" s="1"/>
  <c r="FL14" i="22"/>
  <c r="FS14" i="22" s="1"/>
  <c r="FL36" i="22"/>
  <c r="FS36" i="22" s="1"/>
  <c r="GT5" i="22"/>
  <c r="HA5" i="22" s="1"/>
  <c r="GT21" i="22"/>
  <c r="HA21" i="22" s="1"/>
  <c r="GT31" i="22"/>
  <c r="HA31" i="22" s="1"/>
  <c r="GT27" i="22"/>
  <c r="HA27" i="22" s="1"/>
  <c r="IB13" i="22"/>
  <c r="II13" i="22" s="1"/>
  <c r="IB18" i="22"/>
  <c r="II18" i="22" s="1"/>
  <c r="IB24" i="22"/>
  <c r="II24" i="22" s="1"/>
  <c r="JJ8" i="22"/>
  <c r="JQ8" i="22" s="1"/>
  <c r="JJ22" i="22"/>
  <c r="JQ22" i="22" s="1"/>
  <c r="JJ33" i="22"/>
  <c r="JQ33" i="22" s="1"/>
  <c r="JJ26" i="22"/>
  <c r="JQ26" i="22" s="1"/>
  <c r="KR7" i="22"/>
  <c r="KY7" i="22" s="1"/>
  <c r="KR9" i="22"/>
  <c r="KY9" i="22" s="1"/>
  <c r="LZ14" i="22"/>
  <c r="MG14" i="22" s="1"/>
  <c r="LZ36" i="22"/>
  <c r="MG36" i="22" s="1"/>
  <c r="OP13" i="22"/>
  <c r="OW13" i="22" s="1"/>
  <c r="OP18" i="22"/>
  <c r="OW18" i="22" s="1"/>
  <c r="OP24" i="22"/>
  <c r="OW24" i="22" s="1"/>
  <c r="PX8" i="22"/>
  <c r="QE8" i="22" s="1"/>
  <c r="PX14" i="22"/>
  <c r="QE14" i="22" s="1"/>
  <c r="PX34" i="22"/>
  <c r="QE34" i="22" s="1"/>
  <c r="RF11" i="22"/>
  <c r="RM11" i="22" s="1"/>
  <c r="RF32" i="22"/>
  <c r="RM32" i="22" s="1"/>
  <c r="RF35" i="22"/>
  <c r="RM35" i="22" s="1"/>
  <c r="FL33" i="22"/>
  <c r="FS33" i="22" s="1"/>
  <c r="FL26" i="22"/>
  <c r="FS26" i="22" s="1"/>
  <c r="GT4" i="22"/>
  <c r="HA4" i="22" s="1"/>
  <c r="GT22" i="22"/>
  <c r="HA22" i="22" s="1"/>
  <c r="GT12" i="22"/>
  <c r="HA12" i="22" s="1"/>
  <c r="GT29" i="22"/>
  <c r="HA29" i="22" s="1"/>
  <c r="IB23" i="22"/>
  <c r="II23" i="22" s="1"/>
  <c r="IB34" i="22"/>
  <c r="II34" i="22" s="1"/>
  <c r="JJ11" i="22"/>
  <c r="JQ11" i="22" s="1"/>
  <c r="JJ32" i="22"/>
  <c r="JQ32" i="22" s="1"/>
  <c r="JJ35" i="22"/>
  <c r="JQ35" i="22" s="1"/>
  <c r="KR13" i="22"/>
  <c r="KY13" i="22" s="1"/>
  <c r="KR18" i="22"/>
  <c r="KY18" i="22" s="1"/>
  <c r="KR24" i="22"/>
  <c r="KY24" i="22" s="1"/>
  <c r="KR26" i="22"/>
  <c r="KY26" i="22" s="1"/>
  <c r="LZ8" i="22"/>
  <c r="MG8" i="22" s="1"/>
  <c r="LZ33" i="22"/>
  <c r="MG33" i="22" s="1"/>
  <c r="LZ26" i="22"/>
  <c r="MG26" i="22" s="1"/>
  <c r="NH4" i="22"/>
  <c r="NO4" i="22" s="1"/>
  <c r="NH14" i="22"/>
  <c r="NO14" i="22" s="1"/>
  <c r="NH26" i="22"/>
  <c r="NO26" i="22" s="1"/>
  <c r="NH29" i="22"/>
  <c r="NO29" i="22" s="1"/>
  <c r="OP23" i="22"/>
  <c r="OW23" i="22" s="1"/>
  <c r="OP34" i="22"/>
  <c r="OW34" i="22" s="1"/>
  <c r="PX11" i="22"/>
  <c r="QE11" i="22" s="1"/>
  <c r="PX36" i="22"/>
  <c r="QE36" i="22" s="1"/>
  <c r="RF21" i="22"/>
  <c r="RM21" i="22" s="1"/>
  <c r="RF31" i="22"/>
  <c r="RM31" i="22" s="1"/>
  <c r="IB11" i="4"/>
  <c r="II11" i="4" s="1"/>
  <c r="IB16" i="4"/>
  <c r="II16" i="4" s="1"/>
  <c r="IB20" i="4"/>
  <c r="II20" i="4" s="1"/>
  <c r="JJ27" i="4"/>
  <c r="JQ27" i="4" s="1"/>
  <c r="KR17" i="4"/>
  <c r="KY17" i="4" s="1"/>
  <c r="KR22" i="4"/>
  <c r="KY22" i="4" s="1"/>
  <c r="KR24" i="4"/>
  <c r="KY24" i="4" s="1"/>
  <c r="NH28" i="4"/>
  <c r="NO28" i="4" s="1"/>
  <c r="OP20" i="4"/>
  <c r="OW20" i="4" s="1"/>
  <c r="OP29" i="4"/>
  <c r="OW29" i="4" s="1"/>
  <c r="GT4" i="4"/>
  <c r="HA4" i="4" s="1"/>
  <c r="GT7" i="4"/>
  <c r="HA7" i="4" s="1"/>
  <c r="GT12" i="4"/>
  <c r="HA12" i="4" s="1"/>
  <c r="JJ8" i="4"/>
  <c r="JQ8" i="4" s="1"/>
  <c r="JJ10" i="4"/>
  <c r="JQ10" i="4" s="1"/>
  <c r="JJ17" i="4"/>
  <c r="JQ17" i="4" s="1"/>
  <c r="RF7" i="4"/>
  <c r="RM7" i="4" s="1"/>
  <c r="RF15" i="4"/>
  <c r="RM15" i="4" s="1"/>
  <c r="RF21" i="4"/>
  <c r="RM21" i="4" s="1"/>
  <c r="GT28" i="4"/>
  <c r="HA28" i="4" s="1"/>
  <c r="JJ18" i="4"/>
  <c r="JQ18" i="4" s="1"/>
  <c r="JJ15" i="4"/>
  <c r="JQ15" i="4" s="1"/>
  <c r="NH15" i="4"/>
  <c r="NO15" i="4" s="1"/>
  <c r="NH21" i="4"/>
  <c r="NO21" i="4" s="1"/>
  <c r="RF8" i="4"/>
  <c r="RM8" i="4" s="1"/>
  <c r="RF11" i="4"/>
  <c r="RM11" i="4" s="1"/>
  <c r="ED8" i="4"/>
  <c r="EK8" i="4" s="1"/>
  <c r="ED10" i="4"/>
  <c r="EK10" i="4" s="1"/>
  <c r="GT27" i="4"/>
  <c r="HA27" i="4" s="1"/>
  <c r="GT31" i="4"/>
  <c r="HA31" i="4" s="1"/>
  <c r="IB4" i="4"/>
  <c r="II4" i="4" s="1"/>
  <c r="NH16" i="4"/>
  <c r="NO16" i="4" s="1"/>
  <c r="NH20" i="4"/>
  <c r="NO20" i="4" s="1"/>
  <c r="NH14" i="4"/>
  <c r="NO14" i="4" s="1"/>
  <c r="RF34" i="4"/>
  <c r="RM34" i="4" s="1"/>
  <c r="SN31" i="4"/>
  <c r="SU31" i="4" s="1"/>
  <c r="ED4" i="4"/>
  <c r="EK4" i="4" s="1"/>
  <c r="ED5" i="4"/>
  <c r="EK5" i="4" s="1"/>
  <c r="ED7" i="4"/>
  <c r="EK7" i="4" s="1"/>
  <c r="ED9" i="4"/>
  <c r="EK9" i="4" s="1"/>
  <c r="ED12" i="4"/>
  <c r="EK12" i="4" s="1"/>
  <c r="ED18" i="4"/>
  <c r="EK18" i="4" s="1"/>
  <c r="ED32" i="4"/>
  <c r="EK32" i="4" s="1"/>
  <c r="FL4" i="4"/>
  <c r="FS4" i="4" s="1"/>
  <c r="IB19" i="4"/>
  <c r="II19" i="4" s="1"/>
  <c r="IB39" i="4"/>
  <c r="II39" i="4" s="1"/>
  <c r="IB32" i="4"/>
  <c r="II32" i="4" s="1"/>
  <c r="JJ28" i="4"/>
  <c r="JQ28" i="4" s="1"/>
  <c r="KR6" i="4"/>
  <c r="KY6" i="4" s="1"/>
  <c r="LZ6" i="4"/>
  <c r="MG6" i="4" s="1"/>
  <c r="LZ11" i="4"/>
  <c r="MG11" i="4" s="1"/>
  <c r="LZ16" i="4"/>
  <c r="MG16" i="4" s="1"/>
  <c r="NH30" i="4"/>
  <c r="NO30" i="4" s="1"/>
  <c r="OP4" i="4"/>
  <c r="OW4" i="4" s="1"/>
  <c r="OP5" i="4"/>
  <c r="OW5" i="4" s="1"/>
  <c r="OP7" i="4"/>
  <c r="OW7" i="4" s="1"/>
  <c r="OP9" i="4"/>
  <c r="OW9" i="4" s="1"/>
  <c r="OP12" i="4"/>
  <c r="OW12" i="4" s="1"/>
  <c r="OP18" i="4"/>
  <c r="OW18" i="4" s="1"/>
  <c r="OP15" i="4"/>
  <c r="OW15" i="4" s="1"/>
  <c r="RF25" i="4"/>
  <c r="RM25" i="4" s="1"/>
  <c r="RF28" i="4"/>
  <c r="RM28" i="4" s="1"/>
  <c r="ED34" i="4"/>
  <c r="EK34" i="4" s="1"/>
  <c r="ED25" i="4"/>
  <c r="EK25" i="4" s="1"/>
  <c r="ED28" i="4"/>
  <c r="EK28" i="4" s="1"/>
  <c r="FL6" i="4"/>
  <c r="FS6" i="4" s="1"/>
  <c r="FL14" i="4"/>
  <c r="FS14" i="4" s="1"/>
  <c r="FL29" i="4"/>
  <c r="FS29" i="4" s="1"/>
  <c r="FL25" i="4"/>
  <c r="FS25" i="4" s="1"/>
  <c r="FL28" i="4"/>
  <c r="FS28" i="4" s="1"/>
  <c r="GT22" i="4"/>
  <c r="HA22" i="4" s="1"/>
  <c r="GT24" i="4"/>
  <c r="HA24" i="4" s="1"/>
  <c r="GT19" i="4"/>
  <c r="HA19" i="4" s="1"/>
  <c r="LZ20" i="4"/>
  <c r="MG20" i="4" s="1"/>
  <c r="LZ27" i="4"/>
  <c r="MG27" i="4" s="1"/>
  <c r="NH8" i="4"/>
  <c r="NO8" i="4" s="1"/>
  <c r="PX15" i="4"/>
  <c r="QE15" i="4" s="1"/>
  <c r="PX29" i="4"/>
  <c r="QE29" i="4" s="1"/>
  <c r="PX25" i="4"/>
  <c r="QE25" i="4" s="1"/>
  <c r="RF24" i="4"/>
  <c r="RM24" i="4" s="1"/>
  <c r="RF30" i="4"/>
  <c r="RM30" i="4" s="1"/>
  <c r="FL24" i="4"/>
  <c r="FS24" i="4" s="1"/>
  <c r="IB8" i="4"/>
  <c r="II8" i="4" s="1"/>
  <c r="KR19" i="4"/>
  <c r="KY19" i="4" s="1"/>
  <c r="LZ32" i="4"/>
  <c r="MG32" i="4" s="1"/>
  <c r="FL19" i="4"/>
  <c r="FS19" i="4" s="1"/>
  <c r="GT32" i="4"/>
  <c r="HA32" i="4" s="1"/>
  <c r="IB10" i="4"/>
  <c r="II10" i="4" s="1"/>
  <c r="JJ24" i="4"/>
  <c r="JQ24" i="4" s="1"/>
  <c r="KR39" i="4"/>
  <c r="KY39" i="4" s="1"/>
  <c r="LZ8" i="4"/>
  <c r="MG8" i="4" s="1"/>
  <c r="NH17" i="4"/>
  <c r="NO17" i="4" s="1"/>
  <c r="OP24" i="4"/>
  <c r="OW24" i="4" s="1"/>
  <c r="RF16" i="4"/>
  <c r="RM16" i="4" s="1"/>
  <c r="RF23" i="4"/>
  <c r="RM23" i="4" s="1"/>
  <c r="NH10" i="4"/>
  <c r="NO10" i="4" s="1"/>
  <c r="ED24" i="4"/>
  <c r="EK24" i="4" s="1"/>
  <c r="ED27" i="4"/>
  <c r="EK27" i="4" s="1"/>
  <c r="FL11" i="4"/>
  <c r="FS11" i="4" s="1"/>
  <c r="FL37" i="4"/>
  <c r="FS37" i="4" s="1"/>
  <c r="FL39" i="4"/>
  <c r="FS39" i="4" s="1"/>
  <c r="GT8" i="4"/>
  <c r="HA8" i="4" s="1"/>
  <c r="GT20" i="4"/>
  <c r="HA20" i="4" s="1"/>
  <c r="IB9" i="4"/>
  <c r="II9" i="4" s="1"/>
  <c r="IB17" i="4"/>
  <c r="II17" i="4" s="1"/>
  <c r="IB30" i="4"/>
  <c r="II30" i="4" s="1"/>
  <c r="JJ23" i="4"/>
  <c r="JQ23" i="4" s="1"/>
  <c r="JJ19" i="4"/>
  <c r="JQ19" i="4" s="1"/>
  <c r="JJ31" i="4"/>
  <c r="JQ31" i="4" s="1"/>
  <c r="KR16" i="4"/>
  <c r="KY16" i="4" s="1"/>
  <c r="KR34" i="4"/>
  <c r="KY34" i="4" s="1"/>
  <c r="KR32" i="4"/>
  <c r="KY32" i="4" s="1"/>
  <c r="LZ5" i="4"/>
  <c r="MG5" i="4" s="1"/>
  <c r="LZ10" i="4"/>
  <c r="MG10" i="4" s="1"/>
  <c r="LZ14" i="4"/>
  <c r="MG14" i="4" s="1"/>
  <c r="NH18" i="4"/>
  <c r="NO18" i="4" s="1"/>
  <c r="NH22" i="4"/>
  <c r="NO22" i="4" s="1"/>
  <c r="NH26" i="4"/>
  <c r="NO26" i="4" s="1"/>
  <c r="OP6" i="4"/>
  <c r="OW6" i="4" s="1"/>
  <c r="OP23" i="4"/>
  <c r="OW23" i="4" s="1"/>
  <c r="OP19" i="4"/>
  <c r="OW19" i="4" s="1"/>
  <c r="OP31" i="4"/>
  <c r="OW31" i="4" s="1"/>
  <c r="PX17" i="4"/>
  <c r="QE17" i="4" s="1"/>
  <c r="GT39" i="4"/>
  <c r="HA39" i="4" s="1"/>
  <c r="ED22" i="4"/>
  <c r="EK22" i="4" s="1"/>
  <c r="ED6" i="4"/>
  <c r="EK6" i="4" s="1"/>
  <c r="ED23" i="4"/>
  <c r="EK23" i="4" s="1"/>
  <c r="ED19" i="4"/>
  <c r="EK19" i="4" s="1"/>
  <c r="ED31" i="4"/>
  <c r="EK31" i="4" s="1"/>
  <c r="FL16" i="4"/>
  <c r="FS16" i="4" s="1"/>
  <c r="FL34" i="4"/>
  <c r="FS34" i="4" s="1"/>
  <c r="FL32" i="4"/>
  <c r="FS32" i="4" s="1"/>
  <c r="GT5" i="4"/>
  <c r="HA5" i="4" s="1"/>
  <c r="GT10" i="4"/>
  <c r="HA10" i="4" s="1"/>
  <c r="GT14" i="4"/>
  <c r="HA14" i="4" s="1"/>
  <c r="IB18" i="4"/>
  <c r="II18" i="4" s="1"/>
  <c r="IB22" i="4"/>
  <c r="II22" i="4" s="1"/>
  <c r="IB26" i="4"/>
  <c r="II26" i="4" s="1"/>
  <c r="JJ11" i="4"/>
  <c r="JQ11" i="4" s="1"/>
  <c r="JJ37" i="4"/>
  <c r="JQ37" i="4" s="1"/>
  <c r="JJ39" i="4"/>
  <c r="JQ39" i="4" s="1"/>
  <c r="KR8" i="4"/>
  <c r="KY8" i="4" s="1"/>
  <c r="KR20" i="4"/>
  <c r="KY20" i="4" s="1"/>
  <c r="LZ9" i="4"/>
  <c r="MG9" i="4" s="1"/>
  <c r="LZ17" i="4"/>
  <c r="MG17" i="4" s="1"/>
  <c r="LZ30" i="4"/>
  <c r="MG30" i="4" s="1"/>
  <c r="NH24" i="4"/>
  <c r="NO24" i="4" s="1"/>
  <c r="NH27" i="4"/>
  <c r="NO27" i="4" s="1"/>
  <c r="OP11" i="4"/>
  <c r="OW11" i="4" s="1"/>
  <c r="OP37" i="4"/>
  <c r="OW37" i="4" s="1"/>
  <c r="OP39" i="4"/>
  <c r="OW39" i="4" s="1"/>
  <c r="PX4" i="4"/>
  <c r="QE4" i="4" s="1"/>
  <c r="PX5" i="4"/>
  <c r="QE5" i="4" s="1"/>
  <c r="PX7" i="4"/>
  <c r="QE7" i="4" s="1"/>
  <c r="PX9" i="4"/>
  <c r="QE9" i="4" s="1"/>
  <c r="PX12" i="4"/>
  <c r="QE12" i="4" s="1"/>
  <c r="PX18" i="4"/>
  <c r="QE18" i="4" s="1"/>
  <c r="PX21" i="4"/>
  <c r="QE21" i="4" s="1"/>
  <c r="PX23" i="4"/>
  <c r="QE23" i="4" s="1"/>
  <c r="PX35" i="4"/>
  <c r="QE35" i="4" s="1"/>
  <c r="PX37" i="4"/>
  <c r="QE37" i="4" s="1"/>
  <c r="PX34" i="4"/>
  <c r="QE34" i="4" s="1"/>
  <c r="RF9" i="4"/>
  <c r="RM9" i="4" s="1"/>
  <c r="RF20" i="4"/>
  <c r="RM20" i="4" s="1"/>
  <c r="RF37" i="4"/>
  <c r="RM37" i="4" s="1"/>
  <c r="RF27" i="4"/>
  <c r="RM27" i="4" s="1"/>
  <c r="ED17" i="4"/>
  <c r="EK17" i="4" s="1"/>
  <c r="JJ22" i="4"/>
  <c r="JQ22" i="4" s="1"/>
  <c r="OP22" i="4"/>
  <c r="OW22" i="4" s="1"/>
  <c r="ED11" i="4"/>
  <c r="EK11" i="4" s="1"/>
  <c r="ED37" i="4"/>
  <c r="EK37" i="4" s="1"/>
  <c r="ED39" i="4"/>
  <c r="EK39" i="4" s="1"/>
  <c r="FL8" i="4"/>
  <c r="FS8" i="4" s="1"/>
  <c r="FL20" i="4"/>
  <c r="FS20" i="4" s="1"/>
  <c r="GT9" i="4"/>
  <c r="HA9" i="4" s="1"/>
  <c r="GT17" i="4"/>
  <c r="HA17" i="4" s="1"/>
  <c r="GT30" i="4"/>
  <c r="HA30" i="4" s="1"/>
  <c r="IB24" i="4"/>
  <c r="II24" i="4" s="1"/>
  <c r="IB27" i="4"/>
  <c r="II27" i="4" s="1"/>
  <c r="JJ16" i="4"/>
  <c r="JQ16" i="4" s="1"/>
  <c r="JJ34" i="4"/>
  <c r="JQ34" i="4" s="1"/>
  <c r="JJ32" i="4"/>
  <c r="JQ32" i="4" s="1"/>
  <c r="KR5" i="4"/>
  <c r="KY5" i="4" s="1"/>
  <c r="KR10" i="4"/>
  <c r="KY10" i="4" s="1"/>
  <c r="KR14" i="4"/>
  <c r="KY14" i="4" s="1"/>
  <c r="LZ18" i="4"/>
  <c r="MG18" i="4" s="1"/>
  <c r="LZ22" i="4"/>
  <c r="MG22" i="4" s="1"/>
  <c r="LZ26" i="4"/>
  <c r="MG26" i="4" s="1"/>
  <c r="NH6" i="4"/>
  <c r="NO6" i="4" s="1"/>
  <c r="NH23" i="4"/>
  <c r="NO23" i="4" s="1"/>
  <c r="NH19" i="4"/>
  <c r="NO19" i="4" s="1"/>
  <c r="NH31" i="4"/>
  <c r="NO31" i="4" s="1"/>
  <c r="OP16" i="4"/>
  <c r="OW16" i="4" s="1"/>
  <c r="OP34" i="4"/>
  <c r="OW34" i="4" s="1"/>
  <c r="OP32" i="4"/>
  <c r="OW32" i="4" s="1"/>
  <c r="JT6" i="19"/>
  <c r="JJ6" i="4"/>
  <c r="JQ6" i="4" s="1"/>
  <c r="IB5" i="4"/>
  <c r="II5" i="4" s="1"/>
  <c r="IB6" i="4"/>
  <c r="II6" i="4" s="1"/>
  <c r="IB4" i="22"/>
  <c r="II4" i="22" s="1"/>
  <c r="IB7" i="22"/>
  <c r="II7" i="22" s="1"/>
  <c r="PA4" i="21"/>
  <c r="PA5" i="21"/>
  <c r="PA6" i="21"/>
  <c r="PA10" i="21"/>
  <c r="PA7" i="21"/>
  <c r="PA11" i="21"/>
  <c r="PA9" i="21"/>
  <c r="PA8" i="21"/>
  <c r="PA20" i="21"/>
  <c r="PA13" i="21"/>
  <c r="PA16" i="21"/>
  <c r="PA21" i="21"/>
  <c r="PA32" i="21"/>
  <c r="PA15" i="21"/>
  <c r="PA12" i="21"/>
  <c r="PA23" i="21"/>
  <c r="PA14" i="21"/>
  <c r="PA17" i="21"/>
  <c r="PA18" i="21"/>
  <c r="PA19" i="21"/>
  <c r="PA27" i="21"/>
  <c r="PA25" i="21"/>
  <c r="PA31" i="21"/>
  <c r="PA28" i="21"/>
  <c r="PA33" i="21"/>
  <c r="NY4" i="21"/>
  <c r="NY5" i="21"/>
  <c r="NY6" i="21"/>
  <c r="NY10" i="21"/>
  <c r="NY7" i="21"/>
  <c r="NY11" i="21"/>
  <c r="NY9" i="21"/>
  <c r="NY8" i="21"/>
  <c r="NY20" i="21"/>
  <c r="NY13" i="21"/>
  <c r="NY16" i="21"/>
  <c r="NY21" i="21"/>
  <c r="NY32" i="21"/>
  <c r="NY15" i="21"/>
  <c r="NY12" i="21"/>
  <c r="NY23" i="21"/>
  <c r="NY14" i="21"/>
  <c r="NY17" i="21"/>
  <c r="NY18" i="21"/>
  <c r="NY19" i="21"/>
  <c r="NY27" i="21"/>
  <c r="NY25" i="21"/>
  <c r="NY31" i="21"/>
  <c r="NY28" i="21"/>
  <c r="NY33" i="21"/>
  <c r="MW4" i="21"/>
  <c r="MW5" i="21"/>
  <c r="MW6" i="21"/>
  <c r="MW10" i="21"/>
  <c r="MW7" i="21"/>
  <c r="MW11" i="21"/>
  <c r="MW9" i="21"/>
  <c r="MW8" i="21"/>
  <c r="MW20" i="21"/>
  <c r="MW13" i="21"/>
  <c r="MW16" i="21"/>
  <c r="MW21" i="21"/>
  <c r="MW32" i="21"/>
  <c r="MW15" i="21"/>
  <c r="MW12" i="21"/>
  <c r="MW23" i="21"/>
  <c r="MW14" i="21"/>
  <c r="MW17" i="21"/>
  <c r="MW18" i="21"/>
  <c r="MW19" i="21"/>
  <c r="MW27" i="21"/>
  <c r="MW25" i="21"/>
  <c r="MW31" i="21"/>
  <c r="MW28" i="21"/>
  <c r="MW33" i="21"/>
  <c r="LU4" i="21"/>
  <c r="LU5" i="21"/>
  <c r="LU6" i="21"/>
  <c r="LU10" i="21"/>
  <c r="LU7" i="21"/>
  <c r="LU11" i="21"/>
  <c r="LU9" i="21"/>
  <c r="LU8" i="21"/>
  <c r="LU20" i="21"/>
  <c r="LU13" i="21"/>
  <c r="LU16" i="21"/>
  <c r="LU21" i="21"/>
  <c r="LU32" i="21"/>
  <c r="LU15" i="21"/>
  <c r="LU12" i="21"/>
  <c r="LU23" i="21"/>
  <c r="LU14" i="21"/>
  <c r="LU17" i="21"/>
  <c r="LU18" i="21"/>
  <c r="LU19" i="21"/>
  <c r="LU27" i="21"/>
  <c r="LU25" i="21"/>
  <c r="LU31" i="21"/>
  <c r="LU28" i="21"/>
  <c r="LU33" i="21"/>
  <c r="KS4" i="21"/>
  <c r="KS5" i="21"/>
  <c r="KS6" i="21"/>
  <c r="KS10" i="21"/>
  <c r="KS7" i="21"/>
  <c r="KS11" i="21"/>
  <c r="KS9" i="21"/>
  <c r="KS8" i="21"/>
  <c r="KS20" i="21"/>
  <c r="KS13" i="21"/>
  <c r="KS16" i="21"/>
  <c r="KS21" i="21"/>
  <c r="KS32" i="21"/>
  <c r="KS15" i="21"/>
  <c r="KS12" i="21"/>
  <c r="KS23" i="21"/>
  <c r="KS14" i="21"/>
  <c r="KS17" i="21"/>
  <c r="KS18" i="21"/>
  <c r="KS19" i="21"/>
  <c r="KS27" i="21"/>
  <c r="KS25" i="21"/>
  <c r="KS31" i="21"/>
  <c r="KS28" i="21"/>
  <c r="KS33" i="21"/>
  <c r="JQ4" i="21"/>
  <c r="JQ5" i="21"/>
  <c r="JQ6" i="21"/>
  <c r="JQ10" i="21"/>
  <c r="JQ7" i="21"/>
  <c r="JQ11" i="21"/>
  <c r="JQ9" i="21"/>
  <c r="JQ8" i="21"/>
  <c r="JQ20" i="21"/>
  <c r="JQ13" i="21"/>
  <c r="JQ16" i="21"/>
  <c r="JQ21" i="21"/>
  <c r="JQ32" i="21"/>
  <c r="JQ15" i="21"/>
  <c r="JQ12" i="21"/>
  <c r="JQ23" i="21"/>
  <c r="JQ14" i="21"/>
  <c r="JQ17" i="21"/>
  <c r="JQ18" i="21"/>
  <c r="JQ19" i="21"/>
  <c r="JQ27" i="21"/>
  <c r="JQ25" i="21"/>
  <c r="JQ31" i="21"/>
  <c r="JQ28" i="21"/>
  <c r="JQ33" i="21"/>
  <c r="IO4" i="21"/>
  <c r="IO5" i="21"/>
  <c r="IO6" i="21"/>
  <c r="IO10" i="21"/>
  <c r="IO7" i="21"/>
  <c r="IO11" i="21"/>
  <c r="IO9" i="21"/>
  <c r="IO8" i="21"/>
  <c r="IO20" i="21"/>
  <c r="IO13" i="21"/>
  <c r="IO16" i="21"/>
  <c r="IO21" i="21"/>
  <c r="IO32" i="21"/>
  <c r="IO15" i="21"/>
  <c r="IO12" i="21"/>
  <c r="IO23" i="21"/>
  <c r="IO14" i="21"/>
  <c r="IO17" i="21"/>
  <c r="IO18" i="21"/>
  <c r="IO19" i="21"/>
  <c r="IO27" i="21"/>
  <c r="IO25" i="21"/>
  <c r="IO31" i="21"/>
  <c r="IO28" i="21"/>
  <c r="IO33" i="21"/>
  <c r="HM4" i="21"/>
  <c r="HM5" i="21"/>
  <c r="HM6" i="21"/>
  <c r="HM10" i="21"/>
  <c r="HM7" i="21"/>
  <c r="HM11" i="21"/>
  <c r="HM9" i="21"/>
  <c r="HM8" i="21"/>
  <c r="HM20" i="21"/>
  <c r="HM13" i="21"/>
  <c r="HM16" i="21"/>
  <c r="HM21" i="21"/>
  <c r="HM32" i="21"/>
  <c r="HM15" i="21"/>
  <c r="HM12" i="21"/>
  <c r="HM23" i="21"/>
  <c r="HM14" i="21"/>
  <c r="HM17" i="21"/>
  <c r="HM18" i="21"/>
  <c r="HM19" i="21"/>
  <c r="HM27" i="21"/>
  <c r="HM25" i="21"/>
  <c r="HM31" i="21"/>
  <c r="HM28" i="21"/>
  <c r="HM33" i="21"/>
  <c r="GK4" i="21"/>
  <c r="GK5" i="21"/>
  <c r="GK6" i="21"/>
  <c r="GK10" i="21"/>
  <c r="GK7" i="21"/>
  <c r="GK11" i="21"/>
  <c r="GK9" i="21"/>
  <c r="GK8" i="21"/>
  <c r="GK20" i="21"/>
  <c r="GK13" i="21"/>
  <c r="GK16" i="21"/>
  <c r="GK21" i="21"/>
  <c r="GK32" i="21"/>
  <c r="GK15" i="21"/>
  <c r="GK12" i="21"/>
  <c r="GK23" i="21"/>
  <c r="GK14" i="21"/>
  <c r="GK17" i="21"/>
  <c r="GK18" i="21"/>
  <c r="GK19" i="21"/>
  <c r="GK27" i="21"/>
  <c r="GK25" i="21"/>
  <c r="GK31" i="21"/>
  <c r="GK28" i="21"/>
  <c r="GK33" i="21"/>
  <c r="FI4" i="21"/>
  <c r="FI5" i="21"/>
  <c r="FI6" i="21"/>
  <c r="FI10" i="21"/>
  <c r="FI7" i="21"/>
  <c r="FI11" i="21"/>
  <c r="FI9" i="21"/>
  <c r="FI8" i="21"/>
  <c r="FI20" i="21"/>
  <c r="FI13" i="21"/>
  <c r="FI16" i="21"/>
  <c r="FI21" i="21"/>
  <c r="FI32" i="21"/>
  <c r="FI15" i="21"/>
  <c r="FI12" i="21"/>
  <c r="FI23" i="21"/>
  <c r="FI14" i="21"/>
  <c r="FI17" i="21"/>
  <c r="FI18" i="21"/>
  <c r="FI19" i="21"/>
  <c r="FI27" i="21"/>
  <c r="FI25" i="21"/>
  <c r="FI31" i="21"/>
  <c r="FI28" i="21"/>
  <c r="FI33" i="21"/>
  <c r="EG4" i="21"/>
  <c r="EG5" i="21"/>
  <c r="EG6" i="21"/>
  <c r="EG10" i="21"/>
  <c r="EG7" i="21"/>
  <c r="EG11" i="21"/>
  <c r="EG9" i="21"/>
  <c r="EG8" i="21"/>
  <c r="EG20" i="21"/>
  <c r="EG13" i="21"/>
  <c r="EG16" i="21"/>
  <c r="EG21" i="21"/>
  <c r="EG32" i="21"/>
  <c r="EG15" i="21"/>
  <c r="EG12" i="21"/>
  <c r="EG23" i="21"/>
  <c r="EG14" i="21"/>
  <c r="EG17" i="21"/>
  <c r="EG18" i="21"/>
  <c r="EG19" i="21"/>
  <c r="EG27" i="21"/>
  <c r="EG25" i="21"/>
  <c r="EG31" i="21"/>
  <c r="EG28" i="21"/>
  <c r="EG33" i="21"/>
  <c r="PA4" i="19"/>
  <c r="PA5" i="19"/>
  <c r="PA7" i="19"/>
  <c r="PA6" i="19"/>
  <c r="PA11" i="19"/>
  <c r="PA10" i="19"/>
  <c r="PA9" i="19"/>
  <c r="PA8" i="19"/>
  <c r="PA12" i="19"/>
  <c r="PA23" i="19"/>
  <c r="PA22" i="19"/>
  <c r="PA13" i="19"/>
  <c r="PA14" i="19"/>
  <c r="PA15" i="19"/>
  <c r="PA20" i="19"/>
  <c r="PA26" i="19"/>
  <c r="PA17" i="19"/>
  <c r="PA19" i="19"/>
  <c r="PA16" i="19"/>
  <c r="PA28" i="19"/>
  <c r="PA21" i="19"/>
  <c r="PA27" i="19"/>
  <c r="PA25" i="19"/>
  <c r="PA29" i="19"/>
  <c r="PA24" i="19"/>
  <c r="PA18" i="19"/>
  <c r="PA30" i="19"/>
  <c r="PA31" i="19"/>
  <c r="PA35" i="19"/>
  <c r="PA32" i="19"/>
  <c r="PA33" i="19"/>
  <c r="NY4" i="19"/>
  <c r="NY5" i="19"/>
  <c r="NY7" i="19"/>
  <c r="NY6" i="19"/>
  <c r="NY11" i="19"/>
  <c r="NY10" i="19"/>
  <c r="NY9" i="19"/>
  <c r="NY8" i="19"/>
  <c r="NY12" i="19"/>
  <c r="NY23" i="19"/>
  <c r="NY22" i="19"/>
  <c r="NY13" i="19"/>
  <c r="NY14" i="19"/>
  <c r="NY15" i="19"/>
  <c r="NY20" i="19"/>
  <c r="NY26" i="19"/>
  <c r="NY17" i="19"/>
  <c r="NY19" i="19"/>
  <c r="NY16" i="19"/>
  <c r="NY28" i="19"/>
  <c r="NY21" i="19"/>
  <c r="NY27" i="19"/>
  <c r="NY25" i="19"/>
  <c r="NY29" i="19"/>
  <c r="NY24" i="19"/>
  <c r="NY18" i="19"/>
  <c r="NY30" i="19"/>
  <c r="NY31" i="19"/>
  <c r="NY35" i="19"/>
  <c r="NY32" i="19"/>
  <c r="NY33" i="19"/>
  <c r="MW4" i="19"/>
  <c r="MW5" i="19"/>
  <c r="MW7" i="19"/>
  <c r="MW6" i="19"/>
  <c r="MW11" i="19"/>
  <c r="MW10" i="19"/>
  <c r="MW9" i="19"/>
  <c r="MW8" i="19"/>
  <c r="MW12" i="19"/>
  <c r="MW23" i="19"/>
  <c r="MW22" i="19"/>
  <c r="MW13" i="19"/>
  <c r="MW14" i="19"/>
  <c r="MW15" i="19"/>
  <c r="MW20" i="19"/>
  <c r="MW26" i="19"/>
  <c r="MW17" i="19"/>
  <c r="MW19" i="19"/>
  <c r="MW16" i="19"/>
  <c r="MW28" i="19"/>
  <c r="MW21" i="19"/>
  <c r="MW27" i="19"/>
  <c r="MW25" i="19"/>
  <c r="MW29" i="19"/>
  <c r="MW24" i="19"/>
  <c r="MW18" i="19"/>
  <c r="MW30" i="19"/>
  <c r="MW31" i="19"/>
  <c r="MW35" i="19"/>
  <c r="MW32" i="19"/>
  <c r="MW33" i="19"/>
  <c r="KS4" i="19"/>
  <c r="KS5" i="19"/>
  <c r="KS7" i="19"/>
  <c r="KS6" i="19"/>
  <c r="KS11" i="19"/>
  <c r="KS10" i="19"/>
  <c r="KS9" i="19"/>
  <c r="KS8" i="19"/>
  <c r="KS12" i="19"/>
  <c r="KS23" i="19"/>
  <c r="KS22" i="19"/>
  <c r="KS13" i="19"/>
  <c r="KS14" i="19"/>
  <c r="KS15" i="19"/>
  <c r="KS20" i="19"/>
  <c r="KS26" i="19"/>
  <c r="KS17" i="19"/>
  <c r="KS19" i="19"/>
  <c r="KS16" i="19"/>
  <c r="KS28" i="19"/>
  <c r="KS21" i="19"/>
  <c r="KS27" i="19"/>
  <c r="KS25" i="19"/>
  <c r="KS29" i="19"/>
  <c r="KS24" i="19"/>
  <c r="KS18" i="19"/>
  <c r="KS30" i="19"/>
  <c r="KS31" i="19"/>
  <c r="KS35" i="19"/>
  <c r="KS32" i="19"/>
  <c r="KS33" i="19"/>
  <c r="JQ4" i="19"/>
  <c r="JQ5" i="19"/>
  <c r="JQ7" i="19"/>
  <c r="JQ6" i="19"/>
  <c r="JQ11" i="19"/>
  <c r="JQ10" i="19"/>
  <c r="JQ9" i="19"/>
  <c r="JQ8" i="19"/>
  <c r="JQ12" i="19"/>
  <c r="JQ23" i="19"/>
  <c r="JQ22" i="19"/>
  <c r="JQ13" i="19"/>
  <c r="JQ14" i="19"/>
  <c r="JQ15" i="19"/>
  <c r="JQ20" i="19"/>
  <c r="JQ26" i="19"/>
  <c r="JQ17" i="19"/>
  <c r="JQ19" i="19"/>
  <c r="JQ16" i="19"/>
  <c r="JQ28" i="19"/>
  <c r="JQ21" i="19"/>
  <c r="JQ27" i="19"/>
  <c r="JQ25" i="19"/>
  <c r="JQ29" i="19"/>
  <c r="JQ24" i="19"/>
  <c r="JQ18" i="19"/>
  <c r="JQ30" i="19"/>
  <c r="JQ31" i="19"/>
  <c r="JQ35" i="19"/>
  <c r="JQ32" i="19"/>
  <c r="JQ33" i="19"/>
  <c r="HM4" i="19"/>
  <c r="HM5" i="19"/>
  <c r="HM7" i="19"/>
  <c r="HM6" i="19"/>
  <c r="HM11" i="19"/>
  <c r="HM10" i="19"/>
  <c r="HM9" i="19"/>
  <c r="HM8" i="19"/>
  <c r="HM12" i="19"/>
  <c r="HM23" i="19"/>
  <c r="HM22" i="19"/>
  <c r="HM13" i="19"/>
  <c r="HM14" i="19"/>
  <c r="HM15" i="19"/>
  <c r="HM20" i="19"/>
  <c r="HM26" i="19"/>
  <c r="HM17" i="19"/>
  <c r="HM19" i="19"/>
  <c r="HM16" i="19"/>
  <c r="HM28" i="19"/>
  <c r="HM21" i="19"/>
  <c r="HM27" i="19"/>
  <c r="HM25" i="19"/>
  <c r="HM29" i="19"/>
  <c r="HM24" i="19"/>
  <c r="HM18" i="19"/>
  <c r="HM30" i="19"/>
  <c r="HM31" i="19"/>
  <c r="HM35" i="19"/>
  <c r="HM32" i="19"/>
  <c r="HM33" i="19"/>
  <c r="FI4" i="19"/>
  <c r="FI5" i="19"/>
  <c r="FI7" i="19"/>
  <c r="FI6" i="19"/>
  <c r="FI11" i="19"/>
  <c r="FI10" i="19"/>
  <c r="FI9" i="19"/>
  <c r="FI8" i="19"/>
  <c r="FI12" i="19"/>
  <c r="FI23" i="19"/>
  <c r="FI22" i="19"/>
  <c r="FI13" i="19"/>
  <c r="FI14" i="19"/>
  <c r="FI15" i="19"/>
  <c r="FI20" i="19"/>
  <c r="FI26" i="19"/>
  <c r="FI17" i="19"/>
  <c r="FI19" i="19"/>
  <c r="FI16" i="19"/>
  <c r="FI28" i="19"/>
  <c r="FI21" i="19"/>
  <c r="FI27" i="19"/>
  <c r="FI25" i="19"/>
  <c r="FI29" i="19"/>
  <c r="FI24" i="19"/>
  <c r="FI18" i="19"/>
  <c r="FI30" i="19"/>
  <c r="FI31" i="19"/>
  <c r="FI35" i="19"/>
  <c r="FI32" i="19"/>
  <c r="FI33" i="19"/>
  <c r="EG4" i="19"/>
  <c r="EG5" i="19"/>
  <c r="EG7" i="19"/>
  <c r="EG6" i="19"/>
  <c r="EG11" i="19"/>
  <c r="EG10" i="19"/>
  <c r="EG9" i="19"/>
  <c r="EG8" i="19"/>
  <c r="EG12" i="19"/>
  <c r="EG23" i="19"/>
  <c r="EG22" i="19"/>
  <c r="EG13" i="19"/>
  <c r="EG14" i="19"/>
  <c r="EG15" i="19"/>
  <c r="EG20" i="19"/>
  <c r="EG26" i="19"/>
  <c r="EG17" i="19"/>
  <c r="EG19" i="19"/>
  <c r="EG16" i="19"/>
  <c r="EG28" i="19"/>
  <c r="EG21" i="19"/>
  <c r="EG27" i="19"/>
  <c r="EG25" i="19"/>
  <c r="EG29" i="19"/>
  <c r="EG24" i="19"/>
  <c r="EG18" i="19"/>
  <c r="EG30" i="19"/>
  <c r="EG31" i="19"/>
  <c r="EG35" i="19"/>
  <c r="EG32" i="19"/>
  <c r="EG33" i="19"/>
  <c r="QC17" i="21"/>
  <c r="RG32" i="19"/>
  <c r="EG15" i="27"/>
  <c r="NY19" i="27"/>
  <c r="JQ19" i="27"/>
  <c r="FI19" i="27"/>
  <c r="FI12" i="27"/>
  <c r="PA20" i="27"/>
  <c r="HM24" i="27"/>
  <c r="QC19" i="27"/>
  <c r="LU19" i="27"/>
  <c r="HM19" i="27"/>
  <c r="GK20" i="27"/>
  <c r="LU24" i="27"/>
  <c r="KS20" i="27"/>
  <c r="P21" i="21"/>
  <c r="Q21" i="21" s="1"/>
  <c r="P12" i="21"/>
  <c r="DG12" i="21" s="1"/>
  <c r="QF16" i="19"/>
  <c r="RG16" i="19"/>
  <c r="RB16" i="19"/>
  <c r="GK24" i="27"/>
  <c r="QC12" i="27"/>
  <c r="LU12" i="27"/>
  <c r="QF15" i="27"/>
  <c r="HP15" i="27"/>
  <c r="RB19" i="27"/>
  <c r="HM12" i="27"/>
  <c r="EG12" i="27"/>
  <c r="FI17" i="27"/>
  <c r="FL13" i="26"/>
  <c r="P16" i="26"/>
  <c r="Q16" i="26" s="1"/>
  <c r="SN22" i="4"/>
  <c r="SU22" i="4" s="1"/>
  <c r="CW25" i="22"/>
  <c r="DA25" i="22" s="1"/>
  <c r="CW18" i="22"/>
  <c r="DA18" i="22" s="1"/>
  <c r="QC28" i="21"/>
  <c r="RG33" i="21"/>
  <c r="R14" i="21"/>
  <c r="DH14" i="21" s="1"/>
  <c r="RB27" i="21"/>
  <c r="QC14" i="21"/>
  <c r="QC33" i="19"/>
  <c r="R16" i="19"/>
  <c r="S16" i="19" s="1"/>
  <c r="DB32" i="19"/>
  <c r="RG33" i="19"/>
  <c r="RB33" i="19"/>
  <c r="PA24" i="27"/>
  <c r="MW18" i="27"/>
  <c r="EG18" i="27"/>
  <c r="GK12" i="27"/>
  <c r="R17" i="27"/>
  <c r="S17" i="27" s="1"/>
  <c r="EJ17" i="27"/>
  <c r="MW12" i="27"/>
  <c r="KV12" i="27"/>
  <c r="IO12" i="27"/>
  <c r="JQ17" i="27"/>
  <c r="KS18" i="27"/>
  <c r="QF17" i="27"/>
  <c r="QF12" i="27"/>
  <c r="MZ24" i="27"/>
  <c r="EG24" i="27"/>
  <c r="PA18" i="27"/>
  <c r="KV18" i="27"/>
  <c r="JT12" i="27"/>
  <c r="EG19" i="27"/>
  <c r="IR17" i="27"/>
  <c r="KS24" i="27"/>
  <c r="R23" i="27"/>
  <c r="DH23" i="27" s="1"/>
  <c r="RB18" i="27"/>
  <c r="MW15" i="27"/>
  <c r="IO15" i="27"/>
  <c r="NY12" i="27"/>
  <c r="EG17" i="27"/>
  <c r="OB17" i="27"/>
  <c r="HP17" i="27"/>
  <c r="NY18" i="27"/>
  <c r="NY15" i="27"/>
  <c r="JT15" i="27"/>
  <c r="PA12" i="27"/>
  <c r="KS12" i="27"/>
  <c r="HP12" i="27"/>
  <c r="PA17" i="27"/>
  <c r="KV17" i="27"/>
  <c r="QC13" i="26"/>
  <c r="LU13" i="26"/>
  <c r="RG18" i="26"/>
  <c r="FL18" i="26"/>
  <c r="PD13" i="26"/>
  <c r="HM13" i="26"/>
  <c r="RG16" i="26"/>
  <c r="RE16" i="26"/>
  <c r="EG13" i="26"/>
  <c r="OB13" i="26"/>
  <c r="GN13" i="26"/>
  <c r="DE19" i="26"/>
  <c r="EJ13" i="26"/>
  <c r="CW27" i="4"/>
  <c r="DA27" i="4" s="1"/>
  <c r="SN23" i="4"/>
  <c r="SU23" i="4" s="1"/>
  <c r="SN24" i="4"/>
  <c r="SU24" i="4" s="1"/>
  <c r="SN37" i="4"/>
  <c r="SU37" i="4" s="1"/>
  <c r="QF12" i="21"/>
  <c r="N12" i="21"/>
  <c r="O12" i="21" s="1"/>
  <c r="R21" i="21"/>
  <c r="DH21" i="21" s="1"/>
  <c r="RD15" i="21"/>
  <c r="QC15" i="21"/>
  <c r="R15" i="21"/>
  <c r="DH15" i="21" s="1"/>
  <c r="RG21" i="21"/>
  <c r="RB21" i="21"/>
  <c r="RD28" i="21"/>
  <c r="P28" i="21"/>
  <c r="Q28" i="21" s="1"/>
  <c r="RG14" i="21"/>
  <c r="RB14" i="21"/>
  <c r="QF17" i="21"/>
  <c r="P33" i="21"/>
  <c r="DG33" i="21" s="1"/>
  <c r="QF27" i="21"/>
  <c r="RG17" i="21"/>
  <c r="RB17" i="21"/>
  <c r="RD33" i="21"/>
  <c r="QF33" i="19"/>
  <c r="RH32" i="19"/>
  <c r="L32" i="19"/>
  <c r="M32" i="19" s="1"/>
  <c r="R32" i="19"/>
  <c r="DH32" i="19" s="1"/>
  <c r="GK18" i="27"/>
  <c r="NY20" i="27"/>
  <c r="JQ20" i="27"/>
  <c r="FI20" i="27"/>
  <c r="IO24" i="27"/>
  <c r="P24" i="27"/>
  <c r="DG24" i="27" s="1"/>
  <c r="MZ15" i="27"/>
  <c r="KS15" i="27"/>
  <c r="FI15" i="27"/>
  <c r="PA19" i="27"/>
  <c r="KS19" i="27"/>
  <c r="GK19" i="27"/>
  <c r="LX12" i="27"/>
  <c r="RG17" i="27"/>
  <c r="RB17" i="27"/>
  <c r="FL17" i="27"/>
  <c r="RG23" i="27"/>
  <c r="RB23" i="27"/>
  <c r="HM18" i="27"/>
  <c r="RD15" i="27"/>
  <c r="OB15" i="27"/>
  <c r="LX15" i="27"/>
  <c r="GK15" i="27"/>
  <c r="MZ12" i="27"/>
  <c r="EJ12" i="27"/>
  <c r="QC17" i="27"/>
  <c r="GK17" i="27"/>
  <c r="QC23" i="27"/>
  <c r="PA15" i="27"/>
  <c r="RG20" i="27"/>
  <c r="EJ24" i="27"/>
  <c r="IR18" i="27"/>
  <c r="RE15" i="27"/>
  <c r="EJ15" i="27"/>
  <c r="N19" i="27"/>
  <c r="O19" i="27" s="1"/>
  <c r="OB12" i="27"/>
  <c r="FL12" i="27"/>
  <c r="LX17" i="27"/>
  <c r="QC24" i="27"/>
  <c r="KV24" i="27"/>
  <c r="IO18" i="27"/>
  <c r="PD15" i="27"/>
  <c r="FL15" i="27"/>
  <c r="PD12" i="27"/>
  <c r="GN12" i="27"/>
  <c r="MW17" i="27"/>
  <c r="JT17" i="27"/>
  <c r="HM17" i="27"/>
  <c r="LU23" i="27"/>
  <c r="RD18" i="27"/>
  <c r="RD24" i="27"/>
  <c r="MZ17" i="27"/>
  <c r="PA23" i="27"/>
  <c r="KS23" i="27"/>
  <c r="GK23" i="27"/>
  <c r="JQ18" i="27"/>
  <c r="FI18" i="27"/>
  <c r="GN15" i="27"/>
  <c r="IR12" i="27"/>
  <c r="N12" i="27"/>
  <c r="DF12" i="27" s="1"/>
  <c r="OB24" i="27"/>
  <c r="FL24" i="27"/>
  <c r="NY23" i="27"/>
  <c r="JQ23" i="27"/>
  <c r="FI23" i="27"/>
  <c r="LX18" i="27"/>
  <c r="L18" i="27"/>
  <c r="M18" i="27" s="1"/>
  <c r="RC15" i="27"/>
  <c r="RF15" i="27" s="1"/>
  <c r="LU15" i="27"/>
  <c r="IR15" i="27"/>
  <c r="PD24" i="27"/>
  <c r="GN24" i="27"/>
  <c r="MZ18" i="27"/>
  <c r="EJ18" i="27"/>
  <c r="RG15" i="27"/>
  <c r="RH19" i="27"/>
  <c r="IO17" i="27"/>
  <c r="QF24" i="27"/>
  <c r="HP24" i="27"/>
  <c r="R24" i="27"/>
  <c r="DH24" i="27" s="1"/>
  <c r="OB18" i="27"/>
  <c r="FL18" i="27"/>
  <c r="R18" i="27"/>
  <c r="DH18" i="27" s="1"/>
  <c r="KV15" i="27"/>
  <c r="P15" i="27"/>
  <c r="Q15" i="27" s="1"/>
  <c r="RC12" i="27"/>
  <c r="RB20" i="27"/>
  <c r="IR24" i="27"/>
  <c r="RH18" i="27"/>
  <c r="PD18" i="27"/>
  <c r="GN18" i="27"/>
  <c r="I15" i="27"/>
  <c r="RG19" i="27"/>
  <c r="PD17" i="27"/>
  <c r="KS17" i="27"/>
  <c r="GN17" i="27"/>
  <c r="JT24" i="27"/>
  <c r="HM23" i="27"/>
  <c r="DB23" i="27"/>
  <c r="QF18" i="27"/>
  <c r="HP18" i="27"/>
  <c r="DE18" i="27"/>
  <c r="QC15" i="27"/>
  <c r="HM15" i="27"/>
  <c r="LU17" i="27"/>
  <c r="LX24" i="27"/>
  <c r="MW23" i="27"/>
  <c r="IO23" i="27"/>
  <c r="EG23" i="27"/>
  <c r="RE18" i="27"/>
  <c r="JT18" i="27"/>
  <c r="JQ15" i="27"/>
  <c r="NY17" i="27"/>
  <c r="DB17" i="27"/>
  <c r="MZ13" i="26"/>
  <c r="MZ19" i="26"/>
  <c r="EJ19" i="26"/>
  <c r="MW13" i="26"/>
  <c r="IO13" i="26"/>
  <c r="JT13" i="26"/>
  <c r="IR19" i="26"/>
  <c r="LX13" i="26"/>
  <c r="KV13" i="26"/>
  <c r="RD16" i="26"/>
  <c r="DB16" i="26"/>
  <c r="JQ13" i="26"/>
  <c r="RD18" i="26"/>
  <c r="OB19" i="26"/>
  <c r="JT19" i="26"/>
  <c r="FL19" i="26"/>
  <c r="R19" i="26"/>
  <c r="DH19" i="26" s="1"/>
  <c r="QF13" i="26"/>
  <c r="KS13" i="26"/>
  <c r="HP13" i="26"/>
  <c r="DE13" i="26"/>
  <c r="IR13" i="26"/>
  <c r="RG19" i="26"/>
  <c r="P18" i="26"/>
  <c r="Q18" i="26" s="1"/>
  <c r="NY13" i="26"/>
  <c r="FI13" i="26"/>
  <c r="IR18" i="26"/>
  <c r="PA13" i="26"/>
  <c r="GK13" i="26"/>
  <c r="CW31" i="22"/>
  <c r="DA31" i="22" s="1"/>
  <c r="CW14" i="22"/>
  <c r="DA14" i="22" s="1"/>
  <c r="CW17" i="22"/>
  <c r="DA17" i="22" s="1"/>
  <c r="CW24" i="22"/>
  <c r="DA24" i="22" s="1"/>
  <c r="CW29" i="22"/>
  <c r="DA29" i="22" s="1"/>
  <c r="L31" i="22"/>
  <c r="M31" i="22" s="1"/>
  <c r="CW37" i="4"/>
  <c r="DA37" i="4" s="1"/>
  <c r="TQ14" i="4"/>
  <c r="TQ22" i="4"/>
  <c r="CW14" i="4"/>
  <c r="DA14" i="4" s="1"/>
  <c r="TQ24" i="4"/>
  <c r="TU22" i="4"/>
  <c r="I22" i="4"/>
  <c r="TU30" i="4"/>
  <c r="SN30" i="4"/>
  <c r="SU30" i="4" s="1"/>
  <c r="TN27" i="4"/>
  <c r="TN30" i="4"/>
  <c r="CW30" i="4"/>
  <c r="DA30" i="4" s="1"/>
  <c r="SN14" i="4"/>
  <c r="SU14" i="4" s="1"/>
  <c r="SN27" i="4"/>
  <c r="SU27" i="4" s="1"/>
  <c r="TQ30" i="4"/>
  <c r="CW31" i="4"/>
  <c r="DA31" i="4" s="1"/>
  <c r="N24" i="4"/>
  <c r="O24" i="4" s="1"/>
  <c r="SN18" i="22"/>
  <c r="SU18" i="22" s="1"/>
  <c r="SN14" i="22"/>
  <c r="SU14" i="22" s="1"/>
  <c r="SN27" i="22"/>
  <c r="SU27" i="22" s="1"/>
  <c r="SN29" i="22"/>
  <c r="SU29" i="22" s="1"/>
  <c r="SN17" i="22"/>
  <c r="SU17" i="22" s="1"/>
  <c r="R17" i="22"/>
  <c r="S17" i="22" s="1"/>
  <c r="N27" i="21"/>
  <c r="O27" i="21" s="1"/>
  <c r="DB33" i="21"/>
  <c r="R33" i="21"/>
  <c r="S33" i="21" s="1"/>
  <c r="R25" i="21"/>
  <c r="S25" i="21" s="1"/>
  <c r="L12" i="21"/>
  <c r="M12" i="21" s="1"/>
  <c r="DE25" i="21"/>
  <c r="DE12" i="21"/>
  <c r="RG27" i="21"/>
  <c r="RG12" i="21"/>
  <c r="RG25" i="21"/>
  <c r="RB25" i="21"/>
  <c r="RD14" i="21"/>
  <c r="DB12" i="21"/>
  <c r="R17" i="21"/>
  <c r="S17" i="21" s="1"/>
  <c r="RC33" i="21"/>
  <c r="I12" i="21"/>
  <c r="DB14" i="21"/>
  <c r="RE15" i="21"/>
  <c r="P15" i="21"/>
  <c r="Q15" i="21" s="1"/>
  <c r="DB27" i="21"/>
  <c r="RC12" i="21"/>
  <c r="RB33" i="21"/>
  <c r="DB15" i="21"/>
  <c r="RE17" i="21"/>
  <c r="RH33" i="21"/>
  <c r="RB28" i="21"/>
  <c r="P25" i="21"/>
  <c r="Q25" i="21" s="1"/>
  <c r="RH21" i="21"/>
  <c r="RD17" i="21"/>
  <c r="H33" i="21"/>
  <c r="RE33" i="21"/>
  <c r="QF33" i="21"/>
  <c r="I33" i="21"/>
  <c r="DE33" i="21"/>
  <c r="N33" i="21"/>
  <c r="L33" i="21"/>
  <c r="H27" i="21"/>
  <c r="QC21" i="21"/>
  <c r="DE21" i="21"/>
  <c r="I28" i="21"/>
  <c r="H14" i="21"/>
  <c r="RD21" i="21"/>
  <c r="RC21" i="21"/>
  <c r="RC17" i="21"/>
  <c r="RC27" i="21"/>
  <c r="L27" i="21"/>
  <c r="M27" i="21" s="1"/>
  <c r="RH28" i="21"/>
  <c r="RH14" i="21"/>
  <c r="RH27" i="21"/>
  <c r="DE27" i="21"/>
  <c r="I27" i="21"/>
  <c r="RG28" i="21"/>
  <c r="DE14" i="21"/>
  <c r="RC15" i="21"/>
  <c r="QF15" i="21"/>
  <c r="RD12" i="21"/>
  <c r="RH17" i="21"/>
  <c r="P17" i="21"/>
  <c r="DG17" i="21" s="1"/>
  <c r="QC27" i="21"/>
  <c r="RD25" i="21"/>
  <c r="DB17" i="21"/>
  <c r="RH25" i="21"/>
  <c r="DB25" i="21"/>
  <c r="RC14" i="21"/>
  <c r="QF14" i="21"/>
  <c r="N14" i="21"/>
  <c r="O14" i="21" s="1"/>
  <c r="H15" i="21"/>
  <c r="N21" i="21"/>
  <c r="O21" i="21" s="1"/>
  <c r="RE12" i="21"/>
  <c r="RE28" i="21"/>
  <c r="P14" i="21"/>
  <c r="Q14" i="21" s="1"/>
  <c r="L21" i="21"/>
  <c r="M21" i="21" s="1"/>
  <c r="QF28" i="21"/>
  <c r="DB28" i="21"/>
  <c r="R28" i="21"/>
  <c r="DH28" i="21" s="1"/>
  <c r="QC25" i="21"/>
  <c r="L25" i="21"/>
  <c r="M25" i="21" s="1"/>
  <c r="RE14" i="21"/>
  <c r="L14" i="21"/>
  <c r="M14" i="21" s="1"/>
  <c r="RG15" i="21"/>
  <c r="RB15" i="21"/>
  <c r="I15" i="21"/>
  <c r="H12" i="21"/>
  <c r="H17" i="21"/>
  <c r="RD27" i="21"/>
  <c r="RE27" i="21"/>
  <c r="P27" i="21"/>
  <c r="DG27" i="21" s="1"/>
  <c r="RC28" i="21"/>
  <c r="H25" i="21"/>
  <c r="RH15" i="21"/>
  <c r="DB21" i="21"/>
  <c r="RB12" i="21"/>
  <c r="QC12" i="21"/>
  <c r="I17" i="21"/>
  <c r="DE28" i="21"/>
  <c r="N28" i="21"/>
  <c r="RE25" i="21"/>
  <c r="QF25" i="21"/>
  <c r="I25" i="21"/>
  <c r="R27" i="21"/>
  <c r="DE15" i="21"/>
  <c r="N15" i="21"/>
  <c r="RE21" i="21"/>
  <c r="QF21" i="21"/>
  <c r="I21" i="21"/>
  <c r="RH12" i="21"/>
  <c r="L28" i="21"/>
  <c r="RC25" i="21"/>
  <c r="H21" i="21"/>
  <c r="DE17" i="21"/>
  <c r="N17" i="21"/>
  <c r="N25" i="21"/>
  <c r="I14" i="21"/>
  <c r="L15" i="21"/>
  <c r="R12" i="21"/>
  <c r="H28" i="21"/>
  <c r="L17" i="21"/>
  <c r="DB33" i="19"/>
  <c r="DB16" i="19"/>
  <c r="RE33" i="19"/>
  <c r="RE16" i="19"/>
  <c r="RD33" i="19"/>
  <c r="N32" i="19"/>
  <c r="O32" i="19" s="1"/>
  <c r="RH16" i="19"/>
  <c r="QC16" i="19"/>
  <c r="RC33" i="19"/>
  <c r="I33" i="19"/>
  <c r="R33" i="19"/>
  <c r="S33" i="19" s="1"/>
  <c r="QC32" i="19"/>
  <c r="P32" i="19"/>
  <c r="Q32" i="19" s="1"/>
  <c r="RD16" i="19"/>
  <c r="P16" i="19"/>
  <c r="Q16" i="19" s="1"/>
  <c r="RD32" i="19"/>
  <c r="RC32" i="19"/>
  <c r="DE32" i="19"/>
  <c r="P33" i="19"/>
  <c r="DG33" i="19" s="1"/>
  <c r="RB32" i="19"/>
  <c r="RC16" i="19"/>
  <c r="I16" i="19"/>
  <c r="H16" i="19"/>
  <c r="H33" i="19"/>
  <c r="DE33" i="19"/>
  <c r="N33" i="19"/>
  <c r="RE32" i="19"/>
  <c r="QF32" i="19"/>
  <c r="I32" i="19"/>
  <c r="H32" i="19"/>
  <c r="DE16" i="19"/>
  <c r="N16" i="19"/>
  <c r="RH33" i="19"/>
  <c r="L33" i="19"/>
  <c r="L16" i="19"/>
  <c r="RG24" i="27"/>
  <c r="RH24" i="27"/>
  <c r="DB20" i="27"/>
  <c r="P19" i="27"/>
  <c r="Q19" i="27" s="1"/>
  <c r="H12" i="27"/>
  <c r="RH17" i="27"/>
  <c r="RD19" i="27"/>
  <c r="RC19" i="27"/>
  <c r="I19" i="27"/>
  <c r="DB12" i="27"/>
  <c r="RC23" i="27"/>
  <c r="H19" i="27"/>
  <c r="P20" i="27"/>
  <c r="DG20" i="27" s="1"/>
  <c r="P18" i="27"/>
  <c r="Q18" i="27" s="1"/>
  <c r="I12" i="27"/>
  <c r="RE17" i="27"/>
  <c r="N20" i="27"/>
  <c r="O20" i="27" s="1"/>
  <c r="I18" i="27"/>
  <c r="DE19" i="27"/>
  <c r="R19" i="27"/>
  <c r="DE12" i="27"/>
  <c r="I24" i="27"/>
  <c r="RC18" i="27"/>
  <c r="RH20" i="27"/>
  <c r="H20" i="27"/>
  <c r="RH23" i="27"/>
  <c r="H18" i="27"/>
  <c r="RB15" i="27"/>
  <c r="L19" i="27"/>
  <c r="M19" i="27" s="1"/>
  <c r="RG12" i="27"/>
  <c r="RE12" i="27"/>
  <c r="RC17" i="27"/>
  <c r="P17" i="27"/>
  <c r="Q17" i="27" s="1"/>
  <c r="RD23" i="27"/>
  <c r="RD20" i="27"/>
  <c r="RC20" i="27"/>
  <c r="DE20" i="27"/>
  <c r="RC24" i="27"/>
  <c r="DB24" i="27"/>
  <c r="H24" i="27"/>
  <c r="DB18" i="27"/>
  <c r="N18" i="27"/>
  <c r="O18" i="27" s="1"/>
  <c r="DB19" i="27"/>
  <c r="RH12" i="27"/>
  <c r="P12" i="27"/>
  <c r="DG12" i="27" s="1"/>
  <c r="I20" i="27"/>
  <c r="L20" i="27"/>
  <c r="M20" i="27" s="1"/>
  <c r="RE24" i="27"/>
  <c r="DE23" i="27"/>
  <c r="RG18" i="27"/>
  <c r="DB15" i="27"/>
  <c r="R15" i="27"/>
  <c r="DH15" i="27" s="1"/>
  <c r="RD12" i="27"/>
  <c r="RD17" i="27"/>
  <c r="H23" i="27"/>
  <c r="L23" i="27"/>
  <c r="M23" i="27" s="1"/>
  <c r="I17" i="27"/>
  <c r="H15" i="27"/>
  <c r="RB12" i="27"/>
  <c r="RB24" i="27"/>
  <c r="DE24" i="27"/>
  <c r="N24" i="27"/>
  <c r="RE23" i="27"/>
  <c r="QF23" i="27"/>
  <c r="PD23" i="27"/>
  <c r="OB23" i="27"/>
  <c r="MZ23" i="27"/>
  <c r="LX23" i="27"/>
  <c r="KV23" i="27"/>
  <c r="JT23" i="27"/>
  <c r="IR23" i="27"/>
  <c r="HP23" i="27"/>
  <c r="GN23" i="27"/>
  <c r="FL23" i="27"/>
  <c r="EJ23" i="27"/>
  <c r="I23" i="27"/>
  <c r="H17" i="27"/>
  <c r="R20" i="27"/>
  <c r="P23" i="27"/>
  <c r="DE15" i="27"/>
  <c r="N15" i="27"/>
  <c r="RE19" i="27"/>
  <c r="QF19" i="27"/>
  <c r="PD19" i="27"/>
  <c r="OB19" i="27"/>
  <c r="MZ19" i="27"/>
  <c r="LX19" i="27"/>
  <c r="KV19" i="27"/>
  <c r="JT19" i="27"/>
  <c r="IR19" i="27"/>
  <c r="HP19" i="27"/>
  <c r="GN19" i="27"/>
  <c r="FL19" i="27"/>
  <c r="EJ19" i="27"/>
  <c r="L12" i="27"/>
  <c r="RE20" i="27"/>
  <c r="QF20" i="27"/>
  <c r="PD20" i="27"/>
  <c r="OB20" i="27"/>
  <c r="MZ20" i="27"/>
  <c r="LX20" i="27"/>
  <c r="KV20" i="27"/>
  <c r="JT20" i="27"/>
  <c r="IR20" i="27"/>
  <c r="HP20" i="27"/>
  <c r="GN20" i="27"/>
  <c r="FL20" i="27"/>
  <c r="EJ20" i="27"/>
  <c r="L24" i="27"/>
  <c r="DE17" i="27"/>
  <c r="N17" i="27"/>
  <c r="N23" i="27"/>
  <c r="RH15" i="27"/>
  <c r="L15" i="27"/>
  <c r="R12" i="27"/>
  <c r="L17" i="27"/>
  <c r="RB16" i="26"/>
  <c r="DB19" i="26"/>
  <c r="N19" i="26"/>
  <c r="O19" i="26" s="1"/>
  <c r="RH16" i="26"/>
  <c r="R16" i="26"/>
  <c r="DH16" i="26" s="1"/>
  <c r="R18" i="26"/>
  <c r="S18" i="26" s="1"/>
  <c r="P13" i="26"/>
  <c r="DG13" i="26" s="1"/>
  <c r="RB13" i="26"/>
  <c r="RC18" i="26"/>
  <c r="N18" i="26"/>
  <c r="O18" i="26" s="1"/>
  <c r="RH19" i="26"/>
  <c r="RE19" i="26"/>
  <c r="QC16" i="26"/>
  <c r="LU16" i="26"/>
  <c r="HM16" i="26"/>
  <c r="RH18" i="26"/>
  <c r="PA18" i="26"/>
  <c r="KS18" i="26"/>
  <c r="GK18" i="26"/>
  <c r="H19" i="26"/>
  <c r="R13" i="26"/>
  <c r="S13" i="26" s="1"/>
  <c r="RC16" i="26"/>
  <c r="MW16" i="26"/>
  <c r="IO16" i="26"/>
  <c r="EG16" i="26"/>
  <c r="QC18" i="26"/>
  <c r="LU18" i="26"/>
  <c r="HM18" i="26"/>
  <c r="I19" i="26"/>
  <c r="L19" i="26"/>
  <c r="M19" i="26" s="1"/>
  <c r="DE18" i="26"/>
  <c r="PD19" i="26"/>
  <c r="KV19" i="26"/>
  <c r="GN19" i="26"/>
  <c r="RE13" i="26"/>
  <c r="RG13" i="26"/>
  <c r="NY16" i="26"/>
  <c r="JQ16" i="26"/>
  <c r="FI16" i="26"/>
  <c r="RB18" i="26"/>
  <c r="MW18" i="26"/>
  <c r="IO18" i="26"/>
  <c r="GN18" i="26"/>
  <c r="EG18" i="26"/>
  <c r="RH13" i="26"/>
  <c r="RC13" i="26"/>
  <c r="QF19" i="26"/>
  <c r="LX19" i="26"/>
  <c r="HP19" i="26"/>
  <c r="RD13" i="26"/>
  <c r="H13" i="26"/>
  <c r="PA16" i="26"/>
  <c r="KS16" i="26"/>
  <c r="GK16" i="26"/>
  <c r="NY18" i="26"/>
  <c r="JQ18" i="26"/>
  <c r="HP18" i="26"/>
  <c r="FI18" i="26"/>
  <c r="RD19" i="26"/>
  <c r="RC19" i="26"/>
  <c r="P19" i="26"/>
  <c r="DG19" i="26" s="1"/>
  <c r="DB13" i="26"/>
  <c r="N13" i="26"/>
  <c r="O13" i="26" s="1"/>
  <c r="QF16" i="26"/>
  <c r="PD16" i="26"/>
  <c r="OB16" i="26"/>
  <c r="MZ16" i="26"/>
  <c r="LX16" i="26"/>
  <c r="KV16" i="26"/>
  <c r="JT16" i="26"/>
  <c r="IR16" i="26"/>
  <c r="HP16" i="26"/>
  <c r="GN16" i="26"/>
  <c r="FL16" i="26"/>
  <c r="EJ16" i="26"/>
  <c r="I16" i="26"/>
  <c r="L18" i="26"/>
  <c r="H16" i="26"/>
  <c r="DB18" i="26"/>
  <c r="RB19" i="26"/>
  <c r="QC19" i="26"/>
  <c r="PA19" i="26"/>
  <c r="NY19" i="26"/>
  <c r="MW19" i="26"/>
  <c r="LU19" i="26"/>
  <c r="KS19" i="26"/>
  <c r="JQ19" i="26"/>
  <c r="IO19" i="26"/>
  <c r="HM19" i="26"/>
  <c r="GK19" i="26"/>
  <c r="FI19" i="26"/>
  <c r="EG19" i="26"/>
  <c r="I13" i="26"/>
  <c r="DE16" i="26"/>
  <c r="N16" i="26"/>
  <c r="RE18" i="26"/>
  <c r="QF18" i="26"/>
  <c r="PD18" i="26"/>
  <c r="OB18" i="26"/>
  <c r="MZ18" i="26"/>
  <c r="LX18" i="26"/>
  <c r="KV18" i="26"/>
  <c r="JT18" i="26"/>
  <c r="EJ18" i="26"/>
  <c r="I18" i="26"/>
  <c r="H18" i="26"/>
  <c r="L16" i="26"/>
  <c r="L13" i="26"/>
  <c r="TU29" i="22"/>
  <c r="TQ17" i="22"/>
  <c r="L17" i="22"/>
  <c r="M17" i="22" s="1"/>
  <c r="CW27" i="22"/>
  <c r="DA27" i="22" s="1"/>
  <c r="TN27" i="22"/>
  <c r="TU17" i="22"/>
  <c r="I17" i="22"/>
  <c r="K17" i="22"/>
  <c r="TU31" i="22"/>
  <c r="TN14" i="22"/>
  <c r="P17" i="22"/>
  <c r="Q17" i="22" s="1"/>
  <c r="H17" i="22"/>
  <c r="N27" i="22"/>
  <c r="O27" i="22" s="1"/>
  <c r="R29" i="22"/>
  <c r="S29" i="22" s="1"/>
  <c r="TN31" i="22"/>
  <c r="N17" i="22"/>
  <c r="O17" i="22" s="1"/>
  <c r="TN17" i="22"/>
  <c r="TQ25" i="22"/>
  <c r="R14" i="22"/>
  <c r="S14" i="22" s="1"/>
  <c r="T17" i="22"/>
  <c r="U17" i="22" s="1"/>
  <c r="SN25" i="22"/>
  <c r="SU25" i="22" s="1"/>
  <c r="N14" i="22"/>
  <c r="O14" i="22" s="1"/>
  <c r="TN29" i="22"/>
  <c r="L27" i="22"/>
  <c r="M27" i="22" s="1"/>
  <c r="TQ31" i="22"/>
  <c r="TO25" i="22"/>
  <c r="P25" i="22"/>
  <c r="Q25" i="22" s="1"/>
  <c r="TU27" i="22"/>
  <c r="SN24" i="22"/>
  <c r="SU24" i="22" s="1"/>
  <c r="TQ18" i="22"/>
  <c r="TQ27" i="22"/>
  <c r="TQ24" i="22"/>
  <c r="L14" i="22"/>
  <c r="M14" i="22" s="1"/>
  <c r="H25" i="22"/>
  <c r="K29" i="22"/>
  <c r="TN24" i="22"/>
  <c r="TU14" i="22"/>
  <c r="K31" i="22"/>
  <c r="P24" i="22"/>
  <c r="T18" i="22"/>
  <c r="U18" i="22" s="1"/>
  <c r="TQ14" i="22"/>
  <c r="P18" i="22"/>
  <c r="N18" i="22"/>
  <c r="H24" i="22"/>
  <c r="TN25" i="22"/>
  <c r="I25" i="22"/>
  <c r="T27" i="22"/>
  <c r="U27" i="22" s="1"/>
  <c r="L24" i="22"/>
  <c r="I31" i="22"/>
  <c r="N31" i="22"/>
  <c r="P31" i="22"/>
  <c r="TU18" i="22"/>
  <c r="TN18" i="22"/>
  <c r="TL18" i="22"/>
  <c r="L29" i="22"/>
  <c r="P29" i="22"/>
  <c r="I29" i="22"/>
  <c r="N29" i="22"/>
  <c r="H18" i="22"/>
  <c r="I14" i="22"/>
  <c r="TU25" i="22"/>
  <c r="TU24" i="22"/>
  <c r="R24" i="22"/>
  <c r="S24" i="22" s="1"/>
  <c r="K24" i="22"/>
  <c r="T24" i="22"/>
  <c r="U24" i="22" s="1"/>
  <c r="H31" i="22"/>
  <c r="K14" i="22"/>
  <c r="TQ29" i="22"/>
  <c r="R25" i="22"/>
  <c r="S25" i="22" s="1"/>
  <c r="R31" i="22"/>
  <c r="S31" i="22" s="1"/>
  <c r="T29" i="22"/>
  <c r="U29" i="22" s="1"/>
  <c r="H27" i="22"/>
  <c r="T31" i="22"/>
  <c r="U31" i="22" s="1"/>
  <c r="P14" i="22"/>
  <c r="N24" i="22"/>
  <c r="I24" i="22"/>
  <c r="L18" i="22"/>
  <c r="N25" i="22"/>
  <c r="T25" i="22"/>
  <c r="U25" i="22" s="1"/>
  <c r="L25" i="22"/>
  <c r="R27" i="22"/>
  <c r="S27" i="22" s="1"/>
  <c r="K18" i="22"/>
  <c r="H29" i="22"/>
  <c r="K25" i="22"/>
  <c r="I27" i="22"/>
  <c r="R18" i="22"/>
  <c r="S18" i="22" s="1"/>
  <c r="K27" i="22"/>
  <c r="P27" i="22"/>
  <c r="I18" i="22"/>
  <c r="T14" i="22"/>
  <c r="U14" i="22" s="1"/>
  <c r="H14" i="22"/>
  <c r="TU31" i="4"/>
  <c r="TU19" i="4"/>
  <c r="TU37" i="4"/>
  <c r="R22" i="4"/>
  <c r="S22" i="4" s="1"/>
  <c r="L14" i="4"/>
  <c r="M14" i="4" s="1"/>
  <c r="TU24" i="4"/>
  <c r="L30" i="4"/>
  <c r="M30" i="4" s="1"/>
  <c r="R14" i="4"/>
  <c r="S14" i="4" s="1"/>
  <c r="CW19" i="4"/>
  <c r="DA19" i="4" s="1"/>
  <c r="T24" i="4"/>
  <c r="U24" i="4" s="1"/>
  <c r="TU23" i="4"/>
  <c r="R23" i="4"/>
  <c r="S23" i="4" s="1"/>
  <c r="T30" i="4"/>
  <c r="U30" i="4" s="1"/>
  <c r="TN19" i="4"/>
  <c r="CW24" i="4"/>
  <c r="DA24" i="4" s="1"/>
  <c r="I14" i="4"/>
  <c r="L27" i="4"/>
  <c r="M27" i="4" s="1"/>
  <c r="P14" i="4"/>
  <c r="I19" i="4"/>
  <c r="TQ19" i="4"/>
  <c r="TQ31" i="4"/>
  <c r="TQ27" i="4"/>
  <c r="TU14" i="4"/>
  <c r="I23" i="4"/>
  <c r="TQ23" i="4"/>
  <c r="TQ37" i="4"/>
  <c r="TN37" i="4"/>
  <c r="R31" i="4"/>
  <c r="S31" i="4" s="1"/>
  <c r="L24" i="4"/>
  <c r="M24" i="4" s="1"/>
  <c r="TN14" i="4"/>
  <c r="T31" i="4"/>
  <c r="U31" i="4" s="1"/>
  <c r="CW22" i="4"/>
  <c r="DA22" i="4" s="1"/>
  <c r="TN23" i="4"/>
  <c r="CW23" i="4"/>
  <c r="DA23" i="4" s="1"/>
  <c r="H23" i="4"/>
  <c r="L37" i="4"/>
  <c r="M37" i="4" s="1"/>
  <c r="N14" i="4"/>
  <c r="O14" i="4" s="1"/>
  <c r="T19" i="4"/>
  <c r="U19" i="4" s="1"/>
  <c r="H27" i="4"/>
  <c r="I30" i="4"/>
  <c r="P30" i="4"/>
  <c r="P31" i="4"/>
  <c r="I31" i="4"/>
  <c r="N31" i="4"/>
  <c r="T22" i="4"/>
  <c r="U22" i="4" s="1"/>
  <c r="H24" i="4"/>
  <c r="K22" i="4"/>
  <c r="N37" i="4"/>
  <c r="P37" i="4"/>
  <c r="H37" i="4"/>
  <c r="K37" i="4"/>
  <c r="SN19" i="4"/>
  <c r="SU19" i="4" s="1"/>
  <c r="H19" i="4"/>
  <c r="TN31" i="4"/>
  <c r="P27" i="4"/>
  <c r="H22" i="4"/>
  <c r="K19" i="4"/>
  <c r="L23" i="4"/>
  <c r="N30" i="4"/>
  <c r="R19" i="4"/>
  <c r="S19" i="4" s="1"/>
  <c r="H31" i="4"/>
  <c r="L31" i="4"/>
  <c r="TN24" i="4"/>
  <c r="P23" i="4"/>
  <c r="K31" i="4"/>
  <c r="TU27" i="4"/>
  <c r="R27" i="4"/>
  <c r="S27" i="4" s="1"/>
  <c r="K27" i="4"/>
  <c r="T27" i="4"/>
  <c r="U27" i="4" s="1"/>
  <c r="N27" i="4"/>
  <c r="TN22" i="4"/>
  <c r="K14" i="4"/>
  <c r="T14" i="4"/>
  <c r="U14" i="4" s="1"/>
  <c r="P24" i="4"/>
  <c r="R30" i="4"/>
  <c r="S30" i="4" s="1"/>
  <c r="T37" i="4"/>
  <c r="U37" i="4" s="1"/>
  <c r="I37" i="4"/>
  <c r="L19" i="4"/>
  <c r="N19" i="4"/>
  <c r="P19" i="4"/>
  <c r="N22" i="4"/>
  <c r="P22" i="4"/>
  <c r="H14" i="4"/>
  <c r="K23" i="4"/>
  <c r="T23" i="4"/>
  <c r="U23" i="4" s="1"/>
  <c r="N23" i="4"/>
  <c r="R37" i="4"/>
  <c r="S37" i="4" s="1"/>
  <c r="H30" i="4"/>
  <c r="I27" i="4"/>
  <c r="L22" i="4"/>
  <c r="R24" i="4"/>
  <c r="S24" i="4" s="1"/>
  <c r="K30" i="4"/>
  <c r="K24" i="4"/>
  <c r="I24" i="4"/>
  <c r="PC16" i="27"/>
  <c r="PB16" i="27"/>
  <c r="OZ16" i="27"/>
  <c r="OY16" i="27"/>
  <c r="OX16" i="27"/>
  <c r="OW16" i="27"/>
  <c r="PC21" i="27"/>
  <c r="PB21" i="27"/>
  <c r="OZ21" i="27"/>
  <c r="OY21" i="27"/>
  <c r="OX21" i="27"/>
  <c r="OW21" i="27"/>
  <c r="PC6" i="27"/>
  <c r="PB6" i="27"/>
  <c r="OZ6" i="27"/>
  <c r="OY6" i="27"/>
  <c r="OX6" i="27"/>
  <c r="OW6" i="27"/>
  <c r="PC22" i="27"/>
  <c r="PB22" i="27"/>
  <c r="OZ22" i="27"/>
  <c r="OY22" i="27"/>
  <c r="OX22" i="27"/>
  <c r="OW22" i="27"/>
  <c r="PC11" i="27"/>
  <c r="PB11" i="27"/>
  <c r="OZ11" i="27"/>
  <c r="OY11" i="27"/>
  <c r="OX11" i="27"/>
  <c r="OW11" i="27"/>
  <c r="PC13" i="27"/>
  <c r="PB13" i="27"/>
  <c r="OZ13" i="27"/>
  <c r="OY13" i="27"/>
  <c r="OX13" i="27"/>
  <c r="OW13" i="27"/>
  <c r="PC9" i="27"/>
  <c r="PB9" i="27"/>
  <c r="OZ9" i="27"/>
  <c r="OY9" i="27"/>
  <c r="OX9" i="27"/>
  <c r="OW9" i="27"/>
  <c r="PC8" i="27"/>
  <c r="PB8" i="27"/>
  <c r="OZ8" i="27"/>
  <c r="OY8" i="27"/>
  <c r="OX8" i="27"/>
  <c r="OW8" i="27"/>
  <c r="PC14" i="27"/>
  <c r="PB14" i="27"/>
  <c r="OZ14" i="27"/>
  <c r="OY14" i="27"/>
  <c r="OX14" i="27"/>
  <c r="OW14" i="27"/>
  <c r="PC7" i="27"/>
  <c r="PB7" i="27"/>
  <c r="OZ7" i="27"/>
  <c r="OY7" i="27"/>
  <c r="OX7" i="27"/>
  <c r="OW7" i="27"/>
  <c r="PC10" i="27"/>
  <c r="PB10" i="27"/>
  <c r="OZ10" i="27"/>
  <c r="OY10" i="27"/>
  <c r="OX10" i="27"/>
  <c r="OW10" i="27"/>
  <c r="PC4" i="27"/>
  <c r="PB4" i="27"/>
  <c r="OZ4" i="27"/>
  <c r="OY4" i="27"/>
  <c r="OX4" i="27"/>
  <c r="OW4" i="27"/>
  <c r="PC5" i="27"/>
  <c r="PB5" i="27"/>
  <c r="OZ5" i="27"/>
  <c r="OY5" i="27"/>
  <c r="OX5" i="27"/>
  <c r="OW5" i="27"/>
  <c r="OA16" i="27"/>
  <c r="NZ16" i="27"/>
  <c r="NX16" i="27"/>
  <c r="NW16" i="27"/>
  <c r="NV16" i="27"/>
  <c r="NU16" i="27"/>
  <c r="OA21" i="27"/>
  <c r="NZ21" i="27"/>
  <c r="NX21" i="27"/>
  <c r="NW21" i="27"/>
  <c r="NV21" i="27"/>
  <c r="NU21" i="27"/>
  <c r="OA6" i="27"/>
  <c r="NZ6" i="27"/>
  <c r="NX6" i="27"/>
  <c r="NW6" i="27"/>
  <c r="NV6" i="27"/>
  <c r="NU6" i="27"/>
  <c r="OA22" i="27"/>
  <c r="NZ22" i="27"/>
  <c r="NX22" i="27"/>
  <c r="NW22" i="27"/>
  <c r="NV22" i="27"/>
  <c r="NU22" i="27"/>
  <c r="OA11" i="27"/>
  <c r="NZ11" i="27"/>
  <c r="NX11" i="27"/>
  <c r="NW11" i="27"/>
  <c r="NV11" i="27"/>
  <c r="NU11" i="27"/>
  <c r="OA13" i="27"/>
  <c r="NZ13" i="27"/>
  <c r="NX13" i="27"/>
  <c r="NW13" i="27"/>
  <c r="NV13" i="27"/>
  <c r="NU13" i="27"/>
  <c r="OA9" i="27"/>
  <c r="NZ9" i="27"/>
  <c r="NX9" i="27"/>
  <c r="NW9" i="27"/>
  <c r="NV9" i="27"/>
  <c r="NU9" i="27"/>
  <c r="OA8" i="27"/>
  <c r="NZ8" i="27"/>
  <c r="NX8" i="27"/>
  <c r="NW8" i="27"/>
  <c r="NV8" i="27"/>
  <c r="NU8" i="27"/>
  <c r="OA14" i="27"/>
  <c r="NZ14" i="27"/>
  <c r="NX14" i="27"/>
  <c r="NW14" i="27"/>
  <c r="NV14" i="27"/>
  <c r="NU14" i="27"/>
  <c r="OA7" i="27"/>
  <c r="NZ7" i="27"/>
  <c r="NX7" i="27"/>
  <c r="NW7" i="27"/>
  <c r="NV7" i="27"/>
  <c r="NU7" i="27"/>
  <c r="OA10" i="27"/>
  <c r="NZ10" i="27"/>
  <c r="NX10" i="27"/>
  <c r="NW10" i="27"/>
  <c r="NV10" i="27"/>
  <c r="NU10" i="27"/>
  <c r="OA4" i="27"/>
  <c r="NZ4" i="27"/>
  <c r="NX4" i="27"/>
  <c r="NW4" i="27"/>
  <c r="NV4" i="27"/>
  <c r="NU4" i="27"/>
  <c r="OA5" i="27"/>
  <c r="NZ5" i="27"/>
  <c r="NX5" i="27"/>
  <c r="NW5" i="27"/>
  <c r="NV5" i="27"/>
  <c r="NU5" i="27"/>
  <c r="MY16" i="27"/>
  <c r="MX16" i="27"/>
  <c r="MV16" i="27"/>
  <c r="MU16" i="27"/>
  <c r="MT16" i="27"/>
  <c r="MS16" i="27"/>
  <c r="MY21" i="27"/>
  <c r="MX21" i="27"/>
  <c r="MV21" i="27"/>
  <c r="MU21" i="27"/>
  <c r="MT21" i="27"/>
  <c r="MS21" i="27"/>
  <c r="MY6" i="27"/>
  <c r="MX6" i="27"/>
  <c r="MV6" i="27"/>
  <c r="MU6" i="27"/>
  <c r="MT6" i="27"/>
  <c r="MS6" i="27"/>
  <c r="MY22" i="27"/>
  <c r="MX22" i="27"/>
  <c r="MV22" i="27"/>
  <c r="MU22" i="27"/>
  <c r="MT22" i="27"/>
  <c r="MS22" i="27"/>
  <c r="MY11" i="27"/>
  <c r="MX11" i="27"/>
  <c r="MV11" i="27"/>
  <c r="MU11" i="27"/>
  <c r="MT11" i="27"/>
  <c r="MS11" i="27"/>
  <c r="MY13" i="27"/>
  <c r="MX13" i="27"/>
  <c r="MV13" i="27"/>
  <c r="MU13" i="27"/>
  <c r="MT13" i="27"/>
  <c r="MS13" i="27"/>
  <c r="MY9" i="27"/>
  <c r="MX9" i="27"/>
  <c r="MV9" i="27"/>
  <c r="MU9" i="27"/>
  <c r="MT9" i="27"/>
  <c r="MS9" i="27"/>
  <c r="MY8" i="27"/>
  <c r="MX8" i="27"/>
  <c r="MV8" i="27"/>
  <c r="MU8" i="27"/>
  <c r="MT8" i="27"/>
  <c r="MS8" i="27"/>
  <c r="MY14" i="27"/>
  <c r="MX14" i="27"/>
  <c r="MV14" i="27"/>
  <c r="MU14" i="27"/>
  <c r="MT14" i="27"/>
  <c r="MS14" i="27"/>
  <c r="MY7" i="27"/>
  <c r="MX7" i="27"/>
  <c r="MV7" i="27"/>
  <c r="MU7" i="27"/>
  <c r="MT7" i="27"/>
  <c r="MS7" i="27"/>
  <c r="MY10" i="27"/>
  <c r="MX10" i="27"/>
  <c r="MV10" i="27"/>
  <c r="MU10" i="27"/>
  <c r="MT10" i="27"/>
  <c r="MS10" i="27"/>
  <c r="MY4" i="27"/>
  <c r="MX4" i="27"/>
  <c r="MV4" i="27"/>
  <c r="MU4" i="27"/>
  <c r="MT4" i="27"/>
  <c r="MS4" i="27"/>
  <c r="MY5" i="27"/>
  <c r="MX5" i="27"/>
  <c r="MV5" i="27"/>
  <c r="MU5" i="27"/>
  <c r="MT5" i="27"/>
  <c r="MS5" i="27"/>
  <c r="LW16" i="27"/>
  <c r="LV16" i="27"/>
  <c r="LT16" i="27"/>
  <c r="LS16" i="27"/>
  <c r="LR16" i="27"/>
  <c r="LQ16" i="27"/>
  <c r="LW21" i="27"/>
  <c r="LV21" i="27"/>
  <c r="LT21" i="27"/>
  <c r="LS21" i="27"/>
  <c r="LR21" i="27"/>
  <c r="LQ21" i="27"/>
  <c r="LW6" i="27"/>
  <c r="LV6" i="27"/>
  <c r="LT6" i="27"/>
  <c r="LS6" i="27"/>
  <c r="LR6" i="27"/>
  <c r="LQ6" i="27"/>
  <c r="LW22" i="27"/>
  <c r="LV22" i="27"/>
  <c r="LT22" i="27"/>
  <c r="LS22" i="27"/>
  <c r="LR22" i="27"/>
  <c r="LQ22" i="27"/>
  <c r="LW11" i="27"/>
  <c r="LV11" i="27"/>
  <c r="LT11" i="27"/>
  <c r="LS11" i="27"/>
  <c r="LR11" i="27"/>
  <c r="LQ11" i="27"/>
  <c r="LW13" i="27"/>
  <c r="LV13" i="27"/>
  <c r="LT13" i="27"/>
  <c r="LS13" i="27"/>
  <c r="LR13" i="27"/>
  <c r="LQ13" i="27"/>
  <c r="LW9" i="27"/>
  <c r="LV9" i="27"/>
  <c r="LT9" i="27"/>
  <c r="LS9" i="27"/>
  <c r="LR9" i="27"/>
  <c r="LQ9" i="27"/>
  <c r="LW8" i="27"/>
  <c r="LV8" i="27"/>
  <c r="LT8" i="27"/>
  <c r="LS8" i="27"/>
  <c r="LR8" i="27"/>
  <c r="LQ8" i="27"/>
  <c r="LW14" i="27"/>
  <c r="LV14" i="27"/>
  <c r="LT14" i="27"/>
  <c r="LS14" i="27"/>
  <c r="LR14" i="27"/>
  <c r="LQ14" i="27"/>
  <c r="LW7" i="27"/>
  <c r="LV7" i="27"/>
  <c r="LT7" i="27"/>
  <c r="LS7" i="27"/>
  <c r="LR7" i="27"/>
  <c r="LQ7" i="27"/>
  <c r="LW10" i="27"/>
  <c r="LV10" i="27"/>
  <c r="LT10" i="27"/>
  <c r="LS10" i="27"/>
  <c r="LR10" i="27"/>
  <c r="LQ10" i="27"/>
  <c r="LW4" i="27"/>
  <c r="LV4" i="27"/>
  <c r="LT4" i="27"/>
  <c r="LS4" i="27"/>
  <c r="LR4" i="27"/>
  <c r="LQ4" i="27"/>
  <c r="LW5" i="27"/>
  <c r="LV5" i="27"/>
  <c r="LT5" i="27"/>
  <c r="LS5" i="27"/>
  <c r="LR5" i="27"/>
  <c r="LQ5" i="27"/>
  <c r="KU16" i="27"/>
  <c r="KT16" i="27"/>
  <c r="KR16" i="27"/>
  <c r="KQ16" i="27"/>
  <c r="KP16" i="27"/>
  <c r="KO16" i="27"/>
  <c r="KU21" i="27"/>
  <c r="KT21" i="27"/>
  <c r="KR21" i="27"/>
  <c r="KQ21" i="27"/>
  <c r="KP21" i="27"/>
  <c r="KO21" i="27"/>
  <c r="KU6" i="27"/>
  <c r="KT6" i="27"/>
  <c r="KR6" i="27"/>
  <c r="KQ6" i="27"/>
  <c r="KP6" i="27"/>
  <c r="KO6" i="27"/>
  <c r="KU22" i="27"/>
  <c r="KT22" i="27"/>
  <c r="KR22" i="27"/>
  <c r="KQ22" i="27"/>
  <c r="KP22" i="27"/>
  <c r="KO22" i="27"/>
  <c r="KU11" i="27"/>
  <c r="KT11" i="27"/>
  <c r="KR11" i="27"/>
  <c r="KQ11" i="27"/>
  <c r="KP11" i="27"/>
  <c r="KO11" i="27"/>
  <c r="KU13" i="27"/>
  <c r="KT13" i="27"/>
  <c r="KR13" i="27"/>
  <c r="KQ13" i="27"/>
  <c r="KP13" i="27"/>
  <c r="KO13" i="27"/>
  <c r="KU9" i="27"/>
  <c r="KT9" i="27"/>
  <c r="KR9" i="27"/>
  <c r="KQ9" i="27"/>
  <c r="KP9" i="27"/>
  <c r="KO9" i="27"/>
  <c r="KU8" i="27"/>
  <c r="KT8" i="27"/>
  <c r="KR8" i="27"/>
  <c r="KQ8" i="27"/>
  <c r="KP8" i="27"/>
  <c r="KO8" i="27"/>
  <c r="KU14" i="27"/>
  <c r="KT14" i="27"/>
  <c r="KR14" i="27"/>
  <c r="KQ14" i="27"/>
  <c r="KP14" i="27"/>
  <c r="KO14" i="27"/>
  <c r="KU7" i="27"/>
  <c r="KT7" i="27"/>
  <c r="KR7" i="27"/>
  <c r="KQ7" i="27"/>
  <c r="KP7" i="27"/>
  <c r="KO7" i="27"/>
  <c r="KU10" i="27"/>
  <c r="KT10" i="27"/>
  <c r="KR10" i="27"/>
  <c r="KQ10" i="27"/>
  <c r="KP10" i="27"/>
  <c r="KO10" i="27"/>
  <c r="KU4" i="27"/>
  <c r="KT4" i="27"/>
  <c r="KR4" i="27"/>
  <c r="KQ4" i="27"/>
  <c r="KP4" i="27"/>
  <c r="KO4" i="27"/>
  <c r="KU5" i="27"/>
  <c r="KT5" i="27"/>
  <c r="KR5" i="27"/>
  <c r="KQ5" i="27"/>
  <c r="KP5" i="27"/>
  <c r="KO5" i="27"/>
  <c r="JS16" i="27"/>
  <c r="JR16" i="27"/>
  <c r="JP16" i="27"/>
  <c r="JO16" i="27"/>
  <c r="JN16" i="27"/>
  <c r="JM16" i="27"/>
  <c r="JS21" i="27"/>
  <c r="JR21" i="27"/>
  <c r="JP21" i="27"/>
  <c r="JO21" i="27"/>
  <c r="JN21" i="27"/>
  <c r="JM21" i="27"/>
  <c r="JS6" i="27"/>
  <c r="JR6" i="27"/>
  <c r="JP6" i="27"/>
  <c r="JO6" i="27"/>
  <c r="JN6" i="27"/>
  <c r="JM6" i="27"/>
  <c r="JS22" i="27"/>
  <c r="JR22" i="27"/>
  <c r="JP22" i="27"/>
  <c r="JO22" i="27"/>
  <c r="JN22" i="27"/>
  <c r="JM22" i="27"/>
  <c r="JS11" i="27"/>
  <c r="JR11" i="27"/>
  <c r="JP11" i="27"/>
  <c r="JO11" i="27"/>
  <c r="JN11" i="27"/>
  <c r="JM11" i="27"/>
  <c r="JS13" i="27"/>
  <c r="JR13" i="27"/>
  <c r="JP13" i="27"/>
  <c r="JO13" i="27"/>
  <c r="JN13" i="27"/>
  <c r="JM13" i="27"/>
  <c r="JS9" i="27"/>
  <c r="JR9" i="27"/>
  <c r="JP9" i="27"/>
  <c r="JO9" i="27"/>
  <c r="JN9" i="27"/>
  <c r="JM9" i="27"/>
  <c r="JS8" i="27"/>
  <c r="JR8" i="27"/>
  <c r="JP8" i="27"/>
  <c r="JO8" i="27"/>
  <c r="JN8" i="27"/>
  <c r="JM8" i="27"/>
  <c r="JS14" i="27"/>
  <c r="JR14" i="27"/>
  <c r="JP14" i="27"/>
  <c r="JO14" i="27"/>
  <c r="JN14" i="27"/>
  <c r="JM14" i="27"/>
  <c r="JS7" i="27"/>
  <c r="JR7" i="27"/>
  <c r="JP7" i="27"/>
  <c r="JO7" i="27"/>
  <c r="JN7" i="27"/>
  <c r="JM7" i="27"/>
  <c r="JS10" i="27"/>
  <c r="JR10" i="27"/>
  <c r="JP10" i="27"/>
  <c r="JO10" i="27"/>
  <c r="JN10" i="27"/>
  <c r="JM10" i="27"/>
  <c r="JS4" i="27"/>
  <c r="JR4" i="27"/>
  <c r="JP4" i="27"/>
  <c r="JO4" i="27"/>
  <c r="JN4" i="27"/>
  <c r="JM4" i="27"/>
  <c r="JS5" i="27"/>
  <c r="JR5" i="27"/>
  <c r="JP5" i="27"/>
  <c r="JO5" i="27"/>
  <c r="JN5" i="27"/>
  <c r="JM5" i="27"/>
  <c r="IQ16" i="27"/>
  <c r="IP16" i="27"/>
  <c r="IN16" i="27"/>
  <c r="IM16" i="27"/>
  <c r="IL16" i="27"/>
  <c r="IK16" i="27"/>
  <c r="IQ21" i="27"/>
  <c r="IP21" i="27"/>
  <c r="IN21" i="27"/>
  <c r="IM21" i="27"/>
  <c r="IL21" i="27"/>
  <c r="IK21" i="27"/>
  <c r="IQ6" i="27"/>
  <c r="IP6" i="27"/>
  <c r="IN6" i="27"/>
  <c r="IM6" i="27"/>
  <c r="IL6" i="27"/>
  <c r="IK6" i="27"/>
  <c r="IQ22" i="27"/>
  <c r="IP22" i="27"/>
  <c r="IN22" i="27"/>
  <c r="IM22" i="27"/>
  <c r="IL22" i="27"/>
  <c r="IK22" i="27"/>
  <c r="IQ11" i="27"/>
  <c r="IP11" i="27"/>
  <c r="IN11" i="27"/>
  <c r="IM11" i="27"/>
  <c r="IL11" i="27"/>
  <c r="IK11" i="27"/>
  <c r="IQ13" i="27"/>
  <c r="IP13" i="27"/>
  <c r="IN13" i="27"/>
  <c r="IM13" i="27"/>
  <c r="IL13" i="27"/>
  <c r="IK13" i="27"/>
  <c r="IQ9" i="27"/>
  <c r="IP9" i="27"/>
  <c r="IN9" i="27"/>
  <c r="IM9" i="27"/>
  <c r="IL9" i="27"/>
  <c r="IK9" i="27"/>
  <c r="IQ8" i="27"/>
  <c r="IP8" i="27"/>
  <c r="IN8" i="27"/>
  <c r="IM8" i="27"/>
  <c r="IL8" i="27"/>
  <c r="IK8" i="27"/>
  <c r="IQ14" i="27"/>
  <c r="IP14" i="27"/>
  <c r="IN14" i="27"/>
  <c r="IM14" i="27"/>
  <c r="IL14" i="27"/>
  <c r="IK14" i="27"/>
  <c r="IQ7" i="27"/>
  <c r="IP7" i="27"/>
  <c r="IN7" i="27"/>
  <c r="IM7" i="27"/>
  <c r="IL7" i="27"/>
  <c r="IK7" i="27"/>
  <c r="IQ10" i="27"/>
  <c r="IP10" i="27"/>
  <c r="IN10" i="27"/>
  <c r="IM10" i="27"/>
  <c r="IL10" i="27"/>
  <c r="IK10" i="27"/>
  <c r="IQ4" i="27"/>
  <c r="IP4" i="27"/>
  <c r="IN4" i="27"/>
  <c r="IM4" i="27"/>
  <c r="IL4" i="27"/>
  <c r="IK4" i="27"/>
  <c r="IQ5" i="27"/>
  <c r="IP5" i="27"/>
  <c r="IN5" i="27"/>
  <c r="IM5" i="27"/>
  <c r="IL5" i="27"/>
  <c r="IK5" i="27"/>
  <c r="HO16" i="27"/>
  <c r="HN16" i="27"/>
  <c r="HL16" i="27"/>
  <c r="HK16" i="27"/>
  <c r="HJ16" i="27"/>
  <c r="HI16" i="27"/>
  <c r="HO21" i="27"/>
  <c r="HN21" i="27"/>
  <c r="HL21" i="27"/>
  <c r="HK21" i="27"/>
  <c r="HJ21" i="27"/>
  <c r="HI21" i="27"/>
  <c r="HO6" i="27"/>
  <c r="HN6" i="27"/>
  <c r="HL6" i="27"/>
  <c r="HK6" i="27"/>
  <c r="HJ6" i="27"/>
  <c r="HI6" i="27"/>
  <c r="HO22" i="27"/>
  <c r="HN22" i="27"/>
  <c r="HL22" i="27"/>
  <c r="HK22" i="27"/>
  <c r="HJ22" i="27"/>
  <c r="HI22" i="27"/>
  <c r="HO11" i="27"/>
  <c r="HN11" i="27"/>
  <c r="HL11" i="27"/>
  <c r="HK11" i="27"/>
  <c r="HJ11" i="27"/>
  <c r="HI11" i="27"/>
  <c r="HO13" i="27"/>
  <c r="HN13" i="27"/>
  <c r="HL13" i="27"/>
  <c r="HK13" i="27"/>
  <c r="HJ13" i="27"/>
  <c r="HI13" i="27"/>
  <c r="HO9" i="27"/>
  <c r="HN9" i="27"/>
  <c r="HL9" i="27"/>
  <c r="HK9" i="27"/>
  <c r="HJ9" i="27"/>
  <c r="HI9" i="27"/>
  <c r="HO8" i="27"/>
  <c r="HN8" i="27"/>
  <c r="HL8" i="27"/>
  <c r="HK8" i="27"/>
  <c r="HJ8" i="27"/>
  <c r="HI8" i="27"/>
  <c r="HO14" i="27"/>
  <c r="HN14" i="27"/>
  <c r="HL14" i="27"/>
  <c r="HK14" i="27"/>
  <c r="HJ14" i="27"/>
  <c r="HI14" i="27"/>
  <c r="HO7" i="27"/>
  <c r="HN7" i="27"/>
  <c r="HL7" i="27"/>
  <c r="HK7" i="27"/>
  <c r="HJ7" i="27"/>
  <c r="HI7" i="27"/>
  <c r="HO10" i="27"/>
  <c r="HN10" i="27"/>
  <c r="HL10" i="27"/>
  <c r="HK10" i="27"/>
  <c r="HJ10" i="27"/>
  <c r="HI10" i="27"/>
  <c r="HO4" i="27"/>
  <c r="HN4" i="27"/>
  <c r="HL4" i="27"/>
  <c r="HK4" i="27"/>
  <c r="HJ4" i="27"/>
  <c r="HI4" i="27"/>
  <c r="HO5" i="27"/>
  <c r="HN5" i="27"/>
  <c r="HL5" i="27"/>
  <c r="HK5" i="27"/>
  <c r="HJ5" i="27"/>
  <c r="HI5" i="27"/>
  <c r="GM16" i="27"/>
  <c r="GL16" i="27"/>
  <c r="GJ16" i="27"/>
  <c r="GI16" i="27"/>
  <c r="GH16" i="27"/>
  <c r="GG16" i="27"/>
  <c r="GM21" i="27"/>
  <c r="GL21" i="27"/>
  <c r="GJ21" i="27"/>
  <c r="GI21" i="27"/>
  <c r="GH21" i="27"/>
  <c r="GG21" i="27"/>
  <c r="GM6" i="27"/>
  <c r="GL6" i="27"/>
  <c r="GJ6" i="27"/>
  <c r="GI6" i="27"/>
  <c r="GH6" i="27"/>
  <c r="GG6" i="27"/>
  <c r="GM22" i="27"/>
  <c r="GL22" i="27"/>
  <c r="GJ22" i="27"/>
  <c r="GI22" i="27"/>
  <c r="GH22" i="27"/>
  <c r="GG22" i="27"/>
  <c r="GM11" i="27"/>
  <c r="GL11" i="27"/>
  <c r="GJ11" i="27"/>
  <c r="GI11" i="27"/>
  <c r="GH11" i="27"/>
  <c r="GG11" i="27"/>
  <c r="GM13" i="27"/>
  <c r="GL13" i="27"/>
  <c r="GJ13" i="27"/>
  <c r="GI13" i="27"/>
  <c r="GH13" i="27"/>
  <c r="GG13" i="27"/>
  <c r="GM9" i="27"/>
  <c r="GL9" i="27"/>
  <c r="GJ9" i="27"/>
  <c r="GI9" i="27"/>
  <c r="GH9" i="27"/>
  <c r="GG9" i="27"/>
  <c r="GM8" i="27"/>
  <c r="GL8" i="27"/>
  <c r="GJ8" i="27"/>
  <c r="GI8" i="27"/>
  <c r="GH8" i="27"/>
  <c r="GG8" i="27"/>
  <c r="GM14" i="27"/>
  <c r="GL14" i="27"/>
  <c r="GJ14" i="27"/>
  <c r="GI14" i="27"/>
  <c r="GH14" i="27"/>
  <c r="GG14" i="27"/>
  <c r="GM7" i="27"/>
  <c r="GL7" i="27"/>
  <c r="GJ7" i="27"/>
  <c r="GI7" i="27"/>
  <c r="GH7" i="27"/>
  <c r="GG7" i="27"/>
  <c r="GM10" i="27"/>
  <c r="GL10" i="27"/>
  <c r="GJ10" i="27"/>
  <c r="GI10" i="27"/>
  <c r="GH10" i="27"/>
  <c r="GG10" i="27"/>
  <c r="GM4" i="27"/>
  <c r="GL4" i="27"/>
  <c r="GJ4" i="27"/>
  <c r="GI4" i="27"/>
  <c r="GH4" i="27"/>
  <c r="GG4" i="27"/>
  <c r="GM5" i="27"/>
  <c r="GL5" i="27"/>
  <c r="GJ5" i="27"/>
  <c r="GI5" i="27"/>
  <c r="GH5" i="27"/>
  <c r="GG5" i="27"/>
  <c r="FK16" i="27"/>
  <c r="FJ16" i="27"/>
  <c r="FH16" i="27"/>
  <c r="FG16" i="27"/>
  <c r="FF16" i="27"/>
  <c r="FE16" i="27"/>
  <c r="FK21" i="27"/>
  <c r="FJ21" i="27"/>
  <c r="FH21" i="27"/>
  <c r="FG21" i="27"/>
  <c r="FF21" i="27"/>
  <c r="FE21" i="27"/>
  <c r="FK6" i="27"/>
  <c r="FJ6" i="27"/>
  <c r="FH6" i="27"/>
  <c r="FG6" i="27"/>
  <c r="FF6" i="27"/>
  <c r="FE6" i="27"/>
  <c r="FK22" i="27"/>
  <c r="FJ22" i="27"/>
  <c r="FH22" i="27"/>
  <c r="FG22" i="27"/>
  <c r="FF22" i="27"/>
  <c r="FE22" i="27"/>
  <c r="FK11" i="27"/>
  <c r="FJ11" i="27"/>
  <c r="FH11" i="27"/>
  <c r="FG11" i="27"/>
  <c r="FF11" i="27"/>
  <c r="FE11" i="27"/>
  <c r="FK13" i="27"/>
  <c r="FJ13" i="27"/>
  <c r="FH13" i="27"/>
  <c r="FG13" i="27"/>
  <c r="FF13" i="27"/>
  <c r="FE13" i="27"/>
  <c r="FK9" i="27"/>
  <c r="FJ9" i="27"/>
  <c r="FH9" i="27"/>
  <c r="FG9" i="27"/>
  <c r="FF9" i="27"/>
  <c r="FE9" i="27"/>
  <c r="FK8" i="27"/>
  <c r="FJ8" i="27"/>
  <c r="FH8" i="27"/>
  <c r="FG8" i="27"/>
  <c r="FF8" i="27"/>
  <c r="FE8" i="27"/>
  <c r="FK14" i="27"/>
  <c r="FJ14" i="27"/>
  <c r="FH14" i="27"/>
  <c r="FG14" i="27"/>
  <c r="FF14" i="27"/>
  <c r="FE14" i="27"/>
  <c r="FK7" i="27"/>
  <c r="FJ7" i="27"/>
  <c r="FH7" i="27"/>
  <c r="FG7" i="27"/>
  <c r="FF7" i="27"/>
  <c r="FE7" i="27"/>
  <c r="FK10" i="27"/>
  <c r="FJ10" i="27"/>
  <c r="FH10" i="27"/>
  <c r="FG10" i="27"/>
  <c r="FF10" i="27"/>
  <c r="FE10" i="27"/>
  <c r="FK4" i="27"/>
  <c r="FJ4" i="27"/>
  <c r="FH4" i="27"/>
  <c r="FG4" i="27"/>
  <c r="FF4" i="27"/>
  <c r="FE4" i="27"/>
  <c r="FK5" i="27"/>
  <c r="FJ5" i="27"/>
  <c r="FH5" i="27"/>
  <c r="FG5" i="27"/>
  <c r="FF5" i="27"/>
  <c r="FE5" i="27"/>
  <c r="EI16" i="27"/>
  <c r="EH16" i="27"/>
  <c r="EF16" i="27"/>
  <c r="EE16" i="27"/>
  <c r="ED16" i="27"/>
  <c r="EC16" i="27"/>
  <c r="EI21" i="27"/>
  <c r="EH21" i="27"/>
  <c r="EF21" i="27"/>
  <c r="EE21" i="27"/>
  <c r="ED21" i="27"/>
  <c r="EC21" i="27"/>
  <c r="EI6" i="27"/>
  <c r="EH6" i="27"/>
  <c r="EF6" i="27"/>
  <c r="EE6" i="27"/>
  <c r="ED6" i="27"/>
  <c r="EC6" i="27"/>
  <c r="EI22" i="27"/>
  <c r="EH22" i="27"/>
  <c r="EF22" i="27"/>
  <c r="EE22" i="27"/>
  <c r="ED22" i="27"/>
  <c r="EC22" i="27"/>
  <c r="EI11" i="27"/>
  <c r="EH11" i="27"/>
  <c r="EF11" i="27"/>
  <c r="EE11" i="27"/>
  <c r="ED11" i="27"/>
  <c r="EC11" i="27"/>
  <c r="EI13" i="27"/>
  <c r="EH13" i="27"/>
  <c r="EF13" i="27"/>
  <c r="EE13" i="27"/>
  <c r="ED13" i="27"/>
  <c r="EC13" i="27"/>
  <c r="EI9" i="27"/>
  <c r="EH9" i="27"/>
  <c r="EF9" i="27"/>
  <c r="EE9" i="27"/>
  <c r="ED9" i="27"/>
  <c r="EC9" i="27"/>
  <c r="EI8" i="27"/>
  <c r="EH8" i="27"/>
  <c r="EF8" i="27"/>
  <c r="EE8" i="27"/>
  <c r="ED8" i="27"/>
  <c r="EC8" i="27"/>
  <c r="EI14" i="27"/>
  <c r="EH14" i="27"/>
  <c r="EF14" i="27"/>
  <c r="EE14" i="27"/>
  <c r="ED14" i="27"/>
  <c r="EC14" i="27"/>
  <c r="EI7" i="27"/>
  <c r="EH7" i="27"/>
  <c r="EF7" i="27"/>
  <c r="EE7" i="27"/>
  <c r="ED7" i="27"/>
  <c r="EC7" i="27"/>
  <c r="EI10" i="27"/>
  <c r="EH10" i="27"/>
  <c r="EF10" i="27"/>
  <c r="EE10" i="27"/>
  <c r="ED10" i="27"/>
  <c r="EC10" i="27"/>
  <c r="EI4" i="27"/>
  <c r="EH4" i="27"/>
  <c r="EF4" i="27"/>
  <c r="EE4" i="27"/>
  <c r="ED4" i="27"/>
  <c r="EC4" i="27"/>
  <c r="EI5" i="27"/>
  <c r="EH5" i="27"/>
  <c r="EF5" i="27"/>
  <c r="EE5" i="27"/>
  <c r="ED5" i="27"/>
  <c r="EC5" i="27"/>
  <c r="PC14" i="26"/>
  <c r="PB14" i="26"/>
  <c r="OZ14" i="26"/>
  <c r="OY14" i="26"/>
  <c r="OX14" i="26"/>
  <c r="OW14" i="26"/>
  <c r="PC22" i="26"/>
  <c r="PB22" i="26"/>
  <c r="OZ22" i="26"/>
  <c r="OY22" i="26"/>
  <c r="OX22" i="26"/>
  <c r="OW22" i="26"/>
  <c r="PC15" i="26"/>
  <c r="PB15" i="26"/>
  <c r="OZ15" i="26"/>
  <c r="OY15" i="26"/>
  <c r="OX15" i="26"/>
  <c r="OW15" i="26"/>
  <c r="PC17" i="26"/>
  <c r="PB17" i="26"/>
  <c r="OZ17" i="26"/>
  <c r="OY17" i="26"/>
  <c r="OX17" i="26"/>
  <c r="OW17" i="26"/>
  <c r="PC12" i="26"/>
  <c r="PB12" i="26"/>
  <c r="OZ12" i="26"/>
  <c r="OY12" i="26"/>
  <c r="OX12" i="26"/>
  <c r="OW12" i="26"/>
  <c r="PC9" i="26"/>
  <c r="PB9" i="26"/>
  <c r="OZ9" i="26"/>
  <c r="OY9" i="26"/>
  <c r="OX9" i="26"/>
  <c r="OW9" i="26"/>
  <c r="PC10" i="26"/>
  <c r="PB10" i="26"/>
  <c r="OZ10" i="26"/>
  <c r="OY10" i="26"/>
  <c r="OX10" i="26"/>
  <c r="OW10" i="26"/>
  <c r="PC11" i="26"/>
  <c r="PB11" i="26"/>
  <c r="OZ11" i="26"/>
  <c r="OY11" i="26"/>
  <c r="OX11" i="26"/>
  <c r="OW11" i="26"/>
  <c r="PC23" i="26"/>
  <c r="PB23" i="26"/>
  <c r="OZ23" i="26"/>
  <c r="OY23" i="26"/>
  <c r="OX23" i="26"/>
  <c r="OW23" i="26"/>
  <c r="PC7" i="26"/>
  <c r="PB7" i="26"/>
  <c r="OZ7" i="26"/>
  <c r="OY7" i="26"/>
  <c r="OX7" i="26"/>
  <c r="OW7" i="26"/>
  <c r="PC6" i="26"/>
  <c r="PB6" i="26"/>
  <c r="OZ6" i="26"/>
  <c r="OY6" i="26"/>
  <c r="OX6" i="26"/>
  <c r="OW6" i="26"/>
  <c r="PC8" i="26"/>
  <c r="PB8" i="26"/>
  <c r="OZ8" i="26"/>
  <c r="OY8" i="26"/>
  <c r="OX8" i="26"/>
  <c r="OW8" i="26"/>
  <c r="PC5" i="26"/>
  <c r="PB5" i="26"/>
  <c r="OZ5" i="26"/>
  <c r="OY5" i="26"/>
  <c r="OX5" i="26"/>
  <c r="OW5" i="26"/>
  <c r="PC4" i="26"/>
  <c r="PB4" i="26"/>
  <c r="OZ4" i="26"/>
  <c r="OY4" i="26"/>
  <c r="OX4" i="26"/>
  <c r="OW4" i="26"/>
  <c r="OA14" i="26"/>
  <c r="NZ14" i="26"/>
  <c r="NX14" i="26"/>
  <c r="NW14" i="26"/>
  <c r="NV14" i="26"/>
  <c r="NU14" i="26"/>
  <c r="OA22" i="26"/>
  <c r="NZ22" i="26"/>
  <c r="NX22" i="26"/>
  <c r="NW22" i="26"/>
  <c r="NV22" i="26"/>
  <c r="NU22" i="26"/>
  <c r="OA15" i="26"/>
  <c r="NZ15" i="26"/>
  <c r="NX15" i="26"/>
  <c r="NW15" i="26"/>
  <c r="NV15" i="26"/>
  <c r="NU15" i="26"/>
  <c r="OA17" i="26"/>
  <c r="NZ17" i="26"/>
  <c r="NX17" i="26"/>
  <c r="NW17" i="26"/>
  <c r="NV17" i="26"/>
  <c r="NU17" i="26"/>
  <c r="OA12" i="26"/>
  <c r="NZ12" i="26"/>
  <c r="NX12" i="26"/>
  <c r="NW12" i="26"/>
  <c r="NV12" i="26"/>
  <c r="NU12" i="26"/>
  <c r="OA9" i="26"/>
  <c r="NZ9" i="26"/>
  <c r="NX9" i="26"/>
  <c r="NW9" i="26"/>
  <c r="NV9" i="26"/>
  <c r="NU9" i="26"/>
  <c r="OA10" i="26"/>
  <c r="NZ10" i="26"/>
  <c r="NX10" i="26"/>
  <c r="NW10" i="26"/>
  <c r="NV10" i="26"/>
  <c r="NU10" i="26"/>
  <c r="OA11" i="26"/>
  <c r="NZ11" i="26"/>
  <c r="NX11" i="26"/>
  <c r="NW11" i="26"/>
  <c r="NV11" i="26"/>
  <c r="NU11" i="26"/>
  <c r="OA23" i="26"/>
  <c r="NZ23" i="26"/>
  <c r="NX23" i="26"/>
  <c r="NW23" i="26"/>
  <c r="NV23" i="26"/>
  <c r="NU23" i="26"/>
  <c r="OA7" i="26"/>
  <c r="NZ7" i="26"/>
  <c r="NX7" i="26"/>
  <c r="NW7" i="26"/>
  <c r="NV7" i="26"/>
  <c r="NU7" i="26"/>
  <c r="OA6" i="26"/>
  <c r="NZ6" i="26"/>
  <c r="NX6" i="26"/>
  <c r="NW6" i="26"/>
  <c r="NV6" i="26"/>
  <c r="NU6" i="26"/>
  <c r="OA8" i="26"/>
  <c r="NZ8" i="26"/>
  <c r="NX8" i="26"/>
  <c r="NW8" i="26"/>
  <c r="NV8" i="26"/>
  <c r="NU8" i="26"/>
  <c r="OA5" i="26"/>
  <c r="NZ5" i="26"/>
  <c r="NX5" i="26"/>
  <c r="NW5" i="26"/>
  <c r="NV5" i="26"/>
  <c r="NU5" i="26"/>
  <c r="OA4" i="26"/>
  <c r="NZ4" i="26"/>
  <c r="NX4" i="26"/>
  <c r="NW4" i="26"/>
  <c r="NV4" i="26"/>
  <c r="NU4" i="26"/>
  <c r="MY14" i="26"/>
  <c r="MX14" i="26"/>
  <c r="MV14" i="26"/>
  <c r="MU14" i="26"/>
  <c r="MT14" i="26"/>
  <c r="MS14" i="26"/>
  <c r="MY22" i="26"/>
  <c r="MX22" i="26"/>
  <c r="MV22" i="26"/>
  <c r="MU22" i="26"/>
  <c r="MT22" i="26"/>
  <c r="MS22" i="26"/>
  <c r="MY15" i="26"/>
  <c r="MX15" i="26"/>
  <c r="MV15" i="26"/>
  <c r="MU15" i="26"/>
  <c r="MT15" i="26"/>
  <c r="MS15" i="26"/>
  <c r="MY17" i="26"/>
  <c r="MX17" i="26"/>
  <c r="MV17" i="26"/>
  <c r="MU17" i="26"/>
  <c r="MT17" i="26"/>
  <c r="MS17" i="26"/>
  <c r="MY12" i="26"/>
  <c r="MX12" i="26"/>
  <c r="MV12" i="26"/>
  <c r="MU12" i="26"/>
  <c r="MT12" i="26"/>
  <c r="MS12" i="26"/>
  <c r="MY9" i="26"/>
  <c r="MX9" i="26"/>
  <c r="MV9" i="26"/>
  <c r="MU9" i="26"/>
  <c r="MT9" i="26"/>
  <c r="MS9" i="26"/>
  <c r="MY10" i="26"/>
  <c r="MX10" i="26"/>
  <c r="MV10" i="26"/>
  <c r="MU10" i="26"/>
  <c r="MT10" i="26"/>
  <c r="MS10" i="26"/>
  <c r="MY11" i="26"/>
  <c r="MX11" i="26"/>
  <c r="MV11" i="26"/>
  <c r="MU11" i="26"/>
  <c r="MT11" i="26"/>
  <c r="MS11" i="26"/>
  <c r="MY23" i="26"/>
  <c r="MX23" i="26"/>
  <c r="MV23" i="26"/>
  <c r="MU23" i="26"/>
  <c r="MT23" i="26"/>
  <c r="MS23" i="26"/>
  <c r="MY7" i="26"/>
  <c r="MX7" i="26"/>
  <c r="MV7" i="26"/>
  <c r="MU7" i="26"/>
  <c r="MT7" i="26"/>
  <c r="MS7" i="26"/>
  <c r="MY6" i="26"/>
  <c r="MX6" i="26"/>
  <c r="MV6" i="26"/>
  <c r="MU6" i="26"/>
  <c r="MT6" i="26"/>
  <c r="MS6" i="26"/>
  <c r="MY8" i="26"/>
  <c r="MX8" i="26"/>
  <c r="MV8" i="26"/>
  <c r="MU8" i="26"/>
  <c r="MT8" i="26"/>
  <c r="MS8" i="26"/>
  <c r="MY5" i="26"/>
  <c r="MX5" i="26"/>
  <c r="MV5" i="26"/>
  <c r="MU5" i="26"/>
  <c r="MT5" i="26"/>
  <c r="MS5" i="26"/>
  <c r="MY4" i="26"/>
  <c r="MX4" i="26"/>
  <c r="MV4" i="26"/>
  <c r="MU4" i="26"/>
  <c r="MT4" i="26"/>
  <c r="MS4" i="26"/>
  <c r="LW14" i="26"/>
  <c r="LV14" i="26"/>
  <c r="LT14" i="26"/>
  <c r="LS14" i="26"/>
  <c r="LR14" i="26"/>
  <c r="LQ14" i="26"/>
  <c r="LW22" i="26"/>
  <c r="LV22" i="26"/>
  <c r="LT22" i="26"/>
  <c r="LS22" i="26"/>
  <c r="LR22" i="26"/>
  <c r="LQ22" i="26"/>
  <c r="LW15" i="26"/>
  <c r="LV15" i="26"/>
  <c r="LT15" i="26"/>
  <c r="LS15" i="26"/>
  <c r="LR15" i="26"/>
  <c r="LQ15" i="26"/>
  <c r="LW17" i="26"/>
  <c r="LV17" i="26"/>
  <c r="LT17" i="26"/>
  <c r="LS17" i="26"/>
  <c r="LR17" i="26"/>
  <c r="LQ17" i="26"/>
  <c r="LW12" i="26"/>
  <c r="LV12" i="26"/>
  <c r="LT12" i="26"/>
  <c r="LS12" i="26"/>
  <c r="LR12" i="26"/>
  <c r="LQ12" i="26"/>
  <c r="LW9" i="26"/>
  <c r="LV9" i="26"/>
  <c r="LT9" i="26"/>
  <c r="LS9" i="26"/>
  <c r="LR9" i="26"/>
  <c r="LQ9" i="26"/>
  <c r="LW10" i="26"/>
  <c r="LV10" i="26"/>
  <c r="LT10" i="26"/>
  <c r="LS10" i="26"/>
  <c r="LR10" i="26"/>
  <c r="LQ10" i="26"/>
  <c r="LW11" i="26"/>
  <c r="LV11" i="26"/>
  <c r="LT11" i="26"/>
  <c r="LS11" i="26"/>
  <c r="LR11" i="26"/>
  <c r="LQ11" i="26"/>
  <c r="LW23" i="26"/>
  <c r="LV23" i="26"/>
  <c r="LT23" i="26"/>
  <c r="LS23" i="26"/>
  <c r="LR23" i="26"/>
  <c r="LQ23" i="26"/>
  <c r="LW7" i="26"/>
  <c r="LV7" i="26"/>
  <c r="LT7" i="26"/>
  <c r="LS7" i="26"/>
  <c r="LR7" i="26"/>
  <c r="LQ7" i="26"/>
  <c r="LW6" i="26"/>
  <c r="LV6" i="26"/>
  <c r="LT6" i="26"/>
  <c r="LS6" i="26"/>
  <c r="LR6" i="26"/>
  <c r="LQ6" i="26"/>
  <c r="LW8" i="26"/>
  <c r="LV8" i="26"/>
  <c r="LT8" i="26"/>
  <c r="LS8" i="26"/>
  <c r="LR8" i="26"/>
  <c r="LQ8" i="26"/>
  <c r="LW5" i="26"/>
  <c r="LV5" i="26"/>
  <c r="LT5" i="26"/>
  <c r="LS5" i="26"/>
  <c r="LR5" i="26"/>
  <c r="LQ5" i="26"/>
  <c r="LW4" i="26"/>
  <c r="LV4" i="26"/>
  <c r="LT4" i="26"/>
  <c r="LS4" i="26"/>
  <c r="LR4" i="26"/>
  <c r="LQ4" i="26"/>
  <c r="KU14" i="26"/>
  <c r="KT14" i="26"/>
  <c r="KR14" i="26"/>
  <c r="KQ14" i="26"/>
  <c r="KP14" i="26"/>
  <c r="KO14" i="26"/>
  <c r="KU22" i="26"/>
  <c r="KT22" i="26"/>
  <c r="KR22" i="26"/>
  <c r="KQ22" i="26"/>
  <c r="KP22" i="26"/>
  <c r="KO22" i="26"/>
  <c r="KU15" i="26"/>
  <c r="KT15" i="26"/>
  <c r="KR15" i="26"/>
  <c r="KQ15" i="26"/>
  <c r="KP15" i="26"/>
  <c r="KO15" i="26"/>
  <c r="KU17" i="26"/>
  <c r="KT17" i="26"/>
  <c r="KR17" i="26"/>
  <c r="KQ17" i="26"/>
  <c r="KP17" i="26"/>
  <c r="KO17" i="26"/>
  <c r="KU12" i="26"/>
  <c r="KT12" i="26"/>
  <c r="KR12" i="26"/>
  <c r="KQ12" i="26"/>
  <c r="KP12" i="26"/>
  <c r="KO12" i="26"/>
  <c r="KU9" i="26"/>
  <c r="KT9" i="26"/>
  <c r="KR9" i="26"/>
  <c r="KQ9" i="26"/>
  <c r="KP9" i="26"/>
  <c r="KO9" i="26"/>
  <c r="KU10" i="26"/>
  <c r="KT10" i="26"/>
  <c r="KR10" i="26"/>
  <c r="KQ10" i="26"/>
  <c r="KP10" i="26"/>
  <c r="KO10" i="26"/>
  <c r="KU11" i="26"/>
  <c r="KT11" i="26"/>
  <c r="KR11" i="26"/>
  <c r="KQ11" i="26"/>
  <c r="KP11" i="26"/>
  <c r="KO11" i="26"/>
  <c r="KU23" i="26"/>
  <c r="KT23" i="26"/>
  <c r="KR23" i="26"/>
  <c r="KQ23" i="26"/>
  <c r="KP23" i="26"/>
  <c r="KO23" i="26"/>
  <c r="KU7" i="26"/>
  <c r="KT7" i="26"/>
  <c r="KR7" i="26"/>
  <c r="KQ7" i="26"/>
  <c r="KP7" i="26"/>
  <c r="KO7" i="26"/>
  <c r="KU6" i="26"/>
  <c r="KT6" i="26"/>
  <c r="KR6" i="26"/>
  <c r="KQ6" i="26"/>
  <c r="KP6" i="26"/>
  <c r="KO6" i="26"/>
  <c r="KU8" i="26"/>
  <c r="KT8" i="26"/>
  <c r="KR8" i="26"/>
  <c r="KQ8" i="26"/>
  <c r="KP8" i="26"/>
  <c r="KO8" i="26"/>
  <c r="KU5" i="26"/>
  <c r="KT5" i="26"/>
  <c r="KR5" i="26"/>
  <c r="KQ5" i="26"/>
  <c r="KP5" i="26"/>
  <c r="KO5" i="26"/>
  <c r="KU4" i="26"/>
  <c r="KT4" i="26"/>
  <c r="KR4" i="26"/>
  <c r="KQ4" i="26"/>
  <c r="KP4" i="26"/>
  <c r="KO4" i="26"/>
  <c r="JS14" i="26"/>
  <c r="JR14" i="26"/>
  <c r="JP14" i="26"/>
  <c r="JO14" i="26"/>
  <c r="JN14" i="26"/>
  <c r="JM14" i="26"/>
  <c r="JS22" i="26"/>
  <c r="JR22" i="26"/>
  <c r="JP22" i="26"/>
  <c r="JO22" i="26"/>
  <c r="JN22" i="26"/>
  <c r="JM22" i="26"/>
  <c r="JS15" i="26"/>
  <c r="JR15" i="26"/>
  <c r="JP15" i="26"/>
  <c r="JO15" i="26"/>
  <c r="JN15" i="26"/>
  <c r="JM15" i="26"/>
  <c r="JS17" i="26"/>
  <c r="JR17" i="26"/>
  <c r="JP17" i="26"/>
  <c r="JO17" i="26"/>
  <c r="JN17" i="26"/>
  <c r="JM17" i="26"/>
  <c r="JS12" i="26"/>
  <c r="JR12" i="26"/>
  <c r="JP12" i="26"/>
  <c r="JO12" i="26"/>
  <c r="JN12" i="26"/>
  <c r="JM12" i="26"/>
  <c r="JS9" i="26"/>
  <c r="JR9" i="26"/>
  <c r="JP9" i="26"/>
  <c r="JO9" i="26"/>
  <c r="JN9" i="26"/>
  <c r="JM9" i="26"/>
  <c r="JS10" i="26"/>
  <c r="JR10" i="26"/>
  <c r="JP10" i="26"/>
  <c r="JO10" i="26"/>
  <c r="JN10" i="26"/>
  <c r="JM10" i="26"/>
  <c r="JS11" i="26"/>
  <c r="JR11" i="26"/>
  <c r="JP11" i="26"/>
  <c r="JO11" i="26"/>
  <c r="JN11" i="26"/>
  <c r="JM11" i="26"/>
  <c r="JS23" i="26"/>
  <c r="JR23" i="26"/>
  <c r="JP23" i="26"/>
  <c r="JO23" i="26"/>
  <c r="JN23" i="26"/>
  <c r="JM23" i="26"/>
  <c r="JS7" i="26"/>
  <c r="JR7" i="26"/>
  <c r="JP7" i="26"/>
  <c r="JO7" i="26"/>
  <c r="JN7" i="26"/>
  <c r="JM7" i="26"/>
  <c r="JS6" i="26"/>
  <c r="JR6" i="26"/>
  <c r="JP6" i="26"/>
  <c r="JO6" i="26"/>
  <c r="JN6" i="26"/>
  <c r="JM6" i="26"/>
  <c r="JS8" i="26"/>
  <c r="JR8" i="26"/>
  <c r="JP8" i="26"/>
  <c r="JO8" i="26"/>
  <c r="JN8" i="26"/>
  <c r="JM8" i="26"/>
  <c r="JS5" i="26"/>
  <c r="JR5" i="26"/>
  <c r="JP5" i="26"/>
  <c r="JO5" i="26"/>
  <c r="JN5" i="26"/>
  <c r="JM5" i="26"/>
  <c r="JS4" i="26"/>
  <c r="JR4" i="26"/>
  <c r="JP4" i="26"/>
  <c r="JO4" i="26"/>
  <c r="JN4" i="26"/>
  <c r="JM4" i="26"/>
  <c r="IQ14" i="26"/>
  <c r="IP14" i="26"/>
  <c r="IN14" i="26"/>
  <c r="IM14" i="26"/>
  <c r="IL14" i="26"/>
  <c r="IK14" i="26"/>
  <c r="IQ22" i="26"/>
  <c r="IP22" i="26"/>
  <c r="IN22" i="26"/>
  <c r="IM22" i="26"/>
  <c r="IL22" i="26"/>
  <c r="IK22" i="26"/>
  <c r="IQ15" i="26"/>
  <c r="IP15" i="26"/>
  <c r="IN15" i="26"/>
  <c r="IM15" i="26"/>
  <c r="IL15" i="26"/>
  <c r="IK15" i="26"/>
  <c r="IQ17" i="26"/>
  <c r="IP17" i="26"/>
  <c r="IN17" i="26"/>
  <c r="IM17" i="26"/>
  <c r="IL17" i="26"/>
  <c r="IK17" i="26"/>
  <c r="IQ12" i="26"/>
  <c r="IP12" i="26"/>
  <c r="IN12" i="26"/>
  <c r="IM12" i="26"/>
  <c r="IL12" i="26"/>
  <c r="IK12" i="26"/>
  <c r="IQ9" i="26"/>
  <c r="IP9" i="26"/>
  <c r="IN9" i="26"/>
  <c r="IM9" i="26"/>
  <c r="IL9" i="26"/>
  <c r="IK9" i="26"/>
  <c r="IQ10" i="26"/>
  <c r="IP10" i="26"/>
  <c r="IN10" i="26"/>
  <c r="IM10" i="26"/>
  <c r="IL10" i="26"/>
  <c r="IK10" i="26"/>
  <c r="IQ11" i="26"/>
  <c r="IP11" i="26"/>
  <c r="IN11" i="26"/>
  <c r="IM11" i="26"/>
  <c r="IL11" i="26"/>
  <c r="IK11" i="26"/>
  <c r="IQ23" i="26"/>
  <c r="IP23" i="26"/>
  <c r="IN23" i="26"/>
  <c r="IM23" i="26"/>
  <c r="IL23" i="26"/>
  <c r="IK23" i="26"/>
  <c r="IQ7" i="26"/>
  <c r="IP7" i="26"/>
  <c r="IN7" i="26"/>
  <c r="IM7" i="26"/>
  <c r="IL7" i="26"/>
  <c r="IK7" i="26"/>
  <c r="IQ6" i="26"/>
  <c r="IP6" i="26"/>
  <c r="IN6" i="26"/>
  <c r="IM6" i="26"/>
  <c r="IL6" i="26"/>
  <c r="IK6" i="26"/>
  <c r="IQ8" i="26"/>
  <c r="IP8" i="26"/>
  <c r="IN8" i="26"/>
  <c r="IM8" i="26"/>
  <c r="IL8" i="26"/>
  <c r="IK8" i="26"/>
  <c r="IQ5" i="26"/>
  <c r="IP5" i="26"/>
  <c r="IN5" i="26"/>
  <c r="IM5" i="26"/>
  <c r="IL5" i="26"/>
  <c r="IK5" i="26"/>
  <c r="IQ4" i="26"/>
  <c r="IP4" i="26"/>
  <c r="IN4" i="26"/>
  <c r="IM4" i="26"/>
  <c r="IL4" i="26"/>
  <c r="IK4" i="26"/>
  <c r="HO14" i="26"/>
  <c r="HN14" i="26"/>
  <c r="HL14" i="26"/>
  <c r="HK14" i="26"/>
  <c r="HJ14" i="26"/>
  <c r="HI14" i="26"/>
  <c r="HO22" i="26"/>
  <c r="HN22" i="26"/>
  <c r="HL22" i="26"/>
  <c r="HK22" i="26"/>
  <c r="HJ22" i="26"/>
  <c r="HI22" i="26"/>
  <c r="HO15" i="26"/>
  <c r="HN15" i="26"/>
  <c r="HL15" i="26"/>
  <c r="HK15" i="26"/>
  <c r="HJ15" i="26"/>
  <c r="HI15" i="26"/>
  <c r="HO17" i="26"/>
  <c r="HN17" i="26"/>
  <c r="HL17" i="26"/>
  <c r="HK17" i="26"/>
  <c r="HJ17" i="26"/>
  <c r="HI17" i="26"/>
  <c r="HO12" i="26"/>
  <c r="HN12" i="26"/>
  <c r="HL12" i="26"/>
  <c r="HK12" i="26"/>
  <c r="HJ12" i="26"/>
  <c r="HI12" i="26"/>
  <c r="HO9" i="26"/>
  <c r="HN9" i="26"/>
  <c r="HL9" i="26"/>
  <c r="HK9" i="26"/>
  <c r="HJ9" i="26"/>
  <c r="HI9" i="26"/>
  <c r="HO10" i="26"/>
  <c r="HN10" i="26"/>
  <c r="HL10" i="26"/>
  <c r="HK10" i="26"/>
  <c r="HJ10" i="26"/>
  <c r="HI10" i="26"/>
  <c r="HO11" i="26"/>
  <c r="HN11" i="26"/>
  <c r="HL11" i="26"/>
  <c r="HK11" i="26"/>
  <c r="HJ11" i="26"/>
  <c r="HI11" i="26"/>
  <c r="HO23" i="26"/>
  <c r="HN23" i="26"/>
  <c r="HL23" i="26"/>
  <c r="HK23" i="26"/>
  <c r="HJ23" i="26"/>
  <c r="HI23" i="26"/>
  <c r="HO7" i="26"/>
  <c r="HN7" i="26"/>
  <c r="HL7" i="26"/>
  <c r="HK7" i="26"/>
  <c r="HJ7" i="26"/>
  <c r="HI7" i="26"/>
  <c r="HO6" i="26"/>
  <c r="HN6" i="26"/>
  <c r="HL6" i="26"/>
  <c r="HK6" i="26"/>
  <c r="HJ6" i="26"/>
  <c r="HI6" i="26"/>
  <c r="HO8" i="26"/>
  <c r="HN8" i="26"/>
  <c r="HL8" i="26"/>
  <c r="HK8" i="26"/>
  <c r="HJ8" i="26"/>
  <c r="HI8" i="26"/>
  <c r="HO5" i="26"/>
  <c r="HN5" i="26"/>
  <c r="HL5" i="26"/>
  <c r="HK5" i="26"/>
  <c r="HJ5" i="26"/>
  <c r="HI5" i="26"/>
  <c r="HO4" i="26"/>
  <c r="HN4" i="26"/>
  <c r="HL4" i="26"/>
  <c r="HK4" i="26"/>
  <c r="HJ4" i="26"/>
  <c r="HI4" i="26"/>
  <c r="GM14" i="26"/>
  <c r="GL14" i="26"/>
  <c r="GJ14" i="26"/>
  <c r="GI14" i="26"/>
  <c r="GH14" i="26"/>
  <c r="GG14" i="26"/>
  <c r="GM22" i="26"/>
  <c r="GL22" i="26"/>
  <c r="GJ22" i="26"/>
  <c r="GI22" i="26"/>
  <c r="GH22" i="26"/>
  <c r="GG22" i="26"/>
  <c r="GM15" i="26"/>
  <c r="GL15" i="26"/>
  <c r="GJ15" i="26"/>
  <c r="GI15" i="26"/>
  <c r="GH15" i="26"/>
  <c r="GG15" i="26"/>
  <c r="GM17" i="26"/>
  <c r="GL17" i="26"/>
  <c r="GJ17" i="26"/>
  <c r="GI17" i="26"/>
  <c r="GH17" i="26"/>
  <c r="GG17" i="26"/>
  <c r="GM12" i="26"/>
  <c r="GL12" i="26"/>
  <c r="GJ12" i="26"/>
  <c r="GI12" i="26"/>
  <c r="GH12" i="26"/>
  <c r="GG12" i="26"/>
  <c r="GM9" i="26"/>
  <c r="GL9" i="26"/>
  <c r="GJ9" i="26"/>
  <c r="GI9" i="26"/>
  <c r="GH9" i="26"/>
  <c r="GG9" i="26"/>
  <c r="GM10" i="26"/>
  <c r="GL10" i="26"/>
  <c r="GJ10" i="26"/>
  <c r="GI10" i="26"/>
  <c r="GH10" i="26"/>
  <c r="GG10" i="26"/>
  <c r="GM11" i="26"/>
  <c r="GL11" i="26"/>
  <c r="GJ11" i="26"/>
  <c r="GI11" i="26"/>
  <c r="GH11" i="26"/>
  <c r="GG11" i="26"/>
  <c r="GM23" i="26"/>
  <c r="GL23" i="26"/>
  <c r="GJ23" i="26"/>
  <c r="GI23" i="26"/>
  <c r="GH23" i="26"/>
  <c r="GG23" i="26"/>
  <c r="GM7" i="26"/>
  <c r="GL7" i="26"/>
  <c r="GJ7" i="26"/>
  <c r="GI7" i="26"/>
  <c r="GH7" i="26"/>
  <c r="GG7" i="26"/>
  <c r="GM6" i="26"/>
  <c r="GL6" i="26"/>
  <c r="GJ6" i="26"/>
  <c r="GI6" i="26"/>
  <c r="GH6" i="26"/>
  <c r="GG6" i="26"/>
  <c r="GM8" i="26"/>
  <c r="GL8" i="26"/>
  <c r="GJ8" i="26"/>
  <c r="GI8" i="26"/>
  <c r="GH8" i="26"/>
  <c r="GG8" i="26"/>
  <c r="GM5" i="26"/>
  <c r="GL5" i="26"/>
  <c r="GJ5" i="26"/>
  <c r="GI5" i="26"/>
  <c r="GH5" i="26"/>
  <c r="GG5" i="26"/>
  <c r="GM4" i="26"/>
  <c r="GL4" i="26"/>
  <c r="GJ4" i="26"/>
  <c r="GI4" i="26"/>
  <c r="GH4" i="26"/>
  <c r="GG4" i="26"/>
  <c r="FK14" i="26"/>
  <c r="FJ14" i="26"/>
  <c r="FH14" i="26"/>
  <c r="FG14" i="26"/>
  <c r="FF14" i="26"/>
  <c r="FE14" i="26"/>
  <c r="FK22" i="26"/>
  <c r="FJ22" i="26"/>
  <c r="FH22" i="26"/>
  <c r="FG22" i="26"/>
  <c r="FF22" i="26"/>
  <c r="FE22" i="26"/>
  <c r="FK15" i="26"/>
  <c r="FJ15" i="26"/>
  <c r="FH15" i="26"/>
  <c r="FG15" i="26"/>
  <c r="FF15" i="26"/>
  <c r="FE15" i="26"/>
  <c r="FK17" i="26"/>
  <c r="FJ17" i="26"/>
  <c r="FH17" i="26"/>
  <c r="FG17" i="26"/>
  <c r="FF17" i="26"/>
  <c r="FE17" i="26"/>
  <c r="FK12" i="26"/>
  <c r="FJ12" i="26"/>
  <c r="FH12" i="26"/>
  <c r="FG12" i="26"/>
  <c r="FF12" i="26"/>
  <c r="FE12" i="26"/>
  <c r="FK9" i="26"/>
  <c r="FJ9" i="26"/>
  <c r="FH9" i="26"/>
  <c r="FG9" i="26"/>
  <c r="FF9" i="26"/>
  <c r="FE9" i="26"/>
  <c r="FK10" i="26"/>
  <c r="FJ10" i="26"/>
  <c r="FH10" i="26"/>
  <c r="FG10" i="26"/>
  <c r="FF10" i="26"/>
  <c r="FE10" i="26"/>
  <c r="FK11" i="26"/>
  <c r="FJ11" i="26"/>
  <c r="FH11" i="26"/>
  <c r="FG11" i="26"/>
  <c r="FF11" i="26"/>
  <c r="FE11" i="26"/>
  <c r="FK23" i="26"/>
  <c r="FJ23" i="26"/>
  <c r="FH23" i="26"/>
  <c r="FG23" i="26"/>
  <c r="FF23" i="26"/>
  <c r="FE23" i="26"/>
  <c r="FK7" i="26"/>
  <c r="FJ7" i="26"/>
  <c r="FH7" i="26"/>
  <c r="FG7" i="26"/>
  <c r="FF7" i="26"/>
  <c r="FE7" i="26"/>
  <c r="FK6" i="26"/>
  <c r="FJ6" i="26"/>
  <c r="FH6" i="26"/>
  <c r="FG6" i="26"/>
  <c r="FF6" i="26"/>
  <c r="FE6" i="26"/>
  <c r="FK8" i="26"/>
  <c r="FJ8" i="26"/>
  <c r="FH8" i="26"/>
  <c r="FG8" i="26"/>
  <c r="FF8" i="26"/>
  <c r="FE8" i="26"/>
  <c r="FK5" i="26"/>
  <c r="FJ5" i="26"/>
  <c r="FH5" i="26"/>
  <c r="FG5" i="26"/>
  <c r="FF5" i="26"/>
  <c r="FE5" i="26"/>
  <c r="FK4" i="26"/>
  <c r="FJ4" i="26"/>
  <c r="FH4" i="26"/>
  <c r="FG4" i="26"/>
  <c r="FF4" i="26"/>
  <c r="FE4" i="26"/>
  <c r="EI14" i="26"/>
  <c r="EH14" i="26"/>
  <c r="EF14" i="26"/>
  <c r="EE14" i="26"/>
  <c r="ED14" i="26"/>
  <c r="EC14" i="26"/>
  <c r="EI22" i="26"/>
  <c r="EH22" i="26"/>
  <c r="EF22" i="26"/>
  <c r="EE22" i="26"/>
  <c r="ED22" i="26"/>
  <c r="EC22" i="26"/>
  <c r="EI15" i="26"/>
  <c r="EH15" i="26"/>
  <c r="EF15" i="26"/>
  <c r="EE15" i="26"/>
  <c r="ED15" i="26"/>
  <c r="EC15" i="26"/>
  <c r="EI17" i="26"/>
  <c r="EH17" i="26"/>
  <c r="EF17" i="26"/>
  <c r="EE17" i="26"/>
  <c r="ED17" i="26"/>
  <c r="EC17" i="26"/>
  <c r="EI12" i="26"/>
  <c r="EH12" i="26"/>
  <c r="EF12" i="26"/>
  <c r="EE12" i="26"/>
  <c r="ED12" i="26"/>
  <c r="EC12" i="26"/>
  <c r="EI9" i="26"/>
  <c r="EH9" i="26"/>
  <c r="EF9" i="26"/>
  <c r="EE9" i="26"/>
  <c r="ED9" i="26"/>
  <c r="EC9" i="26"/>
  <c r="EI10" i="26"/>
  <c r="EH10" i="26"/>
  <c r="EF10" i="26"/>
  <c r="EE10" i="26"/>
  <c r="ED10" i="26"/>
  <c r="EC10" i="26"/>
  <c r="EI11" i="26"/>
  <c r="EH11" i="26"/>
  <c r="EF11" i="26"/>
  <c r="EE11" i="26"/>
  <c r="ED11" i="26"/>
  <c r="EC11" i="26"/>
  <c r="EI23" i="26"/>
  <c r="EH23" i="26"/>
  <c r="EF23" i="26"/>
  <c r="EE23" i="26"/>
  <c r="ED23" i="26"/>
  <c r="EC23" i="26"/>
  <c r="EI7" i="26"/>
  <c r="EH7" i="26"/>
  <c r="EF7" i="26"/>
  <c r="EE7" i="26"/>
  <c r="ED7" i="26"/>
  <c r="EC7" i="26"/>
  <c r="EI6" i="26"/>
  <c r="EH6" i="26"/>
  <c r="EF6" i="26"/>
  <c r="EE6" i="26"/>
  <c r="ED6" i="26"/>
  <c r="EC6" i="26"/>
  <c r="EI8" i="26"/>
  <c r="EH8" i="26"/>
  <c r="EF8" i="26"/>
  <c r="EE8" i="26"/>
  <c r="ED8" i="26"/>
  <c r="EC8" i="26"/>
  <c r="EI5" i="26"/>
  <c r="EH5" i="26"/>
  <c r="EF5" i="26"/>
  <c r="EE5" i="26"/>
  <c r="ED5" i="26"/>
  <c r="EC5" i="26"/>
  <c r="EI4" i="26"/>
  <c r="EH4" i="26"/>
  <c r="EF4" i="26"/>
  <c r="EE4" i="26"/>
  <c r="ED4" i="26"/>
  <c r="EC4" i="26"/>
  <c r="CX4" i="21"/>
  <c r="CY4" i="21"/>
  <c r="CZ4" i="21"/>
  <c r="DA4" i="21"/>
  <c r="DC4" i="21"/>
  <c r="DD4" i="21"/>
  <c r="PY4" i="21"/>
  <c r="PZ4" i="21"/>
  <c r="QA4" i="21"/>
  <c r="QB4" i="21"/>
  <c r="QD4" i="21"/>
  <c r="QE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QY4" i="21"/>
  <c r="QZ4" i="21"/>
  <c r="CX19" i="19"/>
  <c r="CY19" i="19"/>
  <c r="CZ19" i="19"/>
  <c r="DA19" i="19"/>
  <c r="DC19" i="19"/>
  <c r="DD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21" i="19"/>
  <c r="CY21" i="19"/>
  <c r="CZ21" i="19"/>
  <c r="DA21" i="19"/>
  <c r="DC21" i="19"/>
  <c r="DD21" i="19"/>
  <c r="PY21" i="19"/>
  <c r="PZ21" i="19"/>
  <c r="QA21" i="19"/>
  <c r="QB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X13" i="19"/>
  <c r="CY13" i="19"/>
  <c r="CZ13" i="19"/>
  <c r="DA13" i="19"/>
  <c r="DC13" i="19"/>
  <c r="DD13" i="19"/>
  <c r="PY13" i="19"/>
  <c r="PZ13" i="19"/>
  <c r="QA13" i="19"/>
  <c r="QB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17" i="19"/>
  <c r="CY17" i="19"/>
  <c r="CZ17" i="19"/>
  <c r="DA17" i="19"/>
  <c r="DC17" i="19"/>
  <c r="DD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9" i="19"/>
  <c r="CY9" i="19"/>
  <c r="CZ9" i="19"/>
  <c r="DA9" i="19"/>
  <c r="DC9" i="19"/>
  <c r="DD9" i="19"/>
  <c r="PY9" i="19"/>
  <c r="PZ9" i="19"/>
  <c r="QA9" i="19"/>
  <c r="QB9" i="19"/>
  <c r="QD9" i="19"/>
  <c r="QE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Y9" i="19"/>
  <c r="QZ9" i="19"/>
  <c r="CX11" i="19"/>
  <c r="CY11" i="19"/>
  <c r="CZ11" i="19"/>
  <c r="DA11" i="19"/>
  <c r="DC11" i="19"/>
  <c r="DD11" i="19"/>
  <c r="PY11" i="19"/>
  <c r="PZ11" i="19"/>
  <c r="QA11" i="19"/>
  <c r="QB11" i="19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X8" i="27"/>
  <c r="CY8" i="27"/>
  <c r="CZ8" i="27"/>
  <c r="DA8" i="27"/>
  <c r="DC8" i="27"/>
  <c r="DD8" i="27"/>
  <c r="PY8" i="27"/>
  <c r="PZ8" i="27"/>
  <c r="QA8" i="27"/>
  <c r="QB8" i="27"/>
  <c r="QD8" i="27"/>
  <c r="QE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QY8" i="27"/>
  <c r="QZ8" i="27"/>
  <c r="CX15" i="26"/>
  <c r="CY15" i="26"/>
  <c r="CZ15" i="26"/>
  <c r="DA15" i="26"/>
  <c r="DC15" i="26"/>
  <c r="DD15" i="26"/>
  <c r="PY15" i="26"/>
  <c r="PZ15" i="26"/>
  <c r="QA15" i="26"/>
  <c r="QB15" i="26"/>
  <c r="QD15" i="26"/>
  <c r="QE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QY15" i="26"/>
  <c r="QZ15" i="26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T29" i="21" l="1"/>
  <c r="F19" i="22"/>
  <c r="Q24" i="27"/>
  <c r="T21" i="26"/>
  <c r="U21" i="26" s="1"/>
  <c r="TR23" i="4"/>
  <c r="F28" i="22"/>
  <c r="F40" i="4"/>
  <c r="F26" i="21"/>
  <c r="B30" i="21" a="1"/>
  <c r="B30" i="21" s="1"/>
  <c r="F30" i="21"/>
  <c r="U30" i="21"/>
  <c r="V30" i="21"/>
  <c r="Q33" i="21"/>
  <c r="T24" i="21"/>
  <c r="F24" i="21" s="1"/>
  <c r="B29" i="21" a="1"/>
  <c r="B29" i="21" s="1"/>
  <c r="A29" i="21" a="1"/>
  <c r="A29" i="21" s="1"/>
  <c r="F29" i="21"/>
  <c r="U29" i="21"/>
  <c r="V29" i="21"/>
  <c r="T22" i="21"/>
  <c r="F22" i="21" s="1"/>
  <c r="V26" i="21"/>
  <c r="U26" i="21"/>
  <c r="B26" i="21" a="1"/>
  <c r="B26" i="21" s="1"/>
  <c r="B24" i="21" a="1"/>
  <c r="B24" i="21" s="1"/>
  <c r="T34" i="19"/>
  <c r="V34" i="19" s="1"/>
  <c r="T38" i="19"/>
  <c r="U38" i="19" s="1"/>
  <c r="F39" i="19"/>
  <c r="V39" i="19"/>
  <c r="B39" i="19" a="1"/>
  <c r="B39" i="19" s="1"/>
  <c r="A38" i="19" a="1"/>
  <c r="A38" i="19" s="1"/>
  <c r="B38" i="19" a="1"/>
  <c r="B38" i="19" s="1"/>
  <c r="T37" i="19"/>
  <c r="U37" i="19" s="1"/>
  <c r="B37" i="19" a="1"/>
  <c r="B37" i="19" s="1"/>
  <c r="B22" i="21" a="1"/>
  <c r="B22" i="21" s="1"/>
  <c r="B36" i="19" a="1"/>
  <c r="B36" i="19" s="1"/>
  <c r="U36" i="19"/>
  <c r="V36" i="19"/>
  <c r="F36" i="19"/>
  <c r="T20" i="26"/>
  <c r="U20" i="26" s="1"/>
  <c r="B21" i="26" a="1"/>
  <c r="B21" i="26" s="1"/>
  <c r="B20" i="26" a="1"/>
  <c r="B20" i="26" s="1"/>
  <c r="B28" i="22" a="1"/>
  <c r="B28" i="22" s="1"/>
  <c r="W28" i="22"/>
  <c r="X28" i="22"/>
  <c r="X19" i="22"/>
  <c r="B19" i="22" a="1"/>
  <c r="B19" i="22" s="1"/>
  <c r="W19" i="22"/>
  <c r="B38" i="4" a="1"/>
  <c r="B38" i="4" s="1"/>
  <c r="F38" i="4"/>
  <c r="W38" i="4"/>
  <c r="X38" i="4"/>
  <c r="W40" i="4"/>
  <c r="X40" i="4"/>
  <c r="B40" i="4" a="1"/>
  <c r="B40" i="4" s="1"/>
  <c r="V36" i="4"/>
  <c r="F36" i="4" s="1"/>
  <c r="A36" i="4" a="1"/>
  <c r="A36" i="4" s="1"/>
  <c r="B36" i="4" a="1"/>
  <c r="B36" i="4" s="1"/>
  <c r="B33" i="4" a="1"/>
  <c r="B33" i="4" s="1"/>
  <c r="V33" i="4"/>
  <c r="V13" i="4"/>
  <c r="F13" i="4" s="1"/>
  <c r="A13" i="4" a="1"/>
  <c r="A13" i="4" s="1"/>
  <c r="B13" i="4" a="1"/>
  <c r="B13" i="4" s="1"/>
  <c r="DH16" i="19"/>
  <c r="DG19" i="27"/>
  <c r="DG18" i="27"/>
  <c r="DF13" i="26"/>
  <c r="TR22" i="4"/>
  <c r="TV22" i="4" s="1"/>
  <c r="S15" i="21"/>
  <c r="S14" i="21"/>
  <c r="DH17" i="21"/>
  <c r="RF28" i="21"/>
  <c r="DG21" i="21"/>
  <c r="S24" i="27"/>
  <c r="DF18" i="27"/>
  <c r="RF12" i="27"/>
  <c r="K19" i="27"/>
  <c r="J19" i="27" s="1"/>
  <c r="B19" i="27" s="1" a="1"/>
  <c r="B19" i="27" s="1"/>
  <c r="RF18" i="26"/>
  <c r="DB27" i="22"/>
  <c r="TR14" i="4"/>
  <c r="TV14" i="4" s="1"/>
  <c r="TR24" i="4"/>
  <c r="TV24" i="4" s="1"/>
  <c r="DH33" i="21"/>
  <c r="K20" i="27"/>
  <c r="J20" i="27" s="1"/>
  <c r="A20" i="27" s="1" a="1"/>
  <c r="A20" i="27" s="1"/>
  <c r="S23" i="27"/>
  <c r="RI19" i="27"/>
  <c r="DG16" i="26"/>
  <c r="Q13" i="26"/>
  <c r="DG25" i="21"/>
  <c r="DF12" i="21"/>
  <c r="DH25" i="21"/>
  <c r="Q12" i="21"/>
  <c r="RI33" i="19"/>
  <c r="RF18" i="27"/>
  <c r="RI15" i="27"/>
  <c r="RF23" i="27"/>
  <c r="K12" i="27"/>
  <c r="J12" i="27" s="1"/>
  <c r="DG18" i="26"/>
  <c r="RF16" i="26"/>
  <c r="TR31" i="22"/>
  <c r="TV31" i="22" s="1"/>
  <c r="TR31" i="4"/>
  <c r="TV31" i="4" s="1"/>
  <c r="TR19" i="4"/>
  <c r="TV19" i="4" s="1"/>
  <c r="TR18" i="22"/>
  <c r="TV18" i="22" s="1"/>
  <c r="RF21" i="21"/>
  <c r="RI21" i="21"/>
  <c r="RI33" i="21"/>
  <c r="RF16" i="19"/>
  <c r="DH17" i="27"/>
  <c r="RI24" i="27"/>
  <c r="RF19" i="27"/>
  <c r="RF24" i="27"/>
  <c r="RI17" i="27"/>
  <c r="S15" i="27"/>
  <c r="S28" i="21"/>
  <c r="K33" i="21"/>
  <c r="J33" i="21" s="1"/>
  <c r="A33" i="21" s="1" a="1"/>
  <c r="A33" i="21" s="1"/>
  <c r="S21" i="21"/>
  <c r="DF21" i="21"/>
  <c r="DF27" i="21"/>
  <c r="K25" i="21"/>
  <c r="J25" i="21" s="1"/>
  <c r="A25" i="21" s="1" a="1"/>
  <c r="A25" i="21" s="1"/>
  <c r="K15" i="21"/>
  <c r="J15" i="21" s="1"/>
  <c r="B15" i="21" s="1" a="1"/>
  <c r="B15" i="21" s="1"/>
  <c r="RF33" i="21"/>
  <c r="K28" i="21"/>
  <c r="J28" i="21" s="1"/>
  <c r="K14" i="21"/>
  <c r="J14" i="21" s="1"/>
  <c r="A14" i="21" s="1" a="1"/>
  <c r="A14" i="21" s="1"/>
  <c r="DG28" i="21"/>
  <c r="RF12" i="21"/>
  <c r="RF15" i="21"/>
  <c r="RI27" i="21"/>
  <c r="DF14" i="21"/>
  <c r="RI28" i="21"/>
  <c r="RI17" i="21"/>
  <c r="K33" i="19"/>
  <c r="J33" i="19" s="1"/>
  <c r="B33" i="19" s="1" a="1"/>
  <c r="B33" i="19" s="1"/>
  <c r="S32" i="19"/>
  <c r="K32" i="19"/>
  <c r="J32" i="19" s="1"/>
  <c r="RF33" i="19"/>
  <c r="Q33" i="19"/>
  <c r="DF32" i="19"/>
  <c r="K16" i="19"/>
  <c r="J16" i="19" s="1"/>
  <c r="RF32" i="19"/>
  <c r="K15" i="27"/>
  <c r="DF19" i="27"/>
  <c r="O12" i="27"/>
  <c r="K23" i="27"/>
  <c r="J23" i="27" s="1"/>
  <c r="B23" i="27" s="1" a="1"/>
  <c r="B23" i="27" s="1"/>
  <c r="DG17" i="27"/>
  <c r="RI23" i="27"/>
  <c r="S18" i="27"/>
  <c r="Q12" i="27"/>
  <c r="DF20" i="27"/>
  <c r="DG15" i="27"/>
  <c r="RF17" i="27"/>
  <c r="J15" i="27"/>
  <c r="Q20" i="27"/>
  <c r="RI12" i="27"/>
  <c r="K17" i="27"/>
  <c r="RF20" i="27"/>
  <c r="RI18" i="26"/>
  <c r="K13" i="26"/>
  <c r="J13" i="26" s="1"/>
  <c r="DH18" i="26"/>
  <c r="S19" i="26"/>
  <c r="K19" i="26"/>
  <c r="J19" i="26" s="1"/>
  <c r="DF19" i="26"/>
  <c r="T19" i="26" s="1"/>
  <c r="S16" i="26"/>
  <c r="RI13" i="26"/>
  <c r="K16" i="26"/>
  <c r="J16" i="26" s="1"/>
  <c r="B16" i="26" s="1" a="1"/>
  <c r="B16" i="26" s="1"/>
  <c r="TR25" i="22"/>
  <c r="TV25" i="22" s="1"/>
  <c r="TR17" i="22"/>
  <c r="TV17" i="22" s="1"/>
  <c r="TR27" i="22"/>
  <c r="TV27" i="22" s="1"/>
  <c r="TR14" i="22"/>
  <c r="TV14" i="22" s="1"/>
  <c r="TR24" i="22"/>
  <c r="TV24" i="22" s="1"/>
  <c r="DB14" i="4"/>
  <c r="TR30" i="4"/>
  <c r="TV30" i="4" s="1"/>
  <c r="J22" i="4"/>
  <c r="A22" i="4" s="1" a="1"/>
  <c r="A22" i="4" s="1"/>
  <c r="TR27" i="4"/>
  <c r="TV27" i="4" s="1"/>
  <c r="DB24" i="4"/>
  <c r="DG15" i="21"/>
  <c r="RI14" i="21"/>
  <c r="RI12" i="21"/>
  <c r="K17" i="21"/>
  <c r="J17" i="21" s="1"/>
  <c r="B17" i="21" s="1" a="1"/>
  <c r="B17" i="21" s="1"/>
  <c r="RF14" i="21"/>
  <c r="RI15" i="21"/>
  <c r="DG14" i="21"/>
  <c r="Q27" i="21"/>
  <c r="M33" i="21"/>
  <c r="O33" i="21"/>
  <c r="DF33" i="21"/>
  <c r="RF27" i="21"/>
  <c r="K27" i="21"/>
  <c r="J27" i="21" s="1"/>
  <c r="B27" i="21" s="1" a="1"/>
  <c r="B27" i="21" s="1"/>
  <c r="Q17" i="21"/>
  <c r="RF17" i="21"/>
  <c r="K21" i="21"/>
  <c r="J21" i="21" s="1"/>
  <c r="M17" i="21"/>
  <c r="O25" i="21"/>
  <c r="DF25" i="21"/>
  <c r="RI25" i="21"/>
  <c r="RF25" i="21"/>
  <c r="DH27" i="21"/>
  <c r="S27" i="21"/>
  <c r="M28" i="21"/>
  <c r="O28" i="21"/>
  <c r="DF28" i="21"/>
  <c r="O17" i="21"/>
  <c r="DF17" i="21"/>
  <c r="O15" i="21"/>
  <c r="DF15" i="21"/>
  <c r="DH12" i="21"/>
  <c r="S12" i="21"/>
  <c r="K12" i="21"/>
  <c r="J12" i="21" s="1"/>
  <c r="M15" i="21"/>
  <c r="DH33" i="19"/>
  <c r="DG16" i="19"/>
  <c r="DG32" i="19"/>
  <c r="RI16" i="19"/>
  <c r="RI32" i="19"/>
  <c r="O33" i="19"/>
  <c r="DF33" i="19"/>
  <c r="M33" i="19"/>
  <c r="O16" i="19"/>
  <c r="DF16" i="19"/>
  <c r="M16" i="19"/>
  <c r="RI20" i="27"/>
  <c r="RI18" i="27"/>
  <c r="DH19" i="27"/>
  <c r="S19" i="27"/>
  <c r="J17" i="27"/>
  <c r="M24" i="27"/>
  <c r="O23" i="27"/>
  <c r="DF23" i="27"/>
  <c r="DG23" i="27"/>
  <c r="Q23" i="27"/>
  <c r="DH20" i="27"/>
  <c r="S20" i="27"/>
  <c r="O24" i="27"/>
  <c r="DF24" i="27"/>
  <c r="T24" i="27" s="1"/>
  <c r="K24" i="27"/>
  <c r="J24" i="27" s="1"/>
  <c r="M17" i="27"/>
  <c r="O17" i="27"/>
  <c r="DF17" i="27"/>
  <c r="O15" i="27"/>
  <c r="DF15" i="27"/>
  <c r="DH12" i="27"/>
  <c r="T12" i="27" s="1"/>
  <c r="S12" i="27"/>
  <c r="M12" i="27"/>
  <c r="K18" i="27"/>
  <c r="J18" i="27" s="1"/>
  <c r="M15" i="27"/>
  <c r="RF19" i="26"/>
  <c r="Q19" i="26"/>
  <c r="RI19" i="26"/>
  <c r="K18" i="26"/>
  <c r="J18" i="26" s="1"/>
  <c r="RF13" i="26"/>
  <c r="DH13" i="26"/>
  <c r="RI16" i="26"/>
  <c r="DF18" i="26"/>
  <c r="O16" i="26"/>
  <c r="DF16" i="26"/>
  <c r="M13" i="26"/>
  <c r="M18" i="26"/>
  <c r="M16" i="26"/>
  <c r="FL5" i="26"/>
  <c r="FL23" i="26"/>
  <c r="FL12" i="26"/>
  <c r="GN5" i="26"/>
  <c r="GN23" i="26"/>
  <c r="GN12" i="26"/>
  <c r="JT5" i="26"/>
  <c r="JT23" i="26"/>
  <c r="JT12" i="26"/>
  <c r="KV5" i="26"/>
  <c r="KV23" i="26"/>
  <c r="KV12" i="26"/>
  <c r="OB5" i="26"/>
  <c r="OB23" i="26"/>
  <c r="OB12" i="26"/>
  <c r="PD5" i="26"/>
  <c r="PD23" i="26"/>
  <c r="PD12" i="26"/>
  <c r="J17" i="22"/>
  <c r="A17" i="22" s="1" a="1"/>
  <c r="A17" i="22" s="1"/>
  <c r="DB17" i="22"/>
  <c r="TR29" i="22"/>
  <c r="TV29" i="22" s="1"/>
  <c r="DC17" i="22"/>
  <c r="J24" i="22"/>
  <c r="A24" i="22" s="1" a="1"/>
  <c r="A24" i="22" s="1"/>
  <c r="DB14" i="22"/>
  <c r="DC25" i="22"/>
  <c r="J18" i="22"/>
  <c r="B18" i="22" s="1" a="1"/>
  <c r="B18" i="22" s="1"/>
  <c r="DB25" i="22"/>
  <c r="O25" i="22"/>
  <c r="M29" i="22"/>
  <c r="M24" i="22"/>
  <c r="DB18" i="22"/>
  <c r="O18" i="22"/>
  <c r="J27" i="22"/>
  <c r="DB24" i="22"/>
  <c r="O24" i="22"/>
  <c r="J14" i="22"/>
  <c r="Q18" i="22"/>
  <c r="DC18" i="22"/>
  <c r="DC14" i="22"/>
  <c r="Q14" i="22"/>
  <c r="M18" i="22"/>
  <c r="Q31" i="22"/>
  <c r="DC31" i="22"/>
  <c r="J25" i="22"/>
  <c r="O29" i="22"/>
  <c r="DB29" i="22"/>
  <c r="DC24" i="22"/>
  <c r="Q24" i="22"/>
  <c r="DC27" i="22"/>
  <c r="Q27" i="22"/>
  <c r="M25" i="22"/>
  <c r="J29" i="22"/>
  <c r="DB31" i="22"/>
  <c r="O31" i="22"/>
  <c r="Q29" i="22"/>
  <c r="DC29" i="22"/>
  <c r="J31" i="22"/>
  <c r="J19" i="4"/>
  <c r="B19" i="4" s="1" a="1"/>
  <c r="B19" i="4" s="1"/>
  <c r="J23" i="4"/>
  <c r="A23" i="4" s="1" a="1"/>
  <c r="A23" i="4" s="1"/>
  <c r="J37" i="4"/>
  <c r="A37" i="4" s="1" a="1"/>
  <c r="A37" i="4" s="1"/>
  <c r="TV23" i="4"/>
  <c r="DC14" i="4"/>
  <c r="J24" i="4"/>
  <c r="A24" i="4" s="1" a="1"/>
  <c r="A24" i="4" s="1"/>
  <c r="J14" i="4"/>
  <c r="A14" i="4" s="1" a="1"/>
  <c r="A14" i="4" s="1"/>
  <c r="Q14" i="4"/>
  <c r="TR37" i="4"/>
  <c r="TV37" i="4" s="1"/>
  <c r="DC19" i="4"/>
  <c r="Q19" i="4"/>
  <c r="DC27" i="4"/>
  <c r="Q27" i="4"/>
  <c r="DC37" i="4"/>
  <c r="Q37" i="4"/>
  <c r="Q31" i="4"/>
  <c r="DC31" i="4"/>
  <c r="DB30" i="4"/>
  <c r="O30" i="4"/>
  <c r="O19" i="4"/>
  <c r="DB19" i="4"/>
  <c r="M19" i="4"/>
  <c r="O37" i="4"/>
  <c r="DB37" i="4"/>
  <c r="M22" i="4"/>
  <c r="O23" i="4"/>
  <c r="DB23" i="4"/>
  <c r="DC22" i="4"/>
  <c r="Q22" i="4"/>
  <c r="DC24" i="4"/>
  <c r="Q24" i="4"/>
  <c r="M23" i="4"/>
  <c r="Q30" i="4"/>
  <c r="DC30" i="4"/>
  <c r="J27" i="4"/>
  <c r="J30" i="4"/>
  <c r="O22" i="4"/>
  <c r="DB22" i="4"/>
  <c r="M31" i="4"/>
  <c r="DC23" i="4"/>
  <c r="Q23" i="4"/>
  <c r="O31" i="4"/>
  <c r="DB31" i="4"/>
  <c r="DB27" i="4"/>
  <c r="O27" i="4"/>
  <c r="J31" i="4"/>
  <c r="EJ8" i="26"/>
  <c r="EJ11" i="26"/>
  <c r="EJ17" i="26"/>
  <c r="EJ14" i="26"/>
  <c r="FL8" i="26"/>
  <c r="FL11" i="26"/>
  <c r="FL17" i="26"/>
  <c r="FL14" i="26"/>
  <c r="IR8" i="26"/>
  <c r="IR11" i="26"/>
  <c r="IR17" i="26"/>
  <c r="IR14" i="26"/>
  <c r="JT8" i="26"/>
  <c r="JT11" i="26"/>
  <c r="JT17" i="26"/>
  <c r="JT14" i="26"/>
  <c r="MZ8" i="26"/>
  <c r="MZ11" i="26"/>
  <c r="MZ17" i="26"/>
  <c r="MZ14" i="26"/>
  <c r="OB8" i="26"/>
  <c r="OB11" i="26"/>
  <c r="NY7" i="27"/>
  <c r="EG21" i="27"/>
  <c r="KV10" i="27"/>
  <c r="KV9" i="27"/>
  <c r="KV22" i="27"/>
  <c r="KV16" i="27"/>
  <c r="OB4" i="27"/>
  <c r="NY21" i="27"/>
  <c r="NY14" i="27"/>
  <c r="NY6" i="27"/>
  <c r="PD7" i="27"/>
  <c r="PD13" i="27"/>
  <c r="KV4" i="27"/>
  <c r="KV8" i="27"/>
  <c r="KV11" i="27"/>
  <c r="KV21" i="27"/>
  <c r="OB13" i="27"/>
  <c r="PD5" i="27"/>
  <c r="PD14" i="27"/>
  <c r="PD6" i="27"/>
  <c r="EJ6" i="26"/>
  <c r="EJ10" i="26"/>
  <c r="EJ15" i="26"/>
  <c r="HP6" i="26"/>
  <c r="HP10" i="26"/>
  <c r="HP15" i="26"/>
  <c r="IR6" i="26"/>
  <c r="IR10" i="26"/>
  <c r="IR15" i="26"/>
  <c r="LX6" i="26"/>
  <c r="LX10" i="26"/>
  <c r="LX15" i="26"/>
  <c r="MZ6" i="26"/>
  <c r="MZ10" i="26"/>
  <c r="MZ15" i="26"/>
  <c r="RG15" i="26"/>
  <c r="OB17" i="26"/>
  <c r="OB14" i="26"/>
  <c r="GN4" i="26"/>
  <c r="GN7" i="26"/>
  <c r="GN9" i="26"/>
  <c r="GN22" i="26"/>
  <c r="HP4" i="26"/>
  <c r="HP7" i="26"/>
  <c r="HP9" i="26"/>
  <c r="HP22" i="26"/>
  <c r="KV4" i="26"/>
  <c r="KV7" i="26"/>
  <c r="KV9" i="26"/>
  <c r="KV22" i="26"/>
  <c r="LX4" i="26"/>
  <c r="LX7" i="26"/>
  <c r="LX9" i="26"/>
  <c r="LX22" i="26"/>
  <c r="PD4" i="26"/>
  <c r="PD9" i="26"/>
  <c r="PD22" i="26"/>
  <c r="DE4" i="21"/>
  <c r="QC21" i="19"/>
  <c r="NY10" i="27"/>
  <c r="EJ5" i="27"/>
  <c r="EJ14" i="27"/>
  <c r="EJ6" i="27"/>
  <c r="NY22" i="27"/>
  <c r="FL5" i="27"/>
  <c r="FL14" i="27"/>
  <c r="FL6" i="27"/>
  <c r="GN5" i="27"/>
  <c r="GN14" i="27"/>
  <c r="GN6" i="27"/>
  <c r="HP5" i="27"/>
  <c r="HP14" i="27"/>
  <c r="HP6" i="27"/>
  <c r="IR5" i="27"/>
  <c r="IR14" i="27"/>
  <c r="IR6" i="27"/>
  <c r="JT5" i="27"/>
  <c r="JT14" i="27"/>
  <c r="JT6" i="27"/>
  <c r="KV5" i="27"/>
  <c r="KV14" i="27"/>
  <c r="KV6" i="27"/>
  <c r="LX5" i="27"/>
  <c r="LX14" i="27"/>
  <c r="LX6" i="27"/>
  <c r="MZ5" i="27"/>
  <c r="MZ14" i="27"/>
  <c r="MZ6" i="27"/>
  <c r="OB5" i="27"/>
  <c r="OB11" i="27"/>
  <c r="EJ7" i="27"/>
  <c r="EJ13" i="27"/>
  <c r="NY8" i="27"/>
  <c r="FL7" i="27"/>
  <c r="FL13" i="27"/>
  <c r="GN7" i="27"/>
  <c r="GN13" i="27"/>
  <c r="HP7" i="27"/>
  <c r="HP13" i="27"/>
  <c r="IR7" i="27"/>
  <c r="IR13" i="27"/>
  <c r="JT7" i="27"/>
  <c r="JT13" i="27"/>
  <c r="KV7" i="27"/>
  <c r="KV13" i="27"/>
  <c r="LX7" i="27"/>
  <c r="LX13" i="27"/>
  <c r="MZ7" i="27"/>
  <c r="MZ13" i="27"/>
  <c r="OB9" i="27"/>
  <c r="NY11" i="27"/>
  <c r="EJ10" i="27"/>
  <c r="EJ9" i="27"/>
  <c r="EJ22" i="27"/>
  <c r="KS5" i="27"/>
  <c r="KS4" i="27"/>
  <c r="KS10" i="27"/>
  <c r="KS7" i="27"/>
  <c r="KS14" i="27"/>
  <c r="KS8" i="27"/>
  <c r="KS9" i="27"/>
  <c r="KS13" i="27"/>
  <c r="KS11" i="27"/>
  <c r="KS22" i="27"/>
  <c r="KS6" i="27"/>
  <c r="KS21" i="27"/>
  <c r="KS16" i="27"/>
  <c r="NY5" i="27"/>
  <c r="OB8" i="27"/>
  <c r="OB21" i="27"/>
  <c r="EJ16" i="27"/>
  <c r="FL10" i="27"/>
  <c r="FL9" i="27"/>
  <c r="FL22" i="27"/>
  <c r="FL16" i="27"/>
  <c r="GN10" i="27"/>
  <c r="GN9" i="27"/>
  <c r="GN22" i="27"/>
  <c r="GN16" i="27"/>
  <c r="HP10" i="27"/>
  <c r="HP9" i="27"/>
  <c r="HP22" i="27"/>
  <c r="HP16" i="27"/>
  <c r="IR10" i="27"/>
  <c r="IR9" i="27"/>
  <c r="IR22" i="27"/>
  <c r="IR16" i="27"/>
  <c r="JT10" i="27"/>
  <c r="JT9" i="27"/>
  <c r="JT22" i="27"/>
  <c r="JT16" i="27"/>
  <c r="LX10" i="27"/>
  <c r="LX9" i="27"/>
  <c r="LX22" i="27"/>
  <c r="LX16" i="27"/>
  <c r="MZ10" i="27"/>
  <c r="MZ9" i="27"/>
  <c r="MZ22" i="27"/>
  <c r="MZ16" i="27"/>
  <c r="OB14" i="27"/>
  <c r="NY13" i="27"/>
  <c r="OB6" i="27"/>
  <c r="PD10" i="27"/>
  <c r="PD9" i="27"/>
  <c r="PD22" i="27"/>
  <c r="PD16" i="27"/>
  <c r="OB16" i="27"/>
  <c r="EJ4" i="27"/>
  <c r="EJ8" i="27"/>
  <c r="EJ11" i="27"/>
  <c r="EJ21" i="27"/>
  <c r="OB7" i="27"/>
  <c r="NY9" i="27"/>
  <c r="NY16" i="27"/>
  <c r="NY4" i="27"/>
  <c r="FL4" i="27"/>
  <c r="FL8" i="27"/>
  <c r="FL11" i="27"/>
  <c r="FL21" i="27"/>
  <c r="GN4" i="27"/>
  <c r="GN8" i="27"/>
  <c r="GN11" i="27"/>
  <c r="GN21" i="27"/>
  <c r="HP4" i="27"/>
  <c r="HP8" i="27"/>
  <c r="HP11" i="27"/>
  <c r="HP21" i="27"/>
  <c r="IR4" i="27"/>
  <c r="IR8" i="27"/>
  <c r="IR11" i="27"/>
  <c r="IR21" i="27"/>
  <c r="JT4" i="27"/>
  <c r="JT8" i="27"/>
  <c r="JT11" i="27"/>
  <c r="JT21" i="27"/>
  <c r="LX4" i="27"/>
  <c r="LX8" i="27"/>
  <c r="LX11" i="27"/>
  <c r="LX21" i="27"/>
  <c r="MZ4" i="27"/>
  <c r="MZ8" i="27"/>
  <c r="MZ11" i="27"/>
  <c r="MZ21" i="27"/>
  <c r="OB10" i="27"/>
  <c r="OB22" i="27"/>
  <c r="PD4" i="27"/>
  <c r="PD8" i="27"/>
  <c r="PD11" i="27"/>
  <c r="PD21" i="27"/>
  <c r="JT15" i="26"/>
  <c r="KV8" i="26"/>
  <c r="KV11" i="26"/>
  <c r="KV17" i="26"/>
  <c r="KV14" i="26"/>
  <c r="LX5" i="26"/>
  <c r="LX12" i="26"/>
  <c r="MZ4" i="26"/>
  <c r="MZ7" i="26"/>
  <c r="MZ9" i="26"/>
  <c r="MZ22" i="26"/>
  <c r="OB6" i="26"/>
  <c r="OB10" i="26"/>
  <c r="OB15" i="26"/>
  <c r="PD8" i="26"/>
  <c r="PD11" i="26"/>
  <c r="PD17" i="26"/>
  <c r="PD14" i="26"/>
  <c r="PD7" i="26"/>
  <c r="RB15" i="26"/>
  <c r="EJ5" i="26"/>
  <c r="EJ23" i="26"/>
  <c r="EJ12" i="26"/>
  <c r="FL4" i="26"/>
  <c r="FL7" i="26"/>
  <c r="FL9" i="26"/>
  <c r="FL22" i="26"/>
  <c r="GN6" i="26"/>
  <c r="GN10" i="26"/>
  <c r="GN15" i="26"/>
  <c r="HP8" i="26"/>
  <c r="HP11" i="26"/>
  <c r="HP17" i="26"/>
  <c r="HP14" i="26"/>
  <c r="IR5" i="26"/>
  <c r="IR23" i="26"/>
  <c r="IR12" i="26"/>
  <c r="JT4" i="26"/>
  <c r="JT7" i="26"/>
  <c r="JT9" i="26"/>
  <c r="JT22" i="26"/>
  <c r="KV6" i="26"/>
  <c r="KV10" i="26"/>
  <c r="KV15" i="26"/>
  <c r="LX8" i="26"/>
  <c r="LX11" i="26"/>
  <c r="LX17" i="26"/>
  <c r="LX14" i="26"/>
  <c r="MZ5" i="26"/>
  <c r="MZ23" i="26"/>
  <c r="MZ12" i="26"/>
  <c r="OB4" i="26"/>
  <c r="OB7" i="26"/>
  <c r="OB9" i="26"/>
  <c r="OB22" i="26"/>
  <c r="PD6" i="26"/>
  <c r="PD10" i="26"/>
  <c r="PD15" i="26"/>
  <c r="EJ4" i="26"/>
  <c r="EJ7" i="26"/>
  <c r="EJ9" i="26"/>
  <c r="EJ22" i="26"/>
  <c r="FL6" i="26"/>
  <c r="FL10" i="26"/>
  <c r="FL15" i="26"/>
  <c r="GN8" i="26"/>
  <c r="GN11" i="26"/>
  <c r="GN17" i="26"/>
  <c r="GN14" i="26"/>
  <c r="HP5" i="26"/>
  <c r="HP23" i="26"/>
  <c r="HP12" i="26"/>
  <c r="IR4" i="26"/>
  <c r="IR7" i="26"/>
  <c r="IR9" i="26"/>
  <c r="IR22" i="26"/>
  <c r="JT6" i="26"/>
  <c r="JT10" i="26"/>
  <c r="LX23" i="26"/>
  <c r="CW9" i="22"/>
  <c r="DA9" i="22" s="1"/>
  <c r="QC4" i="21"/>
  <c r="PA5" i="27"/>
  <c r="PA4" i="27"/>
  <c r="PA10" i="27"/>
  <c r="PA7" i="27"/>
  <c r="PA14" i="27"/>
  <c r="PA8" i="27"/>
  <c r="PA9" i="27"/>
  <c r="PA13" i="27"/>
  <c r="PA11" i="27"/>
  <c r="PA22" i="27"/>
  <c r="PA6" i="27"/>
  <c r="PA21" i="27"/>
  <c r="PA16" i="27"/>
  <c r="MW5" i="27"/>
  <c r="MW4" i="27"/>
  <c r="MW10" i="27"/>
  <c r="MW7" i="27"/>
  <c r="MW14" i="27"/>
  <c r="MW8" i="27"/>
  <c r="MW9" i="27"/>
  <c r="MW13" i="27"/>
  <c r="MW11" i="27"/>
  <c r="MW22" i="27"/>
  <c r="MW6" i="27"/>
  <c r="MW21" i="27"/>
  <c r="MW16" i="27"/>
  <c r="LU5" i="27"/>
  <c r="LU4" i="27"/>
  <c r="LU10" i="27"/>
  <c r="LU7" i="27"/>
  <c r="LU14" i="27"/>
  <c r="LU8" i="27"/>
  <c r="LU9" i="27"/>
  <c r="LU13" i="27"/>
  <c r="LU11" i="27"/>
  <c r="LU22" i="27"/>
  <c r="LU6" i="27"/>
  <c r="LU21" i="27"/>
  <c r="LU16" i="27"/>
  <c r="JQ5" i="27"/>
  <c r="JQ4" i="27"/>
  <c r="JQ10" i="27"/>
  <c r="JQ7" i="27"/>
  <c r="JQ14" i="27"/>
  <c r="JQ8" i="27"/>
  <c r="JQ9" i="27"/>
  <c r="JQ13" i="27"/>
  <c r="JQ11" i="27"/>
  <c r="JQ22" i="27"/>
  <c r="JQ6" i="27"/>
  <c r="JQ21" i="27"/>
  <c r="JQ16" i="27"/>
  <c r="IO5" i="27"/>
  <c r="IO4" i="27"/>
  <c r="IO10" i="27"/>
  <c r="IO7" i="27"/>
  <c r="IO14" i="27"/>
  <c r="IO8" i="27"/>
  <c r="IO9" i="27"/>
  <c r="IO13" i="27"/>
  <c r="IO11" i="27"/>
  <c r="IO22" i="27"/>
  <c r="IO6" i="27"/>
  <c r="IO21" i="27"/>
  <c r="IO16" i="27"/>
  <c r="HM5" i="27"/>
  <c r="HM4" i="27"/>
  <c r="HM10" i="27"/>
  <c r="HM7" i="27"/>
  <c r="HM14" i="27"/>
  <c r="HM8" i="27"/>
  <c r="HM9" i="27"/>
  <c r="HM13" i="27"/>
  <c r="HM11" i="27"/>
  <c r="HM22" i="27"/>
  <c r="HM6" i="27"/>
  <c r="HM21" i="27"/>
  <c r="HM16" i="27"/>
  <c r="GK5" i="27"/>
  <c r="GK4" i="27"/>
  <c r="GK10" i="27"/>
  <c r="GK7" i="27"/>
  <c r="GK14" i="27"/>
  <c r="GK8" i="27"/>
  <c r="GK9" i="27"/>
  <c r="GK13" i="27"/>
  <c r="GK11" i="27"/>
  <c r="GK22" i="27"/>
  <c r="GK6" i="27"/>
  <c r="GK21" i="27"/>
  <c r="GK16" i="27"/>
  <c r="FI5" i="27"/>
  <c r="FI4" i="27"/>
  <c r="FI10" i="27"/>
  <c r="FI7" i="27"/>
  <c r="FI14" i="27"/>
  <c r="FI8" i="27"/>
  <c r="FI9" i="27"/>
  <c r="FI13" i="27"/>
  <c r="FI11" i="27"/>
  <c r="FI22" i="27"/>
  <c r="FI6" i="27"/>
  <c r="FI21" i="27"/>
  <c r="FI16" i="27"/>
  <c r="EG4" i="27"/>
  <c r="EG7" i="27"/>
  <c r="EG8" i="27"/>
  <c r="EG13" i="27"/>
  <c r="EG16" i="27"/>
  <c r="EG5" i="27"/>
  <c r="EG10" i="27"/>
  <c r="EG14" i="27"/>
  <c r="EG9" i="27"/>
  <c r="EG11" i="27"/>
  <c r="EG22" i="27"/>
  <c r="EG6" i="27"/>
  <c r="PA4" i="26"/>
  <c r="PA5" i="26"/>
  <c r="PA8" i="26"/>
  <c r="PA6" i="26"/>
  <c r="PA7" i="26"/>
  <c r="PA23" i="26"/>
  <c r="PA11" i="26"/>
  <c r="PA10" i="26"/>
  <c r="PA9" i="26"/>
  <c r="PA12" i="26"/>
  <c r="PA17" i="26"/>
  <c r="PA15" i="26"/>
  <c r="PA22" i="26"/>
  <c r="PA14" i="26"/>
  <c r="NY4" i="26"/>
  <c r="NY5" i="26"/>
  <c r="NY8" i="26"/>
  <c r="NY6" i="26"/>
  <c r="NY7" i="26"/>
  <c r="NY23" i="26"/>
  <c r="NY11" i="26"/>
  <c r="NY10" i="26"/>
  <c r="NY9" i="26"/>
  <c r="NY12" i="26"/>
  <c r="NY17" i="26"/>
  <c r="NY15" i="26"/>
  <c r="NY22" i="26"/>
  <c r="NY14" i="26"/>
  <c r="MW4" i="26"/>
  <c r="MW5" i="26"/>
  <c r="MW8" i="26"/>
  <c r="MW6" i="26"/>
  <c r="MW7" i="26"/>
  <c r="MW23" i="26"/>
  <c r="MW11" i="26"/>
  <c r="MW10" i="26"/>
  <c r="MW9" i="26"/>
  <c r="MW12" i="26"/>
  <c r="MW17" i="26"/>
  <c r="MW15" i="26"/>
  <c r="MW22" i="26"/>
  <c r="MW14" i="26"/>
  <c r="LU4" i="26"/>
  <c r="LU5" i="26"/>
  <c r="LU8" i="26"/>
  <c r="LU6" i="26"/>
  <c r="LU7" i="26"/>
  <c r="LU23" i="26"/>
  <c r="LU11" i="26"/>
  <c r="LU10" i="26"/>
  <c r="LU9" i="26"/>
  <c r="LU12" i="26"/>
  <c r="LU17" i="26"/>
  <c r="LU15" i="26"/>
  <c r="LU22" i="26"/>
  <c r="LU14" i="26"/>
  <c r="KS4" i="26"/>
  <c r="KS5" i="26"/>
  <c r="KS8" i="26"/>
  <c r="KS6" i="26"/>
  <c r="KS7" i="26"/>
  <c r="KS23" i="26"/>
  <c r="KS11" i="26"/>
  <c r="KS10" i="26"/>
  <c r="KS9" i="26"/>
  <c r="KS12" i="26"/>
  <c r="KS17" i="26"/>
  <c r="KS15" i="26"/>
  <c r="KS22" i="26"/>
  <c r="KS14" i="26"/>
  <c r="JQ4" i="26"/>
  <c r="JQ5" i="26"/>
  <c r="JQ8" i="26"/>
  <c r="JQ6" i="26"/>
  <c r="JQ7" i="26"/>
  <c r="JQ23" i="26"/>
  <c r="JQ11" i="26"/>
  <c r="JQ10" i="26"/>
  <c r="JQ9" i="26"/>
  <c r="JQ12" i="26"/>
  <c r="JQ17" i="26"/>
  <c r="JQ15" i="26"/>
  <c r="JQ22" i="26"/>
  <c r="JQ14" i="26"/>
  <c r="IO4" i="26"/>
  <c r="IO5" i="26"/>
  <c r="IO8" i="26"/>
  <c r="IO6" i="26"/>
  <c r="IO7" i="26"/>
  <c r="IO23" i="26"/>
  <c r="IO11" i="26"/>
  <c r="IO10" i="26"/>
  <c r="IO9" i="26"/>
  <c r="IO12" i="26"/>
  <c r="IO17" i="26"/>
  <c r="IO15" i="26"/>
  <c r="IO22" i="26"/>
  <c r="IO14" i="26"/>
  <c r="HM4" i="26"/>
  <c r="HM5" i="26"/>
  <c r="HM8" i="26"/>
  <c r="HM6" i="26"/>
  <c r="HM7" i="26"/>
  <c r="HM23" i="26"/>
  <c r="HM11" i="26"/>
  <c r="HM10" i="26"/>
  <c r="HM9" i="26"/>
  <c r="HM12" i="26"/>
  <c r="HM17" i="26"/>
  <c r="HM15" i="26"/>
  <c r="HM22" i="26"/>
  <c r="HM14" i="26"/>
  <c r="GK4" i="26"/>
  <c r="GK5" i="26"/>
  <c r="GK8" i="26"/>
  <c r="GK6" i="26"/>
  <c r="GK7" i="26"/>
  <c r="GK23" i="26"/>
  <c r="GK11" i="26"/>
  <c r="GK10" i="26"/>
  <c r="GK9" i="26"/>
  <c r="GK12" i="26"/>
  <c r="GK17" i="26"/>
  <c r="GK15" i="26"/>
  <c r="GK22" i="26"/>
  <c r="GK14" i="26"/>
  <c r="FI4" i="26"/>
  <c r="FI5" i="26"/>
  <c r="FI8" i="26"/>
  <c r="FI6" i="26"/>
  <c r="FI7" i="26"/>
  <c r="FI23" i="26"/>
  <c r="FI11" i="26"/>
  <c r="FI10" i="26"/>
  <c r="FI9" i="26"/>
  <c r="FI12" i="26"/>
  <c r="FI17" i="26"/>
  <c r="FI15" i="26"/>
  <c r="FI22" i="26"/>
  <c r="FI14" i="26"/>
  <c r="EG4" i="26"/>
  <c r="EG5" i="26"/>
  <c r="EG8" i="26"/>
  <c r="EG6" i="26"/>
  <c r="EG7" i="26"/>
  <c r="EG23" i="26"/>
  <c r="EG11" i="26"/>
  <c r="EG10" i="26"/>
  <c r="EG9" i="26"/>
  <c r="EG12" i="26"/>
  <c r="EG17" i="26"/>
  <c r="EG15" i="26"/>
  <c r="EG22" i="26"/>
  <c r="EG14" i="26"/>
  <c r="QF4" i="21"/>
  <c r="QC19" i="19"/>
  <c r="QF19" i="19"/>
  <c r="RG8" i="27"/>
  <c r="RB8" i="27"/>
  <c r="QC8" i="27"/>
  <c r="QF8" i="27"/>
  <c r="QF15" i="26"/>
  <c r="SN5" i="22"/>
  <c r="SU5" i="22" s="1"/>
  <c r="CW15" i="4"/>
  <c r="DA15" i="4" s="1"/>
  <c r="R21" i="19"/>
  <c r="S21" i="19" s="1"/>
  <c r="RB19" i="19"/>
  <c r="R19" i="19"/>
  <c r="S19" i="19" s="1"/>
  <c r="R8" i="27"/>
  <c r="S8" i="27" s="1"/>
  <c r="DB15" i="26"/>
  <c r="R15" i="26"/>
  <c r="S15" i="26" s="1"/>
  <c r="P5" i="22"/>
  <c r="DC5" i="22" s="1"/>
  <c r="CW5" i="22"/>
  <c r="DA5" i="22" s="1"/>
  <c r="TN9" i="22"/>
  <c r="P21" i="4"/>
  <c r="DC21" i="4" s="1"/>
  <c r="CW21" i="4"/>
  <c r="DA21" i="4" s="1"/>
  <c r="CW7" i="4"/>
  <c r="DA7" i="4" s="1"/>
  <c r="TQ15" i="4"/>
  <c r="TN21" i="4"/>
  <c r="DB4" i="21"/>
  <c r="RG4" i="21"/>
  <c r="RE4" i="21"/>
  <c r="R4" i="21"/>
  <c r="S4" i="21" s="1"/>
  <c r="RB4" i="21"/>
  <c r="RH4" i="21"/>
  <c r="RC4" i="21"/>
  <c r="RD4" i="21"/>
  <c r="H4" i="21"/>
  <c r="N4" i="21"/>
  <c r="O4" i="21" s="1"/>
  <c r="I4" i="21"/>
  <c r="P4" i="21"/>
  <c r="L4" i="21"/>
  <c r="DB19" i="19"/>
  <c r="P19" i="19"/>
  <c r="DG19" i="19" s="1"/>
  <c r="RC19" i="19"/>
  <c r="RE19" i="19"/>
  <c r="RG19" i="19"/>
  <c r="RD19" i="19"/>
  <c r="RH19" i="19"/>
  <c r="H19" i="19"/>
  <c r="I19" i="19"/>
  <c r="DE19" i="19"/>
  <c r="N19" i="19"/>
  <c r="L19" i="19"/>
  <c r="QC13" i="19"/>
  <c r="R13" i="19"/>
  <c r="S13" i="19" s="1"/>
  <c r="DB21" i="19"/>
  <c r="QF13" i="19"/>
  <c r="QF21" i="19"/>
  <c r="P21" i="19"/>
  <c r="DG21" i="19" s="1"/>
  <c r="RD21" i="19"/>
  <c r="RC21" i="19"/>
  <c r="RG21" i="19"/>
  <c r="RB21" i="19"/>
  <c r="RH21" i="19"/>
  <c r="H21" i="19"/>
  <c r="RE21" i="19"/>
  <c r="I21" i="19"/>
  <c r="DE21" i="19"/>
  <c r="N21" i="19"/>
  <c r="L21" i="19"/>
  <c r="QC9" i="19"/>
  <c r="QC11" i="19"/>
  <c r="QC17" i="19"/>
  <c r="RG13" i="19"/>
  <c r="RB13" i="19"/>
  <c r="DB13" i="19"/>
  <c r="P13" i="19"/>
  <c r="DG13" i="19" s="1"/>
  <c r="RD13" i="19"/>
  <c r="RH13" i="19"/>
  <c r="RE13" i="19"/>
  <c r="RC13" i="19"/>
  <c r="I13" i="19"/>
  <c r="H13" i="19"/>
  <c r="DE13" i="19"/>
  <c r="N13" i="19"/>
  <c r="L13" i="19"/>
  <c r="R9" i="19"/>
  <c r="S9" i="19" s="1"/>
  <c r="RE17" i="19"/>
  <c r="RG9" i="19"/>
  <c r="RB9" i="19"/>
  <c r="QF17" i="19"/>
  <c r="DB17" i="19"/>
  <c r="R17" i="19"/>
  <c r="S17" i="19" s="1"/>
  <c r="RD17" i="19"/>
  <c r="DE17" i="19"/>
  <c r="RH17" i="19"/>
  <c r="RG17" i="19"/>
  <c r="RB17" i="19"/>
  <c r="RC17" i="19"/>
  <c r="H17" i="19"/>
  <c r="I17" i="19"/>
  <c r="P17" i="19"/>
  <c r="N17" i="19"/>
  <c r="L17" i="19"/>
  <c r="QF9" i="19"/>
  <c r="RG11" i="19"/>
  <c r="RB11" i="19"/>
  <c r="R11" i="19"/>
  <c r="S11" i="19" s="1"/>
  <c r="P9" i="19"/>
  <c r="DG9" i="19" s="1"/>
  <c r="DB9" i="19"/>
  <c r="RE9" i="19"/>
  <c r="RD9" i="19"/>
  <c r="RH9" i="19"/>
  <c r="RC9" i="19"/>
  <c r="I9" i="19"/>
  <c r="DE9" i="19"/>
  <c r="N9" i="19"/>
  <c r="H9" i="19"/>
  <c r="L9" i="19"/>
  <c r="RE11" i="19"/>
  <c r="QF11" i="19"/>
  <c r="DB11" i="19"/>
  <c r="RH11" i="19"/>
  <c r="RC11" i="19"/>
  <c r="RD11" i="19"/>
  <c r="P11" i="19"/>
  <c r="Q11" i="19" s="1"/>
  <c r="I11" i="19"/>
  <c r="H11" i="19"/>
  <c r="DE11" i="19"/>
  <c r="N11" i="19"/>
  <c r="L11" i="19"/>
  <c r="DB8" i="27"/>
  <c r="P8" i="27"/>
  <c r="Q8" i="27" s="1"/>
  <c r="RH8" i="27"/>
  <c r="RC8" i="27"/>
  <c r="RD8" i="27"/>
  <c r="RE8" i="27"/>
  <c r="H8" i="27"/>
  <c r="I8" i="27"/>
  <c r="DE8" i="27"/>
  <c r="N8" i="27"/>
  <c r="L8" i="27"/>
  <c r="QC15" i="26"/>
  <c r="RE15" i="26"/>
  <c r="P15" i="26"/>
  <c r="Q15" i="26" s="1"/>
  <c r="RD15" i="26"/>
  <c r="RH15" i="26"/>
  <c r="RC15" i="26"/>
  <c r="I15" i="26"/>
  <c r="H15" i="26"/>
  <c r="DE15" i="26"/>
  <c r="N15" i="26"/>
  <c r="L15" i="26"/>
  <c r="SN9" i="22"/>
  <c r="SU9" i="22" s="1"/>
  <c r="TU9" i="22"/>
  <c r="TQ9" i="22"/>
  <c r="I9" i="22"/>
  <c r="K9" i="22"/>
  <c r="P9" i="22"/>
  <c r="DC9" i="22" s="1"/>
  <c r="L9" i="22"/>
  <c r="M9" i="22" s="1"/>
  <c r="R9" i="22"/>
  <c r="S9" i="22" s="1"/>
  <c r="H9" i="22"/>
  <c r="N9" i="22"/>
  <c r="T9" i="22"/>
  <c r="U9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21" i="4"/>
  <c r="SU21" i="4" s="1"/>
  <c r="L21" i="4"/>
  <c r="M21" i="4" s="1"/>
  <c r="TU21" i="4"/>
  <c r="TQ21" i="4"/>
  <c r="R21" i="4"/>
  <c r="S21" i="4" s="1"/>
  <c r="I21" i="4"/>
  <c r="K21" i="4"/>
  <c r="H21" i="4"/>
  <c r="N21" i="4"/>
  <c r="T21" i="4"/>
  <c r="U21" i="4" s="1"/>
  <c r="P7" i="4"/>
  <c r="DC7" i="4" s="1"/>
  <c r="TN7" i="4"/>
  <c r="SN15" i="4"/>
  <c r="SU15" i="4" s="1"/>
  <c r="TN15" i="4"/>
  <c r="TU15" i="4"/>
  <c r="R15" i="4"/>
  <c r="S15" i="4" s="1"/>
  <c r="L15" i="4"/>
  <c r="M15" i="4" s="1"/>
  <c r="K15" i="4"/>
  <c r="I15" i="4"/>
  <c r="P15" i="4"/>
  <c r="H15" i="4"/>
  <c r="N15" i="4"/>
  <c r="T15" i="4"/>
  <c r="U15" i="4" s="1"/>
  <c r="TU7" i="4"/>
  <c r="SN7" i="4"/>
  <c r="SU7" i="4" s="1"/>
  <c r="R7" i="4"/>
  <c r="S7" i="4" s="1"/>
  <c r="TQ7" i="4"/>
  <c r="L7" i="4"/>
  <c r="M7" i="4" s="1"/>
  <c r="I7" i="4"/>
  <c r="K7" i="4"/>
  <c r="H7" i="4"/>
  <c r="N7" i="4"/>
  <c r="T7" i="4"/>
  <c r="U7" i="4" s="1"/>
  <c r="F21" i="26" l="1"/>
  <c r="V21" i="26"/>
  <c r="F20" i="26"/>
  <c r="V38" i="19"/>
  <c r="V20" i="26"/>
  <c r="T13" i="26"/>
  <c r="U13" i="26" s="1"/>
  <c r="V27" i="22"/>
  <c r="W27" i="22" s="1"/>
  <c r="V24" i="21"/>
  <c r="U24" i="21"/>
  <c r="V22" i="21"/>
  <c r="U22" i="21"/>
  <c r="U34" i="19"/>
  <c r="F38" i="19"/>
  <c r="F34" i="19"/>
  <c r="F37" i="19"/>
  <c r="V37" i="19"/>
  <c r="T15" i="27"/>
  <c r="F15" i="27" s="1"/>
  <c r="T19" i="27"/>
  <c r="U19" i="27" s="1"/>
  <c r="T18" i="27"/>
  <c r="F18" i="27" s="1"/>
  <c r="X36" i="4"/>
  <c r="W36" i="4"/>
  <c r="W33" i="4"/>
  <c r="X33" i="4"/>
  <c r="F33" i="4"/>
  <c r="W13" i="4"/>
  <c r="X13" i="4"/>
  <c r="T17" i="21"/>
  <c r="F17" i="21" s="1"/>
  <c r="T16" i="26"/>
  <c r="F16" i="26" s="1"/>
  <c r="T15" i="21"/>
  <c r="F15" i="21" s="1"/>
  <c r="T21" i="21"/>
  <c r="V21" i="21" s="1"/>
  <c r="T33" i="21"/>
  <c r="F33" i="21" s="1"/>
  <c r="T12" i="21"/>
  <c r="V12" i="21" s="1"/>
  <c r="T27" i="21"/>
  <c r="V27" i="21" s="1"/>
  <c r="T25" i="21"/>
  <c r="F25" i="21" s="1"/>
  <c r="T28" i="21"/>
  <c r="F28" i="21" s="1"/>
  <c r="V14" i="4"/>
  <c r="X14" i="4" s="1"/>
  <c r="B28" i="21" a="1"/>
  <c r="B28" i="21" s="1"/>
  <c r="A28" i="21" a="1"/>
  <c r="A28" i="21" s="1"/>
  <c r="T18" i="26"/>
  <c r="U18" i="26" s="1"/>
  <c r="T17" i="27"/>
  <c r="F17" i="27" s="1"/>
  <c r="A17" i="21" a="1"/>
  <c r="A17" i="21" s="1"/>
  <c r="T16" i="19"/>
  <c r="F16" i="19" s="1"/>
  <c r="T20" i="27"/>
  <c r="V20" i="27" s="1"/>
  <c r="B22" i="4" a="1"/>
  <c r="B22" i="4" s="1"/>
  <c r="B33" i="21" a="1"/>
  <c r="B33" i="21" s="1"/>
  <c r="T14" i="21"/>
  <c r="V14" i="21" s="1"/>
  <c r="A15" i="21" a="1"/>
  <c r="A15" i="21" s="1"/>
  <c r="A33" i="19" a="1"/>
  <c r="A33" i="19" s="1"/>
  <c r="T32" i="19"/>
  <c r="U32" i="19" s="1"/>
  <c r="T33" i="19"/>
  <c r="U33" i="19" s="1"/>
  <c r="B20" i="27" a="1"/>
  <c r="B20" i="27" s="1"/>
  <c r="A19" i="27" a="1"/>
  <c r="A19" i="27" s="1"/>
  <c r="U19" i="26"/>
  <c r="V19" i="26"/>
  <c r="B24" i="4" a="1"/>
  <c r="B24" i="4" s="1"/>
  <c r="V37" i="4"/>
  <c r="F37" i="4" s="1"/>
  <c r="V24" i="4"/>
  <c r="F24" i="4" s="1"/>
  <c r="V14" i="22"/>
  <c r="F14" i="22" s="1"/>
  <c r="B25" i="21" a="1"/>
  <c r="B25" i="21" s="1"/>
  <c r="B14" i="21" a="1"/>
  <c r="B14" i="21" s="1"/>
  <c r="A27" i="21" a="1"/>
  <c r="A27" i="21" s="1"/>
  <c r="A12" i="21" a="1"/>
  <c r="A12" i="21" s="1"/>
  <c r="B12" i="21" a="1"/>
  <c r="B12" i="21" s="1"/>
  <c r="B21" i="21" a="1"/>
  <c r="B21" i="21" s="1"/>
  <c r="A21" i="21" a="1"/>
  <c r="A21" i="21" s="1"/>
  <c r="B32" i="19" a="1"/>
  <c r="B32" i="19" s="1"/>
  <c r="A32" i="19" a="1"/>
  <c r="A32" i="19" s="1"/>
  <c r="F24" i="27"/>
  <c r="A23" i="27" a="1"/>
  <c r="A23" i="27" s="1"/>
  <c r="U12" i="27"/>
  <c r="V12" i="27"/>
  <c r="A18" i="27" a="1"/>
  <c r="A18" i="27" s="1"/>
  <c r="B18" i="27" a="1"/>
  <c r="B18" i="27" s="1"/>
  <c r="F12" i="27"/>
  <c r="A24" i="27" a="1"/>
  <c r="A24" i="27" s="1"/>
  <c r="B24" i="27" a="1"/>
  <c r="B24" i="27" s="1"/>
  <c r="T23" i="27"/>
  <c r="F23" i="27" s="1"/>
  <c r="U24" i="27"/>
  <c r="V24" i="27"/>
  <c r="F19" i="26"/>
  <c r="A16" i="26" a="1"/>
  <c r="A16" i="26" s="1"/>
  <c r="B18" i="26" a="1"/>
  <c r="B18" i="26" s="1"/>
  <c r="A18" i="26" a="1"/>
  <c r="A18" i="26" s="1"/>
  <c r="A19" i="26" a="1"/>
  <c r="A19" i="26" s="1"/>
  <c r="B19" i="26" a="1"/>
  <c r="B19" i="26" s="1"/>
  <c r="B17" i="22" a="1"/>
  <c r="B17" i="22" s="1"/>
  <c r="V17" i="22"/>
  <c r="F17" i="22" s="1"/>
  <c r="A18" i="22" a="1"/>
  <c r="A18" i="22" s="1"/>
  <c r="B24" i="22" a="1"/>
  <c r="B24" i="22" s="1"/>
  <c r="V25" i="22"/>
  <c r="F25" i="22" s="1"/>
  <c r="V24" i="22"/>
  <c r="W24" i="22" s="1"/>
  <c r="V31" i="22"/>
  <c r="W31" i="22" s="1"/>
  <c r="V29" i="22"/>
  <c r="F29" i="22" s="1"/>
  <c r="B29" i="22" a="1"/>
  <c r="B29" i="22" s="1"/>
  <c r="A29" i="22" a="1"/>
  <c r="A29" i="22" s="1"/>
  <c r="B31" i="22" a="1"/>
  <c r="B31" i="22" s="1"/>
  <c r="A31" i="22" a="1"/>
  <c r="A31" i="22" s="1"/>
  <c r="A27" i="22" a="1"/>
  <c r="A27" i="22" s="1"/>
  <c r="B27" i="22" a="1"/>
  <c r="B27" i="22" s="1"/>
  <c r="B25" i="22" a="1"/>
  <c r="B25" i="22" s="1"/>
  <c r="A25" i="22" a="1"/>
  <c r="A25" i="22" s="1"/>
  <c r="V18" i="22"/>
  <c r="A19" i="4" a="1"/>
  <c r="A19" i="4" s="1"/>
  <c r="B23" i="4" a="1"/>
  <c r="B23" i="4" s="1"/>
  <c r="B37" i="4" a="1"/>
  <c r="B37" i="4" s="1"/>
  <c r="V31" i="4"/>
  <c r="F31" i="4" s="1"/>
  <c r="V19" i="4"/>
  <c r="W19" i="4" s="1"/>
  <c r="V23" i="4"/>
  <c r="F23" i="4" s="1"/>
  <c r="B14" i="4" a="1"/>
  <c r="B14" i="4" s="1"/>
  <c r="V22" i="4"/>
  <c r="W22" i="4" s="1"/>
  <c r="V30" i="4"/>
  <c r="B31" i="4" a="1"/>
  <c r="B31" i="4" s="1"/>
  <c r="A31" i="4" a="1"/>
  <c r="A31" i="4" s="1"/>
  <c r="A30" i="4" a="1"/>
  <c r="A30" i="4" s="1"/>
  <c r="B30" i="4" a="1"/>
  <c r="B30" i="4" s="1"/>
  <c r="V27" i="4"/>
  <c r="A27" i="4" a="1"/>
  <c r="A27" i="4" s="1"/>
  <c r="B27" i="4" a="1"/>
  <c r="B27" i="4" s="1"/>
  <c r="DH21" i="19"/>
  <c r="Q21" i="19"/>
  <c r="DH8" i="27"/>
  <c r="Q5" i="22"/>
  <c r="DB5" i="22"/>
  <c r="V5" i="22" s="1"/>
  <c r="X5" i="22" s="1"/>
  <c r="K15" i="26"/>
  <c r="J15" i="26" s="1"/>
  <c r="B15" i="26" s="1" a="1"/>
  <c r="B15" i="26" s="1"/>
  <c r="K4" i="21"/>
  <c r="J4" i="21" s="1"/>
  <c r="RI4" i="21"/>
  <c r="Q19" i="19"/>
  <c r="Q9" i="19"/>
  <c r="K19" i="19"/>
  <c r="J19" i="19" s="1"/>
  <c r="K21" i="19"/>
  <c r="J21" i="19" s="1"/>
  <c r="K8" i="27"/>
  <c r="J8" i="27" s="1"/>
  <c r="DG8" i="27"/>
  <c r="DG15" i="26"/>
  <c r="DH15" i="26"/>
  <c r="TR9" i="22"/>
  <c r="TV9" i="22" s="1"/>
  <c r="O5" i="22"/>
  <c r="Q21" i="4"/>
  <c r="DH4" i="21"/>
  <c r="DH19" i="19"/>
  <c r="RI19" i="19"/>
  <c r="Q13" i="19"/>
  <c r="RF19" i="19"/>
  <c r="DH17" i="19"/>
  <c r="RF8" i="27"/>
  <c r="RI8" i="27"/>
  <c r="RF15" i="26"/>
  <c r="RI15" i="26"/>
  <c r="TR15" i="4"/>
  <c r="TV15" i="4" s="1"/>
  <c r="TR21" i="4"/>
  <c r="TV21" i="4" s="1"/>
  <c r="TR7" i="4"/>
  <c r="TV7" i="4" s="1"/>
  <c r="RF4" i="21"/>
  <c r="DF4" i="21"/>
  <c r="Q4" i="21"/>
  <c r="DG4" i="21"/>
  <c r="M4" i="21"/>
  <c r="M19" i="19"/>
  <c r="O19" i="19"/>
  <c r="DF19" i="19"/>
  <c r="DH11" i="19"/>
  <c r="K13" i="19"/>
  <c r="J13" i="19" s="1"/>
  <c r="DH13" i="19"/>
  <c r="RI21" i="19"/>
  <c r="RF21" i="19"/>
  <c r="O21" i="19"/>
  <c r="DF21" i="19"/>
  <c r="M21" i="19"/>
  <c r="K9" i="19"/>
  <c r="J9" i="19" s="1"/>
  <c r="RI17" i="19"/>
  <c r="K17" i="19"/>
  <c r="J17" i="19" s="1"/>
  <c r="DH9" i="19"/>
  <c r="RI13" i="19"/>
  <c r="RF13" i="19"/>
  <c r="M13" i="19"/>
  <c r="O13" i="19"/>
  <c r="DF13" i="19"/>
  <c r="RF17" i="19"/>
  <c r="O17" i="19"/>
  <c r="DF17" i="19"/>
  <c r="M17" i="19"/>
  <c r="Q17" i="19"/>
  <c r="DG17" i="19"/>
  <c r="RI11" i="19"/>
  <c r="K11" i="19"/>
  <c r="J11" i="19" s="1"/>
  <c r="RF9" i="19"/>
  <c r="RI9" i="19"/>
  <c r="M9" i="19"/>
  <c r="DF9" i="19"/>
  <c r="O9" i="19"/>
  <c r="RF11" i="19"/>
  <c r="DG11" i="19"/>
  <c r="M11" i="19"/>
  <c r="O11" i="19"/>
  <c r="DF11" i="19"/>
  <c r="M8" i="27"/>
  <c r="O8" i="27"/>
  <c r="DF8" i="27"/>
  <c r="M15" i="26"/>
  <c r="O15" i="26"/>
  <c r="DF15" i="26"/>
  <c r="J9" i="22"/>
  <c r="Q9" i="22"/>
  <c r="DB9" i="22"/>
  <c r="V9" i="22" s="1"/>
  <c r="X9" i="22" s="1"/>
  <c r="O9" i="22"/>
  <c r="J5" i="22"/>
  <c r="TR5" i="22"/>
  <c r="TV5" i="22" s="1"/>
  <c r="J21" i="4"/>
  <c r="A21" i="4" s="1" a="1"/>
  <c r="A21" i="4" s="1"/>
  <c r="DB21" i="4"/>
  <c r="V21" i="4" s="1"/>
  <c r="O21" i="4"/>
  <c r="Q7" i="4"/>
  <c r="DC15" i="4"/>
  <c r="Q15" i="4"/>
  <c r="J15" i="4"/>
  <c r="O15" i="4"/>
  <c r="DB15" i="4"/>
  <c r="J7" i="4"/>
  <c r="O7" i="4"/>
  <c r="DB7" i="4"/>
  <c r="V7" i="4" s="1"/>
  <c r="V15" i="27" l="1"/>
  <c r="U15" i="27"/>
  <c r="F13" i="26"/>
  <c r="V13" i="26"/>
  <c r="X27" i="22"/>
  <c r="F27" i="22"/>
  <c r="F19" i="27"/>
  <c r="V18" i="27"/>
  <c r="V19" i="27"/>
  <c r="U18" i="27"/>
  <c r="V17" i="21"/>
  <c r="U17" i="21"/>
  <c r="F12" i="21"/>
  <c r="V33" i="21"/>
  <c r="U33" i="21"/>
  <c r="U12" i="21"/>
  <c r="F27" i="21"/>
  <c r="U27" i="21"/>
  <c r="F21" i="21"/>
  <c r="V15" i="21"/>
  <c r="U15" i="21"/>
  <c r="U21" i="21"/>
  <c r="V25" i="21"/>
  <c r="U25" i="21"/>
  <c r="V17" i="27"/>
  <c r="V16" i="26"/>
  <c r="U16" i="26"/>
  <c r="W14" i="4"/>
  <c r="F14" i="4"/>
  <c r="U28" i="21"/>
  <c r="V28" i="21"/>
  <c r="U17" i="27"/>
  <c r="F18" i="26"/>
  <c r="F32" i="19"/>
  <c r="F33" i="19"/>
  <c r="V18" i="26"/>
  <c r="V16" i="19"/>
  <c r="U16" i="19"/>
  <c r="F20" i="27"/>
  <c r="U20" i="27"/>
  <c r="U14" i="21"/>
  <c r="F14" i="21"/>
  <c r="V32" i="19"/>
  <c r="W37" i="4"/>
  <c r="X31" i="4"/>
  <c r="V33" i="19"/>
  <c r="X37" i="4"/>
  <c r="W31" i="4"/>
  <c r="W24" i="4"/>
  <c r="X24" i="4"/>
  <c r="W14" i="22"/>
  <c r="X14" i="22"/>
  <c r="W25" i="22"/>
  <c r="X17" i="22"/>
  <c r="W17" i="22"/>
  <c r="T21" i="19"/>
  <c r="F21" i="19" s="1"/>
  <c r="U23" i="27"/>
  <c r="V23" i="27"/>
  <c r="X25" i="22"/>
  <c r="X24" i="22"/>
  <c r="F24" i="22"/>
  <c r="W29" i="22"/>
  <c r="F31" i="22"/>
  <c r="X29" i="22"/>
  <c r="X31" i="22"/>
  <c r="X18" i="22"/>
  <c r="W18" i="22"/>
  <c r="F18" i="22"/>
  <c r="F22" i="4"/>
  <c r="X22" i="4"/>
  <c r="X19" i="4"/>
  <c r="F19" i="4"/>
  <c r="W23" i="4"/>
  <c r="X23" i="4"/>
  <c r="W27" i="4"/>
  <c r="X27" i="4"/>
  <c r="F27" i="4"/>
  <c r="W30" i="4"/>
  <c r="X30" i="4"/>
  <c r="F30" i="4"/>
  <c r="T8" i="27"/>
  <c r="U8" i="27" s="1"/>
  <c r="T15" i="26"/>
  <c r="F15" i="26" s="1"/>
  <c r="T19" i="19"/>
  <c r="V19" i="19" s="1"/>
  <c r="T13" i="19"/>
  <c r="F13" i="19" s="1"/>
  <c r="V15" i="4"/>
  <c r="W15" i="4" s="1"/>
  <c r="T4" i="21"/>
  <c r="U4" i="21" s="1"/>
  <c r="T9" i="19"/>
  <c r="U9" i="19" s="1"/>
  <c r="T17" i="19"/>
  <c r="T11" i="19"/>
  <c r="F11" i="19" s="1"/>
  <c r="A15" i="26" a="1"/>
  <c r="A15" i="26" s="1"/>
  <c r="F9" i="22"/>
  <c r="W9" i="22"/>
  <c r="W5" i="22"/>
  <c r="F5" i="22"/>
  <c r="F21" i="4"/>
  <c r="B21" i="4" a="1"/>
  <c r="B21" i="4" s="1"/>
  <c r="W21" i="4"/>
  <c r="X21" i="4"/>
  <c r="A15" i="4" a="1"/>
  <c r="A15" i="4" s="1"/>
  <c r="B15" i="4" a="1"/>
  <c r="B15" i="4" s="1"/>
  <c r="F7" i="4"/>
  <c r="W7" i="4"/>
  <c r="X7" i="4"/>
  <c r="U21" i="19" l="1"/>
  <c r="V21" i="19"/>
  <c r="F8" i="27"/>
  <c r="X15" i="4"/>
  <c r="V13" i="19"/>
  <c r="U13" i="19"/>
  <c r="U19" i="19"/>
  <c r="F19" i="19"/>
  <c r="V8" i="27"/>
  <c r="V15" i="26"/>
  <c r="U15" i="26"/>
  <c r="F15" i="4"/>
  <c r="F9" i="19"/>
  <c r="V9" i="19"/>
  <c r="F4" i="21"/>
  <c r="V4" i="21"/>
  <c r="U17" i="19"/>
  <c r="V17" i="19"/>
  <c r="F17" i="19"/>
  <c r="V11" i="19"/>
  <c r="U11" i="19"/>
  <c r="CX35" i="19" l="1"/>
  <c r="CY35" i="19"/>
  <c r="CZ35" i="19"/>
  <c r="DA35" i="19"/>
  <c r="DC35" i="19"/>
  <c r="DD35" i="19"/>
  <c r="PY35" i="19"/>
  <c r="PZ35" i="19"/>
  <c r="QA35" i="19"/>
  <c r="QB35" i="19"/>
  <c r="QD35" i="19"/>
  <c r="QE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QY35" i="19"/>
  <c r="QZ35" i="19"/>
  <c r="CX14" i="26"/>
  <c r="CY14" i="26"/>
  <c r="CZ14" i="26"/>
  <c r="DA14" i="26"/>
  <c r="DC14" i="26"/>
  <c r="DD14" i="26"/>
  <c r="PY14" i="26"/>
  <c r="PZ14" i="26"/>
  <c r="QA14" i="26"/>
  <c r="QB14" i="26"/>
  <c r="QD14" i="26"/>
  <c r="QE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QY14" i="26"/>
  <c r="QZ14" i="26"/>
  <c r="QF35" i="19" l="1"/>
  <c r="QF14" i="26"/>
  <c r="DE14" i="26"/>
  <c r="DE35" i="19"/>
  <c r="R14" i="26"/>
  <c r="S14" i="26" s="1"/>
  <c r="RG35" i="19"/>
  <c r="RB35" i="19"/>
  <c r="R35" i="19"/>
  <c r="DH35" i="19" s="1"/>
  <c r="QC35" i="19"/>
  <c r="RH35" i="19"/>
  <c r="DB35" i="19"/>
  <c r="P35" i="19"/>
  <c r="Q35" i="19" s="1"/>
  <c r="N35" i="19"/>
  <c r="O35" i="19" s="1"/>
  <c r="H35" i="19"/>
  <c r="RD35" i="19"/>
  <c r="RC35" i="19"/>
  <c r="L35" i="19"/>
  <c r="M35" i="19" s="1"/>
  <c r="RE35" i="19"/>
  <c r="I35" i="19"/>
  <c r="RB14" i="26"/>
  <c r="QC14" i="26"/>
  <c r="RH14" i="26"/>
  <c r="P14" i="26"/>
  <c r="DG14" i="26" s="1"/>
  <c r="RG14" i="26"/>
  <c r="DB14" i="26"/>
  <c r="RD14" i="26"/>
  <c r="N14" i="26"/>
  <c r="O14" i="26" s="1"/>
  <c r="RC14" i="26"/>
  <c r="H14" i="26"/>
  <c r="L14" i="26"/>
  <c r="M14" i="26" s="1"/>
  <c r="RE14" i="26"/>
  <c r="I14" i="26"/>
  <c r="RI35" i="19" l="1"/>
  <c r="RI14" i="26"/>
  <c r="DH14" i="26"/>
  <c r="K35" i="19"/>
  <c r="J35" i="19" s="1"/>
  <c r="DF35" i="19"/>
  <c r="S35" i="19"/>
  <c r="K14" i="26"/>
  <c r="J14" i="26" s="1"/>
  <c r="DF14" i="26"/>
  <c r="RF35" i="19"/>
  <c r="DG35" i="19"/>
  <c r="Q14" i="26"/>
  <c r="RF14" i="26"/>
  <c r="T14" i="26" l="1"/>
  <c r="F14" i="26" s="1"/>
  <c r="A35" i="19" a="1"/>
  <c r="A35" i="19" s="1"/>
  <c r="B35" i="19" a="1"/>
  <c r="B35" i="19" s="1"/>
  <c r="T35" i="19"/>
  <c r="F35" i="19" s="1"/>
  <c r="U14" i="26" l="1"/>
  <c r="V14" i="26"/>
  <c r="V35" i="19"/>
  <c r="U35" i="19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Q32" i="22"/>
  <c r="CR32" i="22"/>
  <c r="CS32" i="22"/>
  <c r="CT32" i="22"/>
  <c r="CU32" i="22"/>
  <c r="CV32" i="22"/>
  <c r="CX32" i="22"/>
  <c r="CY32" i="22"/>
  <c r="CZ32" i="22"/>
  <c r="SH32" i="22"/>
  <c r="SI32" i="22"/>
  <c r="SJ32" i="22"/>
  <c r="SK32" i="22"/>
  <c r="SL32" i="22"/>
  <c r="SM32" i="22"/>
  <c r="SO32" i="22"/>
  <c r="SP32" i="22"/>
  <c r="SQ32" i="22"/>
  <c r="SR32" i="22"/>
  <c r="SS32" i="22"/>
  <c r="ST32" i="22"/>
  <c r="SV32" i="22"/>
  <c r="SW32" i="22"/>
  <c r="SX32" i="22"/>
  <c r="TL32" i="22" s="1"/>
  <c r="SY32" i="22"/>
  <c r="TM32" i="22" s="1"/>
  <c r="SZ32" i="22"/>
  <c r="TA32" i="22"/>
  <c r="TB32" i="22"/>
  <c r="TC32" i="22"/>
  <c r="TO32" i="22" s="1"/>
  <c r="TD32" i="22"/>
  <c r="TP32" i="22" s="1"/>
  <c r="TE32" i="22"/>
  <c r="TF32" i="22"/>
  <c r="TG32" i="22"/>
  <c r="TH32" i="22"/>
  <c r="TS32" i="22" s="1"/>
  <c r="TI32" i="22"/>
  <c r="TT32" i="22" s="1"/>
  <c r="TJ32" i="22"/>
  <c r="CQ36" i="22"/>
  <c r="CR36" i="22"/>
  <c r="CS36" i="22"/>
  <c r="CT36" i="22"/>
  <c r="CU36" i="22"/>
  <c r="CV36" i="22"/>
  <c r="CX36" i="22"/>
  <c r="CY36" i="22"/>
  <c r="CZ36" i="22"/>
  <c r="SH36" i="22"/>
  <c r="SI36" i="22"/>
  <c r="SJ36" i="22"/>
  <c r="SK36" i="22"/>
  <c r="SL36" i="22"/>
  <c r="SM36" i="22"/>
  <c r="SO36" i="22"/>
  <c r="SP36" i="22"/>
  <c r="SQ36" i="22"/>
  <c r="SR36" i="22"/>
  <c r="SS36" i="22"/>
  <c r="ST36" i="22"/>
  <c r="SV36" i="22"/>
  <c r="SW36" i="22"/>
  <c r="SX36" i="22"/>
  <c r="TL36" i="22" s="1"/>
  <c r="SY36" i="22"/>
  <c r="TM36" i="22" s="1"/>
  <c r="SZ36" i="22"/>
  <c r="TA36" i="22"/>
  <c r="TB36" i="22"/>
  <c r="TC36" i="22"/>
  <c r="TO36" i="22" s="1"/>
  <c r="TD36" i="22"/>
  <c r="TP36" i="22" s="1"/>
  <c r="TE36" i="22"/>
  <c r="TF36" i="22"/>
  <c r="TG36" i="22"/>
  <c r="TH36" i="22"/>
  <c r="TI36" i="22"/>
  <c r="TT36" i="22" s="1"/>
  <c r="TJ36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I16" i="22"/>
  <c r="TT16" i="22" s="1"/>
  <c r="TJ16" i="22"/>
  <c r="CQ30" i="22"/>
  <c r="CR30" i="22"/>
  <c r="CS30" i="22"/>
  <c r="CT30" i="22"/>
  <c r="CU30" i="22"/>
  <c r="CV30" i="22"/>
  <c r="CX30" i="22"/>
  <c r="CY30" i="22"/>
  <c r="CZ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I30" i="22"/>
  <c r="TT30" i="22" s="1"/>
  <c r="TJ30" i="22"/>
  <c r="CQ35" i="22"/>
  <c r="CR35" i="22"/>
  <c r="CS35" i="22"/>
  <c r="CT35" i="22"/>
  <c r="CU35" i="22"/>
  <c r="CV35" i="22"/>
  <c r="CX35" i="22"/>
  <c r="CY35" i="22"/>
  <c r="CZ35" i="22"/>
  <c r="SH35" i="22"/>
  <c r="SI35" i="22"/>
  <c r="SJ35" i="22"/>
  <c r="SK35" i="22"/>
  <c r="SL35" i="22"/>
  <c r="SM35" i="22"/>
  <c r="SO35" i="22"/>
  <c r="SP35" i="22"/>
  <c r="SQ35" i="22"/>
  <c r="SR35" i="22"/>
  <c r="SS35" i="22"/>
  <c r="ST35" i="22"/>
  <c r="SV35" i="22"/>
  <c r="SW35" i="22"/>
  <c r="SX35" i="22"/>
  <c r="TL35" i="22" s="1"/>
  <c r="SY35" i="22"/>
  <c r="TM35" i="22" s="1"/>
  <c r="SZ35" i="22"/>
  <c r="TA35" i="22"/>
  <c r="TB35" i="22"/>
  <c r="TC35" i="22"/>
  <c r="TO35" i="22" s="1"/>
  <c r="TD35" i="22"/>
  <c r="TP35" i="22" s="1"/>
  <c r="TE35" i="22"/>
  <c r="TF35" i="22"/>
  <c r="TG35" i="22"/>
  <c r="TH35" i="22"/>
  <c r="TS35" i="22" s="1"/>
  <c r="TI35" i="22"/>
  <c r="TT35" i="22" s="1"/>
  <c r="TJ35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22" i="22"/>
  <c r="CR22" i="22"/>
  <c r="CS22" i="22"/>
  <c r="CT22" i="22"/>
  <c r="CU22" i="22"/>
  <c r="CV22" i="22"/>
  <c r="CX22" i="22"/>
  <c r="CY22" i="22"/>
  <c r="CZ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39" i="4"/>
  <c r="CR39" i="4"/>
  <c r="CS39" i="4"/>
  <c r="CT39" i="4"/>
  <c r="CU39" i="4"/>
  <c r="CV39" i="4"/>
  <c r="CX39" i="4"/>
  <c r="CY39" i="4"/>
  <c r="CZ39" i="4"/>
  <c r="SH39" i="4"/>
  <c r="SI39" i="4"/>
  <c r="SJ39" i="4"/>
  <c r="SK39" i="4"/>
  <c r="SL39" i="4"/>
  <c r="SM39" i="4"/>
  <c r="SO39" i="4"/>
  <c r="SP39" i="4"/>
  <c r="SQ39" i="4"/>
  <c r="SR39" i="4"/>
  <c r="SS39" i="4"/>
  <c r="ST39" i="4"/>
  <c r="SV39" i="4"/>
  <c r="SW39" i="4"/>
  <c r="SX39" i="4"/>
  <c r="TL39" i="4" s="1"/>
  <c r="SY39" i="4"/>
  <c r="TM39" i="4" s="1"/>
  <c r="SZ39" i="4"/>
  <c r="TA39" i="4"/>
  <c r="TB39" i="4"/>
  <c r="TC39" i="4"/>
  <c r="TO39" i="4" s="1"/>
  <c r="TD39" i="4"/>
  <c r="TP39" i="4" s="1"/>
  <c r="TE39" i="4"/>
  <c r="TF39" i="4"/>
  <c r="TG39" i="4"/>
  <c r="TH39" i="4"/>
  <c r="TS39" i="4" s="1"/>
  <c r="TI39" i="4"/>
  <c r="TT39" i="4" s="1"/>
  <c r="TJ39" i="4"/>
  <c r="CQ34" i="4"/>
  <c r="CR34" i="4"/>
  <c r="CS34" i="4"/>
  <c r="CT34" i="4"/>
  <c r="CU34" i="4"/>
  <c r="CV34" i="4"/>
  <c r="CX34" i="4"/>
  <c r="CY34" i="4"/>
  <c r="CZ34" i="4"/>
  <c r="SH34" i="4"/>
  <c r="SI34" i="4"/>
  <c r="SJ34" i="4"/>
  <c r="SK34" i="4"/>
  <c r="SL34" i="4"/>
  <c r="SM34" i="4"/>
  <c r="SO34" i="4"/>
  <c r="SP34" i="4"/>
  <c r="SQ34" i="4"/>
  <c r="SR34" i="4"/>
  <c r="SS34" i="4"/>
  <c r="ST34" i="4"/>
  <c r="SV34" i="4"/>
  <c r="SW34" i="4"/>
  <c r="SX34" i="4"/>
  <c r="TL34" i="4" s="1"/>
  <c r="SY34" i="4"/>
  <c r="TM34" i="4" s="1"/>
  <c r="SZ34" i="4"/>
  <c r="TA34" i="4"/>
  <c r="TB34" i="4"/>
  <c r="TC34" i="4"/>
  <c r="TO34" i="4" s="1"/>
  <c r="TD34" i="4"/>
  <c r="TP34" i="4" s="1"/>
  <c r="TE34" i="4"/>
  <c r="TF34" i="4"/>
  <c r="TG34" i="4"/>
  <c r="TH34" i="4"/>
  <c r="TI34" i="4"/>
  <c r="TT34" i="4" s="1"/>
  <c r="TJ34" i="4"/>
  <c r="CX22" i="27"/>
  <c r="CY22" i="27"/>
  <c r="CZ22" i="27"/>
  <c r="DA22" i="27"/>
  <c r="DC22" i="27"/>
  <c r="DD22" i="27"/>
  <c r="PY22" i="27"/>
  <c r="PZ22" i="27"/>
  <c r="QA22" i="27"/>
  <c r="QB22" i="27"/>
  <c r="QD22" i="27"/>
  <c r="QE22" i="27"/>
  <c r="QG22" i="27"/>
  <c r="QH22" i="27"/>
  <c r="QI22" i="27"/>
  <c r="QJ22" i="27"/>
  <c r="QK22" i="27"/>
  <c r="QL22" i="27"/>
  <c r="QM22" i="27"/>
  <c r="QN22" i="27"/>
  <c r="QO22" i="27"/>
  <c r="QP22" i="27"/>
  <c r="QQ22" i="27"/>
  <c r="QR22" i="27"/>
  <c r="QS22" i="27"/>
  <c r="QT22" i="27"/>
  <c r="QU22" i="27"/>
  <c r="QV22" i="27"/>
  <c r="QW22" i="27"/>
  <c r="QX22" i="27"/>
  <c r="QY22" i="27"/>
  <c r="QZ22" i="27"/>
  <c r="CX16" i="27"/>
  <c r="CY16" i="27"/>
  <c r="CZ16" i="27"/>
  <c r="DA16" i="27"/>
  <c r="DC16" i="27"/>
  <c r="DD16" i="27"/>
  <c r="PY16" i="27"/>
  <c r="PZ16" i="27"/>
  <c r="QA16" i="27"/>
  <c r="QB16" i="27"/>
  <c r="QD16" i="27"/>
  <c r="QE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QY16" i="27"/>
  <c r="QZ16" i="27"/>
  <c r="CX22" i="26"/>
  <c r="CY22" i="26"/>
  <c r="CZ22" i="26"/>
  <c r="DA22" i="26"/>
  <c r="DC22" i="26"/>
  <c r="DD22" i="26"/>
  <c r="PY22" i="26"/>
  <c r="PZ22" i="26"/>
  <c r="QA22" i="26"/>
  <c r="QB22" i="26"/>
  <c r="QD22" i="26"/>
  <c r="QE22" i="26"/>
  <c r="QG22" i="26"/>
  <c r="QH22" i="26"/>
  <c r="QI22" i="26"/>
  <c r="QJ22" i="26"/>
  <c r="QK22" i="26"/>
  <c r="QL22" i="26"/>
  <c r="QM22" i="26"/>
  <c r="QN22" i="26"/>
  <c r="QO22" i="26"/>
  <c r="QP22" i="26"/>
  <c r="QQ22" i="26"/>
  <c r="QR22" i="26"/>
  <c r="QS22" i="26"/>
  <c r="QT22" i="26"/>
  <c r="QU22" i="26"/>
  <c r="QV22" i="26"/>
  <c r="QW22" i="26"/>
  <c r="QX22" i="26"/>
  <c r="QY22" i="26"/>
  <c r="QZ22" i="26"/>
  <c r="CX6" i="26"/>
  <c r="CY6" i="26"/>
  <c r="CZ6" i="26"/>
  <c r="DA6" i="26"/>
  <c r="DC6" i="26"/>
  <c r="DD6" i="26"/>
  <c r="PY6" i="26"/>
  <c r="PZ6" i="26"/>
  <c r="QA6" i="26"/>
  <c r="QB6" i="26"/>
  <c r="QD6" i="26"/>
  <c r="QE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QY6" i="26"/>
  <c r="QZ6" i="26"/>
  <c r="CX28" i="19"/>
  <c r="CY28" i="19"/>
  <c r="CZ28" i="19"/>
  <c r="DA28" i="19"/>
  <c r="DC28" i="19"/>
  <c r="DD28" i="19"/>
  <c r="PY28" i="19"/>
  <c r="PZ28" i="19"/>
  <c r="QA28" i="19"/>
  <c r="QB28" i="19"/>
  <c r="QD28" i="19"/>
  <c r="QE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Y28" i="19"/>
  <c r="QZ28" i="19"/>
  <c r="QF28" i="19" l="1"/>
  <c r="DE6" i="26"/>
  <c r="QF16" i="27"/>
  <c r="QF22" i="27"/>
  <c r="QF6" i="26"/>
  <c r="DE22" i="26"/>
  <c r="QF22" i="26"/>
  <c r="SN26" i="4"/>
  <c r="SU26" i="4" s="1"/>
  <c r="CW25" i="4"/>
  <c r="DA25" i="4" s="1"/>
  <c r="DE28" i="19"/>
  <c r="DE16" i="27"/>
  <c r="DE22" i="27"/>
  <c r="L25" i="4"/>
  <c r="M25" i="4" s="1"/>
  <c r="CW26" i="4"/>
  <c r="DA26" i="4" s="1"/>
  <c r="SN25" i="4"/>
  <c r="SU25" i="4" s="1"/>
  <c r="TQ25" i="4"/>
  <c r="TN25" i="4"/>
  <c r="N25" i="4"/>
  <c r="O25" i="4" s="1"/>
  <c r="R25" i="4"/>
  <c r="S25" i="4" s="1"/>
  <c r="H25" i="4"/>
  <c r="P25" i="4"/>
  <c r="DC25" i="4" s="1"/>
  <c r="T25" i="4"/>
  <c r="U25" i="4" s="1"/>
  <c r="TU25" i="4"/>
  <c r="K25" i="4"/>
  <c r="I25" i="4"/>
  <c r="TQ26" i="4"/>
  <c r="TU26" i="4"/>
  <c r="TN26" i="4"/>
  <c r="N26" i="4"/>
  <c r="O26" i="4" s="1"/>
  <c r="L26" i="4"/>
  <c r="M26" i="4" s="1"/>
  <c r="T26" i="4"/>
  <c r="U26" i="4" s="1"/>
  <c r="H26" i="4"/>
  <c r="K26" i="4"/>
  <c r="R26" i="4"/>
  <c r="S26" i="4" s="1"/>
  <c r="I26" i="4"/>
  <c r="P26" i="4"/>
  <c r="CW32" i="22"/>
  <c r="DA32" i="22" s="1"/>
  <c r="I16" i="27"/>
  <c r="I28" i="19"/>
  <c r="H28" i="19"/>
  <c r="H16" i="27"/>
  <c r="I22" i="27"/>
  <c r="H22" i="27"/>
  <c r="I22" i="26"/>
  <c r="H22" i="26"/>
  <c r="I6" i="26"/>
  <c r="H6" i="26"/>
  <c r="H22" i="22"/>
  <c r="I12" i="22"/>
  <c r="H21" i="22"/>
  <c r="I35" i="22"/>
  <c r="H36" i="22"/>
  <c r="I32" i="22"/>
  <c r="H12" i="22"/>
  <c r="H35" i="22"/>
  <c r="I30" i="22"/>
  <c r="H32" i="22"/>
  <c r="H30" i="22"/>
  <c r="I16" i="22"/>
  <c r="I22" i="22"/>
  <c r="I21" i="22"/>
  <c r="H16" i="22"/>
  <c r="I36" i="22"/>
  <c r="I34" i="4"/>
  <c r="I39" i="4"/>
  <c r="H34" i="4"/>
  <c r="H39" i="4"/>
  <c r="P22" i="26"/>
  <c r="DG22" i="26" s="1"/>
  <c r="QC22" i="26"/>
  <c r="QC6" i="26"/>
  <c r="RE28" i="19"/>
  <c r="RG28" i="19"/>
  <c r="QC22" i="27"/>
  <c r="R22" i="27"/>
  <c r="DH22" i="27" s="1"/>
  <c r="R16" i="27"/>
  <c r="S16" i="27" s="1"/>
  <c r="RG22" i="27"/>
  <c r="RB22" i="27"/>
  <c r="RB6" i="26"/>
  <c r="R22" i="26"/>
  <c r="DH22" i="26" s="1"/>
  <c r="RB22" i="26"/>
  <c r="SN35" i="22"/>
  <c r="SU35" i="22" s="1"/>
  <c r="CW30" i="22"/>
  <c r="DA30" i="22" s="1"/>
  <c r="SN21" i="22"/>
  <c r="SU21" i="22" s="1"/>
  <c r="CW22" i="22"/>
  <c r="DA22" i="22" s="1"/>
  <c r="CW21" i="22"/>
  <c r="DA21" i="22" s="1"/>
  <c r="CW16" i="22"/>
  <c r="DA16" i="22" s="1"/>
  <c r="SN32" i="22"/>
  <c r="SU32" i="22" s="1"/>
  <c r="SN36" i="22"/>
  <c r="SU36" i="22" s="1"/>
  <c r="SN39" i="4"/>
  <c r="SU39" i="4" s="1"/>
  <c r="CW12" i="22"/>
  <c r="DA12" i="22" s="1"/>
  <c r="CW35" i="22"/>
  <c r="DA35" i="22" s="1"/>
  <c r="CW36" i="22"/>
  <c r="DA36" i="22" s="1"/>
  <c r="TN32" i="22"/>
  <c r="TU32" i="22"/>
  <c r="L32" i="22"/>
  <c r="M32" i="22" s="1"/>
  <c r="T32" i="22"/>
  <c r="U32" i="22" s="1"/>
  <c r="N32" i="22"/>
  <c r="O32" i="22" s="1"/>
  <c r="R32" i="22"/>
  <c r="S32" i="22" s="1"/>
  <c r="K32" i="22"/>
  <c r="TQ32" i="22"/>
  <c r="P32" i="22"/>
  <c r="SN16" i="22"/>
  <c r="SU16" i="22" s="1"/>
  <c r="TU36" i="22"/>
  <c r="TN36" i="22"/>
  <c r="TS36" i="22"/>
  <c r="TQ36" i="22"/>
  <c r="R36" i="22"/>
  <c r="S36" i="22" s="1"/>
  <c r="N36" i="22"/>
  <c r="O36" i="22" s="1"/>
  <c r="L36" i="22"/>
  <c r="M36" i="22" s="1"/>
  <c r="P36" i="22"/>
  <c r="T36" i="22"/>
  <c r="U36" i="22" s="1"/>
  <c r="K36" i="22"/>
  <c r="TN16" i="22"/>
  <c r="TQ16" i="22"/>
  <c r="TU16" i="22"/>
  <c r="TS16" i="22"/>
  <c r="T16" i="22"/>
  <c r="U16" i="22" s="1"/>
  <c r="N16" i="22"/>
  <c r="O16" i="22" s="1"/>
  <c r="L16" i="22"/>
  <c r="M16" i="22" s="1"/>
  <c r="R16" i="22"/>
  <c r="S16" i="22" s="1"/>
  <c r="K16" i="22"/>
  <c r="P16" i="22"/>
  <c r="SN30" i="22"/>
  <c r="SU30" i="22" s="1"/>
  <c r="TU30" i="22"/>
  <c r="TN30" i="22"/>
  <c r="TS30" i="22"/>
  <c r="TQ30" i="22"/>
  <c r="N30" i="22"/>
  <c r="O30" i="22" s="1"/>
  <c r="K30" i="22"/>
  <c r="L30" i="22"/>
  <c r="M30" i="22" s="1"/>
  <c r="R30" i="22"/>
  <c r="S30" i="22" s="1"/>
  <c r="P30" i="22"/>
  <c r="T30" i="22"/>
  <c r="U30" i="22" s="1"/>
  <c r="TU35" i="22"/>
  <c r="TQ35" i="22"/>
  <c r="TN35" i="22"/>
  <c r="N35" i="22"/>
  <c r="O35" i="22" s="1"/>
  <c r="R35" i="22"/>
  <c r="S35" i="22" s="1"/>
  <c r="L35" i="22"/>
  <c r="M35" i="22" s="1"/>
  <c r="T35" i="22"/>
  <c r="U35" i="22" s="1"/>
  <c r="K35" i="22"/>
  <c r="P35" i="22"/>
  <c r="N21" i="22"/>
  <c r="O21" i="22" s="1"/>
  <c r="TU21" i="22"/>
  <c r="TN21" i="22"/>
  <c r="T21" i="22"/>
  <c r="U21" i="22" s="1"/>
  <c r="TQ21" i="22"/>
  <c r="L21" i="22"/>
  <c r="M21" i="22" s="1"/>
  <c r="R21" i="22"/>
  <c r="S21" i="22" s="1"/>
  <c r="K21" i="22"/>
  <c r="P21" i="22"/>
  <c r="SN12" i="22"/>
  <c r="SU12" i="22" s="1"/>
  <c r="SN22" i="22"/>
  <c r="SU22" i="22" s="1"/>
  <c r="TN12" i="22"/>
  <c r="TU12" i="22"/>
  <c r="N12" i="22"/>
  <c r="O12" i="22" s="1"/>
  <c r="TQ12" i="22"/>
  <c r="L12" i="22"/>
  <c r="K12" i="22"/>
  <c r="R12" i="22"/>
  <c r="S12" i="22" s="1"/>
  <c r="T12" i="22"/>
  <c r="U12" i="22" s="1"/>
  <c r="P12" i="22"/>
  <c r="TU22" i="22"/>
  <c r="TQ22" i="22"/>
  <c r="TN22" i="22"/>
  <c r="T22" i="22"/>
  <c r="U22" i="22" s="1"/>
  <c r="N22" i="22"/>
  <c r="O22" i="22" s="1"/>
  <c r="L22" i="22"/>
  <c r="M22" i="22" s="1"/>
  <c r="K22" i="22"/>
  <c r="R22" i="22"/>
  <c r="S22" i="22" s="1"/>
  <c r="P22" i="22"/>
  <c r="CW39" i="4"/>
  <c r="DA39" i="4" s="1"/>
  <c r="CW34" i="4"/>
  <c r="DA34" i="4" s="1"/>
  <c r="SN34" i="4"/>
  <c r="SU34" i="4" s="1"/>
  <c r="TN39" i="4"/>
  <c r="TU39" i="4"/>
  <c r="TQ39" i="4"/>
  <c r="R39" i="4"/>
  <c r="S39" i="4" s="1"/>
  <c r="N39" i="4"/>
  <c r="O39" i="4" s="1"/>
  <c r="T39" i="4"/>
  <c r="U39" i="4" s="1"/>
  <c r="L39" i="4"/>
  <c r="M39" i="4" s="1"/>
  <c r="K39" i="4"/>
  <c r="P39" i="4"/>
  <c r="TQ34" i="4"/>
  <c r="TN34" i="4"/>
  <c r="TU34" i="4"/>
  <c r="TS34" i="4"/>
  <c r="T34" i="4"/>
  <c r="U34" i="4" s="1"/>
  <c r="L34" i="4"/>
  <c r="M34" i="4" s="1"/>
  <c r="R34" i="4"/>
  <c r="S34" i="4" s="1"/>
  <c r="P34" i="4"/>
  <c r="N34" i="4"/>
  <c r="K34" i="4"/>
  <c r="RH22" i="27"/>
  <c r="RG16" i="27"/>
  <c r="RB16" i="27"/>
  <c r="P22" i="27"/>
  <c r="Q22" i="27" s="1"/>
  <c r="RD22" i="27"/>
  <c r="RC22" i="27"/>
  <c r="RE22" i="27"/>
  <c r="N22" i="27"/>
  <c r="O22" i="27" s="1"/>
  <c r="L22" i="27"/>
  <c r="M22" i="27" s="1"/>
  <c r="DB22" i="27"/>
  <c r="QC16" i="27"/>
  <c r="RD16" i="27"/>
  <c r="RC16" i="27"/>
  <c r="DB16" i="27"/>
  <c r="P16" i="27"/>
  <c r="Q16" i="27" s="1"/>
  <c r="N16" i="27"/>
  <c r="DF16" i="27" s="1"/>
  <c r="RH16" i="27"/>
  <c r="L16" i="27"/>
  <c r="M16" i="27" s="1"/>
  <c r="RE16" i="27"/>
  <c r="RD22" i="26"/>
  <c r="RC22" i="26"/>
  <c r="RH22" i="26"/>
  <c r="RG22" i="26"/>
  <c r="DB22" i="26"/>
  <c r="N22" i="26"/>
  <c r="DF22" i="26" s="1"/>
  <c r="L22" i="26"/>
  <c r="M22" i="26" s="1"/>
  <c r="RE22" i="26"/>
  <c r="P6" i="26"/>
  <c r="DG6" i="26" s="1"/>
  <c r="RC6" i="26"/>
  <c r="RD6" i="26"/>
  <c r="RG6" i="26"/>
  <c r="DB6" i="26"/>
  <c r="R6" i="26"/>
  <c r="DH6" i="26" s="1"/>
  <c r="N6" i="26"/>
  <c r="O6" i="26" s="1"/>
  <c r="RH6" i="26"/>
  <c r="L6" i="26"/>
  <c r="M6" i="26" s="1"/>
  <c r="RE6" i="26"/>
  <c r="R28" i="19"/>
  <c r="S28" i="19" s="1"/>
  <c r="QC28" i="19"/>
  <c r="P28" i="19"/>
  <c r="Q28" i="19" s="1"/>
  <c r="RC28" i="19"/>
  <c r="RB28" i="19"/>
  <c r="RH28" i="19"/>
  <c r="RD28" i="19"/>
  <c r="N28" i="19"/>
  <c r="DF28" i="19" s="1"/>
  <c r="L28" i="19"/>
  <c r="M28" i="19" s="1"/>
  <c r="DB28" i="19"/>
  <c r="CX23" i="21"/>
  <c r="CY23" i="21"/>
  <c r="CZ23" i="21"/>
  <c r="DA23" i="21"/>
  <c r="DC23" i="21"/>
  <c r="DD23" i="21"/>
  <c r="PY23" i="21"/>
  <c r="PZ23" i="21"/>
  <c r="QA23" i="21"/>
  <c r="QB23" i="21"/>
  <c r="QD23" i="21"/>
  <c r="QE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QY23" i="21"/>
  <c r="QZ23" i="21"/>
  <c r="CX11" i="21"/>
  <c r="CY11" i="21"/>
  <c r="CZ11" i="21"/>
  <c r="DA11" i="21"/>
  <c r="DC11" i="21"/>
  <c r="DD11" i="21"/>
  <c r="PY11" i="21"/>
  <c r="PZ11" i="21"/>
  <c r="QA11" i="21"/>
  <c r="QB11" i="21"/>
  <c r="QD11" i="21"/>
  <c r="QE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QY11" i="21"/>
  <c r="QZ11" i="21"/>
  <c r="CX7" i="21"/>
  <c r="CY7" i="21"/>
  <c r="CZ7" i="21"/>
  <c r="DA7" i="21"/>
  <c r="DC7" i="21"/>
  <c r="DD7" i="21"/>
  <c r="PY7" i="21"/>
  <c r="PZ7" i="21"/>
  <c r="QA7" i="21"/>
  <c r="QB7" i="21"/>
  <c r="QD7" i="21"/>
  <c r="QE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QY7" i="21"/>
  <c r="QZ7" i="21"/>
  <c r="M12" i="22" l="1"/>
  <c r="RI22" i="27"/>
  <c r="QF23" i="21"/>
  <c r="RI22" i="26"/>
  <c r="QF7" i="21"/>
  <c r="QF11" i="21"/>
  <c r="RI28" i="19"/>
  <c r="RI16" i="27"/>
  <c r="RI6" i="26"/>
  <c r="DE11" i="21"/>
  <c r="DE23" i="21"/>
  <c r="DE7" i="21"/>
  <c r="TR25" i="4"/>
  <c r="TV25" i="4" s="1"/>
  <c r="TR26" i="4"/>
  <c r="TV26" i="4" s="1"/>
  <c r="J25" i="4"/>
  <c r="Q25" i="4"/>
  <c r="DB25" i="4"/>
  <c r="V25" i="4" s="1"/>
  <c r="DB26" i="4"/>
  <c r="J26" i="4"/>
  <c r="Q26" i="4"/>
  <c r="DC26" i="4"/>
  <c r="S22" i="26"/>
  <c r="DB12" i="22"/>
  <c r="I23" i="21"/>
  <c r="H23" i="21"/>
  <c r="H7" i="21"/>
  <c r="I11" i="21"/>
  <c r="H11" i="21"/>
  <c r="I7" i="21"/>
  <c r="RF22" i="26"/>
  <c r="Q22" i="26"/>
  <c r="RG23" i="21"/>
  <c r="J35" i="22"/>
  <c r="J32" i="22"/>
  <c r="J21" i="22"/>
  <c r="J36" i="22"/>
  <c r="J34" i="4"/>
  <c r="DB32" i="22"/>
  <c r="TR34" i="4"/>
  <c r="TV34" i="4" s="1"/>
  <c r="DH28" i="19"/>
  <c r="S22" i="27"/>
  <c r="DF22" i="27"/>
  <c r="DH16" i="27"/>
  <c r="DG16" i="27"/>
  <c r="Q6" i="26"/>
  <c r="O22" i="26"/>
  <c r="K22" i="26"/>
  <c r="RF6" i="26"/>
  <c r="TR32" i="22"/>
  <c r="TV32" i="22" s="1"/>
  <c r="DB16" i="22"/>
  <c r="TR16" i="22"/>
  <c r="TV16" i="22" s="1"/>
  <c r="TR36" i="22"/>
  <c r="TV36" i="22" s="1"/>
  <c r="Q32" i="22"/>
  <c r="DC32" i="22"/>
  <c r="DC36" i="22"/>
  <c r="Q36" i="22"/>
  <c r="DB36" i="22"/>
  <c r="DB35" i="22"/>
  <c r="TR35" i="22"/>
  <c r="TV35" i="22" s="1"/>
  <c r="Q16" i="22"/>
  <c r="DC16" i="22"/>
  <c r="TR30" i="22"/>
  <c r="TV30" i="22" s="1"/>
  <c r="J30" i="22"/>
  <c r="DC30" i="22"/>
  <c r="Q30" i="22"/>
  <c r="DB30" i="22"/>
  <c r="Q35" i="22"/>
  <c r="DC35" i="22"/>
  <c r="TR21" i="22"/>
  <c r="TV21" i="22" s="1"/>
  <c r="TR12" i="22"/>
  <c r="TV12" i="22" s="1"/>
  <c r="Q21" i="22"/>
  <c r="DC21" i="22"/>
  <c r="DB21" i="22"/>
  <c r="TR22" i="22"/>
  <c r="TV22" i="22" s="1"/>
  <c r="J12" i="22"/>
  <c r="DC12" i="22"/>
  <c r="Q12" i="22"/>
  <c r="Q22" i="22"/>
  <c r="DC22" i="22"/>
  <c r="DB22" i="22"/>
  <c r="J22" i="22"/>
  <c r="TR39" i="4"/>
  <c r="TV39" i="4" s="1"/>
  <c r="J39" i="4"/>
  <c r="Q39" i="4"/>
  <c r="DC39" i="4"/>
  <c r="DB39" i="4"/>
  <c r="Q34" i="4"/>
  <c r="DC34" i="4"/>
  <c r="O34" i="4"/>
  <c r="DB34" i="4"/>
  <c r="DG22" i="27"/>
  <c r="RF22" i="27"/>
  <c r="O16" i="27"/>
  <c r="K16" i="27"/>
  <c r="K22" i="27"/>
  <c r="RF16" i="27"/>
  <c r="T22" i="26"/>
  <c r="DF6" i="26"/>
  <c r="T6" i="26" s="1"/>
  <c r="K6" i="26"/>
  <c r="S6" i="26"/>
  <c r="RF28" i="19"/>
  <c r="DG28" i="19"/>
  <c r="K28" i="19"/>
  <c r="O28" i="19"/>
  <c r="QC23" i="21"/>
  <c r="P23" i="21"/>
  <c r="Q23" i="21" s="1"/>
  <c r="RH23" i="21"/>
  <c r="R23" i="21"/>
  <c r="S23" i="21" s="1"/>
  <c r="RD23" i="21"/>
  <c r="RC23" i="21"/>
  <c r="RE23" i="21"/>
  <c r="RB23" i="21"/>
  <c r="N23" i="21"/>
  <c r="DF23" i="21" s="1"/>
  <c r="L23" i="21"/>
  <c r="M23" i="21" s="1"/>
  <c r="DB23" i="21"/>
  <c r="RH11" i="21"/>
  <c r="RG7" i="21"/>
  <c r="R11" i="21"/>
  <c r="DH11" i="21" s="1"/>
  <c r="QC11" i="21"/>
  <c r="RG11" i="21"/>
  <c r="RD11" i="21"/>
  <c r="RB11" i="21"/>
  <c r="P11" i="21"/>
  <c r="Q11" i="21" s="1"/>
  <c r="N11" i="21"/>
  <c r="O11" i="21" s="1"/>
  <c r="RC11" i="21"/>
  <c r="L11" i="21"/>
  <c r="DB11" i="21"/>
  <c r="RE11" i="21"/>
  <c r="R7" i="21"/>
  <c r="DH7" i="21" s="1"/>
  <c r="QC7" i="21"/>
  <c r="RD7" i="21"/>
  <c r="RH7" i="21"/>
  <c r="RC7" i="21"/>
  <c r="RB7" i="21"/>
  <c r="P7" i="21"/>
  <c r="DG7" i="21" s="1"/>
  <c r="N7" i="21"/>
  <c r="O7" i="21" s="1"/>
  <c r="L7" i="21"/>
  <c r="M7" i="21" s="1"/>
  <c r="DB7" i="21"/>
  <c r="RE7" i="21"/>
  <c r="CX8" i="21"/>
  <c r="CY8" i="21"/>
  <c r="CZ8" i="21"/>
  <c r="DA8" i="21"/>
  <c r="DC8" i="21"/>
  <c r="DD8" i="21"/>
  <c r="PY8" i="21"/>
  <c r="PZ8" i="21"/>
  <c r="QA8" i="21"/>
  <c r="QB8" i="21"/>
  <c r="QD8" i="21"/>
  <c r="QE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QY8" i="21"/>
  <c r="QZ8" i="21"/>
  <c r="CX20" i="21"/>
  <c r="CY20" i="21"/>
  <c r="CZ20" i="21"/>
  <c r="DA20" i="21"/>
  <c r="DC20" i="21"/>
  <c r="DD20" i="21"/>
  <c r="PY20" i="21"/>
  <c r="PZ20" i="21"/>
  <c r="QA20" i="21"/>
  <c r="QB20" i="21"/>
  <c r="QD20" i="21"/>
  <c r="QE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QY20" i="21"/>
  <c r="QZ20" i="21"/>
  <c r="CX10" i="21"/>
  <c r="CY10" i="21"/>
  <c r="CZ10" i="21"/>
  <c r="DA10" i="21"/>
  <c r="DC10" i="21"/>
  <c r="DD10" i="21"/>
  <c r="PY10" i="21"/>
  <c r="PZ10" i="21"/>
  <c r="QA10" i="21"/>
  <c r="QB10" i="21"/>
  <c r="QD10" i="21"/>
  <c r="QE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QY10" i="21"/>
  <c r="QZ10" i="21"/>
  <c r="CX20" i="19"/>
  <c r="CY20" i="19"/>
  <c r="CZ20" i="19"/>
  <c r="DA20" i="19"/>
  <c r="DC20" i="19"/>
  <c r="DD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CX14" i="19"/>
  <c r="CY14" i="19"/>
  <c r="CZ14" i="19"/>
  <c r="DA14" i="19"/>
  <c r="DC14" i="19"/>
  <c r="DD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X26" i="19"/>
  <c r="CY26" i="19"/>
  <c r="CZ26" i="19"/>
  <c r="DA26" i="19"/>
  <c r="DC26" i="19"/>
  <c r="DD26" i="19"/>
  <c r="PY26" i="19"/>
  <c r="PZ26" i="19"/>
  <c r="QA26" i="19"/>
  <c r="QB26" i="19"/>
  <c r="QD26" i="19"/>
  <c r="QE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QY26" i="19"/>
  <c r="QZ26" i="19"/>
  <c r="CX4" i="26"/>
  <c r="CY4" i="26"/>
  <c r="CZ4" i="26"/>
  <c r="DA4" i="26"/>
  <c r="DC4" i="26"/>
  <c r="DD4" i="26"/>
  <c r="PY4" i="26"/>
  <c r="PZ4" i="26"/>
  <c r="QA4" i="26"/>
  <c r="QB4" i="26"/>
  <c r="QD4" i="26"/>
  <c r="QE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QY4" i="26"/>
  <c r="QZ4" i="26"/>
  <c r="F25" i="4" l="1"/>
  <c r="A22" i="22" a="1"/>
  <c r="A22" i="22" s="1"/>
  <c r="B22" i="22" a="1"/>
  <c r="B22" i="22" s="1"/>
  <c r="A36" i="22" a="1"/>
  <c r="A36" i="22" s="1"/>
  <c r="B36" i="22" a="1"/>
  <c r="B36" i="22" s="1"/>
  <c r="A21" i="22" a="1"/>
  <c r="A21" i="22" s="1"/>
  <c r="B21" i="22" a="1"/>
  <c r="B21" i="22" s="1"/>
  <c r="A30" i="22" a="1"/>
  <c r="A30" i="22" s="1"/>
  <c r="B30" i="22" a="1"/>
  <c r="B30" i="22" s="1"/>
  <c r="A32" i="22" a="1"/>
  <c r="A32" i="22" s="1"/>
  <c r="B32" i="22" a="1"/>
  <c r="B32" i="22" s="1"/>
  <c r="A35" i="22" a="1"/>
  <c r="A35" i="22" s="1"/>
  <c r="B35" i="22" a="1"/>
  <c r="B35" i="22" s="1"/>
  <c r="A25" i="4" a="1"/>
  <c r="A25" i="4" s="1"/>
  <c r="B25" i="4" a="1"/>
  <c r="B25" i="4" s="1"/>
  <c r="A34" i="4" a="1"/>
  <c r="A34" i="4" s="1"/>
  <c r="B34" i="4" a="1"/>
  <c r="B34" i="4" s="1"/>
  <c r="A39" i="4" a="1"/>
  <c r="A39" i="4" s="1"/>
  <c r="B39" i="4" a="1"/>
  <c r="B39" i="4" s="1"/>
  <c r="A26" i="4" a="1"/>
  <c r="A26" i="4" s="1"/>
  <c r="B26" i="4" a="1"/>
  <c r="B26" i="4" s="1"/>
  <c r="RI11" i="21"/>
  <c r="QF10" i="21"/>
  <c r="QF20" i="21"/>
  <c r="QF8" i="21"/>
  <c r="RI7" i="21"/>
  <c r="RI23" i="21"/>
  <c r="QF14" i="19"/>
  <c r="QF20" i="19"/>
  <c r="QF26" i="19"/>
  <c r="QF4" i="26"/>
  <c r="DE4" i="26"/>
  <c r="DE10" i="21"/>
  <c r="DE20" i="21"/>
  <c r="DE8" i="21"/>
  <c r="DE20" i="19"/>
  <c r="DE26" i="19"/>
  <c r="DE14" i="19"/>
  <c r="V26" i="4"/>
  <c r="W26" i="4" s="1"/>
  <c r="X25" i="4"/>
  <c r="W25" i="4"/>
  <c r="V12" i="22"/>
  <c r="X12" i="22" s="1"/>
  <c r="H20" i="19"/>
  <c r="F22" i="26"/>
  <c r="H8" i="21"/>
  <c r="I10" i="21"/>
  <c r="H10" i="21"/>
  <c r="I20" i="21"/>
  <c r="H20" i="21"/>
  <c r="I8" i="21"/>
  <c r="RF23" i="21"/>
  <c r="I20" i="19"/>
  <c r="H14" i="19"/>
  <c r="I26" i="19"/>
  <c r="H26" i="19"/>
  <c r="I14" i="19"/>
  <c r="I4" i="26"/>
  <c r="H4" i="26"/>
  <c r="V32" i="22"/>
  <c r="X32" i="22" s="1"/>
  <c r="J28" i="19"/>
  <c r="J16" i="27"/>
  <c r="J6" i="26"/>
  <c r="B6" i="26" s="1" a="1"/>
  <c r="B6" i="26" s="1"/>
  <c r="J16" i="22"/>
  <c r="T28" i="19"/>
  <c r="U28" i="19" s="1"/>
  <c r="T22" i="27"/>
  <c r="F22" i="27" s="1"/>
  <c r="T16" i="27"/>
  <c r="U16" i="27" s="1"/>
  <c r="RF7" i="21"/>
  <c r="DG23" i="21"/>
  <c r="K23" i="21"/>
  <c r="V16" i="22"/>
  <c r="V35" i="22"/>
  <c r="V36" i="22"/>
  <c r="V30" i="22"/>
  <c r="V21" i="22"/>
  <c r="V22" i="22"/>
  <c r="X22" i="22" s="1"/>
  <c r="V39" i="4"/>
  <c r="W39" i="4" s="1"/>
  <c r="V34" i="4"/>
  <c r="W34" i="4" s="1"/>
  <c r="U22" i="26"/>
  <c r="V22" i="26"/>
  <c r="V6" i="26"/>
  <c r="U6" i="26"/>
  <c r="F6" i="26"/>
  <c r="S11" i="21"/>
  <c r="O23" i="21"/>
  <c r="DH23" i="21"/>
  <c r="DF7" i="21"/>
  <c r="T7" i="21" s="1"/>
  <c r="S7" i="21"/>
  <c r="DG11" i="21"/>
  <c r="DF11" i="21"/>
  <c r="RF11" i="21"/>
  <c r="K11" i="21"/>
  <c r="M11" i="21"/>
  <c r="Q7" i="21"/>
  <c r="K7" i="21"/>
  <c r="RG20" i="19"/>
  <c r="R20" i="19"/>
  <c r="DH20" i="19" s="1"/>
  <c r="RB20" i="19"/>
  <c r="QC20" i="19"/>
  <c r="QC8" i="21"/>
  <c r="R8" i="21"/>
  <c r="DH8" i="21" s="1"/>
  <c r="QC4" i="26"/>
  <c r="RC8" i="21"/>
  <c r="RG8" i="21"/>
  <c r="RB8" i="21"/>
  <c r="RD8" i="21"/>
  <c r="DB8" i="21"/>
  <c r="N8" i="21"/>
  <c r="DF8" i="21" s="1"/>
  <c r="P8" i="21"/>
  <c r="DG8" i="21" s="1"/>
  <c r="RH8" i="21"/>
  <c r="L8" i="21"/>
  <c r="M8" i="21" s="1"/>
  <c r="RE8" i="21"/>
  <c r="QC20" i="21"/>
  <c r="QC10" i="21"/>
  <c r="R10" i="21"/>
  <c r="S10" i="21" s="1"/>
  <c r="R20" i="21"/>
  <c r="DH20" i="21" s="1"/>
  <c r="RB10" i="21"/>
  <c r="RB20" i="21"/>
  <c r="RD20" i="21"/>
  <c r="RC20" i="21"/>
  <c r="RG20" i="21"/>
  <c r="DB20" i="21"/>
  <c r="P20" i="21"/>
  <c r="Q20" i="21" s="1"/>
  <c r="N20" i="21"/>
  <c r="O20" i="21" s="1"/>
  <c r="RH20" i="21"/>
  <c r="L20" i="21"/>
  <c r="M20" i="21" s="1"/>
  <c r="RE20" i="21"/>
  <c r="RC10" i="21"/>
  <c r="RD10" i="21"/>
  <c r="DB10" i="21"/>
  <c r="N10" i="21"/>
  <c r="O10" i="21" s="1"/>
  <c r="RG10" i="21"/>
  <c r="P10" i="21"/>
  <c r="DG10" i="21" s="1"/>
  <c r="RH10" i="21"/>
  <c r="L10" i="21"/>
  <c r="M10" i="21" s="1"/>
  <c r="RE10" i="21"/>
  <c r="RH20" i="19"/>
  <c r="RE20" i="19"/>
  <c r="P20" i="19"/>
  <c r="DG20" i="19" s="1"/>
  <c r="RD20" i="19"/>
  <c r="N20" i="19"/>
  <c r="O20" i="19" s="1"/>
  <c r="RC20" i="19"/>
  <c r="L20" i="19"/>
  <c r="DB20" i="19"/>
  <c r="QC14" i="19"/>
  <c r="RD14" i="19"/>
  <c r="RC14" i="19"/>
  <c r="RG14" i="19"/>
  <c r="RB14" i="19"/>
  <c r="DB14" i="19"/>
  <c r="P14" i="19"/>
  <c r="DG14" i="19" s="1"/>
  <c r="N14" i="19"/>
  <c r="O14" i="19" s="1"/>
  <c r="RH14" i="19"/>
  <c r="L14" i="19"/>
  <c r="M14" i="19" s="1"/>
  <c r="R14" i="19"/>
  <c r="RE14" i="19"/>
  <c r="QC26" i="19"/>
  <c r="RG26" i="19"/>
  <c r="RB26" i="19"/>
  <c r="RD26" i="19"/>
  <c r="RC26" i="19"/>
  <c r="R26" i="19"/>
  <c r="DH26" i="19" s="1"/>
  <c r="DB26" i="19"/>
  <c r="N26" i="19"/>
  <c r="O26" i="19" s="1"/>
  <c r="P26" i="19"/>
  <c r="DG26" i="19" s="1"/>
  <c r="RH26" i="19"/>
  <c r="L26" i="19"/>
  <c r="M26" i="19" s="1"/>
  <c r="RE26" i="19"/>
  <c r="RB4" i="26"/>
  <c r="RG4" i="26"/>
  <c r="RH4" i="26"/>
  <c r="DB4" i="26"/>
  <c r="RD4" i="26"/>
  <c r="R4" i="26"/>
  <c r="DH4" i="26" s="1"/>
  <c r="P4" i="26"/>
  <c r="DG4" i="26" s="1"/>
  <c r="N4" i="26"/>
  <c r="O4" i="26" s="1"/>
  <c r="RC4" i="26"/>
  <c r="L4" i="26"/>
  <c r="M4" i="26" s="1"/>
  <c r="RE4" i="26"/>
  <c r="F36" i="22" l="1"/>
  <c r="X36" i="22"/>
  <c r="F30" i="22"/>
  <c r="X30" i="22"/>
  <c r="W35" i="22"/>
  <c r="X35" i="22"/>
  <c r="F16" i="22"/>
  <c r="X16" i="22"/>
  <c r="F21" i="22"/>
  <c r="X21" i="22"/>
  <c r="A16" i="27" a="1"/>
  <c r="A16" i="27" s="1"/>
  <c r="B16" i="27" a="1"/>
  <c r="B16" i="27" s="1"/>
  <c r="A16" i="22" a="1"/>
  <c r="A16" i="22" s="1"/>
  <c r="B16" i="22" a="1"/>
  <c r="B16" i="22" s="1"/>
  <c r="F12" i="22"/>
  <c r="RI8" i="21"/>
  <c r="RI26" i="19"/>
  <c r="RI20" i="21"/>
  <c r="RI10" i="21"/>
  <c r="RI14" i="19"/>
  <c r="RI20" i="19"/>
  <c r="RI4" i="26"/>
  <c r="F26" i="4"/>
  <c r="X26" i="4"/>
  <c r="W12" i="22"/>
  <c r="F32" i="22"/>
  <c r="W32" i="22"/>
  <c r="F28" i="19"/>
  <c r="J11" i="21"/>
  <c r="J23" i="21"/>
  <c r="V28" i="19"/>
  <c r="J22" i="27"/>
  <c r="J22" i="26"/>
  <c r="F35" i="22"/>
  <c r="V22" i="27"/>
  <c r="U22" i="27"/>
  <c r="V16" i="27"/>
  <c r="F16" i="27"/>
  <c r="W16" i="22"/>
  <c r="T23" i="21"/>
  <c r="F23" i="21" s="1"/>
  <c r="W36" i="22"/>
  <c r="W30" i="22"/>
  <c r="W21" i="22"/>
  <c r="W22" i="22"/>
  <c r="F22" i="22"/>
  <c r="F39" i="4"/>
  <c r="X39" i="4"/>
  <c r="F34" i="4"/>
  <c r="X34" i="4"/>
  <c r="T11" i="21"/>
  <c r="V11" i="21" s="1"/>
  <c r="S8" i="21"/>
  <c r="V7" i="21"/>
  <c r="U7" i="21"/>
  <c r="F7" i="21"/>
  <c r="RF14" i="19"/>
  <c r="S20" i="19"/>
  <c r="O8" i="21"/>
  <c r="RF8" i="21"/>
  <c r="K20" i="21"/>
  <c r="K8" i="21"/>
  <c r="Q20" i="19"/>
  <c r="DH10" i="21"/>
  <c r="DF10" i="21"/>
  <c r="RF10" i="21"/>
  <c r="RF20" i="21"/>
  <c r="Q8" i="21"/>
  <c r="T8" i="21"/>
  <c r="S20" i="21"/>
  <c r="K10" i="21"/>
  <c r="DF20" i="21"/>
  <c r="DG20" i="21"/>
  <c r="Q10" i="21"/>
  <c r="DF20" i="19"/>
  <c r="T20" i="19" s="1"/>
  <c r="RF20" i="19"/>
  <c r="K20" i="19"/>
  <c r="M20" i="19"/>
  <c r="K26" i="19"/>
  <c r="Q14" i="19"/>
  <c r="K14" i="19"/>
  <c r="DF14" i="19"/>
  <c r="S14" i="19"/>
  <c r="DH14" i="19"/>
  <c r="DF26" i="19"/>
  <c r="T26" i="19" s="1"/>
  <c r="RF26" i="19"/>
  <c r="S26" i="19"/>
  <c r="Q26" i="19"/>
  <c r="K4" i="26"/>
  <c r="RF4" i="26"/>
  <c r="DF4" i="26"/>
  <c r="T4" i="26" s="1"/>
  <c r="S4" i="26"/>
  <c r="Q4" i="26"/>
  <c r="A23" i="21" l="1" a="1"/>
  <c r="A23" i="21" s="1"/>
  <c r="B23" i="21" a="1"/>
  <c r="B23" i="21" s="1"/>
  <c r="A22" i="27" a="1"/>
  <c r="A22" i="27" s="1"/>
  <c r="B22" i="27" a="1"/>
  <c r="B22" i="27" s="1"/>
  <c r="A22" i="26" a="1"/>
  <c r="A22" i="26" s="1"/>
  <c r="B22" i="26" a="1"/>
  <c r="B22" i="26" s="1"/>
  <c r="J7" i="21"/>
  <c r="J20" i="21"/>
  <c r="J10" i="21"/>
  <c r="J14" i="19"/>
  <c r="J4" i="26"/>
  <c r="V23" i="21"/>
  <c r="U23" i="21"/>
  <c r="F11" i="21"/>
  <c r="U11" i="21"/>
  <c r="T10" i="21"/>
  <c r="V10" i="21" s="1"/>
  <c r="T20" i="21"/>
  <c r="F20" i="21" s="1"/>
  <c r="V8" i="21"/>
  <c r="U8" i="21"/>
  <c r="F8" i="21"/>
  <c r="F20" i="19"/>
  <c r="V20" i="19"/>
  <c r="U20" i="19"/>
  <c r="F26" i="19"/>
  <c r="T14" i="19"/>
  <c r="V14" i="19" s="1"/>
  <c r="V26" i="19"/>
  <c r="U26" i="19"/>
  <c r="V4" i="26"/>
  <c r="U4" i="26"/>
  <c r="F4" i="26"/>
  <c r="B4" i="26" l="1" a="1"/>
  <c r="B4" i="26" s="1"/>
  <c r="A20" i="21" a="1"/>
  <c r="A20" i="21" s="1"/>
  <c r="B20" i="21" a="1"/>
  <c r="B20" i="21" s="1"/>
  <c r="J8" i="21"/>
  <c r="J26" i="19"/>
  <c r="J20" i="19"/>
  <c r="F10" i="21"/>
  <c r="U10" i="21"/>
  <c r="U20" i="21"/>
  <c r="V20" i="21"/>
  <c r="U14" i="19"/>
  <c r="F14" i="19"/>
  <c r="CQ8" i="22" l="1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I6" i="22" l="1"/>
  <c r="H6" i="22"/>
  <c r="I8" i="22"/>
  <c r="H8" i="22"/>
  <c r="I5" i="4"/>
  <c r="H5" i="4"/>
  <c r="P6" i="22"/>
  <c r="Q6" i="22" s="1"/>
  <c r="P8" i="22"/>
  <c r="Q8" i="22" s="1"/>
  <c r="CW5" i="4"/>
  <c r="DA5" i="4" s="1"/>
  <c r="SN8" i="22"/>
  <c r="SU8" i="22" s="1"/>
  <c r="CW8" i="22"/>
  <c r="DA8" i="22" s="1"/>
  <c r="CW6" i="22"/>
  <c r="DA6" i="22" s="1"/>
  <c r="SN6" i="22"/>
  <c r="SU6" i="22" s="1"/>
  <c r="SN5" i="4"/>
  <c r="SU5" i="4" s="1"/>
  <c r="TQ8" i="22"/>
  <c r="TN8" i="22"/>
  <c r="TU8" i="22"/>
  <c r="K8" i="22"/>
  <c r="N8" i="22"/>
  <c r="O8" i="22" s="1"/>
  <c r="T8" i="22"/>
  <c r="U8" i="22" s="1"/>
  <c r="L8" i="22"/>
  <c r="R8" i="22"/>
  <c r="S8" i="22" s="1"/>
  <c r="TN6" i="22"/>
  <c r="TU6" i="22"/>
  <c r="TQ6" i="22"/>
  <c r="N6" i="22"/>
  <c r="O6" i="22" s="1"/>
  <c r="T6" i="22"/>
  <c r="U6" i="22" s="1"/>
  <c r="L6" i="22"/>
  <c r="K6" i="22"/>
  <c r="R6" i="22"/>
  <c r="S6" i="22" s="1"/>
  <c r="TQ5" i="4"/>
  <c r="TN5" i="4"/>
  <c r="TU5" i="4"/>
  <c r="N5" i="4"/>
  <c r="O5" i="4" s="1"/>
  <c r="T5" i="4"/>
  <c r="U5" i="4" s="1"/>
  <c r="L5" i="4"/>
  <c r="K5" i="4"/>
  <c r="R5" i="4"/>
  <c r="S5" i="4" s="1"/>
  <c r="P5" i="4"/>
  <c r="J6" i="22" l="1"/>
  <c r="J8" i="22"/>
  <c r="J5" i="4"/>
  <c r="M6" i="22"/>
  <c r="M8" i="22"/>
  <c r="TR5" i="4"/>
  <c r="TV5" i="4" s="1"/>
  <c r="M5" i="4"/>
  <c r="TR8" i="22"/>
  <c r="TV8" i="22" s="1"/>
  <c r="TR6" i="22"/>
  <c r="TV6" i="22" s="1"/>
  <c r="DC8" i="22"/>
  <c r="DB8" i="22"/>
  <c r="DC6" i="22"/>
  <c r="DB6" i="22"/>
  <c r="DB5" i="4"/>
  <c r="Q5" i="4"/>
  <c r="DC5" i="4"/>
  <c r="V5" i="4" l="1"/>
  <c r="F5" i="4" s="1"/>
  <c r="V8" i="22"/>
  <c r="V6" i="22"/>
  <c r="F6" i="22" l="1"/>
  <c r="X6" i="22"/>
  <c r="W8" i="22"/>
  <c r="X8" i="22"/>
  <c r="F8" i="22"/>
  <c r="W6" i="22"/>
  <c r="W5" i="4"/>
  <c r="X5" i="4"/>
  <c r="CX13" i="27"/>
  <c r="CY13" i="27"/>
  <c r="CZ13" i="27"/>
  <c r="DA13" i="27"/>
  <c r="DC13" i="27"/>
  <c r="DD13" i="27"/>
  <c r="PY13" i="27"/>
  <c r="PZ13" i="27"/>
  <c r="QA13" i="27"/>
  <c r="QB13" i="27"/>
  <c r="QD13" i="27"/>
  <c r="QE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QY13" i="27"/>
  <c r="QZ13" i="27"/>
  <c r="CX4" i="27"/>
  <c r="CY4" i="27"/>
  <c r="CZ4" i="27"/>
  <c r="DA4" i="27"/>
  <c r="DC4" i="27"/>
  <c r="DD4" i="27"/>
  <c r="PY4" i="27"/>
  <c r="PZ4" i="27"/>
  <c r="QA4" i="27"/>
  <c r="QB4" i="27"/>
  <c r="QD4" i="27"/>
  <c r="QE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QY4" i="27"/>
  <c r="QZ4" i="27"/>
  <c r="DE4" i="27" l="1"/>
  <c r="QF4" i="27"/>
  <c r="QF13" i="27"/>
  <c r="I13" i="27"/>
  <c r="DE13" i="27"/>
  <c r="I4" i="27"/>
  <c r="H4" i="27"/>
  <c r="H13" i="27"/>
  <c r="QC13" i="27"/>
  <c r="RB13" i="27"/>
  <c r="RG4" i="27"/>
  <c r="RB4" i="27"/>
  <c r="P13" i="27"/>
  <c r="DG13" i="27" s="1"/>
  <c r="QC4" i="27"/>
  <c r="RD13" i="27"/>
  <c r="RC13" i="27"/>
  <c r="R13" i="27"/>
  <c r="DH13" i="27" s="1"/>
  <c r="RG13" i="27"/>
  <c r="DB13" i="27"/>
  <c r="N13" i="27"/>
  <c r="DF13" i="27" s="1"/>
  <c r="RH13" i="27"/>
  <c r="L13" i="27"/>
  <c r="M13" i="27" s="1"/>
  <c r="RE13" i="27"/>
  <c r="R4" i="27"/>
  <c r="S4" i="27" s="1"/>
  <c r="RC4" i="27"/>
  <c r="RD4" i="27"/>
  <c r="DB4" i="27"/>
  <c r="N4" i="27"/>
  <c r="O4" i="27" s="1"/>
  <c r="P4" i="27"/>
  <c r="DG4" i="27" s="1"/>
  <c r="RH4" i="27"/>
  <c r="L4" i="27"/>
  <c r="M4" i="27" s="1"/>
  <c r="RE4" i="27"/>
  <c r="RI13" i="27" l="1"/>
  <c r="RI4" i="27"/>
  <c r="Q13" i="27"/>
  <c r="RF13" i="27"/>
  <c r="DH4" i="27"/>
  <c r="RF4" i="27"/>
  <c r="S13" i="27"/>
  <c r="K13" i="27"/>
  <c r="O13" i="27"/>
  <c r="T13" i="27"/>
  <c r="Q4" i="27"/>
  <c r="DF4" i="27"/>
  <c r="K4" i="27"/>
  <c r="J13" i="27" l="1"/>
  <c r="T4" i="27"/>
  <c r="V4" i="27" s="1"/>
  <c r="V13" i="27"/>
  <c r="U13" i="27"/>
  <c r="F13" i="27"/>
  <c r="J4" i="27" l="1"/>
  <c r="B4" i="27" s="1" a="1"/>
  <c r="B4" i="27" s="1"/>
  <c r="F4" i="27"/>
  <c r="U4" i="27"/>
  <c r="CX21" i="27"/>
  <c r="CY21" i="27"/>
  <c r="CZ21" i="27"/>
  <c r="DA21" i="27"/>
  <c r="DC21" i="27"/>
  <c r="DD21" i="27"/>
  <c r="PY21" i="27"/>
  <c r="PZ21" i="27"/>
  <c r="QA21" i="27"/>
  <c r="QB21" i="27"/>
  <c r="QD21" i="27"/>
  <c r="QE21" i="27"/>
  <c r="QG21" i="27"/>
  <c r="QH21" i="27"/>
  <c r="QI21" i="27"/>
  <c r="QJ21" i="27"/>
  <c r="QK21" i="27"/>
  <c r="QL21" i="27"/>
  <c r="QM21" i="27"/>
  <c r="QN21" i="27"/>
  <c r="QO21" i="27"/>
  <c r="QP21" i="27"/>
  <c r="QQ21" i="27"/>
  <c r="QR21" i="27"/>
  <c r="QS21" i="27"/>
  <c r="QT21" i="27"/>
  <c r="QU21" i="27"/>
  <c r="QV21" i="27"/>
  <c r="QW21" i="27"/>
  <c r="QX21" i="27"/>
  <c r="QY21" i="27"/>
  <c r="QZ21" i="27"/>
  <c r="CX9" i="26"/>
  <c r="CY9" i="26"/>
  <c r="CZ9" i="26"/>
  <c r="DA9" i="26"/>
  <c r="DC9" i="26"/>
  <c r="DD9" i="26"/>
  <c r="PY9" i="26"/>
  <c r="PZ9" i="26"/>
  <c r="QA9" i="26"/>
  <c r="QB9" i="26"/>
  <c r="QD9" i="26"/>
  <c r="QE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QY9" i="26"/>
  <c r="QZ9" i="26"/>
  <c r="CX12" i="26"/>
  <c r="CY12" i="26"/>
  <c r="CZ12" i="26"/>
  <c r="DA12" i="26"/>
  <c r="DC12" i="26"/>
  <c r="DD12" i="26"/>
  <c r="PY12" i="26"/>
  <c r="PZ12" i="26"/>
  <c r="QA12" i="26"/>
  <c r="QB12" i="26"/>
  <c r="QD12" i="26"/>
  <c r="QE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QY12" i="26"/>
  <c r="QZ12" i="26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I20" i="4"/>
  <c r="TT20" i="4" s="1"/>
  <c r="TJ20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Q35" i="4"/>
  <c r="CR35" i="4"/>
  <c r="CS35" i="4"/>
  <c r="CT35" i="4"/>
  <c r="CU35" i="4"/>
  <c r="CV35" i="4"/>
  <c r="CX35" i="4"/>
  <c r="CY35" i="4"/>
  <c r="CZ35" i="4"/>
  <c r="SH35" i="4"/>
  <c r="SI35" i="4"/>
  <c r="SJ35" i="4"/>
  <c r="SK35" i="4"/>
  <c r="SL35" i="4"/>
  <c r="SM35" i="4"/>
  <c r="SO35" i="4"/>
  <c r="SP35" i="4"/>
  <c r="SQ35" i="4"/>
  <c r="SR35" i="4"/>
  <c r="SS35" i="4"/>
  <c r="ST35" i="4"/>
  <c r="SV35" i="4"/>
  <c r="SW35" i="4"/>
  <c r="SX35" i="4"/>
  <c r="TL35" i="4" s="1"/>
  <c r="SY35" i="4"/>
  <c r="TM35" i="4" s="1"/>
  <c r="SZ35" i="4"/>
  <c r="TA35" i="4"/>
  <c r="TB35" i="4"/>
  <c r="TC35" i="4"/>
  <c r="TO35" i="4" s="1"/>
  <c r="TD35" i="4"/>
  <c r="TP35" i="4" s="1"/>
  <c r="TE35" i="4"/>
  <c r="TF35" i="4"/>
  <c r="TG35" i="4"/>
  <c r="TH35" i="4"/>
  <c r="TS35" i="4" s="1"/>
  <c r="TI35" i="4"/>
  <c r="TT35" i="4" s="1"/>
  <c r="TJ35" i="4"/>
  <c r="CX30" i="19"/>
  <c r="CY30" i="19"/>
  <c r="CZ30" i="19"/>
  <c r="DA30" i="19"/>
  <c r="DC30" i="19"/>
  <c r="DD30" i="19"/>
  <c r="PY30" i="19"/>
  <c r="PZ30" i="19"/>
  <c r="QA30" i="19"/>
  <c r="QB30" i="19"/>
  <c r="QD30" i="19"/>
  <c r="QE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Y30" i="19"/>
  <c r="QZ30" i="19"/>
  <c r="CQ28" i="4"/>
  <c r="CR28" i="4"/>
  <c r="CS28" i="4"/>
  <c r="CT28" i="4"/>
  <c r="CU28" i="4"/>
  <c r="CV28" i="4"/>
  <c r="CX28" i="4"/>
  <c r="CY28" i="4"/>
  <c r="CZ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I28" i="4"/>
  <c r="TT28" i="4" s="1"/>
  <c r="TJ28" i="4"/>
  <c r="CQ34" i="22"/>
  <c r="CR34" i="22"/>
  <c r="CS34" i="22"/>
  <c r="CT34" i="22"/>
  <c r="CU34" i="22"/>
  <c r="CV34" i="22"/>
  <c r="CX34" i="22"/>
  <c r="CY34" i="22"/>
  <c r="CZ34" i="22"/>
  <c r="SH34" i="22"/>
  <c r="SI34" i="22"/>
  <c r="SJ34" i="22"/>
  <c r="SK34" i="22"/>
  <c r="SL34" i="22"/>
  <c r="SM34" i="22"/>
  <c r="SO34" i="22"/>
  <c r="SP34" i="22"/>
  <c r="SQ34" i="22"/>
  <c r="SR34" i="22"/>
  <c r="SS34" i="22"/>
  <c r="ST34" i="22"/>
  <c r="SV34" i="22"/>
  <c r="SW34" i="22"/>
  <c r="SX34" i="22"/>
  <c r="TL34" i="22" s="1"/>
  <c r="SY34" i="22"/>
  <c r="TM34" i="22" s="1"/>
  <c r="SZ34" i="22"/>
  <c r="TA34" i="22"/>
  <c r="TB34" i="22"/>
  <c r="TC34" i="22"/>
  <c r="TO34" i="22" s="1"/>
  <c r="TD34" i="22"/>
  <c r="TP34" i="22" s="1"/>
  <c r="TE34" i="22"/>
  <c r="TF34" i="22"/>
  <c r="TG34" i="22"/>
  <c r="TH34" i="22"/>
  <c r="TS34" i="22" s="1"/>
  <c r="TI34" i="22"/>
  <c r="TT34" i="22" s="1"/>
  <c r="TJ34" i="22"/>
  <c r="CQ20" i="22"/>
  <c r="CR20" i="22"/>
  <c r="CS20" i="22"/>
  <c r="CT20" i="22"/>
  <c r="CU20" i="22"/>
  <c r="CV20" i="22"/>
  <c r="CX20" i="22"/>
  <c r="CY20" i="22"/>
  <c r="CZ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X25" i="19"/>
  <c r="CY25" i="19"/>
  <c r="CZ25" i="19"/>
  <c r="DA25" i="19"/>
  <c r="DC25" i="19"/>
  <c r="DD25" i="19"/>
  <c r="PY25" i="19"/>
  <c r="PZ25" i="19"/>
  <c r="QA25" i="19"/>
  <c r="QB25" i="19"/>
  <c r="QD25" i="19"/>
  <c r="QE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Y25" i="19"/>
  <c r="QZ25" i="19"/>
  <c r="CX5" i="21"/>
  <c r="CY5" i="21"/>
  <c r="CZ5" i="21"/>
  <c r="DA5" i="21"/>
  <c r="DC5" i="21"/>
  <c r="DD5" i="21"/>
  <c r="PY5" i="21"/>
  <c r="PZ5" i="21"/>
  <c r="QA5" i="21"/>
  <c r="QB5" i="21"/>
  <c r="QD5" i="21"/>
  <c r="QE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QY5" i="21"/>
  <c r="QZ5" i="21"/>
  <c r="CX6" i="21"/>
  <c r="CY6" i="21"/>
  <c r="CZ6" i="21"/>
  <c r="DA6" i="21"/>
  <c r="DC6" i="21"/>
  <c r="DD6" i="21"/>
  <c r="PY6" i="21"/>
  <c r="PZ6" i="21"/>
  <c r="QA6" i="21"/>
  <c r="QB6" i="21"/>
  <c r="QD6" i="21"/>
  <c r="QE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QY6" i="21"/>
  <c r="QZ6" i="21"/>
  <c r="CX16" i="21"/>
  <c r="CY16" i="21"/>
  <c r="CZ16" i="21"/>
  <c r="DA16" i="21"/>
  <c r="DC16" i="21"/>
  <c r="DD16" i="21"/>
  <c r="PY16" i="21"/>
  <c r="PZ16" i="21"/>
  <c r="QA16" i="21"/>
  <c r="QB16" i="21"/>
  <c r="QD16" i="21"/>
  <c r="QE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QY16" i="21"/>
  <c r="QZ16" i="21"/>
  <c r="CX19" i="21"/>
  <c r="CY19" i="21"/>
  <c r="CZ19" i="21"/>
  <c r="DA19" i="21"/>
  <c r="DC19" i="21"/>
  <c r="DD19" i="21"/>
  <c r="PY19" i="21"/>
  <c r="PZ19" i="21"/>
  <c r="QA19" i="21"/>
  <c r="QB19" i="21"/>
  <c r="QD19" i="21"/>
  <c r="QE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QY19" i="21"/>
  <c r="QZ19" i="21"/>
  <c r="CX6" i="19"/>
  <c r="CY6" i="19"/>
  <c r="CZ6" i="19"/>
  <c r="DA6" i="19"/>
  <c r="DC6" i="19"/>
  <c r="DD6" i="19"/>
  <c r="PY6" i="19"/>
  <c r="PZ6" i="19"/>
  <c r="QA6" i="19"/>
  <c r="QB6" i="19"/>
  <c r="QD6" i="19"/>
  <c r="QE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X6" i="19"/>
  <c r="QY6" i="19"/>
  <c r="QZ6" i="19"/>
  <c r="CX10" i="19"/>
  <c r="CY10" i="19"/>
  <c r="CZ10" i="19"/>
  <c r="DA10" i="19"/>
  <c r="DC10" i="19"/>
  <c r="DD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X18" i="19"/>
  <c r="CY18" i="19"/>
  <c r="CZ18" i="19"/>
  <c r="DA18" i="19"/>
  <c r="DC18" i="19"/>
  <c r="DD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10" i="27"/>
  <c r="CY10" i="27"/>
  <c r="CZ10" i="27"/>
  <c r="DA10" i="27"/>
  <c r="DC10" i="27"/>
  <c r="DD10" i="27"/>
  <c r="PY10" i="27"/>
  <c r="PZ10" i="27"/>
  <c r="QA10" i="27"/>
  <c r="QB10" i="27"/>
  <c r="QD10" i="27"/>
  <c r="QE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QY10" i="27"/>
  <c r="QZ10" i="27"/>
  <c r="CX7" i="27"/>
  <c r="CY7" i="27"/>
  <c r="CZ7" i="27"/>
  <c r="DA7" i="27"/>
  <c r="DC7" i="27"/>
  <c r="DD7" i="27"/>
  <c r="PY7" i="27"/>
  <c r="PZ7" i="27"/>
  <c r="QA7" i="27"/>
  <c r="QB7" i="27"/>
  <c r="QD7" i="27"/>
  <c r="QE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QY7" i="27"/>
  <c r="QZ7" i="27"/>
  <c r="CX5" i="27"/>
  <c r="CY5" i="27"/>
  <c r="CZ5" i="27"/>
  <c r="DA5" i="27"/>
  <c r="DC5" i="27"/>
  <c r="DD5" i="27"/>
  <c r="PY5" i="27"/>
  <c r="PZ5" i="27"/>
  <c r="QA5" i="27"/>
  <c r="QB5" i="27"/>
  <c r="QD5" i="27"/>
  <c r="QE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QY5" i="27"/>
  <c r="QZ5" i="27"/>
  <c r="CX9" i="27"/>
  <c r="CY9" i="27"/>
  <c r="CZ9" i="27"/>
  <c r="DA9" i="27"/>
  <c r="DC9" i="27"/>
  <c r="DD9" i="27"/>
  <c r="PY9" i="27"/>
  <c r="PZ9" i="27"/>
  <c r="QA9" i="27"/>
  <c r="QB9" i="27"/>
  <c r="QD9" i="27"/>
  <c r="QE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QY9" i="27"/>
  <c r="QZ9" i="27"/>
  <c r="CX6" i="27"/>
  <c r="CY6" i="27"/>
  <c r="CZ6" i="27"/>
  <c r="DA6" i="27"/>
  <c r="DC6" i="27"/>
  <c r="DD6" i="27"/>
  <c r="PY6" i="27"/>
  <c r="PZ6" i="27"/>
  <c r="QA6" i="27"/>
  <c r="QB6" i="27"/>
  <c r="QD6" i="27"/>
  <c r="QE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QY6" i="27"/>
  <c r="QZ6" i="27"/>
  <c r="CX7" i="26"/>
  <c r="CY7" i="26"/>
  <c r="CZ7" i="26"/>
  <c r="DA7" i="26"/>
  <c r="DC7" i="26"/>
  <c r="DD7" i="26"/>
  <c r="PY7" i="26"/>
  <c r="PZ7" i="26"/>
  <c r="QA7" i="26"/>
  <c r="QB7" i="26"/>
  <c r="QD7" i="26"/>
  <c r="QE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QY7" i="26"/>
  <c r="QZ7" i="26"/>
  <c r="CX23" i="26"/>
  <c r="CY23" i="26"/>
  <c r="CZ23" i="26"/>
  <c r="DA23" i="26"/>
  <c r="DC23" i="26"/>
  <c r="DD23" i="26"/>
  <c r="PY23" i="26"/>
  <c r="PZ23" i="26"/>
  <c r="QA23" i="26"/>
  <c r="QB23" i="26"/>
  <c r="QD23" i="26"/>
  <c r="QE23" i="26"/>
  <c r="QG23" i="26"/>
  <c r="QH23" i="26"/>
  <c r="QI23" i="26"/>
  <c r="QJ23" i="26"/>
  <c r="QK23" i="26"/>
  <c r="QL23" i="26"/>
  <c r="QM23" i="26"/>
  <c r="QN23" i="26"/>
  <c r="QO23" i="26"/>
  <c r="QP23" i="26"/>
  <c r="QQ23" i="26"/>
  <c r="QR23" i="26"/>
  <c r="QS23" i="26"/>
  <c r="QT23" i="26"/>
  <c r="QU23" i="26"/>
  <c r="QV23" i="26"/>
  <c r="QW23" i="26"/>
  <c r="QX23" i="26"/>
  <c r="QY23" i="26"/>
  <c r="QZ23" i="26"/>
  <c r="CX10" i="26"/>
  <c r="CY10" i="26"/>
  <c r="CZ10" i="26"/>
  <c r="DA10" i="26"/>
  <c r="DC10" i="26"/>
  <c r="DD10" i="26"/>
  <c r="PY10" i="26"/>
  <c r="PZ10" i="26"/>
  <c r="QA10" i="26"/>
  <c r="QB10" i="26"/>
  <c r="QD10" i="26"/>
  <c r="QE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QY10" i="26"/>
  <c r="QZ10" i="26"/>
  <c r="CX11" i="26"/>
  <c r="CY11" i="26"/>
  <c r="CZ11" i="26"/>
  <c r="DA11" i="26"/>
  <c r="DC11" i="26"/>
  <c r="DD11" i="26"/>
  <c r="PY11" i="26"/>
  <c r="PZ11" i="26"/>
  <c r="QA11" i="26"/>
  <c r="QB11" i="26"/>
  <c r="QD11" i="26"/>
  <c r="QE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QY11" i="26"/>
  <c r="QZ11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O23" i="22" s="1"/>
  <c r="TD23" i="22"/>
  <c r="TP23" i="22" s="1"/>
  <c r="TE23" i="22"/>
  <c r="TF23" i="22"/>
  <c r="TG23" i="22"/>
  <c r="TH23" i="22"/>
  <c r="TS23" i="22" s="1"/>
  <c r="TI23" i="22"/>
  <c r="TT23" i="22" s="1"/>
  <c r="TJ23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26" i="22"/>
  <c r="CR26" i="22"/>
  <c r="CS26" i="22"/>
  <c r="CT26" i="22"/>
  <c r="CU26" i="22"/>
  <c r="CV26" i="22"/>
  <c r="CX26" i="22"/>
  <c r="CY26" i="22"/>
  <c r="CZ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O26" i="22" s="1"/>
  <c r="TD26" i="22"/>
  <c r="TP26" i="22" s="1"/>
  <c r="TE26" i="22"/>
  <c r="TF26" i="22"/>
  <c r="TG26" i="22"/>
  <c r="TH26" i="22"/>
  <c r="TS26" i="22" s="1"/>
  <c r="TI26" i="22"/>
  <c r="TT26" i="22" s="1"/>
  <c r="TJ26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33" i="22"/>
  <c r="CR33" i="22"/>
  <c r="CS33" i="22"/>
  <c r="CT33" i="22"/>
  <c r="CU33" i="22"/>
  <c r="CV33" i="22"/>
  <c r="CX33" i="22"/>
  <c r="CY33" i="22"/>
  <c r="CZ33" i="22"/>
  <c r="SH33" i="22"/>
  <c r="SI33" i="22"/>
  <c r="SJ33" i="22"/>
  <c r="SK33" i="22"/>
  <c r="SL33" i="22"/>
  <c r="SM33" i="22"/>
  <c r="SO33" i="22"/>
  <c r="SP33" i="22"/>
  <c r="SQ33" i="22"/>
  <c r="SR33" i="22"/>
  <c r="SS33" i="22"/>
  <c r="ST33" i="22"/>
  <c r="SV33" i="22"/>
  <c r="SW33" i="22"/>
  <c r="SX33" i="22"/>
  <c r="TL33" i="22" s="1"/>
  <c r="SY33" i="22"/>
  <c r="TM33" i="22" s="1"/>
  <c r="SZ33" i="22"/>
  <c r="TA33" i="22"/>
  <c r="TB33" i="22"/>
  <c r="TC33" i="22"/>
  <c r="TO33" i="22" s="1"/>
  <c r="TD33" i="22"/>
  <c r="TP33" i="22" s="1"/>
  <c r="TE33" i="22"/>
  <c r="TF33" i="22"/>
  <c r="TG33" i="22"/>
  <c r="TH33" i="22"/>
  <c r="TS33" i="22" s="1"/>
  <c r="TI33" i="22"/>
  <c r="TT33" i="22" s="1"/>
  <c r="TJ33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D8" i="4"/>
  <c r="TP8" i="4" s="1"/>
  <c r="TE8" i="4"/>
  <c r="TF8" i="4"/>
  <c r="TG8" i="4"/>
  <c r="TH8" i="4"/>
  <c r="TS8" i="4" s="1"/>
  <c r="TI8" i="4"/>
  <c r="TT8" i="4" s="1"/>
  <c r="TJ8" i="4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D12" i="4"/>
  <c r="TP12" i="4" s="1"/>
  <c r="TE12" i="4"/>
  <c r="TF12" i="4"/>
  <c r="TG12" i="4"/>
  <c r="TH12" i="4"/>
  <c r="TS12" i="4" s="1"/>
  <c r="TI12" i="4"/>
  <c r="TT12" i="4" s="1"/>
  <c r="TJ12" i="4"/>
  <c r="CQ32" i="4"/>
  <c r="CR32" i="4"/>
  <c r="CS32" i="4"/>
  <c r="CT32" i="4"/>
  <c r="CU32" i="4"/>
  <c r="CV32" i="4"/>
  <c r="CX32" i="4"/>
  <c r="CY32" i="4"/>
  <c r="CZ32" i="4"/>
  <c r="SH32" i="4"/>
  <c r="SI32" i="4"/>
  <c r="SJ32" i="4"/>
  <c r="SK32" i="4"/>
  <c r="SL32" i="4"/>
  <c r="SM32" i="4"/>
  <c r="SO32" i="4"/>
  <c r="SP32" i="4"/>
  <c r="SQ32" i="4"/>
  <c r="SR32" i="4"/>
  <c r="SS32" i="4"/>
  <c r="ST32" i="4"/>
  <c r="SV32" i="4"/>
  <c r="SW32" i="4"/>
  <c r="SX32" i="4"/>
  <c r="TL32" i="4" s="1"/>
  <c r="SY32" i="4"/>
  <c r="TM32" i="4" s="1"/>
  <c r="SZ32" i="4"/>
  <c r="TA32" i="4"/>
  <c r="TB32" i="4"/>
  <c r="TC32" i="4"/>
  <c r="TO32" i="4" s="1"/>
  <c r="TD32" i="4"/>
  <c r="TP32" i="4" s="1"/>
  <c r="TE32" i="4"/>
  <c r="TF32" i="4"/>
  <c r="TG32" i="4"/>
  <c r="TH32" i="4"/>
  <c r="TS32" i="4" s="1"/>
  <c r="TI32" i="4"/>
  <c r="TT32" i="4" s="1"/>
  <c r="TJ32" i="4"/>
  <c r="CQ9" i="4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H6" i="27" l="1"/>
  <c r="H9" i="27"/>
  <c r="H5" i="27"/>
  <c r="H7" i="27"/>
  <c r="H10" i="27"/>
  <c r="QF19" i="21"/>
  <c r="QF16" i="21"/>
  <c r="QF6" i="21"/>
  <c r="QF5" i="21"/>
  <c r="H18" i="19"/>
  <c r="QF6" i="19"/>
  <c r="QF25" i="19"/>
  <c r="QF18" i="19"/>
  <c r="QF30" i="19"/>
  <c r="QF10" i="19"/>
  <c r="QF6" i="27"/>
  <c r="QF9" i="27"/>
  <c r="QF5" i="27"/>
  <c r="QF7" i="27"/>
  <c r="QF10" i="27"/>
  <c r="QF21" i="27"/>
  <c r="QF23" i="26"/>
  <c r="DE12" i="26"/>
  <c r="DE9" i="26"/>
  <c r="QF10" i="26"/>
  <c r="QF12" i="26"/>
  <c r="QF9" i="26"/>
  <c r="QF11" i="26"/>
  <c r="QF7" i="26"/>
  <c r="DE11" i="26"/>
  <c r="DE10" i="26"/>
  <c r="DE23" i="26"/>
  <c r="DE7" i="26"/>
  <c r="H19" i="21"/>
  <c r="H16" i="21"/>
  <c r="H6" i="21"/>
  <c r="DE19" i="21"/>
  <c r="DE16" i="21"/>
  <c r="DE6" i="21"/>
  <c r="DE5" i="21"/>
  <c r="DE18" i="19"/>
  <c r="DE10" i="19"/>
  <c r="DE25" i="19"/>
  <c r="DE30" i="19"/>
  <c r="DE6" i="19"/>
  <c r="DE21" i="27"/>
  <c r="DE6" i="27"/>
  <c r="DE9" i="27"/>
  <c r="DE5" i="27"/>
  <c r="DE7" i="27"/>
  <c r="DE10" i="27"/>
  <c r="H10" i="19"/>
  <c r="H5" i="21"/>
  <c r="H25" i="19"/>
  <c r="H6" i="19"/>
  <c r="I19" i="21"/>
  <c r="I16" i="21"/>
  <c r="I6" i="21"/>
  <c r="I5" i="21"/>
  <c r="I18" i="19"/>
  <c r="I10" i="19"/>
  <c r="I6" i="19"/>
  <c r="I30" i="19"/>
  <c r="H30" i="19"/>
  <c r="I25" i="19"/>
  <c r="I21" i="27"/>
  <c r="H21" i="27"/>
  <c r="I6" i="27"/>
  <c r="I9" i="27"/>
  <c r="I5" i="27"/>
  <c r="I7" i="27"/>
  <c r="I10" i="27"/>
  <c r="I12" i="26"/>
  <c r="I9" i="26"/>
  <c r="H11" i="26"/>
  <c r="H10" i="26"/>
  <c r="H23" i="26"/>
  <c r="H7" i="26"/>
  <c r="H12" i="26"/>
  <c r="H9" i="26"/>
  <c r="I11" i="26"/>
  <c r="I10" i="26"/>
  <c r="I23" i="26"/>
  <c r="I7" i="26"/>
  <c r="H33" i="22"/>
  <c r="H23" i="22"/>
  <c r="H4" i="22"/>
  <c r="H20" i="22"/>
  <c r="I13" i="22"/>
  <c r="I15" i="22"/>
  <c r="I26" i="22"/>
  <c r="I11" i="22"/>
  <c r="I7" i="22"/>
  <c r="I10" i="22"/>
  <c r="I34" i="22"/>
  <c r="H13" i="22"/>
  <c r="H15" i="22"/>
  <c r="H26" i="22"/>
  <c r="H11" i="22"/>
  <c r="H7" i="22"/>
  <c r="H10" i="22"/>
  <c r="H34" i="22"/>
  <c r="I33" i="22"/>
  <c r="I23" i="22"/>
  <c r="I4" i="22"/>
  <c r="I20" i="22"/>
  <c r="I9" i="4"/>
  <c r="I6" i="4"/>
  <c r="I20" i="4"/>
  <c r="H17" i="4"/>
  <c r="H11" i="4"/>
  <c r="H6" i="4"/>
  <c r="H8" i="4"/>
  <c r="H4" i="4"/>
  <c r="H28" i="4"/>
  <c r="H35" i="4"/>
  <c r="H10" i="4"/>
  <c r="H20" i="4"/>
  <c r="I17" i="4"/>
  <c r="I4" i="4"/>
  <c r="I12" i="4"/>
  <c r="I11" i="4"/>
  <c r="I35" i="4"/>
  <c r="H9" i="4"/>
  <c r="H32" i="4"/>
  <c r="I32" i="4"/>
  <c r="I8" i="4"/>
  <c r="I28" i="4"/>
  <c r="I10" i="4"/>
  <c r="H12" i="4"/>
  <c r="CW7" i="22"/>
  <c r="DA7" i="22" s="1"/>
  <c r="P23" i="22"/>
  <c r="Q23" i="22" s="1"/>
  <c r="P15" i="22"/>
  <c r="Q15" i="22" s="1"/>
  <c r="P34" i="22"/>
  <c r="Q34" i="22" s="1"/>
  <c r="P7" i="22"/>
  <c r="Q7" i="22" s="1"/>
  <c r="P11" i="22"/>
  <c r="Q11" i="22" s="1"/>
  <c r="P13" i="22"/>
  <c r="Q13" i="22" s="1"/>
  <c r="P33" i="22"/>
  <c r="Q33" i="22" s="1"/>
  <c r="P10" i="22"/>
  <c r="Q10" i="22" s="1"/>
  <c r="P26" i="22"/>
  <c r="Q26" i="22" s="1"/>
  <c r="P4" i="22"/>
  <c r="Q4" i="22" s="1"/>
  <c r="P20" i="22"/>
  <c r="Q20" i="22" s="1"/>
  <c r="CW20" i="22"/>
  <c r="DA20" i="22" s="1"/>
  <c r="QC12" i="26"/>
  <c r="CW34" i="22"/>
  <c r="DA34" i="22" s="1"/>
  <c r="CW28" i="4"/>
  <c r="DA28" i="4" s="1"/>
  <c r="CW35" i="4"/>
  <c r="DA35" i="4" s="1"/>
  <c r="RG21" i="27"/>
  <c r="RB21" i="27"/>
  <c r="QC21" i="27"/>
  <c r="QC9" i="26"/>
  <c r="RB9" i="26"/>
  <c r="CW10" i="22"/>
  <c r="DA10" i="22" s="1"/>
  <c r="CW20" i="4"/>
  <c r="DA20" i="4" s="1"/>
  <c r="SN20" i="4"/>
  <c r="SU20" i="4" s="1"/>
  <c r="CW10" i="4"/>
  <c r="DA10" i="4" s="1"/>
  <c r="RD9" i="26"/>
  <c r="DB9" i="26"/>
  <c r="RC9" i="26"/>
  <c r="P9" i="26"/>
  <c r="Q9" i="26" s="1"/>
  <c r="CW15" i="22"/>
  <c r="DA15" i="22" s="1"/>
  <c r="CW23" i="22"/>
  <c r="DA23" i="22" s="1"/>
  <c r="CW32" i="4"/>
  <c r="DA32" i="4" s="1"/>
  <c r="CW17" i="4"/>
  <c r="DA17" i="4" s="1"/>
  <c r="CW13" i="22"/>
  <c r="DA13" i="22" s="1"/>
  <c r="CW26" i="22"/>
  <c r="DA26" i="22" s="1"/>
  <c r="CW12" i="4"/>
  <c r="DA12" i="4" s="1"/>
  <c r="R21" i="27"/>
  <c r="DH21" i="27" s="1"/>
  <c r="RD21" i="27"/>
  <c r="RC21" i="27"/>
  <c r="DB21" i="27"/>
  <c r="N21" i="27"/>
  <c r="O21" i="27" s="1"/>
  <c r="P21" i="27"/>
  <c r="DG21" i="27" s="1"/>
  <c r="RH21" i="27"/>
  <c r="L21" i="27"/>
  <c r="M21" i="27" s="1"/>
  <c r="RE21" i="27"/>
  <c r="DB6" i="27"/>
  <c r="RG9" i="26"/>
  <c r="N9" i="26"/>
  <c r="O9" i="26" s="1"/>
  <c r="RH9" i="26"/>
  <c r="L9" i="26"/>
  <c r="M9" i="26" s="1"/>
  <c r="R9" i="26"/>
  <c r="RE9" i="26"/>
  <c r="RG12" i="26"/>
  <c r="RB12" i="26"/>
  <c r="RD12" i="26"/>
  <c r="RC12" i="26"/>
  <c r="QC11" i="26"/>
  <c r="DB12" i="26"/>
  <c r="N12" i="26"/>
  <c r="O12" i="26" s="1"/>
  <c r="P12" i="26"/>
  <c r="DG12" i="26" s="1"/>
  <c r="RH12" i="26"/>
  <c r="L12" i="26"/>
  <c r="M12" i="26" s="1"/>
  <c r="R12" i="26"/>
  <c r="RE12" i="26"/>
  <c r="RG30" i="19"/>
  <c r="RB30" i="19"/>
  <c r="QC30" i="19"/>
  <c r="SN20" i="22"/>
  <c r="SU20" i="22" s="1"/>
  <c r="TQ20" i="4"/>
  <c r="TU20" i="4"/>
  <c r="TN20" i="4"/>
  <c r="TS20" i="4"/>
  <c r="R20" i="4"/>
  <c r="S20" i="4" s="1"/>
  <c r="L20" i="4"/>
  <c r="P20" i="4"/>
  <c r="N20" i="4"/>
  <c r="T20" i="4"/>
  <c r="U20" i="4" s="1"/>
  <c r="K20" i="4"/>
  <c r="SN10" i="4"/>
  <c r="SU10" i="4" s="1"/>
  <c r="TQ10" i="4"/>
  <c r="SN35" i="4"/>
  <c r="SU35" i="4" s="1"/>
  <c r="TN10" i="4"/>
  <c r="TU10" i="4"/>
  <c r="R10" i="4"/>
  <c r="S10" i="4" s="1"/>
  <c r="N10" i="4"/>
  <c r="O10" i="4" s="1"/>
  <c r="L10" i="4"/>
  <c r="P10" i="4"/>
  <c r="T10" i="4"/>
  <c r="U10" i="4" s="1"/>
  <c r="K10" i="4"/>
  <c r="TN28" i="4"/>
  <c r="TQ35" i="4"/>
  <c r="TN35" i="4"/>
  <c r="TU35" i="4"/>
  <c r="T35" i="4"/>
  <c r="U35" i="4" s="1"/>
  <c r="N35" i="4"/>
  <c r="O35" i="4" s="1"/>
  <c r="L35" i="4"/>
  <c r="K35" i="4"/>
  <c r="R35" i="4"/>
  <c r="S35" i="4" s="1"/>
  <c r="P35" i="4"/>
  <c r="TQ28" i="4"/>
  <c r="SN28" i="4"/>
  <c r="SU28" i="4" s="1"/>
  <c r="RD30" i="19"/>
  <c r="RH30" i="19"/>
  <c r="R30" i="19"/>
  <c r="DH30" i="19" s="1"/>
  <c r="RC30" i="19"/>
  <c r="RE30" i="19"/>
  <c r="P30" i="19"/>
  <c r="DG30" i="19" s="1"/>
  <c r="N30" i="19"/>
  <c r="DF30" i="19" s="1"/>
  <c r="L30" i="19"/>
  <c r="DB30" i="19"/>
  <c r="TU28" i="4"/>
  <c r="TS28" i="4"/>
  <c r="R28" i="4"/>
  <c r="S28" i="4" s="1"/>
  <c r="L28" i="4"/>
  <c r="T28" i="4"/>
  <c r="U28" i="4" s="1"/>
  <c r="P28" i="4"/>
  <c r="N28" i="4"/>
  <c r="K28" i="4"/>
  <c r="T4" i="4"/>
  <c r="U4" i="4" s="1"/>
  <c r="SN34" i="22"/>
  <c r="SU34" i="22" s="1"/>
  <c r="TQ34" i="22"/>
  <c r="TN34" i="22"/>
  <c r="TU34" i="22"/>
  <c r="R34" i="22"/>
  <c r="S34" i="22" s="1"/>
  <c r="N34" i="22"/>
  <c r="O34" i="22" s="1"/>
  <c r="T34" i="22"/>
  <c r="U34" i="22" s="1"/>
  <c r="L34" i="22"/>
  <c r="K34" i="22"/>
  <c r="SN10" i="22"/>
  <c r="SU10" i="22" s="1"/>
  <c r="TN20" i="22"/>
  <c r="TU20" i="22"/>
  <c r="R20" i="22"/>
  <c r="S20" i="22" s="1"/>
  <c r="TQ20" i="22"/>
  <c r="N20" i="22"/>
  <c r="O20" i="22" s="1"/>
  <c r="T20" i="22"/>
  <c r="U20" i="22" s="1"/>
  <c r="L20" i="22"/>
  <c r="K20" i="22"/>
  <c r="TN10" i="22"/>
  <c r="TU10" i="22"/>
  <c r="R10" i="22"/>
  <c r="S10" i="22" s="1"/>
  <c r="TQ10" i="22"/>
  <c r="N10" i="22"/>
  <c r="O10" i="22" s="1"/>
  <c r="L10" i="22"/>
  <c r="K10" i="22"/>
  <c r="T10" i="22"/>
  <c r="U10" i="22" s="1"/>
  <c r="T13" i="22"/>
  <c r="U13" i="22" s="1"/>
  <c r="T23" i="22"/>
  <c r="U23" i="22" s="1"/>
  <c r="T11" i="22"/>
  <c r="U11" i="22" s="1"/>
  <c r="T15" i="22"/>
  <c r="U15" i="22" s="1"/>
  <c r="T26" i="22"/>
  <c r="U26" i="22" s="1"/>
  <c r="T4" i="22"/>
  <c r="U4" i="22" s="1"/>
  <c r="T33" i="22"/>
  <c r="U33" i="22" s="1"/>
  <c r="T7" i="22"/>
  <c r="U7" i="22" s="1"/>
  <c r="T12" i="4"/>
  <c r="U12" i="4" s="1"/>
  <c r="T11" i="4"/>
  <c r="U11" i="4" s="1"/>
  <c r="T32" i="4"/>
  <c r="U32" i="4" s="1"/>
  <c r="T6" i="4"/>
  <c r="U6" i="4" s="1"/>
  <c r="T8" i="4"/>
  <c r="U8" i="4" s="1"/>
  <c r="T17" i="4"/>
  <c r="U17" i="4" s="1"/>
  <c r="T9" i="4"/>
  <c r="U9" i="4" s="1"/>
  <c r="R25" i="19"/>
  <c r="DH25" i="19" s="1"/>
  <c r="RB25" i="19"/>
  <c r="QC25" i="19"/>
  <c r="RD25" i="19"/>
  <c r="RC25" i="19"/>
  <c r="P25" i="19"/>
  <c r="Q25" i="19" s="1"/>
  <c r="RG25" i="19"/>
  <c r="DB25" i="19"/>
  <c r="N25" i="19"/>
  <c r="O25" i="19" s="1"/>
  <c r="RH25" i="19"/>
  <c r="L25" i="19"/>
  <c r="M25" i="19" s="1"/>
  <c r="RE25" i="19"/>
  <c r="RG10" i="19"/>
  <c r="P5" i="21"/>
  <c r="Q5" i="21" s="1"/>
  <c r="DB18" i="19"/>
  <c r="RD6" i="19"/>
  <c r="DB6" i="19"/>
  <c r="N10" i="27"/>
  <c r="O10" i="27" s="1"/>
  <c r="RG7" i="26"/>
  <c r="RB7" i="26"/>
  <c r="SN4" i="22"/>
  <c r="SU4" i="22" s="1"/>
  <c r="SN23" i="22"/>
  <c r="SU23" i="22" s="1"/>
  <c r="N4" i="22"/>
  <c r="O4" i="22" s="1"/>
  <c r="QC19" i="21"/>
  <c r="R10" i="19"/>
  <c r="S10" i="19" s="1"/>
  <c r="RE10" i="19"/>
  <c r="RB10" i="19"/>
  <c r="P18" i="19"/>
  <c r="Q18" i="19" s="1"/>
  <c r="RG6" i="19"/>
  <c r="RG6" i="27"/>
  <c r="RB6" i="27"/>
  <c r="RD10" i="27"/>
  <c r="RG23" i="26"/>
  <c r="RE23" i="26"/>
  <c r="RB23" i="26"/>
  <c r="P10" i="26"/>
  <c r="Q10" i="26" s="1"/>
  <c r="DB11" i="26"/>
  <c r="DB7" i="26"/>
  <c r="QC10" i="26"/>
  <c r="P11" i="26"/>
  <c r="Q11" i="26" s="1"/>
  <c r="RD11" i="26"/>
  <c r="SN7" i="22"/>
  <c r="SU7" i="22" s="1"/>
  <c r="CW8" i="4"/>
  <c r="DA8" i="4" s="1"/>
  <c r="TQ23" i="22"/>
  <c r="SN11" i="22"/>
  <c r="SU11" i="22" s="1"/>
  <c r="SN17" i="4"/>
  <c r="SU17" i="4" s="1"/>
  <c r="SN9" i="4"/>
  <c r="SU9" i="4" s="1"/>
  <c r="P9" i="4"/>
  <c r="Q9" i="4" s="1"/>
  <c r="P6" i="4"/>
  <c r="DC6" i="4" s="1"/>
  <c r="SN11" i="4"/>
  <c r="SU11" i="4" s="1"/>
  <c r="CW4" i="4"/>
  <c r="DA4" i="4" s="1"/>
  <c r="P4" i="4"/>
  <c r="DC4" i="4" s="1"/>
  <c r="P12" i="4"/>
  <c r="DC12" i="4" s="1"/>
  <c r="P11" i="4"/>
  <c r="DC11" i="4" s="1"/>
  <c r="P8" i="4"/>
  <c r="Q8" i="4" s="1"/>
  <c r="SN32" i="4"/>
  <c r="SU32" i="4" s="1"/>
  <c r="SN4" i="4"/>
  <c r="SU4" i="4" s="1"/>
  <c r="P32" i="4"/>
  <c r="DC32" i="4" s="1"/>
  <c r="TN8" i="4"/>
  <c r="SN12" i="4"/>
  <c r="SU12" i="4" s="1"/>
  <c r="SN8" i="4"/>
  <c r="SU8" i="4" s="1"/>
  <c r="P17" i="4"/>
  <c r="SN6" i="4"/>
  <c r="SU6" i="4" s="1"/>
  <c r="P19" i="21"/>
  <c r="DG19" i="21" s="1"/>
  <c r="DB6" i="21"/>
  <c r="R16" i="21"/>
  <c r="S16" i="21" s="1"/>
  <c r="L5" i="21"/>
  <c r="M5" i="21" s="1"/>
  <c r="RB16" i="21"/>
  <c r="RG6" i="21"/>
  <c r="P16" i="21"/>
  <c r="Q16" i="21" s="1"/>
  <c r="RD16" i="21"/>
  <c r="P6" i="21"/>
  <c r="Q6" i="21" s="1"/>
  <c r="RG16" i="21"/>
  <c r="R5" i="21"/>
  <c r="S5" i="21" s="1"/>
  <c r="RD19" i="21"/>
  <c r="RH16" i="21"/>
  <c r="DB19" i="21"/>
  <c r="RH6" i="21"/>
  <c r="R19" i="21"/>
  <c r="S19" i="21" s="1"/>
  <c r="RC16" i="21"/>
  <c r="RC19" i="21"/>
  <c r="RG19" i="21"/>
  <c r="RB19" i="21"/>
  <c r="P10" i="19"/>
  <c r="Q10" i="19" s="1"/>
  <c r="DB10" i="19"/>
  <c r="L6" i="19"/>
  <c r="M6" i="19" s="1"/>
  <c r="RD18" i="19"/>
  <c r="RG18" i="19"/>
  <c r="RH6" i="19"/>
  <c r="RH10" i="19"/>
  <c r="RD10" i="19"/>
  <c r="P6" i="19"/>
  <c r="DG6" i="19" s="1"/>
  <c r="N6" i="19"/>
  <c r="O6" i="19" s="1"/>
  <c r="R18" i="19"/>
  <c r="DH18" i="19" s="1"/>
  <c r="L18" i="19"/>
  <c r="M18" i="19" s="1"/>
  <c r="RG10" i="27"/>
  <c r="RB10" i="27"/>
  <c r="DB9" i="27"/>
  <c r="QC6" i="27"/>
  <c r="DB7" i="27"/>
  <c r="P9" i="27"/>
  <c r="Q9" i="27" s="1"/>
  <c r="P6" i="27"/>
  <c r="Q6" i="27" s="1"/>
  <c r="RC5" i="27"/>
  <c r="RH7" i="27"/>
  <c r="P7" i="27"/>
  <c r="DG7" i="27" s="1"/>
  <c r="L5" i="27"/>
  <c r="M5" i="27" s="1"/>
  <c r="RG7" i="27"/>
  <c r="R10" i="27"/>
  <c r="S10" i="27" s="1"/>
  <c r="RD9" i="27"/>
  <c r="P5" i="27"/>
  <c r="Q5" i="27" s="1"/>
  <c r="L10" i="27"/>
  <c r="M10" i="27" s="1"/>
  <c r="RH10" i="27"/>
  <c r="RG9" i="27"/>
  <c r="RB9" i="27"/>
  <c r="QC9" i="27"/>
  <c r="RH5" i="27"/>
  <c r="RC7" i="27"/>
  <c r="RD6" i="27"/>
  <c r="RC6" i="27"/>
  <c r="RD5" i="27"/>
  <c r="RE10" i="27"/>
  <c r="RG5" i="27"/>
  <c r="RB5" i="27"/>
  <c r="DB10" i="27"/>
  <c r="P10" i="27"/>
  <c r="DG10" i="27" s="1"/>
  <c r="RD7" i="26"/>
  <c r="P7" i="26"/>
  <c r="DG7" i="26" s="1"/>
  <c r="RC23" i="26"/>
  <c r="RD10" i="26"/>
  <c r="RH11" i="26"/>
  <c r="RG10" i="26"/>
  <c r="RB10" i="26"/>
  <c r="R10" i="26"/>
  <c r="DH10" i="26" s="1"/>
  <c r="RC10" i="26"/>
  <c r="RH10" i="26"/>
  <c r="R11" i="26"/>
  <c r="DH11" i="26" s="1"/>
  <c r="P23" i="26"/>
  <c r="Q23" i="26" s="1"/>
  <c r="RE11" i="26"/>
  <c r="RC11" i="26"/>
  <c r="RH23" i="26"/>
  <c r="RG11" i="26"/>
  <c r="RB11" i="26"/>
  <c r="RE10" i="26"/>
  <c r="RD23" i="26"/>
  <c r="SN33" i="22"/>
  <c r="SU33" i="22" s="1"/>
  <c r="TQ13" i="22"/>
  <c r="SN13" i="22"/>
  <c r="SU13" i="22" s="1"/>
  <c r="SN15" i="22"/>
  <c r="SU15" i="22" s="1"/>
  <c r="CW11" i="22"/>
  <c r="DA11" i="22" s="1"/>
  <c r="TN11" i="22"/>
  <c r="SN26" i="22"/>
  <c r="SU26" i="22" s="1"/>
  <c r="TU15" i="22"/>
  <c r="TQ33" i="22"/>
  <c r="TU4" i="22"/>
  <c r="TQ15" i="22"/>
  <c r="TU11" i="22"/>
  <c r="TN23" i="22"/>
  <c r="CW33" i="22"/>
  <c r="DA33" i="22" s="1"/>
  <c r="TU33" i="22"/>
  <c r="TU7" i="22"/>
  <c r="TN26" i="22"/>
  <c r="TN15" i="22"/>
  <c r="TQ26" i="22"/>
  <c r="N11" i="22"/>
  <c r="TU23" i="22"/>
  <c r="L23" i="22"/>
  <c r="K15" i="22"/>
  <c r="TQ32" i="4"/>
  <c r="TN32" i="4"/>
  <c r="CW9" i="4"/>
  <c r="DA9" i="4" s="1"/>
  <c r="TN17" i="4"/>
  <c r="TQ12" i="4"/>
  <c r="TQ9" i="4"/>
  <c r="CW6" i="4"/>
  <c r="DA6" i="4" s="1"/>
  <c r="TN12" i="4"/>
  <c r="TU11" i="4"/>
  <c r="TQ6" i="4"/>
  <c r="TO12" i="4"/>
  <c r="TU32" i="4"/>
  <c r="TQ17" i="4"/>
  <c r="TQ11" i="4"/>
  <c r="TU6" i="4"/>
  <c r="TU8" i="4"/>
  <c r="TU4" i="4"/>
  <c r="TQ4" i="4"/>
  <c r="TN11" i="4"/>
  <c r="TN9" i="4"/>
  <c r="TN6" i="4"/>
  <c r="TN4" i="4"/>
  <c r="TU17" i="4"/>
  <c r="N11" i="4"/>
  <c r="TQ8" i="4"/>
  <c r="L8" i="4"/>
  <c r="TU9" i="4"/>
  <c r="L11" i="4"/>
  <c r="K8" i="4"/>
  <c r="R32" i="4"/>
  <c r="S32" i="4" s="1"/>
  <c r="L9" i="4"/>
  <c r="N4" i="4"/>
  <c r="K32" i="4"/>
  <c r="R8" i="4"/>
  <c r="S8" i="4" s="1"/>
  <c r="L32" i="4"/>
  <c r="N12" i="4"/>
  <c r="R4" i="4"/>
  <c r="S4" i="4" s="1"/>
  <c r="R9" i="4"/>
  <c r="S9" i="4" s="1"/>
  <c r="N32" i="4"/>
  <c r="K11" i="4"/>
  <c r="N9" i="4"/>
  <c r="RH19" i="21"/>
  <c r="N19" i="21"/>
  <c r="RE19" i="21"/>
  <c r="QC5" i="21"/>
  <c r="DB5" i="21"/>
  <c r="L19" i="21"/>
  <c r="QC16" i="21"/>
  <c r="RD5" i="21"/>
  <c r="RC5" i="21"/>
  <c r="DB16" i="21"/>
  <c r="RG5" i="21"/>
  <c r="RH5" i="21"/>
  <c r="RB5" i="21"/>
  <c r="RE5" i="21"/>
  <c r="L16" i="21"/>
  <c r="N16" i="21"/>
  <c r="R6" i="21"/>
  <c r="RB6" i="21"/>
  <c r="RE6" i="21"/>
  <c r="N5" i="21"/>
  <c r="RD6" i="21"/>
  <c r="RE16" i="21"/>
  <c r="RC6" i="21"/>
  <c r="N6" i="21"/>
  <c r="L6" i="21"/>
  <c r="QC6" i="21"/>
  <c r="RE18" i="19"/>
  <c r="RH18" i="19"/>
  <c r="RC18" i="19"/>
  <c r="QC18" i="19"/>
  <c r="RB18" i="19"/>
  <c r="N18" i="19"/>
  <c r="N10" i="19"/>
  <c r="L10" i="19"/>
  <c r="QC6" i="19"/>
  <c r="RC6" i="19"/>
  <c r="RB6" i="19"/>
  <c r="RE6" i="19"/>
  <c r="R6" i="19"/>
  <c r="RC10" i="19"/>
  <c r="QC10" i="19"/>
  <c r="L9" i="27"/>
  <c r="N9" i="27"/>
  <c r="R6" i="27"/>
  <c r="R7" i="27"/>
  <c r="RH9" i="27"/>
  <c r="RH6" i="27"/>
  <c r="RE9" i="27"/>
  <c r="R9" i="27"/>
  <c r="L6" i="27"/>
  <c r="N6" i="27"/>
  <c r="RB7" i="27"/>
  <c r="RE7" i="27"/>
  <c r="RC9" i="27"/>
  <c r="RD7" i="27"/>
  <c r="RE6" i="27"/>
  <c r="DB5" i="27"/>
  <c r="QC5" i="27"/>
  <c r="R5" i="27"/>
  <c r="N7" i="27"/>
  <c r="RC10" i="27"/>
  <c r="QC10" i="27"/>
  <c r="RE5" i="27"/>
  <c r="L7" i="27"/>
  <c r="N5" i="27"/>
  <c r="QC7" i="27"/>
  <c r="QC7" i="26"/>
  <c r="QC23" i="26"/>
  <c r="RH7" i="26"/>
  <c r="L23" i="26"/>
  <c r="R7" i="26"/>
  <c r="L11" i="26"/>
  <c r="L10" i="26"/>
  <c r="R23" i="26"/>
  <c r="RC7" i="26"/>
  <c r="DB10" i="26"/>
  <c r="N7" i="26"/>
  <c r="N11" i="26"/>
  <c r="DB23" i="26"/>
  <c r="RE7" i="26"/>
  <c r="L7" i="26"/>
  <c r="N10" i="26"/>
  <c r="N23" i="26"/>
  <c r="R33" i="22"/>
  <c r="S33" i="22" s="1"/>
  <c r="K13" i="22"/>
  <c r="L15" i="22"/>
  <c r="TN33" i="22"/>
  <c r="L33" i="22"/>
  <c r="N33" i="22"/>
  <c r="R13" i="22"/>
  <c r="S13" i="22" s="1"/>
  <c r="TU13" i="22"/>
  <c r="K26" i="22"/>
  <c r="TN13" i="22"/>
  <c r="TU26" i="22"/>
  <c r="N15" i="22"/>
  <c r="L13" i="22"/>
  <c r="R15" i="22"/>
  <c r="S15" i="22" s="1"/>
  <c r="L26" i="22"/>
  <c r="R11" i="22"/>
  <c r="S11" i="22" s="1"/>
  <c r="K33" i="22"/>
  <c r="N13" i="22"/>
  <c r="N26" i="22"/>
  <c r="R26" i="22"/>
  <c r="S26" i="22" s="1"/>
  <c r="K7" i="22"/>
  <c r="R7" i="22"/>
  <c r="S7" i="22" s="1"/>
  <c r="K23" i="22"/>
  <c r="R23" i="22"/>
  <c r="S23" i="22" s="1"/>
  <c r="TQ4" i="22"/>
  <c r="L7" i="22"/>
  <c r="L11" i="22"/>
  <c r="N23" i="22"/>
  <c r="K11" i="22"/>
  <c r="TQ11" i="22"/>
  <c r="TQ7" i="22"/>
  <c r="R4" i="22"/>
  <c r="S4" i="22" s="1"/>
  <c r="N7" i="22"/>
  <c r="TN4" i="22"/>
  <c r="TN7" i="22"/>
  <c r="CW4" i="22"/>
  <c r="DA4" i="22" s="1"/>
  <c r="L4" i="22"/>
  <c r="K4" i="22"/>
  <c r="K9" i="4"/>
  <c r="R12" i="4"/>
  <c r="S12" i="4" s="1"/>
  <c r="TU12" i="4"/>
  <c r="L12" i="4"/>
  <c r="N6" i="4"/>
  <c r="L4" i="4"/>
  <c r="K12" i="4"/>
  <c r="N17" i="4"/>
  <c r="TO8" i="4"/>
  <c r="K4" i="4"/>
  <c r="R6" i="4"/>
  <c r="S6" i="4" s="1"/>
  <c r="L6" i="4"/>
  <c r="R17" i="4"/>
  <c r="S17" i="4" s="1"/>
  <c r="L17" i="4"/>
  <c r="CW11" i="4"/>
  <c r="DA11" i="4" s="1"/>
  <c r="K6" i="4"/>
  <c r="N8" i="4"/>
  <c r="K17" i="4"/>
  <c r="R11" i="4"/>
  <c r="S11" i="4" s="1"/>
  <c r="RI16" i="21" l="1"/>
  <c r="RI10" i="27"/>
  <c r="RI18" i="19"/>
  <c r="RI21" i="27"/>
  <c r="RI5" i="27"/>
  <c r="RI11" i="26"/>
  <c r="RI10" i="26"/>
  <c r="RI12" i="26"/>
  <c r="RI9" i="26"/>
  <c r="RI5" i="21"/>
  <c r="RI19" i="21"/>
  <c r="RI6" i="21"/>
  <c r="RI6" i="19"/>
  <c r="RI10" i="19"/>
  <c r="RI25" i="19"/>
  <c r="RI30" i="19"/>
  <c r="RI9" i="27"/>
  <c r="RI6" i="27"/>
  <c r="RI7" i="27"/>
  <c r="RI7" i="26"/>
  <c r="RI23" i="26"/>
  <c r="J15" i="22"/>
  <c r="J23" i="22"/>
  <c r="J11" i="22"/>
  <c r="DC23" i="22"/>
  <c r="J33" i="22"/>
  <c r="J26" i="22"/>
  <c r="J13" i="22"/>
  <c r="J8" i="4"/>
  <c r="J12" i="4"/>
  <c r="J11" i="4"/>
  <c r="J9" i="4"/>
  <c r="J35" i="4"/>
  <c r="DC11" i="22"/>
  <c r="DC13" i="22"/>
  <c r="DC26" i="22"/>
  <c r="DC7" i="22"/>
  <c r="DC4" i="22"/>
  <c r="DC15" i="22"/>
  <c r="DC33" i="22"/>
  <c r="M23" i="22"/>
  <c r="M10" i="22"/>
  <c r="M20" i="22"/>
  <c r="M32" i="4"/>
  <c r="M20" i="4"/>
  <c r="M8" i="4"/>
  <c r="M35" i="4"/>
  <c r="M11" i="4"/>
  <c r="M10" i="4"/>
  <c r="M9" i="4"/>
  <c r="M28" i="4"/>
  <c r="DH5" i="21"/>
  <c r="RF25" i="19"/>
  <c r="S30" i="19"/>
  <c r="DF10" i="27"/>
  <c r="S21" i="27"/>
  <c r="DF9" i="26"/>
  <c r="K9" i="26"/>
  <c r="DG9" i="26"/>
  <c r="Q7" i="26"/>
  <c r="RF9" i="26"/>
  <c r="DF21" i="27"/>
  <c r="T21" i="27" s="1"/>
  <c r="K21" i="27"/>
  <c r="RF21" i="27"/>
  <c r="DF12" i="26"/>
  <c r="TR10" i="4"/>
  <c r="TV10" i="4" s="1"/>
  <c r="Q21" i="27"/>
  <c r="DH9" i="26"/>
  <c r="S9" i="26"/>
  <c r="RF12" i="26"/>
  <c r="Q12" i="26"/>
  <c r="K12" i="26"/>
  <c r="DH12" i="26"/>
  <c r="S12" i="26"/>
  <c r="RF30" i="19"/>
  <c r="S25" i="19"/>
  <c r="DB26" i="22"/>
  <c r="TR20" i="22"/>
  <c r="TV20" i="22" s="1"/>
  <c r="DB34" i="22"/>
  <c r="TR34" i="22"/>
  <c r="TV34" i="22" s="1"/>
  <c r="TR20" i="4"/>
  <c r="TV20" i="4" s="1"/>
  <c r="O20" i="4"/>
  <c r="DB20" i="4"/>
  <c r="DC20" i="4"/>
  <c r="Q20" i="4"/>
  <c r="DB35" i="4"/>
  <c r="TR28" i="4"/>
  <c r="TV28" i="4" s="1"/>
  <c r="TR35" i="4"/>
  <c r="TV35" i="4" s="1"/>
  <c r="J10" i="4"/>
  <c r="Q10" i="4"/>
  <c r="DC10" i="4"/>
  <c r="DB10" i="4"/>
  <c r="Q35" i="4"/>
  <c r="DC35" i="4"/>
  <c r="DB17" i="4"/>
  <c r="O30" i="19"/>
  <c r="Q30" i="19"/>
  <c r="T30" i="19"/>
  <c r="U30" i="19" s="1"/>
  <c r="M30" i="19"/>
  <c r="K30" i="19"/>
  <c r="K25" i="19"/>
  <c r="J28" i="4"/>
  <c r="DB28" i="4"/>
  <c r="O28" i="4"/>
  <c r="DC28" i="4"/>
  <c r="Q28" i="4"/>
  <c r="DB32" i="4"/>
  <c r="V32" i="4" s="1"/>
  <c r="J34" i="22"/>
  <c r="DC34" i="22"/>
  <c r="M34" i="22"/>
  <c r="J20" i="22"/>
  <c r="DC20" i="22"/>
  <c r="DB20" i="22"/>
  <c r="TR10" i="22"/>
  <c r="TV10" i="22" s="1"/>
  <c r="DB10" i="22"/>
  <c r="DC10" i="22"/>
  <c r="DG25" i="19"/>
  <c r="DF6" i="19"/>
  <c r="DF25" i="19"/>
  <c r="DB12" i="4"/>
  <c r="V12" i="4" s="1"/>
  <c r="X12" i="4" s="1"/>
  <c r="DB6" i="4"/>
  <c r="V6" i="4" s="1"/>
  <c r="TR8" i="4"/>
  <c r="TV8" i="4" s="1"/>
  <c r="DG10" i="19"/>
  <c r="DG6" i="21"/>
  <c r="DH16" i="21"/>
  <c r="Q6" i="19"/>
  <c r="S18" i="19"/>
  <c r="DB23" i="22"/>
  <c r="DB4" i="4"/>
  <c r="V4" i="4" s="1"/>
  <c r="X4" i="4" s="1"/>
  <c r="DC9" i="4"/>
  <c r="DG5" i="21"/>
  <c r="RF19" i="21"/>
  <c r="Q19" i="21"/>
  <c r="DG16" i="21"/>
  <c r="DH10" i="19"/>
  <c r="Q7" i="27"/>
  <c r="S10" i="26"/>
  <c r="DB33" i="22"/>
  <c r="DB4" i="22"/>
  <c r="DB7" i="22"/>
  <c r="DB13" i="22"/>
  <c r="DB15" i="22"/>
  <c r="TR13" i="22"/>
  <c r="TV13" i="22" s="1"/>
  <c r="DB11" i="22"/>
  <c r="TR23" i="22"/>
  <c r="TV23" i="22" s="1"/>
  <c r="DB11" i="4"/>
  <c r="DB8" i="4"/>
  <c r="TR9" i="4"/>
  <c r="TV9" i="4" s="1"/>
  <c r="TR12" i="4"/>
  <c r="TV12" i="4" s="1"/>
  <c r="DB9" i="4"/>
  <c r="DG18" i="19"/>
  <c r="DG10" i="26"/>
  <c r="RF11" i="26"/>
  <c r="RF10" i="26"/>
  <c r="DG11" i="26"/>
  <c r="K11" i="26"/>
  <c r="O23" i="22"/>
  <c r="O33" i="22"/>
  <c r="O26" i="22"/>
  <c r="TR15" i="22"/>
  <c r="TV15" i="22" s="1"/>
  <c r="O11" i="22"/>
  <c r="O15" i="22"/>
  <c r="O7" i="22"/>
  <c r="O13" i="22"/>
  <c r="TR32" i="4"/>
  <c r="TV32" i="4" s="1"/>
  <c r="Q12" i="4"/>
  <c r="Q6" i="4"/>
  <c r="Q4" i="4"/>
  <c r="TR6" i="4"/>
  <c r="TV6" i="4" s="1"/>
  <c r="Q32" i="4"/>
  <c r="TR11" i="4"/>
  <c r="TV11" i="4" s="1"/>
  <c r="Q11" i="4"/>
  <c r="TR17" i="4"/>
  <c r="TV17" i="4" s="1"/>
  <c r="DC8" i="4"/>
  <c r="O9" i="4"/>
  <c r="O6" i="4"/>
  <c r="DC17" i="4"/>
  <c r="Q17" i="4"/>
  <c r="O4" i="4"/>
  <c r="O11" i="4"/>
  <c r="O32" i="4"/>
  <c r="O12" i="4"/>
  <c r="O8" i="4"/>
  <c r="O17" i="4"/>
  <c r="RF16" i="21"/>
  <c r="K19" i="21"/>
  <c r="K16" i="21"/>
  <c r="DH19" i="21"/>
  <c r="K6" i="21"/>
  <c r="K18" i="19"/>
  <c r="K10" i="19"/>
  <c r="K6" i="19"/>
  <c r="DG9" i="27"/>
  <c r="RF6" i="27"/>
  <c r="DH10" i="27"/>
  <c r="DG5" i="27"/>
  <c r="DG6" i="27"/>
  <c r="RF5" i="27"/>
  <c r="RF7" i="27"/>
  <c r="Q10" i="27"/>
  <c r="K6" i="27"/>
  <c r="K7" i="27"/>
  <c r="K10" i="27"/>
  <c r="DG23" i="26"/>
  <c r="S11" i="26"/>
  <c r="K10" i="26"/>
  <c r="RF23" i="26"/>
  <c r="TR11" i="22"/>
  <c r="TV11" i="22" s="1"/>
  <c r="TR4" i="22"/>
  <c r="TV4" i="22" s="1"/>
  <c r="TR33" i="22"/>
  <c r="TV33" i="22" s="1"/>
  <c r="TR26" i="22"/>
  <c r="TV26" i="22" s="1"/>
  <c r="TR7" i="22"/>
  <c r="TV7" i="22" s="1"/>
  <c r="J7" i="22"/>
  <c r="J17" i="4"/>
  <c r="J6" i="4"/>
  <c r="TR4" i="4"/>
  <c r="TV4" i="4" s="1"/>
  <c r="O6" i="21"/>
  <c r="DF6" i="21"/>
  <c r="O5" i="21"/>
  <c r="DF5" i="21"/>
  <c r="DH6" i="21"/>
  <c r="S6" i="21"/>
  <c r="DF16" i="21"/>
  <c r="O16" i="21"/>
  <c r="K5" i="21"/>
  <c r="DF19" i="21"/>
  <c r="O19" i="21"/>
  <c r="M6" i="21"/>
  <c r="M16" i="21"/>
  <c r="M19" i="21"/>
  <c r="RF5" i="21"/>
  <c r="RF6" i="21"/>
  <c r="O18" i="19"/>
  <c r="DF18" i="19"/>
  <c r="O10" i="19"/>
  <c r="DF10" i="19"/>
  <c r="M10" i="19"/>
  <c r="RF10" i="19"/>
  <c r="RF6" i="19"/>
  <c r="DH6" i="19"/>
  <c r="S6" i="19"/>
  <c r="RF18" i="19"/>
  <c r="S5" i="27"/>
  <c r="DH5" i="27"/>
  <c r="K9" i="27"/>
  <c r="DH6" i="27"/>
  <c r="S6" i="27"/>
  <c r="RF9" i="27"/>
  <c r="O5" i="27"/>
  <c r="DF5" i="27"/>
  <c r="DF6" i="27"/>
  <c r="O6" i="27"/>
  <c r="DH9" i="27"/>
  <c r="S9" i="27"/>
  <c r="O9" i="27"/>
  <c r="DF9" i="27"/>
  <c r="M6" i="27"/>
  <c r="DH7" i="27"/>
  <c r="S7" i="27"/>
  <c r="M9" i="27"/>
  <c r="M7" i="27"/>
  <c r="RF10" i="27"/>
  <c r="O7" i="27"/>
  <c r="DF7" i="27"/>
  <c r="K5" i="27"/>
  <c r="RF7" i="26"/>
  <c r="M11" i="26"/>
  <c r="O23" i="26"/>
  <c r="DF23" i="26"/>
  <c r="O10" i="26"/>
  <c r="DF10" i="26"/>
  <c r="M23" i="26"/>
  <c r="K7" i="26"/>
  <c r="O11" i="26"/>
  <c r="DF11" i="26"/>
  <c r="S7" i="26"/>
  <c r="DH7" i="26"/>
  <c r="O7" i="26"/>
  <c r="DF7" i="26"/>
  <c r="K23" i="26"/>
  <c r="S23" i="26"/>
  <c r="DH23" i="26"/>
  <c r="M10" i="26"/>
  <c r="M7" i="26"/>
  <c r="M33" i="22"/>
  <c r="M26" i="22"/>
  <c r="M13" i="22"/>
  <c r="M7" i="22"/>
  <c r="M11" i="22"/>
  <c r="J4" i="22"/>
  <c r="M4" i="22"/>
  <c r="M15" i="22"/>
  <c r="J32" i="4"/>
  <c r="M6" i="4"/>
  <c r="J4" i="4"/>
  <c r="M17" i="4"/>
  <c r="M4" i="4"/>
  <c r="M12" i="4"/>
  <c r="A23" i="22" l="1" a="1"/>
  <c r="A23" i="22" s="1"/>
  <c r="B23" i="22" a="1"/>
  <c r="B23" i="22" s="1"/>
  <c r="A20" i="22" a="1"/>
  <c r="A20" i="22" s="1"/>
  <c r="B20" i="22" a="1"/>
  <c r="B20" i="22" s="1"/>
  <c r="A15" i="22" a="1"/>
  <c r="A15" i="22" s="1"/>
  <c r="B15" i="22" a="1"/>
  <c r="B15" i="22" s="1"/>
  <c r="B4" i="22" a="1"/>
  <c r="B4" i="22" s="1"/>
  <c r="A34" i="22" a="1"/>
  <c r="A34" i="22" s="1"/>
  <c r="B34" i="22" a="1"/>
  <c r="B34" i="22" s="1"/>
  <c r="A26" i="22" a="1"/>
  <c r="A26" i="22" s="1"/>
  <c r="B26" i="22" a="1"/>
  <c r="B26" i="22" s="1"/>
  <c r="A11" i="22" a="1"/>
  <c r="A11" i="22" s="1"/>
  <c r="B11" i="22" a="1"/>
  <c r="B11" i="22" s="1"/>
  <c r="A33" i="22" a="1"/>
  <c r="A33" i="22" s="1"/>
  <c r="B33" i="22" a="1"/>
  <c r="B33" i="22" s="1"/>
  <c r="A9" i="4" a="1"/>
  <c r="A9" i="4" s="1"/>
  <c r="B9" i="4" a="1"/>
  <c r="B9" i="4" s="1"/>
  <c r="A12" i="4" a="1"/>
  <c r="A12" i="4" s="1"/>
  <c r="B12" i="4" a="1"/>
  <c r="B12" i="4" s="1"/>
  <c r="A28" i="4" a="1"/>
  <c r="A28" i="4" s="1"/>
  <c r="B28" i="4" a="1"/>
  <c r="B28" i="4" s="1"/>
  <c r="B4" i="4" a="1"/>
  <c r="B4" i="4" s="1"/>
  <c r="A17" i="4" a="1"/>
  <c r="A17" i="4" s="1"/>
  <c r="B17" i="4" a="1"/>
  <c r="B17" i="4" s="1"/>
  <c r="A10" i="4" a="1"/>
  <c r="A10" i="4" s="1"/>
  <c r="B10" i="4" a="1"/>
  <c r="B10" i="4" s="1"/>
  <c r="A32" i="4" a="1"/>
  <c r="A32" i="4" s="1"/>
  <c r="B32" i="4" a="1"/>
  <c r="B32" i="4" s="1"/>
  <c r="A35" i="4" a="1"/>
  <c r="A35" i="4" s="1"/>
  <c r="B35" i="4" a="1"/>
  <c r="B35" i="4" s="1"/>
  <c r="J5" i="21"/>
  <c r="J16" i="21"/>
  <c r="B16" i="21" s="1" a="1"/>
  <c r="B16" i="21" s="1"/>
  <c r="J19" i="21"/>
  <c r="J30" i="19"/>
  <c r="J18" i="19"/>
  <c r="J6" i="19"/>
  <c r="B6" i="19" s="1" a="1"/>
  <c r="B6" i="19" s="1"/>
  <c r="J25" i="19"/>
  <c r="J21" i="27"/>
  <c r="J7" i="27"/>
  <c r="B7" i="27" s="1" a="1"/>
  <c r="B7" i="27" s="1"/>
  <c r="J10" i="27"/>
  <c r="B10" i="27" s="1" a="1"/>
  <c r="B10" i="27" s="1"/>
  <c r="J5" i="27"/>
  <c r="J7" i="26"/>
  <c r="B7" i="26" s="1" a="1"/>
  <c r="B7" i="26" s="1"/>
  <c r="J10" i="26"/>
  <c r="J11" i="26"/>
  <c r="J12" i="26"/>
  <c r="J9" i="26"/>
  <c r="J23" i="26"/>
  <c r="B23" i="26" s="1" a="1"/>
  <c r="B23" i="26" s="1"/>
  <c r="V23" i="22"/>
  <c r="J10" i="22"/>
  <c r="J20" i="4"/>
  <c r="V4" i="22"/>
  <c r="V7" i="22"/>
  <c r="F6" i="4"/>
  <c r="F4" i="4"/>
  <c r="T10" i="27"/>
  <c r="U10" i="27" s="1"/>
  <c r="F32" i="4"/>
  <c r="F12" i="4"/>
  <c r="T12" i="26"/>
  <c r="F12" i="26" s="1"/>
  <c r="T9" i="26"/>
  <c r="F9" i="26" s="1"/>
  <c r="V35" i="4"/>
  <c r="F35" i="4" s="1"/>
  <c r="T25" i="19"/>
  <c r="F25" i="19" s="1"/>
  <c r="V34" i="22"/>
  <c r="X34" i="22" s="1"/>
  <c r="V21" i="27"/>
  <c r="U21" i="27"/>
  <c r="F21" i="27"/>
  <c r="T10" i="26"/>
  <c r="U10" i="26" s="1"/>
  <c r="T6" i="19"/>
  <c r="V6" i="19" s="1"/>
  <c r="V30" i="19"/>
  <c r="V20" i="4"/>
  <c r="F20" i="4" s="1"/>
  <c r="V10" i="4"/>
  <c r="F10" i="4" s="1"/>
  <c r="F30" i="19"/>
  <c r="V28" i="4"/>
  <c r="F28" i="4" s="1"/>
  <c r="V20" i="22"/>
  <c r="V10" i="22"/>
  <c r="T5" i="21"/>
  <c r="F5" i="21" s="1"/>
  <c r="V9" i="4"/>
  <c r="X9" i="4" s="1"/>
  <c r="T18" i="19"/>
  <c r="F18" i="19" s="1"/>
  <c r="T10" i="19"/>
  <c r="U10" i="19" s="1"/>
  <c r="T16" i="21"/>
  <c r="V16" i="21" s="1"/>
  <c r="T11" i="26"/>
  <c r="F11" i="26" s="1"/>
  <c r="V8" i="4"/>
  <c r="X8" i="4" s="1"/>
  <c r="V17" i="4"/>
  <c r="X17" i="4" s="1"/>
  <c r="X6" i="4"/>
  <c r="X32" i="4"/>
  <c r="W6" i="4"/>
  <c r="T19" i="21"/>
  <c r="T7" i="27"/>
  <c r="T6" i="27"/>
  <c r="T5" i="27"/>
  <c r="T23" i="26"/>
  <c r="T7" i="26"/>
  <c r="F7" i="26" s="1"/>
  <c r="V13" i="22"/>
  <c r="V33" i="22"/>
  <c r="V26" i="22"/>
  <c r="V15" i="22"/>
  <c r="V11" i="4"/>
  <c r="F11" i="4" s="1"/>
  <c r="W32" i="4"/>
  <c r="T6" i="21"/>
  <c r="T9" i="27"/>
  <c r="V11" i="22"/>
  <c r="W4" i="4"/>
  <c r="W12" i="4"/>
  <c r="F13" i="22" l="1"/>
  <c r="X13" i="22"/>
  <c r="F15" i="22"/>
  <c r="X15" i="22"/>
  <c r="W26" i="22"/>
  <c r="X26" i="22"/>
  <c r="F11" i="22"/>
  <c r="X11" i="22"/>
  <c r="W23" i="22"/>
  <c r="X23" i="22"/>
  <c r="F10" i="22"/>
  <c r="X10" i="22"/>
  <c r="W7" i="22"/>
  <c r="X7" i="22"/>
  <c r="F33" i="22"/>
  <c r="X33" i="22"/>
  <c r="F20" i="22"/>
  <c r="X20" i="22"/>
  <c r="F4" i="22"/>
  <c r="X4" i="22"/>
  <c r="B5" i="21" a="1"/>
  <c r="B5" i="21" s="1"/>
  <c r="A19" i="21" a="1"/>
  <c r="A19" i="21" s="1"/>
  <c r="B19" i="21" a="1"/>
  <c r="B19" i="21" s="1"/>
  <c r="A30" i="19" a="1"/>
  <c r="A30" i="19" s="1"/>
  <c r="B30" i="19" a="1"/>
  <c r="B30" i="19" s="1"/>
  <c r="B5" i="27" a="1"/>
  <c r="B5" i="27" s="1"/>
  <c r="A21" i="27" a="1"/>
  <c r="A21" i="27" s="1"/>
  <c r="B21" i="27" a="1"/>
  <c r="B21" i="27" s="1"/>
  <c r="A10" i="22" a="1"/>
  <c r="A10" i="22" s="1"/>
  <c r="B10" i="22" a="1"/>
  <c r="B10" i="22" s="1"/>
  <c r="F7" i="22"/>
  <c r="A20" i="4" a="1"/>
  <c r="A20" i="4" s="1"/>
  <c r="B20" i="4" a="1"/>
  <c r="B20" i="4" s="1"/>
  <c r="F23" i="22"/>
  <c r="A16" i="21" a="1"/>
  <c r="A16" i="21" s="1"/>
  <c r="J6" i="21"/>
  <c r="J10" i="19"/>
  <c r="J9" i="27"/>
  <c r="J6" i="27"/>
  <c r="W4" i="22"/>
  <c r="F10" i="27"/>
  <c r="V10" i="27"/>
  <c r="X35" i="4"/>
  <c r="W35" i="4"/>
  <c r="F26" i="22"/>
  <c r="F34" i="22"/>
  <c r="F9" i="4"/>
  <c r="F17" i="4"/>
  <c r="F8" i="4"/>
  <c r="U12" i="26"/>
  <c r="V12" i="26"/>
  <c r="U9" i="26"/>
  <c r="V9" i="26"/>
  <c r="W34" i="22"/>
  <c r="V25" i="19"/>
  <c r="U25" i="19"/>
  <c r="X10" i="4"/>
  <c r="F6" i="19"/>
  <c r="U6" i="19"/>
  <c r="W10" i="4"/>
  <c r="F10" i="26"/>
  <c r="V10" i="26"/>
  <c r="V5" i="21"/>
  <c r="U5" i="21"/>
  <c r="W10" i="22"/>
  <c r="W20" i="4"/>
  <c r="X20" i="4"/>
  <c r="W28" i="4"/>
  <c r="X28" i="4"/>
  <c r="W17" i="4"/>
  <c r="W20" i="22"/>
  <c r="V11" i="26"/>
  <c r="U11" i="26"/>
  <c r="W9" i="4"/>
  <c r="U18" i="19"/>
  <c r="V18" i="19"/>
  <c r="V10" i="19"/>
  <c r="F10" i="19"/>
  <c r="F16" i="21"/>
  <c r="W8" i="4"/>
  <c r="U16" i="21"/>
  <c r="W13" i="22"/>
  <c r="F6" i="21"/>
  <c r="U6" i="21"/>
  <c r="V6" i="21"/>
  <c r="F19" i="21"/>
  <c r="U19" i="21"/>
  <c r="V19" i="21"/>
  <c r="U7" i="27"/>
  <c r="V7" i="27"/>
  <c r="F7" i="27"/>
  <c r="U5" i="27"/>
  <c r="V5" i="27"/>
  <c r="U9" i="27"/>
  <c r="V9" i="27"/>
  <c r="F6" i="27"/>
  <c r="U6" i="27"/>
  <c r="V6" i="27"/>
  <c r="U7" i="26"/>
  <c r="V7" i="26"/>
  <c r="V23" i="26"/>
  <c r="U23" i="26"/>
  <c r="W33" i="22"/>
  <c r="X11" i="4"/>
  <c r="W11" i="4"/>
  <c r="F5" i="27"/>
  <c r="F23" i="26"/>
  <c r="W15" i="22"/>
  <c r="F9" i="27"/>
  <c r="W11" i="22"/>
  <c r="A9" i="22" l="1" a="1"/>
  <c r="A9" i="22" s="1"/>
  <c r="B9" i="22" a="1"/>
  <c r="B9" i="22" s="1"/>
  <c r="B6" i="22" a="1"/>
  <c r="B6" i="22" s="1"/>
  <c r="B14" i="22" a="1"/>
  <c r="B14" i="22" s="1"/>
  <c r="A14" i="22" a="1"/>
  <c r="A14" i="22" s="1"/>
  <c r="A13" i="22" a="1"/>
  <c r="A13" i="22" s="1"/>
  <c r="B13" i="22" a="1"/>
  <c r="B13" i="22" s="1"/>
  <c r="A5" i="22" a="1"/>
  <c r="A5" i="22" s="1"/>
  <c r="B5" i="22" a="1"/>
  <c r="B5" i="22" s="1"/>
  <c r="QZ14" i="27"/>
  <c r="QY14" i="27"/>
  <c r="QX14" i="27"/>
  <c r="QW14" i="27"/>
  <c r="QV14" i="27"/>
  <c r="QU14" i="27"/>
  <c r="QT14" i="27"/>
  <c r="QS14" i="27"/>
  <c r="QR14" i="27"/>
  <c r="QQ14" i="27"/>
  <c r="QP14" i="27"/>
  <c r="QO14" i="27"/>
  <c r="QN14" i="27"/>
  <c r="QM14" i="27"/>
  <c r="QL14" i="27"/>
  <c r="QK14" i="27"/>
  <c r="QJ14" i="27"/>
  <c r="QI14" i="27"/>
  <c r="QH14" i="27"/>
  <c r="QG14" i="27"/>
  <c r="QE14" i="27"/>
  <c r="QD14" i="27"/>
  <c r="QB14" i="27"/>
  <c r="QA14" i="27"/>
  <c r="PZ14" i="27"/>
  <c r="PY14" i="27"/>
  <c r="DD14" i="27"/>
  <c r="DC14" i="27"/>
  <c r="DA14" i="27"/>
  <c r="CZ14" i="27"/>
  <c r="CY14" i="27"/>
  <c r="CX14" i="27"/>
  <c r="QZ11" i="27"/>
  <c r="QY11" i="27"/>
  <c r="QX11" i="27"/>
  <c r="QW11" i="27"/>
  <c r="QV11" i="27"/>
  <c r="QU11" i="27"/>
  <c r="QT11" i="27"/>
  <c r="QS11" i="27"/>
  <c r="QR11" i="27"/>
  <c r="QQ11" i="27"/>
  <c r="QP11" i="27"/>
  <c r="QO11" i="27"/>
  <c r="QN11" i="27"/>
  <c r="QM11" i="27"/>
  <c r="QL11" i="27"/>
  <c r="QK11" i="27"/>
  <c r="QJ11" i="27"/>
  <c r="QI11" i="27"/>
  <c r="QH11" i="27"/>
  <c r="QG11" i="27"/>
  <c r="QE11" i="27"/>
  <c r="QD11" i="27"/>
  <c r="QB11" i="27"/>
  <c r="QA11" i="27"/>
  <c r="PZ11" i="27"/>
  <c r="PY11" i="27"/>
  <c r="DD11" i="27"/>
  <c r="DC11" i="27"/>
  <c r="DA11" i="27"/>
  <c r="CZ11" i="27"/>
  <c r="CY11" i="27"/>
  <c r="CX11" i="27"/>
  <c r="QZ17" i="26"/>
  <c r="QY17" i="26"/>
  <c r="QX17" i="26"/>
  <c r="QW17" i="26"/>
  <c r="QV17" i="26"/>
  <c r="QU17" i="26"/>
  <c r="QT17" i="26"/>
  <c r="QS17" i="26"/>
  <c r="QR17" i="26"/>
  <c r="QQ17" i="26"/>
  <c r="QP17" i="26"/>
  <c r="QO17" i="26"/>
  <c r="QN17" i="26"/>
  <c r="QM17" i="26"/>
  <c r="QL17" i="26"/>
  <c r="QK17" i="26"/>
  <c r="QJ17" i="26"/>
  <c r="QI17" i="26"/>
  <c r="QH17" i="26"/>
  <c r="QG17" i="26"/>
  <c r="QE17" i="26"/>
  <c r="QD17" i="26"/>
  <c r="QB17" i="26"/>
  <c r="QA17" i="26"/>
  <c r="PZ17" i="26"/>
  <c r="PY17" i="26"/>
  <c r="DD17" i="26"/>
  <c r="DC17" i="26"/>
  <c r="DA17" i="26"/>
  <c r="CZ17" i="26"/>
  <c r="CY17" i="26"/>
  <c r="CX17" i="26"/>
  <c r="QZ8" i="26"/>
  <c r="QY8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E8" i="26"/>
  <c r="QD8" i="26"/>
  <c r="QB8" i="26"/>
  <c r="QA8" i="26"/>
  <c r="PZ8" i="26"/>
  <c r="PY8" i="26"/>
  <c r="DD8" i="26"/>
  <c r="DC8" i="26"/>
  <c r="DA8" i="26"/>
  <c r="CZ8" i="26"/>
  <c r="CY8" i="26"/>
  <c r="CX8" i="26"/>
  <c r="QZ5" i="26"/>
  <c r="QY5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E5" i="26"/>
  <c r="QD5" i="26"/>
  <c r="QB5" i="26"/>
  <c r="QA5" i="26"/>
  <c r="PZ5" i="26"/>
  <c r="PY5" i="26"/>
  <c r="DD5" i="26"/>
  <c r="DC5" i="26"/>
  <c r="DA5" i="26"/>
  <c r="CZ5" i="26"/>
  <c r="CY5" i="26"/>
  <c r="CX5" i="26"/>
  <c r="QG4" i="19"/>
  <c r="DE5" i="26" l="1"/>
  <c r="DE17" i="26"/>
  <c r="DE8" i="26"/>
  <c r="H11" i="27"/>
  <c r="H14" i="27"/>
  <c r="QF11" i="27"/>
  <c r="QF14" i="27"/>
  <c r="QF5" i="26"/>
  <c r="QF8" i="26"/>
  <c r="QF17" i="26"/>
  <c r="I11" i="27"/>
  <c r="DE11" i="27"/>
  <c r="I14" i="27"/>
  <c r="DE14" i="27"/>
  <c r="H5" i="26"/>
  <c r="H8" i="26"/>
  <c r="H17" i="26"/>
  <c r="I5" i="26"/>
  <c r="I8" i="26"/>
  <c r="I17" i="26"/>
  <c r="QC8" i="26"/>
  <c r="QC14" i="27"/>
  <c r="RB5" i="26"/>
  <c r="P8" i="26"/>
  <c r="Q8" i="26" s="1"/>
  <c r="QC5" i="26"/>
  <c r="RB17" i="26"/>
  <c r="DB17" i="26"/>
  <c r="QC17" i="26"/>
  <c r="P14" i="27"/>
  <c r="Q14" i="27" s="1"/>
  <c r="R11" i="27"/>
  <c r="S11" i="27" s="1"/>
  <c r="RB14" i="27"/>
  <c r="RG14" i="27"/>
  <c r="R14" i="27"/>
  <c r="S14" i="27" s="1"/>
  <c r="RD14" i="27"/>
  <c r="P11" i="27"/>
  <c r="DG11" i="27" s="1"/>
  <c r="L11" i="27"/>
  <c r="M11" i="27" s="1"/>
  <c r="RC11" i="27"/>
  <c r="RD11" i="27"/>
  <c r="L14" i="27"/>
  <c r="M14" i="27" s="1"/>
  <c r="RE11" i="27"/>
  <c r="RG11" i="27"/>
  <c r="RD5" i="26"/>
  <c r="RD8" i="26"/>
  <c r="R5" i="26"/>
  <c r="S5" i="26" s="1"/>
  <c r="RD17" i="26"/>
  <c r="P17" i="26"/>
  <c r="DG17" i="26" s="1"/>
  <c r="RC5" i="26"/>
  <c r="R17" i="26"/>
  <c r="S17" i="26" s="1"/>
  <c r="RC17" i="26"/>
  <c r="RH17" i="26"/>
  <c r="RE17" i="26"/>
  <c r="RG17" i="26"/>
  <c r="R8" i="26"/>
  <c r="S8" i="26" s="1"/>
  <c r="RB8" i="26"/>
  <c r="RG8" i="26"/>
  <c r="P5" i="26"/>
  <c r="Q5" i="26" s="1"/>
  <c r="RE5" i="26"/>
  <c r="DB8" i="26"/>
  <c r="DB11" i="27"/>
  <c r="RC14" i="27"/>
  <c r="N14" i="27"/>
  <c r="RE14" i="27"/>
  <c r="DB14" i="27"/>
  <c r="N11" i="27"/>
  <c r="RH11" i="27"/>
  <c r="RB11" i="27"/>
  <c r="QC11" i="27"/>
  <c r="RH14" i="27"/>
  <c r="RC8" i="26"/>
  <c r="N5" i="26"/>
  <c r="L5" i="26"/>
  <c r="L8" i="26"/>
  <c r="DB5" i="26"/>
  <c r="L17" i="26"/>
  <c r="RH5" i="26"/>
  <c r="RG5" i="26"/>
  <c r="N8" i="26"/>
  <c r="RE8" i="26"/>
  <c r="RH8" i="26"/>
  <c r="N17" i="26"/>
  <c r="RI11" i="27" l="1"/>
  <c r="RI5" i="26"/>
  <c r="RI14" i="27"/>
  <c r="RI8" i="26"/>
  <c r="RI17" i="26"/>
  <c r="DG8" i="26"/>
  <c r="K8" i="26"/>
  <c r="Q11" i="27"/>
  <c r="RF5" i="26"/>
  <c r="Q17" i="26"/>
  <c r="DH5" i="26"/>
  <c r="DG14" i="27"/>
  <c r="DH14" i="27"/>
  <c r="RF11" i="27"/>
  <c r="DH11" i="27"/>
  <c r="K14" i="27"/>
  <c r="K11" i="27"/>
  <c r="RF17" i="26"/>
  <c r="DG5" i="26"/>
  <c r="DH8" i="26"/>
  <c r="K5" i="26"/>
  <c r="DH17" i="26"/>
  <c r="DF14" i="27"/>
  <c r="O14" i="27"/>
  <c r="RF14" i="27"/>
  <c r="DF11" i="27"/>
  <c r="O11" i="27"/>
  <c r="O17" i="26"/>
  <c r="DF17" i="26"/>
  <c r="O8" i="26"/>
  <c r="DF8" i="26"/>
  <c r="M8" i="26"/>
  <c r="RF8" i="26"/>
  <c r="M17" i="26"/>
  <c r="DF5" i="26"/>
  <c r="O5" i="26"/>
  <c r="K17" i="26"/>
  <c r="M5" i="26"/>
  <c r="J11" i="27" l="1"/>
  <c r="J14" i="27"/>
  <c r="T11" i="27"/>
  <c r="T14" i="27"/>
  <c r="T5" i="26"/>
  <c r="F5" i="26" s="1"/>
  <c r="T8" i="26"/>
  <c r="T17" i="26"/>
  <c r="J8" i="26" l="1"/>
  <c r="B8" i="26" s="1" a="1"/>
  <c r="B8" i="26" s="1"/>
  <c r="J5" i="26"/>
  <c r="J17" i="26"/>
  <c r="F11" i="27"/>
  <c r="U11" i="27"/>
  <c r="V11" i="27"/>
  <c r="F14" i="27"/>
  <c r="B14" i="27" s="1" a="1"/>
  <c r="B14" i="27" s="1"/>
  <c r="U14" i="27"/>
  <c r="V14" i="27"/>
  <c r="U17" i="26"/>
  <c r="V17" i="26"/>
  <c r="F8" i="26"/>
  <c r="U8" i="26"/>
  <c r="V8" i="26"/>
  <c r="U5" i="26"/>
  <c r="V5" i="26"/>
  <c r="F17" i="26"/>
  <c r="CX15" i="19"/>
  <c r="CY15" i="19"/>
  <c r="CZ15" i="19"/>
  <c r="DA15" i="19"/>
  <c r="DC15" i="19"/>
  <c r="DD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18" i="21"/>
  <c r="CY18" i="21"/>
  <c r="CZ18" i="21"/>
  <c r="DA18" i="21"/>
  <c r="DC18" i="21"/>
  <c r="DD18" i="21"/>
  <c r="PY18" i="21"/>
  <c r="PZ18" i="21"/>
  <c r="QA18" i="21"/>
  <c r="QB18" i="21"/>
  <c r="QD18" i="21"/>
  <c r="QE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QY18" i="21"/>
  <c r="QZ18" i="21"/>
  <c r="A15" i="27" l="1" a="1"/>
  <c r="A15" i="27" s="1"/>
  <c r="B12" i="27" a="1"/>
  <c r="B12" i="27" s="1"/>
  <c r="A14" i="26" a="1"/>
  <c r="A14" i="26" s="1"/>
  <c r="B14" i="26" a="1"/>
  <c r="B14" i="26" s="1"/>
  <c r="A12" i="26" a="1"/>
  <c r="A12" i="26" s="1"/>
  <c r="B12" i="26" a="1"/>
  <c r="B12" i="26" s="1"/>
  <c r="B15" i="27" a="1"/>
  <c r="B15" i="27" s="1"/>
  <c r="A12" i="27" a="1"/>
  <c r="A12" i="27" s="1"/>
  <c r="B6" i="27" a="1"/>
  <c r="B6" i="27" s="1"/>
  <c r="A6" i="27" a="1"/>
  <c r="A6" i="27" s="1"/>
  <c r="B17" i="27" a="1"/>
  <c r="B17" i="27" s="1"/>
  <c r="A17" i="27" a="1"/>
  <c r="A17" i="27" s="1"/>
  <c r="A13" i="26" a="1"/>
  <c r="A13" i="26" s="1"/>
  <c r="B13" i="26" a="1"/>
  <c r="B13" i="26" s="1"/>
  <c r="B8" i="27" a="1"/>
  <c r="B8" i="27" s="1"/>
  <c r="A8" i="27" a="1"/>
  <c r="A8" i="27" s="1"/>
  <c r="B9" i="27" a="1"/>
  <c r="B9" i="27" s="1"/>
  <c r="B13" i="27" a="1"/>
  <c r="B13" i="27" s="1"/>
  <c r="B11" i="27" a="1"/>
  <c r="B11" i="27" s="1"/>
  <c r="A17" i="26" a="1"/>
  <c r="A17" i="26" s="1"/>
  <c r="B17" i="26" a="1"/>
  <c r="B17" i="26" s="1"/>
  <c r="B5" i="26" a="1"/>
  <c r="B5" i="26" s="1"/>
  <c r="B11" i="26" a="1"/>
  <c r="B11" i="26" s="1"/>
  <c r="B10" i="26" a="1"/>
  <c r="B10" i="26" s="1"/>
  <c r="B9" i="26" a="1"/>
  <c r="B9" i="26" s="1"/>
  <c r="QF18" i="21"/>
  <c r="QF15" i="19"/>
  <c r="DE18" i="21"/>
  <c r="DE15" i="19"/>
  <c r="A9" i="27" a="1"/>
  <c r="A9" i="27" s="1"/>
  <c r="A11" i="27" a="1"/>
  <c r="A11" i="27" s="1"/>
  <c r="I18" i="21"/>
  <c r="H18" i="21"/>
  <c r="I15" i="19"/>
  <c r="H15" i="19"/>
  <c r="A10" i="27" a="1"/>
  <c r="A10" i="27" s="1"/>
  <c r="A13" i="27" a="1"/>
  <c r="A13" i="27" s="1"/>
  <c r="A5" i="27" a="1"/>
  <c r="A5" i="27" s="1"/>
  <c r="A4" i="27" a="1"/>
  <c r="A4" i="27" s="1"/>
  <c r="A14" i="27" a="1"/>
  <c r="A14" i="27" s="1"/>
  <c r="A7" i="27" a="1"/>
  <c r="A7" i="27" s="1"/>
  <c r="A8" i="26" a="1"/>
  <c r="A8" i="26" s="1"/>
  <c r="A5" i="26" a="1"/>
  <c r="A5" i="26" s="1"/>
  <c r="A6" i="26" a="1"/>
  <c r="A6" i="26" s="1"/>
  <c r="A4" i="26" a="1"/>
  <c r="A4" i="26" s="1"/>
  <c r="A11" i="26" a="1"/>
  <c r="A11" i="26" s="1"/>
  <c r="A7" i="26" a="1"/>
  <c r="A7" i="26" s="1"/>
  <c r="A9" i="26" a="1"/>
  <c r="A9" i="26" s="1"/>
  <c r="A23" i="26" a="1"/>
  <c r="A23" i="26" s="1"/>
  <c r="A10" i="26" a="1"/>
  <c r="A10" i="26" s="1"/>
  <c r="RG18" i="21"/>
  <c r="QC15" i="19"/>
  <c r="RB15" i="19"/>
  <c r="R15" i="19"/>
  <c r="P15" i="19"/>
  <c r="DG15" i="19" s="1"/>
  <c r="RG15" i="19"/>
  <c r="DB15" i="19"/>
  <c r="RD15" i="19"/>
  <c r="RH15" i="19"/>
  <c r="RC15" i="19"/>
  <c r="N15" i="19"/>
  <c r="L15" i="19"/>
  <c r="RE15" i="19"/>
  <c r="R18" i="21"/>
  <c r="QC18" i="21"/>
  <c r="P18" i="21"/>
  <c r="DG18" i="21" s="1"/>
  <c r="RC18" i="21"/>
  <c r="RD18" i="21"/>
  <c r="RB18" i="21"/>
  <c r="RH18" i="21"/>
  <c r="N18" i="21"/>
  <c r="DB18" i="21"/>
  <c r="L18" i="21"/>
  <c r="RE18" i="21"/>
  <c r="D16" i="11" l="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I15" i="19"/>
  <c r="RI18" i="21"/>
  <c r="S18" i="21"/>
  <c r="DH18" i="21"/>
  <c r="O18" i="21"/>
  <c r="DF18" i="21"/>
  <c r="O15" i="19"/>
  <c r="DF15" i="19"/>
  <c r="S15" i="19"/>
  <c r="DH15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Q18" i="21"/>
  <c r="Q15" i="19"/>
  <c r="K15" i="19"/>
  <c r="RF15" i="19"/>
  <c r="M15" i="19"/>
  <c r="RF18" i="21"/>
  <c r="K18" i="21"/>
  <c r="M18" i="21"/>
  <c r="J15" i="19" l="1"/>
  <c r="T15" i="19"/>
  <c r="T18" i="21"/>
  <c r="J18" i="21" l="1"/>
  <c r="F18" i="21"/>
  <c r="U18" i="21"/>
  <c r="V18" i="21"/>
  <c r="V15" i="19"/>
  <c r="U15" i="19"/>
  <c r="F15" i="19"/>
  <c r="A18" i="21" l="1" a="1"/>
  <c r="A18" i="21" s="1"/>
  <c r="B18" i="21" a="1"/>
  <c r="B18" i="21" s="1"/>
  <c r="CX22" i="19"/>
  <c r="CY22" i="19"/>
  <c r="CZ22" i="19"/>
  <c r="DA22" i="19"/>
  <c r="DC22" i="19"/>
  <c r="DD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CX12" i="19"/>
  <c r="CY12" i="19"/>
  <c r="CZ12" i="19"/>
  <c r="DA12" i="19"/>
  <c r="DC12" i="19"/>
  <c r="DD12" i="19"/>
  <c r="PY12" i="19"/>
  <c r="PZ12" i="19"/>
  <c r="QA12" i="19"/>
  <c r="QB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29" i="19"/>
  <c r="CY29" i="19"/>
  <c r="CZ29" i="19"/>
  <c r="DA29" i="19"/>
  <c r="DC29" i="19"/>
  <c r="DD29" i="19"/>
  <c r="PY29" i="19"/>
  <c r="PZ29" i="19"/>
  <c r="QA29" i="19"/>
  <c r="QB29" i="19"/>
  <c r="QD29" i="19"/>
  <c r="QE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Y29" i="19"/>
  <c r="QZ29" i="19"/>
  <c r="QF29" i="19" l="1"/>
  <c r="QF12" i="19"/>
  <c r="QF22" i="19"/>
  <c r="DE29" i="19"/>
  <c r="DE12" i="19"/>
  <c r="DE22" i="19"/>
  <c r="I29" i="19"/>
  <c r="I12" i="19"/>
  <c r="I22" i="19"/>
  <c r="H29" i="19"/>
  <c r="H12" i="19"/>
  <c r="H22" i="19"/>
  <c r="RG22" i="19"/>
  <c r="RB22" i="19"/>
  <c r="R22" i="19"/>
  <c r="QC22" i="19"/>
  <c r="DB22" i="19"/>
  <c r="P22" i="19"/>
  <c r="DG22" i="19" s="1"/>
  <c r="RD22" i="19"/>
  <c r="RC22" i="19"/>
  <c r="RH22" i="19"/>
  <c r="N22" i="19"/>
  <c r="L22" i="19"/>
  <c r="RE22" i="19"/>
  <c r="RG12" i="19"/>
  <c r="RB12" i="19"/>
  <c r="QC12" i="19"/>
  <c r="R12" i="19"/>
  <c r="DH12" i="19" s="1"/>
  <c r="P12" i="19"/>
  <c r="DG12" i="19" s="1"/>
  <c r="DB12" i="19"/>
  <c r="RC12" i="19"/>
  <c r="RD12" i="19"/>
  <c r="RH12" i="19"/>
  <c r="N12" i="19"/>
  <c r="DF12" i="19" s="1"/>
  <c r="L12" i="19"/>
  <c r="M12" i="19" s="1"/>
  <c r="RE12" i="19"/>
  <c r="RG29" i="19"/>
  <c r="QC29" i="19"/>
  <c r="RC29" i="19"/>
  <c r="P29" i="19"/>
  <c r="DG29" i="19" s="1"/>
  <c r="DB29" i="19"/>
  <c r="RB29" i="19"/>
  <c r="R29" i="19"/>
  <c r="DH29" i="19" s="1"/>
  <c r="RD29" i="19"/>
  <c r="RH29" i="19"/>
  <c r="N29" i="19"/>
  <c r="DF29" i="19" s="1"/>
  <c r="L29" i="19"/>
  <c r="RE29" i="19"/>
  <c r="RI22" i="19" l="1"/>
  <c r="RI29" i="19"/>
  <c r="RI12" i="19"/>
  <c r="S22" i="19"/>
  <c r="DH22" i="19"/>
  <c r="O22" i="19"/>
  <c r="DF22" i="19"/>
  <c r="Q22" i="19"/>
  <c r="Q29" i="19"/>
  <c r="T29" i="19"/>
  <c r="Q12" i="19"/>
  <c r="T12" i="19"/>
  <c r="K22" i="19"/>
  <c r="S12" i="19"/>
  <c r="RF29" i="19"/>
  <c r="RF22" i="19"/>
  <c r="M22" i="19"/>
  <c r="S29" i="19"/>
  <c r="K12" i="19"/>
  <c r="RF12" i="19"/>
  <c r="O12" i="19"/>
  <c r="K29" i="19"/>
  <c r="O29" i="19"/>
  <c r="M29" i="19"/>
  <c r="J29" i="19" l="1"/>
  <c r="U29" i="19"/>
  <c r="V29" i="19"/>
  <c r="V12" i="19"/>
  <c r="U12" i="19"/>
  <c r="T22" i="19"/>
  <c r="F12" i="19"/>
  <c r="F29" i="19"/>
  <c r="J12" i="19" l="1"/>
  <c r="J22" i="19"/>
  <c r="V22" i="19"/>
  <c r="U22" i="19"/>
  <c r="F22" i="19"/>
  <c r="CX13" i="21" l="1"/>
  <c r="CY13" i="21"/>
  <c r="CZ13" i="21"/>
  <c r="DA13" i="21"/>
  <c r="DC13" i="21"/>
  <c r="DD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QF13" i="21" l="1"/>
  <c r="DE13" i="21"/>
  <c r="I13" i="21"/>
  <c r="H13" i="21"/>
  <c r="R13" i="21"/>
  <c r="DH13" i="21" s="1"/>
  <c r="RG13" i="21"/>
  <c r="RB13" i="21"/>
  <c r="QC13" i="21"/>
  <c r="DB13" i="21"/>
  <c r="RD13" i="21"/>
  <c r="RC13" i="21"/>
  <c r="P13" i="21"/>
  <c r="DG13" i="21" s="1"/>
  <c r="RH13" i="21"/>
  <c r="N13" i="21"/>
  <c r="L13" i="21"/>
  <c r="RE13" i="21"/>
  <c r="RI13" i="21" l="1"/>
  <c r="O13" i="21"/>
  <c r="DF13" i="21"/>
  <c r="M13" i="21"/>
  <c r="Q13" i="21"/>
  <c r="K13" i="21"/>
  <c r="S13" i="21"/>
  <c r="RF13" i="21"/>
  <c r="T13" i="21" l="1"/>
  <c r="J13" i="21" l="1"/>
  <c r="U13" i="21"/>
  <c r="V13" i="21"/>
  <c r="F13" i="21"/>
  <c r="A13" i="21" l="1" a="1"/>
  <c r="A13" i="21" s="1"/>
  <c r="B13" i="21" a="1"/>
  <c r="B13" i="21" s="1"/>
  <c r="CX31" i="19"/>
  <c r="CY31" i="19"/>
  <c r="CZ31" i="19"/>
  <c r="DA31" i="19"/>
  <c r="DC31" i="19"/>
  <c r="DD31" i="19"/>
  <c r="PY31" i="19"/>
  <c r="PZ31" i="19"/>
  <c r="QA31" i="19"/>
  <c r="QB31" i="19"/>
  <c r="QD31" i="19"/>
  <c r="QE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QY31" i="19"/>
  <c r="QZ31" i="19"/>
  <c r="QF31" i="19" l="1"/>
  <c r="DE31" i="19"/>
  <c r="H31" i="19"/>
  <c r="I31" i="19"/>
  <c r="QC31" i="19"/>
  <c r="DB31" i="19"/>
  <c r="R31" i="19"/>
  <c r="DH31" i="19" s="1"/>
  <c r="RD31" i="19"/>
  <c r="RH31" i="19"/>
  <c r="RG31" i="19"/>
  <c r="P31" i="19"/>
  <c r="DG31" i="19" s="1"/>
  <c r="N31" i="19"/>
  <c r="DF31" i="19" s="1"/>
  <c r="RC31" i="19"/>
  <c r="RB31" i="19"/>
  <c r="L31" i="19"/>
  <c r="M31" i="19" s="1"/>
  <c r="RE31" i="19"/>
  <c r="RI31" i="19" l="1"/>
  <c r="Q31" i="19"/>
  <c r="S31" i="19"/>
  <c r="O31" i="19"/>
  <c r="RF31" i="19"/>
  <c r="K31" i="19"/>
  <c r="T31" i="19" l="1"/>
  <c r="A4" i="22" l="1" a="1"/>
  <c r="A4" i="22" s="1"/>
  <c r="B8" i="22" a="1"/>
  <c r="B8" i="22" s="1"/>
  <c r="B12" i="22" a="1"/>
  <c r="B12" i="22" s="1"/>
  <c r="B7" i="22" a="1"/>
  <c r="B7" i="22" s="1"/>
  <c r="A12" i="22" a="1"/>
  <c r="A12" i="22" s="1"/>
  <c r="A6" i="22" a="1"/>
  <c r="A6" i="22" s="1"/>
  <c r="A8" i="22" a="1"/>
  <c r="A8" i="22" s="1"/>
  <c r="A7" i="22" a="1"/>
  <c r="A7" i="22" s="1"/>
  <c r="J31" i="19"/>
  <c r="U31" i="19"/>
  <c r="V31" i="19"/>
  <c r="F31" i="19"/>
  <c r="A31" i="19" l="1" a="1"/>
  <c r="A31" i="19" s="1"/>
  <c r="B31" i="19" a="1"/>
  <c r="B31" i="19" s="1"/>
  <c r="D9" i="1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29" i="4" l="1"/>
  <c r="CR29" i="4"/>
  <c r="CS29" i="4"/>
  <c r="CT29" i="4"/>
  <c r="CU29" i="4"/>
  <c r="CV29" i="4"/>
  <c r="CX29" i="4"/>
  <c r="CY29" i="4"/>
  <c r="CZ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S29" i="4" s="1"/>
  <c r="TI29" i="4"/>
  <c r="TT29" i="4" s="1"/>
  <c r="TJ29" i="4"/>
  <c r="I29" i="4" l="1"/>
  <c r="H29" i="4"/>
  <c r="T29" i="4"/>
  <c r="U29" i="4" s="1"/>
  <c r="P29" i="4"/>
  <c r="R29" i="4"/>
  <c r="S29" i="4" s="1"/>
  <c r="SN29" i="4"/>
  <c r="SU29" i="4" s="1"/>
  <c r="CW29" i="4"/>
  <c r="DA29" i="4" s="1"/>
  <c r="TQ29" i="4"/>
  <c r="TU29" i="4"/>
  <c r="N29" i="4"/>
  <c r="L29" i="4"/>
  <c r="K29" i="4"/>
  <c r="TN29" i="4"/>
  <c r="DB29" i="4" l="1"/>
  <c r="DC29" i="4"/>
  <c r="Q29" i="4"/>
  <c r="O29" i="4"/>
  <c r="TR29" i="4"/>
  <c r="TV29" i="4" s="1"/>
  <c r="M29" i="4"/>
  <c r="J29" i="4" l="1"/>
  <c r="V29" i="4"/>
  <c r="X29" i="4" s="1"/>
  <c r="A29" i="4" l="1" a="1"/>
  <c r="A29" i="4" s="1"/>
  <c r="B29" i="4" a="1"/>
  <c r="B29" i="4" s="1"/>
  <c r="F29" i="4"/>
  <c r="W29" i="4"/>
  <c r="QZ9" i="21"/>
  <c r="QY9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E9" i="21"/>
  <c r="QD9" i="21"/>
  <c r="QB9" i="21"/>
  <c r="QA9" i="21"/>
  <c r="PZ9" i="21"/>
  <c r="PY9" i="21"/>
  <c r="DD9" i="21"/>
  <c r="DC9" i="21"/>
  <c r="DA9" i="21"/>
  <c r="CZ9" i="21"/>
  <c r="CY9" i="21"/>
  <c r="CX9" i="21"/>
  <c r="QZ32" i="21"/>
  <c r="QY32" i="21"/>
  <c r="QX32" i="21"/>
  <c r="QW32" i="21"/>
  <c r="QV32" i="21"/>
  <c r="QU32" i="21"/>
  <c r="QT32" i="21"/>
  <c r="QS32" i="21"/>
  <c r="QR32" i="21"/>
  <c r="QQ32" i="21"/>
  <c r="QP32" i="21"/>
  <c r="QO32" i="21"/>
  <c r="QN32" i="21"/>
  <c r="QM32" i="21"/>
  <c r="QL32" i="21"/>
  <c r="QK32" i="21"/>
  <c r="QJ32" i="21"/>
  <c r="QI32" i="21"/>
  <c r="QH32" i="21"/>
  <c r="QG32" i="21"/>
  <c r="QE32" i="21"/>
  <c r="QD32" i="21"/>
  <c r="QB32" i="21"/>
  <c r="QA32" i="21"/>
  <c r="PZ32" i="21"/>
  <c r="PY32" i="21"/>
  <c r="DD32" i="21"/>
  <c r="DC32" i="21"/>
  <c r="DA32" i="21"/>
  <c r="CZ32" i="21"/>
  <c r="CY32" i="21"/>
  <c r="CX32" i="21"/>
  <c r="QZ31" i="21"/>
  <c r="QY31" i="21"/>
  <c r="QX31" i="21"/>
  <c r="QW31" i="21"/>
  <c r="QV31" i="21"/>
  <c r="QU31" i="21"/>
  <c r="QT31" i="21"/>
  <c r="QS31" i="21"/>
  <c r="QR31" i="21"/>
  <c r="QQ31" i="21"/>
  <c r="QP31" i="21"/>
  <c r="QO31" i="21"/>
  <c r="QN31" i="21"/>
  <c r="QM31" i="21"/>
  <c r="QL31" i="21"/>
  <c r="QK31" i="21"/>
  <c r="QJ31" i="21"/>
  <c r="QI31" i="21"/>
  <c r="QH31" i="21"/>
  <c r="QG31" i="21"/>
  <c r="QE31" i="21"/>
  <c r="QD31" i="21"/>
  <c r="QB31" i="21"/>
  <c r="QA31" i="21"/>
  <c r="PZ31" i="21"/>
  <c r="PY31" i="21"/>
  <c r="DD31" i="21"/>
  <c r="DC31" i="21"/>
  <c r="DA31" i="21"/>
  <c r="CZ31" i="21"/>
  <c r="CY31" i="21"/>
  <c r="CX31" i="21"/>
  <c r="QB27" i="19"/>
  <c r="QB24" i="19"/>
  <c r="QB23" i="19"/>
  <c r="QB5" i="19"/>
  <c r="QB8" i="19"/>
  <c r="QB4" i="19"/>
  <c r="QB7" i="19"/>
  <c r="DA27" i="19"/>
  <c r="DA24" i="19"/>
  <c r="DA23" i="19"/>
  <c r="DA5" i="19"/>
  <c r="DA8" i="19"/>
  <c r="DA4" i="19"/>
  <c r="DA7" i="19"/>
  <c r="QA4" i="19"/>
  <c r="QA8" i="19"/>
  <c r="QA5" i="19"/>
  <c r="QA23" i="19"/>
  <c r="QA24" i="19"/>
  <c r="QA27" i="19"/>
  <c r="QA7" i="19"/>
  <c r="CZ7" i="19"/>
  <c r="CZ4" i="19"/>
  <c r="CZ8" i="19"/>
  <c r="CZ5" i="19"/>
  <c r="CZ23" i="19"/>
  <c r="CZ24" i="19"/>
  <c r="CZ27" i="19"/>
  <c r="CX23" i="19"/>
  <c r="CY23" i="19"/>
  <c r="DC23" i="19"/>
  <c r="DD23" i="19"/>
  <c r="PY23" i="19"/>
  <c r="PZ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CX24" i="19"/>
  <c r="CY24" i="19"/>
  <c r="DC24" i="19"/>
  <c r="DD24" i="19"/>
  <c r="PY24" i="19"/>
  <c r="PZ24" i="19"/>
  <c r="QD24" i="19"/>
  <c r="QE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Y24" i="19"/>
  <c r="QZ24" i="19"/>
  <c r="CX27" i="19"/>
  <c r="CY27" i="19"/>
  <c r="DC27" i="19"/>
  <c r="DD27" i="19"/>
  <c r="PY27" i="19"/>
  <c r="PZ27" i="19"/>
  <c r="QD27" i="19"/>
  <c r="QE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QY27" i="19"/>
  <c r="QZ27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DD5" i="19"/>
  <c r="DC5" i="19"/>
  <c r="CY5" i="19"/>
  <c r="CX5" i="19"/>
  <c r="QZ8" i="19"/>
  <c r="QY8" i="19"/>
  <c r="QX8" i="19"/>
  <c r="QW8" i="19"/>
  <c r="QV8" i="19"/>
  <c r="QU8" i="19"/>
  <c r="QT8" i="19"/>
  <c r="QS8" i="19"/>
  <c r="QR8" i="19"/>
  <c r="QQ8" i="19"/>
  <c r="QP8" i="19"/>
  <c r="QO8" i="19"/>
  <c r="QN8" i="19"/>
  <c r="QM8" i="19"/>
  <c r="QL8" i="19"/>
  <c r="QK8" i="19"/>
  <c r="QJ8" i="19"/>
  <c r="QI8" i="19"/>
  <c r="QH8" i="19"/>
  <c r="QG8" i="19"/>
  <c r="QE8" i="19"/>
  <c r="QD8" i="19"/>
  <c r="PZ8" i="19"/>
  <c r="PY8" i="19"/>
  <c r="DD8" i="19"/>
  <c r="DC8" i="19"/>
  <c r="CY8" i="19"/>
  <c r="CX8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DD4" i="19"/>
  <c r="DC4" i="19"/>
  <c r="CY4" i="19"/>
  <c r="CX4" i="19"/>
  <c r="QZ7" i="19"/>
  <c r="QY7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E7" i="19"/>
  <c r="QD7" i="19"/>
  <c r="PZ7" i="19"/>
  <c r="PY7" i="19"/>
  <c r="DD7" i="19"/>
  <c r="DC7" i="19"/>
  <c r="CY7" i="19"/>
  <c r="CX7" i="19"/>
  <c r="DE27" i="19" l="1"/>
  <c r="QF24" i="19"/>
  <c r="QF4" i="19"/>
  <c r="QF7" i="19"/>
  <c r="DE4" i="19"/>
  <c r="QF27" i="19"/>
  <c r="QF31" i="21"/>
  <c r="QF32" i="21"/>
  <c r="QF9" i="21"/>
  <c r="QF8" i="19"/>
  <c r="DE5" i="19"/>
  <c r="QF23" i="19"/>
  <c r="QF5" i="19"/>
  <c r="DE31" i="21"/>
  <c r="DE32" i="21"/>
  <c r="DE9" i="21"/>
  <c r="I7" i="19"/>
  <c r="DE7" i="19"/>
  <c r="I24" i="19"/>
  <c r="DE24" i="19"/>
  <c r="DE23" i="19"/>
  <c r="DE8" i="19"/>
  <c r="I23" i="19"/>
  <c r="I5" i="19"/>
  <c r="H4" i="19"/>
  <c r="H31" i="21"/>
  <c r="H32" i="21"/>
  <c r="H9" i="21"/>
  <c r="I31" i="21"/>
  <c r="I32" i="21"/>
  <c r="I9" i="21"/>
  <c r="I4" i="19"/>
  <c r="H24" i="19"/>
  <c r="H23" i="19"/>
  <c r="H5" i="19"/>
  <c r="I27" i="19"/>
  <c r="H27" i="19"/>
  <c r="H8" i="19"/>
  <c r="H7" i="19"/>
  <c r="I8" i="19"/>
  <c r="DB5" i="19"/>
  <c r="DB23" i="19"/>
  <c r="QC23" i="19"/>
  <c r="QC27" i="19"/>
  <c r="DB24" i="19"/>
  <c r="DB4" i="19"/>
  <c r="QC4" i="19"/>
  <c r="QC8" i="19"/>
  <c r="QC7" i="19"/>
  <c r="R9" i="21"/>
  <c r="DH9" i="21" s="1"/>
  <c r="QC24" i="19"/>
  <c r="DB9" i="21"/>
  <c r="QC9" i="21"/>
  <c r="RE32" i="21"/>
  <c r="N9" i="21"/>
  <c r="DF9" i="21" s="1"/>
  <c r="R32" i="21"/>
  <c r="DH32" i="21" s="1"/>
  <c r="DB27" i="19"/>
  <c r="DB8" i="19"/>
  <c r="QC5" i="19"/>
  <c r="R31" i="21"/>
  <c r="DH31" i="21" s="1"/>
  <c r="DB31" i="21"/>
  <c r="RE9" i="21"/>
  <c r="RG32" i="21"/>
  <c r="RC32" i="21"/>
  <c r="RD32" i="21"/>
  <c r="RH32" i="21"/>
  <c r="RH9" i="21"/>
  <c r="P9" i="21"/>
  <c r="DG9" i="21" s="1"/>
  <c r="RB9" i="21"/>
  <c r="RG9" i="21"/>
  <c r="N31" i="21"/>
  <c r="DF31" i="21" s="1"/>
  <c r="RE31" i="21"/>
  <c r="RG31" i="21"/>
  <c r="DB32" i="21"/>
  <c r="P31" i="21"/>
  <c r="DG31" i="21" s="1"/>
  <c r="RD31" i="21"/>
  <c r="RD9" i="21"/>
  <c r="RH31" i="21"/>
  <c r="RE7" i="19"/>
  <c r="RE5" i="19"/>
  <c r="RE23" i="19"/>
  <c r="RE4" i="19"/>
  <c r="RE27" i="19"/>
  <c r="RE24" i="19"/>
  <c r="RE8" i="19"/>
  <c r="DB7" i="19"/>
  <c r="RC31" i="21"/>
  <c r="L31" i="21"/>
  <c r="L32" i="21"/>
  <c r="N32" i="21"/>
  <c r="DF32" i="21" s="1"/>
  <c r="RC9" i="21"/>
  <c r="QC31" i="21"/>
  <c r="RB31" i="21"/>
  <c r="QC32" i="21"/>
  <c r="RB32" i="21"/>
  <c r="L9" i="21"/>
  <c r="P32" i="21"/>
  <c r="DG32" i="21" s="1"/>
  <c r="L7" i="19"/>
  <c r="P27" i="19"/>
  <c r="DG27" i="19" s="1"/>
  <c r="P7" i="19"/>
  <c r="DG7" i="19" s="1"/>
  <c r="P24" i="19"/>
  <c r="DG24" i="19" s="1"/>
  <c r="P8" i="19"/>
  <c r="DG8" i="19" s="1"/>
  <c r="P4" i="19"/>
  <c r="DG4" i="19" s="1"/>
  <c r="P23" i="19"/>
  <c r="DG23" i="19" s="1"/>
  <c r="P5" i="19"/>
  <c r="DG5" i="19" s="1"/>
  <c r="RG24" i="19"/>
  <c r="RD24" i="19"/>
  <c r="L27" i="19"/>
  <c r="M27" i="19" s="1"/>
  <c r="RB24" i="19"/>
  <c r="RG27" i="19"/>
  <c r="R24" i="19"/>
  <c r="DH24" i="19" s="1"/>
  <c r="RC24" i="19"/>
  <c r="R23" i="19"/>
  <c r="DH23" i="19" s="1"/>
  <c r="RH27" i="19"/>
  <c r="RD27" i="19"/>
  <c r="RC27" i="19"/>
  <c r="RH24" i="19"/>
  <c r="L24" i="19"/>
  <c r="R27" i="19"/>
  <c r="DH27" i="19" s="1"/>
  <c r="RB27" i="19"/>
  <c r="RD23" i="19"/>
  <c r="RC23" i="19"/>
  <c r="RG23" i="19"/>
  <c r="RB23" i="19"/>
  <c r="N23" i="19"/>
  <c r="DF23" i="19" s="1"/>
  <c r="L23" i="19"/>
  <c r="RH23" i="19"/>
  <c r="N24" i="19"/>
  <c r="DF24" i="19" s="1"/>
  <c r="N27" i="19"/>
  <c r="DF27" i="19" s="1"/>
  <c r="RH5" i="19"/>
  <c r="RG5" i="19"/>
  <c r="R8" i="19"/>
  <c r="DH8" i="19" s="1"/>
  <c r="RB4" i="19"/>
  <c r="RG7" i="19"/>
  <c r="N7" i="19"/>
  <c r="DF7" i="19" s="1"/>
  <c r="RB8" i="19"/>
  <c r="R4" i="19"/>
  <c r="DH4" i="19" s="1"/>
  <c r="RH4" i="19"/>
  <c r="R7" i="19"/>
  <c r="DH7" i="19" s="1"/>
  <c r="L4" i="19"/>
  <c r="RC8" i="19"/>
  <c r="RH7" i="19"/>
  <c r="RH8" i="19"/>
  <c r="N5" i="19"/>
  <c r="DF5" i="19" s="1"/>
  <c r="RC4" i="19"/>
  <c r="RD4" i="19"/>
  <c r="RG8" i="19"/>
  <c r="R5" i="19"/>
  <c r="DH5" i="19" s="1"/>
  <c r="RB7" i="19"/>
  <c r="L5" i="19"/>
  <c r="RB5" i="19"/>
  <c r="RC7" i="19"/>
  <c r="RD7" i="19"/>
  <c r="L8" i="19"/>
  <c r="RC5" i="19"/>
  <c r="RD5" i="19"/>
  <c r="RD8" i="19"/>
  <c r="RG4" i="19"/>
  <c r="N8" i="19"/>
  <c r="DF8" i="19" s="1"/>
  <c r="N4" i="19"/>
  <c r="DF4" i="19" s="1"/>
  <c r="RI5" i="19" l="1"/>
  <c r="RI24" i="19"/>
  <c r="RI4" i="19"/>
  <c r="RI9" i="21"/>
  <c r="RI32" i="21"/>
  <c r="RI31" i="21"/>
  <c r="RI7" i="19"/>
  <c r="RI23" i="19"/>
  <c r="RI27" i="19"/>
  <c r="RI8" i="19"/>
  <c r="Q32" i="21"/>
  <c r="Q9" i="21"/>
  <c r="M31" i="21"/>
  <c r="Q31" i="21"/>
  <c r="Q5" i="19"/>
  <c r="Q23" i="19"/>
  <c r="T23" i="19"/>
  <c r="Q7" i="19"/>
  <c r="Q27" i="19"/>
  <c r="Q4" i="19"/>
  <c r="Q8" i="19"/>
  <c r="Q24" i="19"/>
  <c r="S31" i="21"/>
  <c r="S9" i="21"/>
  <c r="T32" i="21"/>
  <c r="T31" i="21"/>
  <c r="S4" i="19"/>
  <c r="S8" i="19"/>
  <c r="O7" i="19"/>
  <c r="O5" i="19"/>
  <c r="S24" i="19"/>
  <c r="S27" i="19"/>
  <c r="S5" i="19"/>
  <c r="O9" i="21"/>
  <c r="O31" i="21"/>
  <c r="RF31" i="21"/>
  <c r="RF32" i="21"/>
  <c r="K9" i="21"/>
  <c r="K27" i="19"/>
  <c r="K24" i="19"/>
  <c r="K4" i="19"/>
  <c r="K23" i="19"/>
  <c r="RF27" i="19"/>
  <c r="RF5" i="19"/>
  <c r="S32" i="21"/>
  <c r="M32" i="21"/>
  <c r="M4" i="19"/>
  <c r="M5" i="19"/>
  <c r="M8" i="19"/>
  <c r="M24" i="19"/>
  <c r="O32" i="21"/>
  <c r="RF23" i="19"/>
  <c r="K8" i="19"/>
  <c r="K5" i="19"/>
  <c r="K31" i="21"/>
  <c r="K32" i="21"/>
  <c r="RF4" i="19"/>
  <c r="RF8" i="19"/>
  <c r="K7" i="19"/>
  <c r="RF7" i="19"/>
  <c r="RF24" i="19"/>
  <c r="RF9" i="21"/>
  <c r="M9" i="21"/>
  <c r="S23" i="19"/>
  <c r="O27" i="19"/>
  <c r="O23" i="19"/>
  <c r="O24" i="19"/>
  <c r="M23" i="19"/>
  <c r="S7" i="19"/>
  <c r="O8" i="19"/>
  <c r="O4" i="19"/>
  <c r="M7" i="19"/>
  <c r="J4" i="19" l="1"/>
  <c r="J27" i="19"/>
  <c r="U31" i="21"/>
  <c r="V31" i="21"/>
  <c r="U32" i="21"/>
  <c r="V32" i="21"/>
  <c r="U23" i="19"/>
  <c r="V23" i="19"/>
  <c r="F31" i="21"/>
  <c r="F32" i="21"/>
  <c r="T9" i="21"/>
  <c r="T7" i="19"/>
  <c r="F23" i="19"/>
  <c r="T24" i="19"/>
  <c r="T27" i="19"/>
  <c r="T8" i="19"/>
  <c r="T4" i="19"/>
  <c r="T5" i="19"/>
  <c r="B4" i="19" l="1" a="1"/>
  <c r="B4" i="19" s="1"/>
  <c r="J9" i="21"/>
  <c r="J31" i="21"/>
  <c r="J32" i="21"/>
  <c r="J7" i="19"/>
  <c r="B7" i="19" s="1" a="1"/>
  <c r="B7" i="19" s="1"/>
  <c r="J8" i="19"/>
  <c r="J23" i="19"/>
  <c r="J5" i="19"/>
  <c r="B5" i="19" s="1" a="1"/>
  <c r="B5" i="19" s="1"/>
  <c r="J24" i="19"/>
  <c r="U9" i="21"/>
  <c r="V9" i="21"/>
  <c r="F5" i="19"/>
  <c r="U5" i="19"/>
  <c r="V5" i="19"/>
  <c r="U4" i="19"/>
  <c r="V4" i="19"/>
  <c r="U27" i="19"/>
  <c r="V27" i="19"/>
  <c r="U8" i="19"/>
  <c r="V8" i="19"/>
  <c r="F24" i="19"/>
  <c r="V24" i="19"/>
  <c r="U24" i="19"/>
  <c r="U7" i="19"/>
  <c r="V7" i="19"/>
  <c r="F9" i="21"/>
  <c r="F4" i="19"/>
  <c r="F7" i="19"/>
  <c r="F8" i="19"/>
  <c r="F27" i="19"/>
  <c r="A8" i="21" l="1" a="1"/>
  <c r="A8" i="21" s="1"/>
  <c r="B8" i="21" a="1"/>
  <c r="B8" i="21" s="1"/>
  <c r="A34" i="19" a="1"/>
  <c r="A34" i="19" s="1"/>
  <c r="B34" i="19" a="1"/>
  <c r="B34" i="19" s="1"/>
  <c r="A16" i="19" a="1"/>
  <c r="A16" i="19" s="1"/>
  <c r="B16" i="19" a="1"/>
  <c r="B16" i="19" s="1"/>
  <c r="B6" i="21" a="1"/>
  <c r="B6" i="21" s="1"/>
  <c r="A4" i="21" a="1"/>
  <c r="A4" i="21" s="1"/>
  <c r="B4" i="21" a="1"/>
  <c r="B4" i="21" s="1"/>
  <c r="B11" i="19" a="1"/>
  <c r="B11" i="19" s="1"/>
  <c r="A11" i="19" a="1"/>
  <c r="A11" i="19" s="1"/>
  <c r="A9" i="19" a="1"/>
  <c r="A9" i="19" s="1"/>
  <c r="A13" i="19" a="1"/>
  <c r="A13" i="19" s="1"/>
  <c r="B19" i="19" a="1"/>
  <c r="B19" i="19" s="1"/>
  <c r="B9" i="19" a="1"/>
  <c r="B9" i="19" s="1"/>
  <c r="B13" i="19" a="1"/>
  <c r="B13" i="19" s="1"/>
  <c r="A17" i="19" a="1"/>
  <c r="A17" i="19" s="1"/>
  <c r="B17" i="19" a="1"/>
  <c r="B17" i="19" s="1"/>
  <c r="A19" i="19" a="1"/>
  <c r="A19" i="19" s="1"/>
  <c r="B21" i="19" a="1"/>
  <c r="B21" i="19" s="1"/>
  <c r="A21" i="19" a="1"/>
  <c r="A21" i="19" s="1"/>
  <c r="A32" i="21" a="1"/>
  <c r="A32" i="21" s="1"/>
  <c r="B32" i="21" a="1"/>
  <c r="B32" i="21" s="1"/>
  <c r="A31" i="21" a="1"/>
  <c r="A31" i="21" s="1"/>
  <c r="B31" i="21" a="1"/>
  <c r="B31" i="21" s="1"/>
  <c r="B9" i="21" a="1"/>
  <c r="B9" i="21" s="1"/>
  <c r="B10" i="21" a="1"/>
  <c r="B10" i="21" s="1"/>
  <c r="B11" i="21" a="1"/>
  <c r="B11" i="21" s="1"/>
  <c r="B7" i="21" a="1"/>
  <c r="B7" i="21" s="1"/>
  <c r="B8" i="19" a="1"/>
  <c r="B8" i="19" s="1"/>
  <c r="B27" i="19" a="1"/>
  <c r="B27" i="19" s="1"/>
  <c r="B10" i="19" a="1"/>
  <c r="B10" i="19" s="1"/>
  <c r="B23" i="19" a="1"/>
  <c r="B23" i="19" s="1"/>
  <c r="B25" i="19" a="1"/>
  <c r="B25" i="19" s="1"/>
  <c r="B18" i="19" a="1"/>
  <c r="B18" i="19" s="1"/>
  <c r="B12" i="19" a="1"/>
  <c r="B12" i="19" s="1"/>
  <c r="B26" i="19" a="1"/>
  <c r="B26" i="19" s="1"/>
  <c r="B20" i="19" a="1"/>
  <c r="B20" i="19" s="1"/>
  <c r="B22" i="19" a="1"/>
  <c r="B22" i="19" s="1"/>
  <c r="B14" i="19" a="1"/>
  <c r="B14" i="19" s="1"/>
  <c r="B29" i="19" a="1"/>
  <c r="B29" i="19" s="1"/>
  <c r="B28" i="19" a="1"/>
  <c r="B28" i="19" s="1"/>
  <c r="B15" i="19" a="1"/>
  <c r="B15" i="19" s="1"/>
  <c r="B24" i="19" a="1"/>
  <c r="B24" i="19" s="1"/>
  <c r="A27" i="19" a="1"/>
  <c r="A27" i="19" s="1"/>
  <c r="A24" i="19" a="1"/>
  <c r="A24" i="19" s="1"/>
  <c r="A5" i="19" a="1"/>
  <c r="A5" i="19" s="1"/>
  <c r="A23" i="19" a="1"/>
  <c r="A23" i="19" s="1"/>
  <c r="A8" i="19" a="1"/>
  <c r="A8" i="19" s="1"/>
  <c r="A9" i="21" a="1"/>
  <c r="A9" i="21" s="1"/>
  <c r="A7" i="21" a="1"/>
  <c r="A7" i="21" s="1"/>
  <c r="A6" i="21" a="1"/>
  <c r="A6" i="21" s="1"/>
  <c r="A5" i="21" a="1"/>
  <c r="A5" i="21" s="1"/>
  <c r="A10" i="21" a="1"/>
  <c r="A10" i="21" s="1"/>
  <c r="A11" i="21" a="1"/>
  <c r="A11" i="21" s="1"/>
  <c r="A20" i="19" a="1"/>
  <c r="A20" i="19" s="1"/>
  <c r="A18" i="19" a="1"/>
  <c r="A18" i="19" s="1"/>
  <c r="A15" i="19" a="1"/>
  <c r="A15" i="19" s="1"/>
  <c r="A14" i="19" a="1"/>
  <c r="A14" i="19" s="1"/>
  <c r="A29" i="19" a="1"/>
  <c r="A29" i="19" s="1"/>
  <c r="A6" i="19" a="1"/>
  <c r="A6" i="19" s="1"/>
  <c r="A12" i="19" a="1"/>
  <c r="A12" i="19" s="1"/>
  <c r="A4" i="19" a="1"/>
  <c r="A4" i="19" s="1"/>
  <c r="A25" i="19" a="1"/>
  <c r="A25" i="19" s="1"/>
  <c r="A7" i="19" a="1"/>
  <c r="A7" i="19" s="1"/>
  <c r="A28" i="19" a="1"/>
  <c r="A28" i="19" s="1"/>
  <c r="A22" i="19" a="1"/>
  <c r="A22" i="19" s="1"/>
  <c r="A26" i="19" a="1"/>
  <c r="A26" i="19" s="1"/>
  <c r="A10" i="19" a="1"/>
  <c r="A10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18" i="4"/>
  <c r="SS18" i="4"/>
  <c r="SR18" i="4"/>
  <c r="SQ18" i="4"/>
  <c r="SP18" i="4"/>
  <c r="SO18" i="4"/>
  <c r="SM18" i="4"/>
  <c r="SL18" i="4"/>
  <c r="SK18" i="4"/>
  <c r="SJ18" i="4"/>
  <c r="SI18" i="4"/>
  <c r="SH18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CY16" i="4"/>
  <c r="CY18" i="4"/>
  <c r="CU16" i="4"/>
  <c r="CU18" i="4"/>
  <c r="CR16" i="4"/>
  <c r="CR18" i="4"/>
  <c r="CQ16" i="4"/>
  <c r="CQ18" i="4"/>
  <c r="SN18" i="4" l="1"/>
  <c r="SU18" i="4" s="1"/>
  <c r="SN16" i="4"/>
  <c r="SU16" i="4" s="1"/>
  <c r="SZ16" i="4" l="1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S16" i="4"/>
  <c r="CT16" i="4"/>
  <c r="CV16" i="4"/>
  <c r="CX16" i="4"/>
  <c r="CZ16" i="4"/>
  <c r="CS18" i="4"/>
  <c r="CT18" i="4"/>
  <c r="CV18" i="4"/>
  <c r="CX18" i="4"/>
  <c r="CZ18" i="4"/>
  <c r="I16" i="4" l="1"/>
  <c r="H16" i="4"/>
  <c r="I18" i="4"/>
  <c r="H18" i="4"/>
  <c r="T16" i="4"/>
  <c r="U16" i="4" s="1"/>
  <c r="T18" i="4"/>
  <c r="U18" i="4" s="1"/>
  <c r="P16" i="4"/>
  <c r="P18" i="4"/>
  <c r="R18" i="4"/>
  <c r="S18" i="4" s="1"/>
  <c r="R16" i="4"/>
  <c r="S16" i="4" s="1"/>
  <c r="N16" i="4"/>
  <c r="L16" i="4"/>
  <c r="L18" i="4"/>
  <c r="N18" i="4"/>
  <c r="K16" i="4"/>
  <c r="K18" i="4"/>
  <c r="TQ18" i="4"/>
  <c r="TU18" i="4"/>
  <c r="TQ16" i="4"/>
  <c r="TU16" i="4"/>
  <c r="CW16" i="4"/>
  <c r="DA16" i="4" s="1"/>
  <c r="CW18" i="4"/>
  <c r="DA18" i="4" s="1"/>
  <c r="SW16" i="4"/>
  <c r="SX16" i="4"/>
  <c r="TL16" i="4" s="1"/>
  <c r="SY16" i="4"/>
  <c r="TM16" i="4" s="1"/>
  <c r="SW18" i="4"/>
  <c r="SX18" i="4"/>
  <c r="TL18" i="4" s="1"/>
  <c r="SY18" i="4"/>
  <c r="TM18" i="4" s="1"/>
  <c r="SV16" i="4"/>
  <c r="SV18" i="4"/>
  <c r="J18" i="4" l="1"/>
  <c r="DB16" i="4"/>
  <c r="M18" i="4"/>
  <c r="DB18" i="4"/>
  <c r="DC16" i="4"/>
  <c r="Q16" i="4"/>
  <c r="DC18" i="4"/>
  <c r="Q18" i="4"/>
  <c r="M16" i="4"/>
  <c r="J16" i="4"/>
  <c r="TN16" i="4"/>
  <c r="TR16" i="4" s="1"/>
  <c r="TV16" i="4" s="1"/>
  <c r="O16" i="4"/>
  <c r="TN18" i="4"/>
  <c r="TR18" i="4" s="1"/>
  <c r="TV18" i="4" s="1"/>
  <c r="O18" i="4"/>
  <c r="A16" i="4" l="1" a="1"/>
  <c r="A16" i="4" s="1"/>
  <c r="B16" i="4" a="1"/>
  <c r="B16" i="4" s="1"/>
  <c r="A18" i="4" a="1"/>
  <c r="A18" i="4" s="1"/>
  <c r="B18" i="4" a="1"/>
  <c r="B18" i="4" s="1"/>
  <c r="V16" i="4"/>
  <c r="X16" i="4" s="1"/>
  <c r="V18" i="4"/>
  <c r="X18" i="4" s="1"/>
  <c r="W16" i="4" l="1"/>
  <c r="F16" i="4"/>
  <c r="B7" i="4" a="1"/>
  <c r="B7" i="4" s="1"/>
  <c r="F18" i="4"/>
  <c r="A7" i="4" s="1" a="1"/>
  <c r="A7" i="4" s="1"/>
  <c r="W18" i="4"/>
  <c r="B5" i="4" l="1" a="1"/>
  <c r="B5" i="4" s="1"/>
  <c r="A4" i="4" a="1"/>
  <c r="A4" i="4" s="1"/>
  <c r="B6" i="4" a="1"/>
  <c r="B6" i="4" s="1"/>
  <c r="B8" i="4" a="1"/>
  <c r="B8" i="4" s="1"/>
  <c r="B11" i="4" a="1"/>
  <c r="B11" i="4" s="1"/>
  <c r="A6" i="4" a="1"/>
  <c r="A6" i="4" s="1"/>
  <c r="A5" i="4" a="1"/>
  <c r="A5" i="4" s="1"/>
  <c r="A8" i="4" a="1"/>
  <c r="A8" i="4" s="1"/>
  <c r="A11" i="4" a="1"/>
  <c r="A11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<sst xmlns="http://schemas.openxmlformats.org/spreadsheetml/2006/main" count="4148" uniqueCount="242">
  <si>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</si>
  <si>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</si>
  <si>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</si>
  <si>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</si>
  <si>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</si>
  <si>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</si>
  <si>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</si>
  <si>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</si>
  <si>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</si>
  <si>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</si>
  <si>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</si>
  <si>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</si>
  <si>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</si>
  <si>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</si>
  <si>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</si>
  <si>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</si>
  <si>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</si>
  <si>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</si>
  <si>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</si>
  <si>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</si>
  <si>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</si>
  <si>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</si>
  <si>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</si>
  <si>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</si>
  <si>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</si>
  <si>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</si>
  <si>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</si>
  <si>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</si>
  <si>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</si>
  <si>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</si>
  <si>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</si>
  <si>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</si>
  <si>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</si>
  <si>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</si>
  <si>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</si>
  <si>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</si>
  <si>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</si>
  <si>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</si>
  <si>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</si>
  <si>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</si>
  <si>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</si>
  <si>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</si>
  <si>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</si>
  <si>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</si>
  <si>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</si>
  <si>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</si>
  <si>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</si>
  <si>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</si>
  <si>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</si>
  <si>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</si>
  <si>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</si>
  <si>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</si>
  <si>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</si>
  <si>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</si>
  <si>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</si>
  <si>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</si>
  <si>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</si>
  <si>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</si>
  <si>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</si>
  <si>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</si>
  <si>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</si>
  <si>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</si>
  <si>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</si>
  <si>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</si>
  <si>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PHANEUF, Zoe</t>
  </si>
  <si>
    <t>ZUREK, Nolan</t>
  </si>
  <si>
    <t>Worlds Eligible</t>
  </si>
  <si>
    <t>DODD, Gavin</t>
  </si>
  <si>
    <t>PARHAR, Jasmine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</si>
  <si>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</si>
  <si>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</si>
  <si>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</si>
  <si>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</si>
  <si>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</si>
  <si>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</si>
  <si>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</si>
  <si>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</si>
  <si>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</si>
  <si>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</si>
  <si>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</si>
  <si>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</si>
  <si>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</si>
  <si>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</si>
  <si>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</si>
  <si>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</si>
  <si>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</si>
  <si>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</si>
  <si>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</si>
  <si>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</si>
  <si>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</si>
  <si>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</si>
  <si>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</si>
  <si>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</si>
  <si>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</si>
  <si>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</si>
  <si>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</si>
  <si>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</si>
  <si>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</si>
  <si>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</si>
  <si>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</si>
  <si>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</si>
  <si>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</si>
  <si>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</si>
  <si>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</si>
  <si>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</si>
  <si>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</si>
  <si>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MB</t>
  </si>
  <si>
    <t>IBACH, Sam</t>
  </si>
  <si>
    <t>COLLINSON, Brody</t>
  </si>
  <si>
    <t>GORDENKO-SADEVICH, Dennis</t>
  </si>
  <si>
    <t>MIMEAULT, Thomas</t>
  </si>
  <si>
    <t>THOMPSON, Derek</t>
  </si>
  <si>
    <t>MALLAIS, Rylan</t>
  </si>
  <si>
    <t>PINNOCK, Liana</t>
  </si>
  <si>
    <t>KOTKAS, Katarina</t>
  </si>
  <si>
    <t>BECKETT, Lindsey</t>
  </si>
  <si>
    <t>PEPPER, Nix</t>
  </si>
  <si>
    <t>BECKETT, Aleisha</t>
  </si>
  <si>
    <t>MOORE, Riley</t>
  </si>
  <si>
    <t>COUTURE, Joey</t>
  </si>
  <si>
    <t>BASTIEN, Rose</t>
  </si>
  <si>
    <t>PROULX, Kegan</t>
  </si>
  <si>
    <t>MATHIEU, Jean</t>
  </si>
  <si>
    <t>PINSK, Benjamin</t>
  </si>
  <si>
    <t>ANGST, Caelyn</t>
  </si>
  <si>
    <t>GROVES, Chelsea</t>
  </si>
  <si>
    <t>PEPPER, Emily</t>
  </si>
  <si>
    <t>CHEW, Keara</t>
  </si>
  <si>
    <t>MOUNTAIN, Dani</t>
  </si>
  <si>
    <t>Best
Final/3rd Best Prelim</t>
  </si>
  <si>
    <t>Optional</t>
  </si>
  <si>
    <t>VIAU, Nathan</t>
  </si>
  <si>
    <t>DUCHESNE, Livia</t>
  </si>
  <si>
    <t>FLOYD, Anna</t>
  </si>
  <si>
    <t>BOISSEAU, Mathilde</t>
  </si>
  <si>
    <t>GADSBY, Blythe</t>
  </si>
  <si>
    <t>TOSH, Megan</t>
  </si>
  <si>
    <t>HIGHSTEAD, Declan</t>
  </si>
  <si>
    <t>MERCIER, Loïc</t>
  </si>
  <si>
    <t>JACKSON, Claire</t>
  </si>
  <si>
    <t>OLSEN, Brooklyn</t>
  </si>
  <si>
    <t>ADJEMIAN, Alexan</t>
  </si>
  <si>
    <t>ROY, Anne-Jolie</t>
  </si>
  <si>
    <t>JAMES, Roshni</t>
  </si>
  <si>
    <t>MATTHEWS, Jared</t>
  </si>
  <si>
    <t>GANDZA, Vince</t>
  </si>
  <si>
    <t>BERKENBOSCH, Bence</t>
  </si>
  <si>
    <t>PIPKO, Halle</t>
  </si>
  <si>
    <t>RYGA, Ruby</t>
  </si>
  <si>
    <t>2023 World Cup POR 1 (July 2)</t>
  </si>
  <si>
    <t>2023 World Cup POR 2 (July 8)</t>
  </si>
  <si>
    <t>FROHNSDORF, Mia</t>
  </si>
  <si>
    <t>BAIR, Xavier</t>
  </si>
  <si>
    <t>DUBUC, Samuel</t>
  </si>
  <si>
    <t>CANUEL, Victor</t>
  </si>
  <si>
    <t>KURSOVA, Anastasia</t>
  </si>
  <si>
    <t>BERGERON, Ella</t>
  </si>
  <si>
    <t>NB</t>
  </si>
  <si>
    <t>DAVIS, Eric</t>
  </si>
  <si>
    <t>NOSSACK, Sophie</t>
  </si>
  <si>
    <t>MAILLOUX, Ashley</t>
  </si>
  <si>
    <t>NS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</si>
  <si>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</si>
  <si>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</si>
  <si>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</si>
  <si>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</si>
  <si>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</si>
  <si>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</si>
  <si>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 (Aug 5)</t>
  </si>
  <si>
    <t>2023 3rd Domestic Trial</t>
  </si>
  <si>
    <t>BENJAMIN, Jai</t>
  </si>
  <si>
    <t>LADEROUTE, Sam</t>
  </si>
  <si>
    <t>2023 World Cup BUL (Oct 7)</t>
  </si>
  <si>
    <t>Rank (Everyone)</t>
  </si>
  <si>
    <t>Rank (Excluding Sr Team)</t>
  </si>
  <si>
    <t>On Senior Team</t>
  </si>
  <si>
    <t>2023 World Championships (Nov 9)</t>
  </si>
  <si>
    <t>2023 World Championships (Nov 11)</t>
  </si>
  <si>
    <t>2023 WAGC (Nov 18)</t>
  </si>
  <si>
    <t>2023 WAGC (Nov 17)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</si>
  <si>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</si>
  <si>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</si>
  <si>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</si>
  <si>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</si>
  <si>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</si>
  <si>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</si>
  <si>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</si>
  <si>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</si>
  <si>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</si>
  <si>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</si>
  <si>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2023 Junior Worlds (Nov 19)</t>
  </si>
  <si>
    <t>2024 Elite Canada</t>
  </si>
  <si>
    <t>BOISSEAU, Nolann</t>
  </si>
  <si>
    <t>BOURGAULT-FOURNIER, Alexis</t>
  </si>
  <si>
    <t>CANN, Jackson</t>
  </si>
  <si>
    <t>BURELLE-DUBOIS, Josué</t>
  </si>
  <si>
    <t>BROWNELL, Aiden</t>
  </si>
  <si>
    <t>GLOWACKI, Oskar</t>
  </si>
  <si>
    <t/>
  </si>
  <si>
    <t>ALBERT, Audrey</t>
  </si>
  <si>
    <t>WILLIMOTT, Amy</t>
  </si>
  <si>
    <t>JANEVSKI, Léa</t>
  </si>
  <si>
    <t>THACKERAY, Nyla</t>
  </si>
  <si>
    <t>RESCHKE, Jami</t>
  </si>
  <si>
    <t>HANNAH, Ashley</t>
  </si>
  <si>
    <t>NELSON, Mackenzie</t>
  </si>
  <si>
    <t>NATH, Zander</t>
  </si>
  <si>
    <t>BERGER, Ophélie</t>
  </si>
  <si>
    <t>BURKHART, Sofia</t>
  </si>
  <si>
    <t>SARTISON, Torrance</t>
  </si>
  <si>
    <t>SCIBERRAS, Annelle</t>
  </si>
  <si>
    <t>DUNKLEY, Olivia</t>
  </si>
  <si>
    <t>BROOKER, Aubree</t>
  </si>
  <si>
    <t>BRASSART, Lola-Rose</t>
  </si>
  <si>
    <t>BISHOP, Seija</t>
  </si>
  <si>
    <t>PELLETIER, Brooke</t>
  </si>
  <si>
    <t>PETERS, Lane</t>
  </si>
  <si>
    <t>WYGIERA, Liam</t>
  </si>
  <si>
    <t>PROTEAU, Émile</t>
  </si>
  <si>
    <t>WONG, Symeon</t>
  </si>
  <si>
    <t>RESCHKE, Lina</t>
  </si>
  <si>
    <t>LEARY, Addison</t>
  </si>
  <si>
    <t>VAN BALKOM, Marlee</t>
  </si>
  <si>
    <t>SAWATZKY, Kait</t>
  </si>
  <si>
    <t>BERG, Katie</t>
  </si>
  <si>
    <t>2024 Pan Am Championships (May 19)</t>
  </si>
  <si>
    <t>2024 Pan Am Club Championships (May 19)</t>
  </si>
  <si>
    <t>2024 Pan Am Championships [Semifinal=Team Final] (May 19)</t>
  </si>
  <si>
    <t>2024 Nationals</t>
  </si>
  <si>
    <t>COOK, Mason</t>
  </si>
  <si>
    <t>JOHNSTON, Logan</t>
  </si>
  <si>
    <t>MCMANUS, Gavin</t>
  </si>
  <si>
    <t>FUDGE, Benjamin</t>
  </si>
  <si>
    <t>HALLEY, Hayden</t>
  </si>
  <si>
    <t>QUINN, Olivia</t>
  </si>
  <si>
    <t>OUELLETTE, Rémi</t>
  </si>
  <si>
    <t>COPELAND, Connor</t>
  </si>
  <si>
    <t>HADD, Benjamin</t>
  </si>
  <si>
    <t>RITCHIE, Owen</t>
  </si>
  <si>
    <t>WIEBE, Meghan</t>
  </si>
  <si>
    <t>MITCHELL, Halle</t>
  </si>
  <si>
    <t>SKJODT, Sophie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</si>
</sst>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color rgb="FF9C000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2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23" fillId="2" borderId="1" xfId="0" applyNumberFormat="1" applyFont="1" applyFill="1" applyBorder="1" applyAlignment="1" applyProtection="1">
      <alignment horizontal="left"/>
      <protection locked="0"/>
    </xf>
    <xf numFmtId="164" fontId="23" fillId="2" borderId="0" xfId="0" applyNumberFormat="1" applyFont="1" applyFill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1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DODD, Gavin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EVSTIGNEEV, Gleb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ADJEMIAN, Alexan</v>
      </c>
      <c r="G3" s="14" t="str">
        <f>IF(B3&gt;MAX('TRA-M'!A:A),"",INDEX('TRA-M'!J:J,MATCH(B3,'TRA-M'!A:A,0)))</f>
        <v>National Team</v>
      </c>
    </row>
    <row r="4" spans="1:7" hidden="1" x14ac:dyDescent="0.2">
      <c r="A4" s="6"/>
      <c r="B4" s="6">
        <v>3</v>
      </c>
      <c r="C4" s="6" t="str">
        <f>IF(B4&gt;MAX('TRA-M'!B:B),"",INDEX('TRA-M'!C:C,MATCH(B4,'TRA-M'!B:B,0)))</f>
        <v/>
      </c>
      <c r="D4" s="14" t="str">
        <f>IF(B4&gt;MAX('TRA-M'!B:B),"",INDEX('TRA-M'!J:J,MATCH(B4,'TRA-M'!B:B,0)))</f>
        <v/>
      </c>
      <c r="E4" s="12"/>
      <c r="F4" s="6" t="str">
        <f>IF(B4&gt;MAX('TRA-M'!A:A),"",INDEX('TRA-M'!C:C,MATCH(B4,'TRA-M'!A:A,0)))</f>
        <v>CLOUTIER, Étienne</v>
      </c>
      <c r="G4" s="14" t="str">
        <f>IF(B4&gt;MAX('TRA-M'!A:A),"",INDEX('TRA-M'!J:J,MATCH(B4,'TRA-M'!A:A,0)))</f>
        <v>National Team</v>
      </c>
    </row>
    <row r="5" spans="1:7" hidden="1" x14ac:dyDescent="0.2">
      <c r="A5" s="6"/>
      <c r="B5" s="6">
        <v>4</v>
      </c>
      <c r="C5" s="6" t="str">
        <f>IF(B5&gt;MAX('TRA-M'!B:B),"",INDEX('TRA-M'!C:C,MATCH(B5,'TRA-M'!B:B,0)))</f>
        <v/>
      </c>
      <c r="D5" s="14" t="str">
        <f>IF(B5&gt;MAX('TRA-M'!B:B),"",INDEX('TRA-M'!J:J,MATCH(B5,'TRA-M'!B:B,0)))</f>
        <v/>
      </c>
      <c r="F5" s="6" t="str">
        <f>IF(B5&gt;MAX('TRA-M'!A:A),"",INDEX('TRA-M'!C:C,MATCH(B5,'TRA-M'!A:A,0)))</f>
        <v>CYMAN, Cody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ROY, Anne-Jolie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PINNOCK, Liana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JAMES, Roshni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ROY, Anne-Jolie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KUZNAK, Sienna</v>
      </c>
      <c r="D9" s="13" t="str">
        <f>IF(B9&gt;MAX('TRA-W'!B:B),"",INDEX('TRA-W'!J:J,MATCH(B9,'TRA-W'!B:B,0)))</f>
        <v>National Team</v>
      </c>
      <c r="F9" s="7" t="str">
        <f>IF(B5&gt;MAX('TRA-W'!A:A),"",INDEX('TRA-W'!C:C,MATCH(B5,'TRA-W'!A:A,0)))</f>
        <v>PINNOCK, Liana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VIAU, Nathan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ZUREK, Nolan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THOMPSON, Justin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MOORE, Riley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CANUEL, Victor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PINSK, Benjamin</v>
      </c>
      <c r="D13" s="14" t="str">
        <f>IF(B13&gt;MAX('TUM-M'!B:B),"",INDEX('TUM-M'!J:J,MATCH(B13,'TUM-M'!B:B,0)))</f>
        <v>National Team</v>
      </c>
      <c r="F13" s="6" t="str">
        <f>IF(B5&gt;MAX('TUM-M'!A:A),"",INDEX('TUM-M'!C:C,MATCH(B5,'TUM-M'!A:A,0)))</f>
        <v>NEUFELD, Simon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PECK, Rachel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BASTIEN, Rose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PILLINGER, Taylor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SARTISON, Torrance</v>
      </c>
      <c r="D16" s="13" t="str">
        <f>IF(B16&gt;MAX('TUM-W'!B:B),"",INDEX('TUM-W'!J:J,MATCH(B16,'TUM-W'!B:B,0)))</f>
        <v>National Team</v>
      </c>
      <c r="F16" s="7" t="str">
        <f>IF(B4&gt;MAX('TUM-W'!A:A),"",INDEX('TUM-W'!C:C,MATCH(B4,'TUM-W'!A:A,0)))</f>
        <v>BERGER, Ophélie</v>
      </c>
      <c r="G16" s="13" t="str">
        <f>IF(B4&gt;MAX('TUM-W'!A:A),"",INDEX('TUM-W'!J:J,MATCH(B4,'TUM-W'!A:A,0)))</f>
        <v>National Team</v>
      </c>
    </row>
    <row r="17" spans="1:7" x14ac:dyDescent="0.2">
      <c r="A17" s="7"/>
      <c r="B17" s="7">
        <v>4</v>
      </c>
      <c r="C17" s="7" t="str">
        <f>IF(B17&gt;MAX('TUM-W'!B:B),"",INDEX('TUM-W'!C:C,MATCH(B17,'TUM-W'!B:B,0)))</f>
        <v>OLSEN, Brooklyn</v>
      </c>
      <c r="D17" s="13" t="str">
        <f>IF(B17&gt;MAX('TUM-W'!B:B),"",INDEX('TUM-W'!J:J,MATCH(B17,'TUM-W'!B:B,0)))</f>
        <v>National Team</v>
      </c>
      <c r="F17" s="7" t="str">
        <f>IF(B5&gt;MAX('TUM-W'!A:A),"",INDEX('TUM-W'!C:C,MATCH(B5,'TUM-W'!A:A,0)))</f>
        <v>IBACH, Sam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ROBERTSON, Griffyn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DODD, Gavin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PINSK, Benjamin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ZUREK, Nolan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ANDERSEN, Travis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NEUFELD, Simon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HIGHSTEAD, Declan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LUPISH, Kieran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JACKSON, Claire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RYGA, Ruby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PHANEUF, Zoe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PEPPER, Nix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HOWELL, Kayla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OLSEN, Brooklyn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JACKSON, Claire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8">
        <v>45457</v>
      </c>
      <c r="C34" s="68"/>
    </row>
    <row r="35" spans="1:3" x14ac:dyDescent="0.2">
      <c r="B35" t="s">
        <v>228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50" priority="6" operator="containsText" text="No DD">
      <formula>NOT(ISERROR(SEARCH("No DD",G2)))</formula>
    </cfRule>
    <cfRule type="containsText" dxfId="449" priority="9" operator="containsText" text="Merit">
      <formula>NOT(ISERROR(SEARCH("Merit",G2)))</formula>
    </cfRule>
    <cfRule type="containsText" dxfId="448" priority="10" operator="containsText" text="Excellence">
      <formula>NOT(ISERROR(SEARCH("Excellence",G2)))</formula>
    </cfRule>
    <cfRule type="containsText" dxfId="447" priority="11" operator="containsText" text="Worlds Team">
      <formula>NOT(ISERROR(SEARCH("Worlds Team",G2)))</formula>
    </cfRule>
    <cfRule type="containsText" dxfId="446" priority="12" operator="containsText" text="National Team">
      <formula>NOT(ISERROR(SEARCH("National Team",G2)))</formula>
    </cfRule>
  </conditionalFormatting>
  <conditionalFormatting sqref="D2:D25">
    <cfRule type="containsText" dxfId="445" priority="1" operator="containsText" text="No DD">
      <formula>NOT(ISERROR(SEARCH("No DD",D2)))</formula>
    </cfRule>
    <cfRule type="containsText" dxfId="444" priority="2" operator="containsText" text="Merit">
      <formula>NOT(ISERROR(SEARCH("Merit",D2)))</formula>
    </cfRule>
    <cfRule type="containsText" dxfId="443" priority="3" operator="containsText" text="Excellence">
      <formula>NOT(ISERROR(SEARCH("Excellence",D2)))</formula>
    </cfRule>
    <cfRule type="containsText" dxfId="442" priority="4" operator="containsText" text="Worlds Team">
      <formula>NOT(ISERROR(SEARCH("Worlds Team",D2)))</formula>
    </cfRule>
    <cfRule type="containsText" dxfId="441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72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</cols>
  <sheetData>
    <row r="1" spans="1:542" x14ac:dyDescent="0.2">
      <c r="A1" s="78" t="s">
        <v>173</v>
      </c>
      <c r="B1" s="78" t="s">
        <v>174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175</v>
      </c>
      <c r="H1" s="78" t="s">
        <v>53</v>
      </c>
      <c r="I1" s="74" t="s">
        <v>8</v>
      </c>
      <c r="J1" s="74" t="s">
        <v>9</v>
      </c>
      <c r="K1" s="74" t="s">
        <v>66</v>
      </c>
      <c r="L1" s="75" t="s">
        <v>70</v>
      </c>
      <c r="M1" s="76" t="s">
        <v>25</v>
      </c>
      <c r="N1" s="75" t="s">
        <v>71</v>
      </c>
      <c r="O1" s="76" t="s">
        <v>25</v>
      </c>
      <c r="P1" s="75" t="s">
        <v>129</v>
      </c>
      <c r="Q1" s="76" t="s">
        <v>25</v>
      </c>
      <c r="R1" s="76" t="s">
        <v>72</v>
      </c>
      <c r="S1" s="76" t="s">
        <v>25</v>
      </c>
      <c r="T1" s="75" t="s">
        <v>73</v>
      </c>
      <c r="U1" s="76" t="s">
        <v>25</v>
      </c>
      <c r="V1" s="77" t="s">
        <v>11</v>
      </c>
      <c r="W1" s="76" t="s">
        <v>26</v>
      </c>
      <c r="X1" s="76" t="s">
        <v>25</v>
      </c>
      <c r="Y1" s="71" t="s">
        <v>169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191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1" t="s">
        <v>228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3" t="s">
        <v>11</v>
      </c>
      <c r="DC1" s="73"/>
      <c r="DD1" s="71" t="s">
        <v>172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2" t="s">
        <v>176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1" t="s">
        <v>178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2" t="s">
        <v>225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1" t="s">
        <v>226</v>
      </c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1" t="s">
        <v>56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</row>
    <row r="2" spans="1:542" x14ac:dyDescent="0.2">
      <c r="A2" s="78"/>
      <c r="B2" s="78"/>
      <c r="C2" s="74"/>
      <c r="D2" s="74"/>
      <c r="E2" s="74"/>
      <c r="F2" s="74"/>
      <c r="G2" s="78"/>
      <c r="H2" s="78"/>
      <c r="I2" s="74"/>
      <c r="J2" s="74"/>
      <c r="K2" s="74"/>
      <c r="L2" s="75"/>
      <c r="M2" s="76"/>
      <c r="N2" s="75"/>
      <c r="O2" s="76"/>
      <c r="P2" s="75"/>
      <c r="Q2" s="76"/>
      <c r="R2" s="76"/>
      <c r="S2" s="76"/>
      <c r="T2" s="75"/>
      <c r="U2" s="76"/>
      <c r="V2" s="77"/>
      <c r="W2" s="76"/>
      <c r="X2" s="76"/>
      <c r="Y2" s="69" t="s">
        <v>16</v>
      </c>
      <c r="Z2" s="69"/>
      <c r="AA2" s="69"/>
      <c r="AB2" s="69"/>
      <c r="AC2" s="69"/>
      <c r="AD2" s="69" t="s">
        <v>17</v>
      </c>
      <c r="AE2" s="69"/>
      <c r="AF2" s="69"/>
      <c r="AG2" s="69"/>
      <c r="AH2" s="69"/>
      <c r="AI2" s="69" t="s">
        <v>20</v>
      </c>
      <c r="AJ2" s="69"/>
      <c r="AK2" s="69"/>
      <c r="AL2" s="69"/>
      <c r="AM2" s="69"/>
      <c r="AN2" s="14"/>
      <c r="AO2" s="14" t="s">
        <v>74</v>
      </c>
      <c r="AP2" s="14" t="s">
        <v>75</v>
      </c>
      <c r="AQ2" s="14" t="s">
        <v>18</v>
      </c>
      <c r="AR2" s="14" t="s">
        <v>63</v>
      </c>
      <c r="AS2" s="14" t="s">
        <v>76</v>
      </c>
      <c r="AT2" s="14" t="s">
        <v>19</v>
      </c>
      <c r="AU2" s="14" t="s">
        <v>21</v>
      </c>
      <c r="AV2" s="14" t="s">
        <v>77</v>
      </c>
      <c r="AW2" s="14" t="s">
        <v>78</v>
      </c>
      <c r="AX2" s="14" t="s">
        <v>20</v>
      </c>
      <c r="AY2" s="14" t="s">
        <v>15</v>
      </c>
      <c r="AZ2" s="70" t="s">
        <v>16</v>
      </c>
      <c r="BA2" s="70"/>
      <c r="BB2" s="70"/>
      <c r="BC2" s="70"/>
      <c r="BD2" s="70"/>
      <c r="BE2" s="70" t="s">
        <v>17</v>
      </c>
      <c r="BF2" s="70"/>
      <c r="BG2" s="70"/>
      <c r="BH2" s="70"/>
      <c r="BI2" s="70"/>
      <c r="BJ2" s="70" t="s">
        <v>20</v>
      </c>
      <c r="BK2" s="70"/>
      <c r="BL2" s="70"/>
      <c r="BM2" s="70"/>
      <c r="BN2" s="70"/>
      <c r="BO2" s="13"/>
      <c r="BP2" s="13" t="s">
        <v>74</v>
      </c>
      <c r="BQ2" s="13" t="s">
        <v>75</v>
      </c>
      <c r="BR2" s="13" t="s">
        <v>18</v>
      </c>
      <c r="BS2" s="13" t="s">
        <v>63</v>
      </c>
      <c r="BT2" s="13" t="s">
        <v>76</v>
      </c>
      <c r="BU2" s="13" t="s">
        <v>19</v>
      </c>
      <c r="BV2" s="13" t="s">
        <v>21</v>
      </c>
      <c r="BW2" s="13" t="s">
        <v>77</v>
      </c>
      <c r="BX2" s="13" t="s">
        <v>78</v>
      </c>
      <c r="BY2" s="13" t="s">
        <v>20</v>
      </c>
      <c r="BZ2" s="13" t="s">
        <v>15</v>
      </c>
      <c r="CA2" s="69" t="s">
        <v>16</v>
      </c>
      <c r="CB2" s="69"/>
      <c r="CC2" s="69"/>
      <c r="CD2" s="69"/>
      <c r="CE2" s="69"/>
      <c r="CF2" s="69" t="s">
        <v>17</v>
      </c>
      <c r="CG2" s="69"/>
      <c r="CH2" s="69"/>
      <c r="CI2" s="69"/>
      <c r="CJ2" s="69"/>
      <c r="CK2" s="69" t="s">
        <v>20</v>
      </c>
      <c r="CL2" s="69"/>
      <c r="CM2" s="69"/>
      <c r="CN2" s="69"/>
      <c r="CO2" s="69"/>
      <c r="CP2" s="14"/>
      <c r="CQ2" s="14" t="s">
        <v>74</v>
      </c>
      <c r="CR2" s="14" t="s">
        <v>75</v>
      </c>
      <c r="CS2" s="14" t="s">
        <v>18</v>
      </c>
      <c r="CT2" s="14" t="s">
        <v>63</v>
      </c>
      <c r="CU2" s="14" t="s">
        <v>76</v>
      </c>
      <c r="CV2" s="14" t="s">
        <v>19</v>
      </c>
      <c r="CW2" s="14" t="s">
        <v>21</v>
      </c>
      <c r="CX2" s="14" t="s">
        <v>77</v>
      </c>
      <c r="CY2" s="14" t="s">
        <v>78</v>
      </c>
      <c r="CZ2" s="14" t="s">
        <v>20</v>
      </c>
      <c r="DA2" s="14" t="s">
        <v>15</v>
      </c>
      <c r="DB2" s="49" t="s">
        <v>130</v>
      </c>
      <c r="DC2" s="49" t="s">
        <v>20</v>
      </c>
      <c r="DD2" s="69" t="s">
        <v>16</v>
      </c>
      <c r="DE2" s="69"/>
      <c r="DF2" s="69"/>
      <c r="DG2" s="69"/>
      <c r="DH2" s="69"/>
      <c r="DI2" s="69" t="s">
        <v>17</v>
      </c>
      <c r="DJ2" s="69"/>
      <c r="DK2" s="69"/>
      <c r="DL2" s="69"/>
      <c r="DM2" s="69"/>
      <c r="DN2" s="69" t="s">
        <v>79</v>
      </c>
      <c r="DO2" s="69"/>
      <c r="DP2" s="69"/>
      <c r="DQ2" s="69"/>
      <c r="DR2" s="69"/>
      <c r="DS2" s="69" t="s">
        <v>20</v>
      </c>
      <c r="DT2" s="69"/>
      <c r="DU2" s="69"/>
      <c r="DV2" s="69"/>
      <c r="DW2" s="69"/>
      <c r="DX2" s="14" t="s">
        <v>74</v>
      </c>
      <c r="DY2" s="14" t="s">
        <v>75</v>
      </c>
      <c r="DZ2" s="14" t="s">
        <v>18</v>
      </c>
      <c r="EA2" s="14" t="s">
        <v>63</v>
      </c>
      <c r="EB2" s="14" t="s">
        <v>76</v>
      </c>
      <c r="EC2" s="14" t="s">
        <v>19</v>
      </c>
      <c r="ED2" s="14" t="s">
        <v>21</v>
      </c>
      <c r="EE2" s="14" t="s">
        <v>80</v>
      </c>
      <c r="EF2" s="14" t="s">
        <v>81</v>
      </c>
      <c r="EG2" s="14" t="s">
        <v>79</v>
      </c>
      <c r="EH2" s="14" t="s">
        <v>77</v>
      </c>
      <c r="EI2" s="14" t="s">
        <v>78</v>
      </c>
      <c r="EJ2" s="14" t="s">
        <v>20</v>
      </c>
      <c r="EK2" s="14" t="s">
        <v>15</v>
      </c>
      <c r="EL2" s="70" t="s">
        <v>16</v>
      </c>
      <c r="EM2" s="70"/>
      <c r="EN2" s="70"/>
      <c r="EO2" s="70"/>
      <c r="EP2" s="70"/>
      <c r="EQ2" s="70" t="s">
        <v>17</v>
      </c>
      <c r="ER2" s="70"/>
      <c r="ES2" s="70"/>
      <c r="ET2" s="70"/>
      <c r="EU2" s="70"/>
      <c r="EV2" s="70" t="s">
        <v>79</v>
      </c>
      <c r="EW2" s="70"/>
      <c r="EX2" s="70"/>
      <c r="EY2" s="70"/>
      <c r="EZ2" s="70"/>
      <c r="FA2" s="70" t="s">
        <v>20</v>
      </c>
      <c r="FB2" s="70"/>
      <c r="FC2" s="70"/>
      <c r="FD2" s="70"/>
      <c r="FE2" s="70"/>
      <c r="FF2" s="13" t="s">
        <v>74</v>
      </c>
      <c r="FG2" s="13" t="s">
        <v>75</v>
      </c>
      <c r="FH2" s="13" t="s">
        <v>18</v>
      </c>
      <c r="FI2" s="13" t="s">
        <v>63</v>
      </c>
      <c r="FJ2" s="13" t="s">
        <v>76</v>
      </c>
      <c r="FK2" s="13" t="s">
        <v>19</v>
      </c>
      <c r="FL2" s="13" t="s">
        <v>21</v>
      </c>
      <c r="FM2" s="13" t="s">
        <v>80</v>
      </c>
      <c r="FN2" s="13" t="s">
        <v>81</v>
      </c>
      <c r="FO2" s="13" t="s">
        <v>79</v>
      </c>
      <c r="FP2" s="13" t="s">
        <v>77</v>
      </c>
      <c r="FQ2" s="13" t="s">
        <v>78</v>
      </c>
      <c r="FR2" s="13" t="s">
        <v>20</v>
      </c>
      <c r="FS2" s="13" t="s">
        <v>15</v>
      </c>
      <c r="FT2" s="69" t="s">
        <v>16</v>
      </c>
      <c r="FU2" s="69"/>
      <c r="FV2" s="69"/>
      <c r="FW2" s="69"/>
      <c r="FX2" s="69"/>
      <c r="FY2" s="69" t="s">
        <v>17</v>
      </c>
      <c r="FZ2" s="69"/>
      <c r="GA2" s="69"/>
      <c r="GB2" s="69"/>
      <c r="GC2" s="69"/>
      <c r="GD2" s="69" t="s">
        <v>79</v>
      </c>
      <c r="GE2" s="69"/>
      <c r="GF2" s="69"/>
      <c r="GG2" s="69"/>
      <c r="GH2" s="69"/>
      <c r="GI2" s="69" t="s">
        <v>20</v>
      </c>
      <c r="GJ2" s="69"/>
      <c r="GK2" s="69"/>
      <c r="GL2" s="69"/>
      <c r="GM2" s="69"/>
      <c r="GN2" s="14" t="s">
        <v>74</v>
      </c>
      <c r="GO2" s="14" t="s">
        <v>75</v>
      </c>
      <c r="GP2" s="14" t="s">
        <v>18</v>
      </c>
      <c r="GQ2" s="14" t="s">
        <v>63</v>
      </c>
      <c r="GR2" s="14" t="s">
        <v>76</v>
      </c>
      <c r="GS2" s="14" t="s">
        <v>19</v>
      </c>
      <c r="GT2" s="14" t="s">
        <v>21</v>
      </c>
      <c r="GU2" s="14" t="s">
        <v>80</v>
      </c>
      <c r="GV2" s="14" t="s">
        <v>81</v>
      </c>
      <c r="GW2" s="14" t="s">
        <v>79</v>
      </c>
      <c r="GX2" s="14" t="s">
        <v>77</v>
      </c>
      <c r="GY2" s="14" t="s">
        <v>78</v>
      </c>
      <c r="GZ2" s="14" t="s">
        <v>20</v>
      </c>
      <c r="HA2" s="14" t="s">
        <v>15</v>
      </c>
      <c r="HB2" s="70" t="s">
        <v>16</v>
      </c>
      <c r="HC2" s="70"/>
      <c r="HD2" s="70"/>
      <c r="HE2" s="70"/>
      <c r="HF2" s="70"/>
      <c r="HG2" s="70" t="s">
        <v>17</v>
      </c>
      <c r="HH2" s="70"/>
      <c r="HI2" s="70"/>
      <c r="HJ2" s="70"/>
      <c r="HK2" s="70"/>
      <c r="HL2" s="70" t="s">
        <v>79</v>
      </c>
      <c r="HM2" s="70"/>
      <c r="HN2" s="70"/>
      <c r="HO2" s="70"/>
      <c r="HP2" s="70"/>
      <c r="HQ2" s="70" t="s">
        <v>20</v>
      </c>
      <c r="HR2" s="70"/>
      <c r="HS2" s="70"/>
      <c r="HT2" s="70"/>
      <c r="HU2" s="70"/>
      <c r="HV2" s="13" t="s">
        <v>74</v>
      </c>
      <c r="HW2" s="13" t="s">
        <v>75</v>
      </c>
      <c r="HX2" s="13" t="s">
        <v>18</v>
      </c>
      <c r="HY2" s="13" t="s">
        <v>63</v>
      </c>
      <c r="HZ2" s="13" t="s">
        <v>76</v>
      </c>
      <c r="IA2" s="13" t="s">
        <v>19</v>
      </c>
      <c r="IB2" s="13" t="s">
        <v>21</v>
      </c>
      <c r="IC2" s="13" t="s">
        <v>80</v>
      </c>
      <c r="ID2" s="13" t="s">
        <v>81</v>
      </c>
      <c r="IE2" s="13" t="s">
        <v>79</v>
      </c>
      <c r="IF2" s="13" t="s">
        <v>77</v>
      </c>
      <c r="IG2" s="13" t="s">
        <v>78</v>
      </c>
      <c r="IH2" s="13" t="s">
        <v>20</v>
      </c>
      <c r="II2" s="13" t="s">
        <v>15</v>
      </c>
      <c r="IJ2" s="69" t="s">
        <v>16</v>
      </c>
      <c r="IK2" s="69"/>
      <c r="IL2" s="69"/>
      <c r="IM2" s="69"/>
      <c r="IN2" s="69"/>
      <c r="IO2" s="69" t="s">
        <v>17</v>
      </c>
      <c r="IP2" s="69"/>
      <c r="IQ2" s="69"/>
      <c r="IR2" s="69"/>
      <c r="IS2" s="69"/>
      <c r="IT2" s="69" t="s">
        <v>79</v>
      </c>
      <c r="IU2" s="69"/>
      <c r="IV2" s="69"/>
      <c r="IW2" s="69"/>
      <c r="IX2" s="69"/>
      <c r="IY2" s="69" t="s">
        <v>20</v>
      </c>
      <c r="IZ2" s="69"/>
      <c r="JA2" s="69"/>
      <c r="JB2" s="69"/>
      <c r="JC2" s="69"/>
      <c r="JD2" s="14" t="s">
        <v>74</v>
      </c>
      <c r="JE2" s="14" t="s">
        <v>75</v>
      </c>
      <c r="JF2" s="14" t="s">
        <v>18</v>
      </c>
      <c r="JG2" s="14" t="s">
        <v>63</v>
      </c>
      <c r="JH2" s="14" t="s">
        <v>76</v>
      </c>
      <c r="JI2" s="14" t="s">
        <v>19</v>
      </c>
      <c r="JJ2" s="14" t="s">
        <v>21</v>
      </c>
      <c r="JK2" s="14" t="s">
        <v>80</v>
      </c>
      <c r="JL2" s="14" t="s">
        <v>81</v>
      </c>
      <c r="JM2" s="14" t="s">
        <v>79</v>
      </c>
      <c r="JN2" s="14" t="s">
        <v>77</v>
      </c>
      <c r="JO2" s="14" t="s">
        <v>78</v>
      </c>
      <c r="JP2" s="14" t="s">
        <v>20</v>
      </c>
      <c r="JQ2" s="14" t="s">
        <v>15</v>
      </c>
      <c r="JR2" s="70" t="s">
        <v>16</v>
      </c>
      <c r="JS2" s="70"/>
      <c r="JT2" s="70"/>
      <c r="JU2" s="70"/>
      <c r="JV2" s="70"/>
      <c r="JW2" s="70" t="s">
        <v>17</v>
      </c>
      <c r="JX2" s="70"/>
      <c r="JY2" s="70"/>
      <c r="JZ2" s="70"/>
      <c r="KA2" s="70"/>
      <c r="KB2" s="70" t="s">
        <v>79</v>
      </c>
      <c r="KC2" s="70"/>
      <c r="KD2" s="70"/>
      <c r="KE2" s="70"/>
      <c r="KF2" s="70"/>
      <c r="KG2" s="70" t="s">
        <v>20</v>
      </c>
      <c r="KH2" s="70"/>
      <c r="KI2" s="70"/>
      <c r="KJ2" s="70"/>
      <c r="KK2" s="70"/>
      <c r="KL2" s="13" t="s">
        <v>74</v>
      </c>
      <c r="KM2" s="13" t="s">
        <v>75</v>
      </c>
      <c r="KN2" s="13" t="s">
        <v>18</v>
      </c>
      <c r="KO2" s="13" t="s">
        <v>63</v>
      </c>
      <c r="KP2" s="13" t="s">
        <v>76</v>
      </c>
      <c r="KQ2" s="13" t="s">
        <v>19</v>
      </c>
      <c r="KR2" s="13" t="s">
        <v>21</v>
      </c>
      <c r="KS2" s="13" t="s">
        <v>80</v>
      </c>
      <c r="KT2" s="13" t="s">
        <v>81</v>
      </c>
      <c r="KU2" s="13" t="s">
        <v>79</v>
      </c>
      <c r="KV2" s="13" t="s">
        <v>77</v>
      </c>
      <c r="KW2" s="13" t="s">
        <v>78</v>
      </c>
      <c r="KX2" s="13" t="s">
        <v>20</v>
      </c>
      <c r="KY2" s="13" t="s">
        <v>15</v>
      </c>
      <c r="KZ2" s="69" t="s">
        <v>16</v>
      </c>
      <c r="LA2" s="69"/>
      <c r="LB2" s="69"/>
      <c r="LC2" s="69"/>
      <c r="LD2" s="69"/>
      <c r="LE2" s="69" t="s">
        <v>17</v>
      </c>
      <c r="LF2" s="69"/>
      <c r="LG2" s="69"/>
      <c r="LH2" s="69"/>
      <c r="LI2" s="69"/>
      <c r="LJ2" s="69" t="s">
        <v>79</v>
      </c>
      <c r="LK2" s="69"/>
      <c r="LL2" s="69"/>
      <c r="LM2" s="69"/>
      <c r="LN2" s="69"/>
      <c r="LO2" s="69" t="s">
        <v>20</v>
      </c>
      <c r="LP2" s="69"/>
      <c r="LQ2" s="69"/>
      <c r="LR2" s="69"/>
      <c r="LS2" s="69"/>
      <c r="LT2" s="14" t="s">
        <v>74</v>
      </c>
      <c r="LU2" s="14" t="s">
        <v>75</v>
      </c>
      <c r="LV2" s="14" t="s">
        <v>18</v>
      </c>
      <c r="LW2" s="14" t="s">
        <v>63</v>
      </c>
      <c r="LX2" s="14" t="s">
        <v>76</v>
      </c>
      <c r="LY2" s="14" t="s">
        <v>19</v>
      </c>
      <c r="LZ2" s="14" t="s">
        <v>21</v>
      </c>
      <c r="MA2" s="14" t="s">
        <v>80</v>
      </c>
      <c r="MB2" s="14" t="s">
        <v>81</v>
      </c>
      <c r="MC2" s="14" t="s">
        <v>79</v>
      </c>
      <c r="MD2" s="14" t="s">
        <v>77</v>
      </c>
      <c r="ME2" s="14" t="s">
        <v>78</v>
      </c>
      <c r="MF2" s="14" t="s">
        <v>20</v>
      </c>
      <c r="MG2" s="14" t="s">
        <v>15</v>
      </c>
      <c r="MH2" s="70" t="s">
        <v>16</v>
      </c>
      <c r="MI2" s="70"/>
      <c r="MJ2" s="70"/>
      <c r="MK2" s="70"/>
      <c r="ML2" s="70"/>
      <c r="MM2" s="70" t="s">
        <v>17</v>
      </c>
      <c r="MN2" s="70"/>
      <c r="MO2" s="70"/>
      <c r="MP2" s="70"/>
      <c r="MQ2" s="70"/>
      <c r="MR2" s="70" t="s">
        <v>79</v>
      </c>
      <c r="MS2" s="70"/>
      <c r="MT2" s="70"/>
      <c r="MU2" s="70"/>
      <c r="MV2" s="70"/>
      <c r="MW2" s="70" t="s">
        <v>20</v>
      </c>
      <c r="MX2" s="70"/>
      <c r="MY2" s="70"/>
      <c r="MZ2" s="70"/>
      <c r="NA2" s="70"/>
      <c r="NB2" s="13" t="s">
        <v>74</v>
      </c>
      <c r="NC2" s="13" t="s">
        <v>75</v>
      </c>
      <c r="ND2" s="13" t="s">
        <v>18</v>
      </c>
      <c r="NE2" s="13" t="s">
        <v>63</v>
      </c>
      <c r="NF2" s="13" t="s">
        <v>76</v>
      </c>
      <c r="NG2" s="13" t="s">
        <v>19</v>
      </c>
      <c r="NH2" s="13" t="s">
        <v>21</v>
      </c>
      <c r="NI2" s="13" t="s">
        <v>80</v>
      </c>
      <c r="NJ2" s="13" t="s">
        <v>81</v>
      </c>
      <c r="NK2" s="13" t="s">
        <v>79</v>
      </c>
      <c r="NL2" s="13" t="s">
        <v>77</v>
      </c>
      <c r="NM2" s="13" t="s">
        <v>78</v>
      </c>
      <c r="NN2" s="13" t="s">
        <v>20</v>
      </c>
      <c r="NO2" s="13" t="s">
        <v>15</v>
      </c>
      <c r="NP2" s="69" t="s">
        <v>16</v>
      </c>
      <c r="NQ2" s="69"/>
      <c r="NR2" s="69"/>
      <c r="NS2" s="69"/>
      <c r="NT2" s="69"/>
      <c r="NU2" s="69" t="s">
        <v>17</v>
      </c>
      <c r="NV2" s="69"/>
      <c r="NW2" s="69"/>
      <c r="NX2" s="69"/>
      <c r="NY2" s="69"/>
      <c r="NZ2" s="69" t="s">
        <v>79</v>
      </c>
      <c r="OA2" s="69"/>
      <c r="OB2" s="69"/>
      <c r="OC2" s="69"/>
      <c r="OD2" s="69"/>
      <c r="OE2" s="69" t="s">
        <v>20</v>
      </c>
      <c r="OF2" s="69"/>
      <c r="OG2" s="69"/>
      <c r="OH2" s="69"/>
      <c r="OI2" s="69"/>
      <c r="OJ2" s="14" t="s">
        <v>74</v>
      </c>
      <c r="OK2" s="14" t="s">
        <v>75</v>
      </c>
      <c r="OL2" s="14" t="s">
        <v>18</v>
      </c>
      <c r="OM2" s="14" t="s">
        <v>63</v>
      </c>
      <c r="ON2" s="14" t="s">
        <v>76</v>
      </c>
      <c r="OO2" s="14" t="s">
        <v>19</v>
      </c>
      <c r="OP2" s="14" t="s">
        <v>21</v>
      </c>
      <c r="OQ2" s="14" t="s">
        <v>80</v>
      </c>
      <c r="OR2" s="14" t="s">
        <v>81</v>
      </c>
      <c r="OS2" s="14" t="s">
        <v>79</v>
      </c>
      <c r="OT2" s="14" t="s">
        <v>77</v>
      </c>
      <c r="OU2" s="14" t="s">
        <v>78</v>
      </c>
      <c r="OV2" s="14" t="s">
        <v>20</v>
      </c>
      <c r="OW2" s="14" t="s">
        <v>15</v>
      </c>
      <c r="OX2" s="70" t="s">
        <v>16</v>
      </c>
      <c r="OY2" s="70"/>
      <c r="OZ2" s="70"/>
      <c r="PA2" s="70"/>
      <c r="PB2" s="70"/>
      <c r="PC2" s="70" t="s">
        <v>17</v>
      </c>
      <c r="PD2" s="70"/>
      <c r="PE2" s="70"/>
      <c r="PF2" s="70"/>
      <c r="PG2" s="70"/>
      <c r="PH2" s="70" t="s">
        <v>79</v>
      </c>
      <c r="PI2" s="70"/>
      <c r="PJ2" s="70"/>
      <c r="PK2" s="70"/>
      <c r="PL2" s="70"/>
      <c r="PM2" s="70" t="s">
        <v>20</v>
      </c>
      <c r="PN2" s="70"/>
      <c r="PO2" s="70"/>
      <c r="PP2" s="70"/>
      <c r="PQ2" s="70"/>
      <c r="PR2" s="13" t="s">
        <v>74</v>
      </c>
      <c r="PS2" s="13" t="s">
        <v>75</v>
      </c>
      <c r="PT2" s="13" t="s">
        <v>18</v>
      </c>
      <c r="PU2" s="13" t="s">
        <v>63</v>
      </c>
      <c r="PV2" s="13" t="s">
        <v>76</v>
      </c>
      <c r="PW2" s="13" t="s">
        <v>19</v>
      </c>
      <c r="PX2" s="13" t="s">
        <v>21</v>
      </c>
      <c r="PY2" s="13" t="s">
        <v>80</v>
      </c>
      <c r="PZ2" s="13" t="s">
        <v>81</v>
      </c>
      <c r="QA2" s="13" t="s">
        <v>79</v>
      </c>
      <c r="QB2" s="13" t="s">
        <v>77</v>
      </c>
      <c r="QC2" s="13" t="s">
        <v>78</v>
      </c>
      <c r="QD2" s="13" t="s">
        <v>20</v>
      </c>
      <c r="QE2" s="13" t="s">
        <v>15</v>
      </c>
      <c r="QF2" s="69" t="s">
        <v>16</v>
      </c>
      <c r="QG2" s="69"/>
      <c r="QH2" s="69"/>
      <c r="QI2" s="69"/>
      <c r="QJ2" s="69"/>
      <c r="QK2" s="69" t="s">
        <v>17</v>
      </c>
      <c r="QL2" s="69"/>
      <c r="QM2" s="69"/>
      <c r="QN2" s="69"/>
      <c r="QO2" s="69"/>
      <c r="QP2" s="69" t="s">
        <v>79</v>
      </c>
      <c r="QQ2" s="69"/>
      <c r="QR2" s="69"/>
      <c r="QS2" s="69"/>
      <c r="QT2" s="69"/>
      <c r="QU2" s="69" t="s">
        <v>20</v>
      </c>
      <c r="QV2" s="69"/>
      <c r="QW2" s="69"/>
      <c r="QX2" s="69"/>
      <c r="QY2" s="69"/>
      <c r="QZ2" s="14" t="s">
        <v>74</v>
      </c>
      <c r="RA2" s="14" t="s">
        <v>75</v>
      </c>
      <c r="RB2" s="14" t="s">
        <v>18</v>
      </c>
      <c r="RC2" s="14" t="s">
        <v>63</v>
      </c>
      <c r="RD2" s="14" t="s">
        <v>76</v>
      </c>
      <c r="RE2" s="14" t="s">
        <v>19</v>
      </c>
      <c r="RF2" s="14" t="s">
        <v>21</v>
      </c>
      <c r="RG2" s="14" t="s">
        <v>80</v>
      </c>
      <c r="RH2" s="14" t="s">
        <v>81</v>
      </c>
      <c r="RI2" s="14" t="s">
        <v>79</v>
      </c>
      <c r="RJ2" s="14" t="s">
        <v>77</v>
      </c>
      <c r="RK2" s="14" t="s">
        <v>78</v>
      </c>
      <c r="RL2" s="14" t="s">
        <v>20</v>
      </c>
      <c r="RM2" s="14" t="s">
        <v>15</v>
      </c>
      <c r="RN2" s="70" t="s">
        <v>16</v>
      </c>
      <c r="RO2" s="70"/>
      <c r="RP2" s="70"/>
      <c r="RQ2" s="70"/>
      <c r="RR2" s="70"/>
      <c r="RS2" s="70" t="s">
        <v>17</v>
      </c>
      <c r="RT2" s="70"/>
      <c r="RU2" s="70"/>
      <c r="RV2" s="70"/>
      <c r="RW2" s="70"/>
      <c r="RX2" s="70" t="s">
        <v>79</v>
      </c>
      <c r="RY2" s="70"/>
      <c r="RZ2" s="70"/>
      <c r="SA2" s="70"/>
      <c r="SB2" s="70"/>
      <c r="SC2" s="70" t="s">
        <v>20</v>
      </c>
      <c r="SD2" s="70"/>
      <c r="SE2" s="70"/>
      <c r="SF2" s="70"/>
      <c r="SG2" s="70"/>
      <c r="SH2" s="13" t="s">
        <v>74</v>
      </c>
      <c r="SI2" s="13" t="s">
        <v>75</v>
      </c>
      <c r="SJ2" s="13" t="s">
        <v>18</v>
      </c>
      <c r="SK2" s="13" t="s">
        <v>63</v>
      </c>
      <c r="SL2" s="13" t="s">
        <v>76</v>
      </c>
      <c r="SM2" s="13" t="s">
        <v>19</v>
      </c>
      <c r="SN2" s="13" t="s">
        <v>21</v>
      </c>
      <c r="SO2" s="13" t="s">
        <v>80</v>
      </c>
      <c r="SP2" s="13" t="s">
        <v>81</v>
      </c>
      <c r="SQ2" s="13" t="s">
        <v>79</v>
      </c>
      <c r="SR2" s="13" t="s">
        <v>77</v>
      </c>
      <c r="SS2" s="13" t="s">
        <v>78</v>
      </c>
      <c r="ST2" s="13" t="s">
        <v>20</v>
      </c>
      <c r="SU2" s="13" t="s">
        <v>15</v>
      </c>
      <c r="SV2" s="69" t="s">
        <v>16</v>
      </c>
      <c r="SW2" s="69"/>
      <c r="SX2" s="69"/>
      <c r="SY2" s="69"/>
      <c r="SZ2" s="69"/>
      <c r="TA2" s="69" t="s">
        <v>17</v>
      </c>
      <c r="TB2" s="69"/>
      <c r="TC2" s="69"/>
      <c r="TD2" s="69"/>
      <c r="TE2" s="69"/>
      <c r="TF2" s="69" t="s">
        <v>20</v>
      </c>
      <c r="TG2" s="69"/>
      <c r="TH2" s="69"/>
      <c r="TI2" s="69"/>
      <c r="TJ2" s="69"/>
      <c r="TK2" s="14"/>
      <c r="TL2" s="14" t="s">
        <v>74</v>
      </c>
      <c r="TM2" s="14" t="s">
        <v>75</v>
      </c>
      <c r="TN2" s="14" t="s">
        <v>18</v>
      </c>
      <c r="TO2" s="14" t="s">
        <v>63</v>
      </c>
      <c r="TP2" s="14" t="s">
        <v>76</v>
      </c>
      <c r="TQ2" s="14" t="s">
        <v>19</v>
      </c>
      <c r="TR2" s="14" t="s">
        <v>21</v>
      </c>
      <c r="TS2" s="14" t="s">
        <v>77</v>
      </c>
      <c r="TT2" s="14" t="s">
        <v>78</v>
      </c>
      <c r="TU2" s="14" t="s">
        <v>20</v>
      </c>
      <c r="TV2" s="14" t="s">
        <v>15</v>
      </c>
    </row>
    <row r="3" spans="1:542" x14ac:dyDescent="0.2">
      <c r="A3" s="78"/>
      <c r="B3" s="78"/>
      <c r="C3" s="74"/>
      <c r="D3" s="74"/>
      <c r="E3" s="74"/>
      <c r="F3" s="74"/>
      <c r="G3" s="78"/>
      <c r="H3" s="78"/>
      <c r="I3" s="74"/>
      <c r="J3" s="74"/>
      <c r="K3" s="74"/>
      <c r="L3" s="75"/>
      <c r="M3" s="76"/>
      <c r="N3" s="75"/>
      <c r="O3" s="76"/>
      <c r="P3" s="75"/>
      <c r="Q3" s="76"/>
      <c r="R3" s="76"/>
      <c r="S3" s="76"/>
      <c r="T3" s="75"/>
      <c r="U3" s="76"/>
      <c r="V3" s="77"/>
      <c r="W3" s="76"/>
      <c r="X3" s="76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DD"),SUMPRODUCT((J$4:J$41&lt;&gt;"")*(J$4:J$41&lt;&gt;"No DD")*(F$4:F$41&gt;F4))+1,IF(J4="No DD",SUMPRODUCT((J$4:J$41="No DD")*(F$4:F$41&gt;F4))+1+SUMPRODUCT((J$4:J$41&lt;&gt;"")*(J$4:J$41&lt;&gt;"No DD")),""))</f>
        <v>1</v>
      </c>
      <c r="B4" s="4" t="str" cm="1">
        <f t="array" ref="B4">IF(AND(J4&lt;&gt;"",J4&lt;&gt;"No DD",G4=""),SUMPRODUCT((J$4:J$41&lt;&gt;"")*(J$4:J$41&lt;&gt;"No DD")*(G$4:G$41="")*(F$4:F$41&gt;F4))+1,IF(J4="No DD",SUMPRODUCT((J$4:J$41="No DD")*(F$4:F$41&gt;F4)*(G$4:G$41=""))+1+SUMPRODUCT((J$4:J$41&lt;&gt;"")*(G$4:G$41="")*(J$4:J$41&lt;&gt;"No DD")),""))</f>
        <v/>
      </c>
      <c r="C4" s="5" t="s">
        <v>67</v>
      </c>
      <c r="D4" s="4" t="s">
        <v>5</v>
      </c>
      <c r="E4" s="4">
        <v>2003</v>
      </c>
      <c r="F4" s="9">
        <f>SUM(L4:V4)+SUM(L4:T4)*0.0000001+SUM(L4)*0.0000000000001</f>
        <v>202.62002012100567</v>
      </c>
      <c r="G4" s="66" t="s">
        <v>46</v>
      </c>
      <c r="H4" s="3" t="str">
        <f>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P","")</f>
        <v>P</v>
      </c>
      <c r="I4" s="3" t="str">
        <f>IF(OR(AND(AQ4&gt;=AY$47,AQ4&lt;&gt;"",AN4=""),AND(AT4&gt;=AY$47,AT4&lt;&gt;"",AN4=""),AND(AX4&gt;=AY$47,AX4&lt;&gt;"",AN4=""),AND(BR4&gt;=BZ$47,BR4&lt;&gt;"",BO4=""),AND(BU4&gt;=BZ$47,BU4&lt;&gt;"",BO4=""),AND(BY4&gt;=BZ$47,BY4&lt;&gt;"",BO4=""),AND(CS4&gt;=DA$47,CS4&lt;&gt;"",CP4=""),AND(CV4&gt;=DA$47,CV4&lt;&gt;"",CP4=""),AND(CZ4&gt;=DA$47,CZ4&lt;&gt;"",CP4=""),AND(DZ4&gt;=EK$47,DZ4&lt;&gt;""),AND(EC4&gt;=EK$47,EC4&lt;&gt;""),AND(EG4&gt;=EK$47,EG4&lt;&gt;""),AND(EJ4&gt;=EK$47,EJ4&lt;&gt;""),AND(FH4&gt;=FS$47,FH4&lt;&gt;""),AND(FK4&gt;=FS$47,FK4&lt;&gt;""),AND(FO4&gt;=FS$47,FO4&lt;&gt;""),AND(FR4&gt;=FS$47,FR4&lt;&gt;""),AND(GP4&gt;=HA$47,GP4&lt;&gt;""),AND(GS4&gt;=HA$47,GS4&lt;&gt;""),AND(GW4&gt;=HA$47,GW4&lt;&gt;""),AND(GZ4&gt;=HA$47,GZ4&lt;&gt;""),AND(HX4&gt;=II$47,HX4&lt;&gt;""),AND(IA4&gt;=II$47,IA4&lt;&gt;""),AND(IE4&gt;=II$47,IE4&lt;&gt;""),AND(IH4&gt;=II$47,IH4&lt;&gt;""),AND(JF4&gt;=JQ$47,JF4&lt;&gt;""),AND(JI4&gt;=JQ$47,JI4&lt;&gt;""),AND(JM4&gt;=JQ$47,JM4&lt;&gt;""),AND(JP4&gt;=JQ$47,JP4&lt;&gt;""),AND(KN4&gt;=KY$47,KN4&lt;&gt;""),AND(KQ4&gt;=KY$47,KQ4&lt;&gt;""),AND(KU4&gt;=KY$47,KU4&lt;&gt;""),AND(KX4&gt;=KY$47,KX4&lt;&gt;""),AND(LV4&gt;=MG$47,LV4&lt;&gt;""),AND(LY4&gt;=MG$47,LY4&lt;&gt;""),AND(MC4&gt;=MG$47,MC4&lt;&gt;""),AND(MF4&gt;=MG$47,MF4&lt;&gt;""),AND(ND4&gt;=NO$47,ND4&lt;&gt;""),AND(NG4&gt;=NO$47,NG4&lt;&gt;""),AND(NK4&gt;=NO$47,NK4&lt;&gt;""),AND(NN4&gt;=NO$47,NN4&lt;&gt;""),AND(OL4&gt;=OW$47,OL4&lt;&gt;""),AND(OO4&gt;=OW$47,OO4&lt;&gt;""),AND(OS4&gt;=OW$47,OS4&lt;&gt;""),AND(OV4&gt;=OW$47,OV4&lt;&gt;""),AND(PT4&gt;=QE$47,PT4&lt;&gt;""),AND(PW4&gt;=QE$47,PW4&lt;&gt;""),AND(QA4&gt;=QE$47,QA4&lt;&gt;""),AND(QD4&gt;=QE$47,QD4&lt;&gt;""),AND(RB4&gt;=RM$47,RB4&lt;&gt;""),AND(RE4&gt;=RM$47,RE4&lt;&gt;""),AND(RI4&gt;=RM$47,RI4&lt;&gt;""),AND(RL4&gt;=RM$47,RL4&lt;&gt;""),AND(SJ4&gt;=SU$47,SJ4&lt;&gt;""),AND(SM4&gt;=SU$47,SM4&lt;&gt;""),AND(SQ4&gt;=SU$47,SQ4&lt;&gt;""),AND(ST4&gt;=SU$47,ST4&lt;&gt;"")),"P","")</f>
        <v>P</v>
      </c>
      <c r="J4" s="36" t="str">
        <f>IF(AND(I4="P",H4=""),"No DD",IF(OR(AND(AO4&gt;=AY$46,AO4&lt;&gt;"",AQ4&gt;=AY$50,AQ4&lt;&gt;"",AN4=""),AND(AR4&gt;=AY$46,AR4&lt;&gt;"",AT4&gt;=AY$50,AT4&lt;&gt;"",AN4=""),AND(AV4&gt;=AY$46,AV4&lt;&gt;"",AX4&gt;=AY$50,AX4&lt;&gt;"",AN4=""),AND(BP4&gt;=BZ$46,BP4&lt;&gt;"",BR4&gt;=BZ$50,BR4&lt;&gt;"",BO4=""),AND(BS4&gt;=BZ$46,BS4&lt;&gt;"",BU4&gt;=BZ$50,BU4&lt;&gt;"",BO4=""),AND(BW4&gt;=BZ$46,BW4&lt;&gt;"",BY4&gt;=BZ$50,BY4&lt;&gt;"",BO4=""),AND(CQ4&gt;=DA$46,CQ4&lt;&gt;"",CS4&gt;=DA$50,CS4&lt;&gt;"",CP4=""),AND(CT4&gt;=DA$46,CT4&lt;&gt;"",CV4&gt;=DA$50,CV4&lt;&gt;"",CP4=""),AND(CX4&gt;=DA$46,CX4&lt;&gt;"",CZ4&gt;=DA$50,CZ4&lt;&gt;"",CP4=""),AND(DX4&gt;=EK$46,DX4&lt;&gt;"",DZ4&gt;=EK$50,DZ4&lt;&gt;""),AND(EA4&gt;=EK$46,EA4&lt;&gt;"",EC4&gt;=EK$50,EC4&lt;&gt;""),AND(EE4&gt;=EK$46,EE4&lt;&gt;"",EG4&gt;=EK$50,EG4&lt;&gt;""),AND(EH4&gt;=EK$46,EH4&lt;&gt;"",EJ4&gt;=EK$50,EJ4&lt;&gt;""),AND(FF4&gt;=FS$46,FF4&lt;&gt;"",FH4&gt;=FS$50,FH4&lt;&gt;""),AND(FI4&gt;=FS$46,FI4&lt;&gt;"",FK4&gt;=FS$50,FK4&lt;&gt;""),AND(FM4&gt;=FS$46,FM4&lt;&gt;"",FO4&gt;=FS$50,FO4&lt;&gt;""),AND(FP4&gt;=FS$46,FP4&lt;&gt;"",FR4&gt;=FS$50,FR4&lt;&gt;""),AND(GN4&gt;=HA$46,GN4&lt;&gt;"",GP4&gt;=HA$50,GP4&lt;&gt;""),AND(GQ4&gt;=HA$46,GQ4&lt;&gt;"",GS4&gt;=HA$50,GS4&lt;&gt;""),AND(GU4&gt;=HA$46,GU4&lt;&gt;"",GW4&gt;=HA$50,GW4&lt;&gt;""),AND(GX4&gt;=HA$46,GX4&lt;&gt;"",GZ4&gt;=HA$50,GZ4&lt;&gt;""),AND(HV4&gt;=II$46,HV4&lt;&gt;"",HX4&gt;=II$50,HX4&lt;&gt;""),AND(HY4&gt;=II$46,HY4&lt;&gt;"",IA4&gt;=II$50,IA4&lt;&gt;""),AND(IC4&gt;=II$46,IC4&lt;&gt;"",IE4&gt;=II$50,IE4&lt;&gt;""),AND(IF4&gt;=II$46,IF4&lt;&gt;"",IH4&gt;=II$50,IH4&lt;&gt;""),AND(JD4&gt;=JQ$46,JD4&lt;&gt;"",JF4&gt;=JQ$50,JF4&lt;&gt;""),AND(JG4&gt;=JQ$46,JG4&lt;&gt;"",JI4&gt;=JQ$50,JI4&lt;&gt;""),AND(JK4&gt;=JQ$46,JK4&lt;&gt;"",JM4&gt;=JQ$50,JM4&lt;&gt;""),AND(JN4&gt;=JQ$46,JN4&lt;&gt;"",JP4&gt;=JQ$50,JP4&lt;&gt;""),AND(KL4&gt;=KY$46,KL4&lt;&gt;"",KN4&gt;=KY$50,KN4&lt;&gt;""),AND(KO4&gt;=KY$46,KO4&lt;&gt;"",KQ4&gt;=KY$50,KQ4&lt;&gt;""),AND(KS4&gt;=KY$46,KS4&lt;&gt;"",KU4&gt;=KY$50,KU4&lt;&gt;""),AND(KV4&gt;=KY$46,KV4&lt;&gt;"",KX4&gt;=KY$50,KX4&lt;&gt;""),AND(LT4&gt;=MG$46,LT4&lt;&gt;"",LV4&gt;=MG$50,LV4&lt;&gt;""),AND(LW4&gt;=MG$46,LW4&lt;&gt;"",LY4&gt;=MG$50,LY4&lt;&gt;""),AND(MA4&gt;=MG$46,MA4&lt;&gt;"",MC4&gt;=MG$50,MC4&lt;&gt;""),AND(MD4&gt;=MG$46,MD4&lt;&gt;"",MF4&gt;=MG$50,MF4&lt;&gt;""),AND(NB4&gt;=NO$46,NB4&lt;&gt;"",ND4&gt;=NO$50,ND4&lt;&gt;""),AND(NE4&gt;=NO$46,NE4&lt;&gt;"",NG4&gt;=NO$50,NG4&lt;&gt;""),AND(NI4&gt;=NO$46,NI4&lt;&gt;"",NK4&gt;=NO$50,NK4&lt;&gt;""),AND(NL4&gt;=NO$46,NL4&lt;&gt;"",NN4&gt;=NO$50,NN4&lt;&gt;""),AND(OJ4&gt;=OW$46,OJ4&lt;&gt;"",OL4&gt;=OW$50,OL4&lt;&gt;""),AND(OM4&gt;=OW$46,OM4&lt;&gt;"",OO4&gt;=OW$50,OO4&lt;&gt;""),AND(OQ4&gt;=OW$46,OQ4&lt;&gt;"",OS4&gt;=OW$50,OS4&lt;&gt;""),AND(OT4&gt;=OW$46,OT4&lt;&gt;"",OV4&gt;=OW$50,OV4&lt;&gt;""),AND(PR4&gt;=QE$46,PR4&lt;&gt;"",PT4&gt;=QE$50,PT4&lt;&gt;""),AND(PU4&gt;=QE$46,PU4&lt;&gt;"",PW4&gt;=QE$50,PW4&lt;&gt;""),AND(PY4&gt;=QE$46,PY4&lt;&gt;"",QA4&gt;=QE$50,QA4&lt;&gt;""),AND(QB4&gt;=QE$46,QB4&lt;&gt;"",QD4&gt;=QE$50,QD4&lt;&gt;""),AND(QZ4&gt;=RM$46,QZ4&lt;&gt;"",RB4&gt;=RM$50,RB4&lt;&gt;""),AND(RC4&gt;=RM$46,RC4&lt;&gt;"",RE4&gt;=RM$50,RE4&lt;&gt;""),AND(RG4&gt;=RM$46,RG4&lt;&gt;"",RI4&gt;=RM$50,RI4&lt;&gt;""),AND(RJ4&gt;=RM$46,RJ4&lt;&gt;"",RL4&gt;=RM$50,RL4&lt;&gt;""),AND(SH4&gt;=SU$46,SH4&lt;&gt;"",SJ4&gt;=SU$50,SJ4&lt;&gt;""),AND(SK4&gt;=SU$46,SK4&lt;&gt;"",SM4&gt;=SU$50,SM4&lt;&gt;""),AND(SO4&gt;=SU$46,SO4&lt;&gt;"",SQ4&gt;=SU$50,SQ4&lt;&gt;""),AND(SR4&gt;=SU$46,SR4&lt;&gt;"",ST4&gt;=SU$50,ST4&lt;&gt;"")),"Merit",IF(OR(AND(AO4&gt;=AY$45,AO4&lt;&gt;"",AQ4&gt;=AY$49,AQ4&lt;&gt;"",AN4=""),AND(AR4&gt;=AY$45,AR4&lt;&gt;"",AT4&gt;=AY$49,AT4&lt;&gt;"",AN4=""),AND(AV4&gt;=AY$45,AV4&lt;&gt;"",AX4&gt;=AY$49,AX4&lt;&gt;"",AN4=""),AND(BP4&gt;=BZ$45,BP4&lt;&gt;"",BR4&gt;=BZ$49,BR4&lt;&gt;"",BO4=""),AND(BS4&gt;=BZ$45,BS4&lt;&gt;"",BU4&gt;=BZ$49,BU4&lt;&gt;"",BO4=""),AND(BW4&gt;=BZ$45,BW4&lt;&gt;"",BY4&gt;=BZ$49,BY4&lt;&gt;"",BO4=""),AND(CQ4&gt;=DA$45,CQ4&lt;&gt;"",CS4&gt;=DA$49,CS4&lt;&gt;"",CP4=""),AND(CT4&gt;=DA$45,CT4&lt;&gt;"",CV4&gt;=DA$49,CV4&lt;&gt;"",CP4=""),AND(CX4&gt;=DA$45,CX4&lt;&gt;"",CZ4&gt;=DA$49,CZ4&lt;&gt;"",CP4=""),AND(DX4&gt;=EK$45,DX4&lt;&gt;"",DZ4&gt;=EK$49,DZ4&lt;&gt;""),AND(EA4&gt;=EK$45,EA4&lt;&gt;"",EC4&gt;=EK$49,EC4&lt;&gt;""),AND(EE4&gt;=EK$45,EE4&lt;&gt;"",EG4&gt;=EK$49,EG4&lt;&gt;""),AND(EH4&gt;=EK$45,EH4&lt;&gt;"",EJ4&gt;=EK$49,EJ4&lt;&gt;""),AND(FF4&gt;=FS$45,FF4&lt;&gt;"",FH4&gt;=FS$49,FH4&lt;&gt;""),AND(FI4&gt;=FS$45,FI4&lt;&gt;"",FK4&gt;=FS$49,FK4&lt;&gt;""),AND(FM4&gt;=FS$45,FM4&lt;&gt;"",FO4&gt;=FS$49,FO4&lt;&gt;""),AND(FP4&gt;=FS$45,FP4&lt;&gt;"",FR4&gt;=FS$49,FR4&lt;&gt;""),AND(GN4&gt;=HA$45,GN4&lt;&gt;"",GP4&gt;=HA$49,GP4&lt;&gt;""),AND(GQ4&gt;=HA$45,GQ4&lt;&gt;"",GS4&gt;=HA$49,GS4&lt;&gt;""),AND(GU4&gt;=HA$45,GU4&lt;&gt;"",GW4&gt;=HA$49,GW4&lt;&gt;""),AND(GX4&gt;=HA$45,GX4&lt;&gt;"",GZ4&gt;=HA$49,GZ4&lt;&gt;""),AND(HV4&gt;=II$45,HV4&lt;&gt;"",HX4&gt;=II$49,HX4&lt;&gt;""),AND(HY4&gt;=II$45,HY4&lt;&gt;"",IA4&gt;=II$49,IA4&lt;&gt;""),AND(IC4&gt;=II$45,IC4&lt;&gt;"",IE4&gt;=II$49,IE4&lt;&gt;""),AND(IF4&gt;=II$45,IF4&lt;&gt;"",IH4&gt;=II$49,IH4&lt;&gt;""),AND(JD4&gt;=JQ$45,JD4&lt;&gt;"",JF4&gt;=JQ$49,JF4&lt;&gt;""),AND(JG4&gt;=JQ$45,JG4&lt;&gt;"",JI4&gt;=JQ$49,JI4&lt;&gt;""),AND(JK4&gt;=JQ$45,JK4&lt;&gt;"",JM4&gt;=JQ$49,JM4&lt;&gt;""),AND(JN4&gt;=JQ$45,JN4&lt;&gt;"",JP4&gt;=JQ$49,JP4&lt;&gt;""),AND(KL4&gt;=KY$45,KL4&lt;&gt;"",KN4&gt;=KY$49,KN4&lt;&gt;""),AND(KO4&gt;=KY$45,KO4&lt;&gt;"",KQ4&gt;=KY$49,KQ4&lt;&gt;""),AND(KS4&gt;=KY$45,KS4&lt;&gt;"",KU4&gt;=KY$49,KU4&lt;&gt;""),AND(KV4&gt;=KY$45,KV4&lt;&gt;"",KX4&gt;=KY$49,KX4&lt;&gt;""),AND(LT4&gt;=MG$45,LT4&lt;&gt;"",LV4&gt;=MG$49,LV4&lt;&gt;""),AND(LW4&gt;=MG$45,LW4&lt;&gt;"",LY4&gt;=MG$49,LY4&lt;&gt;""),AND(MA4&gt;=MG$45,MA4&lt;&gt;"",MC4&gt;=MG$49,MC4&lt;&gt;""),AND(MD4&gt;=MG$45,MD4&lt;&gt;"",MF4&gt;=MG$49,MF4&lt;&gt;""),AND(NB4&gt;=NO$45,NB4&lt;&gt;"",ND4&gt;=NO$49,ND4&lt;&gt;""),AND(NE4&gt;=NO$45,NE4&lt;&gt;"",NG4&gt;=NO$49,NG4&lt;&gt;""),AND(NI4&gt;=NO$45,NI4&lt;&gt;"",NK4&gt;=NO$49,NK4&lt;&gt;""),AND(NL4&gt;=NO$45,NL4&lt;&gt;"",NN4&gt;=NO$49,NN4&lt;&gt;""),AND(OJ4&gt;=OW$45,OJ4&lt;&gt;"",OL4&gt;=OW$49,OL4&lt;&gt;""),AND(OM4&gt;=OW$45,OM4&lt;&gt;"",OO4&gt;=OW$49,OO4&lt;&gt;""),AND(OQ4&gt;=OW$45,OQ4&lt;&gt;"",OS4&gt;=OW$49,OS4&lt;&gt;""),AND(OT4&gt;=OW$45,OT4&lt;&gt;"",OV4&gt;=OW$49,OV4&lt;&gt;""),AND(PR4&gt;=QE$45,PR4&lt;&gt;"",PT4&gt;=QE$49,PT4&lt;&gt;""),AND(PU4&gt;=QE$45,PU4&lt;&gt;"",PW4&gt;=QE$49,PW4&lt;&gt;""),AND(PY4&gt;=QE$45,PY4&lt;&gt;"",QA4&gt;=QE$49,QA4&lt;&gt;""),AND(QB4&gt;=QE$45,QB4&lt;&gt;"",QD4&gt;=QE$49,QD4&lt;&gt;""),AND(QZ4&gt;=RM$45,QZ4&lt;&gt;"",RB4&gt;=RM$49,RB4&lt;&gt;""),AND(RC4&gt;=RM$45,RC4&lt;&gt;"",RE4&gt;=RM$49,RE4&lt;&gt;""),AND(RG4&gt;=RM$45,RG4&lt;&gt;"",RI4&gt;=RM$49,RI4&lt;&gt;""),AND(RJ4&gt;=RM$45,RJ4&lt;&gt;"",RL4&gt;=RM$49,RL4&lt;&gt;""),AND(SH4&gt;=SU$45,SH4&lt;&gt;"",SJ4&gt;=SU$49,SJ4&lt;&gt;""),AND(SK4&gt;=SU$45,SK4&lt;&gt;"",SM4&gt;=SU$49,SM4&lt;&gt;""),AND(SO4&gt;=SU$45,SO4&lt;&gt;"",SQ4&gt;=SU$49,SQ4&lt;&gt;""),AND(SR4&gt;=SU$45,SR4&lt;&gt;"",ST4&gt;=SU$49,ST4&lt;&gt;"")),"Excellence",IF(K4="P","Worlds Team",IF(H4="P","National Team","")))))</f>
        <v>National Team</v>
      </c>
      <c r="K4" s="3" t="str">
        <f>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P","")</f>
        <v/>
      </c>
      <c r="L4" s="8">
        <f>IF(COUNT(AQ4,AT4,BR4,BU4,CS4,CV4)&gt;0,LARGE((AQ4,AT4,BR4,BU4,CS4,CV4),1),0)</f>
        <v>56.56</v>
      </c>
      <c r="M4" s="8" t="str">
        <f>IF(L4="","",IF(OR(L4=CS4,L4=CV4),$CA$1,IF(OR(L4=BR4,L4=BU4),$AZ$1,IF(OR(L4=AQ4,L4=AT4),$Y$1,""))))</f>
        <v>2024 Nationals</v>
      </c>
      <c r="N4" s="8">
        <f>IF(COUNT(AQ4,AT4,BR4,BU4,CS4,CV4)&gt;1,LARGE((AQ4,AT4,BR4,BU4,CS4,CV4),2),0)</f>
        <v>55.88000000000001</v>
      </c>
      <c r="O4" s="8" t="str">
        <f>IF(N4="","",IF(OR(N4=CS4,N4=CV4),$CA$1,IF(OR(N4=BR4,N4=BU4),$AZ$1,IF(OR(N4=AQ4,N4=AT4),$Y$1,""))))</f>
        <v>2024 Elite Canada</v>
      </c>
      <c r="P4" s="8">
        <f>IF(COUNT(AQ4,AT4,BR4,BU4,CS4,CV4)&gt;2,MAX(AX4,BY4,CZ4,LARGE((AQ4,AT4,BR4,BU4,CS4,CV4),3)),IF(MAX(AX4,BY4,CZ4)&gt;0,MAX(AX4,BY4,CZ4),0))</f>
        <v>55.379999999999995</v>
      </c>
      <c r="Q4" s="8" t="str">
        <f>IF(P4="","",IF(OR(P4=CS4,P4=CV4,P4=CZ4),$CA$1,IF(OR(P4=BR4,P4=BU4,P4=BY4),$AZ$1,IF(OR(P4=AQ4,P4=AT4,P4=AX4),$Y$1,""))))</f>
        <v>2024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16.399999999999999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World Cup BUL (Oct 7)</v>
      </c>
      <c r="T4" s="8">
        <f>IF(MAX(IF(AO4&gt;=$AY$43,AP4,0),IF(AR4&gt;=$AY$43,AS4,0),IF(AV4&gt;=$AY$43,AW4,0),IF(BP4&gt;=$BZ$43,BQ4,0),IF(BS4&gt;=$BZ$43,BT4,0),IF(BW4&gt;=$BZ$43,BX4,0),IF(CQ4&gt;=$DA$43,CR4,0),IF(CT4&gt;=$DA$43,CU4,0),IF(CX4&gt;=$DA$43,CY4,0),IF(DX4&gt;=$EK$43,DY4,0),IF(EA4&gt;=$EK$43,EB4,0),IF(EE4&gt;=$EK$43,EF4,0),IF(EH4&gt;=$EK$43,EI4,0),IF(FF4&gt;=$FS$43,FG4,0),IF(FI4&gt;=$FS$43,FJ4,0),IF(FM4&gt;=$FS$43,FN4,0),IF(FP4&gt;=$FS$43,FQ4,0),IF(GN4&gt;=$HA$43,GO4,0),IF(GQ4&gt;=$HA$43,GR4,0),IF(GU4&gt;=$HA$43,GV4,0),IF(GX4&gt;=$HA$43,GY4,0),IF(HV4&gt;=$II$43,HW4,0),IF(HY4&gt;=$II$43,HZ4,0),IF(IC4&gt;=$II$43,ID4,0),IF(IF4&gt;=$II$43,IG4,0),IF(JD4&gt;=$JQ$43,JE4,0),IF(JG4&gt;=$JQ$43,JH4,0),IF(JK4&gt;=$JQ$43,JL4,0),IF(JN4&gt;=$JQ$43,JO4,0),IF(KL4&gt;=$KY$43,KM4,0),IF(KO4&gt;=$KY$43,KP4,0),IF(KS4&gt;=$KY$43,KT4,0),IF(KV4&gt;=$KY$43,KW4,0),IF(LT4&gt;=$MG$43,LU4,0),IF(LW4&gt;=$MG$43,LX4,0),IF(MA4&gt;=$MG$43,MB4,0),IF(MD4&gt;=$MG$43,ME4,0),IF(NB4&gt;=$NO$43,NC4,0),IF(NE4&gt;=$NO$43,NF4,0),IF(NI4&gt;=$NO$43,NJ4,0),IF(NL4&gt;=$NO$43,NM4,0),IF(OJ4&gt;=$OW$43,OK4,0),IF(OM4&gt;=$OW$43,ON4,0),IF(OQ4&gt;=$OW$43,OR4,0),IF(OT4&gt;=$OW$43,OU4,0),IF(PR4&gt;=$QE$43,PS4,0),IF(PU4&gt;=$QE$43,PV4,0),IF(PY4&gt;=$QE$43,PZ4,0),IF(QB4&gt;=$QE$43,QC4,0),IF(QZ4&gt;=$RM$43,RA4,0),IF(RC4&gt;=$RM$43,RD4,0),IF(RG4&gt;=$RM$43,RH4,0),IF(RJ4&gt;=$RM$43,RK4,0),IF(SH4&gt;=$SU$43,SI4,0),IF(SK4&gt;=$SU$43,SL4,0),IF(SO4&gt;=$SU$43,SP4,0),IF(SR4&gt;=$SU$43,SS4,0))&gt;0,MAX(IF(AO4&gt;=$AY$43,AP4,0),IF(AR4&gt;=$AY$43,AS4,0),IF(AV4&gt;=$AY$43,AW4,0),IF(BP4&gt;=$BZ$43,BQ4,0),IF(BS4&gt;=$BZ$43,BT4,0),IF(BW4&gt;=$BZ$43,BX4,0),IF(CQ4&gt;=$DA$43,CR4,0),IF(CT4&gt;=$DA$43,CU4,0),IF(CX4&gt;=$DA$43,CY4,0),IF(DX4&gt;=$EK$43,DY4,0),IF(EA4&gt;=$EK$43,EB4,0),IF(EE4&gt;=$EK$43,EF4,0),IF(EH4&gt;=$EK$43,EI4,0),IF(FF4&gt;=$FS$43,FG4,0),IF(FI4&gt;=$FS$43,FJ4,0),IF(FM4&gt;=$FS$43,FN4,0),IF(FP4&gt;=$FS$43,FQ4,0),IF(GN4&gt;=$HA$43,GO4,0),IF(GQ4&gt;=$HA$43,GR4,0),IF(GU4&gt;=$HA$43,GV4,0),IF(GX4&gt;=$HA$43,GY4,0),IF(HV4&gt;=$II$43,HW4,0),IF(HY4&gt;=$II$43,HZ4,0),IF(IC4&gt;=$II$43,ID4,0),IF(IF4&gt;=$II$43,IG4,0),IF(JD4&gt;=$JQ$43,JE4,0),IF(JG4&gt;=$JQ$43,JH4,0),IF(JK4&gt;=$JQ$43,JL4,0),IF(JN4&gt;=$JQ$43,JO4,0),IF(KL4&gt;=$KY$43,KM4,0),IF(KO4&gt;=$KY$43,KP4,0),IF(KS4&gt;=$KY$43,KT4,0),IF(KV4&gt;=$KY$43,KW4,0),IF(LT4&gt;=$MG$43,LU4,0),IF(LW4&gt;=$MG$43,LX4,0),IF(MA4&gt;=$MG$43,MB4,0),IF(MD4&gt;=$MG$43,ME4,0),IF(NB4&gt;=$NO$43,NC4,0),IF(NE4&gt;=$NO$43,NF4,0),IF(NI4&gt;=$NO$43,NJ4,0),IF(NL4&gt;=$NO$43,NM4,0),IF(OJ4&gt;=$OW$43,OK4,0),IF(OM4&gt;=$OW$43,ON4,0),IF(OQ4&gt;=$OW$43,OR4,0),IF(OT4&gt;=$OW$43,OU4,0),IF(PR4&gt;=$QE$43,PS4,0),IF(PU4&gt;=$QE$43,PV4,0),IF(PY4&gt;=$QE$43,PZ4,0),IF(QB4&gt;=$QE$43,QC4,0),IF(QZ4&gt;=$RM$43,RA4,0),IF(RC4&gt;=$RM$43,RD4,0),IF(RG4&gt;=$RM$43,RH4,0),IF(RJ4&gt;=$RM$43,RK4,0),IF(SH4&gt;=$SU$43,SI4,0),IF(SK4&gt;=$SU$43,SL4,0),IF(SO4&gt;=$SU$43,SP4,0),IF(SR4&gt;=$SU$43,SS4,0)),0)</f>
        <v>16.989999999999998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World Cup BUL (Oct 7)</v>
      </c>
      <c r="V4" s="8">
        <f>IF(MAX(DB4,DC4)&gt;0,MAX(DB4,DC4),"")</f>
        <v>1.4099999999999966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BUL (Oct 7)</v>
      </c>
      <c r="Y4" s="22">
        <v>10.3</v>
      </c>
      <c r="Z4" s="22">
        <v>6</v>
      </c>
      <c r="AA4" s="22">
        <v>10</v>
      </c>
      <c r="AB4" s="22">
        <v>11.73</v>
      </c>
      <c r="AC4" s="22">
        <v>0</v>
      </c>
      <c r="AD4" s="22">
        <v>13.9</v>
      </c>
      <c r="AE4" s="22">
        <v>9</v>
      </c>
      <c r="AF4" s="22">
        <v>14.7</v>
      </c>
      <c r="AG4" s="22">
        <v>16.48</v>
      </c>
      <c r="AH4" s="22">
        <v>0</v>
      </c>
      <c r="AI4" s="22">
        <v>1.6</v>
      </c>
      <c r="AJ4" s="22">
        <v>1</v>
      </c>
      <c r="AK4" s="22">
        <v>2</v>
      </c>
      <c r="AL4" s="22">
        <v>1.8</v>
      </c>
      <c r="AM4" s="22">
        <v>0</v>
      </c>
      <c r="AN4" s="27"/>
      <c r="AO4" s="38">
        <f>IF(AA4&gt;0,AA4,"")</f>
        <v>10</v>
      </c>
      <c r="AP4" s="38">
        <f>IF(AB4&gt;0,AB4,"")</f>
        <v>11.73</v>
      </c>
      <c r="AQ4" s="40">
        <f>IF(SUM(Y4:AB4)-AC4&gt;0,SUM(Y4:AB4)-AC4,"")</f>
        <v>38.03</v>
      </c>
      <c r="AR4" s="40">
        <f>IF(AF4&gt;0,AF4,"")</f>
        <v>14.7</v>
      </c>
      <c r="AS4" s="40">
        <f>IF(AG4&gt;0,AG4,"")</f>
        <v>16.48</v>
      </c>
      <c r="AT4" s="40">
        <f>IF(SUM(AD4:AG4)-AH4&gt;0,SUM(AD4:AG4)-AH4,"")</f>
        <v>54.08</v>
      </c>
      <c r="AU4" s="40">
        <f>IF(AQ4="","",MAX(AQ4,AT4))</f>
        <v>54.08</v>
      </c>
      <c r="AV4" s="40">
        <f>IF(AK4&gt;0,AK4,"")</f>
        <v>2</v>
      </c>
      <c r="AW4" s="40">
        <f>IF(AL4&gt;0,AL4,"")</f>
        <v>1.8</v>
      </c>
      <c r="AX4" s="40">
        <f>IF(SUM(AI4:AL4)-AM4&gt;0,SUM(AI4:AL4)-AM4,"")</f>
        <v>6.3999999999999995</v>
      </c>
      <c r="AY4" s="40">
        <f>IF(SUM(AU4,AX4)&gt;0,SUM(AU4,AX4),"")</f>
        <v>60.48</v>
      </c>
      <c r="AZ4" s="26">
        <v>14.6</v>
      </c>
      <c r="BA4" s="26">
        <v>9</v>
      </c>
      <c r="BB4" s="26">
        <v>15.8</v>
      </c>
      <c r="BC4" s="26">
        <v>16.48</v>
      </c>
      <c r="BD4" s="26">
        <v>0</v>
      </c>
      <c r="BE4" s="26">
        <v>3.37</v>
      </c>
      <c r="BF4" s="26">
        <v>3.3</v>
      </c>
      <c r="BG4" s="26">
        <v>7.1</v>
      </c>
      <c r="BH4" s="26">
        <v>6.97</v>
      </c>
      <c r="BI4" s="26">
        <v>0</v>
      </c>
      <c r="BJ4" s="26">
        <v>11.8</v>
      </c>
      <c r="BK4" s="26">
        <v>7</v>
      </c>
      <c r="BL4" s="26">
        <v>12.4</v>
      </c>
      <c r="BM4" s="26">
        <v>13.35</v>
      </c>
      <c r="BN4" s="26">
        <v>0</v>
      </c>
      <c r="BO4" s="28"/>
      <c r="BP4" s="39">
        <f>IF(BB4&gt;0,BB4,"")</f>
        <v>15.8</v>
      </c>
      <c r="BQ4" s="39">
        <f>IF(BC4&gt;0,BC4,"")</f>
        <v>16.48</v>
      </c>
      <c r="BR4" s="11">
        <f>IF(SUM(AZ4:BC4)-BD4&gt;0,SUM(AZ4:BC4)-BD4,"")</f>
        <v>55.88000000000001</v>
      </c>
      <c r="BS4" s="11">
        <f>IF(BG4&gt;0,BG4,"")</f>
        <v>7.1</v>
      </c>
      <c r="BT4" s="11">
        <f>IF(BH4&gt;0,BH4,"")</f>
        <v>6.97</v>
      </c>
      <c r="BU4" s="11">
        <f>IF(SUM(BE4:BH4)-BI4&gt;0,SUM(BE4:BH4)-BI4,"")</f>
        <v>20.74</v>
      </c>
      <c r="BV4" s="11">
        <f>IF(BR4="","",MAX(BR4,BU4))</f>
        <v>55.88000000000001</v>
      </c>
      <c r="BW4" s="11">
        <f>IF(BL4&gt;0,BL4,"")</f>
        <v>12.4</v>
      </c>
      <c r="BX4" s="11">
        <f>IF(BM4&gt;0,BM4,"")</f>
        <v>13.35</v>
      </c>
      <c r="BY4" s="11">
        <f>IF(SUM(BJ4:BM4)-BN4&gt;0,SUM(BJ4:BM4)-BN4,"")</f>
        <v>44.550000000000004</v>
      </c>
      <c r="BZ4" s="11">
        <f>IF(SUM(BV4,BY4)&gt;0,SUM(BV4,BY4),"")</f>
        <v>100.43</v>
      </c>
      <c r="CA4" s="22">
        <v>16.2</v>
      </c>
      <c r="CB4" s="22">
        <v>8.9</v>
      </c>
      <c r="CC4" s="22">
        <v>15.2</v>
      </c>
      <c r="CD4" s="22">
        <v>16.260000000000002</v>
      </c>
      <c r="CE4" s="22">
        <v>0</v>
      </c>
      <c r="CF4" s="22">
        <v>15.6</v>
      </c>
      <c r="CG4" s="22">
        <v>8.8000000000000007</v>
      </c>
      <c r="CH4" s="22">
        <v>14.5</v>
      </c>
      <c r="CI4" s="22">
        <v>16.11</v>
      </c>
      <c r="CJ4" s="22">
        <v>0</v>
      </c>
      <c r="CK4" s="22">
        <v>15.5</v>
      </c>
      <c r="CL4" s="22">
        <v>8.9</v>
      </c>
      <c r="CM4" s="22">
        <v>15</v>
      </c>
      <c r="CN4" s="22">
        <v>15.98</v>
      </c>
      <c r="CO4" s="22">
        <v>0</v>
      </c>
      <c r="CP4" s="27"/>
      <c r="CQ4" s="38">
        <f>IF(CC4&gt;0,CC4,"")</f>
        <v>15.2</v>
      </c>
      <c r="CR4" s="38">
        <f>IF(CD4&gt;0,CD4,"")</f>
        <v>16.260000000000002</v>
      </c>
      <c r="CS4" s="40">
        <f>IF(SUM(CA4:CD4)-CE4&gt;0,SUM(CA4:CD4)-CE4,"")</f>
        <v>56.56</v>
      </c>
      <c r="CT4" s="40">
        <f>IF(CH4&gt;0,CH4,"")</f>
        <v>14.5</v>
      </c>
      <c r="CU4" s="40">
        <f>IF(CI4&gt;0,CI4,"")</f>
        <v>16.11</v>
      </c>
      <c r="CV4" s="40">
        <f>IF(SUM(CF4:CI4)-CJ4&gt;0,SUM(CF4:CI4)-CJ4,"")</f>
        <v>55.01</v>
      </c>
      <c r="CW4" s="40">
        <f>IF(CS4="","",MAX(CS4,CV4))</f>
        <v>56.56</v>
      </c>
      <c r="CX4" s="40">
        <f>IF(CM4&gt;0,CM4,"")</f>
        <v>15</v>
      </c>
      <c r="CY4" s="40">
        <f>IF(CN4&gt;0,CN4,"")</f>
        <v>15.98</v>
      </c>
      <c r="CZ4" s="40">
        <f>IF(SUM(CK4:CN4)-CO4&gt;0,SUM(CK4:CN4)-CO4,"")</f>
        <v>55.379999999999995</v>
      </c>
      <c r="DA4" s="40">
        <f>IF(SUM(CW4,CZ4)&gt;0,SUM(CW4,CZ4),"")</f>
        <v>111.94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1.4099999999999966</v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14.5</v>
      </c>
      <c r="DE4" s="17">
        <v>9</v>
      </c>
      <c r="DF4" s="17">
        <v>16.2</v>
      </c>
      <c r="DG4" s="17">
        <v>16.100000000000001</v>
      </c>
      <c r="DH4" s="17">
        <v>0</v>
      </c>
      <c r="DI4" s="17">
        <v>14.2</v>
      </c>
      <c r="DJ4" s="17">
        <v>9.1999999999999993</v>
      </c>
      <c r="DK4" s="17">
        <v>16.399999999999999</v>
      </c>
      <c r="DL4" s="17">
        <v>16.989999999999998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16.2</v>
      </c>
      <c r="DY4" s="40">
        <f>IF(DG4&gt;0,DG4,"")</f>
        <v>16.100000000000001</v>
      </c>
      <c r="DZ4" s="40">
        <f>IF(SUM(DD4:DG4)-DH4&gt;0,SUM(DD4:DG4)-DH4,"")</f>
        <v>55.800000000000004</v>
      </c>
      <c r="EA4" s="40">
        <f>IF(DK4&gt;0,DK4,"")</f>
        <v>16.399999999999999</v>
      </c>
      <c r="EB4" s="40">
        <f>IF(DL4&gt;0,DL4,"")</f>
        <v>16.989999999999998</v>
      </c>
      <c r="EC4" s="40">
        <f>IF(SUM(DI4:DL4)-DM4&gt;0,SUM(DI4:DL4)-DM4,"")</f>
        <v>56.789999999999992</v>
      </c>
      <c r="ED4" s="40">
        <f>IF(MAX(DZ4,EC4)&gt;0,MAX(DZ4,EC4),"")</f>
        <v>56.789999999999992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56.789999999999992</v>
      </c>
      <c r="EL4" s="18">
        <v>13</v>
      </c>
      <c r="EM4" s="18">
        <v>9.1999999999999993</v>
      </c>
      <c r="EN4" s="18">
        <v>15.8</v>
      </c>
      <c r="EO4" s="18">
        <v>16.510000000000002</v>
      </c>
      <c r="EP4" s="18">
        <v>0</v>
      </c>
      <c r="EQ4" s="18">
        <v>13.5</v>
      </c>
      <c r="ER4" s="18">
        <v>8.9</v>
      </c>
      <c r="ES4" s="18">
        <v>15.3</v>
      </c>
      <c r="ET4" s="18">
        <v>16.62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15.8</v>
      </c>
      <c r="FG4" s="11">
        <f>IF(EO4&gt;0,EO4,"")</f>
        <v>16.510000000000002</v>
      </c>
      <c r="FH4" s="11">
        <f>IF(SUM(EL4:EO4)-EP4&gt;0,SUM(EL4:EO4)-EP4,"")</f>
        <v>54.510000000000005</v>
      </c>
      <c r="FI4" s="11">
        <f>IF(ES4&gt;0,ES4,"")</f>
        <v>15.3</v>
      </c>
      <c r="FJ4" s="11">
        <f>IF(ET4&gt;0,ET4,"")</f>
        <v>16.62</v>
      </c>
      <c r="FK4" s="11">
        <f>IF(SUM(EQ4:ET4)-EU4&gt;0,SUM(EQ4:ET4)-EU4,"")</f>
        <v>54.320000000000007</v>
      </c>
      <c r="FL4" s="11">
        <f>IF(MAX(FH4,FK4)&gt;0,MAX(FH4,FK4),"")</f>
        <v>54.510000000000005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54.510000000000005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15.399999999999999</v>
      </c>
      <c r="SW4" s="22">
        <f>IF($CP4="P",CB4,(CB4+BA4)/2)</f>
        <v>8.9499999999999993</v>
      </c>
      <c r="SX4" s="22">
        <f>IF($CP4="P",CC4,(CC4+BB4)/2)</f>
        <v>15.5</v>
      </c>
      <c r="SY4" s="22">
        <f>IF($CP4="P",CD4,(CD4+BC4)/2)</f>
        <v>16.37</v>
      </c>
      <c r="SZ4" s="22">
        <f>IF($CP4="P",CE4,(CE4+BD4)/2)</f>
        <v>0</v>
      </c>
      <c r="TA4" s="22">
        <f>IF($CP4="P",CF4,(CF4+BE4)/2)</f>
        <v>9.4849999999999994</v>
      </c>
      <c r="TB4" s="22">
        <f>IF($CP4="P",CG4,(CG4+BF4)/2)</f>
        <v>6.0500000000000007</v>
      </c>
      <c r="TC4" s="22">
        <f>IF($CP4="P",CH4,(CH4+BG4)/2)</f>
        <v>10.8</v>
      </c>
      <c r="TD4" s="22">
        <f>IF($CP4="P",CI4,(CI4+BH4)/2)</f>
        <v>11.54</v>
      </c>
      <c r="TE4" s="22">
        <f>IF($CP4="P",CJ4,(CJ4+BI4)/2)</f>
        <v>0</v>
      </c>
      <c r="TF4" s="22">
        <f>IF($CP4="P",CK4,(CK4+BJ4)/2)</f>
        <v>13.65</v>
      </c>
      <c r="TG4" s="22">
        <f>IF($CP4="P",CL4,(CL4+BK4)/2)</f>
        <v>7.95</v>
      </c>
      <c r="TH4" s="22">
        <f>IF($CP4="P",CM4,(CM4+BL4)/2)</f>
        <v>13.7</v>
      </c>
      <c r="TI4" s="22">
        <f>IF($CP4="P",CN4,(CN4+BM4)/2)</f>
        <v>14.664999999999999</v>
      </c>
      <c r="TJ4" s="22">
        <f>IF($CP4="P",CO4,(CO4+BN4)/2)</f>
        <v>0</v>
      </c>
      <c r="TK4" s="27" t="s">
        <v>46</v>
      </c>
      <c r="TL4" s="40">
        <f>IF(SX4&gt;0,SX4,"")</f>
        <v>15.5</v>
      </c>
      <c r="TM4" s="40">
        <f>IF(SY4&gt;0,SY4,"")</f>
        <v>16.37</v>
      </c>
      <c r="TN4" s="40">
        <f>IF(SUM(SV4:SY4)-SZ4&gt;0,SUM(SV4:SY4)-SZ4,"")</f>
        <v>56.22</v>
      </c>
      <c r="TO4" s="40">
        <f>IF(TC4&gt;0,TC4,"")</f>
        <v>10.8</v>
      </c>
      <c r="TP4" s="40">
        <f>IF(TD4&gt;0,TD4,"")</f>
        <v>11.54</v>
      </c>
      <c r="TQ4" s="40">
        <f>IF(SUM(TA4:TD4)-TE4&gt;0,SUM(TA4:TD4)-TE4,"")</f>
        <v>37.875</v>
      </c>
      <c r="TR4" s="40">
        <f>IF(MAX(TN4,TQ4)&gt;0,MAX(TN4,TQ4),"")</f>
        <v>56.22</v>
      </c>
      <c r="TS4" s="40">
        <f>IF(TH4&gt;0,TH4,"")</f>
        <v>13.7</v>
      </c>
      <c r="TT4" s="40">
        <f>IF(TI4&gt;0,TI4,"")</f>
        <v>14.664999999999999</v>
      </c>
      <c r="TU4" s="40">
        <f>IF(SUM(TF4:TI4)-TJ4&gt;0,SUM(TF4:TI4)-TJ4,"")</f>
        <v>49.964999999999996</v>
      </c>
      <c r="TV4" s="40">
        <f>IF(SUM(TR4,TU4)&gt;0,SUM(TR4,TU4),"")</f>
        <v>106.185</v>
      </c>
    </row>
    <row r="5" spans="1:542" x14ac:dyDescent="0.2">
      <c r="A5" s="4" cm="1">
        <f t="array" ref="A5">IF(AND(J5&lt;&gt;"",J5&lt;&gt;"No DD"),SUMPRODUCT((J$4:J$41&lt;&gt;"")*(J$4:J$41&lt;&gt;"No DD")*(F$4:F$41&gt;F5))+1,IF(J5="No DD",SUMPRODUCT((J$4:J$41="No DD")*(F$4:F$41&gt;F5))+1+SUMPRODUCT((J$4:J$41&lt;&gt;"")*(J$4:J$41&lt;&gt;"No DD")),""))</f>
        <v>2</v>
      </c>
      <c r="B5" s="4" t="str" cm="1">
        <f t="array" ref="B5">IF(AND(J5&lt;&gt;"",J5&lt;&gt;"No DD",G5=""),SUMPRODUCT((J$4:J$41&lt;&gt;"")*(J$4:J$41&lt;&gt;"No DD")*(G$4:G$41="")*(F$4:F$41&gt;F5))+1,IF(J5="No DD",SUMPRODUCT((J$4:J$41="No DD")*(F$4:F$41&gt;F5)*(G$4:G$41=""))+1+SUMPRODUCT((J$4:J$41&lt;&gt;"")*(G$4:G$41="")*(J$4:J$41&lt;&gt;"No DD")),""))</f>
        <v/>
      </c>
      <c r="C5" s="5" t="s">
        <v>141</v>
      </c>
      <c r="D5" s="4" t="s">
        <v>6</v>
      </c>
      <c r="E5" s="4">
        <v>2006</v>
      </c>
      <c r="F5" s="9">
        <f>SUM(L5:V5)+SUM(L5:T5)*0.0000001+SUM(L5)*0.0000000000001</f>
        <v>200.18002001800562</v>
      </c>
      <c r="G5" s="66" t="s">
        <v>46</v>
      </c>
      <c r="H5" s="3" t="str">
        <f>IF(OR(AND(AO5&gt;=AY$43,AO5&lt;&gt;"",AQ5&gt;=AY$47,AQ5&lt;&gt;"",AN5=""),AND(AR5&gt;=AY$43,AR5&lt;&gt;"",AT5&gt;=AY$47,AT5&lt;&gt;"",AN5=""),AND(AV5&gt;=AY$43,AV5&lt;&gt;"",AX5&gt;=AY$47,AX5&lt;&gt;"",AN5=""),AND(BP5&gt;=BZ$43,BP5&lt;&gt;"",BR5&gt;=BZ$47,BR5&lt;&gt;"",BO5=""),AND(BS5&gt;=BZ$43,BS5&lt;&gt;"",BU5&gt;=BZ$47,BU5&lt;&gt;"",BO5=""),AND(BW5&gt;=BZ$43,BW5&lt;&gt;"",BY5&gt;=BZ$47,BY5&lt;&gt;"",BO5=""),AND(CQ5&gt;=DA$43,CQ5&lt;&gt;"",CS5&gt;=DA$47,CS5&lt;&gt;"",CP5=""),AND(CT5&gt;=DA$43,CT5&lt;&gt;"",CV5&gt;=DA$47,CV5&lt;&gt;"",CP5=""),AND(CX5&gt;=DA$43,CX5&lt;&gt;"",CZ5&gt;=DA$47,CZ5&lt;&gt;"",CP5=""),AND(DX5&gt;=EK$43,DX5&lt;&gt;"",DZ5&gt;=EK$47,DZ5&lt;&gt;""),AND(EA5&gt;=EK$43,EA5&lt;&gt;"",EC5&gt;=EK$47,EC5&lt;&gt;""),AND(EE5&gt;=EK$43,EE5&lt;&gt;"",EG5&gt;=EK$47,EG5&lt;&gt;""),AND(EH5&gt;=EK$43,EH5&lt;&gt;"",EJ5&gt;=EK$47,EJ5&lt;&gt;""),AND(FF5&gt;=FS$43,FF5&lt;&gt;"",FH5&gt;=FS$47,FH5&lt;&gt;""),AND(FI5&gt;=FS$43,FI5&lt;&gt;"",FK5&gt;=FS$47,FK5&lt;&gt;""),AND(FM5&gt;=FS$43,FM5&lt;&gt;"",FO5&gt;=FS$47,FO5&lt;&gt;""),AND(FP5&gt;=FS$43,FP5&lt;&gt;"",FR5&gt;=FS$47,FR5&lt;&gt;""),AND(GN5&gt;=HA$43,GN5&lt;&gt;"",GP5&gt;=HA$47,GP5&lt;&gt;""),AND(GQ5&gt;=HA$43,GQ5&lt;&gt;"",GS5&gt;=HA$47,GS5&lt;&gt;""),AND(GU5&gt;=HA$43,GU5&lt;&gt;"",GW5&gt;=HA$47,GW5&lt;&gt;""),AND(GX5&gt;=HA$43,GX5&lt;&gt;"",GZ5&gt;=HA$47,GZ5&lt;&gt;""),AND(HV5&gt;=II$43,HV5&lt;&gt;"",HX5&gt;=II$47,HX5&lt;&gt;""),AND(HY5&gt;=II$43,HY5&lt;&gt;"",IA5&gt;=II$47,IA5&lt;&gt;""),AND(IC5&gt;=II$43,IC5&lt;&gt;"",IE5&gt;=II$47,IE5&lt;&gt;""),AND(IF5&gt;=II$43,IF5&lt;&gt;"",IH5&gt;=II$47,IH5&lt;&gt;""),AND(JD5&gt;=JQ$43,JD5&lt;&gt;"",JF5&gt;=JQ$47,JF5&lt;&gt;""),AND(JG5&gt;=JQ$43,JG5&lt;&gt;"",JI5&gt;=JQ$47,JI5&lt;&gt;""),AND(JK5&gt;=JQ$43,JK5&lt;&gt;"",JM5&gt;=JQ$47,JM5&lt;&gt;""),AND(JN5&gt;=JQ$43,JN5&lt;&gt;"",JP5&gt;=JQ$47,JP5&lt;&gt;""),AND(KL5&gt;=KY$43,KL5&lt;&gt;"",KN5&gt;=KY$47,KN5&lt;&gt;""),AND(KO5&gt;=KY$43,KO5&lt;&gt;"",KQ5&gt;=KY$47,KQ5&lt;&gt;""),AND(KS5&gt;=KY$43,KS5&lt;&gt;"",KU5&gt;=KY$47,KU5&lt;&gt;""),AND(KV5&gt;=KY$43,KV5&lt;&gt;"",KX5&gt;=KY$47,KX5&lt;&gt;""),AND(LT5&gt;=MG$43,LT5&lt;&gt;"",LV5&gt;=MG$47,LV5&lt;&gt;""),AND(LW5&gt;=MG$43,LW5&lt;&gt;"",LY5&gt;=MG$47,LY5&lt;&gt;""),AND(MA5&gt;=MG$43,MA5&lt;&gt;"",MC5&gt;=MG$47,MC5&lt;&gt;""),AND(MD5&gt;=MG$43,MD5&lt;&gt;"",MF5&gt;=MG$47,MF5&lt;&gt;""),AND(NB5&gt;=NO$43,NB5&lt;&gt;"",ND5&gt;=NO$47,ND5&lt;&gt;""),AND(NE5&gt;=NO$43,NE5&lt;&gt;"",NG5&gt;=NO$47,NG5&lt;&gt;""),AND(NI5&gt;=NO$43,NI5&lt;&gt;"",NK5&gt;=NO$47,NK5&lt;&gt;""),AND(NL5&gt;=NO$43,NL5&lt;&gt;"",NN5&gt;=NO$47,NN5&lt;&gt;""),AND(OJ5&gt;=OW$43,OJ5&lt;&gt;"",OL5&gt;=OW$47,OL5&lt;&gt;""),AND(OM5&gt;=OW$43,OM5&lt;&gt;"",OO5&gt;=OW$47,OO5&lt;&gt;""),AND(OQ5&gt;=OW$43,OQ5&lt;&gt;"",OS5&gt;=OW$47,OS5&lt;&gt;""),AND(OT5&gt;=OW$43,OT5&lt;&gt;"",OV5&gt;=OW$47,OV5&lt;&gt;""),AND(PR5&gt;=QE$43,PR5&lt;&gt;"",PT5&gt;=QE$47,PT5&lt;&gt;""),AND(PU5&gt;=QE$43,PU5&lt;&gt;"",PW5&gt;=QE$47,PW5&lt;&gt;""),AND(PY5&gt;=QE$43,PY5&lt;&gt;"",QA5&gt;=QE$47,QA5&lt;&gt;""),AND(QB5&gt;=QE$43,QB5&lt;&gt;"",QD5&gt;=QE$47,QD5&lt;&gt;""),AND(QZ5&gt;=RM$43,QZ5&lt;&gt;"",RB5&gt;=RM$47,RB5&lt;&gt;""),AND(RC5&gt;=RM$43,RC5&lt;&gt;"",RE5&gt;=RM$47,RE5&lt;&gt;""),AND(RG5&gt;=RM$43,RG5&lt;&gt;"",RI5&gt;=RM$47,RI5&lt;&gt;""),AND(RJ5&gt;=RM$43,RJ5&lt;&gt;"",RL5&gt;=RM$47,RL5&lt;&gt;""),AND(SH5&gt;=SU$43,SH5&lt;&gt;"",SJ5&gt;=SU$47,SJ5&lt;&gt;""),AND(SK5&gt;=SU$43,SK5&lt;&gt;"",SM5&gt;=SU$47,SM5&lt;&gt;""),AND(SO5&gt;=SU$43,SO5&lt;&gt;"",SQ5&gt;=SU$47,SQ5&lt;&gt;""),AND(SR5&gt;=SU$43,SR5&lt;&gt;"",ST5&gt;=SU$47,ST5&lt;&gt;"")),"P","")</f>
        <v>P</v>
      </c>
      <c r="I5" s="3" t="str">
        <f>IF(OR(AND(AQ5&gt;=AY$47,AQ5&lt;&gt;"",AN5=""),AND(AT5&gt;=AY$47,AT5&lt;&gt;"",AN5=""),AND(AX5&gt;=AY$47,AX5&lt;&gt;"",AN5=""),AND(BR5&gt;=BZ$47,BR5&lt;&gt;"",BO5=""),AND(BU5&gt;=BZ$47,BU5&lt;&gt;"",BO5=""),AND(BY5&gt;=BZ$47,BY5&lt;&gt;"",BO5=""),AND(CS5&gt;=DA$47,CS5&lt;&gt;"",CP5=""),AND(CV5&gt;=DA$47,CV5&lt;&gt;"",CP5=""),AND(CZ5&gt;=DA$47,CZ5&lt;&gt;"",CP5=""),AND(DZ5&gt;=EK$47,DZ5&lt;&gt;""),AND(EC5&gt;=EK$47,EC5&lt;&gt;""),AND(EG5&gt;=EK$47,EG5&lt;&gt;""),AND(EJ5&gt;=EK$47,EJ5&lt;&gt;""),AND(FH5&gt;=FS$47,FH5&lt;&gt;""),AND(FK5&gt;=FS$47,FK5&lt;&gt;""),AND(FO5&gt;=FS$47,FO5&lt;&gt;""),AND(FR5&gt;=FS$47,FR5&lt;&gt;""),AND(GP5&gt;=HA$47,GP5&lt;&gt;""),AND(GS5&gt;=HA$47,GS5&lt;&gt;""),AND(GW5&gt;=HA$47,GW5&lt;&gt;""),AND(GZ5&gt;=HA$47,GZ5&lt;&gt;""),AND(HX5&gt;=II$47,HX5&lt;&gt;""),AND(IA5&gt;=II$47,IA5&lt;&gt;""),AND(IE5&gt;=II$47,IE5&lt;&gt;""),AND(IH5&gt;=II$47,IH5&lt;&gt;""),AND(JF5&gt;=JQ$47,JF5&lt;&gt;""),AND(JI5&gt;=JQ$47,JI5&lt;&gt;""),AND(JM5&gt;=JQ$47,JM5&lt;&gt;""),AND(JP5&gt;=JQ$47,JP5&lt;&gt;""),AND(KN5&gt;=KY$47,KN5&lt;&gt;""),AND(KQ5&gt;=KY$47,KQ5&lt;&gt;""),AND(KU5&gt;=KY$47,KU5&lt;&gt;""),AND(KX5&gt;=KY$47,KX5&lt;&gt;""),AND(LV5&gt;=MG$47,LV5&lt;&gt;""),AND(LY5&gt;=MG$47,LY5&lt;&gt;""),AND(MC5&gt;=MG$47,MC5&lt;&gt;""),AND(MF5&gt;=MG$47,MF5&lt;&gt;""),AND(ND5&gt;=NO$47,ND5&lt;&gt;""),AND(NG5&gt;=NO$47,NG5&lt;&gt;""),AND(NK5&gt;=NO$47,NK5&lt;&gt;""),AND(NN5&gt;=NO$47,NN5&lt;&gt;""),AND(OL5&gt;=OW$47,OL5&lt;&gt;""),AND(OO5&gt;=OW$47,OO5&lt;&gt;""),AND(OS5&gt;=OW$47,OS5&lt;&gt;""),AND(OV5&gt;=OW$47,OV5&lt;&gt;""),AND(PT5&gt;=QE$47,PT5&lt;&gt;""),AND(PW5&gt;=QE$47,PW5&lt;&gt;""),AND(QA5&gt;=QE$47,QA5&lt;&gt;""),AND(QD5&gt;=QE$47,QD5&lt;&gt;""),AND(RB5&gt;=RM$47,RB5&lt;&gt;""),AND(RE5&gt;=RM$47,RE5&lt;&gt;""),AND(RI5&gt;=RM$47,RI5&lt;&gt;""),AND(RL5&gt;=RM$47,RL5&lt;&gt;""),AND(SJ5&gt;=SU$47,SJ5&lt;&gt;""),AND(SM5&gt;=SU$47,SM5&lt;&gt;""),AND(SQ5&gt;=SU$47,SQ5&lt;&gt;""),AND(ST5&gt;=SU$47,ST5&lt;&gt;"")),"P","")</f>
        <v>P</v>
      </c>
      <c r="J5" s="36" t="str">
        <f>IF(AND(I5="P",H5=""),"No DD",IF(OR(AND(AO5&gt;=AY$46,AO5&lt;&gt;"",AQ5&gt;=AY$50,AQ5&lt;&gt;"",AN5=""),AND(AR5&gt;=AY$46,AR5&lt;&gt;"",AT5&gt;=AY$50,AT5&lt;&gt;"",AN5=""),AND(AV5&gt;=AY$46,AV5&lt;&gt;"",AX5&gt;=AY$50,AX5&lt;&gt;"",AN5=""),AND(BP5&gt;=BZ$46,BP5&lt;&gt;"",BR5&gt;=BZ$50,BR5&lt;&gt;"",BO5=""),AND(BS5&gt;=BZ$46,BS5&lt;&gt;"",BU5&gt;=BZ$50,BU5&lt;&gt;"",BO5=""),AND(BW5&gt;=BZ$46,BW5&lt;&gt;"",BY5&gt;=BZ$50,BY5&lt;&gt;"",BO5=""),AND(CQ5&gt;=DA$46,CQ5&lt;&gt;"",CS5&gt;=DA$50,CS5&lt;&gt;"",CP5=""),AND(CT5&gt;=DA$46,CT5&lt;&gt;"",CV5&gt;=DA$50,CV5&lt;&gt;"",CP5=""),AND(CX5&gt;=DA$46,CX5&lt;&gt;"",CZ5&gt;=DA$50,CZ5&lt;&gt;"",CP5=""),AND(DX5&gt;=EK$46,DX5&lt;&gt;"",DZ5&gt;=EK$50,DZ5&lt;&gt;""),AND(EA5&gt;=EK$46,EA5&lt;&gt;"",EC5&gt;=EK$50,EC5&lt;&gt;""),AND(EE5&gt;=EK$46,EE5&lt;&gt;"",EG5&gt;=EK$50,EG5&lt;&gt;""),AND(EH5&gt;=EK$46,EH5&lt;&gt;"",EJ5&gt;=EK$50,EJ5&lt;&gt;""),AND(FF5&gt;=FS$46,FF5&lt;&gt;"",FH5&gt;=FS$50,FH5&lt;&gt;""),AND(FI5&gt;=FS$46,FI5&lt;&gt;"",FK5&gt;=FS$50,FK5&lt;&gt;""),AND(FM5&gt;=FS$46,FM5&lt;&gt;"",FO5&gt;=FS$50,FO5&lt;&gt;""),AND(FP5&gt;=FS$46,FP5&lt;&gt;"",FR5&gt;=FS$50,FR5&lt;&gt;""),AND(GN5&gt;=HA$46,GN5&lt;&gt;"",GP5&gt;=HA$50,GP5&lt;&gt;""),AND(GQ5&gt;=HA$46,GQ5&lt;&gt;"",GS5&gt;=HA$50,GS5&lt;&gt;""),AND(GU5&gt;=HA$46,GU5&lt;&gt;"",GW5&gt;=HA$50,GW5&lt;&gt;""),AND(GX5&gt;=HA$46,GX5&lt;&gt;"",GZ5&gt;=HA$50,GZ5&lt;&gt;""),AND(HV5&gt;=II$46,HV5&lt;&gt;"",HX5&gt;=II$50,HX5&lt;&gt;""),AND(HY5&gt;=II$46,HY5&lt;&gt;"",IA5&gt;=II$50,IA5&lt;&gt;""),AND(IC5&gt;=II$46,IC5&lt;&gt;"",IE5&gt;=II$50,IE5&lt;&gt;""),AND(IF5&gt;=II$46,IF5&lt;&gt;"",IH5&gt;=II$50,IH5&lt;&gt;""),AND(JD5&gt;=JQ$46,JD5&lt;&gt;"",JF5&gt;=JQ$50,JF5&lt;&gt;""),AND(JG5&gt;=JQ$46,JG5&lt;&gt;"",JI5&gt;=JQ$50,JI5&lt;&gt;""),AND(JK5&gt;=JQ$46,JK5&lt;&gt;"",JM5&gt;=JQ$50,JM5&lt;&gt;""),AND(JN5&gt;=JQ$46,JN5&lt;&gt;"",JP5&gt;=JQ$50,JP5&lt;&gt;""),AND(KL5&gt;=KY$46,KL5&lt;&gt;"",KN5&gt;=KY$50,KN5&lt;&gt;""),AND(KO5&gt;=KY$46,KO5&lt;&gt;"",KQ5&gt;=KY$50,KQ5&lt;&gt;""),AND(KS5&gt;=KY$46,KS5&lt;&gt;"",KU5&gt;=KY$50,KU5&lt;&gt;""),AND(KV5&gt;=KY$46,KV5&lt;&gt;"",KX5&gt;=KY$50,KX5&lt;&gt;""),AND(LT5&gt;=MG$46,LT5&lt;&gt;"",LV5&gt;=MG$50,LV5&lt;&gt;""),AND(LW5&gt;=MG$46,LW5&lt;&gt;"",LY5&gt;=MG$50,LY5&lt;&gt;""),AND(MA5&gt;=MG$46,MA5&lt;&gt;"",MC5&gt;=MG$50,MC5&lt;&gt;""),AND(MD5&gt;=MG$46,MD5&lt;&gt;"",MF5&gt;=MG$50,MF5&lt;&gt;""),AND(NB5&gt;=NO$46,NB5&lt;&gt;"",ND5&gt;=NO$50,ND5&lt;&gt;""),AND(NE5&gt;=NO$46,NE5&lt;&gt;"",NG5&gt;=NO$50,NG5&lt;&gt;""),AND(NI5&gt;=NO$46,NI5&lt;&gt;"",NK5&gt;=NO$50,NK5&lt;&gt;""),AND(NL5&gt;=NO$46,NL5&lt;&gt;"",NN5&gt;=NO$50,NN5&lt;&gt;""),AND(OJ5&gt;=OW$46,OJ5&lt;&gt;"",OL5&gt;=OW$50,OL5&lt;&gt;""),AND(OM5&gt;=OW$46,OM5&lt;&gt;"",OO5&gt;=OW$50,OO5&lt;&gt;""),AND(OQ5&gt;=OW$46,OQ5&lt;&gt;"",OS5&gt;=OW$50,OS5&lt;&gt;""),AND(OT5&gt;=OW$46,OT5&lt;&gt;"",OV5&gt;=OW$50,OV5&lt;&gt;""),AND(PR5&gt;=QE$46,PR5&lt;&gt;"",PT5&gt;=QE$50,PT5&lt;&gt;""),AND(PU5&gt;=QE$46,PU5&lt;&gt;"",PW5&gt;=QE$50,PW5&lt;&gt;""),AND(PY5&gt;=QE$46,PY5&lt;&gt;"",QA5&gt;=QE$50,QA5&lt;&gt;""),AND(QB5&gt;=QE$46,QB5&lt;&gt;"",QD5&gt;=QE$50,QD5&lt;&gt;""),AND(QZ5&gt;=RM$46,QZ5&lt;&gt;"",RB5&gt;=RM$50,RB5&lt;&gt;""),AND(RC5&gt;=RM$46,RC5&lt;&gt;"",RE5&gt;=RM$50,RE5&lt;&gt;""),AND(RG5&gt;=RM$46,RG5&lt;&gt;"",RI5&gt;=RM$50,RI5&lt;&gt;""),AND(RJ5&gt;=RM$46,RJ5&lt;&gt;"",RL5&gt;=RM$50,RL5&lt;&gt;""),AND(SH5&gt;=SU$46,SH5&lt;&gt;"",SJ5&gt;=SU$50,SJ5&lt;&gt;""),AND(SK5&gt;=SU$46,SK5&lt;&gt;"",SM5&gt;=SU$50,SM5&lt;&gt;""),AND(SO5&gt;=SU$46,SO5&lt;&gt;"",SQ5&gt;=SU$50,SQ5&lt;&gt;""),AND(SR5&gt;=SU$46,SR5&lt;&gt;"",ST5&gt;=SU$50,ST5&lt;&gt;"")),"Merit",IF(OR(AND(AO5&gt;=AY$45,AO5&lt;&gt;"",AQ5&gt;=AY$49,AQ5&lt;&gt;"",AN5=""),AND(AR5&gt;=AY$45,AR5&lt;&gt;"",AT5&gt;=AY$49,AT5&lt;&gt;"",AN5=""),AND(AV5&gt;=AY$45,AV5&lt;&gt;"",AX5&gt;=AY$49,AX5&lt;&gt;"",AN5=""),AND(BP5&gt;=BZ$45,BP5&lt;&gt;"",BR5&gt;=BZ$49,BR5&lt;&gt;"",BO5=""),AND(BS5&gt;=BZ$45,BS5&lt;&gt;"",BU5&gt;=BZ$49,BU5&lt;&gt;"",BO5=""),AND(BW5&gt;=BZ$45,BW5&lt;&gt;"",BY5&gt;=BZ$49,BY5&lt;&gt;"",BO5=""),AND(CQ5&gt;=DA$45,CQ5&lt;&gt;"",CS5&gt;=DA$49,CS5&lt;&gt;"",CP5=""),AND(CT5&gt;=DA$45,CT5&lt;&gt;"",CV5&gt;=DA$49,CV5&lt;&gt;"",CP5=""),AND(CX5&gt;=DA$45,CX5&lt;&gt;"",CZ5&gt;=DA$49,CZ5&lt;&gt;"",CP5=""),AND(DX5&gt;=EK$45,DX5&lt;&gt;"",DZ5&gt;=EK$49,DZ5&lt;&gt;""),AND(EA5&gt;=EK$45,EA5&lt;&gt;"",EC5&gt;=EK$49,EC5&lt;&gt;""),AND(EE5&gt;=EK$45,EE5&lt;&gt;"",EG5&gt;=EK$49,EG5&lt;&gt;""),AND(EH5&gt;=EK$45,EH5&lt;&gt;"",EJ5&gt;=EK$49,EJ5&lt;&gt;""),AND(FF5&gt;=FS$45,FF5&lt;&gt;"",FH5&gt;=FS$49,FH5&lt;&gt;""),AND(FI5&gt;=FS$45,FI5&lt;&gt;"",FK5&gt;=FS$49,FK5&lt;&gt;""),AND(FM5&gt;=FS$45,FM5&lt;&gt;"",FO5&gt;=FS$49,FO5&lt;&gt;""),AND(FP5&gt;=FS$45,FP5&lt;&gt;"",FR5&gt;=FS$49,FR5&lt;&gt;""),AND(GN5&gt;=HA$45,GN5&lt;&gt;"",GP5&gt;=HA$49,GP5&lt;&gt;""),AND(GQ5&gt;=HA$45,GQ5&lt;&gt;"",GS5&gt;=HA$49,GS5&lt;&gt;""),AND(GU5&gt;=HA$45,GU5&lt;&gt;"",GW5&gt;=HA$49,GW5&lt;&gt;""),AND(GX5&gt;=HA$45,GX5&lt;&gt;"",GZ5&gt;=HA$49,GZ5&lt;&gt;""),AND(HV5&gt;=II$45,HV5&lt;&gt;"",HX5&gt;=II$49,HX5&lt;&gt;""),AND(HY5&gt;=II$45,HY5&lt;&gt;"",IA5&gt;=II$49,IA5&lt;&gt;""),AND(IC5&gt;=II$45,IC5&lt;&gt;"",IE5&gt;=II$49,IE5&lt;&gt;""),AND(IF5&gt;=II$45,IF5&lt;&gt;"",IH5&gt;=II$49,IH5&lt;&gt;""),AND(JD5&gt;=JQ$45,JD5&lt;&gt;"",JF5&gt;=JQ$49,JF5&lt;&gt;""),AND(JG5&gt;=JQ$45,JG5&lt;&gt;"",JI5&gt;=JQ$49,JI5&lt;&gt;""),AND(JK5&gt;=JQ$45,JK5&lt;&gt;"",JM5&gt;=JQ$49,JM5&lt;&gt;""),AND(JN5&gt;=JQ$45,JN5&lt;&gt;"",JP5&gt;=JQ$49,JP5&lt;&gt;""),AND(KL5&gt;=KY$45,KL5&lt;&gt;"",KN5&gt;=KY$49,KN5&lt;&gt;""),AND(KO5&gt;=KY$45,KO5&lt;&gt;"",KQ5&gt;=KY$49,KQ5&lt;&gt;""),AND(KS5&gt;=KY$45,KS5&lt;&gt;"",KU5&gt;=KY$49,KU5&lt;&gt;""),AND(KV5&gt;=KY$45,KV5&lt;&gt;"",KX5&gt;=KY$49,KX5&lt;&gt;""),AND(LT5&gt;=MG$45,LT5&lt;&gt;"",LV5&gt;=MG$49,LV5&lt;&gt;""),AND(LW5&gt;=MG$45,LW5&lt;&gt;"",LY5&gt;=MG$49,LY5&lt;&gt;""),AND(MA5&gt;=MG$45,MA5&lt;&gt;"",MC5&gt;=MG$49,MC5&lt;&gt;""),AND(MD5&gt;=MG$45,MD5&lt;&gt;"",MF5&gt;=MG$49,MF5&lt;&gt;""),AND(NB5&gt;=NO$45,NB5&lt;&gt;"",ND5&gt;=NO$49,ND5&lt;&gt;""),AND(NE5&gt;=NO$45,NE5&lt;&gt;"",NG5&gt;=NO$49,NG5&lt;&gt;""),AND(NI5&gt;=NO$45,NI5&lt;&gt;"",NK5&gt;=NO$49,NK5&lt;&gt;""),AND(NL5&gt;=NO$45,NL5&lt;&gt;"",NN5&gt;=NO$49,NN5&lt;&gt;""),AND(OJ5&gt;=OW$45,OJ5&lt;&gt;"",OL5&gt;=OW$49,OL5&lt;&gt;""),AND(OM5&gt;=OW$45,OM5&lt;&gt;"",OO5&gt;=OW$49,OO5&lt;&gt;""),AND(OQ5&gt;=OW$45,OQ5&lt;&gt;"",OS5&gt;=OW$49,OS5&lt;&gt;""),AND(OT5&gt;=OW$45,OT5&lt;&gt;"",OV5&gt;=OW$49,OV5&lt;&gt;""),AND(PR5&gt;=QE$45,PR5&lt;&gt;"",PT5&gt;=QE$49,PT5&lt;&gt;""),AND(PU5&gt;=QE$45,PU5&lt;&gt;"",PW5&gt;=QE$49,PW5&lt;&gt;""),AND(PY5&gt;=QE$45,PY5&lt;&gt;"",QA5&gt;=QE$49,QA5&lt;&gt;""),AND(QB5&gt;=QE$45,QB5&lt;&gt;"",QD5&gt;=QE$49,QD5&lt;&gt;""),AND(QZ5&gt;=RM$45,QZ5&lt;&gt;"",RB5&gt;=RM$49,RB5&lt;&gt;""),AND(RC5&gt;=RM$45,RC5&lt;&gt;"",RE5&gt;=RM$49,RE5&lt;&gt;""),AND(RG5&gt;=RM$45,RG5&lt;&gt;"",RI5&gt;=RM$49,RI5&lt;&gt;""),AND(RJ5&gt;=RM$45,RJ5&lt;&gt;"",RL5&gt;=RM$49,RL5&lt;&gt;""),AND(SH5&gt;=SU$45,SH5&lt;&gt;"",SJ5&gt;=SU$49,SJ5&lt;&gt;""),AND(SK5&gt;=SU$45,SK5&lt;&gt;"",SM5&gt;=SU$49,SM5&lt;&gt;""),AND(SO5&gt;=SU$45,SO5&lt;&gt;"",SQ5&gt;=SU$49,SQ5&lt;&gt;""),AND(SR5&gt;=SU$45,SR5&lt;&gt;"",ST5&gt;=SU$49,ST5&lt;&gt;"")),"Excellence",IF(K5="P","Worlds Team",IF(H5="P","National Team","")))))</f>
        <v>National Team</v>
      </c>
      <c r="K5" s="3" t="str">
        <f>IF(OR(AND(AO5&gt;=AY$44,AO5&lt;&gt;"",AQ5&gt;=AY$48,AQ5&lt;&gt;"",AN5=""),AND(AR5&gt;=AY$44,AR5&lt;&gt;"",AT5&gt;=AY$48,AT5&lt;&gt;"",AN5=""),AND(AV5&gt;=AY$44,AV5&lt;&gt;"",AX5&gt;=AY$48,AX5&lt;&gt;"",AN5=""),AND(BP5&gt;=BZ$44,BP5&lt;&gt;"",BR5&gt;=BZ$48,BR5&lt;&gt;"",BO5=""),AND(BS5&gt;=BZ$44,BS5&lt;&gt;"",BU5&gt;=BZ$48,BU5&lt;&gt;"",BO5=""),AND(BW5&gt;=BZ$44,BW5&lt;&gt;"",BY5&gt;=BZ$48,BY5&lt;&gt;"",BO5=""),AND(CQ5&gt;=DA$44,CQ5&lt;&gt;"",CS5&gt;=DA$48,CS5&lt;&gt;"",CP5=""),AND(CT5&gt;=DA$44,CT5&lt;&gt;"",CV5&gt;=DA$48,CV5&lt;&gt;"",CP5=""),AND(CX5&gt;=DA$44,CX5&lt;&gt;"",CZ5&gt;=DA$48,CZ5&lt;&gt;"",CP5=""),AND(DX5&gt;=EK$44,DX5&lt;&gt;"",DZ5&gt;=EK$48,DZ5&lt;&gt;""),AND(EA5&gt;=EK$44,EA5&lt;&gt;"",EC5&gt;=EK$48,EC5&lt;&gt;""),AND(EE5&gt;=EK$44,EE5&lt;&gt;"",EG5&gt;=EK$48,EG5&lt;&gt;""),AND(EH5&gt;=EK$44,EH5&lt;&gt;"",EJ5&gt;=EK$48,EJ5&lt;&gt;""),AND(FF5&gt;=FS$44,FF5&lt;&gt;"",FH5&gt;=FS$48,FH5&lt;&gt;""),AND(FI5&gt;=FS$44,FI5&lt;&gt;"",FK5&gt;=FS$48,FK5&lt;&gt;""),AND(FM5&gt;=FS$44,FM5&lt;&gt;"",FO5&gt;=FS$48,FO5&lt;&gt;""),AND(FP5&gt;=FS$44,FP5&lt;&gt;"",FR5&gt;=FS$48,FR5&lt;&gt;""),AND(GN5&gt;=HA$44,GN5&lt;&gt;"",GP5&gt;=HA$48,GP5&lt;&gt;""),AND(GQ5&gt;=HA$44,GQ5&lt;&gt;"",GS5&gt;=HA$48,GS5&lt;&gt;""),AND(GU5&gt;=HA$44,GU5&lt;&gt;"",GW5&gt;=HA$48,GW5&lt;&gt;""),AND(GX5&gt;=HA$44,GX5&lt;&gt;"",GZ5&gt;=HA$48,GZ5&lt;&gt;""),AND(HV5&gt;=II$44,HV5&lt;&gt;"",HX5&gt;=II$48,HX5&lt;&gt;""),AND(HY5&gt;=II$44,HY5&lt;&gt;"",IA5&gt;=II$48,IA5&lt;&gt;""),AND(IC5&gt;=II$44,IC5&lt;&gt;"",IE5&gt;=II$48,IE5&lt;&gt;""),AND(IF5&gt;=II$44,IF5&lt;&gt;"",IH5&gt;=II$48,IH5&lt;&gt;""),AND(JD5&gt;=JQ$44,JD5&lt;&gt;"",JF5&gt;=JQ$48,JF5&lt;&gt;""),AND(JG5&gt;=JQ$44,JG5&lt;&gt;"",JI5&gt;=JQ$48,JI5&lt;&gt;""),AND(JK5&gt;=JQ$44,JK5&lt;&gt;"",JM5&gt;=JQ$48,JM5&lt;&gt;""),AND(JN5&gt;=JQ$44,JN5&lt;&gt;"",JP5&gt;=JQ$48,JP5&lt;&gt;""),AND(KL5&gt;=KY$44,KL5&lt;&gt;"",KN5&gt;=KY$48,KN5&lt;&gt;""),AND(KO5&gt;=KY$44,KO5&lt;&gt;"",KQ5&gt;=KY$48,KQ5&lt;&gt;""),AND(KS5&gt;=KY$44,KS5&lt;&gt;"",KU5&gt;=KY$48,KU5&lt;&gt;""),AND(KV5&gt;=KY$44,KV5&lt;&gt;"",KX5&gt;=KY$48,KX5&lt;&gt;""),AND(LT5&gt;=MG$44,LT5&lt;&gt;"",LV5&gt;=MG$48,LV5&lt;&gt;""),AND(LW5&gt;=MG$44,LW5&lt;&gt;"",LY5&gt;=MG$48,LY5&lt;&gt;""),AND(MA5&gt;=MG$44,MA5&lt;&gt;"",MC5&gt;=MG$48,MC5&lt;&gt;""),AND(MD5&gt;=MG$44,MD5&lt;&gt;"",MF5&gt;=MG$48,MF5&lt;&gt;""),AND(NB5&gt;=NO$44,NB5&lt;&gt;"",ND5&gt;=NO$48,ND5&lt;&gt;""),AND(NE5&gt;=NO$44,NE5&lt;&gt;"",NG5&gt;=NO$48,NG5&lt;&gt;""),AND(NI5&gt;=NO$44,NI5&lt;&gt;"",NK5&gt;=NO$48,NK5&lt;&gt;""),AND(NL5&gt;=NO$44,NL5&lt;&gt;"",NN5&gt;=NO$48,NN5&lt;&gt;""),AND(OJ5&gt;=OW$44,OJ5&lt;&gt;"",OL5&gt;=OW$48,OL5&lt;&gt;""),AND(OM5&gt;=OW$44,OM5&lt;&gt;"",OO5&gt;=OW$48,OO5&lt;&gt;""),AND(OQ5&gt;=OW$44,OQ5&lt;&gt;"",OS5&gt;=OW$48,OS5&lt;&gt;""),AND(OT5&gt;=OW$44,OT5&lt;&gt;"",OV5&gt;=OW$48,OV5&lt;&gt;""),AND(PR5&gt;=QE$44,PR5&lt;&gt;"",PT5&gt;=QE$48,PT5&lt;&gt;""),AND(PU5&gt;=QE$44,PU5&lt;&gt;"",PW5&gt;=QE$48,PW5&lt;&gt;""),AND(PY5&gt;=QE$44,PY5&lt;&gt;"",QA5&gt;=QE$48,QA5&lt;&gt;""),AND(QB5&gt;=QE$44,QB5&lt;&gt;"",QD5&gt;=QE$48,QD5&lt;&gt;""),AND(QZ5&gt;=RM$44,QZ5&lt;&gt;"",RB5&gt;=RM$48,RB5&lt;&gt;""),AND(RC5&gt;=RM$44,RC5&lt;&gt;"",RE5&gt;=RM$48,RE5&lt;&gt;""),AND(RG5&gt;=RM$44,RG5&lt;&gt;"",RI5&gt;=RM$48,RI5&lt;&gt;""),AND(RJ5&gt;=RM$44,RJ5&lt;&gt;"",RL5&gt;=RM$48,RL5&lt;&gt;""),AND(SH5&gt;=SU$44,SH5&lt;&gt;"",SJ5&gt;=SU$48,SJ5&lt;&gt;""),AND(SK5&gt;=SU$44,SK5&lt;&gt;"",SM5&gt;=SU$48,SM5&lt;&gt;""),AND(SO5&gt;=SU$44,SO5&lt;&gt;"",SQ5&gt;=SU$48,SQ5&lt;&gt;""),AND(SR5&gt;=SU$44,SR5&lt;&gt;"",ST5&gt;=SU$48,ST5&lt;&gt;"")),"P","")</f>
        <v/>
      </c>
      <c r="L5" s="8">
        <f>IF(COUNT(AQ5,AT5,BR5,BU5,CS5,CV5)&gt;0,LARGE((AQ5,AT5,BR5,BU5,CS5,CV5),1),0)</f>
        <v>56.34</v>
      </c>
      <c r="M5" s="8" t="str">
        <f>IF(L5="","",IF(OR(L5=CS5,L5=CV5),$CA$1,IF(OR(L5=BR5,L5=BU5),$AZ$1,IF(OR(L5=AQ5,L5=AT5),$Y$1,""))))</f>
        <v>2024 Nationals</v>
      </c>
      <c r="N5" s="8">
        <f>IF(COUNT(AQ5,AT5,BR5,BU5,CS5,CV5)&gt;1,LARGE((AQ5,AT5,BR5,BU5,CS5,CV5),2),0)</f>
        <v>55.72</v>
      </c>
      <c r="O5" s="8" t="str">
        <f>IF(N5="","",IF(OR(N5=CS5,N5=CV5),$CA$1,IF(OR(N5=BR5,N5=BU5),$AZ$1,IF(OR(N5=AQ5,N5=AT5),$Y$1,""))))</f>
        <v>2024 Elite Canada</v>
      </c>
      <c r="P5" s="8">
        <f>IF(COUNT(AQ5,AT5,BR5,BU5,CS5,CV5)&gt;2,MAX(AX5,BY5,CZ5,LARGE((AQ5,AT5,BR5,BU5,CS5,CV5),3)),IF(MAX(AX5,BY5,CZ5)&gt;0,MAX(AX5,BY5,CZ5),0))</f>
        <v>56.4</v>
      </c>
      <c r="Q5" s="8" t="str">
        <f>IF(P5="","",IF(OR(P5=CS5,P5=CV5,P5=CZ5),$CA$1,IF(OR(P5=BR5,P5=BU5,P5=BY5),$AZ$1,IF(OR(P5=AQ5,P5=AT5,P5=AX5),$Y$1,""))))</f>
        <v>2024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16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Nationals</v>
      </c>
      <c r="T5" s="8">
        <f>IF(MAX(IF(AO5&gt;=$AY$43,AP5,0),IF(AR5&gt;=$AY$43,AS5,0),IF(AV5&gt;=$AY$43,AW5,0),IF(BP5&gt;=$BZ$43,BQ5,0),IF(BS5&gt;=$BZ$43,BT5,0),IF(BW5&gt;=$BZ$43,BX5,0),IF(CQ5&gt;=$DA$43,CR5,0),IF(CT5&gt;=$DA$43,CU5,0),IF(CX5&gt;=$DA$43,CY5,0),IF(DX5&gt;=$EK$43,DY5,0),IF(EA5&gt;=$EK$43,EB5,0),IF(EE5&gt;=$EK$43,EF5,0),IF(EH5&gt;=$EK$43,EI5,0),IF(FF5&gt;=$FS$43,FG5,0),IF(FI5&gt;=$FS$43,FJ5,0),IF(FM5&gt;=$FS$43,FN5,0),IF(FP5&gt;=$FS$43,FQ5,0),IF(GN5&gt;=$HA$43,GO5,0),IF(GQ5&gt;=$HA$43,GR5,0),IF(GU5&gt;=$HA$43,GV5,0),IF(GX5&gt;=$HA$43,GY5,0),IF(HV5&gt;=$II$43,HW5,0),IF(HY5&gt;=$II$43,HZ5,0),IF(IC5&gt;=$II$43,ID5,0),IF(IF5&gt;=$II$43,IG5,0),IF(JD5&gt;=$JQ$43,JE5,0),IF(JG5&gt;=$JQ$43,JH5,0),IF(JK5&gt;=$JQ$43,JL5,0),IF(JN5&gt;=$JQ$43,JO5,0),IF(KL5&gt;=$KY$43,KM5,0),IF(KO5&gt;=$KY$43,KP5,0),IF(KS5&gt;=$KY$43,KT5,0),IF(KV5&gt;=$KY$43,KW5,0),IF(LT5&gt;=$MG$43,LU5,0),IF(LW5&gt;=$MG$43,LX5,0),IF(MA5&gt;=$MG$43,MB5,0),IF(MD5&gt;=$MG$43,ME5,0),IF(NB5&gt;=$NO$43,NC5,0),IF(NE5&gt;=$NO$43,NF5,0),IF(NI5&gt;=$NO$43,NJ5,0),IF(NL5&gt;=$NO$43,NM5,0),IF(OJ5&gt;=$OW$43,OK5,0),IF(OM5&gt;=$OW$43,ON5,0),IF(OQ5&gt;=$OW$43,OR5,0),IF(OT5&gt;=$OW$43,OU5,0),IF(PR5&gt;=$QE$43,PS5,0),IF(PU5&gt;=$QE$43,PV5,0),IF(PY5&gt;=$QE$43,PZ5,0),IF(QB5&gt;=$QE$43,QC5,0),IF(QZ5&gt;=$RM$43,RA5,0),IF(RC5&gt;=$RM$43,RD5,0),IF(RG5&gt;=$RM$43,RH5,0),IF(RJ5&gt;=$RM$43,RK5,0),IF(SH5&gt;=$SU$43,SI5,0),IF(SK5&gt;=$SU$43,SL5,0),IF(SO5&gt;=$SU$43,SP5,0),IF(SR5&gt;=$SU$43,SS5,0))&gt;0,MAX(IF(AO5&gt;=$AY$43,AP5,0),IF(AR5&gt;=$AY$43,AS5,0),IF(AV5&gt;=$AY$43,AW5,0),IF(BP5&gt;=$BZ$43,BQ5,0),IF(BS5&gt;=$BZ$43,BT5,0),IF(BW5&gt;=$BZ$43,BX5,0),IF(CQ5&gt;=$DA$43,CR5,0),IF(CT5&gt;=$DA$43,CU5,0),IF(CX5&gt;=$DA$43,CY5,0),IF(DX5&gt;=$EK$43,DY5,0),IF(EA5&gt;=$EK$43,EB5,0),IF(EE5&gt;=$EK$43,EF5,0),IF(EH5&gt;=$EK$43,EI5,0),IF(FF5&gt;=$FS$43,FG5,0),IF(FI5&gt;=$FS$43,FJ5,0),IF(FM5&gt;=$FS$43,FN5,0),IF(FP5&gt;=$FS$43,FQ5,0),IF(GN5&gt;=$HA$43,GO5,0),IF(GQ5&gt;=$HA$43,GR5,0),IF(GU5&gt;=$HA$43,GV5,0),IF(GX5&gt;=$HA$43,GY5,0),IF(HV5&gt;=$II$43,HW5,0),IF(HY5&gt;=$II$43,HZ5,0),IF(IC5&gt;=$II$43,ID5,0),IF(IF5&gt;=$II$43,IG5,0),IF(JD5&gt;=$JQ$43,JE5,0),IF(JG5&gt;=$JQ$43,JH5,0),IF(JK5&gt;=$JQ$43,JL5,0),IF(JN5&gt;=$JQ$43,JO5,0),IF(KL5&gt;=$KY$43,KM5,0),IF(KO5&gt;=$KY$43,KP5,0),IF(KS5&gt;=$KY$43,KT5,0),IF(KV5&gt;=$KY$43,KW5,0),IF(LT5&gt;=$MG$43,LU5,0),IF(LW5&gt;=$MG$43,LX5,0),IF(MA5&gt;=$MG$43,MB5,0),IF(MD5&gt;=$MG$43,ME5,0),IF(NB5&gt;=$NO$43,NC5,0),IF(NE5&gt;=$NO$43,NF5,0),IF(NI5&gt;=$NO$43,NJ5,0),IF(NL5&gt;=$NO$43,NM5,0),IF(OJ5&gt;=$OW$43,OK5,0),IF(OM5&gt;=$OW$43,ON5,0),IF(OQ5&gt;=$OW$43,OR5,0),IF(OT5&gt;=$OW$43,OU5,0),IF(PR5&gt;=$QE$43,PS5,0),IF(PU5&gt;=$QE$43,PV5,0),IF(PY5&gt;=$QE$43,PZ5,0),IF(QB5&gt;=$QE$43,QC5,0),IF(QZ5&gt;=$RM$43,RA5,0),IF(RC5&gt;=$RM$43,RD5,0),IF(RG5&gt;=$RM$43,RH5,0),IF(RJ5&gt;=$RM$43,RK5,0),IF(SH5&gt;=$SU$43,SI5,0),IF(SK5&gt;=$SU$43,SL5,0),IF(SO5&gt;=$SU$43,SP5,0),IF(SR5&gt;=$SU$43,SS5,0)),0)</f>
        <v>15.72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WAGC (Nov 18)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4.5999999999999996</v>
      </c>
      <c r="Z5" s="22">
        <v>2.5</v>
      </c>
      <c r="AA5" s="22">
        <v>4.9000000000000004</v>
      </c>
      <c r="AB5" s="22">
        <v>5.0999999999999996</v>
      </c>
      <c r="AC5" s="22">
        <v>0</v>
      </c>
      <c r="AD5" s="22">
        <v>6.1</v>
      </c>
      <c r="AE5" s="22">
        <v>3.6</v>
      </c>
      <c r="AF5" s="22">
        <v>6.5</v>
      </c>
      <c r="AG5" s="22">
        <v>6.78</v>
      </c>
      <c r="AH5" s="22">
        <v>0</v>
      </c>
      <c r="AI5" s="22"/>
      <c r="AJ5" s="22"/>
      <c r="AK5" s="22"/>
      <c r="AL5" s="22"/>
      <c r="AM5" s="22"/>
      <c r="AN5" s="27"/>
      <c r="AO5" s="38">
        <f>IF(AA5&gt;0,AA5,"")</f>
        <v>4.9000000000000004</v>
      </c>
      <c r="AP5" s="38">
        <f>IF(AB5&gt;0,AB5,"")</f>
        <v>5.0999999999999996</v>
      </c>
      <c r="AQ5" s="40">
        <f>IF(SUM(Y5:AB5)-AC5&gt;0,SUM(Y5:AB5)-AC5,"")</f>
        <v>17.100000000000001</v>
      </c>
      <c r="AR5" s="40">
        <f>IF(AF5&gt;0,AF5,"")</f>
        <v>6.5</v>
      </c>
      <c r="AS5" s="40">
        <f>IF(AG5&gt;0,AG5,"")</f>
        <v>6.78</v>
      </c>
      <c r="AT5" s="40">
        <f>IF(SUM(AD5:AG5)-AH5&gt;0,SUM(AD5:AG5)-AH5,"")</f>
        <v>22.98</v>
      </c>
      <c r="AU5" s="40">
        <f>IF(AQ5="","",MAX(AQ5,AT5))</f>
        <v>22.98</v>
      </c>
      <c r="AV5" s="40" t="str">
        <f>IF(AK5&gt;0,AK5,"")</f>
        <v/>
      </c>
      <c r="AW5" s="40" t="str">
        <f>IF(AL5&gt;0,AL5,"")</f>
        <v/>
      </c>
      <c r="AX5" s="40" t="str">
        <f>IF(SUM(AI5:AL5)-AM5&gt;0,SUM(AI5:AL5)-AM5,"")</f>
        <v/>
      </c>
      <c r="AY5" s="40">
        <f>IF(SUM(AU5,AX5)&gt;0,SUM(AU5,AX5),"")</f>
        <v>22.98</v>
      </c>
      <c r="AZ5" s="26">
        <v>15.7</v>
      </c>
      <c r="BA5" s="26">
        <v>9.5</v>
      </c>
      <c r="BB5" s="26">
        <v>15.4</v>
      </c>
      <c r="BC5" s="26">
        <v>14.39</v>
      </c>
      <c r="BD5" s="26">
        <v>0</v>
      </c>
      <c r="BE5" s="26">
        <v>16.100000000000001</v>
      </c>
      <c r="BF5" s="26">
        <v>9.1999999999999993</v>
      </c>
      <c r="BG5" s="26">
        <v>15.4</v>
      </c>
      <c r="BH5" s="26">
        <v>15.02</v>
      </c>
      <c r="BI5" s="26">
        <v>0</v>
      </c>
      <c r="BJ5" s="26">
        <v>15</v>
      </c>
      <c r="BK5" s="26">
        <v>8.8000000000000007</v>
      </c>
      <c r="BL5" s="26">
        <v>13.5</v>
      </c>
      <c r="BM5" s="26">
        <v>14.31</v>
      </c>
      <c r="BN5" s="26">
        <v>0</v>
      </c>
      <c r="BO5" s="28"/>
      <c r="BP5" s="39">
        <f>IF(BB5&gt;0,BB5,"")</f>
        <v>15.4</v>
      </c>
      <c r="BQ5" s="39">
        <f>IF(BC5&gt;0,BC5,"")</f>
        <v>14.39</v>
      </c>
      <c r="BR5" s="11">
        <f>IF(SUM(AZ5:BC5)-BD5&gt;0,SUM(AZ5:BC5)-BD5,"")</f>
        <v>54.99</v>
      </c>
      <c r="BS5" s="11">
        <f>IF(BG5&gt;0,BG5,"")</f>
        <v>15.4</v>
      </c>
      <c r="BT5" s="11">
        <f>IF(BH5&gt;0,BH5,"")</f>
        <v>15.02</v>
      </c>
      <c r="BU5" s="11">
        <f>IF(SUM(BE5:BH5)-BI5&gt;0,SUM(BE5:BH5)-BI5,"")</f>
        <v>55.72</v>
      </c>
      <c r="BV5" s="11">
        <f>IF(BR5="","",MAX(BR5,BU5))</f>
        <v>55.72</v>
      </c>
      <c r="BW5" s="11">
        <f>IF(BL5&gt;0,BL5,"")</f>
        <v>13.5</v>
      </c>
      <c r="BX5" s="11">
        <f>IF(BM5&gt;0,BM5,"")</f>
        <v>14.31</v>
      </c>
      <c r="BY5" s="11">
        <f>IF(SUM(BJ5:BM5)-BN5&gt;0,SUM(BJ5:BM5)-BN5,"")</f>
        <v>51.61</v>
      </c>
      <c r="BZ5" s="11">
        <f>IF(SUM(BV5,BY5)&gt;0,SUM(BV5,BY5),"")</f>
        <v>107.33</v>
      </c>
      <c r="CA5" s="22">
        <v>3.2</v>
      </c>
      <c r="CB5" s="22">
        <v>1.9</v>
      </c>
      <c r="CC5" s="22">
        <v>3.2</v>
      </c>
      <c r="CD5" s="22">
        <v>3.48</v>
      </c>
      <c r="CE5" s="22">
        <v>0</v>
      </c>
      <c r="CF5" s="22">
        <v>15.4</v>
      </c>
      <c r="CG5" s="22">
        <v>9.3000000000000007</v>
      </c>
      <c r="CH5" s="22">
        <v>16</v>
      </c>
      <c r="CI5" s="22">
        <v>15.64</v>
      </c>
      <c r="CJ5" s="22">
        <v>0</v>
      </c>
      <c r="CK5" s="22">
        <v>15.8</v>
      </c>
      <c r="CL5" s="22">
        <v>9.1</v>
      </c>
      <c r="CM5" s="22">
        <v>16</v>
      </c>
      <c r="CN5" s="22">
        <v>15.5</v>
      </c>
      <c r="CO5" s="22">
        <v>0</v>
      </c>
      <c r="CP5" s="27"/>
      <c r="CQ5" s="38">
        <f>IF(CC5&gt;0,CC5,"")</f>
        <v>3.2</v>
      </c>
      <c r="CR5" s="38">
        <f>IF(CD5&gt;0,CD5,"")</f>
        <v>3.48</v>
      </c>
      <c r="CS5" s="40">
        <f>IF(SUM(CA5:CD5)-CE5&gt;0,SUM(CA5:CD5)-CE5,"")</f>
        <v>11.780000000000001</v>
      </c>
      <c r="CT5" s="40">
        <f>IF(CH5&gt;0,CH5,"")</f>
        <v>16</v>
      </c>
      <c r="CU5" s="40">
        <f>IF(CI5&gt;0,CI5,"")</f>
        <v>15.64</v>
      </c>
      <c r="CV5" s="40">
        <f>IF(SUM(CF5:CI5)-CJ5&gt;0,SUM(CF5:CI5)-CJ5,"")</f>
        <v>56.34</v>
      </c>
      <c r="CW5" s="40">
        <f>IF(CS5="","",MAX(CS5,CV5))</f>
        <v>56.34</v>
      </c>
      <c r="CX5" s="40">
        <f>IF(CM5&gt;0,CM5,"")</f>
        <v>16</v>
      </c>
      <c r="CY5" s="40">
        <f>IF(CN5&gt;0,CN5,"")</f>
        <v>15.5</v>
      </c>
      <c r="CZ5" s="40">
        <f>IF(SUM(CK5:CN5)-CO5&gt;0,SUM(CK5:CN5)-CO5,"")</f>
        <v>56.4</v>
      </c>
      <c r="DA5" s="40">
        <f>IF(SUM(CW5,CZ5)&gt;0,SUM(CW5,CZ5),"")</f>
        <v>112.74000000000001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12.9</v>
      </c>
      <c r="FU5" s="17">
        <v>9.1999999999999993</v>
      </c>
      <c r="FV5" s="17">
        <v>15.4</v>
      </c>
      <c r="FW5" s="17">
        <v>15.72</v>
      </c>
      <c r="FX5" s="17">
        <v>0</v>
      </c>
      <c r="FY5" s="17">
        <v>1.5</v>
      </c>
      <c r="FZ5" s="17">
        <v>1</v>
      </c>
      <c r="GA5" s="17">
        <v>2</v>
      </c>
      <c r="GB5" s="17">
        <v>1.73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>IF(FV5&gt;0,FV5,"")</f>
        <v>15.4</v>
      </c>
      <c r="GO5" s="40">
        <f>IF(FW5&gt;0,FW5,"")</f>
        <v>15.72</v>
      </c>
      <c r="GP5" s="40">
        <f>IF(SUM(FT5:FW5)-FX5&gt;0,SUM(FT5:FW5)-FX5,"")</f>
        <v>53.22</v>
      </c>
      <c r="GQ5" s="40">
        <f>IF(GA5&gt;0,GA5,"")</f>
        <v>2</v>
      </c>
      <c r="GR5" s="40">
        <f>IF(GB5&gt;0,GB5,"")</f>
        <v>1.73</v>
      </c>
      <c r="GS5" s="40">
        <f>IF(SUM(FY5:GB5)-GC5&gt;0,SUM(FY5:GB5)-GC5,"")</f>
        <v>6.23</v>
      </c>
      <c r="GT5" s="40">
        <f>IF(MAX(GP5,GS5)&gt;0,MAX(GP5,GS5),"")</f>
        <v>53.22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53.22</v>
      </c>
      <c r="HB5" s="18">
        <v>11.8</v>
      </c>
      <c r="HC5" s="18">
        <v>7</v>
      </c>
      <c r="HD5" s="18">
        <v>12.3</v>
      </c>
      <c r="HE5" s="18">
        <v>12.61</v>
      </c>
      <c r="HF5" s="18">
        <v>0</v>
      </c>
      <c r="HG5" s="18">
        <v>14.2</v>
      </c>
      <c r="HH5" s="18">
        <v>9.3000000000000007</v>
      </c>
      <c r="HI5" s="18">
        <v>15.4</v>
      </c>
      <c r="HJ5" s="18">
        <v>15.44</v>
      </c>
      <c r="HK5" s="18">
        <v>0</v>
      </c>
      <c r="HL5" s="18"/>
      <c r="HM5" s="18"/>
      <c r="HN5" s="18"/>
      <c r="HO5" s="18"/>
      <c r="HP5" s="18"/>
      <c r="HQ5" s="18">
        <v>1.6</v>
      </c>
      <c r="HR5" s="18">
        <v>1</v>
      </c>
      <c r="HS5" s="18">
        <v>2</v>
      </c>
      <c r="HT5" s="18">
        <v>1.72</v>
      </c>
      <c r="HU5" s="18">
        <v>0</v>
      </c>
      <c r="HV5" s="11">
        <f>IF(HD5&gt;0,HD5,"")</f>
        <v>12.3</v>
      </c>
      <c r="HW5" s="11">
        <f>IF(HE5&gt;0,HE5,"")</f>
        <v>12.61</v>
      </c>
      <c r="HX5" s="11">
        <f>IF(SUM(HB5:HE5)-HF5&gt;0,SUM(HB5:HE5)-HF5,"")</f>
        <v>43.71</v>
      </c>
      <c r="HY5" s="11">
        <f>IF(HI5&gt;0,HI5,"")</f>
        <v>15.4</v>
      </c>
      <c r="HZ5" s="11">
        <f>IF(HJ5&gt;0,HJ5,"")</f>
        <v>15.44</v>
      </c>
      <c r="IA5" s="11">
        <f>IF(SUM(HG5:HJ5)-HK5&gt;0,SUM(HG5:HJ5)-HK5,"")</f>
        <v>54.339999999999996</v>
      </c>
      <c r="IB5" s="11">
        <f>IF(MAX(HX5,IA5)&gt;0,MAX(HX5,IA5),"")</f>
        <v>54.339999999999996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2</v>
      </c>
      <c r="IG5" s="11">
        <f>IF(HT5&gt;0,HT5,"")</f>
        <v>1.72</v>
      </c>
      <c r="IH5" s="11">
        <f>IF(SUM(HQ5:HT5)-HU5&gt;0,SUM(HQ5:HT5)-HU5,"")</f>
        <v>6.3199999999999994</v>
      </c>
      <c r="II5" s="11">
        <f>IF(SUM(IB5,IE5,IH5)&gt;0,SUM(IB5,IE5,IH5),"")</f>
        <v>60.66</v>
      </c>
      <c r="IJ5" s="17">
        <v>12.8</v>
      </c>
      <c r="IK5" s="17">
        <v>8.9</v>
      </c>
      <c r="IL5" s="17">
        <v>15.4</v>
      </c>
      <c r="IM5" s="17">
        <v>15.56</v>
      </c>
      <c r="IN5" s="17">
        <v>0</v>
      </c>
      <c r="IO5" s="17">
        <v>14.9</v>
      </c>
      <c r="IP5" s="17">
        <v>9.1</v>
      </c>
      <c r="IQ5" s="17">
        <v>15.4</v>
      </c>
      <c r="IR5" s="17">
        <v>15.34</v>
      </c>
      <c r="IS5" s="17">
        <v>0</v>
      </c>
      <c r="IT5" s="17"/>
      <c r="IU5" s="17"/>
      <c r="IV5" s="17"/>
      <c r="IW5" s="17"/>
      <c r="IX5" s="17"/>
      <c r="IY5" s="17">
        <v>4.8</v>
      </c>
      <c r="IZ5" s="17">
        <v>2.8</v>
      </c>
      <c r="JA5" s="17">
        <v>4.9000000000000004</v>
      </c>
      <c r="JB5" s="17">
        <v>5.05</v>
      </c>
      <c r="JC5" s="17">
        <v>0</v>
      </c>
      <c r="JD5" s="40">
        <f>IF(IL5&gt;0,IL5,"")</f>
        <v>15.4</v>
      </c>
      <c r="JE5" s="40">
        <f>IF(IM5&gt;0,IM5,"")</f>
        <v>15.56</v>
      </c>
      <c r="JF5" s="40">
        <f>IF(SUM(IJ5:IM5)-IN5&gt;0,SUM(IJ5:IM5)-IN5,"")</f>
        <v>52.660000000000004</v>
      </c>
      <c r="JG5" s="40">
        <f>IF(IQ5&gt;0,IQ5,"")</f>
        <v>15.4</v>
      </c>
      <c r="JH5" s="40">
        <f>IF(IR5&gt;0,IR5,"")</f>
        <v>15.34</v>
      </c>
      <c r="JI5" s="40">
        <f>IF(SUM(IO5:IR5)-IS5&gt;0,SUM(IO5:IR5)-IS5,"")</f>
        <v>54.739999999999995</v>
      </c>
      <c r="JJ5" s="40">
        <f>IF(MAX(JF5,JI5)&gt;0,MAX(JF5,JI5),"")</f>
        <v>54.739999999999995</v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>
        <f>IF(JA5&gt;0,JA5,"")</f>
        <v>4.9000000000000004</v>
      </c>
      <c r="JO5" s="40">
        <f>IF(JB5&gt;0,JB5,"")</f>
        <v>5.05</v>
      </c>
      <c r="JP5" s="40">
        <f>IF(SUM(IY5:JB5)-JC5&gt;0,SUM(IY5:JB5)-JC5,"")</f>
        <v>17.55</v>
      </c>
      <c r="JQ5" s="40">
        <f>IF(SUM(JJ5,JM5,JP5)&gt;0,SUM(JJ5,JM5,JP5),"")</f>
        <v>72.289999999999992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9.4499999999999993</v>
      </c>
      <c r="SW5" s="22">
        <f>IF($CP5="P",CB5,(CB5+BA5)/2)</f>
        <v>5.7</v>
      </c>
      <c r="SX5" s="22">
        <f>IF($CP5="P",CC5,(CC5+BB5)/2)</f>
        <v>9.3000000000000007</v>
      </c>
      <c r="SY5" s="22">
        <f>IF($CP5="P",CD5,(CD5+BC5)/2)</f>
        <v>8.9350000000000005</v>
      </c>
      <c r="SZ5" s="22">
        <f>IF($CP5="P",CE5,(CE5+BD5)/2)</f>
        <v>0</v>
      </c>
      <c r="TA5" s="22">
        <f>IF($CP5="P",CF5,(CF5+BE5)/2)</f>
        <v>15.75</v>
      </c>
      <c r="TB5" s="22">
        <f>IF($CP5="P",CG5,(CG5+BF5)/2)</f>
        <v>9.25</v>
      </c>
      <c r="TC5" s="22">
        <f>IF($CP5="P",CH5,(CH5+BG5)/2)</f>
        <v>15.7</v>
      </c>
      <c r="TD5" s="22">
        <f>IF($CP5="P",CI5,(CI5+BH5)/2)</f>
        <v>15.33</v>
      </c>
      <c r="TE5" s="22">
        <f>IF($CP5="P",CJ5,(CJ5+BI5)/2)</f>
        <v>0</v>
      </c>
      <c r="TF5" s="22">
        <f>IF($CP5="P",CK5,(CK5+BJ5)/2)</f>
        <v>15.4</v>
      </c>
      <c r="TG5" s="22">
        <f>IF($CP5="P",CL5,(CL5+BK5)/2)</f>
        <v>8.9499999999999993</v>
      </c>
      <c r="TH5" s="22">
        <f>IF($CP5="P",CM5,(CM5+BL5)/2)</f>
        <v>14.75</v>
      </c>
      <c r="TI5" s="22">
        <f>IF($CP5="P",CN5,(CN5+BM5)/2)</f>
        <v>14.905000000000001</v>
      </c>
      <c r="TJ5" s="22">
        <f>IF($CP5="P",CO5,(CO5+BN5)/2)</f>
        <v>0</v>
      </c>
      <c r="TK5" s="27" t="s">
        <v>46</v>
      </c>
      <c r="TL5" s="40">
        <f>IF(SX5&gt;0,SX5,"")</f>
        <v>9.3000000000000007</v>
      </c>
      <c r="TM5" s="40">
        <f>IF(SY5&gt;0,SY5,"")</f>
        <v>8.9350000000000005</v>
      </c>
      <c r="TN5" s="40">
        <f>IF(SUM(SV5:SY5)-SZ5&gt;0,SUM(SV5:SY5)-SZ5,"")</f>
        <v>33.384999999999998</v>
      </c>
      <c r="TO5" s="40">
        <f>IF(TC5&gt;0,TC5,"")</f>
        <v>15.7</v>
      </c>
      <c r="TP5" s="40">
        <f>IF(TD5&gt;0,TD5,"")</f>
        <v>15.33</v>
      </c>
      <c r="TQ5" s="40">
        <f>IF(SUM(TA5:TD5)-TE5&gt;0,SUM(TA5:TD5)-TE5,"")</f>
        <v>56.03</v>
      </c>
      <c r="TR5" s="40">
        <f>IF(MAX(TN5,TQ5)&gt;0,MAX(TN5,TQ5),"")</f>
        <v>56.03</v>
      </c>
      <c r="TS5" s="40">
        <f>IF(TH5&gt;0,TH5,"")</f>
        <v>14.75</v>
      </c>
      <c r="TT5" s="40">
        <f>IF(TI5&gt;0,TI5,"")</f>
        <v>14.905000000000001</v>
      </c>
      <c r="TU5" s="40">
        <f>IF(SUM(TF5:TI5)-TJ5&gt;0,SUM(TF5:TI5)-TJ5,"")</f>
        <v>54.005000000000003</v>
      </c>
      <c r="TV5" s="40">
        <f>IF(SUM(TR5,TU5)&gt;0,SUM(TR5,TU5),"")</f>
        <v>110.035</v>
      </c>
    </row>
    <row r="6" spans="1:542" x14ac:dyDescent="0.2">
      <c r="A6" s="4" cm="1">
        <f t="array" ref="A6">IF(AND(J6&lt;&gt;"",J6&lt;&gt;"No DD"),SUMPRODUCT((J$4:J$41&lt;&gt;"")*(J$4:J$41&lt;&gt;"No DD")*(F$4:F$41&gt;F6))+1,IF(J6="No DD",SUMPRODUCT((J$4:J$41="No DD")*(F$4:F$41&gt;F6))+1+SUMPRODUCT((J$4:J$41&lt;&gt;"")*(J$4:J$41&lt;&gt;"No DD")),""))</f>
        <v>3</v>
      </c>
      <c r="B6" s="4" t="str" cm="1">
        <f t="array" ref="B6">IF(AND(J6&lt;&gt;"",J6&lt;&gt;"No DD",G6=""),SUMPRODUCT((J$4:J$41&lt;&gt;"")*(J$4:J$41&lt;&gt;"No DD")*(G$4:G$41="")*(F$4:F$41&gt;F6))+1,IF(J6="No DD",SUMPRODUCT((J$4:J$41="No DD")*(F$4:F$41&gt;F6)*(G$4:G$41=""))+1+SUMPRODUCT((J$4:J$41&lt;&gt;"")*(G$4:G$41="")*(J$4:J$41&lt;&gt;"No DD")),""))</f>
        <v/>
      </c>
      <c r="C6" s="5" t="s">
        <v>97</v>
      </c>
      <c r="D6" s="4" t="s">
        <v>6</v>
      </c>
      <c r="E6" s="4">
        <v>2005</v>
      </c>
      <c r="F6" s="9">
        <f>SUM(L6:V6)+SUM(L6:T6)*0.0000001+SUM(L6)*0.0000000000001</f>
        <v>196.37001951400558</v>
      </c>
      <c r="G6" s="66" t="s">
        <v>46</v>
      </c>
      <c r="H6" s="3" t="str">
        <f>IF(OR(AND(AO6&gt;=AY$43,AO6&lt;&gt;"",AQ6&gt;=AY$47,AQ6&lt;&gt;"",AN6=""),AND(AR6&gt;=AY$43,AR6&lt;&gt;"",AT6&gt;=AY$47,AT6&lt;&gt;"",AN6=""),AND(AV6&gt;=AY$43,AV6&lt;&gt;"",AX6&gt;=AY$47,AX6&lt;&gt;"",AN6=""),AND(BP6&gt;=BZ$43,BP6&lt;&gt;"",BR6&gt;=BZ$47,BR6&lt;&gt;"",BO6=""),AND(BS6&gt;=BZ$43,BS6&lt;&gt;"",BU6&gt;=BZ$47,BU6&lt;&gt;"",BO6=""),AND(BW6&gt;=BZ$43,BW6&lt;&gt;"",BY6&gt;=BZ$47,BY6&lt;&gt;"",BO6=""),AND(CQ6&gt;=DA$43,CQ6&lt;&gt;"",CS6&gt;=DA$47,CS6&lt;&gt;"",CP6=""),AND(CT6&gt;=DA$43,CT6&lt;&gt;"",CV6&gt;=DA$47,CV6&lt;&gt;"",CP6=""),AND(CX6&gt;=DA$43,CX6&lt;&gt;"",CZ6&gt;=DA$47,CZ6&lt;&gt;"",CP6=""),AND(DX6&gt;=EK$43,DX6&lt;&gt;"",DZ6&gt;=EK$47,DZ6&lt;&gt;""),AND(EA6&gt;=EK$43,EA6&lt;&gt;"",EC6&gt;=EK$47,EC6&lt;&gt;""),AND(EE6&gt;=EK$43,EE6&lt;&gt;"",EG6&gt;=EK$47,EG6&lt;&gt;""),AND(EH6&gt;=EK$43,EH6&lt;&gt;"",EJ6&gt;=EK$47,EJ6&lt;&gt;""),AND(FF6&gt;=FS$43,FF6&lt;&gt;"",FH6&gt;=FS$47,FH6&lt;&gt;""),AND(FI6&gt;=FS$43,FI6&lt;&gt;"",FK6&gt;=FS$47,FK6&lt;&gt;""),AND(FM6&gt;=FS$43,FM6&lt;&gt;"",FO6&gt;=FS$47,FO6&lt;&gt;""),AND(FP6&gt;=FS$43,FP6&lt;&gt;"",FR6&gt;=FS$47,FR6&lt;&gt;""),AND(GN6&gt;=HA$43,GN6&lt;&gt;"",GP6&gt;=HA$47,GP6&lt;&gt;""),AND(GQ6&gt;=HA$43,GQ6&lt;&gt;"",GS6&gt;=HA$47,GS6&lt;&gt;""),AND(GU6&gt;=HA$43,GU6&lt;&gt;"",GW6&gt;=HA$47,GW6&lt;&gt;""),AND(GX6&gt;=HA$43,GX6&lt;&gt;"",GZ6&gt;=HA$47,GZ6&lt;&gt;""),AND(HV6&gt;=II$43,HV6&lt;&gt;"",HX6&gt;=II$47,HX6&lt;&gt;""),AND(HY6&gt;=II$43,HY6&lt;&gt;"",IA6&gt;=II$47,IA6&lt;&gt;""),AND(IC6&gt;=II$43,IC6&lt;&gt;"",IE6&gt;=II$47,IE6&lt;&gt;""),AND(IF6&gt;=II$43,IF6&lt;&gt;"",IH6&gt;=II$47,IH6&lt;&gt;""),AND(JD6&gt;=JQ$43,JD6&lt;&gt;"",JF6&gt;=JQ$47,JF6&lt;&gt;""),AND(JG6&gt;=JQ$43,JG6&lt;&gt;"",JI6&gt;=JQ$47,JI6&lt;&gt;""),AND(JK6&gt;=JQ$43,JK6&lt;&gt;"",JM6&gt;=JQ$47,JM6&lt;&gt;""),AND(JN6&gt;=JQ$43,JN6&lt;&gt;"",JP6&gt;=JQ$47,JP6&lt;&gt;""),AND(KL6&gt;=KY$43,KL6&lt;&gt;"",KN6&gt;=KY$47,KN6&lt;&gt;""),AND(KO6&gt;=KY$43,KO6&lt;&gt;"",KQ6&gt;=KY$47,KQ6&lt;&gt;""),AND(KS6&gt;=KY$43,KS6&lt;&gt;"",KU6&gt;=KY$47,KU6&lt;&gt;""),AND(KV6&gt;=KY$43,KV6&lt;&gt;"",KX6&gt;=KY$47,KX6&lt;&gt;""),AND(LT6&gt;=MG$43,LT6&lt;&gt;"",LV6&gt;=MG$47,LV6&lt;&gt;""),AND(LW6&gt;=MG$43,LW6&lt;&gt;"",LY6&gt;=MG$47,LY6&lt;&gt;""),AND(MA6&gt;=MG$43,MA6&lt;&gt;"",MC6&gt;=MG$47,MC6&lt;&gt;""),AND(MD6&gt;=MG$43,MD6&lt;&gt;"",MF6&gt;=MG$47,MF6&lt;&gt;""),AND(NB6&gt;=NO$43,NB6&lt;&gt;"",ND6&gt;=NO$47,ND6&lt;&gt;""),AND(NE6&gt;=NO$43,NE6&lt;&gt;"",NG6&gt;=NO$47,NG6&lt;&gt;""),AND(NI6&gt;=NO$43,NI6&lt;&gt;"",NK6&gt;=NO$47,NK6&lt;&gt;""),AND(NL6&gt;=NO$43,NL6&lt;&gt;"",NN6&gt;=NO$47,NN6&lt;&gt;""),AND(OJ6&gt;=OW$43,OJ6&lt;&gt;"",OL6&gt;=OW$47,OL6&lt;&gt;""),AND(OM6&gt;=OW$43,OM6&lt;&gt;"",OO6&gt;=OW$47,OO6&lt;&gt;""),AND(OQ6&gt;=OW$43,OQ6&lt;&gt;"",OS6&gt;=OW$47,OS6&lt;&gt;""),AND(OT6&gt;=OW$43,OT6&lt;&gt;"",OV6&gt;=OW$47,OV6&lt;&gt;""),AND(PR6&gt;=QE$43,PR6&lt;&gt;"",PT6&gt;=QE$47,PT6&lt;&gt;""),AND(PU6&gt;=QE$43,PU6&lt;&gt;"",PW6&gt;=QE$47,PW6&lt;&gt;""),AND(PY6&gt;=QE$43,PY6&lt;&gt;"",QA6&gt;=QE$47,QA6&lt;&gt;""),AND(QB6&gt;=QE$43,QB6&lt;&gt;"",QD6&gt;=QE$47,QD6&lt;&gt;""),AND(QZ6&gt;=RM$43,QZ6&lt;&gt;"",RB6&gt;=RM$47,RB6&lt;&gt;""),AND(RC6&gt;=RM$43,RC6&lt;&gt;"",RE6&gt;=RM$47,RE6&lt;&gt;""),AND(RG6&gt;=RM$43,RG6&lt;&gt;"",RI6&gt;=RM$47,RI6&lt;&gt;""),AND(RJ6&gt;=RM$43,RJ6&lt;&gt;"",RL6&gt;=RM$47,RL6&lt;&gt;""),AND(SH6&gt;=SU$43,SH6&lt;&gt;"",SJ6&gt;=SU$47,SJ6&lt;&gt;""),AND(SK6&gt;=SU$43,SK6&lt;&gt;"",SM6&gt;=SU$47,SM6&lt;&gt;""),AND(SO6&gt;=SU$43,SO6&lt;&gt;"",SQ6&gt;=SU$47,SQ6&lt;&gt;""),AND(SR6&gt;=SU$43,SR6&lt;&gt;"",ST6&gt;=SU$47,ST6&lt;&gt;"")),"P","")</f>
        <v>P</v>
      </c>
      <c r="I6" s="3" t="str">
        <f>IF(OR(AND(AQ6&gt;=AY$47,AQ6&lt;&gt;"",AN6=""),AND(AT6&gt;=AY$47,AT6&lt;&gt;"",AN6=""),AND(AX6&gt;=AY$47,AX6&lt;&gt;"",AN6=""),AND(BR6&gt;=BZ$47,BR6&lt;&gt;"",BO6=""),AND(BU6&gt;=BZ$47,BU6&lt;&gt;"",BO6=""),AND(BY6&gt;=BZ$47,BY6&lt;&gt;"",BO6=""),AND(CS6&gt;=DA$47,CS6&lt;&gt;"",CP6=""),AND(CV6&gt;=DA$47,CV6&lt;&gt;"",CP6=""),AND(CZ6&gt;=DA$47,CZ6&lt;&gt;"",CP6=""),AND(DZ6&gt;=EK$47,DZ6&lt;&gt;""),AND(EC6&gt;=EK$47,EC6&lt;&gt;""),AND(EG6&gt;=EK$47,EG6&lt;&gt;""),AND(EJ6&gt;=EK$47,EJ6&lt;&gt;""),AND(FH6&gt;=FS$47,FH6&lt;&gt;""),AND(FK6&gt;=FS$47,FK6&lt;&gt;""),AND(FO6&gt;=FS$47,FO6&lt;&gt;""),AND(FR6&gt;=FS$47,FR6&lt;&gt;""),AND(GP6&gt;=HA$47,GP6&lt;&gt;""),AND(GS6&gt;=HA$47,GS6&lt;&gt;""),AND(GW6&gt;=HA$47,GW6&lt;&gt;""),AND(GZ6&gt;=HA$47,GZ6&lt;&gt;""),AND(HX6&gt;=II$47,HX6&lt;&gt;""),AND(IA6&gt;=II$47,IA6&lt;&gt;""),AND(IE6&gt;=II$47,IE6&lt;&gt;""),AND(IH6&gt;=II$47,IH6&lt;&gt;""),AND(JF6&gt;=JQ$47,JF6&lt;&gt;""),AND(JI6&gt;=JQ$47,JI6&lt;&gt;""),AND(JM6&gt;=JQ$47,JM6&lt;&gt;""),AND(JP6&gt;=JQ$47,JP6&lt;&gt;""),AND(KN6&gt;=KY$47,KN6&lt;&gt;""),AND(KQ6&gt;=KY$47,KQ6&lt;&gt;""),AND(KU6&gt;=KY$47,KU6&lt;&gt;""),AND(KX6&gt;=KY$47,KX6&lt;&gt;""),AND(LV6&gt;=MG$47,LV6&lt;&gt;""),AND(LY6&gt;=MG$47,LY6&lt;&gt;""),AND(MC6&gt;=MG$47,MC6&lt;&gt;""),AND(MF6&gt;=MG$47,MF6&lt;&gt;""),AND(ND6&gt;=NO$47,ND6&lt;&gt;""),AND(NG6&gt;=NO$47,NG6&lt;&gt;""),AND(NK6&gt;=NO$47,NK6&lt;&gt;""),AND(NN6&gt;=NO$47,NN6&lt;&gt;""),AND(OL6&gt;=OW$47,OL6&lt;&gt;""),AND(OO6&gt;=OW$47,OO6&lt;&gt;""),AND(OS6&gt;=OW$47,OS6&lt;&gt;""),AND(OV6&gt;=OW$47,OV6&lt;&gt;""),AND(PT6&gt;=QE$47,PT6&lt;&gt;""),AND(PW6&gt;=QE$47,PW6&lt;&gt;""),AND(QA6&gt;=QE$47,QA6&lt;&gt;""),AND(QD6&gt;=QE$47,QD6&lt;&gt;""),AND(RB6&gt;=RM$47,RB6&lt;&gt;""),AND(RE6&gt;=RM$47,RE6&lt;&gt;""),AND(RI6&gt;=RM$47,RI6&lt;&gt;""),AND(RL6&gt;=RM$47,RL6&lt;&gt;""),AND(SJ6&gt;=SU$47,SJ6&lt;&gt;""),AND(SM6&gt;=SU$47,SM6&lt;&gt;""),AND(SQ6&gt;=SU$47,SQ6&lt;&gt;""),AND(ST6&gt;=SU$47,ST6&lt;&gt;"")),"P","")</f>
        <v>P</v>
      </c>
      <c r="J6" s="36" t="str">
        <f>IF(AND(I6="P",H6=""),"No DD",IF(OR(AND(AO6&gt;=AY$46,AO6&lt;&gt;"",AQ6&gt;=AY$50,AQ6&lt;&gt;"",AN6=""),AND(AR6&gt;=AY$46,AR6&lt;&gt;"",AT6&gt;=AY$50,AT6&lt;&gt;"",AN6=""),AND(AV6&gt;=AY$46,AV6&lt;&gt;"",AX6&gt;=AY$50,AX6&lt;&gt;"",AN6=""),AND(BP6&gt;=BZ$46,BP6&lt;&gt;"",BR6&gt;=BZ$50,BR6&lt;&gt;"",BO6=""),AND(BS6&gt;=BZ$46,BS6&lt;&gt;"",BU6&gt;=BZ$50,BU6&lt;&gt;"",BO6=""),AND(BW6&gt;=BZ$46,BW6&lt;&gt;"",BY6&gt;=BZ$50,BY6&lt;&gt;"",BO6=""),AND(CQ6&gt;=DA$46,CQ6&lt;&gt;"",CS6&gt;=DA$50,CS6&lt;&gt;"",CP6=""),AND(CT6&gt;=DA$46,CT6&lt;&gt;"",CV6&gt;=DA$50,CV6&lt;&gt;"",CP6=""),AND(CX6&gt;=DA$46,CX6&lt;&gt;"",CZ6&gt;=DA$50,CZ6&lt;&gt;"",CP6=""),AND(DX6&gt;=EK$46,DX6&lt;&gt;"",DZ6&gt;=EK$50,DZ6&lt;&gt;""),AND(EA6&gt;=EK$46,EA6&lt;&gt;"",EC6&gt;=EK$50,EC6&lt;&gt;""),AND(EE6&gt;=EK$46,EE6&lt;&gt;"",EG6&gt;=EK$50,EG6&lt;&gt;""),AND(EH6&gt;=EK$46,EH6&lt;&gt;"",EJ6&gt;=EK$50,EJ6&lt;&gt;""),AND(FF6&gt;=FS$46,FF6&lt;&gt;"",FH6&gt;=FS$50,FH6&lt;&gt;""),AND(FI6&gt;=FS$46,FI6&lt;&gt;"",FK6&gt;=FS$50,FK6&lt;&gt;""),AND(FM6&gt;=FS$46,FM6&lt;&gt;"",FO6&gt;=FS$50,FO6&lt;&gt;""),AND(FP6&gt;=FS$46,FP6&lt;&gt;"",FR6&gt;=FS$50,FR6&lt;&gt;""),AND(GN6&gt;=HA$46,GN6&lt;&gt;"",GP6&gt;=HA$50,GP6&lt;&gt;""),AND(GQ6&gt;=HA$46,GQ6&lt;&gt;"",GS6&gt;=HA$50,GS6&lt;&gt;""),AND(GU6&gt;=HA$46,GU6&lt;&gt;"",GW6&gt;=HA$50,GW6&lt;&gt;""),AND(GX6&gt;=HA$46,GX6&lt;&gt;"",GZ6&gt;=HA$50,GZ6&lt;&gt;""),AND(HV6&gt;=II$46,HV6&lt;&gt;"",HX6&gt;=II$50,HX6&lt;&gt;""),AND(HY6&gt;=II$46,HY6&lt;&gt;"",IA6&gt;=II$50,IA6&lt;&gt;""),AND(IC6&gt;=II$46,IC6&lt;&gt;"",IE6&gt;=II$50,IE6&lt;&gt;""),AND(IF6&gt;=II$46,IF6&lt;&gt;"",IH6&gt;=II$50,IH6&lt;&gt;""),AND(JD6&gt;=JQ$46,JD6&lt;&gt;"",JF6&gt;=JQ$50,JF6&lt;&gt;""),AND(JG6&gt;=JQ$46,JG6&lt;&gt;"",JI6&gt;=JQ$50,JI6&lt;&gt;""),AND(JK6&gt;=JQ$46,JK6&lt;&gt;"",JM6&gt;=JQ$50,JM6&lt;&gt;""),AND(JN6&gt;=JQ$46,JN6&lt;&gt;"",JP6&gt;=JQ$50,JP6&lt;&gt;""),AND(KL6&gt;=KY$46,KL6&lt;&gt;"",KN6&gt;=KY$50,KN6&lt;&gt;""),AND(KO6&gt;=KY$46,KO6&lt;&gt;"",KQ6&gt;=KY$50,KQ6&lt;&gt;""),AND(KS6&gt;=KY$46,KS6&lt;&gt;"",KU6&gt;=KY$50,KU6&lt;&gt;""),AND(KV6&gt;=KY$46,KV6&lt;&gt;"",KX6&gt;=KY$50,KX6&lt;&gt;""),AND(LT6&gt;=MG$46,LT6&lt;&gt;"",LV6&gt;=MG$50,LV6&lt;&gt;""),AND(LW6&gt;=MG$46,LW6&lt;&gt;"",LY6&gt;=MG$50,LY6&lt;&gt;""),AND(MA6&gt;=MG$46,MA6&lt;&gt;"",MC6&gt;=MG$50,MC6&lt;&gt;""),AND(MD6&gt;=MG$46,MD6&lt;&gt;"",MF6&gt;=MG$50,MF6&lt;&gt;""),AND(NB6&gt;=NO$46,NB6&lt;&gt;"",ND6&gt;=NO$50,ND6&lt;&gt;""),AND(NE6&gt;=NO$46,NE6&lt;&gt;"",NG6&gt;=NO$50,NG6&lt;&gt;""),AND(NI6&gt;=NO$46,NI6&lt;&gt;"",NK6&gt;=NO$50,NK6&lt;&gt;""),AND(NL6&gt;=NO$46,NL6&lt;&gt;"",NN6&gt;=NO$50,NN6&lt;&gt;""),AND(OJ6&gt;=OW$46,OJ6&lt;&gt;"",OL6&gt;=OW$50,OL6&lt;&gt;""),AND(OM6&gt;=OW$46,OM6&lt;&gt;"",OO6&gt;=OW$50,OO6&lt;&gt;""),AND(OQ6&gt;=OW$46,OQ6&lt;&gt;"",OS6&gt;=OW$50,OS6&lt;&gt;""),AND(OT6&gt;=OW$46,OT6&lt;&gt;"",OV6&gt;=OW$50,OV6&lt;&gt;""),AND(PR6&gt;=QE$46,PR6&lt;&gt;"",PT6&gt;=QE$50,PT6&lt;&gt;""),AND(PU6&gt;=QE$46,PU6&lt;&gt;"",PW6&gt;=QE$50,PW6&lt;&gt;""),AND(PY6&gt;=QE$46,PY6&lt;&gt;"",QA6&gt;=QE$50,QA6&lt;&gt;""),AND(QB6&gt;=QE$46,QB6&lt;&gt;"",QD6&gt;=QE$50,QD6&lt;&gt;""),AND(QZ6&gt;=RM$46,QZ6&lt;&gt;"",RB6&gt;=RM$50,RB6&lt;&gt;""),AND(RC6&gt;=RM$46,RC6&lt;&gt;"",RE6&gt;=RM$50,RE6&lt;&gt;""),AND(RG6&gt;=RM$46,RG6&lt;&gt;"",RI6&gt;=RM$50,RI6&lt;&gt;""),AND(RJ6&gt;=RM$46,RJ6&lt;&gt;"",RL6&gt;=RM$50,RL6&lt;&gt;""),AND(SH6&gt;=SU$46,SH6&lt;&gt;"",SJ6&gt;=SU$50,SJ6&lt;&gt;""),AND(SK6&gt;=SU$46,SK6&lt;&gt;"",SM6&gt;=SU$50,SM6&lt;&gt;""),AND(SO6&gt;=SU$46,SO6&lt;&gt;"",SQ6&gt;=SU$50,SQ6&lt;&gt;""),AND(SR6&gt;=SU$46,SR6&lt;&gt;"",ST6&gt;=SU$50,ST6&lt;&gt;"")),"Merit",IF(OR(AND(AO6&gt;=AY$45,AO6&lt;&gt;"",AQ6&gt;=AY$49,AQ6&lt;&gt;"",AN6=""),AND(AR6&gt;=AY$45,AR6&lt;&gt;"",AT6&gt;=AY$49,AT6&lt;&gt;"",AN6=""),AND(AV6&gt;=AY$45,AV6&lt;&gt;"",AX6&gt;=AY$49,AX6&lt;&gt;"",AN6=""),AND(BP6&gt;=BZ$45,BP6&lt;&gt;"",BR6&gt;=BZ$49,BR6&lt;&gt;"",BO6=""),AND(BS6&gt;=BZ$45,BS6&lt;&gt;"",BU6&gt;=BZ$49,BU6&lt;&gt;"",BO6=""),AND(BW6&gt;=BZ$45,BW6&lt;&gt;"",BY6&gt;=BZ$49,BY6&lt;&gt;"",BO6=""),AND(CQ6&gt;=DA$45,CQ6&lt;&gt;"",CS6&gt;=DA$49,CS6&lt;&gt;"",CP6=""),AND(CT6&gt;=DA$45,CT6&lt;&gt;"",CV6&gt;=DA$49,CV6&lt;&gt;"",CP6=""),AND(CX6&gt;=DA$45,CX6&lt;&gt;"",CZ6&gt;=DA$49,CZ6&lt;&gt;"",CP6=""),AND(DX6&gt;=EK$45,DX6&lt;&gt;"",DZ6&gt;=EK$49,DZ6&lt;&gt;""),AND(EA6&gt;=EK$45,EA6&lt;&gt;"",EC6&gt;=EK$49,EC6&lt;&gt;""),AND(EE6&gt;=EK$45,EE6&lt;&gt;"",EG6&gt;=EK$49,EG6&lt;&gt;""),AND(EH6&gt;=EK$45,EH6&lt;&gt;"",EJ6&gt;=EK$49,EJ6&lt;&gt;""),AND(FF6&gt;=FS$45,FF6&lt;&gt;"",FH6&gt;=FS$49,FH6&lt;&gt;""),AND(FI6&gt;=FS$45,FI6&lt;&gt;"",FK6&gt;=FS$49,FK6&lt;&gt;""),AND(FM6&gt;=FS$45,FM6&lt;&gt;"",FO6&gt;=FS$49,FO6&lt;&gt;""),AND(FP6&gt;=FS$45,FP6&lt;&gt;"",FR6&gt;=FS$49,FR6&lt;&gt;""),AND(GN6&gt;=HA$45,GN6&lt;&gt;"",GP6&gt;=HA$49,GP6&lt;&gt;""),AND(GQ6&gt;=HA$45,GQ6&lt;&gt;"",GS6&gt;=HA$49,GS6&lt;&gt;""),AND(GU6&gt;=HA$45,GU6&lt;&gt;"",GW6&gt;=HA$49,GW6&lt;&gt;""),AND(GX6&gt;=HA$45,GX6&lt;&gt;"",GZ6&gt;=HA$49,GZ6&lt;&gt;""),AND(HV6&gt;=II$45,HV6&lt;&gt;"",HX6&gt;=II$49,HX6&lt;&gt;""),AND(HY6&gt;=II$45,HY6&lt;&gt;"",IA6&gt;=II$49,IA6&lt;&gt;""),AND(IC6&gt;=II$45,IC6&lt;&gt;"",IE6&gt;=II$49,IE6&lt;&gt;""),AND(IF6&gt;=II$45,IF6&lt;&gt;"",IH6&gt;=II$49,IH6&lt;&gt;""),AND(JD6&gt;=JQ$45,JD6&lt;&gt;"",JF6&gt;=JQ$49,JF6&lt;&gt;""),AND(JG6&gt;=JQ$45,JG6&lt;&gt;"",JI6&gt;=JQ$49,JI6&lt;&gt;""),AND(JK6&gt;=JQ$45,JK6&lt;&gt;"",JM6&gt;=JQ$49,JM6&lt;&gt;""),AND(JN6&gt;=JQ$45,JN6&lt;&gt;"",JP6&gt;=JQ$49,JP6&lt;&gt;""),AND(KL6&gt;=KY$45,KL6&lt;&gt;"",KN6&gt;=KY$49,KN6&lt;&gt;""),AND(KO6&gt;=KY$45,KO6&lt;&gt;"",KQ6&gt;=KY$49,KQ6&lt;&gt;""),AND(KS6&gt;=KY$45,KS6&lt;&gt;"",KU6&gt;=KY$49,KU6&lt;&gt;""),AND(KV6&gt;=KY$45,KV6&lt;&gt;"",KX6&gt;=KY$49,KX6&lt;&gt;""),AND(LT6&gt;=MG$45,LT6&lt;&gt;"",LV6&gt;=MG$49,LV6&lt;&gt;""),AND(LW6&gt;=MG$45,LW6&lt;&gt;"",LY6&gt;=MG$49,LY6&lt;&gt;""),AND(MA6&gt;=MG$45,MA6&lt;&gt;"",MC6&gt;=MG$49,MC6&lt;&gt;""),AND(MD6&gt;=MG$45,MD6&lt;&gt;"",MF6&gt;=MG$49,MF6&lt;&gt;""),AND(NB6&gt;=NO$45,NB6&lt;&gt;"",ND6&gt;=NO$49,ND6&lt;&gt;""),AND(NE6&gt;=NO$45,NE6&lt;&gt;"",NG6&gt;=NO$49,NG6&lt;&gt;""),AND(NI6&gt;=NO$45,NI6&lt;&gt;"",NK6&gt;=NO$49,NK6&lt;&gt;""),AND(NL6&gt;=NO$45,NL6&lt;&gt;"",NN6&gt;=NO$49,NN6&lt;&gt;""),AND(OJ6&gt;=OW$45,OJ6&lt;&gt;"",OL6&gt;=OW$49,OL6&lt;&gt;""),AND(OM6&gt;=OW$45,OM6&lt;&gt;"",OO6&gt;=OW$49,OO6&lt;&gt;""),AND(OQ6&gt;=OW$45,OQ6&lt;&gt;"",OS6&gt;=OW$49,OS6&lt;&gt;""),AND(OT6&gt;=OW$45,OT6&lt;&gt;"",OV6&gt;=OW$49,OV6&lt;&gt;""),AND(PR6&gt;=QE$45,PR6&lt;&gt;"",PT6&gt;=QE$49,PT6&lt;&gt;""),AND(PU6&gt;=QE$45,PU6&lt;&gt;"",PW6&gt;=QE$49,PW6&lt;&gt;""),AND(PY6&gt;=QE$45,PY6&lt;&gt;"",QA6&gt;=QE$49,QA6&lt;&gt;""),AND(QB6&gt;=QE$45,QB6&lt;&gt;"",QD6&gt;=QE$49,QD6&lt;&gt;""),AND(QZ6&gt;=RM$45,QZ6&lt;&gt;"",RB6&gt;=RM$49,RB6&lt;&gt;""),AND(RC6&gt;=RM$45,RC6&lt;&gt;"",RE6&gt;=RM$49,RE6&lt;&gt;""),AND(RG6&gt;=RM$45,RG6&lt;&gt;"",RI6&gt;=RM$49,RI6&lt;&gt;""),AND(RJ6&gt;=RM$45,RJ6&lt;&gt;"",RL6&gt;=RM$49,RL6&lt;&gt;""),AND(SH6&gt;=SU$45,SH6&lt;&gt;"",SJ6&gt;=SU$49,SJ6&lt;&gt;""),AND(SK6&gt;=SU$45,SK6&lt;&gt;"",SM6&gt;=SU$49,SM6&lt;&gt;""),AND(SO6&gt;=SU$45,SO6&lt;&gt;"",SQ6&gt;=SU$49,SQ6&lt;&gt;""),AND(SR6&gt;=SU$45,SR6&lt;&gt;"",ST6&gt;=SU$49,ST6&lt;&gt;"")),"Excellence",IF(K6="P","Worlds Team",IF(H6="P","National Team","")))))</f>
        <v>National Team</v>
      </c>
      <c r="K6" s="3" t="str">
        <f>IF(OR(AND(AO6&gt;=AY$44,AO6&lt;&gt;"",AQ6&gt;=AY$48,AQ6&lt;&gt;"",AN6=""),AND(AR6&gt;=AY$44,AR6&lt;&gt;"",AT6&gt;=AY$48,AT6&lt;&gt;"",AN6=""),AND(AV6&gt;=AY$44,AV6&lt;&gt;"",AX6&gt;=AY$48,AX6&lt;&gt;"",AN6=""),AND(BP6&gt;=BZ$44,BP6&lt;&gt;"",BR6&gt;=BZ$48,BR6&lt;&gt;"",BO6=""),AND(BS6&gt;=BZ$44,BS6&lt;&gt;"",BU6&gt;=BZ$48,BU6&lt;&gt;"",BO6=""),AND(BW6&gt;=BZ$44,BW6&lt;&gt;"",BY6&gt;=BZ$48,BY6&lt;&gt;"",BO6=""),AND(CQ6&gt;=DA$44,CQ6&lt;&gt;"",CS6&gt;=DA$48,CS6&lt;&gt;"",CP6=""),AND(CT6&gt;=DA$44,CT6&lt;&gt;"",CV6&gt;=DA$48,CV6&lt;&gt;"",CP6=""),AND(CX6&gt;=DA$44,CX6&lt;&gt;"",CZ6&gt;=DA$48,CZ6&lt;&gt;"",CP6=""),AND(DX6&gt;=EK$44,DX6&lt;&gt;"",DZ6&gt;=EK$48,DZ6&lt;&gt;""),AND(EA6&gt;=EK$44,EA6&lt;&gt;"",EC6&gt;=EK$48,EC6&lt;&gt;""),AND(EE6&gt;=EK$44,EE6&lt;&gt;"",EG6&gt;=EK$48,EG6&lt;&gt;""),AND(EH6&gt;=EK$44,EH6&lt;&gt;"",EJ6&gt;=EK$48,EJ6&lt;&gt;""),AND(FF6&gt;=FS$44,FF6&lt;&gt;"",FH6&gt;=FS$48,FH6&lt;&gt;""),AND(FI6&gt;=FS$44,FI6&lt;&gt;"",FK6&gt;=FS$48,FK6&lt;&gt;""),AND(FM6&gt;=FS$44,FM6&lt;&gt;"",FO6&gt;=FS$48,FO6&lt;&gt;""),AND(FP6&gt;=FS$44,FP6&lt;&gt;"",FR6&gt;=FS$48,FR6&lt;&gt;""),AND(GN6&gt;=HA$44,GN6&lt;&gt;"",GP6&gt;=HA$48,GP6&lt;&gt;""),AND(GQ6&gt;=HA$44,GQ6&lt;&gt;"",GS6&gt;=HA$48,GS6&lt;&gt;""),AND(GU6&gt;=HA$44,GU6&lt;&gt;"",GW6&gt;=HA$48,GW6&lt;&gt;""),AND(GX6&gt;=HA$44,GX6&lt;&gt;"",GZ6&gt;=HA$48,GZ6&lt;&gt;""),AND(HV6&gt;=II$44,HV6&lt;&gt;"",HX6&gt;=II$48,HX6&lt;&gt;""),AND(HY6&gt;=II$44,HY6&lt;&gt;"",IA6&gt;=II$48,IA6&lt;&gt;""),AND(IC6&gt;=II$44,IC6&lt;&gt;"",IE6&gt;=II$48,IE6&lt;&gt;""),AND(IF6&gt;=II$44,IF6&lt;&gt;"",IH6&gt;=II$48,IH6&lt;&gt;""),AND(JD6&gt;=JQ$44,JD6&lt;&gt;"",JF6&gt;=JQ$48,JF6&lt;&gt;""),AND(JG6&gt;=JQ$44,JG6&lt;&gt;"",JI6&gt;=JQ$48,JI6&lt;&gt;""),AND(JK6&gt;=JQ$44,JK6&lt;&gt;"",JM6&gt;=JQ$48,JM6&lt;&gt;""),AND(JN6&gt;=JQ$44,JN6&lt;&gt;"",JP6&gt;=JQ$48,JP6&lt;&gt;""),AND(KL6&gt;=KY$44,KL6&lt;&gt;"",KN6&gt;=KY$48,KN6&lt;&gt;""),AND(KO6&gt;=KY$44,KO6&lt;&gt;"",KQ6&gt;=KY$48,KQ6&lt;&gt;""),AND(KS6&gt;=KY$44,KS6&lt;&gt;"",KU6&gt;=KY$48,KU6&lt;&gt;""),AND(KV6&gt;=KY$44,KV6&lt;&gt;"",KX6&gt;=KY$48,KX6&lt;&gt;""),AND(LT6&gt;=MG$44,LT6&lt;&gt;"",LV6&gt;=MG$48,LV6&lt;&gt;""),AND(LW6&gt;=MG$44,LW6&lt;&gt;"",LY6&gt;=MG$48,LY6&lt;&gt;""),AND(MA6&gt;=MG$44,MA6&lt;&gt;"",MC6&gt;=MG$48,MC6&lt;&gt;""),AND(MD6&gt;=MG$44,MD6&lt;&gt;"",MF6&gt;=MG$48,MF6&lt;&gt;""),AND(NB6&gt;=NO$44,NB6&lt;&gt;"",ND6&gt;=NO$48,ND6&lt;&gt;""),AND(NE6&gt;=NO$44,NE6&lt;&gt;"",NG6&gt;=NO$48,NG6&lt;&gt;""),AND(NI6&gt;=NO$44,NI6&lt;&gt;"",NK6&gt;=NO$48,NK6&lt;&gt;""),AND(NL6&gt;=NO$44,NL6&lt;&gt;"",NN6&gt;=NO$48,NN6&lt;&gt;""),AND(OJ6&gt;=OW$44,OJ6&lt;&gt;"",OL6&gt;=OW$48,OL6&lt;&gt;""),AND(OM6&gt;=OW$44,OM6&lt;&gt;"",OO6&gt;=OW$48,OO6&lt;&gt;""),AND(OQ6&gt;=OW$44,OQ6&lt;&gt;"",OS6&gt;=OW$48,OS6&lt;&gt;""),AND(OT6&gt;=OW$44,OT6&lt;&gt;"",OV6&gt;=OW$48,OV6&lt;&gt;""),AND(PR6&gt;=QE$44,PR6&lt;&gt;"",PT6&gt;=QE$48,PT6&lt;&gt;""),AND(PU6&gt;=QE$44,PU6&lt;&gt;"",PW6&gt;=QE$48,PW6&lt;&gt;""),AND(PY6&gt;=QE$44,PY6&lt;&gt;"",QA6&gt;=QE$48,QA6&lt;&gt;""),AND(QB6&gt;=QE$44,QB6&lt;&gt;"",QD6&gt;=QE$48,QD6&lt;&gt;""),AND(QZ6&gt;=RM$44,QZ6&lt;&gt;"",RB6&gt;=RM$48,RB6&lt;&gt;""),AND(RC6&gt;=RM$44,RC6&lt;&gt;"",RE6&gt;=RM$48,RE6&lt;&gt;""),AND(RG6&gt;=RM$44,RG6&lt;&gt;"",RI6&gt;=RM$48,RI6&lt;&gt;""),AND(RJ6&gt;=RM$44,RJ6&lt;&gt;"",RL6&gt;=RM$48,RL6&lt;&gt;""),AND(SH6&gt;=SU$44,SH6&lt;&gt;"",SJ6&gt;=SU$48,SJ6&lt;&gt;""),AND(SK6&gt;=SU$44,SK6&lt;&gt;"",SM6&gt;=SU$48,SM6&lt;&gt;""),AND(SO6&gt;=SU$44,SO6&lt;&gt;"",SQ6&gt;=SU$48,SQ6&lt;&gt;""),AND(SR6&gt;=SU$44,SR6&lt;&gt;"",ST6&gt;=SU$48,ST6&lt;&gt;"")),"P","")</f>
        <v/>
      </c>
      <c r="L6" s="8">
        <f>IF(COUNT(AQ6,AT6,BR6,BU6,CS6,CV6)&gt;0,LARGE((AQ6,AT6,BR6,BU6,CS6,CV6),1),0)</f>
        <v>55.86</v>
      </c>
      <c r="M6" s="8" t="str">
        <f>IF(L6="","",IF(OR(L6=CS6,L6=CV6),$CA$1,IF(OR(L6=BR6,L6=BU6),$AZ$1,IF(OR(L6=AQ6,L6=AT6),$Y$1,""))))</f>
        <v>2024 Elite Canada</v>
      </c>
      <c r="N6" s="8">
        <f>IF(COUNT(AQ6,AT6,BR6,BU6,CS6,CV6)&gt;1,LARGE((AQ6,AT6,BR6,BU6,CS6,CV6),2),0)</f>
        <v>53.49</v>
      </c>
      <c r="O6" s="8" t="str">
        <f>IF(N6="","",IF(OR(N6=CS6,N6=CV6),$CA$1,IF(OR(N6=BR6,N6=BU6),$AZ$1,IF(OR(N6=AQ6,N6=AT6),$Y$1,""))))</f>
        <v>2024 Elite Canada</v>
      </c>
      <c r="P6" s="8">
        <f>IF(COUNT(AQ6,AT6,BR6,BU6,CS6,CV6)&gt;2,MAX(AX6,BY6,CZ6,LARGE((AQ6,AT6,BR6,BU6,CS6,CV6),3)),IF(MAX(AX6,BY6,CZ6)&gt;0,MAX(AX6,BY6,CZ6),0))</f>
        <v>55.17</v>
      </c>
      <c r="Q6" s="8" t="str">
        <f>IF(P6="","",IF(OR(P6=CS6,P6=CV6,P6=CZ6),$CA$1,IF(OR(P6=BR6,P6=BU6,P6=BY6),$AZ$1,IF(OR(P6=AQ6,P6=AT6,P6=AX6),$Y$1,""))))</f>
        <v>2024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15.4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2024 Elite Canada</v>
      </c>
      <c r="T6" s="8">
        <f>IF(MAX(IF(AO6&gt;=$AY$43,AP6,0),IF(AR6&gt;=$AY$43,AS6,0),IF(AV6&gt;=$AY$43,AW6,0),IF(BP6&gt;=$BZ$43,BQ6,0),IF(BS6&gt;=$BZ$43,BT6,0),IF(BW6&gt;=$BZ$43,BX6,0),IF(CQ6&gt;=$DA$43,CR6,0),IF(CT6&gt;=$DA$43,CU6,0),IF(CX6&gt;=$DA$43,CY6,0),IF(DX6&gt;=$EK$43,DY6,0),IF(EA6&gt;=$EK$43,EB6,0),IF(EE6&gt;=$EK$43,EF6,0),IF(EH6&gt;=$EK$43,EI6,0),IF(FF6&gt;=$FS$43,FG6,0),IF(FI6&gt;=$FS$43,FJ6,0),IF(FM6&gt;=$FS$43,FN6,0),IF(FP6&gt;=$FS$43,FQ6,0),IF(GN6&gt;=$HA$43,GO6,0),IF(GQ6&gt;=$HA$43,GR6,0),IF(GU6&gt;=$HA$43,GV6,0),IF(GX6&gt;=$HA$43,GY6,0),IF(HV6&gt;=$II$43,HW6,0),IF(HY6&gt;=$II$43,HZ6,0),IF(IC6&gt;=$II$43,ID6,0),IF(IF6&gt;=$II$43,IG6,0),IF(JD6&gt;=$JQ$43,JE6,0),IF(JG6&gt;=$JQ$43,JH6,0),IF(JK6&gt;=$JQ$43,JL6,0),IF(JN6&gt;=$JQ$43,JO6,0),IF(KL6&gt;=$KY$43,KM6,0),IF(KO6&gt;=$KY$43,KP6,0),IF(KS6&gt;=$KY$43,KT6,0),IF(KV6&gt;=$KY$43,KW6,0),IF(LT6&gt;=$MG$43,LU6,0),IF(LW6&gt;=$MG$43,LX6,0),IF(MA6&gt;=$MG$43,MB6,0),IF(MD6&gt;=$MG$43,ME6,0),IF(NB6&gt;=$NO$43,NC6,0),IF(NE6&gt;=$NO$43,NF6,0),IF(NI6&gt;=$NO$43,NJ6,0),IF(NL6&gt;=$NO$43,NM6,0),IF(OJ6&gt;=$OW$43,OK6,0),IF(OM6&gt;=$OW$43,ON6,0),IF(OQ6&gt;=$OW$43,OR6,0),IF(OT6&gt;=$OW$43,OU6,0),IF(PR6&gt;=$QE$43,PS6,0),IF(PU6&gt;=$QE$43,PV6,0),IF(PY6&gt;=$QE$43,PZ6,0),IF(QB6&gt;=$QE$43,QC6,0),IF(QZ6&gt;=$RM$43,RA6,0),IF(RC6&gt;=$RM$43,RD6,0),IF(RG6&gt;=$RM$43,RH6,0),IF(RJ6&gt;=$RM$43,RK6,0),IF(SH6&gt;=$SU$43,SI6,0),IF(SK6&gt;=$SU$43,SL6,0),IF(SO6&gt;=$SU$43,SP6,0),IF(SR6&gt;=$SU$43,SS6,0))&gt;0,MAX(IF(AO6&gt;=$AY$43,AP6,0),IF(AR6&gt;=$AY$43,AS6,0),IF(AV6&gt;=$AY$43,AW6,0),IF(BP6&gt;=$BZ$43,BQ6,0),IF(BS6&gt;=$BZ$43,BT6,0),IF(BW6&gt;=$BZ$43,BX6,0),IF(CQ6&gt;=$DA$43,CR6,0),IF(CT6&gt;=$DA$43,CU6,0),IF(CX6&gt;=$DA$43,CY6,0),IF(DX6&gt;=$EK$43,DY6,0),IF(EA6&gt;=$EK$43,EB6,0),IF(EE6&gt;=$EK$43,EF6,0),IF(EH6&gt;=$EK$43,EI6,0),IF(FF6&gt;=$FS$43,FG6,0),IF(FI6&gt;=$FS$43,FJ6,0),IF(FM6&gt;=$FS$43,FN6,0),IF(FP6&gt;=$FS$43,FQ6,0),IF(GN6&gt;=$HA$43,GO6,0),IF(GQ6&gt;=$HA$43,GR6,0),IF(GU6&gt;=$HA$43,GV6,0),IF(GX6&gt;=$HA$43,GY6,0),IF(HV6&gt;=$II$43,HW6,0),IF(HY6&gt;=$II$43,HZ6,0),IF(IC6&gt;=$II$43,ID6,0),IF(IF6&gt;=$II$43,IG6,0),IF(JD6&gt;=$JQ$43,JE6,0),IF(JG6&gt;=$JQ$43,JH6,0),IF(JK6&gt;=$JQ$43,JL6,0),IF(JN6&gt;=$JQ$43,JO6,0),IF(KL6&gt;=$KY$43,KM6,0),IF(KO6&gt;=$KY$43,KP6,0),IF(KS6&gt;=$KY$43,KT6,0),IF(KV6&gt;=$KY$43,KW6,0),IF(LT6&gt;=$MG$43,LU6,0),IF(LW6&gt;=$MG$43,LX6,0),IF(MA6&gt;=$MG$43,MB6,0),IF(MD6&gt;=$MG$43,ME6,0),IF(NB6&gt;=$NO$43,NC6,0),IF(NE6&gt;=$NO$43,NF6,0),IF(NI6&gt;=$NO$43,NJ6,0),IF(NL6&gt;=$NO$43,NM6,0),IF(OJ6&gt;=$OW$43,OK6,0),IF(OM6&gt;=$OW$43,ON6,0),IF(OQ6&gt;=$OW$43,OR6,0),IF(OT6&gt;=$OW$43,OU6,0),IF(PR6&gt;=$QE$43,PS6,0),IF(PU6&gt;=$QE$43,PV6,0),IF(PY6&gt;=$QE$43,PZ6,0),IF(QB6&gt;=$QE$43,QC6,0),IF(QZ6&gt;=$RM$43,RA6,0),IF(RC6&gt;=$RM$43,RD6,0),IF(RG6&gt;=$RM$43,RH6,0),IF(RJ6&gt;=$RM$43,RK6,0),IF(SH6&gt;=$SU$43,SI6,0),IF(SK6&gt;=$SU$43,SL6,0),IF(SO6&gt;=$SU$43,SP6,0),IF(SR6&gt;=$SU$43,SS6,0)),0)</f>
        <v>15.22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Pan Am Club Championships (May 19)</v>
      </c>
      <c r="V6" s="8">
        <f>IF(MAX(DB6,DC6)&gt;0,MAX(DB6,DC6),"")</f>
        <v>1.2299999999999969</v>
      </c>
      <c r="W6" s="11" t="str">
        <f>IF(V6="","",IF(V6=DB6,"("&amp;DB$2&amp;")",IF(V6=DC6,"("&amp;DC$2&amp;")")))</f>
        <v>(Optional)</v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2024 Pan Am Club Championships (May 19)</v>
      </c>
      <c r="Y6" s="22">
        <v>5.8</v>
      </c>
      <c r="Z6" s="22">
        <v>3.4</v>
      </c>
      <c r="AA6" s="22">
        <v>5.9</v>
      </c>
      <c r="AB6" s="22">
        <v>6.18</v>
      </c>
      <c r="AC6" s="22">
        <v>0</v>
      </c>
      <c r="AD6" s="22">
        <v>5.7</v>
      </c>
      <c r="AE6" s="22">
        <v>3.3</v>
      </c>
      <c r="AF6" s="22">
        <v>5.9</v>
      </c>
      <c r="AG6" s="22">
        <v>6.13</v>
      </c>
      <c r="AH6" s="22">
        <v>0</v>
      </c>
      <c r="AI6" s="22"/>
      <c r="AJ6" s="22"/>
      <c r="AK6" s="22"/>
      <c r="AL6" s="22"/>
      <c r="AM6" s="22"/>
      <c r="AN6" s="27"/>
      <c r="AO6" s="38">
        <f>IF(AA6&gt;0,AA6,"")</f>
        <v>5.9</v>
      </c>
      <c r="AP6" s="38">
        <f>IF(AB6&gt;0,AB6,"")</f>
        <v>6.18</v>
      </c>
      <c r="AQ6" s="40">
        <f>IF(SUM(Y6:AB6)-AC6&gt;0,SUM(Y6:AB6)-AC6,"")</f>
        <v>21.28</v>
      </c>
      <c r="AR6" s="40">
        <f>IF(AF6&gt;0,AF6,"")</f>
        <v>5.9</v>
      </c>
      <c r="AS6" s="40">
        <f>IF(AG6&gt;0,AG6,"")</f>
        <v>6.13</v>
      </c>
      <c r="AT6" s="40">
        <f>IF(SUM(AD6:AG6)-AH6&gt;0,SUM(AD6:AG6)-AH6,"")</f>
        <v>21.03</v>
      </c>
      <c r="AU6" s="40">
        <f>IF(AQ6="","",MAX(AQ6,AT6))</f>
        <v>21.28</v>
      </c>
      <c r="AV6" s="40" t="str">
        <f>IF(AK6&gt;0,AK6,"")</f>
        <v/>
      </c>
      <c r="AW6" s="40" t="str">
        <f>IF(AL6&gt;0,AL6,"")</f>
        <v/>
      </c>
      <c r="AX6" s="40" t="str">
        <f>IF(SUM(AI6:AL6)-AM6&gt;0,SUM(AI6:AL6)-AM6,"")</f>
        <v/>
      </c>
      <c r="AY6" s="40">
        <f>IF(SUM(AU6,AX6)&gt;0,SUM(AU6,AX6),"")</f>
        <v>21.28</v>
      </c>
      <c r="AZ6" s="26">
        <v>15.9</v>
      </c>
      <c r="BA6" s="26">
        <v>9.6</v>
      </c>
      <c r="BB6" s="26">
        <v>15.4</v>
      </c>
      <c r="BC6" s="26">
        <v>14.96</v>
      </c>
      <c r="BD6" s="26">
        <v>0</v>
      </c>
      <c r="BE6" s="26">
        <v>15.8</v>
      </c>
      <c r="BF6" s="26">
        <v>9</v>
      </c>
      <c r="BG6" s="26">
        <v>13.8</v>
      </c>
      <c r="BH6" s="26">
        <v>14.89</v>
      </c>
      <c r="BI6" s="26">
        <v>0</v>
      </c>
      <c r="BJ6" s="26">
        <v>15.3</v>
      </c>
      <c r="BK6" s="26">
        <v>9.5</v>
      </c>
      <c r="BL6" s="26">
        <v>15.4</v>
      </c>
      <c r="BM6" s="26">
        <v>14.97</v>
      </c>
      <c r="BN6" s="26">
        <v>0</v>
      </c>
      <c r="BO6" s="28"/>
      <c r="BP6" s="39">
        <f>IF(BB6&gt;0,BB6,"")</f>
        <v>15.4</v>
      </c>
      <c r="BQ6" s="39">
        <f>IF(BC6&gt;0,BC6,"")</f>
        <v>14.96</v>
      </c>
      <c r="BR6" s="11">
        <f>IF(SUM(AZ6:BC6)-BD6&gt;0,SUM(AZ6:BC6)-BD6,"")</f>
        <v>55.86</v>
      </c>
      <c r="BS6" s="11">
        <f>IF(BG6&gt;0,BG6,"")</f>
        <v>13.8</v>
      </c>
      <c r="BT6" s="11">
        <f>IF(BH6&gt;0,BH6,"")</f>
        <v>14.89</v>
      </c>
      <c r="BU6" s="11">
        <f>IF(SUM(BE6:BH6)-BI6&gt;0,SUM(BE6:BH6)-BI6,"")</f>
        <v>53.49</v>
      </c>
      <c r="BV6" s="11">
        <f>IF(BR6="","",MAX(BR6,BU6))</f>
        <v>55.86</v>
      </c>
      <c r="BW6" s="11">
        <f>IF(BL6&gt;0,BL6,"")</f>
        <v>15.4</v>
      </c>
      <c r="BX6" s="11">
        <f>IF(BM6&gt;0,BM6,"")</f>
        <v>14.97</v>
      </c>
      <c r="BY6" s="11">
        <f>IF(SUM(BJ6:BM6)-BN6&gt;0,SUM(BJ6:BM6)-BN6,"")</f>
        <v>55.17</v>
      </c>
      <c r="BZ6" s="11">
        <f>IF(SUM(BV6,BY6)&gt;0,SUM(BV6,BY6),"")</f>
        <v>111.03</v>
      </c>
      <c r="CA6" s="22">
        <v>4.5999999999999996</v>
      </c>
      <c r="CB6" s="22">
        <v>2.7</v>
      </c>
      <c r="CC6" s="22">
        <v>5.0999999999999996</v>
      </c>
      <c r="CD6" s="22">
        <v>4.7699999999999996</v>
      </c>
      <c r="CE6" s="22">
        <v>0</v>
      </c>
      <c r="CF6" s="22">
        <v>3.2</v>
      </c>
      <c r="CG6" s="22">
        <v>1.8</v>
      </c>
      <c r="CH6" s="22">
        <v>3.2</v>
      </c>
      <c r="CI6" s="22">
        <v>3.16</v>
      </c>
      <c r="CJ6" s="22">
        <v>0</v>
      </c>
      <c r="CK6" s="22"/>
      <c r="CL6" s="22"/>
      <c r="CM6" s="22"/>
      <c r="CN6" s="22"/>
      <c r="CO6" s="22"/>
      <c r="CP6" s="27"/>
      <c r="CQ6" s="38">
        <f>IF(CC6&gt;0,CC6,"")</f>
        <v>5.0999999999999996</v>
      </c>
      <c r="CR6" s="38">
        <f>IF(CD6&gt;0,CD6,"")</f>
        <v>4.7699999999999996</v>
      </c>
      <c r="CS6" s="40">
        <f>IF(SUM(CA6:CD6)-CE6&gt;0,SUM(CA6:CD6)-CE6,"")</f>
        <v>17.169999999999998</v>
      </c>
      <c r="CT6" s="40">
        <f>IF(CH6&gt;0,CH6,"")</f>
        <v>3.2</v>
      </c>
      <c r="CU6" s="40">
        <f>IF(CI6&gt;0,CI6,"")</f>
        <v>3.16</v>
      </c>
      <c r="CV6" s="40">
        <f>IF(SUM(CF6:CI6)-CJ6&gt;0,SUM(CF6:CI6)-CJ6,"")</f>
        <v>11.36</v>
      </c>
      <c r="CW6" s="40">
        <f>IF(CS6="","",MAX(CS6,CV6))</f>
        <v>17.169999999999998</v>
      </c>
      <c r="CX6" s="40" t="str">
        <f>IF(CM6&gt;0,CM6,"")</f>
        <v/>
      </c>
      <c r="CY6" s="40" t="str">
        <f>IF(CN6&gt;0,CN6,"")</f>
        <v/>
      </c>
      <c r="CZ6" s="40" t="str">
        <f>IF(SUM(CK6:CN6)-CO6&gt;0,SUM(CK6:CN6)-CO6,"")</f>
        <v/>
      </c>
      <c r="DA6" s="40">
        <f>IF(SUM(CW6,CZ6)&gt;0,SUM(CW6,CZ6),"")</f>
        <v>17.169999999999998</v>
      </c>
      <c r="DB6" s="50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>1.2299999999999969</v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4.0999999999999996</v>
      </c>
      <c r="FU6" s="17">
        <v>2.5</v>
      </c>
      <c r="FV6" s="17">
        <v>5.0999999999999996</v>
      </c>
      <c r="FW6" s="17">
        <v>4.79</v>
      </c>
      <c r="FX6" s="17">
        <v>0</v>
      </c>
      <c r="FY6" s="17">
        <v>4.3</v>
      </c>
      <c r="FZ6" s="17">
        <v>2.7</v>
      </c>
      <c r="GA6" s="17">
        <v>5.0999999999999996</v>
      </c>
      <c r="GB6" s="17">
        <v>4.83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>
        <f>IF(FV6&gt;0,FV6,"")</f>
        <v>5.0999999999999996</v>
      </c>
      <c r="GO6" s="40">
        <f>IF(FW6&gt;0,FW6,"")</f>
        <v>4.79</v>
      </c>
      <c r="GP6" s="40">
        <f>IF(SUM(FT6:FW6)-FX6&gt;0,SUM(FT6:FW6)-FX6,"")</f>
        <v>16.489999999999998</v>
      </c>
      <c r="GQ6" s="40">
        <f>IF(GA6&gt;0,GA6,"")</f>
        <v>5.0999999999999996</v>
      </c>
      <c r="GR6" s="40">
        <f>IF(GB6&gt;0,GB6,"")</f>
        <v>4.83</v>
      </c>
      <c r="GS6" s="40">
        <f>IF(SUM(FY6:GB6)-GC6&gt;0,SUM(FY6:GB6)-GC6,"")</f>
        <v>16.93</v>
      </c>
      <c r="GT6" s="40">
        <f>IF(MAX(GP6,GS6)&gt;0,MAX(GP6,GS6),"")</f>
        <v>16.93</v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16.93</v>
      </c>
      <c r="HB6" s="18">
        <v>14.3</v>
      </c>
      <c r="HC6" s="18">
        <v>9.5</v>
      </c>
      <c r="HD6" s="18">
        <v>15.4</v>
      </c>
      <c r="HE6" s="18">
        <v>14.93</v>
      </c>
      <c r="HF6" s="18">
        <v>0</v>
      </c>
      <c r="HG6" s="18">
        <v>13.5</v>
      </c>
      <c r="HH6" s="18">
        <v>9.1999999999999993</v>
      </c>
      <c r="HI6" s="18">
        <v>15.2</v>
      </c>
      <c r="HJ6" s="18">
        <v>14.44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15.4</v>
      </c>
      <c r="HW6" s="11">
        <f>IF(HE6&gt;0,HE6,"")</f>
        <v>14.93</v>
      </c>
      <c r="HX6" s="11">
        <f>IF(SUM(HB6:HE6)-HF6&gt;0,SUM(HB6:HE6)-HF6,"")</f>
        <v>54.13</v>
      </c>
      <c r="HY6" s="11">
        <f>IF(HI6&gt;0,HI6,"")</f>
        <v>15.2</v>
      </c>
      <c r="HZ6" s="11">
        <f>IF(HJ6&gt;0,HJ6,"")</f>
        <v>14.44</v>
      </c>
      <c r="IA6" s="11">
        <f>IF(SUM(HG6:HJ6)-HK6&gt;0,SUM(HG6:HJ6)-HK6,"")</f>
        <v>52.339999999999996</v>
      </c>
      <c r="IB6" s="11">
        <f>IF(MAX(HX6,IA6)&gt;0,MAX(HX6,IA6),"")</f>
        <v>54.13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54.13</v>
      </c>
      <c r="IJ6" s="17">
        <v>14.7</v>
      </c>
      <c r="IK6" s="17">
        <v>9.1999999999999993</v>
      </c>
      <c r="IL6" s="17">
        <v>15</v>
      </c>
      <c r="IM6" s="17">
        <v>15.22</v>
      </c>
      <c r="IN6" s="17">
        <v>0</v>
      </c>
      <c r="IO6" s="17">
        <v>15.2</v>
      </c>
      <c r="IP6" s="17">
        <v>9.4</v>
      </c>
      <c r="IQ6" s="17">
        <v>15</v>
      </c>
      <c r="IR6" s="17">
        <v>15.12</v>
      </c>
      <c r="IS6" s="17">
        <v>0</v>
      </c>
      <c r="IT6" s="17"/>
      <c r="IU6" s="17"/>
      <c r="IV6" s="17"/>
      <c r="IW6" s="17"/>
      <c r="IX6" s="17"/>
      <c r="IY6" s="17">
        <v>7.6</v>
      </c>
      <c r="IZ6" s="17">
        <v>4.5999999999999996</v>
      </c>
      <c r="JA6" s="17">
        <v>8.1999999999999993</v>
      </c>
      <c r="JB6" s="17">
        <v>7.85</v>
      </c>
      <c r="JC6" s="17">
        <v>0</v>
      </c>
      <c r="JD6" s="40">
        <f>IF(IL6&gt;0,IL6,"")</f>
        <v>15</v>
      </c>
      <c r="JE6" s="40">
        <f>IF(IM6&gt;0,IM6,"")</f>
        <v>15.22</v>
      </c>
      <c r="JF6" s="40">
        <f>IF(SUM(IJ6:IM6)-IN6&gt;0,SUM(IJ6:IM6)-IN6,"")</f>
        <v>54.12</v>
      </c>
      <c r="JG6" s="40">
        <f>IF(IQ6&gt;0,IQ6,"")</f>
        <v>15</v>
      </c>
      <c r="JH6" s="40">
        <f>IF(IR6&gt;0,IR6,"")</f>
        <v>15.12</v>
      </c>
      <c r="JI6" s="40">
        <f>IF(SUM(IO6:IR6)-IS6&gt;0,SUM(IO6:IR6)-IS6,"")</f>
        <v>54.72</v>
      </c>
      <c r="JJ6" s="40">
        <f>IF(MAX(JF6,JI6)&gt;0,MAX(JF6,JI6),"")</f>
        <v>54.72</v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>
        <f>IF(JA6&gt;0,JA6,"")</f>
        <v>8.1999999999999993</v>
      </c>
      <c r="JO6" s="40">
        <f>IF(JB6&gt;0,JB6,"")</f>
        <v>7.85</v>
      </c>
      <c r="JP6" s="40">
        <f>IF(SUM(IY6:JB6)-JC6&gt;0,SUM(IY6:JB6)-JC6,"")</f>
        <v>28.25</v>
      </c>
      <c r="JQ6" s="40">
        <f>IF(SUM(JJ6,JM6,JP6)&gt;0,SUM(JJ6,JM6,JP6),"")</f>
        <v>82.97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10.25</v>
      </c>
      <c r="SW6" s="22">
        <f>IF($CP6="P",CB6,(CB6+BA6)/2)</f>
        <v>6.15</v>
      </c>
      <c r="SX6" s="22">
        <f>IF($CP6="P",CC6,(CC6+BB6)/2)</f>
        <v>10.25</v>
      </c>
      <c r="SY6" s="22">
        <f>IF($CP6="P",CD6,(CD6+BC6)/2)</f>
        <v>9.8650000000000002</v>
      </c>
      <c r="SZ6" s="22">
        <f>IF($CP6="P",CE6,(CE6+BD6)/2)</f>
        <v>0</v>
      </c>
      <c r="TA6" s="22">
        <f>IF($CP6="P",CF6,(CF6+BE6)/2)</f>
        <v>9.5</v>
      </c>
      <c r="TB6" s="22">
        <f>IF($CP6="P",CG6,(CG6+BF6)/2)</f>
        <v>5.4</v>
      </c>
      <c r="TC6" s="22">
        <f>IF($CP6="P",CH6,(CH6+BG6)/2)</f>
        <v>8.5</v>
      </c>
      <c r="TD6" s="22">
        <f>IF($CP6="P",CI6,(CI6+BH6)/2)</f>
        <v>9.0250000000000004</v>
      </c>
      <c r="TE6" s="22">
        <f>IF($CP6="P",CJ6,(CJ6+BI6)/2)</f>
        <v>0</v>
      </c>
      <c r="TF6" s="22">
        <f>IF($CP6="P",CK6,(CK6+BJ6)/2)</f>
        <v>7.65</v>
      </c>
      <c r="TG6" s="22">
        <f>IF($CP6="P",CL6,(CL6+BK6)/2)</f>
        <v>4.75</v>
      </c>
      <c r="TH6" s="22">
        <f>IF($CP6="P",CM6,(CM6+BL6)/2)</f>
        <v>7.7</v>
      </c>
      <c r="TI6" s="22">
        <f>IF($CP6="P",CN6,(CN6+BM6)/2)</f>
        <v>7.4850000000000003</v>
      </c>
      <c r="TJ6" s="22">
        <f>IF($CP6="P",CO6,(CO6+BN6)/2)</f>
        <v>0</v>
      </c>
      <c r="TK6" s="27" t="s">
        <v>46</v>
      </c>
      <c r="TL6" s="40">
        <f>IF(SX6&gt;0,SX6,"")</f>
        <v>10.25</v>
      </c>
      <c r="TM6" s="40">
        <f>IF(SY6&gt;0,SY6,"")</f>
        <v>9.8650000000000002</v>
      </c>
      <c r="TN6" s="40">
        <f>IF(SUM(SV6:SY6)-SZ6&gt;0,SUM(SV6:SY6)-SZ6,"")</f>
        <v>36.515000000000001</v>
      </c>
      <c r="TO6" s="40">
        <f>IF(TC6&gt;0,TC6,"")</f>
        <v>8.5</v>
      </c>
      <c r="TP6" s="40">
        <f>IF(TD6&gt;0,TD6,"")</f>
        <v>9.0250000000000004</v>
      </c>
      <c r="TQ6" s="40">
        <f>IF(SUM(TA6:TD6)-TE6&gt;0,SUM(TA6:TD6)-TE6,"")</f>
        <v>32.424999999999997</v>
      </c>
      <c r="TR6" s="40">
        <f>IF(MAX(TN6,TQ6)&gt;0,MAX(TN6,TQ6),"")</f>
        <v>36.515000000000001</v>
      </c>
      <c r="TS6" s="40">
        <f>IF(TH6&gt;0,TH6,"")</f>
        <v>7.7</v>
      </c>
      <c r="TT6" s="40">
        <f>IF(TI6&gt;0,TI6,"")</f>
        <v>7.4850000000000003</v>
      </c>
      <c r="TU6" s="40">
        <f>IF(SUM(TF6:TI6)-TJ6&gt;0,SUM(TF6:TI6)-TJ6,"")</f>
        <v>27.585000000000001</v>
      </c>
      <c r="TV6" s="40">
        <f>IF(SUM(TR6,TU6)&gt;0,SUM(TR6,TU6),"")</f>
        <v>64.099999999999994</v>
      </c>
    </row>
    <row r="7" spans="1:542" x14ac:dyDescent="0.2">
      <c r="A7" s="4" cm="1">
        <f t="array" ref="A7">IF(AND(J7&lt;&gt;"",J7&lt;&gt;"No DD"),SUMPRODUCT((J$4:J$41&lt;&gt;"")*(J$4:J$41&lt;&gt;"No DD")*(F$4:F$41&gt;F7))+1,IF(J7="No DD",SUMPRODUCT((J$4:J$41="No DD")*(F$4:F$41&gt;F7))+1+SUMPRODUCT((J$4:J$41&lt;&gt;"")*(J$4:J$41&lt;&gt;"No DD")),""))</f>
        <v>4</v>
      </c>
      <c r="B7" s="4" cm="1">
        <f t="array" ref="B7">IF(AND(J7&lt;&gt;"",J7&lt;&gt;"No DD",G7=""),SUMPRODUCT((J$4:J$41&lt;&gt;"")*(J$4:J$41&lt;&gt;"No DD")*(G$4:G$41="")*(F$4:F$41&gt;F7))+1,IF(J7="No DD",SUMPRODUCT((J$4:J$41="No DD")*(F$4:F$41&gt;F7)*(G$4:G$41=""))+1+SUMPRODUCT((J$4:J$41&lt;&gt;"")*(G$4:G$41="")*(J$4:J$41&lt;&gt;"No DD")),""))</f>
        <v>1</v>
      </c>
      <c r="C7" s="5" t="s">
        <v>180</v>
      </c>
      <c r="D7" s="4" t="s">
        <v>4</v>
      </c>
      <c r="E7" s="4">
        <v>2007</v>
      </c>
      <c r="F7" s="9">
        <f>SUM(L7:V7)+SUM(L7:T7)*0.0000001+SUM(L7)*0.0000000000001</f>
        <v>192.56001925600535</v>
      </c>
      <c r="G7" s="66"/>
      <c r="H7" s="3" t="str">
        <f>IF(OR(AND(AO7&gt;=AY$43,AO7&lt;&gt;"",AQ7&gt;=AY$47,AQ7&lt;&gt;"",AN7=""),AND(AR7&gt;=AY$43,AR7&lt;&gt;"",AT7&gt;=AY$47,AT7&lt;&gt;"",AN7=""),AND(AV7&gt;=AY$43,AV7&lt;&gt;"",AX7&gt;=AY$47,AX7&lt;&gt;"",AN7=""),AND(BP7&gt;=BZ$43,BP7&lt;&gt;"",BR7&gt;=BZ$47,BR7&lt;&gt;"",BO7=""),AND(BS7&gt;=BZ$43,BS7&lt;&gt;"",BU7&gt;=BZ$47,BU7&lt;&gt;"",BO7=""),AND(BW7&gt;=BZ$43,BW7&lt;&gt;"",BY7&gt;=BZ$47,BY7&lt;&gt;"",BO7=""),AND(CQ7&gt;=DA$43,CQ7&lt;&gt;"",CS7&gt;=DA$47,CS7&lt;&gt;"",CP7=""),AND(CT7&gt;=DA$43,CT7&lt;&gt;"",CV7&gt;=DA$47,CV7&lt;&gt;"",CP7=""),AND(CX7&gt;=DA$43,CX7&lt;&gt;"",CZ7&gt;=DA$47,CZ7&lt;&gt;"",CP7=""),AND(DX7&gt;=EK$43,DX7&lt;&gt;"",DZ7&gt;=EK$47,DZ7&lt;&gt;""),AND(EA7&gt;=EK$43,EA7&lt;&gt;"",EC7&gt;=EK$47,EC7&lt;&gt;""),AND(EE7&gt;=EK$43,EE7&lt;&gt;"",EG7&gt;=EK$47,EG7&lt;&gt;""),AND(EH7&gt;=EK$43,EH7&lt;&gt;"",EJ7&gt;=EK$47,EJ7&lt;&gt;""),AND(FF7&gt;=FS$43,FF7&lt;&gt;"",FH7&gt;=FS$47,FH7&lt;&gt;""),AND(FI7&gt;=FS$43,FI7&lt;&gt;"",FK7&gt;=FS$47,FK7&lt;&gt;""),AND(FM7&gt;=FS$43,FM7&lt;&gt;"",FO7&gt;=FS$47,FO7&lt;&gt;""),AND(FP7&gt;=FS$43,FP7&lt;&gt;"",FR7&gt;=FS$47,FR7&lt;&gt;""),AND(GN7&gt;=HA$43,GN7&lt;&gt;"",GP7&gt;=HA$47,GP7&lt;&gt;""),AND(GQ7&gt;=HA$43,GQ7&lt;&gt;"",GS7&gt;=HA$47,GS7&lt;&gt;""),AND(GU7&gt;=HA$43,GU7&lt;&gt;"",GW7&gt;=HA$47,GW7&lt;&gt;""),AND(GX7&gt;=HA$43,GX7&lt;&gt;"",GZ7&gt;=HA$47,GZ7&lt;&gt;""),AND(HV7&gt;=II$43,HV7&lt;&gt;"",HX7&gt;=II$47,HX7&lt;&gt;""),AND(HY7&gt;=II$43,HY7&lt;&gt;"",IA7&gt;=II$47,IA7&lt;&gt;""),AND(IC7&gt;=II$43,IC7&lt;&gt;"",IE7&gt;=II$47,IE7&lt;&gt;""),AND(IF7&gt;=II$43,IF7&lt;&gt;"",IH7&gt;=II$47,IH7&lt;&gt;""),AND(JD7&gt;=JQ$43,JD7&lt;&gt;"",JF7&gt;=JQ$47,JF7&lt;&gt;""),AND(JG7&gt;=JQ$43,JG7&lt;&gt;"",JI7&gt;=JQ$47,JI7&lt;&gt;""),AND(JK7&gt;=JQ$43,JK7&lt;&gt;"",JM7&gt;=JQ$47,JM7&lt;&gt;""),AND(JN7&gt;=JQ$43,JN7&lt;&gt;"",JP7&gt;=JQ$47,JP7&lt;&gt;""),AND(KL7&gt;=KY$43,KL7&lt;&gt;"",KN7&gt;=KY$47,KN7&lt;&gt;""),AND(KO7&gt;=KY$43,KO7&lt;&gt;"",KQ7&gt;=KY$47,KQ7&lt;&gt;""),AND(KS7&gt;=KY$43,KS7&lt;&gt;"",KU7&gt;=KY$47,KU7&lt;&gt;""),AND(KV7&gt;=KY$43,KV7&lt;&gt;"",KX7&gt;=KY$47,KX7&lt;&gt;""),AND(LT7&gt;=MG$43,LT7&lt;&gt;"",LV7&gt;=MG$47,LV7&lt;&gt;""),AND(LW7&gt;=MG$43,LW7&lt;&gt;"",LY7&gt;=MG$47,LY7&lt;&gt;""),AND(MA7&gt;=MG$43,MA7&lt;&gt;"",MC7&gt;=MG$47,MC7&lt;&gt;""),AND(MD7&gt;=MG$43,MD7&lt;&gt;"",MF7&gt;=MG$47,MF7&lt;&gt;""),AND(NB7&gt;=NO$43,NB7&lt;&gt;"",ND7&gt;=NO$47,ND7&lt;&gt;""),AND(NE7&gt;=NO$43,NE7&lt;&gt;"",NG7&gt;=NO$47,NG7&lt;&gt;""),AND(NI7&gt;=NO$43,NI7&lt;&gt;"",NK7&gt;=NO$47,NK7&lt;&gt;""),AND(NL7&gt;=NO$43,NL7&lt;&gt;"",NN7&gt;=NO$47,NN7&lt;&gt;""),AND(OJ7&gt;=OW$43,OJ7&lt;&gt;"",OL7&gt;=OW$47,OL7&lt;&gt;""),AND(OM7&gt;=OW$43,OM7&lt;&gt;"",OO7&gt;=OW$47,OO7&lt;&gt;""),AND(OQ7&gt;=OW$43,OQ7&lt;&gt;"",OS7&gt;=OW$47,OS7&lt;&gt;""),AND(OT7&gt;=OW$43,OT7&lt;&gt;"",OV7&gt;=OW$47,OV7&lt;&gt;""),AND(PR7&gt;=QE$43,PR7&lt;&gt;"",PT7&gt;=QE$47,PT7&lt;&gt;""),AND(PU7&gt;=QE$43,PU7&lt;&gt;"",PW7&gt;=QE$47,PW7&lt;&gt;""),AND(PY7&gt;=QE$43,PY7&lt;&gt;"",QA7&gt;=QE$47,QA7&lt;&gt;""),AND(QB7&gt;=QE$43,QB7&lt;&gt;"",QD7&gt;=QE$47,QD7&lt;&gt;""),AND(QZ7&gt;=RM$43,QZ7&lt;&gt;"",RB7&gt;=RM$47,RB7&lt;&gt;""),AND(RC7&gt;=RM$43,RC7&lt;&gt;"",RE7&gt;=RM$47,RE7&lt;&gt;""),AND(RG7&gt;=RM$43,RG7&lt;&gt;"",RI7&gt;=RM$47,RI7&lt;&gt;""),AND(RJ7&gt;=RM$43,RJ7&lt;&gt;"",RL7&gt;=RM$47,RL7&lt;&gt;""),AND(SH7&gt;=SU$43,SH7&lt;&gt;"",SJ7&gt;=SU$47,SJ7&lt;&gt;""),AND(SK7&gt;=SU$43,SK7&lt;&gt;"",SM7&gt;=SU$47,SM7&lt;&gt;""),AND(SO7&gt;=SU$43,SO7&lt;&gt;"",SQ7&gt;=SU$47,SQ7&lt;&gt;""),AND(SR7&gt;=SU$43,SR7&lt;&gt;"",ST7&gt;=SU$47,ST7&lt;&gt;"")),"P","")</f>
        <v>P</v>
      </c>
      <c r="I7" s="3" t="str">
        <f>IF(OR(AND(AQ7&gt;=AY$47,AQ7&lt;&gt;"",AN7=""),AND(AT7&gt;=AY$47,AT7&lt;&gt;"",AN7=""),AND(AX7&gt;=AY$47,AX7&lt;&gt;"",AN7=""),AND(BR7&gt;=BZ$47,BR7&lt;&gt;"",BO7=""),AND(BU7&gt;=BZ$47,BU7&lt;&gt;"",BO7=""),AND(BY7&gt;=BZ$47,BY7&lt;&gt;"",BO7=""),AND(CS7&gt;=DA$47,CS7&lt;&gt;"",CP7=""),AND(CV7&gt;=DA$47,CV7&lt;&gt;"",CP7=""),AND(CZ7&gt;=DA$47,CZ7&lt;&gt;"",CP7=""),AND(DZ7&gt;=EK$47,DZ7&lt;&gt;""),AND(EC7&gt;=EK$47,EC7&lt;&gt;""),AND(EG7&gt;=EK$47,EG7&lt;&gt;""),AND(EJ7&gt;=EK$47,EJ7&lt;&gt;""),AND(FH7&gt;=FS$47,FH7&lt;&gt;""),AND(FK7&gt;=FS$47,FK7&lt;&gt;""),AND(FO7&gt;=FS$47,FO7&lt;&gt;""),AND(FR7&gt;=FS$47,FR7&lt;&gt;""),AND(GP7&gt;=HA$47,GP7&lt;&gt;""),AND(GS7&gt;=HA$47,GS7&lt;&gt;""),AND(GW7&gt;=HA$47,GW7&lt;&gt;""),AND(GZ7&gt;=HA$47,GZ7&lt;&gt;""),AND(HX7&gt;=II$47,HX7&lt;&gt;""),AND(IA7&gt;=II$47,IA7&lt;&gt;""),AND(IE7&gt;=II$47,IE7&lt;&gt;""),AND(IH7&gt;=II$47,IH7&lt;&gt;""),AND(JF7&gt;=JQ$47,JF7&lt;&gt;""),AND(JI7&gt;=JQ$47,JI7&lt;&gt;""),AND(JM7&gt;=JQ$47,JM7&lt;&gt;""),AND(JP7&gt;=JQ$47,JP7&lt;&gt;""),AND(KN7&gt;=KY$47,KN7&lt;&gt;""),AND(KQ7&gt;=KY$47,KQ7&lt;&gt;""),AND(KU7&gt;=KY$47,KU7&lt;&gt;""),AND(KX7&gt;=KY$47,KX7&lt;&gt;""),AND(LV7&gt;=MG$47,LV7&lt;&gt;""),AND(LY7&gt;=MG$47,LY7&lt;&gt;""),AND(MC7&gt;=MG$47,MC7&lt;&gt;""),AND(MF7&gt;=MG$47,MF7&lt;&gt;""),AND(ND7&gt;=NO$47,ND7&lt;&gt;""),AND(NG7&gt;=NO$47,NG7&lt;&gt;""),AND(NK7&gt;=NO$47,NK7&lt;&gt;""),AND(NN7&gt;=NO$47,NN7&lt;&gt;""),AND(OL7&gt;=OW$47,OL7&lt;&gt;""),AND(OO7&gt;=OW$47,OO7&lt;&gt;""),AND(OS7&gt;=OW$47,OS7&lt;&gt;""),AND(OV7&gt;=OW$47,OV7&lt;&gt;""),AND(PT7&gt;=QE$47,PT7&lt;&gt;""),AND(PW7&gt;=QE$47,PW7&lt;&gt;""),AND(QA7&gt;=QE$47,QA7&lt;&gt;""),AND(QD7&gt;=QE$47,QD7&lt;&gt;""),AND(RB7&gt;=RM$47,RB7&lt;&gt;""),AND(RE7&gt;=RM$47,RE7&lt;&gt;""),AND(RI7&gt;=RM$47,RI7&lt;&gt;""),AND(RL7&gt;=RM$47,RL7&lt;&gt;""),AND(SJ7&gt;=SU$47,SJ7&lt;&gt;""),AND(SM7&gt;=SU$47,SM7&lt;&gt;""),AND(SQ7&gt;=SU$47,SQ7&lt;&gt;""),AND(ST7&gt;=SU$47,ST7&lt;&gt;"")),"P","")</f>
        <v>P</v>
      </c>
      <c r="J7" s="36" t="str">
        <f>IF(AND(I7="P",H7=""),"No DD",IF(OR(AND(AO7&gt;=AY$46,AO7&lt;&gt;"",AQ7&gt;=AY$50,AQ7&lt;&gt;"",AN7=""),AND(AR7&gt;=AY$46,AR7&lt;&gt;"",AT7&gt;=AY$50,AT7&lt;&gt;"",AN7=""),AND(AV7&gt;=AY$46,AV7&lt;&gt;"",AX7&gt;=AY$50,AX7&lt;&gt;"",AN7=""),AND(BP7&gt;=BZ$46,BP7&lt;&gt;"",BR7&gt;=BZ$50,BR7&lt;&gt;"",BO7=""),AND(BS7&gt;=BZ$46,BS7&lt;&gt;"",BU7&gt;=BZ$50,BU7&lt;&gt;"",BO7=""),AND(BW7&gt;=BZ$46,BW7&lt;&gt;"",BY7&gt;=BZ$50,BY7&lt;&gt;"",BO7=""),AND(CQ7&gt;=DA$46,CQ7&lt;&gt;"",CS7&gt;=DA$50,CS7&lt;&gt;"",CP7=""),AND(CT7&gt;=DA$46,CT7&lt;&gt;"",CV7&gt;=DA$50,CV7&lt;&gt;"",CP7=""),AND(CX7&gt;=DA$46,CX7&lt;&gt;"",CZ7&gt;=DA$50,CZ7&lt;&gt;"",CP7=""),AND(DX7&gt;=EK$46,DX7&lt;&gt;"",DZ7&gt;=EK$50,DZ7&lt;&gt;""),AND(EA7&gt;=EK$46,EA7&lt;&gt;"",EC7&gt;=EK$50,EC7&lt;&gt;""),AND(EE7&gt;=EK$46,EE7&lt;&gt;"",EG7&gt;=EK$50,EG7&lt;&gt;""),AND(EH7&gt;=EK$46,EH7&lt;&gt;"",EJ7&gt;=EK$50,EJ7&lt;&gt;""),AND(FF7&gt;=FS$46,FF7&lt;&gt;"",FH7&gt;=FS$50,FH7&lt;&gt;""),AND(FI7&gt;=FS$46,FI7&lt;&gt;"",FK7&gt;=FS$50,FK7&lt;&gt;""),AND(FM7&gt;=FS$46,FM7&lt;&gt;"",FO7&gt;=FS$50,FO7&lt;&gt;""),AND(FP7&gt;=FS$46,FP7&lt;&gt;"",FR7&gt;=FS$50,FR7&lt;&gt;""),AND(GN7&gt;=HA$46,GN7&lt;&gt;"",GP7&gt;=HA$50,GP7&lt;&gt;""),AND(GQ7&gt;=HA$46,GQ7&lt;&gt;"",GS7&gt;=HA$50,GS7&lt;&gt;""),AND(GU7&gt;=HA$46,GU7&lt;&gt;"",GW7&gt;=HA$50,GW7&lt;&gt;""),AND(GX7&gt;=HA$46,GX7&lt;&gt;"",GZ7&gt;=HA$50,GZ7&lt;&gt;""),AND(HV7&gt;=II$46,HV7&lt;&gt;"",HX7&gt;=II$50,HX7&lt;&gt;""),AND(HY7&gt;=II$46,HY7&lt;&gt;"",IA7&gt;=II$50,IA7&lt;&gt;""),AND(IC7&gt;=II$46,IC7&lt;&gt;"",IE7&gt;=II$50,IE7&lt;&gt;""),AND(IF7&gt;=II$46,IF7&lt;&gt;"",IH7&gt;=II$50,IH7&lt;&gt;""),AND(JD7&gt;=JQ$46,JD7&lt;&gt;"",JF7&gt;=JQ$50,JF7&lt;&gt;""),AND(JG7&gt;=JQ$46,JG7&lt;&gt;"",JI7&gt;=JQ$50,JI7&lt;&gt;""),AND(JK7&gt;=JQ$46,JK7&lt;&gt;"",JM7&gt;=JQ$50,JM7&lt;&gt;""),AND(JN7&gt;=JQ$46,JN7&lt;&gt;"",JP7&gt;=JQ$50,JP7&lt;&gt;""),AND(KL7&gt;=KY$46,KL7&lt;&gt;"",KN7&gt;=KY$50,KN7&lt;&gt;""),AND(KO7&gt;=KY$46,KO7&lt;&gt;"",KQ7&gt;=KY$50,KQ7&lt;&gt;""),AND(KS7&gt;=KY$46,KS7&lt;&gt;"",KU7&gt;=KY$50,KU7&lt;&gt;""),AND(KV7&gt;=KY$46,KV7&lt;&gt;"",KX7&gt;=KY$50,KX7&lt;&gt;""),AND(LT7&gt;=MG$46,LT7&lt;&gt;"",LV7&gt;=MG$50,LV7&lt;&gt;""),AND(LW7&gt;=MG$46,LW7&lt;&gt;"",LY7&gt;=MG$50,LY7&lt;&gt;""),AND(MA7&gt;=MG$46,MA7&lt;&gt;"",MC7&gt;=MG$50,MC7&lt;&gt;""),AND(MD7&gt;=MG$46,MD7&lt;&gt;"",MF7&gt;=MG$50,MF7&lt;&gt;""),AND(NB7&gt;=NO$46,NB7&lt;&gt;"",ND7&gt;=NO$50,ND7&lt;&gt;""),AND(NE7&gt;=NO$46,NE7&lt;&gt;"",NG7&gt;=NO$50,NG7&lt;&gt;""),AND(NI7&gt;=NO$46,NI7&lt;&gt;"",NK7&gt;=NO$50,NK7&lt;&gt;""),AND(NL7&gt;=NO$46,NL7&lt;&gt;"",NN7&gt;=NO$50,NN7&lt;&gt;""),AND(OJ7&gt;=OW$46,OJ7&lt;&gt;"",OL7&gt;=OW$50,OL7&lt;&gt;""),AND(OM7&gt;=OW$46,OM7&lt;&gt;"",OO7&gt;=OW$50,OO7&lt;&gt;""),AND(OQ7&gt;=OW$46,OQ7&lt;&gt;"",OS7&gt;=OW$50,OS7&lt;&gt;""),AND(OT7&gt;=OW$46,OT7&lt;&gt;"",OV7&gt;=OW$50,OV7&lt;&gt;""),AND(PR7&gt;=QE$46,PR7&lt;&gt;"",PT7&gt;=QE$50,PT7&lt;&gt;""),AND(PU7&gt;=QE$46,PU7&lt;&gt;"",PW7&gt;=QE$50,PW7&lt;&gt;""),AND(PY7&gt;=QE$46,PY7&lt;&gt;"",QA7&gt;=QE$50,QA7&lt;&gt;""),AND(QB7&gt;=QE$46,QB7&lt;&gt;"",QD7&gt;=QE$50,QD7&lt;&gt;""),AND(QZ7&gt;=RM$46,QZ7&lt;&gt;"",RB7&gt;=RM$50,RB7&lt;&gt;""),AND(RC7&gt;=RM$46,RC7&lt;&gt;"",RE7&gt;=RM$50,RE7&lt;&gt;""),AND(RG7&gt;=RM$46,RG7&lt;&gt;"",RI7&gt;=RM$50,RI7&lt;&gt;""),AND(RJ7&gt;=RM$46,RJ7&lt;&gt;"",RL7&gt;=RM$50,RL7&lt;&gt;""),AND(SH7&gt;=SU$46,SH7&lt;&gt;"",SJ7&gt;=SU$50,SJ7&lt;&gt;""),AND(SK7&gt;=SU$46,SK7&lt;&gt;"",SM7&gt;=SU$50,SM7&lt;&gt;""),AND(SO7&gt;=SU$46,SO7&lt;&gt;"",SQ7&gt;=SU$50,SQ7&lt;&gt;""),AND(SR7&gt;=SU$46,SR7&lt;&gt;"",ST7&gt;=SU$50,ST7&lt;&gt;"")),"Merit",IF(OR(AND(AO7&gt;=AY$45,AO7&lt;&gt;"",AQ7&gt;=AY$49,AQ7&lt;&gt;"",AN7=""),AND(AR7&gt;=AY$45,AR7&lt;&gt;"",AT7&gt;=AY$49,AT7&lt;&gt;"",AN7=""),AND(AV7&gt;=AY$45,AV7&lt;&gt;"",AX7&gt;=AY$49,AX7&lt;&gt;"",AN7=""),AND(BP7&gt;=BZ$45,BP7&lt;&gt;"",BR7&gt;=BZ$49,BR7&lt;&gt;"",BO7=""),AND(BS7&gt;=BZ$45,BS7&lt;&gt;"",BU7&gt;=BZ$49,BU7&lt;&gt;"",BO7=""),AND(BW7&gt;=BZ$45,BW7&lt;&gt;"",BY7&gt;=BZ$49,BY7&lt;&gt;"",BO7=""),AND(CQ7&gt;=DA$45,CQ7&lt;&gt;"",CS7&gt;=DA$49,CS7&lt;&gt;"",CP7=""),AND(CT7&gt;=DA$45,CT7&lt;&gt;"",CV7&gt;=DA$49,CV7&lt;&gt;"",CP7=""),AND(CX7&gt;=DA$45,CX7&lt;&gt;"",CZ7&gt;=DA$49,CZ7&lt;&gt;"",CP7=""),AND(DX7&gt;=EK$45,DX7&lt;&gt;"",DZ7&gt;=EK$49,DZ7&lt;&gt;""),AND(EA7&gt;=EK$45,EA7&lt;&gt;"",EC7&gt;=EK$49,EC7&lt;&gt;""),AND(EE7&gt;=EK$45,EE7&lt;&gt;"",EG7&gt;=EK$49,EG7&lt;&gt;""),AND(EH7&gt;=EK$45,EH7&lt;&gt;"",EJ7&gt;=EK$49,EJ7&lt;&gt;""),AND(FF7&gt;=FS$45,FF7&lt;&gt;"",FH7&gt;=FS$49,FH7&lt;&gt;""),AND(FI7&gt;=FS$45,FI7&lt;&gt;"",FK7&gt;=FS$49,FK7&lt;&gt;""),AND(FM7&gt;=FS$45,FM7&lt;&gt;"",FO7&gt;=FS$49,FO7&lt;&gt;""),AND(FP7&gt;=FS$45,FP7&lt;&gt;"",FR7&gt;=FS$49,FR7&lt;&gt;""),AND(GN7&gt;=HA$45,GN7&lt;&gt;"",GP7&gt;=HA$49,GP7&lt;&gt;""),AND(GQ7&gt;=HA$45,GQ7&lt;&gt;"",GS7&gt;=HA$49,GS7&lt;&gt;""),AND(GU7&gt;=HA$45,GU7&lt;&gt;"",GW7&gt;=HA$49,GW7&lt;&gt;""),AND(GX7&gt;=HA$45,GX7&lt;&gt;"",GZ7&gt;=HA$49,GZ7&lt;&gt;""),AND(HV7&gt;=II$45,HV7&lt;&gt;"",HX7&gt;=II$49,HX7&lt;&gt;""),AND(HY7&gt;=II$45,HY7&lt;&gt;"",IA7&gt;=II$49,IA7&lt;&gt;""),AND(IC7&gt;=II$45,IC7&lt;&gt;"",IE7&gt;=II$49,IE7&lt;&gt;""),AND(IF7&gt;=II$45,IF7&lt;&gt;"",IH7&gt;=II$49,IH7&lt;&gt;""),AND(JD7&gt;=JQ$45,JD7&lt;&gt;"",JF7&gt;=JQ$49,JF7&lt;&gt;""),AND(JG7&gt;=JQ$45,JG7&lt;&gt;"",JI7&gt;=JQ$49,JI7&lt;&gt;""),AND(JK7&gt;=JQ$45,JK7&lt;&gt;"",JM7&gt;=JQ$49,JM7&lt;&gt;""),AND(JN7&gt;=JQ$45,JN7&lt;&gt;"",JP7&gt;=JQ$49,JP7&lt;&gt;""),AND(KL7&gt;=KY$45,KL7&lt;&gt;"",KN7&gt;=KY$49,KN7&lt;&gt;""),AND(KO7&gt;=KY$45,KO7&lt;&gt;"",KQ7&gt;=KY$49,KQ7&lt;&gt;""),AND(KS7&gt;=KY$45,KS7&lt;&gt;"",KU7&gt;=KY$49,KU7&lt;&gt;""),AND(KV7&gt;=KY$45,KV7&lt;&gt;"",KX7&gt;=KY$49,KX7&lt;&gt;""),AND(LT7&gt;=MG$45,LT7&lt;&gt;"",LV7&gt;=MG$49,LV7&lt;&gt;""),AND(LW7&gt;=MG$45,LW7&lt;&gt;"",LY7&gt;=MG$49,LY7&lt;&gt;""),AND(MA7&gt;=MG$45,MA7&lt;&gt;"",MC7&gt;=MG$49,MC7&lt;&gt;""),AND(MD7&gt;=MG$45,MD7&lt;&gt;"",MF7&gt;=MG$49,MF7&lt;&gt;""),AND(NB7&gt;=NO$45,NB7&lt;&gt;"",ND7&gt;=NO$49,ND7&lt;&gt;""),AND(NE7&gt;=NO$45,NE7&lt;&gt;"",NG7&gt;=NO$49,NG7&lt;&gt;""),AND(NI7&gt;=NO$45,NI7&lt;&gt;"",NK7&gt;=NO$49,NK7&lt;&gt;""),AND(NL7&gt;=NO$45,NL7&lt;&gt;"",NN7&gt;=NO$49,NN7&lt;&gt;""),AND(OJ7&gt;=OW$45,OJ7&lt;&gt;"",OL7&gt;=OW$49,OL7&lt;&gt;""),AND(OM7&gt;=OW$45,OM7&lt;&gt;"",OO7&gt;=OW$49,OO7&lt;&gt;""),AND(OQ7&gt;=OW$45,OQ7&lt;&gt;"",OS7&gt;=OW$49,OS7&lt;&gt;""),AND(OT7&gt;=OW$45,OT7&lt;&gt;"",OV7&gt;=OW$49,OV7&lt;&gt;""),AND(PR7&gt;=QE$45,PR7&lt;&gt;"",PT7&gt;=QE$49,PT7&lt;&gt;""),AND(PU7&gt;=QE$45,PU7&lt;&gt;"",PW7&gt;=QE$49,PW7&lt;&gt;""),AND(PY7&gt;=QE$45,PY7&lt;&gt;"",QA7&gt;=QE$49,QA7&lt;&gt;""),AND(QB7&gt;=QE$45,QB7&lt;&gt;"",QD7&gt;=QE$49,QD7&lt;&gt;""),AND(QZ7&gt;=RM$45,QZ7&lt;&gt;"",RB7&gt;=RM$49,RB7&lt;&gt;""),AND(RC7&gt;=RM$45,RC7&lt;&gt;"",RE7&gt;=RM$49,RE7&lt;&gt;""),AND(RG7&gt;=RM$45,RG7&lt;&gt;"",RI7&gt;=RM$49,RI7&lt;&gt;""),AND(RJ7&gt;=RM$45,RJ7&lt;&gt;"",RL7&gt;=RM$49,RL7&lt;&gt;""),AND(SH7&gt;=SU$45,SH7&lt;&gt;"",SJ7&gt;=SU$49,SJ7&lt;&gt;""),AND(SK7&gt;=SU$45,SK7&lt;&gt;"",SM7&gt;=SU$49,SM7&lt;&gt;""),AND(SO7&gt;=SU$45,SO7&lt;&gt;"",SQ7&gt;=SU$49,SQ7&lt;&gt;""),AND(SR7&gt;=SU$45,SR7&lt;&gt;"",ST7&gt;=SU$49,ST7&lt;&gt;"")),"Excellence",IF(K7="P","Worlds Team",IF(H7="P","National Team","")))))</f>
        <v>National Team</v>
      </c>
      <c r="K7" s="3" t="str">
        <f>IF(OR(AND(AO7&gt;=AY$44,AO7&lt;&gt;"",AQ7&gt;=AY$48,AQ7&lt;&gt;"",AN7=""),AND(AR7&gt;=AY$44,AR7&lt;&gt;"",AT7&gt;=AY$48,AT7&lt;&gt;"",AN7=""),AND(AV7&gt;=AY$44,AV7&lt;&gt;"",AX7&gt;=AY$48,AX7&lt;&gt;"",AN7=""),AND(BP7&gt;=BZ$44,BP7&lt;&gt;"",BR7&gt;=BZ$48,BR7&lt;&gt;"",BO7=""),AND(BS7&gt;=BZ$44,BS7&lt;&gt;"",BU7&gt;=BZ$48,BU7&lt;&gt;"",BO7=""),AND(BW7&gt;=BZ$44,BW7&lt;&gt;"",BY7&gt;=BZ$48,BY7&lt;&gt;"",BO7=""),AND(CQ7&gt;=DA$44,CQ7&lt;&gt;"",CS7&gt;=DA$48,CS7&lt;&gt;"",CP7=""),AND(CT7&gt;=DA$44,CT7&lt;&gt;"",CV7&gt;=DA$48,CV7&lt;&gt;"",CP7=""),AND(CX7&gt;=DA$44,CX7&lt;&gt;"",CZ7&gt;=DA$48,CZ7&lt;&gt;"",CP7=""),AND(DX7&gt;=EK$44,DX7&lt;&gt;"",DZ7&gt;=EK$48,DZ7&lt;&gt;""),AND(EA7&gt;=EK$44,EA7&lt;&gt;"",EC7&gt;=EK$48,EC7&lt;&gt;""),AND(EE7&gt;=EK$44,EE7&lt;&gt;"",EG7&gt;=EK$48,EG7&lt;&gt;""),AND(EH7&gt;=EK$44,EH7&lt;&gt;"",EJ7&gt;=EK$48,EJ7&lt;&gt;""),AND(FF7&gt;=FS$44,FF7&lt;&gt;"",FH7&gt;=FS$48,FH7&lt;&gt;""),AND(FI7&gt;=FS$44,FI7&lt;&gt;"",FK7&gt;=FS$48,FK7&lt;&gt;""),AND(FM7&gt;=FS$44,FM7&lt;&gt;"",FO7&gt;=FS$48,FO7&lt;&gt;""),AND(FP7&gt;=FS$44,FP7&lt;&gt;"",FR7&gt;=FS$48,FR7&lt;&gt;""),AND(GN7&gt;=HA$44,GN7&lt;&gt;"",GP7&gt;=HA$48,GP7&lt;&gt;""),AND(GQ7&gt;=HA$44,GQ7&lt;&gt;"",GS7&gt;=HA$48,GS7&lt;&gt;""),AND(GU7&gt;=HA$44,GU7&lt;&gt;"",GW7&gt;=HA$48,GW7&lt;&gt;""),AND(GX7&gt;=HA$44,GX7&lt;&gt;"",GZ7&gt;=HA$48,GZ7&lt;&gt;""),AND(HV7&gt;=II$44,HV7&lt;&gt;"",HX7&gt;=II$48,HX7&lt;&gt;""),AND(HY7&gt;=II$44,HY7&lt;&gt;"",IA7&gt;=II$48,IA7&lt;&gt;""),AND(IC7&gt;=II$44,IC7&lt;&gt;"",IE7&gt;=II$48,IE7&lt;&gt;""),AND(IF7&gt;=II$44,IF7&lt;&gt;"",IH7&gt;=II$48,IH7&lt;&gt;""),AND(JD7&gt;=JQ$44,JD7&lt;&gt;"",JF7&gt;=JQ$48,JF7&lt;&gt;""),AND(JG7&gt;=JQ$44,JG7&lt;&gt;"",JI7&gt;=JQ$48,JI7&lt;&gt;""),AND(JK7&gt;=JQ$44,JK7&lt;&gt;"",JM7&gt;=JQ$48,JM7&lt;&gt;""),AND(JN7&gt;=JQ$44,JN7&lt;&gt;"",JP7&gt;=JQ$48,JP7&lt;&gt;""),AND(KL7&gt;=KY$44,KL7&lt;&gt;"",KN7&gt;=KY$48,KN7&lt;&gt;""),AND(KO7&gt;=KY$44,KO7&lt;&gt;"",KQ7&gt;=KY$48,KQ7&lt;&gt;""),AND(KS7&gt;=KY$44,KS7&lt;&gt;"",KU7&gt;=KY$48,KU7&lt;&gt;""),AND(KV7&gt;=KY$44,KV7&lt;&gt;"",KX7&gt;=KY$48,KX7&lt;&gt;""),AND(LT7&gt;=MG$44,LT7&lt;&gt;"",LV7&gt;=MG$48,LV7&lt;&gt;""),AND(LW7&gt;=MG$44,LW7&lt;&gt;"",LY7&gt;=MG$48,LY7&lt;&gt;""),AND(MA7&gt;=MG$44,MA7&lt;&gt;"",MC7&gt;=MG$48,MC7&lt;&gt;""),AND(MD7&gt;=MG$44,MD7&lt;&gt;"",MF7&gt;=MG$48,MF7&lt;&gt;""),AND(NB7&gt;=NO$44,NB7&lt;&gt;"",ND7&gt;=NO$48,ND7&lt;&gt;""),AND(NE7&gt;=NO$44,NE7&lt;&gt;"",NG7&gt;=NO$48,NG7&lt;&gt;""),AND(NI7&gt;=NO$44,NI7&lt;&gt;"",NK7&gt;=NO$48,NK7&lt;&gt;""),AND(NL7&gt;=NO$44,NL7&lt;&gt;"",NN7&gt;=NO$48,NN7&lt;&gt;""),AND(OJ7&gt;=OW$44,OJ7&lt;&gt;"",OL7&gt;=OW$48,OL7&lt;&gt;""),AND(OM7&gt;=OW$44,OM7&lt;&gt;"",OO7&gt;=OW$48,OO7&lt;&gt;""),AND(OQ7&gt;=OW$44,OQ7&lt;&gt;"",OS7&gt;=OW$48,OS7&lt;&gt;""),AND(OT7&gt;=OW$44,OT7&lt;&gt;"",OV7&gt;=OW$48,OV7&lt;&gt;""),AND(PR7&gt;=QE$44,PR7&lt;&gt;"",PT7&gt;=QE$48,PT7&lt;&gt;""),AND(PU7&gt;=QE$44,PU7&lt;&gt;"",PW7&gt;=QE$48,PW7&lt;&gt;""),AND(PY7&gt;=QE$44,PY7&lt;&gt;"",QA7&gt;=QE$48,QA7&lt;&gt;""),AND(QB7&gt;=QE$44,QB7&lt;&gt;"",QD7&gt;=QE$48,QD7&lt;&gt;""),AND(QZ7&gt;=RM$44,QZ7&lt;&gt;"",RB7&gt;=RM$48,RB7&lt;&gt;""),AND(RC7&gt;=RM$44,RC7&lt;&gt;"",RE7&gt;=RM$48,RE7&lt;&gt;""),AND(RG7&gt;=RM$44,RG7&lt;&gt;"",RI7&gt;=RM$48,RI7&lt;&gt;""),AND(RJ7&gt;=RM$44,RJ7&lt;&gt;"",RL7&gt;=RM$48,RL7&lt;&gt;""),AND(SH7&gt;=SU$44,SH7&lt;&gt;"",SJ7&gt;=SU$48,SJ7&lt;&gt;""),AND(SK7&gt;=SU$44,SK7&lt;&gt;"",SM7&gt;=SU$48,SM7&lt;&gt;""),AND(SO7&gt;=SU$44,SO7&lt;&gt;"",SQ7&gt;=SU$48,SQ7&lt;&gt;""),AND(SR7&gt;=SU$44,SR7&lt;&gt;"",ST7&gt;=SU$48,ST7&lt;&gt;"")),"P","")</f>
        <v/>
      </c>
      <c r="L7" s="8">
        <f>IF(COUNT(AQ7,AT7,BR7,BU7,CS7,CV7)&gt;0,LARGE((AQ7,AT7,BR7,BU7,CS7,CV7),1),0)</f>
        <v>53.759999999999991</v>
      </c>
      <c r="M7" s="8" t="str">
        <f>IF(L7="","",IF(OR(L7=CS7,L7=CV7),$CA$1,IF(OR(L7=BR7,L7=BU7),$AZ$1,IF(OR(L7=AQ7,L7=AT7),$Y$1,""))))</f>
        <v>2023 3rd Domestic Trial</v>
      </c>
      <c r="N7" s="8">
        <f>IF(COUNT(AQ7,AT7,BR7,BU7,CS7,CV7)&gt;1,LARGE((AQ7,AT7,BR7,BU7,CS7,CV7),2),0)</f>
        <v>53.56</v>
      </c>
      <c r="O7" s="8" t="str">
        <f>IF(N7="","",IF(OR(N7=CS7,N7=CV7),$CA$1,IF(OR(N7=BR7,N7=BU7),$AZ$1,IF(OR(N7=AQ7,N7=AT7),$Y$1,""))))</f>
        <v>2024 Nationals</v>
      </c>
      <c r="P7" s="8">
        <f>IF(COUNT(AQ7,AT7,BR7,BU7,CS7,CV7)&gt;2,MAX(AX7,BY7,CZ7,LARGE((AQ7,AT7,BR7,BU7,CS7,CV7),3)),IF(MAX(AX7,BY7,CZ7)&gt;0,MAX(AX7,BY7,CZ7),0))</f>
        <v>54.58</v>
      </c>
      <c r="Q7" s="8" t="str">
        <f>IF(P7="","",IF(OR(P7=CS7,P7=CV7,P7=CZ7),$CA$1,IF(OR(P7=BR7,P7=BU7,P7=BY7),$AZ$1,IF(OR(P7=AQ7,P7=AT7,P7=AX7),$Y$1,""))))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15.000000000000002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3rd Domestic Trial</v>
      </c>
      <c r="T7" s="8">
        <f>IF(MAX(IF(AO7&gt;=$AY$43,AP7,0),IF(AR7&gt;=$AY$43,AS7,0),IF(AV7&gt;=$AY$43,AW7,0),IF(BP7&gt;=$BZ$43,BQ7,0),IF(BS7&gt;=$BZ$43,BT7,0),IF(BW7&gt;=$BZ$43,BX7,0),IF(CQ7&gt;=$DA$43,CR7,0),IF(CT7&gt;=$DA$43,CU7,0),IF(CX7&gt;=$DA$43,CY7,0),IF(DX7&gt;=$EK$43,DY7,0),IF(EA7&gt;=$EK$43,EB7,0),IF(EE7&gt;=$EK$43,EF7,0),IF(EH7&gt;=$EK$43,EI7,0),IF(FF7&gt;=$FS$43,FG7,0),IF(FI7&gt;=$FS$43,FJ7,0),IF(FM7&gt;=$FS$43,FN7,0),IF(FP7&gt;=$FS$43,FQ7,0),IF(GN7&gt;=$HA$43,GO7,0),IF(GQ7&gt;=$HA$43,GR7,0),IF(GU7&gt;=$HA$43,GV7,0),IF(GX7&gt;=$HA$43,GY7,0),IF(HV7&gt;=$II$43,HW7,0),IF(HY7&gt;=$II$43,HZ7,0),IF(IC7&gt;=$II$43,ID7,0),IF(IF7&gt;=$II$43,IG7,0),IF(JD7&gt;=$JQ$43,JE7,0),IF(JG7&gt;=$JQ$43,JH7,0),IF(JK7&gt;=$JQ$43,JL7,0),IF(JN7&gt;=$JQ$43,JO7,0),IF(KL7&gt;=$KY$43,KM7,0),IF(KO7&gt;=$KY$43,KP7,0),IF(KS7&gt;=$KY$43,KT7,0),IF(KV7&gt;=$KY$43,KW7,0),IF(LT7&gt;=$MG$43,LU7,0),IF(LW7&gt;=$MG$43,LX7,0),IF(MA7&gt;=$MG$43,MB7,0),IF(MD7&gt;=$MG$43,ME7,0),IF(NB7&gt;=$NO$43,NC7,0),IF(NE7&gt;=$NO$43,NF7,0),IF(NI7&gt;=$NO$43,NJ7,0),IF(NL7&gt;=$NO$43,NM7,0),IF(OJ7&gt;=$OW$43,OK7,0),IF(OM7&gt;=$OW$43,ON7,0),IF(OQ7&gt;=$OW$43,OR7,0),IF(OT7&gt;=$OW$43,OU7,0),IF(PR7&gt;=$QE$43,PS7,0),IF(PU7&gt;=$QE$43,PV7,0),IF(PY7&gt;=$QE$43,PZ7,0),IF(QB7&gt;=$QE$43,QC7,0),IF(QZ7&gt;=$RM$43,RA7,0),IF(RC7&gt;=$RM$43,RD7,0),IF(RG7&gt;=$RM$43,RH7,0),IF(RJ7&gt;=$RM$43,RK7,0),IF(SH7&gt;=$SU$43,SI7,0),IF(SK7&gt;=$SU$43,SL7,0),IF(SO7&gt;=$SU$43,SP7,0),IF(SR7&gt;=$SU$43,SS7,0))&gt;0,MAX(IF(AO7&gt;=$AY$43,AP7,0),IF(AR7&gt;=$AY$43,AS7,0),IF(AV7&gt;=$AY$43,AW7,0),IF(BP7&gt;=$BZ$43,BQ7,0),IF(BS7&gt;=$BZ$43,BT7,0),IF(BW7&gt;=$BZ$43,BX7,0),IF(CQ7&gt;=$DA$43,CR7,0),IF(CT7&gt;=$DA$43,CU7,0),IF(CX7&gt;=$DA$43,CY7,0),IF(DX7&gt;=$EK$43,DY7,0),IF(EA7&gt;=$EK$43,EB7,0),IF(EE7&gt;=$EK$43,EF7,0),IF(EH7&gt;=$EK$43,EI7,0),IF(FF7&gt;=$FS$43,FG7,0),IF(FI7&gt;=$FS$43,FJ7,0),IF(FM7&gt;=$FS$43,FN7,0),IF(FP7&gt;=$FS$43,FQ7,0),IF(GN7&gt;=$HA$43,GO7,0),IF(GQ7&gt;=$HA$43,GR7,0),IF(GU7&gt;=$HA$43,GV7,0),IF(GX7&gt;=$HA$43,GY7,0),IF(HV7&gt;=$II$43,HW7,0),IF(HY7&gt;=$II$43,HZ7,0),IF(IC7&gt;=$II$43,ID7,0),IF(IF7&gt;=$II$43,IG7,0),IF(JD7&gt;=$JQ$43,JE7,0),IF(JG7&gt;=$JQ$43,JH7,0),IF(JK7&gt;=$JQ$43,JL7,0),IF(JN7&gt;=$JQ$43,JO7,0),IF(KL7&gt;=$KY$43,KM7,0),IF(KO7&gt;=$KY$43,KP7,0),IF(KS7&gt;=$KY$43,KT7,0),IF(KV7&gt;=$KY$43,KW7,0),IF(LT7&gt;=$MG$43,LU7,0),IF(LW7&gt;=$MG$43,LX7,0),IF(MA7&gt;=$MG$43,MB7,0),IF(MD7&gt;=$MG$43,ME7,0),IF(NB7&gt;=$NO$43,NC7,0),IF(NE7&gt;=$NO$43,NF7,0),IF(NI7&gt;=$NO$43,NJ7,0),IF(NL7&gt;=$NO$43,NM7,0),IF(OJ7&gt;=$OW$43,OK7,0),IF(OM7&gt;=$OW$43,ON7,0),IF(OQ7&gt;=$OW$43,OR7,0),IF(OT7&gt;=$OW$43,OU7,0),IF(PR7&gt;=$QE$43,PS7,0),IF(PU7&gt;=$QE$43,PV7,0),IF(PY7&gt;=$QE$43,PZ7,0),IF(QB7&gt;=$QE$43,QC7,0),IF(QZ7&gt;=$RM$43,RA7,0),IF(RC7&gt;=$RM$43,RD7,0),IF(RG7&gt;=$RM$43,RH7,0),IF(RJ7&gt;=$RM$43,RK7,0),IF(SH7&gt;=$SU$43,SI7,0),IF(SK7&gt;=$SU$43,SL7,0),IF(SO7&gt;=$SU$43,SP7,0),IF(SR7&gt;=$SU$43,SS7,0)),0)</f>
        <v>15.66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2024 Nationals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2">
        <v>15.4</v>
      </c>
      <c r="Z7" s="22">
        <v>9</v>
      </c>
      <c r="AA7" s="22">
        <v>13.7</v>
      </c>
      <c r="AB7" s="22">
        <v>15.66</v>
      </c>
      <c r="AC7" s="22">
        <v>0</v>
      </c>
      <c r="AD7" s="22"/>
      <c r="AE7" s="22"/>
      <c r="AF7" s="22"/>
      <c r="AG7" s="22"/>
      <c r="AH7" s="22"/>
      <c r="AI7" s="22">
        <v>14.4</v>
      </c>
      <c r="AJ7" s="22">
        <v>9.1</v>
      </c>
      <c r="AK7" s="22">
        <v>15.000000000000002</v>
      </c>
      <c r="AL7" s="22">
        <v>15.43</v>
      </c>
      <c r="AM7" s="22">
        <v>0</v>
      </c>
      <c r="AN7" s="27"/>
      <c r="AO7" s="38">
        <f>IF(AA7&gt;0,AA7,"")</f>
        <v>13.7</v>
      </c>
      <c r="AP7" s="38">
        <f>IF(AB7&gt;0,AB7,"")</f>
        <v>15.66</v>
      </c>
      <c r="AQ7" s="40">
        <f>IF(SUM(Y7:AB7)-AC7&gt;0,SUM(Y7:AB7)-AC7,"")</f>
        <v>53.759999999999991</v>
      </c>
      <c r="AR7" s="40" t="str">
        <f>IF(AF7&gt;0,AF7,"")</f>
        <v/>
      </c>
      <c r="AS7" s="40" t="str">
        <f>IF(AG7&gt;0,AG7,"")</f>
        <v/>
      </c>
      <c r="AT7" s="40" t="str">
        <f>IF(SUM(AD7:AG7)-AH7&gt;0,SUM(AD7:AG7)-AH7,"")</f>
        <v/>
      </c>
      <c r="AU7" s="40">
        <f>IF(AQ7="","",MAX(AQ7,AT7))</f>
        <v>53.759999999999991</v>
      </c>
      <c r="AV7" s="40">
        <f>IF(AK7&gt;0,AK7,"")</f>
        <v>15.000000000000002</v>
      </c>
      <c r="AW7" s="40">
        <f>IF(AL7&gt;0,AL7,"")</f>
        <v>15.43</v>
      </c>
      <c r="AX7" s="40">
        <f>IF(SUM(AI7:AL7)-AM7&gt;0,SUM(AI7:AL7)-AM7,"")</f>
        <v>53.93</v>
      </c>
      <c r="AY7" s="40">
        <f>IF(SUM(AU7,AX7)&gt;0,SUM(AU7,AX7),"")</f>
        <v>107.69</v>
      </c>
      <c r="AZ7" s="26">
        <v>15.3</v>
      </c>
      <c r="BA7" s="26">
        <v>9.1</v>
      </c>
      <c r="BB7" s="26">
        <v>13.4</v>
      </c>
      <c r="BC7" s="26">
        <v>15.04</v>
      </c>
      <c r="BD7" s="26">
        <v>0.1</v>
      </c>
      <c r="BE7" s="26">
        <v>15.1</v>
      </c>
      <c r="BF7" s="26">
        <v>9</v>
      </c>
      <c r="BG7" s="26">
        <v>14</v>
      </c>
      <c r="BH7" s="26">
        <v>15.4</v>
      </c>
      <c r="BI7" s="26">
        <v>0</v>
      </c>
      <c r="BJ7" s="26">
        <v>11.1</v>
      </c>
      <c r="BK7" s="26">
        <v>6.3</v>
      </c>
      <c r="BL7" s="26">
        <v>10.3</v>
      </c>
      <c r="BM7" s="26">
        <v>10.92</v>
      </c>
      <c r="BN7" s="26">
        <v>0</v>
      </c>
      <c r="BO7" s="28"/>
      <c r="BP7" s="39">
        <f>IF(BB7&gt;0,BB7,"")</f>
        <v>13.4</v>
      </c>
      <c r="BQ7" s="39">
        <f>IF(BC7&gt;0,BC7,"")</f>
        <v>15.04</v>
      </c>
      <c r="BR7" s="11">
        <f>IF(SUM(AZ7:BC7)-BD7&gt;0,SUM(AZ7:BC7)-BD7,"")</f>
        <v>52.739999999999995</v>
      </c>
      <c r="BS7" s="11">
        <f>IF(BG7&gt;0,BG7,"")</f>
        <v>14</v>
      </c>
      <c r="BT7" s="11">
        <f>IF(BH7&gt;0,BH7,"")</f>
        <v>15.4</v>
      </c>
      <c r="BU7" s="11">
        <f>IF(SUM(BE7:BH7)-BI7&gt;0,SUM(BE7:BH7)-BI7,"")</f>
        <v>53.5</v>
      </c>
      <c r="BV7" s="11">
        <f>IF(BR7="","",MAX(BR7,BU7))</f>
        <v>53.5</v>
      </c>
      <c r="BW7" s="11">
        <f>IF(BL7&gt;0,BL7,"")</f>
        <v>10.3</v>
      </c>
      <c r="BX7" s="11">
        <f>IF(BM7&gt;0,BM7,"")</f>
        <v>10.92</v>
      </c>
      <c r="BY7" s="11">
        <f>IF(SUM(BJ7:BM7)-BN7&gt;0,SUM(BJ7:BM7)-BN7,"")</f>
        <v>38.619999999999997</v>
      </c>
      <c r="BZ7" s="11">
        <f>IF(SUM(BV7,BY7)&gt;0,SUM(BV7,BY7),"")</f>
        <v>92.12</v>
      </c>
      <c r="CA7" s="22">
        <v>15.5</v>
      </c>
      <c r="CB7" s="22">
        <v>9.3000000000000007</v>
      </c>
      <c r="CC7" s="22">
        <v>13.3</v>
      </c>
      <c r="CD7" s="22">
        <v>15.66</v>
      </c>
      <c r="CE7" s="22">
        <v>0.2</v>
      </c>
      <c r="CF7" s="22">
        <v>4.0999999999999996</v>
      </c>
      <c r="CG7" s="22">
        <v>2.7</v>
      </c>
      <c r="CH7" s="22">
        <v>4.7</v>
      </c>
      <c r="CI7" s="22">
        <v>4.71</v>
      </c>
      <c r="CJ7" s="22">
        <v>0</v>
      </c>
      <c r="CK7" s="22">
        <v>16.5</v>
      </c>
      <c r="CL7" s="22">
        <v>9</v>
      </c>
      <c r="CM7" s="22">
        <v>13.4</v>
      </c>
      <c r="CN7" s="22">
        <v>15.78</v>
      </c>
      <c r="CO7" s="22">
        <v>0.1</v>
      </c>
      <c r="CP7" s="27"/>
      <c r="CQ7" s="38">
        <f>IF(CC7&gt;0,CC7,"")</f>
        <v>13.3</v>
      </c>
      <c r="CR7" s="38">
        <f>IF(CD7&gt;0,CD7,"")</f>
        <v>15.66</v>
      </c>
      <c r="CS7" s="40">
        <f>IF(SUM(CA7:CD7)-CE7&gt;0,SUM(CA7:CD7)-CE7,"")</f>
        <v>53.56</v>
      </c>
      <c r="CT7" s="40">
        <f>IF(CH7&gt;0,CH7,"")</f>
        <v>4.7</v>
      </c>
      <c r="CU7" s="40">
        <f>IF(CI7&gt;0,CI7,"")</f>
        <v>4.71</v>
      </c>
      <c r="CV7" s="40">
        <f>IF(SUM(CF7:CI7)-CJ7&gt;0,SUM(CF7:CI7)-CJ7,"")</f>
        <v>16.21</v>
      </c>
      <c r="CW7" s="40">
        <f>IF(CS7="","",MAX(CS7,CV7))</f>
        <v>53.56</v>
      </c>
      <c r="CX7" s="40">
        <f>IF(CM7&gt;0,CM7,"")</f>
        <v>13.4</v>
      </c>
      <c r="CY7" s="40">
        <f>IF(CN7&gt;0,CN7,"")</f>
        <v>15.78</v>
      </c>
      <c r="CZ7" s="40">
        <f>IF(SUM(CK7:CN7)-CO7&gt;0,SUM(CK7:CN7)-CO7,"")</f>
        <v>54.58</v>
      </c>
      <c r="DA7" s="40">
        <f>IF(SUM(CW7,CZ7)&gt;0,SUM(CW7,CZ7),"")</f>
        <v>108.14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6</v>
      </c>
      <c r="FU7" s="17">
        <v>3.8</v>
      </c>
      <c r="FV7" s="17">
        <v>5.2</v>
      </c>
      <c r="FW7" s="17">
        <v>6.4</v>
      </c>
      <c r="FX7" s="17">
        <v>0</v>
      </c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>IF(FV7&gt;0,FV7,"")</f>
        <v>5.2</v>
      </c>
      <c r="GO7" s="40">
        <f>IF(FW7&gt;0,FW7,"")</f>
        <v>6.4</v>
      </c>
      <c r="GP7" s="40">
        <f>IF(SUM(FT7:FW7)-FX7&gt;0,SUM(FT7:FW7)-FX7,"")</f>
        <v>21.4</v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>
        <f>IF(MAX(GP7,GS7)&gt;0,MAX(GP7,GS7),"")</f>
        <v>21.4</v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21.4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>
        <v>1.6</v>
      </c>
      <c r="IK7" s="17">
        <v>0.9</v>
      </c>
      <c r="IL7" s="17">
        <v>2</v>
      </c>
      <c r="IM7" s="17">
        <v>1.75</v>
      </c>
      <c r="IN7" s="17">
        <v>0</v>
      </c>
      <c r="IO7" s="17">
        <v>7.6</v>
      </c>
      <c r="IP7" s="17">
        <v>4.5</v>
      </c>
      <c r="IQ7" s="17">
        <v>7</v>
      </c>
      <c r="IR7" s="17">
        <v>8.17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>
        <f>IF(IL7&gt;0,IL7,"")</f>
        <v>2</v>
      </c>
      <c r="JE7" s="40">
        <f>IF(IM7&gt;0,IM7,"")</f>
        <v>1.75</v>
      </c>
      <c r="JF7" s="40">
        <f>IF(SUM(IJ7:IM7)-IN7&gt;0,SUM(IJ7:IM7)-IN7,"")</f>
        <v>6.25</v>
      </c>
      <c r="JG7" s="40">
        <f>IF(IQ7&gt;0,IQ7,"")</f>
        <v>7</v>
      </c>
      <c r="JH7" s="40">
        <f>IF(IR7&gt;0,IR7,"")</f>
        <v>8.17</v>
      </c>
      <c r="JI7" s="40">
        <f>IF(SUM(IO7:IR7)-IS7&gt;0,SUM(IO7:IR7)-IS7,"")</f>
        <v>27.270000000000003</v>
      </c>
      <c r="JJ7" s="40">
        <f>IF(MAX(JF7,JI7)&gt;0,MAX(JF7,JI7),"")</f>
        <v>27.270000000000003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>
        <f>IF(SUM(JJ7,JM7,JP7)&gt;0,SUM(JJ7,JM7,JP7),"")</f>
        <v>27.270000000000003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15.4</v>
      </c>
      <c r="SW7" s="22">
        <f>IF($CP7="P",CB7,(CB7+BA7)/2)</f>
        <v>9.1999999999999993</v>
      </c>
      <c r="SX7" s="22">
        <f>IF($CP7="P",CC7,(CC7+BB7)/2)</f>
        <v>13.350000000000001</v>
      </c>
      <c r="SY7" s="22">
        <f>IF($CP7="P",CD7,(CD7+BC7)/2)</f>
        <v>15.35</v>
      </c>
      <c r="SZ7" s="22">
        <f>IF($CP7="P",CE7,(CE7+BD7)/2)</f>
        <v>0.15000000000000002</v>
      </c>
      <c r="TA7" s="22">
        <f>IF($CP7="P",CF7,(CF7+BE7)/2)</f>
        <v>9.6</v>
      </c>
      <c r="TB7" s="22">
        <f>IF($CP7="P",CG7,(CG7+BF7)/2)</f>
        <v>5.85</v>
      </c>
      <c r="TC7" s="22">
        <f>IF($CP7="P",CH7,(CH7+BG7)/2)</f>
        <v>9.35</v>
      </c>
      <c r="TD7" s="22">
        <f>IF($CP7="P",CI7,(CI7+BH7)/2)</f>
        <v>10.055</v>
      </c>
      <c r="TE7" s="22">
        <f>IF($CP7="P",CJ7,(CJ7+BI7)/2)</f>
        <v>0</v>
      </c>
      <c r="TF7" s="22">
        <f>IF($CP7="P",CK7,(CK7+BJ7)/2)</f>
        <v>13.8</v>
      </c>
      <c r="TG7" s="22">
        <f>IF($CP7="P",CL7,(CL7+BK7)/2)</f>
        <v>7.65</v>
      </c>
      <c r="TH7" s="22">
        <f>IF($CP7="P",CM7,(CM7+BL7)/2)</f>
        <v>11.850000000000001</v>
      </c>
      <c r="TI7" s="22">
        <f>IF($CP7="P",CN7,(CN7+BM7)/2)</f>
        <v>13.35</v>
      </c>
      <c r="TJ7" s="22">
        <f>IF($CP7="P",CO7,(CO7+BN7)/2)</f>
        <v>0.05</v>
      </c>
      <c r="TK7" s="27" t="s">
        <v>46</v>
      </c>
      <c r="TL7" s="40">
        <f>IF(SX7&gt;0,SX7,"")</f>
        <v>13.350000000000001</v>
      </c>
      <c r="TM7" s="40">
        <f>IF(SY7&gt;0,SY7,"")</f>
        <v>15.35</v>
      </c>
      <c r="TN7" s="40">
        <f>IF(SUM(SV7:SY7)-SZ7&gt;0,SUM(SV7:SY7)-SZ7,"")</f>
        <v>53.150000000000006</v>
      </c>
      <c r="TO7" s="40">
        <f>IF(TC7&gt;0,TC7,"")</f>
        <v>9.35</v>
      </c>
      <c r="TP7" s="40">
        <f>IF(TD7&gt;0,TD7,"")</f>
        <v>10.055</v>
      </c>
      <c r="TQ7" s="40">
        <f>IF(SUM(TA7:TD7)-TE7&gt;0,SUM(TA7:TD7)-TE7,"")</f>
        <v>34.854999999999997</v>
      </c>
      <c r="TR7" s="40">
        <f>IF(MAX(TN7,TQ7)&gt;0,MAX(TN7,TQ7),"")</f>
        <v>53.150000000000006</v>
      </c>
      <c r="TS7" s="40">
        <f>IF(TH7&gt;0,TH7,"")</f>
        <v>11.850000000000001</v>
      </c>
      <c r="TT7" s="40">
        <f>IF(TI7&gt;0,TI7,"")</f>
        <v>13.35</v>
      </c>
      <c r="TU7" s="40">
        <f>IF(SUM(TF7:TI7)-TJ7&gt;0,SUM(TF7:TI7)-TJ7,"")</f>
        <v>46.600000000000009</v>
      </c>
      <c r="TV7" s="40">
        <f>IF(SUM(TR7,TU7)&gt;0,SUM(TR7,TU7),"")</f>
        <v>99.750000000000014</v>
      </c>
    </row>
    <row r="8" spans="1:542" x14ac:dyDescent="0.2">
      <c r="A8" s="4" cm="1">
        <f t="array" ref="A8">IF(AND(J8&lt;&gt;"",J8&lt;&gt;"No DD"),SUMPRODUCT((J$4:J$41&lt;&gt;"")*(J$4:J$41&lt;&gt;"No DD")*(F$4:F$41&gt;F8))+1,IF(J8="No DD",SUMPRODUCT((J$4:J$41="No DD")*(F$4:F$41&gt;F8))+1+SUMPRODUCT((J$4:J$41&lt;&gt;"")*(J$4:J$41&lt;&gt;"No DD")),""))</f>
        <v>5</v>
      </c>
      <c r="B8" s="4" cm="1">
        <f t="array" ref="B8">IF(AND(J8&lt;&gt;"",J8&lt;&gt;"No DD",G8=""),SUMPRODUCT((J$4:J$41&lt;&gt;"")*(J$4:J$41&lt;&gt;"No DD")*(G$4:G$41="")*(F$4:F$41&gt;F8))+1,IF(J8="No DD",SUMPRODUCT((J$4:J$41="No DD")*(F$4:F$41&gt;F8)*(G$4:G$41=""))+1+SUMPRODUCT((J$4:J$41&lt;&gt;"")*(G$4:G$41="")*(J$4:J$41&lt;&gt;"No DD")),""))</f>
        <v>2</v>
      </c>
      <c r="C8" s="5" t="s">
        <v>101</v>
      </c>
      <c r="D8" s="4" t="s">
        <v>100</v>
      </c>
      <c r="E8" s="4">
        <v>2004</v>
      </c>
      <c r="F8" s="9">
        <f>SUM(L8:V8)+SUM(L8:T8)*0.0000001+SUM(L8)*0.0000000000001</f>
        <v>192.03001920300539</v>
      </c>
      <c r="G8" s="66"/>
      <c r="H8" s="3" t="str">
        <f>IF(OR(AND(AO8&gt;=AY$43,AO8&lt;&gt;"",AQ8&gt;=AY$47,AQ8&lt;&gt;"",AN8=""),AND(AR8&gt;=AY$43,AR8&lt;&gt;"",AT8&gt;=AY$47,AT8&lt;&gt;"",AN8=""),AND(AV8&gt;=AY$43,AV8&lt;&gt;"",AX8&gt;=AY$47,AX8&lt;&gt;"",AN8=""),AND(BP8&gt;=BZ$43,BP8&lt;&gt;"",BR8&gt;=BZ$47,BR8&lt;&gt;"",BO8=""),AND(BS8&gt;=BZ$43,BS8&lt;&gt;"",BU8&gt;=BZ$47,BU8&lt;&gt;"",BO8=""),AND(BW8&gt;=BZ$43,BW8&lt;&gt;"",BY8&gt;=BZ$47,BY8&lt;&gt;"",BO8=""),AND(CQ8&gt;=DA$43,CQ8&lt;&gt;"",CS8&gt;=DA$47,CS8&lt;&gt;"",CP8=""),AND(CT8&gt;=DA$43,CT8&lt;&gt;"",CV8&gt;=DA$47,CV8&lt;&gt;"",CP8=""),AND(CX8&gt;=DA$43,CX8&lt;&gt;"",CZ8&gt;=DA$47,CZ8&lt;&gt;"",CP8=""),AND(DX8&gt;=EK$43,DX8&lt;&gt;"",DZ8&gt;=EK$47,DZ8&lt;&gt;""),AND(EA8&gt;=EK$43,EA8&lt;&gt;"",EC8&gt;=EK$47,EC8&lt;&gt;""),AND(EE8&gt;=EK$43,EE8&lt;&gt;"",EG8&gt;=EK$47,EG8&lt;&gt;""),AND(EH8&gt;=EK$43,EH8&lt;&gt;"",EJ8&gt;=EK$47,EJ8&lt;&gt;""),AND(FF8&gt;=FS$43,FF8&lt;&gt;"",FH8&gt;=FS$47,FH8&lt;&gt;""),AND(FI8&gt;=FS$43,FI8&lt;&gt;"",FK8&gt;=FS$47,FK8&lt;&gt;""),AND(FM8&gt;=FS$43,FM8&lt;&gt;"",FO8&gt;=FS$47,FO8&lt;&gt;""),AND(FP8&gt;=FS$43,FP8&lt;&gt;"",FR8&gt;=FS$47,FR8&lt;&gt;""),AND(GN8&gt;=HA$43,GN8&lt;&gt;"",GP8&gt;=HA$47,GP8&lt;&gt;""),AND(GQ8&gt;=HA$43,GQ8&lt;&gt;"",GS8&gt;=HA$47,GS8&lt;&gt;""),AND(GU8&gt;=HA$43,GU8&lt;&gt;"",GW8&gt;=HA$47,GW8&lt;&gt;""),AND(GX8&gt;=HA$43,GX8&lt;&gt;"",GZ8&gt;=HA$47,GZ8&lt;&gt;""),AND(HV8&gt;=II$43,HV8&lt;&gt;"",HX8&gt;=II$47,HX8&lt;&gt;""),AND(HY8&gt;=II$43,HY8&lt;&gt;"",IA8&gt;=II$47,IA8&lt;&gt;""),AND(IC8&gt;=II$43,IC8&lt;&gt;"",IE8&gt;=II$47,IE8&lt;&gt;""),AND(IF8&gt;=II$43,IF8&lt;&gt;"",IH8&gt;=II$47,IH8&lt;&gt;""),AND(JD8&gt;=JQ$43,JD8&lt;&gt;"",JF8&gt;=JQ$47,JF8&lt;&gt;""),AND(JG8&gt;=JQ$43,JG8&lt;&gt;"",JI8&gt;=JQ$47,JI8&lt;&gt;""),AND(JK8&gt;=JQ$43,JK8&lt;&gt;"",JM8&gt;=JQ$47,JM8&lt;&gt;""),AND(JN8&gt;=JQ$43,JN8&lt;&gt;"",JP8&gt;=JQ$47,JP8&lt;&gt;""),AND(KL8&gt;=KY$43,KL8&lt;&gt;"",KN8&gt;=KY$47,KN8&lt;&gt;""),AND(KO8&gt;=KY$43,KO8&lt;&gt;"",KQ8&gt;=KY$47,KQ8&lt;&gt;""),AND(KS8&gt;=KY$43,KS8&lt;&gt;"",KU8&gt;=KY$47,KU8&lt;&gt;""),AND(KV8&gt;=KY$43,KV8&lt;&gt;"",KX8&gt;=KY$47,KX8&lt;&gt;""),AND(LT8&gt;=MG$43,LT8&lt;&gt;"",LV8&gt;=MG$47,LV8&lt;&gt;""),AND(LW8&gt;=MG$43,LW8&lt;&gt;"",LY8&gt;=MG$47,LY8&lt;&gt;""),AND(MA8&gt;=MG$43,MA8&lt;&gt;"",MC8&gt;=MG$47,MC8&lt;&gt;""),AND(MD8&gt;=MG$43,MD8&lt;&gt;"",MF8&gt;=MG$47,MF8&lt;&gt;""),AND(NB8&gt;=NO$43,NB8&lt;&gt;"",ND8&gt;=NO$47,ND8&lt;&gt;""),AND(NE8&gt;=NO$43,NE8&lt;&gt;"",NG8&gt;=NO$47,NG8&lt;&gt;""),AND(NI8&gt;=NO$43,NI8&lt;&gt;"",NK8&gt;=NO$47,NK8&lt;&gt;""),AND(NL8&gt;=NO$43,NL8&lt;&gt;"",NN8&gt;=NO$47,NN8&lt;&gt;""),AND(OJ8&gt;=OW$43,OJ8&lt;&gt;"",OL8&gt;=OW$47,OL8&lt;&gt;""),AND(OM8&gt;=OW$43,OM8&lt;&gt;"",OO8&gt;=OW$47,OO8&lt;&gt;""),AND(OQ8&gt;=OW$43,OQ8&lt;&gt;"",OS8&gt;=OW$47,OS8&lt;&gt;""),AND(OT8&gt;=OW$43,OT8&lt;&gt;"",OV8&gt;=OW$47,OV8&lt;&gt;""),AND(PR8&gt;=QE$43,PR8&lt;&gt;"",PT8&gt;=QE$47,PT8&lt;&gt;""),AND(PU8&gt;=QE$43,PU8&lt;&gt;"",PW8&gt;=QE$47,PW8&lt;&gt;""),AND(PY8&gt;=QE$43,PY8&lt;&gt;"",QA8&gt;=QE$47,QA8&lt;&gt;""),AND(QB8&gt;=QE$43,QB8&lt;&gt;"",QD8&gt;=QE$47,QD8&lt;&gt;""),AND(QZ8&gt;=RM$43,QZ8&lt;&gt;"",RB8&gt;=RM$47,RB8&lt;&gt;""),AND(RC8&gt;=RM$43,RC8&lt;&gt;"",RE8&gt;=RM$47,RE8&lt;&gt;""),AND(RG8&gt;=RM$43,RG8&lt;&gt;"",RI8&gt;=RM$47,RI8&lt;&gt;""),AND(RJ8&gt;=RM$43,RJ8&lt;&gt;"",RL8&gt;=RM$47,RL8&lt;&gt;""),AND(SH8&gt;=SU$43,SH8&lt;&gt;"",SJ8&gt;=SU$47,SJ8&lt;&gt;""),AND(SK8&gt;=SU$43,SK8&lt;&gt;"",SM8&gt;=SU$47,SM8&lt;&gt;""),AND(SO8&gt;=SU$43,SO8&lt;&gt;"",SQ8&gt;=SU$47,SQ8&lt;&gt;""),AND(SR8&gt;=SU$43,SR8&lt;&gt;"",ST8&gt;=SU$47,ST8&lt;&gt;"")),"P","")</f>
        <v>P</v>
      </c>
      <c r="I8" s="3" t="str">
        <f>IF(OR(AND(AQ8&gt;=AY$47,AQ8&lt;&gt;"",AN8=""),AND(AT8&gt;=AY$47,AT8&lt;&gt;"",AN8=""),AND(AX8&gt;=AY$47,AX8&lt;&gt;"",AN8=""),AND(BR8&gt;=BZ$47,BR8&lt;&gt;"",BO8=""),AND(BU8&gt;=BZ$47,BU8&lt;&gt;"",BO8=""),AND(BY8&gt;=BZ$47,BY8&lt;&gt;"",BO8=""),AND(CS8&gt;=DA$47,CS8&lt;&gt;"",CP8=""),AND(CV8&gt;=DA$47,CV8&lt;&gt;"",CP8=""),AND(CZ8&gt;=DA$47,CZ8&lt;&gt;"",CP8=""),AND(DZ8&gt;=EK$47,DZ8&lt;&gt;""),AND(EC8&gt;=EK$47,EC8&lt;&gt;""),AND(EG8&gt;=EK$47,EG8&lt;&gt;""),AND(EJ8&gt;=EK$47,EJ8&lt;&gt;""),AND(FH8&gt;=FS$47,FH8&lt;&gt;""),AND(FK8&gt;=FS$47,FK8&lt;&gt;""),AND(FO8&gt;=FS$47,FO8&lt;&gt;""),AND(FR8&gt;=FS$47,FR8&lt;&gt;""),AND(GP8&gt;=HA$47,GP8&lt;&gt;""),AND(GS8&gt;=HA$47,GS8&lt;&gt;""),AND(GW8&gt;=HA$47,GW8&lt;&gt;""),AND(GZ8&gt;=HA$47,GZ8&lt;&gt;""),AND(HX8&gt;=II$47,HX8&lt;&gt;""),AND(IA8&gt;=II$47,IA8&lt;&gt;""),AND(IE8&gt;=II$47,IE8&lt;&gt;""),AND(IH8&gt;=II$47,IH8&lt;&gt;""),AND(JF8&gt;=JQ$47,JF8&lt;&gt;""),AND(JI8&gt;=JQ$47,JI8&lt;&gt;""),AND(JM8&gt;=JQ$47,JM8&lt;&gt;""),AND(JP8&gt;=JQ$47,JP8&lt;&gt;""),AND(KN8&gt;=KY$47,KN8&lt;&gt;""),AND(KQ8&gt;=KY$47,KQ8&lt;&gt;""),AND(KU8&gt;=KY$47,KU8&lt;&gt;""),AND(KX8&gt;=KY$47,KX8&lt;&gt;""),AND(LV8&gt;=MG$47,LV8&lt;&gt;""),AND(LY8&gt;=MG$47,LY8&lt;&gt;""),AND(MC8&gt;=MG$47,MC8&lt;&gt;""),AND(MF8&gt;=MG$47,MF8&lt;&gt;""),AND(ND8&gt;=NO$47,ND8&lt;&gt;""),AND(NG8&gt;=NO$47,NG8&lt;&gt;""),AND(NK8&gt;=NO$47,NK8&lt;&gt;""),AND(NN8&gt;=NO$47,NN8&lt;&gt;""),AND(OL8&gt;=OW$47,OL8&lt;&gt;""),AND(OO8&gt;=OW$47,OO8&lt;&gt;""),AND(OS8&gt;=OW$47,OS8&lt;&gt;""),AND(OV8&gt;=OW$47,OV8&lt;&gt;""),AND(PT8&gt;=QE$47,PT8&lt;&gt;""),AND(PW8&gt;=QE$47,PW8&lt;&gt;""),AND(QA8&gt;=QE$47,QA8&lt;&gt;""),AND(QD8&gt;=QE$47,QD8&lt;&gt;""),AND(RB8&gt;=RM$47,RB8&lt;&gt;""),AND(RE8&gt;=RM$47,RE8&lt;&gt;""),AND(RI8&gt;=RM$47,RI8&lt;&gt;""),AND(RL8&gt;=RM$47,RL8&lt;&gt;""),AND(SJ8&gt;=SU$47,SJ8&lt;&gt;""),AND(SM8&gt;=SU$47,SM8&lt;&gt;""),AND(SQ8&gt;=SU$47,SQ8&lt;&gt;""),AND(ST8&gt;=SU$47,ST8&lt;&gt;"")),"P","")</f>
        <v>P</v>
      </c>
      <c r="J8" s="36" t="str">
        <f>IF(AND(I8="P",H8=""),"No DD",IF(OR(AND(AO8&gt;=AY$46,AO8&lt;&gt;"",AQ8&gt;=AY$50,AQ8&lt;&gt;"",AN8=""),AND(AR8&gt;=AY$46,AR8&lt;&gt;"",AT8&gt;=AY$50,AT8&lt;&gt;"",AN8=""),AND(AV8&gt;=AY$46,AV8&lt;&gt;"",AX8&gt;=AY$50,AX8&lt;&gt;"",AN8=""),AND(BP8&gt;=BZ$46,BP8&lt;&gt;"",BR8&gt;=BZ$50,BR8&lt;&gt;"",BO8=""),AND(BS8&gt;=BZ$46,BS8&lt;&gt;"",BU8&gt;=BZ$50,BU8&lt;&gt;"",BO8=""),AND(BW8&gt;=BZ$46,BW8&lt;&gt;"",BY8&gt;=BZ$50,BY8&lt;&gt;"",BO8=""),AND(CQ8&gt;=DA$46,CQ8&lt;&gt;"",CS8&gt;=DA$50,CS8&lt;&gt;"",CP8=""),AND(CT8&gt;=DA$46,CT8&lt;&gt;"",CV8&gt;=DA$50,CV8&lt;&gt;"",CP8=""),AND(CX8&gt;=DA$46,CX8&lt;&gt;"",CZ8&gt;=DA$50,CZ8&lt;&gt;"",CP8=""),AND(DX8&gt;=EK$46,DX8&lt;&gt;"",DZ8&gt;=EK$50,DZ8&lt;&gt;""),AND(EA8&gt;=EK$46,EA8&lt;&gt;"",EC8&gt;=EK$50,EC8&lt;&gt;""),AND(EE8&gt;=EK$46,EE8&lt;&gt;"",EG8&gt;=EK$50,EG8&lt;&gt;""),AND(EH8&gt;=EK$46,EH8&lt;&gt;"",EJ8&gt;=EK$50,EJ8&lt;&gt;""),AND(FF8&gt;=FS$46,FF8&lt;&gt;"",FH8&gt;=FS$50,FH8&lt;&gt;""),AND(FI8&gt;=FS$46,FI8&lt;&gt;"",FK8&gt;=FS$50,FK8&lt;&gt;""),AND(FM8&gt;=FS$46,FM8&lt;&gt;"",FO8&gt;=FS$50,FO8&lt;&gt;""),AND(FP8&gt;=FS$46,FP8&lt;&gt;"",FR8&gt;=FS$50,FR8&lt;&gt;""),AND(GN8&gt;=HA$46,GN8&lt;&gt;"",GP8&gt;=HA$50,GP8&lt;&gt;""),AND(GQ8&gt;=HA$46,GQ8&lt;&gt;"",GS8&gt;=HA$50,GS8&lt;&gt;""),AND(GU8&gt;=HA$46,GU8&lt;&gt;"",GW8&gt;=HA$50,GW8&lt;&gt;""),AND(GX8&gt;=HA$46,GX8&lt;&gt;"",GZ8&gt;=HA$50,GZ8&lt;&gt;""),AND(HV8&gt;=II$46,HV8&lt;&gt;"",HX8&gt;=II$50,HX8&lt;&gt;""),AND(HY8&gt;=II$46,HY8&lt;&gt;"",IA8&gt;=II$50,IA8&lt;&gt;""),AND(IC8&gt;=II$46,IC8&lt;&gt;"",IE8&gt;=II$50,IE8&lt;&gt;""),AND(IF8&gt;=II$46,IF8&lt;&gt;"",IH8&gt;=II$50,IH8&lt;&gt;""),AND(JD8&gt;=JQ$46,JD8&lt;&gt;"",JF8&gt;=JQ$50,JF8&lt;&gt;""),AND(JG8&gt;=JQ$46,JG8&lt;&gt;"",JI8&gt;=JQ$50,JI8&lt;&gt;""),AND(JK8&gt;=JQ$46,JK8&lt;&gt;"",JM8&gt;=JQ$50,JM8&lt;&gt;""),AND(JN8&gt;=JQ$46,JN8&lt;&gt;"",JP8&gt;=JQ$50,JP8&lt;&gt;""),AND(KL8&gt;=KY$46,KL8&lt;&gt;"",KN8&gt;=KY$50,KN8&lt;&gt;""),AND(KO8&gt;=KY$46,KO8&lt;&gt;"",KQ8&gt;=KY$50,KQ8&lt;&gt;""),AND(KS8&gt;=KY$46,KS8&lt;&gt;"",KU8&gt;=KY$50,KU8&lt;&gt;""),AND(KV8&gt;=KY$46,KV8&lt;&gt;"",KX8&gt;=KY$50,KX8&lt;&gt;""),AND(LT8&gt;=MG$46,LT8&lt;&gt;"",LV8&gt;=MG$50,LV8&lt;&gt;""),AND(LW8&gt;=MG$46,LW8&lt;&gt;"",LY8&gt;=MG$50,LY8&lt;&gt;""),AND(MA8&gt;=MG$46,MA8&lt;&gt;"",MC8&gt;=MG$50,MC8&lt;&gt;""),AND(MD8&gt;=MG$46,MD8&lt;&gt;"",MF8&gt;=MG$50,MF8&lt;&gt;""),AND(NB8&gt;=NO$46,NB8&lt;&gt;"",ND8&gt;=NO$50,ND8&lt;&gt;""),AND(NE8&gt;=NO$46,NE8&lt;&gt;"",NG8&gt;=NO$50,NG8&lt;&gt;""),AND(NI8&gt;=NO$46,NI8&lt;&gt;"",NK8&gt;=NO$50,NK8&lt;&gt;""),AND(NL8&gt;=NO$46,NL8&lt;&gt;"",NN8&gt;=NO$50,NN8&lt;&gt;""),AND(OJ8&gt;=OW$46,OJ8&lt;&gt;"",OL8&gt;=OW$50,OL8&lt;&gt;""),AND(OM8&gt;=OW$46,OM8&lt;&gt;"",OO8&gt;=OW$50,OO8&lt;&gt;""),AND(OQ8&gt;=OW$46,OQ8&lt;&gt;"",OS8&gt;=OW$50,OS8&lt;&gt;""),AND(OT8&gt;=OW$46,OT8&lt;&gt;"",OV8&gt;=OW$50,OV8&lt;&gt;""),AND(PR8&gt;=QE$46,PR8&lt;&gt;"",PT8&gt;=QE$50,PT8&lt;&gt;""),AND(PU8&gt;=QE$46,PU8&lt;&gt;"",PW8&gt;=QE$50,PW8&lt;&gt;""),AND(PY8&gt;=QE$46,PY8&lt;&gt;"",QA8&gt;=QE$50,QA8&lt;&gt;""),AND(QB8&gt;=QE$46,QB8&lt;&gt;"",QD8&gt;=QE$50,QD8&lt;&gt;""),AND(QZ8&gt;=RM$46,QZ8&lt;&gt;"",RB8&gt;=RM$50,RB8&lt;&gt;""),AND(RC8&gt;=RM$46,RC8&lt;&gt;"",RE8&gt;=RM$50,RE8&lt;&gt;""),AND(RG8&gt;=RM$46,RG8&lt;&gt;"",RI8&gt;=RM$50,RI8&lt;&gt;""),AND(RJ8&gt;=RM$46,RJ8&lt;&gt;"",RL8&gt;=RM$50,RL8&lt;&gt;""),AND(SH8&gt;=SU$46,SH8&lt;&gt;"",SJ8&gt;=SU$50,SJ8&lt;&gt;""),AND(SK8&gt;=SU$46,SK8&lt;&gt;"",SM8&gt;=SU$50,SM8&lt;&gt;""),AND(SO8&gt;=SU$46,SO8&lt;&gt;"",SQ8&gt;=SU$50,SQ8&lt;&gt;""),AND(SR8&gt;=SU$46,SR8&lt;&gt;"",ST8&gt;=SU$50,ST8&lt;&gt;"")),"Merit",IF(OR(AND(AO8&gt;=AY$45,AO8&lt;&gt;"",AQ8&gt;=AY$49,AQ8&lt;&gt;"",AN8=""),AND(AR8&gt;=AY$45,AR8&lt;&gt;"",AT8&gt;=AY$49,AT8&lt;&gt;"",AN8=""),AND(AV8&gt;=AY$45,AV8&lt;&gt;"",AX8&gt;=AY$49,AX8&lt;&gt;"",AN8=""),AND(BP8&gt;=BZ$45,BP8&lt;&gt;"",BR8&gt;=BZ$49,BR8&lt;&gt;"",BO8=""),AND(BS8&gt;=BZ$45,BS8&lt;&gt;"",BU8&gt;=BZ$49,BU8&lt;&gt;"",BO8=""),AND(BW8&gt;=BZ$45,BW8&lt;&gt;"",BY8&gt;=BZ$49,BY8&lt;&gt;"",BO8=""),AND(CQ8&gt;=DA$45,CQ8&lt;&gt;"",CS8&gt;=DA$49,CS8&lt;&gt;"",CP8=""),AND(CT8&gt;=DA$45,CT8&lt;&gt;"",CV8&gt;=DA$49,CV8&lt;&gt;"",CP8=""),AND(CX8&gt;=DA$45,CX8&lt;&gt;"",CZ8&gt;=DA$49,CZ8&lt;&gt;"",CP8=""),AND(DX8&gt;=EK$45,DX8&lt;&gt;"",DZ8&gt;=EK$49,DZ8&lt;&gt;""),AND(EA8&gt;=EK$45,EA8&lt;&gt;"",EC8&gt;=EK$49,EC8&lt;&gt;""),AND(EE8&gt;=EK$45,EE8&lt;&gt;"",EG8&gt;=EK$49,EG8&lt;&gt;""),AND(EH8&gt;=EK$45,EH8&lt;&gt;"",EJ8&gt;=EK$49,EJ8&lt;&gt;""),AND(FF8&gt;=FS$45,FF8&lt;&gt;"",FH8&gt;=FS$49,FH8&lt;&gt;""),AND(FI8&gt;=FS$45,FI8&lt;&gt;"",FK8&gt;=FS$49,FK8&lt;&gt;""),AND(FM8&gt;=FS$45,FM8&lt;&gt;"",FO8&gt;=FS$49,FO8&lt;&gt;""),AND(FP8&gt;=FS$45,FP8&lt;&gt;"",FR8&gt;=FS$49,FR8&lt;&gt;""),AND(GN8&gt;=HA$45,GN8&lt;&gt;"",GP8&gt;=HA$49,GP8&lt;&gt;""),AND(GQ8&gt;=HA$45,GQ8&lt;&gt;"",GS8&gt;=HA$49,GS8&lt;&gt;""),AND(GU8&gt;=HA$45,GU8&lt;&gt;"",GW8&gt;=HA$49,GW8&lt;&gt;""),AND(GX8&gt;=HA$45,GX8&lt;&gt;"",GZ8&gt;=HA$49,GZ8&lt;&gt;""),AND(HV8&gt;=II$45,HV8&lt;&gt;"",HX8&gt;=II$49,HX8&lt;&gt;""),AND(HY8&gt;=II$45,HY8&lt;&gt;"",IA8&gt;=II$49,IA8&lt;&gt;""),AND(IC8&gt;=II$45,IC8&lt;&gt;"",IE8&gt;=II$49,IE8&lt;&gt;""),AND(IF8&gt;=II$45,IF8&lt;&gt;"",IH8&gt;=II$49,IH8&lt;&gt;""),AND(JD8&gt;=JQ$45,JD8&lt;&gt;"",JF8&gt;=JQ$49,JF8&lt;&gt;""),AND(JG8&gt;=JQ$45,JG8&lt;&gt;"",JI8&gt;=JQ$49,JI8&lt;&gt;""),AND(JK8&gt;=JQ$45,JK8&lt;&gt;"",JM8&gt;=JQ$49,JM8&lt;&gt;""),AND(JN8&gt;=JQ$45,JN8&lt;&gt;"",JP8&gt;=JQ$49,JP8&lt;&gt;""),AND(KL8&gt;=KY$45,KL8&lt;&gt;"",KN8&gt;=KY$49,KN8&lt;&gt;""),AND(KO8&gt;=KY$45,KO8&lt;&gt;"",KQ8&gt;=KY$49,KQ8&lt;&gt;""),AND(KS8&gt;=KY$45,KS8&lt;&gt;"",KU8&gt;=KY$49,KU8&lt;&gt;""),AND(KV8&gt;=KY$45,KV8&lt;&gt;"",KX8&gt;=KY$49,KX8&lt;&gt;""),AND(LT8&gt;=MG$45,LT8&lt;&gt;"",LV8&gt;=MG$49,LV8&lt;&gt;""),AND(LW8&gt;=MG$45,LW8&lt;&gt;"",LY8&gt;=MG$49,LY8&lt;&gt;""),AND(MA8&gt;=MG$45,MA8&lt;&gt;"",MC8&gt;=MG$49,MC8&lt;&gt;""),AND(MD8&gt;=MG$45,MD8&lt;&gt;"",MF8&gt;=MG$49,MF8&lt;&gt;""),AND(NB8&gt;=NO$45,NB8&lt;&gt;"",ND8&gt;=NO$49,ND8&lt;&gt;""),AND(NE8&gt;=NO$45,NE8&lt;&gt;"",NG8&gt;=NO$49,NG8&lt;&gt;""),AND(NI8&gt;=NO$45,NI8&lt;&gt;"",NK8&gt;=NO$49,NK8&lt;&gt;""),AND(NL8&gt;=NO$45,NL8&lt;&gt;"",NN8&gt;=NO$49,NN8&lt;&gt;""),AND(OJ8&gt;=OW$45,OJ8&lt;&gt;"",OL8&gt;=OW$49,OL8&lt;&gt;""),AND(OM8&gt;=OW$45,OM8&lt;&gt;"",OO8&gt;=OW$49,OO8&lt;&gt;""),AND(OQ8&gt;=OW$45,OQ8&lt;&gt;"",OS8&gt;=OW$49,OS8&lt;&gt;""),AND(OT8&gt;=OW$45,OT8&lt;&gt;"",OV8&gt;=OW$49,OV8&lt;&gt;""),AND(PR8&gt;=QE$45,PR8&lt;&gt;"",PT8&gt;=QE$49,PT8&lt;&gt;""),AND(PU8&gt;=QE$45,PU8&lt;&gt;"",PW8&gt;=QE$49,PW8&lt;&gt;""),AND(PY8&gt;=QE$45,PY8&lt;&gt;"",QA8&gt;=QE$49,QA8&lt;&gt;""),AND(QB8&gt;=QE$45,QB8&lt;&gt;"",QD8&gt;=QE$49,QD8&lt;&gt;""),AND(QZ8&gt;=RM$45,QZ8&lt;&gt;"",RB8&gt;=RM$49,RB8&lt;&gt;""),AND(RC8&gt;=RM$45,RC8&lt;&gt;"",RE8&gt;=RM$49,RE8&lt;&gt;""),AND(RG8&gt;=RM$45,RG8&lt;&gt;"",RI8&gt;=RM$49,RI8&lt;&gt;""),AND(RJ8&gt;=RM$45,RJ8&lt;&gt;"",RL8&gt;=RM$49,RL8&lt;&gt;""),AND(SH8&gt;=SU$45,SH8&lt;&gt;"",SJ8&gt;=SU$49,SJ8&lt;&gt;""),AND(SK8&gt;=SU$45,SK8&lt;&gt;"",SM8&gt;=SU$49,SM8&lt;&gt;""),AND(SO8&gt;=SU$45,SO8&lt;&gt;"",SQ8&gt;=SU$49,SQ8&lt;&gt;""),AND(SR8&gt;=SU$45,SR8&lt;&gt;"",ST8&gt;=SU$49,ST8&lt;&gt;"")),"Excellence",IF(K8="P","Worlds Team",IF(H8="P","National Team","")))))</f>
        <v>National Team</v>
      </c>
      <c r="K8" s="3" t="str">
        <f>IF(OR(AND(AO8&gt;=AY$44,AO8&lt;&gt;"",AQ8&gt;=AY$48,AQ8&lt;&gt;"",AN8=""),AND(AR8&gt;=AY$44,AR8&lt;&gt;"",AT8&gt;=AY$48,AT8&lt;&gt;"",AN8=""),AND(AV8&gt;=AY$44,AV8&lt;&gt;"",AX8&gt;=AY$48,AX8&lt;&gt;"",AN8=""),AND(BP8&gt;=BZ$44,BP8&lt;&gt;"",BR8&gt;=BZ$48,BR8&lt;&gt;"",BO8=""),AND(BS8&gt;=BZ$44,BS8&lt;&gt;"",BU8&gt;=BZ$48,BU8&lt;&gt;"",BO8=""),AND(BW8&gt;=BZ$44,BW8&lt;&gt;"",BY8&gt;=BZ$48,BY8&lt;&gt;"",BO8=""),AND(CQ8&gt;=DA$44,CQ8&lt;&gt;"",CS8&gt;=DA$48,CS8&lt;&gt;"",CP8=""),AND(CT8&gt;=DA$44,CT8&lt;&gt;"",CV8&gt;=DA$48,CV8&lt;&gt;"",CP8=""),AND(CX8&gt;=DA$44,CX8&lt;&gt;"",CZ8&gt;=DA$48,CZ8&lt;&gt;"",CP8=""),AND(DX8&gt;=EK$44,DX8&lt;&gt;"",DZ8&gt;=EK$48,DZ8&lt;&gt;""),AND(EA8&gt;=EK$44,EA8&lt;&gt;"",EC8&gt;=EK$48,EC8&lt;&gt;""),AND(EE8&gt;=EK$44,EE8&lt;&gt;"",EG8&gt;=EK$48,EG8&lt;&gt;""),AND(EH8&gt;=EK$44,EH8&lt;&gt;"",EJ8&gt;=EK$48,EJ8&lt;&gt;""),AND(FF8&gt;=FS$44,FF8&lt;&gt;"",FH8&gt;=FS$48,FH8&lt;&gt;""),AND(FI8&gt;=FS$44,FI8&lt;&gt;"",FK8&gt;=FS$48,FK8&lt;&gt;""),AND(FM8&gt;=FS$44,FM8&lt;&gt;"",FO8&gt;=FS$48,FO8&lt;&gt;""),AND(FP8&gt;=FS$44,FP8&lt;&gt;"",FR8&gt;=FS$48,FR8&lt;&gt;""),AND(GN8&gt;=HA$44,GN8&lt;&gt;"",GP8&gt;=HA$48,GP8&lt;&gt;""),AND(GQ8&gt;=HA$44,GQ8&lt;&gt;"",GS8&gt;=HA$48,GS8&lt;&gt;""),AND(GU8&gt;=HA$44,GU8&lt;&gt;"",GW8&gt;=HA$48,GW8&lt;&gt;""),AND(GX8&gt;=HA$44,GX8&lt;&gt;"",GZ8&gt;=HA$48,GZ8&lt;&gt;""),AND(HV8&gt;=II$44,HV8&lt;&gt;"",HX8&gt;=II$48,HX8&lt;&gt;""),AND(HY8&gt;=II$44,HY8&lt;&gt;"",IA8&gt;=II$48,IA8&lt;&gt;""),AND(IC8&gt;=II$44,IC8&lt;&gt;"",IE8&gt;=II$48,IE8&lt;&gt;""),AND(IF8&gt;=II$44,IF8&lt;&gt;"",IH8&gt;=II$48,IH8&lt;&gt;""),AND(JD8&gt;=JQ$44,JD8&lt;&gt;"",JF8&gt;=JQ$48,JF8&lt;&gt;""),AND(JG8&gt;=JQ$44,JG8&lt;&gt;"",JI8&gt;=JQ$48,JI8&lt;&gt;""),AND(JK8&gt;=JQ$44,JK8&lt;&gt;"",JM8&gt;=JQ$48,JM8&lt;&gt;""),AND(JN8&gt;=JQ$44,JN8&lt;&gt;"",JP8&gt;=JQ$48,JP8&lt;&gt;""),AND(KL8&gt;=KY$44,KL8&lt;&gt;"",KN8&gt;=KY$48,KN8&lt;&gt;""),AND(KO8&gt;=KY$44,KO8&lt;&gt;"",KQ8&gt;=KY$48,KQ8&lt;&gt;""),AND(KS8&gt;=KY$44,KS8&lt;&gt;"",KU8&gt;=KY$48,KU8&lt;&gt;""),AND(KV8&gt;=KY$44,KV8&lt;&gt;"",KX8&gt;=KY$48,KX8&lt;&gt;""),AND(LT8&gt;=MG$44,LT8&lt;&gt;"",LV8&gt;=MG$48,LV8&lt;&gt;""),AND(LW8&gt;=MG$44,LW8&lt;&gt;"",LY8&gt;=MG$48,LY8&lt;&gt;""),AND(MA8&gt;=MG$44,MA8&lt;&gt;"",MC8&gt;=MG$48,MC8&lt;&gt;""),AND(MD8&gt;=MG$44,MD8&lt;&gt;"",MF8&gt;=MG$48,MF8&lt;&gt;""),AND(NB8&gt;=NO$44,NB8&lt;&gt;"",ND8&gt;=NO$48,ND8&lt;&gt;""),AND(NE8&gt;=NO$44,NE8&lt;&gt;"",NG8&gt;=NO$48,NG8&lt;&gt;""),AND(NI8&gt;=NO$44,NI8&lt;&gt;"",NK8&gt;=NO$48,NK8&lt;&gt;""),AND(NL8&gt;=NO$44,NL8&lt;&gt;"",NN8&gt;=NO$48,NN8&lt;&gt;""),AND(OJ8&gt;=OW$44,OJ8&lt;&gt;"",OL8&gt;=OW$48,OL8&lt;&gt;""),AND(OM8&gt;=OW$44,OM8&lt;&gt;"",OO8&gt;=OW$48,OO8&lt;&gt;""),AND(OQ8&gt;=OW$44,OQ8&lt;&gt;"",OS8&gt;=OW$48,OS8&lt;&gt;""),AND(OT8&gt;=OW$44,OT8&lt;&gt;"",OV8&gt;=OW$48,OV8&lt;&gt;""),AND(PR8&gt;=QE$44,PR8&lt;&gt;"",PT8&gt;=QE$48,PT8&lt;&gt;""),AND(PU8&gt;=QE$44,PU8&lt;&gt;"",PW8&gt;=QE$48,PW8&lt;&gt;""),AND(PY8&gt;=QE$44,PY8&lt;&gt;"",QA8&gt;=QE$48,QA8&lt;&gt;""),AND(QB8&gt;=QE$44,QB8&lt;&gt;"",QD8&gt;=QE$48,QD8&lt;&gt;""),AND(QZ8&gt;=RM$44,QZ8&lt;&gt;"",RB8&gt;=RM$48,RB8&lt;&gt;""),AND(RC8&gt;=RM$44,RC8&lt;&gt;"",RE8&gt;=RM$48,RE8&lt;&gt;""),AND(RG8&gt;=RM$44,RG8&lt;&gt;"",RI8&gt;=RM$48,RI8&lt;&gt;""),AND(RJ8&gt;=RM$44,RJ8&lt;&gt;"",RL8&gt;=RM$48,RL8&lt;&gt;""),AND(SH8&gt;=SU$44,SH8&lt;&gt;"",SJ8&gt;=SU$48,SJ8&lt;&gt;""),AND(SK8&gt;=SU$44,SK8&lt;&gt;"",SM8&gt;=SU$48,SM8&lt;&gt;""),AND(SO8&gt;=SU$44,SO8&lt;&gt;"",SQ8&gt;=SU$48,SQ8&lt;&gt;""),AND(SR8&gt;=SU$44,SR8&lt;&gt;"",ST8&gt;=SU$48,ST8&lt;&gt;"")),"P","")</f>
        <v/>
      </c>
      <c r="L8" s="8">
        <f>IF(COUNT(AQ8,AT8,BR8,BU8,CS8,CV8)&gt;0,LARGE((AQ8,AT8,BR8,BU8,CS8,CV8),1),0)</f>
        <v>53.910000000000004</v>
      </c>
      <c r="M8" s="8" t="str">
        <f>IF(L8="","",IF(OR(L8=CS8,L8=CV8),$CA$1,IF(OR(L8=BR8,L8=BU8),$AZ$1,IF(OR(L8=AQ8,L8=AT8),$Y$1,""))))</f>
        <v>2023 3rd Domestic Trial</v>
      </c>
      <c r="N8" s="8">
        <f>IF(COUNT(AQ8,AT8,BR8,BU8,CS8,CV8)&gt;1,LARGE((AQ8,AT8,BR8,BU8,CS8,CV8),2),0)</f>
        <v>53.04</v>
      </c>
      <c r="O8" s="8" t="str">
        <f>IF(N8="","",IF(OR(N8=CS8,N8=CV8),$CA$1,IF(OR(N8=BR8,N8=BU8),$AZ$1,IF(OR(N8=AQ8,N8=AT8),$Y$1,""))))</f>
        <v>2024 Elite Canada</v>
      </c>
      <c r="P8" s="8">
        <f>IF(COUNT(AQ8,AT8,BR8,BU8,CS8,CV8)&gt;2,MAX(AX8,BY8,CZ8,LARGE((AQ8,AT8,BR8,BU8,CS8,CV8),3)),IF(MAX(AX8,BY8,CZ8)&gt;0,MAX(AX8,BY8,CZ8),0))</f>
        <v>54.489999999999995</v>
      </c>
      <c r="Q8" s="8" t="str">
        <f>IF(P8="","",IF(OR(P8=CS8,P8=CV8,P8=CZ8),$CA$1,IF(OR(P8=BR8,P8=BU8,P8=BY8),$AZ$1,IF(OR(P8=AQ8,P8=AT8,P8=AX8),$Y$1,""))))</f>
        <v>2023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14.4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Elite Canada</v>
      </c>
      <c r="T8" s="8">
        <f>IF(MAX(IF(AO8&gt;=$AY$43,AP8,0),IF(AR8&gt;=$AY$43,AS8,0),IF(AV8&gt;=$AY$43,AW8,0),IF(BP8&gt;=$BZ$43,BQ8,0),IF(BS8&gt;=$BZ$43,BT8,0),IF(BW8&gt;=$BZ$43,BX8,0),IF(CQ8&gt;=$DA$43,CR8,0),IF(CT8&gt;=$DA$43,CU8,0),IF(CX8&gt;=$DA$43,CY8,0),IF(DX8&gt;=$EK$43,DY8,0),IF(EA8&gt;=$EK$43,EB8,0),IF(EE8&gt;=$EK$43,EF8,0),IF(EH8&gt;=$EK$43,EI8,0),IF(FF8&gt;=$FS$43,FG8,0),IF(FI8&gt;=$FS$43,FJ8,0),IF(FM8&gt;=$FS$43,FN8,0),IF(FP8&gt;=$FS$43,FQ8,0),IF(GN8&gt;=$HA$43,GO8,0),IF(GQ8&gt;=$HA$43,GR8,0),IF(GU8&gt;=$HA$43,GV8,0),IF(GX8&gt;=$HA$43,GY8,0),IF(HV8&gt;=$II$43,HW8,0),IF(HY8&gt;=$II$43,HZ8,0),IF(IC8&gt;=$II$43,ID8,0),IF(IF8&gt;=$II$43,IG8,0),IF(JD8&gt;=$JQ$43,JE8,0),IF(JG8&gt;=$JQ$43,JH8,0),IF(JK8&gt;=$JQ$43,JL8,0),IF(JN8&gt;=$JQ$43,JO8,0),IF(KL8&gt;=$KY$43,KM8,0),IF(KO8&gt;=$KY$43,KP8,0),IF(KS8&gt;=$KY$43,KT8,0),IF(KV8&gt;=$KY$43,KW8,0),IF(LT8&gt;=$MG$43,LU8,0),IF(LW8&gt;=$MG$43,LX8,0),IF(MA8&gt;=$MG$43,MB8,0),IF(MD8&gt;=$MG$43,ME8,0),IF(NB8&gt;=$NO$43,NC8,0),IF(NE8&gt;=$NO$43,NF8,0),IF(NI8&gt;=$NO$43,NJ8,0),IF(NL8&gt;=$NO$43,NM8,0),IF(OJ8&gt;=$OW$43,OK8,0),IF(OM8&gt;=$OW$43,ON8,0),IF(OQ8&gt;=$OW$43,OR8,0),IF(OT8&gt;=$OW$43,OU8,0),IF(PR8&gt;=$QE$43,PS8,0),IF(PU8&gt;=$QE$43,PV8,0),IF(PY8&gt;=$QE$43,PZ8,0),IF(QB8&gt;=$QE$43,QC8,0),IF(QZ8&gt;=$RM$43,RA8,0),IF(RC8&gt;=$RM$43,RD8,0),IF(RG8&gt;=$RM$43,RH8,0),IF(RJ8&gt;=$RM$43,RK8,0),IF(SH8&gt;=$SU$43,SI8,0),IF(SK8&gt;=$SU$43,SL8,0),IF(SO8&gt;=$SU$43,SP8,0),IF(SR8&gt;=$SU$43,SS8,0))&gt;0,MAX(IF(AO8&gt;=$AY$43,AP8,0),IF(AR8&gt;=$AY$43,AS8,0),IF(AV8&gt;=$AY$43,AW8,0),IF(BP8&gt;=$BZ$43,BQ8,0),IF(BS8&gt;=$BZ$43,BT8,0),IF(BW8&gt;=$BZ$43,BX8,0),IF(CQ8&gt;=$DA$43,CR8,0),IF(CT8&gt;=$DA$43,CU8,0),IF(CX8&gt;=$DA$43,CY8,0),IF(DX8&gt;=$EK$43,DY8,0),IF(EA8&gt;=$EK$43,EB8,0),IF(EE8&gt;=$EK$43,EF8,0),IF(EH8&gt;=$EK$43,EI8,0),IF(FF8&gt;=$FS$43,FG8,0),IF(FI8&gt;=$FS$43,FJ8,0),IF(FM8&gt;=$FS$43,FN8,0),IF(FP8&gt;=$FS$43,FQ8,0),IF(GN8&gt;=$HA$43,GO8,0),IF(GQ8&gt;=$HA$43,GR8,0),IF(GU8&gt;=$HA$43,GV8,0),IF(GX8&gt;=$HA$43,GY8,0),IF(HV8&gt;=$II$43,HW8,0),IF(HY8&gt;=$II$43,HZ8,0),IF(IC8&gt;=$II$43,ID8,0),IF(IF8&gt;=$II$43,IG8,0),IF(JD8&gt;=$JQ$43,JE8,0),IF(JG8&gt;=$JQ$43,JH8,0),IF(JK8&gt;=$JQ$43,JL8,0),IF(JN8&gt;=$JQ$43,JO8,0),IF(KL8&gt;=$KY$43,KM8,0),IF(KO8&gt;=$KY$43,KP8,0),IF(KS8&gt;=$KY$43,KT8,0),IF(KV8&gt;=$KY$43,KW8,0),IF(LT8&gt;=$MG$43,LU8,0),IF(LW8&gt;=$MG$43,LX8,0),IF(MA8&gt;=$MG$43,MB8,0),IF(MD8&gt;=$MG$43,ME8,0),IF(NB8&gt;=$NO$43,NC8,0),IF(NE8&gt;=$NO$43,NF8,0),IF(NI8&gt;=$NO$43,NJ8,0),IF(NL8&gt;=$NO$43,NM8,0),IF(OJ8&gt;=$OW$43,OK8,0),IF(OM8&gt;=$OW$43,ON8,0),IF(OQ8&gt;=$OW$43,OR8,0),IF(OT8&gt;=$OW$43,OU8,0),IF(PR8&gt;=$QE$43,PS8,0),IF(PU8&gt;=$QE$43,PV8,0),IF(PY8&gt;=$QE$43,PZ8,0),IF(QB8&gt;=$QE$43,QC8,0),IF(QZ8&gt;=$RM$43,RA8,0),IF(RC8&gt;=$RM$43,RD8,0),IF(RG8&gt;=$RM$43,RH8,0),IF(RJ8&gt;=$RM$43,RK8,0),IF(SH8&gt;=$SU$43,SI8,0),IF(SK8&gt;=$SU$43,SL8,0),IF(SO8&gt;=$SU$43,SP8,0),IF(SR8&gt;=$SU$43,SS8,0)),0)</f>
        <v>16.190000000000001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11.2</v>
      </c>
      <c r="Z8" s="22">
        <v>7.1</v>
      </c>
      <c r="AA8" s="22">
        <v>10.1</v>
      </c>
      <c r="AB8" s="22">
        <v>13.07</v>
      </c>
      <c r="AC8" s="22">
        <v>0</v>
      </c>
      <c r="AD8" s="22">
        <v>15.3</v>
      </c>
      <c r="AE8" s="22">
        <v>9</v>
      </c>
      <c r="AF8" s="22">
        <v>13.4</v>
      </c>
      <c r="AG8" s="22">
        <v>16.309999999999999</v>
      </c>
      <c r="AH8" s="22">
        <v>0.1</v>
      </c>
      <c r="AI8" s="22">
        <v>15.8</v>
      </c>
      <c r="AJ8" s="22">
        <v>8.5</v>
      </c>
      <c r="AK8" s="22">
        <v>14</v>
      </c>
      <c r="AL8" s="22">
        <v>16.190000000000001</v>
      </c>
      <c r="AM8" s="22">
        <v>0</v>
      </c>
      <c r="AN8" s="27"/>
      <c r="AO8" s="38">
        <f>IF(AA8&gt;0,AA8,"")</f>
        <v>10.1</v>
      </c>
      <c r="AP8" s="38">
        <f>IF(AB8&gt;0,AB8,"")</f>
        <v>13.07</v>
      </c>
      <c r="AQ8" s="40">
        <f>IF(SUM(Y8:AB8)-AC8&gt;0,SUM(Y8:AB8)-AC8,"")</f>
        <v>41.47</v>
      </c>
      <c r="AR8" s="40">
        <f>IF(AF8&gt;0,AF8,"")</f>
        <v>13.4</v>
      </c>
      <c r="AS8" s="40">
        <f>IF(AG8&gt;0,AG8,"")</f>
        <v>16.309999999999999</v>
      </c>
      <c r="AT8" s="40">
        <f>IF(SUM(AD8:AG8)-AH8&gt;0,SUM(AD8:AG8)-AH8,"")</f>
        <v>53.910000000000004</v>
      </c>
      <c r="AU8" s="40">
        <f>IF(AQ8="","",MAX(AQ8,AT8))</f>
        <v>53.910000000000004</v>
      </c>
      <c r="AV8" s="40">
        <f>IF(AK8&gt;0,AK8,"")</f>
        <v>14</v>
      </c>
      <c r="AW8" s="40">
        <f>IF(AL8&gt;0,AL8,"")</f>
        <v>16.190000000000001</v>
      </c>
      <c r="AX8" s="40">
        <f>IF(SUM(AI8:AL8)-AM8&gt;0,SUM(AI8:AL8)-AM8,"")</f>
        <v>54.489999999999995</v>
      </c>
      <c r="AY8" s="40">
        <f>IF(SUM(AU8,AX8)&gt;0,SUM(AU8,AX8),"")</f>
        <v>108.4</v>
      </c>
      <c r="AZ8" s="26">
        <v>1.5</v>
      </c>
      <c r="BA8" s="26">
        <v>0.8</v>
      </c>
      <c r="BB8" s="26">
        <v>2</v>
      </c>
      <c r="BC8" s="26">
        <v>1.64</v>
      </c>
      <c r="BD8" s="26">
        <v>0</v>
      </c>
      <c r="BE8" s="26">
        <v>14.8</v>
      </c>
      <c r="BF8" s="26">
        <v>8.9</v>
      </c>
      <c r="BG8" s="26">
        <v>14.4</v>
      </c>
      <c r="BH8" s="26">
        <v>14.94</v>
      </c>
      <c r="BI8" s="26">
        <v>0</v>
      </c>
      <c r="BJ8" s="26">
        <v>8.9</v>
      </c>
      <c r="BK8" s="26">
        <v>5.0999999999999996</v>
      </c>
      <c r="BL8" s="26">
        <v>5.4</v>
      </c>
      <c r="BM8" s="26">
        <v>8.92</v>
      </c>
      <c r="BN8" s="26">
        <v>0</v>
      </c>
      <c r="BO8" s="28"/>
      <c r="BP8" s="39">
        <f>IF(BB8&gt;0,BB8,"")</f>
        <v>2</v>
      </c>
      <c r="BQ8" s="39">
        <f>IF(BC8&gt;0,BC8,"")</f>
        <v>1.64</v>
      </c>
      <c r="BR8" s="11">
        <f>IF(SUM(AZ8:BC8)-BD8&gt;0,SUM(AZ8:BC8)-BD8,"")</f>
        <v>5.9399999999999995</v>
      </c>
      <c r="BS8" s="11">
        <f>IF(BG8&gt;0,BG8,"")</f>
        <v>14.4</v>
      </c>
      <c r="BT8" s="11">
        <f>IF(BH8&gt;0,BH8,"")</f>
        <v>14.94</v>
      </c>
      <c r="BU8" s="11">
        <f>IF(SUM(BE8:BH8)-BI8&gt;0,SUM(BE8:BH8)-BI8,"")</f>
        <v>53.04</v>
      </c>
      <c r="BV8" s="11">
        <f>IF(BR8="","",MAX(BR8,BU8))</f>
        <v>53.04</v>
      </c>
      <c r="BW8" s="11">
        <f>IF(BL8&gt;0,BL8,"")</f>
        <v>5.4</v>
      </c>
      <c r="BX8" s="11">
        <f>IF(BM8&gt;0,BM8,"")</f>
        <v>8.92</v>
      </c>
      <c r="BY8" s="11">
        <f>IF(SUM(BJ8:BM8)-BN8&gt;0,SUM(BJ8:BM8)-BN8,"")</f>
        <v>28.32</v>
      </c>
      <c r="BZ8" s="11">
        <f>IF(SUM(BV8,BY8)&gt;0,SUM(BV8,BY8),"")</f>
        <v>81.36</v>
      </c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7"/>
      <c r="CQ8" s="38" t="str">
        <f>IF(CC8&gt;0,CC8,"")</f>
        <v/>
      </c>
      <c r="CR8" s="38" t="str">
        <f>IF(CD8&gt;0,CD8,"")</f>
        <v/>
      </c>
      <c r="CS8" s="40" t="str">
        <f>IF(SUM(CA8:CD8)-CE8&gt;0,SUM(CA8:CD8)-CE8,"")</f>
        <v/>
      </c>
      <c r="CT8" s="40" t="str">
        <f>IF(CH8&gt;0,CH8,"")</f>
        <v/>
      </c>
      <c r="CU8" s="40" t="str">
        <f>IF(CI8&gt;0,CI8,"")</f>
        <v/>
      </c>
      <c r="CV8" s="40" t="str">
        <f>IF(SUM(CF8:CI8)-CJ8&gt;0,SUM(CF8:CI8)-CJ8,"")</f>
        <v/>
      </c>
      <c r="CW8" s="40" t="str">
        <f>IF(CS8="","",MAX(CS8,CV8))</f>
        <v/>
      </c>
      <c r="CX8" s="40" t="str">
        <f>IF(CM8&gt;0,CM8,"")</f>
        <v/>
      </c>
      <c r="CY8" s="40" t="str">
        <f>IF(CN8&gt;0,CN8,"")</f>
        <v/>
      </c>
      <c r="CZ8" s="40" t="str">
        <f>IF(SUM(CK8:CN8)-CO8&gt;0,SUM(CK8:CN8)-CO8,"")</f>
        <v/>
      </c>
      <c r="DA8" s="40" t="str">
        <f>IF(SUM(CW8,CZ8)&gt;0,SUM(CW8,CZ8),"")</f>
        <v/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>
        <v>11.4</v>
      </c>
      <c r="IK8" s="17">
        <v>6.9</v>
      </c>
      <c r="IL8" s="17">
        <v>11.7</v>
      </c>
      <c r="IM8" s="17">
        <v>12.36</v>
      </c>
      <c r="IN8" s="17">
        <v>0</v>
      </c>
      <c r="IO8" s="17">
        <v>8.8000000000000007</v>
      </c>
      <c r="IP8" s="17">
        <v>5.3</v>
      </c>
      <c r="IQ8" s="17">
        <v>7.3</v>
      </c>
      <c r="IR8" s="17">
        <v>9.57</v>
      </c>
      <c r="IS8" s="17">
        <v>0</v>
      </c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>
        <f>IF(IL8&gt;0,IL8,"")</f>
        <v>11.7</v>
      </c>
      <c r="JE8" s="40">
        <f>IF(IM8&gt;0,IM8,"")</f>
        <v>12.36</v>
      </c>
      <c r="JF8" s="40">
        <f>IF(SUM(IJ8:IM8)-IN8&gt;0,SUM(IJ8:IM8)-IN8,"")</f>
        <v>42.36</v>
      </c>
      <c r="JG8" s="40">
        <f>IF(IQ8&gt;0,IQ8,"")</f>
        <v>7.3</v>
      </c>
      <c r="JH8" s="40">
        <f>IF(IR8&gt;0,IR8,"")</f>
        <v>9.57</v>
      </c>
      <c r="JI8" s="40">
        <f>IF(SUM(IO8:IR8)-IS8&gt;0,SUM(IO8:IR8)-IS8,"")</f>
        <v>30.970000000000002</v>
      </c>
      <c r="JJ8" s="40">
        <f>IF(MAX(JF8,JI8)&gt;0,MAX(JF8,JI8),"")</f>
        <v>42.36</v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>
        <f>IF(SUM(JJ8,JM8,JP8)&gt;0,SUM(JJ8,JM8,JP8),"")</f>
        <v>42.36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0.75</v>
      </c>
      <c r="SW8" s="22">
        <f>IF($CP8="P",CB8,(CB8+BA8)/2)</f>
        <v>0.4</v>
      </c>
      <c r="SX8" s="22">
        <f>IF($CP8="P",CC8,(CC8+BB8)/2)</f>
        <v>1</v>
      </c>
      <c r="SY8" s="22">
        <f>IF($CP8="P",CD8,(CD8+BC8)/2)</f>
        <v>0.82</v>
      </c>
      <c r="SZ8" s="22">
        <f>IF($CP8="P",CE8,(CE8+BD8)/2)</f>
        <v>0</v>
      </c>
      <c r="TA8" s="22">
        <f>IF($CP8="P",CF8,(CF8+BE8)/2)</f>
        <v>7.4</v>
      </c>
      <c r="TB8" s="22">
        <f>IF($CP8="P",CG8,(CG8+BF8)/2)</f>
        <v>4.45</v>
      </c>
      <c r="TC8" s="22">
        <f>IF($CP8="P",CH8,(CH8+BG8)/2)</f>
        <v>7.2</v>
      </c>
      <c r="TD8" s="22">
        <f>IF($CP8="P",CI8,(CI8+BH8)/2)</f>
        <v>7.47</v>
      </c>
      <c r="TE8" s="22">
        <f>IF($CP8="P",CJ8,(CJ8+BI8)/2)</f>
        <v>0</v>
      </c>
      <c r="TF8" s="22">
        <f>IF($CP8="P",CK8,(CK8+BJ8)/2)</f>
        <v>4.45</v>
      </c>
      <c r="TG8" s="22">
        <f>IF($CP8="P",CL8,(CL8+BK8)/2)</f>
        <v>2.5499999999999998</v>
      </c>
      <c r="TH8" s="22">
        <f>IF($CP8="P",CM8,(CM8+BL8)/2)</f>
        <v>2.7</v>
      </c>
      <c r="TI8" s="22">
        <f>IF($CP8="P",CN8,(CN8+BM8)/2)</f>
        <v>4.46</v>
      </c>
      <c r="TJ8" s="22">
        <f>IF($CP8="P",CO8,(CO8+BN8)/2)</f>
        <v>0</v>
      </c>
      <c r="TK8" s="27" t="s">
        <v>46</v>
      </c>
      <c r="TL8" s="40">
        <f>IF(SX8&gt;0,SX8,"")</f>
        <v>1</v>
      </c>
      <c r="TM8" s="40">
        <f>IF(SY8&gt;0,SY8,"")</f>
        <v>0.82</v>
      </c>
      <c r="TN8" s="40">
        <f>IF(SUM(SV8:SY8)-SZ8&gt;0,SUM(SV8:SY8)-SZ8,"")</f>
        <v>2.9699999999999998</v>
      </c>
      <c r="TO8" s="40">
        <f>IF(TC8&gt;0,TC8,"")</f>
        <v>7.2</v>
      </c>
      <c r="TP8" s="40">
        <f>IF(TD8&gt;0,TD8,"")</f>
        <v>7.47</v>
      </c>
      <c r="TQ8" s="40">
        <f>IF(SUM(TA8:TD8)-TE8&gt;0,SUM(TA8:TD8)-TE8,"")</f>
        <v>26.52</v>
      </c>
      <c r="TR8" s="40">
        <f>IF(MAX(TN8,TQ8)&gt;0,MAX(TN8,TQ8),"")</f>
        <v>26.52</v>
      </c>
      <c r="TS8" s="40">
        <f>IF(TH8&gt;0,TH8,"")</f>
        <v>2.7</v>
      </c>
      <c r="TT8" s="40">
        <f>IF(TI8&gt;0,TI8,"")</f>
        <v>4.46</v>
      </c>
      <c r="TU8" s="40">
        <f>IF(SUM(TF8:TI8)-TJ8&gt;0,SUM(TF8:TI8)-TJ8,"")</f>
        <v>14.16</v>
      </c>
      <c r="TV8" s="40">
        <f>IF(SUM(TR8,TU8)&gt;0,SUM(TR8,TU8),"")</f>
        <v>40.68</v>
      </c>
    </row>
    <row r="9" spans="1:542" x14ac:dyDescent="0.2">
      <c r="A9" s="4" t="str" cm="1">
        <f t="array" ref="A9">IF(AND(J9&lt;&gt;"",J9&lt;&gt;"No DD"),SUMPRODUCT((J$4:J$41&lt;&gt;"")*(J$4:J$41&lt;&gt;"No DD")*(F$4:F$41&gt;F9))+1,IF(J9="No DD",SUMPRODUCT((J$4:J$41="No DD")*(F$4:F$41&gt;F9))+1+SUMPRODUCT((J$4:J$41&lt;&gt;"")*(J$4:J$41&lt;&gt;"No DD")),""))</f>
        <v/>
      </c>
      <c r="B9" s="4" t="str" cm="1">
        <f t="array" ref="B9">IF(AND(J9&lt;&gt;"",J9&lt;&gt;"No DD",G9=""),SUMPRODUCT((J$4:J$41&lt;&gt;"")*(J$4:J$41&lt;&gt;"No DD")*(G$4:G$41="")*(F$4:F$41&gt;F9))+1,IF(J9="No DD",SUMPRODUCT((J$4:J$41="No DD")*(F$4:F$41&gt;F9)*(G$4:G$41=""))+1+SUMPRODUCT((J$4:J$41&lt;&gt;"")*(G$4:G$41="")*(J$4:J$41&lt;&gt;"No DD")),""))</f>
        <v/>
      </c>
      <c r="C9" s="5" t="s">
        <v>65</v>
      </c>
      <c r="D9" s="4" t="s">
        <v>4</v>
      </c>
      <c r="E9" s="4">
        <v>2003</v>
      </c>
      <c r="F9" s="9">
        <f>SUM(L9:V9)+SUM(L9:T9)*0.0000001+SUM(L9)*0.0000000000001</f>
        <v>187.11001871100527</v>
      </c>
      <c r="G9" s="66"/>
      <c r="H9" s="3" t="str">
        <f>IF(OR(AND(AO9&gt;=AY$43,AO9&lt;&gt;"",AQ9&gt;=AY$47,AQ9&lt;&gt;"",AN9=""),AND(AR9&gt;=AY$43,AR9&lt;&gt;"",AT9&gt;=AY$47,AT9&lt;&gt;"",AN9=""),AND(AV9&gt;=AY$43,AV9&lt;&gt;"",AX9&gt;=AY$47,AX9&lt;&gt;"",AN9=""),AND(BP9&gt;=BZ$43,BP9&lt;&gt;"",BR9&gt;=BZ$47,BR9&lt;&gt;"",BO9=""),AND(BS9&gt;=BZ$43,BS9&lt;&gt;"",BU9&gt;=BZ$47,BU9&lt;&gt;"",BO9=""),AND(BW9&gt;=BZ$43,BW9&lt;&gt;"",BY9&gt;=BZ$47,BY9&lt;&gt;"",BO9=""),AND(CQ9&gt;=DA$43,CQ9&lt;&gt;"",CS9&gt;=DA$47,CS9&lt;&gt;"",CP9=""),AND(CT9&gt;=DA$43,CT9&lt;&gt;"",CV9&gt;=DA$47,CV9&lt;&gt;"",CP9=""),AND(CX9&gt;=DA$43,CX9&lt;&gt;"",CZ9&gt;=DA$47,CZ9&lt;&gt;"",CP9=""),AND(DX9&gt;=EK$43,DX9&lt;&gt;"",DZ9&gt;=EK$47,DZ9&lt;&gt;""),AND(EA9&gt;=EK$43,EA9&lt;&gt;"",EC9&gt;=EK$47,EC9&lt;&gt;""),AND(EE9&gt;=EK$43,EE9&lt;&gt;"",EG9&gt;=EK$47,EG9&lt;&gt;""),AND(EH9&gt;=EK$43,EH9&lt;&gt;"",EJ9&gt;=EK$47,EJ9&lt;&gt;""),AND(FF9&gt;=FS$43,FF9&lt;&gt;"",FH9&gt;=FS$47,FH9&lt;&gt;""),AND(FI9&gt;=FS$43,FI9&lt;&gt;"",FK9&gt;=FS$47,FK9&lt;&gt;""),AND(FM9&gt;=FS$43,FM9&lt;&gt;"",FO9&gt;=FS$47,FO9&lt;&gt;""),AND(FP9&gt;=FS$43,FP9&lt;&gt;"",FR9&gt;=FS$47,FR9&lt;&gt;""),AND(GN9&gt;=HA$43,GN9&lt;&gt;"",GP9&gt;=HA$47,GP9&lt;&gt;""),AND(GQ9&gt;=HA$43,GQ9&lt;&gt;"",GS9&gt;=HA$47,GS9&lt;&gt;""),AND(GU9&gt;=HA$43,GU9&lt;&gt;"",GW9&gt;=HA$47,GW9&lt;&gt;""),AND(GX9&gt;=HA$43,GX9&lt;&gt;"",GZ9&gt;=HA$47,GZ9&lt;&gt;""),AND(HV9&gt;=II$43,HV9&lt;&gt;"",HX9&gt;=II$47,HX9&lt;&gt;""),AND(HY9&gt;=II$43,HY9&lt;&gt;"",IA9&gt;=II$47,IA9&lt;&gt;""),AND(IC9&gt;=II$43,IC9&lt;&gt;"",IE9&gt;=II$47,IE9&lt;&gt;""),AND(IF9&gt;=II$43,IF9&lt;&gt;"",IH9&gt;=II$47,IH9&lt;&gt;""),AND(JD9&gt;=JQ$43,JD9&lt;&gt;"",JF9&gt;=JQ$47,JF9&lt;&gt;""),AND(JG9&gt;=JQ$43,JG9&lt;&gt;"",JI9&gt;=JQ$47,JI9&lt;&gt;""),AND(JK9&gt;=JQ$43,JK9&lt;&gt;"",JM9&gt;=JQ$47,JM9&lt;&gt;""),AND(JN9&gt;=JQ$43,JN9&lt;&gt;"",JP9&gt;=JQ$47,JP9&lt;&gt;""),AND(KL9&gt;=KY$43,KL9&lt;&gt;"",KN9&gt;=KY$47,KN9&lt;&gt;""),AND(KO9&gt;=KY$43,KO9&lt;&gt;"",KQ9&gt;=KY$47,KQ9&lt;&gt;""),AND(KS9&gt;=KY$43,KS9&lt;&gt;"",KU9&gt;=KY$47,KU9&lt;&gt;""),AND(KV9&gt;=KY$43,KV9&lt;&gt;"",KX9&gt;=KY$47,KX9&lt;&gt;""),AND(LT9&gt;=MG$43,LT9&lt;&gt;"",LV9&gt;=MG$47,LV9&lt;&gt;""),AND(LW9&gt;=MG$43,LW9&lt;&gt;"",LY9&gt;=MG$47,LY9&lt;&gt;""),AND(MA9&gt;=MG$43,MA9&lt;&gt;"",MC9&gt;=MG$47,MC9&lt;&gt;""),AND(MD9&gt;=MG$43,MD9&lt;&gt;"",MF9&gt;=MG$47,MF9&lt;&gt;""),AND(NB9&gt;=NO$43,NB9&lt;&gt;"",ND9&gt;=NO$47,ND9&lt;&gt;""),AND(NE9&gt;=NO$43,NE9&lt;&gt;"",NG9&gt;=NO$47,NG9&lt;&gt;""),AND(NI9&gt;=NO$43,NI9&lt;&gt;"",NK9&gt;=NO$47,NK9&lt;&gt;""),AND(NL9&gt;=NO$43,NL9&lt;&gt;"",NN9&gt;=NO$47,NN9&lt;&gt;""),AND(OJ9&gt;=OW$43,OJ9&lt;&gt;"",OL9&gt;=OW$47,OL9&lt;&gt;""),AND(OM9&gt;=OW$43,OM9&lt;&gt;"",OO9&gt;=OW$47,OO9&lt;&gt;""),AND(OQ9&gt;=OW$43,OQ9&lt;&gt;"",OS9&gt;=OW$47,OS9&lt;&gt;""),AND(OT9&gt;=OW$43,OT9&lt;&gt;"",OV9&gt;=OW$47,OV9&lt;&gt;""),AND(PR9&gt;=QE$43,PR9&lt;&gt;"",PT9&gt;=QE$47,PT9&lt;&gt;""),AND(PU9&gt;=QE$43,PU9&lt;&gt;"",PW9&gt;=QE$47,PW9&lt;&gt;""),AND(PY9&gt;=QE$43,PY9&lt;&gt;"",QA9&gt;=QE$47,QA9&lt;&gt;""),AND(QB9&gt;=QE$43,QB9&lt;&gt;"",QD9&gt;=QE$47,QD9&lt;&gt;""),AND(QZ9&gt;=RM$43,QZ9&lt;&gt;"",RB9&gt;=RM$47,RB9&lt;&gt;""),AND(RC9&gt;=RM$43,RC9&lt;&gt;"",RE9&gt;=RM$47,RE9&lt;&gt;""),AND(RG9&gt;=RM$43,RG9&lt;&gt;"",RI9&gt;=RM$47,RI9&lt;&gt;""),AND(RJ9&gt;=RM$43,RJ9&lt;&gt;"",RL9&gt;=RM$47,RL9&lt;&gt;""),AND(SH9&gt;=SU$43,SH9&lt;&gt;"",SJ9&gt;=SU$47,SJ9&lt;&gt;""),AND(SK9&gt;=SU$43,SK9&lt;&gt;"",SM9&gt;=SU$47,SM9&lt;&gt;""),AND(SO9&gt;=SU$43,SO9&lt;&gt;"",SQ9&gt;=SU$47,SQ9&lt;&gt;""),AND(SR9&gt;=SU$43,SR9&lt;&gt;"",ST9&gt;=SU$47,ST9&lt;&gt;"")),"P","")</f>
        <v/>
      </c>
      <c r="I9" s="3" t="str">
        <f>IF(OR(AND(AQ9&gt;=AY$47,AQ9&lt;&gt;"",AN9=""),AND(AT9&gt;=AY$47,AT9&lt;&gt;"",AN9=""),AND(AX9&gt;=AY$47,AX9&lt;&gt;"",AN9=""),AND(BR9&gt;=BZ$47,BR9&lt;&gt;"",BO9=""),AND(BU9&gt;=BZ$47,BU9&lt;&gt;"",BO9=""),AND(BY9&gt;=BZ$47,BY9&lt;&gt;"",BO9=""),AND(CS9&gt;=DA$47,CS9&lt;&gt;"",CP9=""),AND(CV9&gt;=DA$47,CV9&lt;&gt;"",CP9=""),AND(CZ9&gt;=DA$47,CZ9&lt;&gt;"",CP9=""),AND(DZ9&gt;=EK$47,DZ9&lt;&gt;""),AND(EC9&gt;=EK$47,EC9&lt;&gt;""),AND(EG9&gt;=EK$47,EG9&lt;&gt;""),AND(EJ9&gt;=EK$47,EJ9&lt;&gt;""),AND(FH9&gt;=FS$47,FH9&lt;&gt;""),AND(FK9&gt;=FS$47,FK9&lt;&gt;""),AND(FO9&gt;=FS$47,FO9&lt;&gt;""),AND(FR9&gt;=FS$47,FR9&lt;&gt;""),AND(GP9&gt;=HA$47,GP9&lt;&gt;""),AND(GS9&gt;=HA$47,GS9&lt;&gt;""),AND(GW9&gt;=HA$47,GW9&lt;&gt;""),AND(GZ9&gt;=HA$47,GZ9&lt;&gt;""),AND(HX9&gt;=II$47,HX9&lt;&gt;""),AND(IA9&gt;=II$47,IA9&lt;&gt;""),AND(IE9&gt;=II$47,IE9&lt;&gt;""),AND(IH9&gt;=II$47,IH9&lt;&gt;""),AND(JF9&gt;=JQ$47,JF9&lt;&gt;""),AND(JI9&gt;=JQ$47,JI9&lt;&gt;""),AND(JM9&gt;=JQ$47,JM9&lt;&gt;""),AND(JP9&gt;=JQ$47,JP9&lt;&gt;""),AND(KN9&gt;=KY$47,KN9&lt;&gt;""),AND(KQ9&gt;=KY$47,KQ9&lt;&gt;""),AND(KU9&gt;=KY$47,KU9&lt;&gt;""),AND(KX9&gt;=KY$47,KX9&lt;&gt;""),AND(LV9&gt;=MG$47,LV9&lt;&gt;""),AND(LY9&gt;=MG$47,LY9&lt;&gt;""),AND(MC9&gt;=MG$47,MC9&lt;&gt;""),AND(MF9&gt;=MG$47,MF9&lt;&gt;""),AND(ND9&gt;=NO$47,ND9&lt;&gt;""),AND(NG9&gt;=NO$47,NG9&lt;&gt;""),AND(NK9&gt;=NO$47,NK9&lt;&gt;""),AND(NN9&gt;=NO$47,NN9&lt;&gt;""),AND(OL9&gt;=OW$47,OL9&lt;&gt;""),AND(OO9&gt;=OW$47,OO9&lt;&gt;""),AND(OS9&gt;=OW$47,OS9&lt;&gt;""),AND(OV9&gt;=OW$47,OV9&lt;&gt;""),AND(PT9&gt;=QE$47,PT9&lt;&gt;""),AND(PW9&gt;=QE$47,PW9&lt;&gt;""),AND(QA9&gt;=QE$47,QA9&lt;&gt;""),AND(QD9&gt;=QE$47,QD9&lt;&gt;""),AND(RB9&gt;=RM$47,RB9&lt;&gt;""),AND(RE9&gt;=RM$47,RE9&lt;&gt;""),AND(RI9&gt;=RM$47,RI9&lt;&gt;""),AND(RL9&gt;=RM$47,RL9&lt;&gt;""),AND(SJ9&gt;=SU$47,SJ9&lt;&gt;""),AND(SM9&gt;=SU$47,SM9&lt;&gt;""),AND(SQ9&gt;=SU$47,SQ9&lt;&gt;""),AND(ST9&gt;=SU$47,ST9&lt;&gt;"")),"P","")</f>
        <v/>
      </c>
      <c r="J9" s="36" t="str">
        <f>IF(AND(I9="P",H9=""),"No DD",IF(OR(AND(AO9&gt;=AY$46,AO9&lt;&gt;"",AQ9&gt;=AY$50,AQ9&lt;&gt;"",AN9=""),AND(AR9&gt;=AY$46,AR9&lt;&gt;"",AT9&gt;=AY$50,AT9&lt;&gt;"",AN9=""),AND(AV9&gt;=AY$46,AV9&lt;&gt;"",AX9&gt;=AY$50,AX9&lt;&gt;"",AN9=""),AND(BP9&gt;=BZ$46,BP9&lt;&gt;"",BR9&gt;=BZ$50,BR9&lt;&gt;"",BO9=""),AND(BS9&gt;=BZ$46,BS9&lt;&gt;"",BU9&gt;=BZ$50,BU9&lt;&gt;"",BO9=""),AND(BW9&gt;=BZ$46,BW9&lt;&gt;"",BY9&gt;=BZ$50,BY9&lt;&gt;"",BO9=""),AND(CQ9&gt;=DA$46,CQ9&lt;&gt;"",CS9&gt;=DA$50,CS9&lt;&gt;"",CP9=""),AND(CT9&gt;=DA$46,CT9&lt;&gt;"",CV9&gt;=DA$50,CV9&lt;&gt;"",CP9=""),AND(CX9&gt;=DA$46,CX9&lt;&gt;"",CZ9&gt;=DA$50,CZ9&lt;&gt;"",CP9=""),AND(DX9&gt;=EK$46,DX9&lt;&gt;"",DZ9&gt;=EK$50,DZ9&lt;&gt;""),AND(EA9&gt;=EK$46,EA9&lt;&gt;"",EC9&gt;=EK$50,EC9&lt;&gt;""),AND(EE9&gt;=EK$46,EE9&lt;&gt;"",EG9&gt;=EK$50,EG9&lt;&gt;""),AND(EH9&gt;=EK$46,EH9&lt;&gt;"",EJ9&gt;=EK$50,EJ9&lt;&gt;""),AND(FF9&gt;=FS$46,FF9&lt;&gt;"",FH9&gt;=FS$50,FH9&lt;&gt;""),AND(FI9&gt;=FS$46,FI9&lt;&gt;"",FK9&gt;=FS$50,FK9&lt;&gt;""),AND(FM9&gt;=FS$46,FM9&lt;&gt;"",FO9&gt;=FS$50,FO9&lt;&gt;""),AND(FP9&gt;=FS$46,FP9&lt;&gt;"",FR9&gt;=FS$50,FR9&lt;&gt;""),AND(GN9&gt;=HA$46,GN9&lt;&gt;"",GP9&gt;=HA$50,GP9&lt;&gt;""),AND(GQ9&gt;=HA$46,GQ9&lt;&gt;"",GS9&gt;=HA$50,GS9&lt;&gt;""),AND(GU9&gt;=HA$46,GU9&lt;&gt;"",GW9&gt;=HA$50,GW9&lt;&gt;""),AND(GX9&gt;=HA$46,GX9&lt;&gt;"",GZ9&gt;=HA$50,GZ9&lt;&gt;""),AND(HV9&gt;=II$46,HV9&lt;&gt;"",HX9&gt;=II$50,HX9&lt;&gt;""),AND(HY9&gt;=II$46,HY9&lt;&gt;"",IA9&gt;=II$50,IA9&lt;&gt;""),AND(IC9&gt;=II$46,IC9&lt;&gt;"",IE9&gt;=II$50,IE9&lt;&gt;""),AND(IF9&gt;=II$46,IF9&lt;&gt;"",IH9&gt;=II$50,IH9&lt;&gt;""),AND(JD9&gt;=JQ$46,JD9&lt;&gt;"",JF9&gt;=JQ$50,JF9&lt;&gt;""),AND(JG9&gt;=JQ$46,JG9&lt;&gt;"",JI9&gt;=JQ$50,JI9&lt;&gt;""),AND(JK9&gt;=JQ$46,JK9&lt;&gt;"",JM9&gt;=JQ$50,JM9&lt;&gt;""),AND(JN9&gt;=JQ$46,JN9&lt;&gt;"",JP9&gt;=JQ$50,JP9&lt;&gt;""),AND(KL9&gt;=KY$46,KL9&lt;&gt;"",KN9&gt;=KY$50,KN9&lt;&gt;""),AND(KO9&gt;=KY$46,KO9&lt;&gt;"",KQ9&gt;=KY$50,KQ9&lt;&gt;""),AND(KS9&gt;=KY$46,KS9&lt;&gt;"",KU9&gt;=KY$50,KU9&lt;&gt;""),AND(KV9&gt;=KY$46,KV9&lt;&gt;"",KX9&gt;=KY$50,KX9&lt;&gt;""),AND(LT9&gt;=MG$46,LT9&lt;&gt;"",LV9&gt;=MG$50,LV9&lt;&gt;""),AND(LW9&gt;=MG$46,LW9&lt;&gt;"",LY9&gt;=MG$50,LY9&lt;&gt;""),AND(MA9&gt;=MG$46,MA9&lt;&gt;"",MC9&gt;=MG$50,MC9&lt;&gt;""),AND(MD9&gt;=MG$46,MD9&lt;&gt;"",MF9&gt;=MG$50,MF9&lt;&gt;""),AND(NB9&gt;=NO$46,NB9&lt;&gt;"",ND9&gt;=NO$50,ND9&lt;&gt;""),AND(NE9&gt;=NO$46,NE9&lt;&gt;"",NG9&gt;=NO$50,NG9&lt;&gt;""),AND(NI9&gt;=NO$46,NI9&lt;&gt;"",NK9&gt;=NO$50,NK9&lt;&gt;""),AND(NL9&gt;=NO$46,NL9&lt;&gt;"",NN9&gt;=NO$50,NN9&lt;&gt;""),AND(OJ9&gt;=OW$46,OJ9&lt;&gt;"",OL9&gt;=OW$50,OL9&lt;&gt;""),AND(OM9&gt;=OW$46,OM9&lt;&gt;"",OO9&gt;=OW$50,OO9&lt;&gt;""),AND(OQ9&gt;=OW$46,OQ9&lt;&gt;"",OS9&gt;=OW$50,OS9&lt;&gt;""),AND(OT9&gt;=OW$46,OT9&lt;&gt;"",OV9&gt;=OW$50,OV9&lt;&gt;""),AND(PR9&gt;=QE$46,PR9&lt;&gt;"",PT9&gt;=QE$50,PT9&lt;&gt;""),AND(PU9&gt;=QE$46,PU9&lt;&gt;"",PW9&gt;=QE$50,PW9&lt;&gt;""),AND(PY9&gt;=QE$46,PY9&lt;&gt;"",QA9&gt;=QE$50,QA9&lt;&gt;""),AND(QB9&gt;=QE$46,QB9&lt;&gt;"",QD9&gt;=QE$50,QD9&lt;&gt;""),AND(QZ9&gt;=RM$46,QZ9&lt;&gt;"",RB9&gt;=RM$50,RB9&lt;&gt;""),AND(RC9&gt;=RM$46,RC9&lt;&gt;"",RE9&gt;=RM$50,RE9&lt;&gt;""),AND(RG9&gt;=RM$46,RG9&lt;&gt;"",RI9&gt;=RM$50,RI9&lt;&gt;""),AND(RJ9&gt;=RM$46,RJ9&lt;&gt;"",RL9&gt;=RM$50,RL9&lt;&gt;""),AND(SH9&gt;=SU$46,SH9&lt;&gt;"",SJ9&gt;=SU$50,SJ9&lt;&gt;""),AND(SK9&gt;=SU$46,SK9&lt;&gt;"",SM9&gt;=SU$50,SM9&lt;&gt;""),AND(SO9&gt;=SU$46,SO9&lt;&gt;"",SQ9&gt;=SU$50,SQ9&lt;&gt;""),AND(SR9&gt;=SU$46,SR9&lt;&gt;"",ST9&gt;=SU$50,ST9&lt;&gt;"")),"Merit",IF(OR(AND(AO9&gt;=AY$45,AO9&lt;&gt;"",AQ9&gt;=AY$49,AQ9&lt;&gt;"",AN9=""),AND(AR9&gt;=AY$45,AR9&lt;&gt;"",AT9&gt;=AY$49,AT9&lt;&gt;"",AN9=""),AND(AV9&gt;=AY$45,AV9&lt;&gt;"",AX9&gt;=AY$49,AX9&lt;&gt;"",AN9=""),AND(BP9&gt;=BZ$45,BP9&lt;&gt;"",BR9&gt;=BZ$49,BR9&lt;&gt;"",BO9=""),AND(BS9&gt;=BZ$45,BS9&lt;&gt;"",BU9&gt;=BZ$49,BU9&lt;&gt;"",BO9=""),AND(BW9&gt;=BZ$45,BW9&lt;&gt;"",BY9&gt;=BZ$49,BY9&lt;&gt;"",BO9=""),AND(CQ9&gt;=DA$45,CQ9&lt;&gt;"",CS9&gt;=DA$49,CS9&lt;&gt;"",CP9=""),AND(CT9&gt;=DA$45,CT9&lt;&gt;"",CV9&gt;=DA$49,CV9&lt;&gt;"",CP9=""),AND(CX9&gt;=DA$45,CX9&lt;&gt;"",CZ9&gt;=DA$49,CZ9&lt;&gt;"",CP9=""),AND(DX9&gt;=EK$45,DX9&lt;&gt;"",DZ9&gt;=EK$49,DZ9&lt;&gt;""),AND(EA9&gt;=EK$45,EA9&lt;&gt;"",EC9&gt;=EK$49,EC9&lt;&gt;""),AND(EE9&gt;=EK$45,EE9&lt;&gt;"",EG9&gt;=EK$49,EG9&lt;&gt;""),AND(EH9&gt;=EK$45,EH9&lt;&gt;"",EJ9&gt;=EK$49,EJ9&lt;&gt;""),AND(FF9&gt;=FS$45,FF9&lt;&gt;"",FH9&gt;=FS$49,FH9&lt;&gt;""),AND(FI9&gt;=FS$45,FI9&lt;&gt;"",FK9&gt;=FS$49,FK9&lt;&gt;""),AND(FM9&gt;=FS$45,FM9&lt;&gt;"",FO9&gt;=FS$49,FO9&lt;&gt;""),AND(FP9&gt;=FS$45,FP9&lt;&gt;"",FR9&gt;=FS$49,FR9&lt;&gt;""),AND(GN9&gt;=HA$45,GN9&lt;&gt;"",GP9&gt;=HA$49,GP9&lt;&gt;""),AND(GQ9&gt;=HA$45,GQ9&lt;&gt;"",GS9&gt;=HA$49,GS9&lt;&gt;""),AND(GU9&gt;=HA$45,GU9&lt;&gt;"",GW9&gt;=HA$49,GW9&lt;&gt;""),AND(GX9&gt;=HA$45,GX9&lt;&gt;"",GZ9&gt;=HA$49,GZ9&lt;&gt;""),AND(HV9&gt;=II$45,HV9&lt;&gt;"",HX9&gt;=II$49,HX9&lt;&gt;""),AND(HY9&gt;=II$45,HY9&lt;&gt;"",IA9&gt;=II$49,IA9&lt;&gt;""),AND(IC9&gt;=II$45,IC9&lt;&gt;"",IE9&gt;=II$49,IE9&lt;&gt;""),AND(IF9&gt;=II$45,IF9&lt;&gt;"",IH9&gt;=II$49,IH9&lt;&gt;""),AND(JD9&gt;=JQ$45,JD9&lt;&gt;"",JF9&gt;=JQ$49,JF9&lt;&gt;""),AND(JG9&gt;=JQ$45,JG9&lt;&gt;"",JI9&gt;=JQ$49,JI9&lt;&gt;""),AND(JK9&gt;=JQ$45,JK9&lt;&gt;"",JM9&gt;=JQ$49,JM9&lt;&gt;""),AND(JN9&gt;=JQ$45,JN9&lt;&gt;"",JP9&gt;=JQ$49,JP9&lt;&gt;""),AND(KL9&gt;=KY$45,KL9&lt;&gt;"",KN9&gt;=KY$49,KN9&lt;&gt;""),AND(KO9&gt;=KY$45,KO9&lt;&gt;"",KQ9&gt;=KY$49,KQ9&lt;&gt;""),AND(KS9&gt;=KY$45,KS9&lt;&gt;"",KU9&gt;=KY$49,KU9&lt;&gt;""),AND(KV9&gt;=KY$45,KV9&lt;&gt;"",KX9&gt;=KY$49,KX9&lt;&gt;""),AND(LT9&gt;=MG$45,LT9&lt;&gt;"",LV9&gt;=MG$49,LV9&lt;&gt;""),AND(LW9&gt;=MG$45,LW9&lt;&gt;"",LY9&gt;=MG$49,LY9&lt;&gt;""),AND(MA9&gt;=MG$45,MA9&lt;&gt;"",MC9&gt;=MG$49,MC9&lt;&gt;""),AND(MD9&gt;=MG$45,MD9&lt;&gt;"",MF9&gt;=MG$49,MF9&lt;&gt;""),AND(NB9&gt;=NO$45,NB9&lt;&gt;"",ND9&gt;=NO$49,ND9&lt;&gt;""),AND(NE9&gt;=NO$45,NE9&lt;&gt;"",NG9&gt;=NO$49,NG9&lt;&gt;""),AND(NI9&gt;=NO$45,NI9&lt;&gt;"",NK9&gt;=NO$49,NK9&lt;&gt;""),AND(NL9&gt;=NO$45,NL9&lt;&gt;"",NN9&gt;=NO$49,NN9&lt;&gt;""),AND(OJ9&gt;=OW$45,OJ9&lt;&gt;"",OL9&gt;=OW$49,OL9&lt;&gt;""),AND(OM9&gt;=OW$45,OM9&lt;&gt;"",OO9&gt;=OW$49,OO9&lt;&gt;""),AND(OQ9&gt;=OW$45,OQ9&lt;&gt;"",OS9&gt;=OW$49,OS9&lt;&gt;""),AND(OT9&gt;=OW$45,OT9&lt;&gt;"",OV9&gt;=OW$49,OV9&lt;&gt;""),AND(PR9&gt;=QE$45,PR9&lt;&gt;"",PT9&gt;=QE$49,PT9&lt;&gt;""),AND(PU9&gt;=QE$45,PU9&lt;&gt;"",PW9&gt;=QE$49,PW9&lt;&gt;""),AND(PY9&gt;=QE$45,PY9&lt;&gt;"",QA9&gt;=QE$49,QA9&lt;&gt;""),AND(QB9&gt;=QE$45,QB9&lt;&gt;"",QD9&gt;=QE$49,QD9&lt;&gt;""),AND(QZ9&gt;=RM$45,QZ9&lt;&gt;"",RB9&gt;=RM$49,RB9&lt;&gt;""),AND(RC9&gt;=RM$45,RC9&lt;&gt;"",RE9&gt;=RM$49,RE9&lt;&gt;""),AND(RG9&gt;=RM$45,RG9&lt;&gt;"",RI9&gt;=RM$49,RI9&lt;&gt;""),AND(RJ9&gt;=RM$45,RJ9&lt;&gt;"",RL9&gt;=RM$49,RL9&lt;&gt;""),AND(SH9&gt;=SU$45,SH9&lt;&gt;"",SJ9&gt;=SU$49,SJ9&lt;&gt;""),AND(SK9&gt;=SU$45,SK9&lt;&gt;"",SM9&gt;=SU$49,SM9&lt;&gt;""),AND(SO9&gt;=SU$45,SO9&lt;&gt;"",SQ9&gt;=SU$49,SQ9&lt;&gt;""),AND(SR9&gt;=SU$45,SR9&lt;&gt;"",ST9&gt;=SU$49,ST9&lt;&gt;"")),"Excellence",IF(K9="P","Worlds Team",IF(H9="P","National Team","")))))</f>
        <v/>
      </c>
      <c r="K9" s="3" t="str">
        <f>IF(OR(AND(AO9&gt;=AY$44,AO9&lt;&gt;"",AQ9&gt;=AY$48,AQ9&lt;&gt;"",AN9=""),AND(AR9&gt;=AY$44,AR9&lt;&gt;"",AT9&gt;=AY$48,AT9&lt;&gt;"",AN9=""),AND(AV9&gt;=AY$44,AV9&lt;&gt;"",AX9&gt;=AY$48,AX9&lt;&gt;"",AN9=""),AND(BP9&gt;=BZ$44,BP9&lt;&gt;"",BR9&gt;=BZ$48,BR9&lt;&gt;"",BO9=""),AND(BS9&gt;=BZ$44,BS9&lt;&gt;"",BU9&gt;=BZ$48,BU9&lt;&gt;"",BO9=""),AND(BW9&gt;=BZ$44,BW9&lt;&gt;"",BY9&gt;=BZ$48,BY9&lt;&gt;"",BO9=""),AND(CQ9&gt;=DA$44,CQ9&lt;&gt;"",CS9&gt;=DA$48,CS9&lt;&gt;"",CP9=""),AND(CT9&gt;=DA$44,CT9&lt;&gt;"",CV9&gt;=DA$48,CV9&lt;&gt;"",CP9=""),AND(CX9&gt;=DA$44,CX9&lt;&gt;"",CZ9&gt;=DA$48,CZ9&lt;&gt;"",CP9=""),AND(DX9&gt;=EK$44,DX9&lt;&gt;"",DZ9&gt;=EK$48,DZ9&lt;&gt;""),AND(EA9&gt;=EK$44,EA9&lt;&gt;"",EC9&gt;=EK$48,EC9&lt;&gt;""),AND(EE9&gt;=EK$44,EE9&lt;&gt;"",EG9&gt;=EK$48,EG9&lt;&gt;""),AND(EH9&gt;=EK$44,EH9&lt;&gt;"",EJ9&gt;=EK$48,EJ9&lt;&gt;""),AND(FF9&gt;=FS$44,FF9&lt;&gt;"",FH9&gt;=FS$48,FH9&lt;&gt;""),AND(FI9&gt;=FS$44,FI9&lt;&gt;"",FK9&gt;=FS$48,FK9&lt;&gt;""),AND(FM9&gt;=FS$44,FM9&lt;&gt;"",FO9&gt;=FS$48,FO9&lt;&gt;""),AND(FP9&gt;=FS$44,FP9&lt;&gt;"",FR9&gt;=FS$48,FR9&lt;&gt;""),AND(GN9&gt;=HA$44,GN9&lt;&gt;"",GP9&gt;=HA$48,GP9&lt;&gt;""),AND(GQ9&gt;=HA$44,GQ9&lt;&gt;"",GS9&gt;=HA$48,GS9&lt;&gt;""),AND(GU9&gt;=HA$44,GU9&lt;&gt;"",GW9&gt;=HA$48,GW9&lt;&gt;""),AND(GX9&gt;=HA$44,GX9&lt;&gt;"",GZ9&gt;=HA$48,GZ9&lt;&gt;""),AND(HV9&gt;=II$44,HV9&lt;&gt;"",HX9&gt;=II$48,HX9&lt;&gt;""),AND(HY9&gt;=II$44,HY9&lt;&gt;"",IA9&gt;=II$48,IA9&lt;&gt;""),AND(IC9&gt;=II$44,IC9&lt;&gt;"",IE9&gt;=II$48,IE9&lt;&gt;""),AND(IF9&gt;=II$44,IF9&lt;&gt;"",IH9&gt;=II$48,IH9&lt;&gt;""),AND(JD9&gt;=JQ$44,JD9&lt;&gt;"",JF9&gt;=JQ$48,JF9&lt;&gt;""),AND(JG9&gt;=JQ$44,JG9&lt;&gt;"",JI9&gt;=JQ$48,JI9&lt;&gt;""),AND(JK9&gt;=JQ$44,JK9&lt;&gt;"",JM9&gt;=JQ$48,JM9&lt;&gt;""),AND(JN9&gt;=JQ$44,JN9&lt;&gt;"",JP9&gt;=JQ$48,JP9&lt;&gt;""),AND(KL9&gt;=KY$44,KL9&lt;&gt;"",KN9&gt;=KY$48,KN9&lt;&gt;""),AND(KO9&gt;=KY$44,KO9&lt;&gt;"",KQ9&gt;=KY$48,KQ9&lt;&gt;""),AND(KS9&gt;=KY$44,KS9&lt;&gt;"",KU9&gt;=KY$48,KU9&lt;&gt;""),AND(KV9&gt;=KY$44,KV9&lt;&gt;"",KX9&gt;=KY$48,KX9&lt;&gt;""),AND(LT9&gt;=MG$44,LT9&lt;&gt;"",LV9&gt;=MG$48,LV9&lt;&gt;""),AND(LW9&gt;=MG$44,LW9&lt;&gt;"",LY9&gt;=MG$48,LY9&lt;&gt;""),AND(MA9&gt;=MG$44,MA9&lt;&gt;"",MC9&gt;=MG$48,MC9&lt;&gt;""),AND(MD9&gt;=MG$44,MD9&lt;&gt;"",MF9&gt;=MG$48,MF9&lt;&gt;""),AND(NB9&gt;=NO$44,NB9&lt;&gt;"",ND9&gt;=NO$48,ND9&lt;&gt;""),AND(NE9&gt;=NO$44,NE9&lt;&gt;"",NG9&gt;=NO$48,NG9&lt;&gt;""),AND(NI9&gt;=NO$44,NI9&lt;&gt;"",NK9&gt;=NO$48,NK9&lt;&gt;""),AND(NL9&gt;=NO$44,NL9&lt;&gt;"",NN9&gt;=NO$48,NN9&lt;&gt;""),AND(OJ9&gt;=OW$44,OJ9&lt;&gt;"",OL9&gt;=OW$48,OL9&lt;&gt;""),AND(OM9&gt;=OW$44,OM9&lt;&gt;"",OO9&gt;=OW$48,OO9&lt;&gt;""),AND(OQ9&gt;=OW$44,OQ9&lt;&gt;"",OS9&gt;=OW$48,OS9&lt;&gt;""),AND(OT9&gt;=OW$44,OT9&lt;&gt;"",OV9&gt;=OW$48,OV9&lt;&gt;""),AND(PR9&gt;=QE$44,PR9&lt;&gt;"",PT9&gt;=QE$48,PT9&lt;&gt;""),AND(PU9&gt;=QE$44,PU9&lt;&gt;"",PW9&gt;=QE$48,PW9&lt;&gt;""),AND(PY9&gt;=QE$44,PY9&lt;&gt;"",QA9&gt;=QE$48,QA9&lt;&gt;""),AND(QB9&gt;=QE$44,QB9&lt;&gt;"",QD9&gt;=QE$48,QD9&lt;&gt;""),AND(QZ9&gt;=RM$44,QZ9&lt;&gt;"",RB9&gt;=RM$48,RB9&lt;&gt;""),AND(RC9&gt;=RM$44,RC9&lt;&gt;"",RE9&gt;=RM$48,RE9&lt;&gt;""),AND(RG9&gt;=RM$44,RG9&lt;&gt;"",RI9&gt;=RM$48,RI9&lt;&gt;""),AND(RJ9&gt;=RM$44,RJ9&lt;&gt;"",RL9&gt;=RM$48,RL9&lt;&gt;""),AND(SH9&gt;=SU$44,SH9&lt;&gt;"",SJ9&gt;=SU$48,SJ9&lt;&gt;""),AND(SK9&gt;=SU$44,SK9&lt;&gt;"",SM9&gt;=SU$48,SM9&lt;&gt;""),AND(SO9&gt;=SU$44,SO9&lt;&gt;"",SQ9&gt;=SU$48,SQ9&lt;&gt;""),AND(SR9&gt;=SU$44,SR9&lt;&gt;"",ST9&gt;=SU$48,ST9&lt;&gt;"")),"P","")</f>
        <v/>
      </c>
      <c r="L9" s="8">
        <f>IF(COUNT(AQ9,AT9,BR9,BU9,CS9,CV9)&gt;0,LARGE((AQ9,AT9,BR9,BU9,CS9,CV9),1),0)</f>
        <v>52.440000000000005</v>
      </c>
      <c r="M9" s="8" t="str">
        <f>IF(L9="","",IF(OR(L9=CS9,L9=CV9),$CA$1,IF(OR(L9=BR9,L9=BU9),$AZ$1,IF(OR(L9=AQ9,L9=AT9),$Y$1,""))))</f>
        <v>2023 3rd Domestic Trial</v>
      </c>
      <c r="N9" s="8">
        <f>IF(COUNT(AQ9,AT9,BR9,BU9,CS9,CV9)&gt;1,LARGE((AQ9,AT9,BR9,BU9,CS9,CV9),2),0)</f>
        <v>51.69</v>
      </c>
      <c r="O9" s="8" t="str">
        <f>IF(N9="","",IF(OR(N9=CS9,N9=CV9),$CA$1,IF(OR(N9=BR9,N9=BU9),$AZ$1,IF(OR(N9=AQ9,N9=AT9),$Y$1,""))))</f>
        <v>2023 3rd Domestic Trial</v>
      </c>
      <c r="P9" s="8">
        <f>IF(COUNT(AQ9,AT9,BR9,BU9,CS9,CV9)&gt;2,MAX(AX9,BY9,CZ9,LARGE((AQ9,AT9,BR9,BU9,CS9,CV9),3)),IF(MAX(AX9,BY9,CZ9)&gt;0,MAX(AX9,BY9,CZ9),0))</f>
        <v>52.790000000000006</v>
      </c>
      <c r="Q9" s="8" t="str">
        <f>IF(P9="","",IF(OR(P9=CS9,P9=CV9,P9=CZ9),$CA$1,IF(OR(P9=BR9,P9=BU9,P9=BY9),$AZ$1,IF(OR(P9=AQ9,P9=AT9,P9=AX9),$Y$1,""))))</f>
        <v>2023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14.6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3rd Domestic Trial</v>
      </c>
      <c r="T9" s="8">
        <f>IF(MAX(IF(AO9&gt;=$AY$43,AP9,0),IF(AR9&gt;=$AY$43,AS9,0),IF(AV9&gt;=$AY$43,AW9,0),IF(BP9&gt;=$BZ$43,BQ9,0),IF(BS9&gt;=$BZ$43,BT9,0),IF(BW9&gt;=$BZ$43,BX9,0),IF(CQ9&gt;=$DA$43,CR9,0),IF(CT9&gt;=$DA$43,CU9,0),IF(CX9&gt;=$DA$43,CY9,0),IF(DX9&gt;=$EK$43,DY9,0),IF(EA9&gt;=$EK$43,EB9,0),IF(EE9&gt;=$EK$43,EF9,0),IF(EH9&gt;=$EK$43,EI9,0),IF(FF9&gt;=$FS$43,FG9,0),IF(FI9&gt;=$FS$43,FJ9,0),IF(FM9&gt;=$FS$43,FN9,0),IF(FP9&gt;=$FS$43,FQ9,0),IF(GN9&gt;=$HA$43,GO9,0),IF(GQ9&gt;=$HA$43,GR9,0),IF(GU9&gt;=$HA$43,GV9,0),IF(GX9&gt;=$HA$43,GY9,0),IF(HV9&gt;=$II$43,HW9,0),IF(HY9&gt;=$II$43,HZ9,0),IF(IC9&gt;=$II$43,ID9,0),IF(IF9&gt;=$II$43,IG9,0),IF(JD9&gt;=$JQ$43,JE9,0),IF(JG9&gt;=$JQ$43,JH9,0),IF(JK9&gt;=$JQ$43,JL9,0),IF(JN9&gt;=$JQ$43,JO9,0),IF(KL9&gt;=$KY$43,KM9,0),IF(KO9&gt;=$KY$43,KP9,0),IF(KS9&gt;=$KY$43,KT9,0),IF(KV9&gt;=$KY$43,KW9,0),IF(LT9&gt;=$MG$43,LU9,0),IF(LW9&gt;=$MG$43,LX9,0),IF(MA9&gt;=$MG$43,MB9,0),IF(MD9&gt;=$MG$43,ME9,0),IF(NB9&gt;=$NO$43,NC9,0),IF(NE9&gt;=$NO$43,NF9,0),IF(NI9&gt;=$NO$43,NJ9,0),IF(NL9&gt;=$NO$43,NM9,0),IF(OJ9&gt;=$OW$43,OK9,0),IF(OM9&gt;=$OW$43,ON9,0),IF(OQ9&gt;=$OW$43,OR9,0),IF(OT9&gt;=$OW$43,OU9,0),IF(PR9&gt;=$QE$43,PS9,0),IF(PU9&gt;=$QE$43,PV9,0),IF(PY9&gt;=$QE$43,PZ9,0),IF(QB9&gt;=$QE$43,QC9,0),IF(QZ9&gt;=$RM$43,RA9,0),IF(RC9&gt;=$RM$43,RD9,0),IF(RG9&gt;=$RM$43,RH9,0),IF(RJ9&gt;=$RM$43,RK9,0),IF(SH9&gt;=$SU$43,SI9,0),IF(SK9&gt;=$SU$43,SL9,0),IF(SO9&gt;=$SU$43,SP9,0),IF(SR9&gt;=$SU$43,SS9,0))&gt;0,MAX(IF(AO9&gt;=$AY$43,AP9,0),IF(AR9&gt;=$AY$43,AS9,0),IF(AV9&gt;=$AY$43,AW9,0),IF(BP9&gt;=$BZ$43,BQ9,0),IF(BS9&gt;=$BZ$43,BT9,0),IF(BW9&gt;=$BZ$43,BX9,0),IF(CQ9&gt;=$DA$43,CR9,0),IF(CT9&gt;=$DA$43,CU9,0),IF(CX9&gt;=$DA$43,CY9,0),IF(DX9&gt;=$EK$43,DY9,0),IF(EA9&gt;=$EK$43,EB9,0),IF(EE9&gt;=$EK$43,EF9,0),IF(EH9&gt;=$EK$43,EI9,0),IF(FF9&gt;=$FS$43,FG9,0),IF(FI9&gt;=$FS$43,FJ9,0),IF(FM9&gt;=$FS$43,FN9,0),IF(FP9&gt;=$FS$43,FQ9,0),IF(GN9&gt;=$HA$43,GO9,0),IF(GQ9&gt;=$HA$43,GR9,0),IF(GU9&gt;=$HA$43,GV9,0),IF(GX9&gt;=$HA$43,GY9,0),IF(HV9&gt;=$II$43,HW9,0),IF(HY9&gt;=$II$43,HZ9,0),IF(IC9&gt;=$II$43,ID9,0),IF(IF9&gt;=$II$43,IG9,0),IF(JD9&gt;=$JQ$43,JE9,0),IF(JG9&gt;=$JQ$43,JH9,0),IF(JK9&gt;=$JQ$43,JL9,0),IF(JN9&gt;=$JQ$43,JO9,0),IF(KL9&gt;=$KY$43,KM9,0),IF(KO9&gt;=$KY$43,KP9,0),IF(KS9&gt;=$KY$43,KT9,0),IF(KV9&gt;=$KY$43,KW9,0),IF(LT9&gt;=$MG$43,LU9,0),IF(LW9&gt;=$MG$43,LX9,0),IF(MA9&gt;=$MG$43,MB9,0),IF(MD9&gt;=$MG$43,ME9,0),IF(NB9&gt;=$NO$43,NC9,0),IF(NE9&gt;=$NO$43,NF9,0),IF(NI9&gt;=$NO$43,NJ9,0),IF(NL9&gt;=$NO$43,NM9,0),IF(OJ9&gt;=$OW$43,OK9,0),IF(OM9&gt;=$OW$43,ON9,0),IF(OQ9&gt;=$OW$43,OR9,0),IF(OT9&gt;=$OW$43,OU9,0),IF(PR9&gt;=$QE$43,PS9,0),IF(PU9&gt;=$QE$43,PV9,0),IF(PY9&gt;=$QE$43,PZ9,0),IF(QB9&gt;=$QE$43,QC9,0),IF(QZ9&gt;=$RM$43,RA9,0),IF(RC9&gt;=$RM$43,RD9,0),IF(RG9&gt;=$RM$43,RH9,0),IF(RJ9&gt;=$RM$43,RK9,0),IF(SH9&gt;=$SU$43,SI9,0),IF(SK9&gt;=$SU$43,SL9,0),IF(SO9&gt;=$SU$43,SP9,0),IF(SR9&gt;=$SU$43,SS9,0)),0)</f>
        <v>15.59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>
        <v>14.9</v>
      </c>
      <c r="Z9" s="22">
        <v>8.8000000000000007</v>
      </c>
      <c r="AA9" s="22">
        <v>13.5</v>
      </c>
      <c r="AB9" s="22">
        <v>15.24</v>
      </c>
      <c r="AC9" s="22">
        <v>0</v>
      </c>
      <c r="AD9" s="22">
        <v>13</v>
      </c>
      <c r="AE9" s="22">
        <v>8.6999999999999993</v>
      </c>
      <c r="AF9" s="22">
        <v>14.6</v>
      </c>
      <c r="AG9" s="22">
        <v>15.39</v>
      </c>
      <c r="AH9" s="22">
        <v>0</v>
      </c>
      <c r="AI9" s="22">
        <v>14.4</v>
      </c>
      <c r="AJ9" s="22">
        <v>9.1</v>
      </c>
      <c r="AK9" s="22">
        <v>13.7</v>
      </c>
      <c r="AL9" s="22">
        <v>15.59</v>
      </c>
      <c r="AM9" s="22">
        <v>0</v>
      </c>
      <c r="AN9" s="27"/>
      <c r="AO9" s="38">
        <f>IF(AA9&gt;0,AA9,"")</f>
        <v>13.5</v>
      </c>
      <c r="AP9" s="38">
        <f>IF(AB9&gt;0,AB9,"")</f>
        <v>15.24</v>
      </c>
      <c r="AQ9" s="40">
        <f>IF(SUM(Y9:AB9)-AC9&gt;0,SUM(Y9:AB9)-AC9,"")</f>
        <v>52.440000000000005</v>
      </c>
      <c r="AR9" s="40">
        <f>IF(AF9&gt;0,AF9,"")</f>
        <v>14.6</v>
      </c>
      <c r="AS9" s="40">
        <f>IF(AG9&gt;0,AG9,"")</f>
        <v>15.39</v>
      </c>
      <c r="AT9" s="40">
        <f>IF(SUM(AD9:AG9)-AH9&gt;0,SUM(AD9:AG9)-AH9,"")</f>
        <v>51.69</v>
      </c>
      <c r="AU9" s="40">
        <f>IF(AQ9="","",MAX(AQ9,AT9))</f>
        <v>52.440000000000005</v>
      </c>
      <c r="AV9" s="40">
        <f>IF(AK9&gt;0,AK9,"")</f>
        <v>13.7</v>
      </c>
      <c r="AW9" s="40">
        <f>IF(AL9&gt;0,AL9,"")</f>
        <v>15.59</v>
      </c>
      <c r="AX9" s="40">
        <f>IF(SUM(AI9:AL9)-AM9&gt;0,SUM(AI9:AL9)-AM9,"")</f>
        <v>52.790000000000006</v>
      </c>
      <c r="AY9" s="40">
        <f>IF(SUM(AU9,AX9)&gt;0,SUM(AU9,AX9),"")</f>
        <v>105.23000000000002</v>
      </c>
      <c r="AZ9" s="26">
        <v>13.5</v>
      </c>
      <c r="BA9" s="26">
        <v>8</v>
      </c>
      <c r="BB9" s="26">
        <v>12.1</v>
      </c>
      <c r="BC9" s="26">
        <v>13.85</v>
      </c>
      <c r="BD9" s="26">
        <v>0</v>
      </c>
      <c r="BE9" s="26">
        <v>12.4</v>
      </c>
      <c r="BF9" s="26">
        <v>9.6</v>
      </c>
      <c r="BG9" s="26">
        <v>12.7</v>
      </c>
      <c r="BH9" s="26">
        <v>15.02</v>
      </c>
      <c r="BI9" s="26">
        <v>0.8</v>
      </c>
      <c r="BJ9" s="26"/>
      <c r="BK9" s="26"/>
      <c r="BL9" s="26"/>
      <c r="BM9" s="26"/>
      <c r="BN9" s="26"/>
      <c r="BO9" s="28"/>
      <c r="BP9" s="39">
        <f>IF(BB9&gt;0,BB9,"")</f>
        <v>12.1</v>
      </c>
      <c r="BQ9" s="39">
        <f>IF(BC9&gt;0,BC9,"")</f>
        <v>13.85</v>
      </c>
      <c r="BR9" s="11">
        <f>IF(SUM(AZ9:BC9)-BD9&gt;0,SUM(AZ9:BC9)-BD9,"")</f>
        <v>47.45</v>
      </c>
      <c r="BS9" s="11">
        <f>IF(BG9&gt;0,BG9,"")</f>
        <v>12.7</v>
      </c>
      <c r="BT9" s="11">
        <f>IF(BH9&gt;0,BH9,"")</f>
        <v>15.02</v>
      </c>
      <c r="BU9" s="11">
        <f>IF(SUM(BE9:BH9)-BI9&gt;0,SUM(BE9:BH9)-BI9,"")</f>
        <v>48.92</v>
      </c>
      <c r="BV9" s="11">
        <f>IF(BR9="","",MAX(BR9,BU9))</f>
        <v>48.92</v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>
        <f>IF(SUM(BV9,BY9)&gt;0,SUM(BV9,BY9),"")</f>
        <v>48.92</v>
      </c>
      <c r="CA9" s="22">
        <v>7.8</v>
      </c>
      <c r="CB9" s="22">
        <v>5.3</v>
      </c>
      <c r="CC9" s="22">
        <v>8.1</v>
      </c>
      <c r="CD9" s="22">
        <v>9.36</v>
      </c>
      <c r="CE9" s="22">
        <v>0</v>
      </c>
      <c r="CF9" s="22">
        <v>12.4</v>
      </c>
      <c r="CG9" s="22">
        <v>9</v>
      </c>
      <c r="CH9" s="22">
        <v>11.1</v>
      </c>
      <c r="CI9" s="22">
        <v>14.8</v>
      </c>
      <c r="CJ9" s="22">
        <v>2.4</v>
      </c>
      <c r="CK9" s="22"/>
      <c r="CL9" s="22"/>
      <c r="CM9" s="22"/>
      <c r="CN9" s="22"/>
      <c r="CO9" s="22"/>
      <c r="CP9" s="27"/>
      <c r="CQ9" s="38">
        <f>IF(CC9&gt;0,CC9,"")</f>
        <v>8.1</v>
      </c>
      <c r="CR9" s="38">
        <f>IF(CD9&gt;0,CD9,"")</f>
        <v>9.36</v>
      </c>
      <c r="CS9" s="40">
        <f>IF(SUM(CA9:CD9)-CE9&gt;0,SUM(CA9:CD9)-CE9,"")</f>
        <v>30.56</v>
      </c>
      <c r="CT9" s="40">
        <f>IF(CH9&gt;0,CH9,"")</f>
        <v>11.1</v>
      </c>
      <c r="CU9" s="40">
        <f>IF(CI9&gt;0,CI9,"")</f>
        <v>14.8</v>
      </c>
      <c r="CV9" s="40">
        <f>IF(SUM(CF9:CI9)-CJ9&gt;0,SUM(CF9:CI9)-CJ9,"")</f>
        <v>44.9</v>
      </c>
      <c r="CW9" s="40">
        <f>IF(CS9="","",MAX(CS9,CV9))</f>
        <v>44.9</v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>
        <f>IF(SUM(CW9,CZ9)&gt;0,SUM(CW9,CZ9),"")</f>
        <v>44.9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10.65</v>
      </c>
      <c r="SW9" s="22">
        <f>IF($CP9="P",CB9,(CB9+BA9)/2)</f>
        <v>6.65</v>
      </c>
      <c r="SX9" s="22">
        <f>IF($CP9="P",CC9,(CC9+BB9)/2)</f>
        <v>10.1</v>
      </c>
      <c r="SY9" s="22">
        <f>IF($CP9="P",CD9,(CD9+BC9)/2)</f>
        <v>11.605</v>
      </c>
      <c r="SZ9" s="22">
        <f>IF($CP9="P",CE9,(CE9+BD9)/2)</f>
        <v>0</v>
      </c>
      <c r="TA9" s="22">
        <f>IF($CP9="P",CF9,(CF9+BE9)/2)</f>
        <v>12.4</v>
      </c>
      <c r="TB9" s="22">
        <f>IF($CP9="P",CG9,(CG9+BF9)/2)</f>
        <v>9.3000000000000007</v>
      </c>
      <c r="TC9" s="22">
        <f>IF($CP9="P",CH9,(CH9+BG9)/2)</f>
        <v>11.899999999999999</v>
      </c>
      <c r="TD9" s="22">
        <f>IF($CP9="P",CI9,(CI9+BH9)/2)</f>
        <v>14.91</v>
      </c>
      <c r="TE9" s="22">
        <f>IF($CP9="P",CJ9,(CJ9+BI9)/2)</f>
        <v>1.6</v>
      </c>
      <c r="TF9" s="22">
        <f>IF($CP9="P",CK9,(CK9+BJ9)/2)</f>
        <v>0</v>
      </c>
      <c r="TG9" s="22">
        <f>IF($CP9="P",CL9,(CL9+BK9)/2)</f>
        <v>0</v>
      </c>
      <c r="TH9" s="22">
        <f>IF($CP9="P",CM9,(CM9+BL9)/2)</f>
        <v>0</v>
      </c>
      <c r="TI9" s="22">
        <f>IF($CP9="P",CN9,(CN9+BM9)/2)</f>
        <v>0</v>
      </c>
      <c r="TJ9" s="22">
        <f>IF($CP9="P",CO9,(CO9+BN9)/2)</f>
        <v>0</v>
      </c>
      <c r="TK9" s="27" t="s">
        <v>46</v>
      </c>
      <c r="TL9" s="40">
        <f>IF(SX9&gt;0,SX9,"")</f>
        <v>10.1</v>
      </c>
      <c r="TM9" s="40">
        <f>IF(SY9&gt;0,SY9,"")</f>
        <v>11.605</v>
      </c>
      <c r="TN9" s="40">
        <f>IF(SUM(SV9:SY9)-SZ9&gt;0,SUM(SV9:SY9)-SZ9,"")</f>
        <v>39.004999999999995</v>
      </c>
      <c r="TO9" s="40">
        <f>IF(TC9&gt;0,TC9,"")</f>
        <v>11.899999999999999</v>
      </c>
      <c r="TP9" s="40">
        <f>IF(TD9&gt;0,TD9,"")</f>
        <v>14.91</v>
      </c>
      <c r="TQ9" s="40">
        <f>IF(SUM(TA9:TD9)-TE9&gt;0,SUM(TA9:TD9)-TE9,"")</f>
        <v>46.910000000000004</v>
      </c>
      <c r="TR9" s="40">
        <f>IF(MAX(TN9,TQ9)&gt;0,MAX(TN9,TQ9),"")</f>
        <v>46.910000000000004</v>
      </c>
      <c r="TS9" s="40" t="str">
        <f>IF(TH9&gt;0,TH9,"")</f>
        <v/>
      </c>
      <c r="TT9" s="40" t="str">
        <f>IF(TI9&gt;0,TI9,"")</f>
        <v/>
      </c>
      <c r="TU9" s="40" t="str">
        <f>IF(SUM(TF9:TI9)-TJ9&gt;0,SUM(TF9:TI9)-TJ9,"")</f>
        <v/>
      </c>
      <c r="TV9" s="40">
        <f>IF(SUM(TR9,TU9)&gt;0,SUM(TR9,TU9),"")</f>
        <v>46.910000000000004</v>
      </c>
    </row>
    <row r="10" spans="1:542" x14ac:dyDescent="0.2">
      <c r="A10" s="4" t="str" cm="1">
        <f t="array" ref="A10">IF(AND(J10&lt;&gt;"",J10&lt;&gt;"No DD"),SUMPRODUCT((J$4:J$41&lt;&gt;"")*(J$4:J$41&lt;&gt;"No DD")*(F$4:F$41&gt;F10))+1,IF(J10="No DD",SUMPRODUCT((J$4:J$41="No DD")*(F$4:F$41&gt;F10))+1+SUMPRODUCT((J$4:J$41&lt;&gt;"")*(J$4:J$41&lt;&gt;"No DD")),""))</f>
        <v/>
      </c>
      <c r="B10" s="4" t="str" cm="1">
        <f t="array" ref="B10">IF(AND(J10&lt;&gt;"",J10&lt;&gt;"No DD",G10=""),SUMPRODUCT((J$4:J$41&lt;&gt;"")*(J$4:J$41&lt;&gt;"No DD")*(G$4:G$41="")*(F$4:F$41&gt;F10))+1,IF(J10="No DD",SUMPRODUCT((J$4:J$41="No DD")*(F$4:F$41&gt;F10)*(G$4:G$41=""))+1+SUMPRODUCT((J$4:J$41&lt;&gt;"")*(G$4:G$41="")*(J$4:J$41&lt;&gt;"No DD")),""))</f>
        <v/>
      </c>
      <c r="C10" s="5" t="s">
        <v>131</v>
      </c>
      <c r="D10" s="4" t="s">
        <v>6</v>
      </c>
      <c r="E10" s="4">
        <v>2006</v>
      </c>
      <c r="F10" s="9">
        <f>SUM(L10:V10)+SUM(L10:T10)*0.0000001+SUM(L10)*0.0000000000001</f>
        <v>186.28001862800525</v>
      </c>
      <c r="G10" s="66"/>
      <c r="H10" s="3" t="str">
        <f>IF(OR(AND(AO10&gt;=AY$43,AO10&lt;&gt;"",AQ10&gt;=AY$47,AQ10&lt;&gt;"",AN10=""),AND(AR10&gt;=AY$43,AR10&lt;&gt;"",AT10&gt;=AY$47,AT10&lt;&gt;"",AN10=""),AND(AV10&gt;=AY$43,AV10&lt;&gt;"",AX10&gt;=AY$47,AX10&lt;&gt;"",AN10=""),AND(BP10&gt;=BZ$43,BP10&lt;&gt;"",BR10&gt;=BZ$47,BR10&lt;&gt;"",BO10=""),AND(BS10&gt;=BZ$43,BS10&lt;&gt;"",BU10&gt;=BZ$47,BU10&lt;&gt;"",BO10=""),AND(BW10&gt;=BZ$43,BW10&lt;&gt;"",BY10&gt;=BZ$47,BY10&lt;&gt;"",BO10=""),AND(CQ10&gt;=DA$43,CQ10&lt;&gt;"",CS10&gt;=DA$47,CS10&lt;&gt;"",CP10=""),AND(CT10&gt;=DA$43,CT10&lt;&gt;"",CV10&gt;=DA$47,CV10&lt;&gt;"",CP10=""),AND(CX10&gt;=DA$43,CX10&lt;&gt;"",CZ10&gt;=DA$47,CZ10&lt;&gt;"",CP10=""),AND(DX10&gt;=EK$43,DX10&lt;&gt;"",DZ10&gt;=EK$47,DZ10&lt;&gt;""),AND(EA10&gt;=EK$43,EA10&lt;&gt;"",EC10&gt;=EK$47,EC10&lt;&gt;""),AND(EE10&gt;=EK$43,EE10&lt;&gt;"",EG10&gt;=EK$47,EG10&lt;&gt;""),AND(EH10&gt;=EK$43,EH10&lt;&gt;"",EJ10&gt;=EK$47,EJ10&lt;&gt;""),AND(FF10&gt;=FS$43,FF10&lt;&gt;"",FH10&gt;=FS$47,FH10&lt;&gt;""),AND(FI10&gt;=FS$43,FI10&lt;&gt;"",FK10&gt;=FS$47,FK10&lt;&gt;""),AND(FM10&gt;=FS$43,FM10&lt;&gt;"",FO10&gt;=FS$47,FO10&lt;&gt;""),AND(FP10&gt;=FS$43,FP10&lt;&gt;"",FR10&gt;=FS$47,FR10&lt;&gt;""),AND(GN10&gt;=HA$43,GN10&lt;&gt;"",GP10&gt;=HA$47,GP10&lt;&gt;""),AND(GQ10&gt;=HA$43,GQ10&lt;&gt;"",GS10&gt;=HA$47,GS10&lt;&gt;""),AND(GU10&gt;=HA$43,GU10&lt;&gt;"",GW10&gt;=HA$47,GW10&lt;&gt;""),AND(GX10&gt;=HA$43,GX10&lt;&gt;"",GZ10&gt;=HA$47,GZ10&lt;&gt;""),AND(HV10&gt;=II$43,HV10&lt;&gt;"",HX10&gt;=II$47,HX10&lt;&gt;""),AND(HY10&gt;=II$43,HY10&lt;&gt;"",IA10&gt;=II$47,IA10&lt;&gt;""),AND(IC10&gt;=II$43,IC10&lt;&gt;"",IE10&gt;=II$47,IE10&lt;&gt;""),AND(IF10&gt;=II$43,IF10&lt;&gt;"",IH10&gt;=II$47,IH10&lt;&gt;""),AND(JD10&gt;=JQ$43,JD10&lt;&gt;"",JF10&gt;=JQ$47,JF10&lt;&gt;""),AND(JG10&gt;=JQ$43,JG10&lt;&gt;"",JI10&gt;=JQ$47,JI10&lt;&gt;""),AND(JK10&gt;=JQ$43,JK10&lt;&gt;"",JM10&gt;=JQ$47,JM10&lt;&gt;""),AND(JN10&gt;=JQ$43,JN10&lt;&gt;"",JP10&gt;=JQ$47,JP10&lt;&gt;""),AND(KL10&gt;=KY$43,KL10&lt;&gt;"",KN10&gt;=KY$47,KN10&lt;&gt;""),AND(KO10&gt;=KY$43,KO10&lt;&gt;"",KQ10&gt;=KY$47,KQ10&lt;&gt;""),AND(KS10&gt;=KY$43,KS10&lt;&gt;"",KU10&gt;=KY$47,KU10&lt;&gt;""),AND(KV10&gt;=KY$43,KV10&lt;&gt;"",KX10&gt;=KY$47,KX10&lt;&gt;""),AND(LT10&gt;=MG$43,LT10&lt;&gt;"",LV10&gt;=MG$47,LV10&lt;&gt;""),AND(LW10&gt;=MG$43,LW10&lt;&gt;"",LY10&gt;=MG$47,LY10&lt;&gt;""),AND(MA10&gt;=MG$43,MA10&lt;&gt;"",MC10&gt;=MG$47,MC10&lt;&gt;""),AND(MD10&gt;=MG$43,MD10&lt;&gt;"",MF10&gt;=MG$47,MF10&lt;&gt;""),AND(NB10&gt;=NO$43,NB10&lt;&gt;"",ND10&gt;=NO$47,ND10&lt;&gt;""),AND(NE10&gt;=NO$43,NE10&lt;&gt;"",NG10&gt;=NO$47,NG10&lt;&gt;""),AND(NI10&gt;=NO$43,NI10&lt;&gt;"",NK10&gt;=NO$47,NK10&lt;&gt;""),AND(NL10&gt;=NO$43,NL10&lt;&gt;"",NN10&gt;=NO$47,NN10&lt;&gt;""),AND(OJ10&gt;=OW$43,OJ10&lt;&gt;"",OL10&gt;=OW$47,OL10&lt;&gt;""),AND(OM10&gt;=OW$43,OM10&lt;&gt;"",OO10&gt;=OW$47,OO10&lt;&gt;""),AND(OQ10&gt;=OW$43,OQ10&lt;&gt;"",OS10&gt;=OW$47,OS10&lt;&gt;""),AND(OT10&gt;=OW$43,OT10&lt;&gt;"",OV10&gt;=OW$47,OV10&lt;&gt;""),AND(PR10&gt;=QE$43,PR10&lt;&gt;"",PT10&gt;=QE$47,PT10&lt;&gt;""),AND(PU10&gt;=QE$43,PU10&lt;&gt;"",PW10&gt;=QE$47,PW10&lt;&gt;""),AND(PY10&gt;=QE$43,PY10&lt;&gt;"",QA10&gt;=QE$47,QA10&lt;&gt;""),AND(QB10&gt;=QE$43,QB10&lt;&gt;"",QD10&gt;=QE$47,QD10&lt;&gt;""),AND(QZ10&gt;=RM$43,QZ10&lt;&gt;"",RB10&gt;=RM$47,RB10&lt;&gt;""),AND(RC10&gt;=RM$43,RC10&lt;&gt;"",RE10&gt;=RM$47,RE10&lt;&gt;""),AND(RG10&gt;=RM$43,RG10&lt;&gt;"",RI10&gt;=RM$47,RI10&lt;&gt;""),AND(RJ10&gt;=RM$43,RJ10&lt;&gt;"",RL10&gt;=RM$47,RL10&lt;&gt;""),AND(SH10&gt;=SU$43,SH10&lt;&gt;"",SJ10&gt;=SU$47,SJ10&lt;&gt;""),AND(SK10&gt;=SU$43,SK10&lt;&gt;"",SM10&gt;=SU$47,SM10&lt;&gt;""),AND(SO10&gt;=SU$43,SO10&lt;&gt;"",SQ10&gt;=SU$47,SQ10&lt;&gt;""),AND(SR10&gt;=SU$43,SR10&lt;&gt;"",ST10&gt;=SU$47,ST10&lt;&gt;"")),"P","")</f>
        <v/>
      </c>
      <c r="I10" s="3" t="str">
        <f>IF(OR(AND(AQ10&gt;=AY$47,AQ10&lt;&gt;"",AN10=""),AND(AT10&gt;=AY$47,AT10&lt;&gt;"",AN10=""),AND(AX10&gt;=AY$47,AX10&lt;&gt;"",AN10=""),AND(BR10&gt;=BZ$47,BR10&lt;&gt;"",BO10=""),AND(BU10&gt;=BZ$47,BU10&lt;&gt;"",BO10=""),AND(BY10&gt;=BZ$47,BY10&lt;&gt;"",BO10=""),AND(CS10&gt;=DA$47,CS10&lt;&gt;"",CP10=""),AND(CV10&gt;=DA$47,CV10&lt;&gt;"",CP10=""),AND(CZ10&gt;=DA$47,CZ10&lt;&gt;"",CP10=""),AND(DZ10&gt;=EK$47,DZ10&lt;&gt;""),AND(EC10&gt;=EK$47,EC10&lt;&gt;""),AND(EG10&gt;=EK$47,EG10&lt;&gt;""),AND(EJ10&gt;=EK$47,EJ10&lt;&gt;""),AND(FH10&gt;=FS$47,FH10&lt;&gt;""),AND(FK10&gt;=FS$47,FK10&lt;&gt;""),AND(FO10&gt;=FS$47,FO10&lt;&gt;""),AND(FR10&gt;=FS$47,FR10&lt;&gt;""),AND(GP10&gt;=HA$47,GP10&lt;&gt;""),AND(GS10&gt;=HA$47,GS10&lt;&gt;""),AND(GW10&gt;=HA$47,GW10&lt;&gt;""),AND(GZ10&gt;=HA$47,GZ10&lt;&gt;""),AND(HX10&gt;=II$47,HX10&lt;&gt;""),AND(IA10&gt;=II$47,IA10&lt;&gt;""),AND(IE10&gt;=II$47,IE10&lt;&gt;""),AND(IH10&gt;=II$47,IH10&lt;&gt;""),AND(JF10&gt;=JQ$47,JF10&lt;&gt;""),AND(JI10&gt;=JQ$47,JI10&lt;&gt;""),AND(JM10&gt;=JQ$47,JM10&lt;&gt;""),AND(JP10&gt;=JQ$47,JP10&lt;&gt;""),AND(KN10&gt;=KY$47,KN10&lt;&gt;""),AND(KQ10&gt;=KY$47,KQ10&lt;&gt;""),AND(KU10&gt;=KY$47,KU10&lt;&gt;""),AND(KX10&gt;=KY$47,KX10&lt;&gt;""),AND(LV10&gt;=MG$47,LV10&lt;&gt;""),AND(LY10&gt;=MG$47,LY10&lt;&gt;""),AND(MC10&gt;=MG$47,MC10&lt;&gt;""),AND(MF10&gt;=MG$47,MF10&lt;&gt;""),AND(ND10&gt;=NO$47,ND10&lt;&gt;""),AND(NG10&gt;=NO$47,NG10&lt;&gt;""),AND(NK10&gt;=NO$47,NK10&lt;&gt;""),AND(NN10&gt;=NO$47,NN10&lt;&gt;""),AND(OL10&gt;=OW$47,OL10&lt;&gt;""),AND(OO10&gt;=OW$47,OO10&lt;&gt;""),AND(OS10&gt;=OW$47,OS10&lt;&gt;""),AND(OV10&gt;=OW$47,OV10&lt;&gt;""),AND(PT10&gt;=QE$47,PT10&lt;&gt;""),AND(PW10&gt;=QE$47,PW10&lt;&gt;""),AND(QA10&gt;=QE$47,QA10&lt;&gt;""),AND(QD10&gt;=QE$47,QD10&lt;&gt;""),AND(RB10&gt;=RM$47,RB10&lt;&gt;""),AND(RE10&gt;=RM$47,RE10&lt;&gt;""),AND(RI10&gt;=RM$47,RI10&lt;&gt;""),AND(RL10&gt;=RM$47,RL10&lt;&gt;""),AND(SJ10&gt;=SU$47,SJ10&lt;&gt;""),AND(SM10&gt;=SU$47,SM10&lt;&gt;""),AND(SQ10&gt;=SU$47,SQ10&lt;&gt;""),AND(ST10&gt;=SU$47,ST10&lt;&gt;"")),"P","")</f>
        <v/>
      </c>
      <c r="J10" s="36" t="str">
        <f>IF(AND(I10="P",H10=""),"No DD",IF(OR(AND(AO10&gt;=AY$46,AO10&lt;&gt;"",AQ10&gt;=AY$50,AQ10&lt;&gt;"",AN10=""),AND(AR10&gt;=AY$46,AR10&lt;&gt;"",AT10&gt;=AY$50,AT10&lt;&gt;"",AN10=""),AND(AV10&gt;=AY$46,AV10&lt;&gt;"",AX10&gt;=AY$50,AX10&lt;&gt;"",AN10=""),AND(BP10&gt;=BZ$46,BP10&lt;&gt;"",BR10&gt;=BZ$50,BR10&lt;&gt;"",BO10=""),AND(BS10&gt;=BZ$46,BS10&lt;&gt;"",BU10&gt;=BZ$50,BU10&lt;&gt;"",BO10=""),AND(BW10&gt;=BZ$46,BW10&lt;&gt;"",BY10&gt;=BZ$50,BY10&lt;&gt;"",BO10=""),AND(CQ10&gt;=DA$46,CQ10&lt;&gt;"",CS10&gt;=DA$50,CS10&lt;&gt;"",CP10=""),AND(CT10&gt;=DA$46,CT10&lt;&gt;"",CV10&gt;=DA$50,CV10&lt;&gt;"",CP10=""),AND(CX10&gt;=DA$46,CX10&lt;&gt;"",CZ10&gt;=DA$50,CZ10&lt;&gt;"",CP10=""),AND(DX10&gt;=EK$46,DX10&lt;&gt;"",DZ10&gt;=EK$50,DZ10&lt;&gt;""),AND(EA10&gt;=EK$46,EA10&lt;&gt;"",EC10&gt;=EK$50,EC10&lt;&gt;""),AND(EE10&gt;=EK$46,EE10&lt;&gt;"",EG10&gt;=EK$50,EG10&lt;&gt;""),AND(EH10&gt;=EK$46,EH10&lt;&gt;"",EJ10&gt;=EK$50,EJ10&lt;&gt;""),AND(FF10&gt;=FS$46,FF10&lt;&gt;"",FH10&gt;=FS$50,FH10&lt;&gt;""),AND(FI10&gt;=FS$46,FI10&lt;&gt;"",FK10&gt;=FS$50,FK10&lt;&gt;""),AND(FM10&gt;=FS$46,FM10&lt;&gt;"",FO10&gt;=FS$50,FO10&lt;&gt;""),AND(FP10&gt;=FS$46,FP10&lt;&gt;"",FR10&gt;=FS$50,FR10&lt;&gt;""),AND(GN10&gt;=HA$46,GN10&lt;&gt;"",GP10&gt;=HA$50,GP10&lt;&gt;""),AND(GQ10&gt;=HA$46,GQ10&lt;&gt;"",GS10&gt;=HA$50,GS10&lt;&gt;""),AND(GU10&gt;=HA$46,GU10&lt;&gt;"",GW10&gt;=HA$50,GW10&lt;&gt;""),AND(GX10&gt;=HA$46,GX10&lt;&gt;"",GZ10&gt;=HA$50,GZ10&lt;&gt;""),AND(HV10&gt;=II$46,HV10&lt;&gt;"",HX10&gt;=II$50,HX10&lt;&gt;""),AND(HY10&gt;=II$46,HY10&lt;&gt;"",IA10&gt;=II$50,IA10&lt;&gt;""),AND(IC10&gt;=II$46,IC10&lt;&gt;"",IE10&gt;=II$50,IE10&lt;&gt;""),AND(IF10&gt;=II$46,IF10&lt;&gt;"",IH10&gt;=II$50,IH10&lt;&gt;""),AND(JD10&gt;=JQ$46,JD10&lt;&gt;"",JF10&gt;=JQ$50,JF10&lt;&gt;""),AND(JG10&gt;=JQ$46,JG10&lt;&gt;"",JI10&gt;=JQ$50,JI10&lt;&gt;""),AND(JK10&gt;=JQ$46,JK10&lt;&gt;"",JM10&gt;=JQ$50,JM10&lt;&gt;""),AND(JN10&gt;=JQ$46,JN10&lt;&gt;"",JP10&gt;=JQ$50,JP10&lt;&gt;""),AND(KL10&gt;=KY$46,KL10&lt;&gt;"",KN10&gt;=KY$50,KN10&lt;&gt;""),AND(KO10&gt;=KY$46,KO10&lt;&gt;"",KQ10&gt;=KY$50,KQ10&lt;&gt;""),AND(KS10&gt;=KY$46,KS10&lt;&gt;"",KU10&gt;=KY$50,KU10&lt;&gt;""),AND(KV10&gt;=KY$46,KV10&lt;&gt;"",KX10&gt;=KY$50,KX10&lt;&gt;""),AND(LT10&gt;=MG$46,LT10&lt;&gt;"",LV10&gt;=MG$50,LV10&lt;&gt;""),AND(LW10&gt;=MG$46,LW10&lt;&gt;"",LY10&gt;=MG$50,LY10&lt;&gt;""),AND(MA10&gt;=MG$46,MA10&lt;&gt;"",MC10&gt;=MG$50,MC10&lt;&gt;""),AND(MD10&gt;=MG$46,MD10&lt;&gt;"",MF10&gt;=MG$50,MF10&lt;&gt;""),AND(NB10&gt;=NO$46,NB10&lt;&gt;"",ND10&gt;=NO$50,ND10&lt;&gt;""),AND(NE10&gt;=NO$46,NE10&lt;&gt;"",NG10&gt;=NO$50,NG10&lt;&gt;""),AND(NI10&gt;=NO$46,NI10&lt;&gt;"",NK10&gt;=NO$50,NK10&lt;&gt;""),AND(NL10&gt;=NO$46,NL10&lt;&gt;"",NN10&gt;=NO$50,NN10&lt;&gt;""),AND(OJ10&gt;=OW$46,OJ10&lt;&gt;"",OL10&gt;=OW$50,OL10&lt;&gt;""),AND(OM10&gt;=OW$46,OM10&lt;&gt;"",OO10&gt;=OW$50,OO10&lt;&gt;""),AND(OQ10&gt;=OW$46,OQ10&lt;&gt;"",OS10&gt;=OW$50,OS10&lt;&gt;""),AND(OT10&gt;=OW$46,OT10&lt;&gt;"",OV10&gt;=OW$50,OV10&lt;&gt;""),AND(PR10&gt;=QE$46,PR10&lt;&gt;"",PT10&gt;=QE$50,PT10&lt;&gt;""),AND(PU10&gt;=QE$46,PU10&lt;&gt;"",PW10&gt;=QE$50,PW10&lt;&gt;""),AND(PY10&gt;=QE$46,PY10&lt;&gt;"",QA10&gt;=QE$50,QA10&lt;&gt;""),AND(QB10&gt;=QE$46,QB10&lt;&gt;"",QD10&gt;=QE$50,QD10&lt;&gt;""),AND(QZ10&gt;=RM$46,QZ10&lt;&gt;"",RB10&gt;=RM$50,RB10&lt;&gt;""),AND(RC10&gt;=RM$46,RC10&lt;&gt;"",RE10&gt;=RM$50,RE10&lt;&gt;""),AND(RG10&gt;=RM$46,RG10&lt;&gt;"",RI10&gt;=RM$50,RI10&lt;&gt;""),AND(RJ10&gt;=RM$46,RJ10&lt;&gt;"",RL10&gt;=RM$50,RL10&lt;&gt;""),AND(SH10&gt;=SU$46,SH10&lt;&gt;"",SJ10&gt;=SU$50,SJ10&lt;&gt;""),AND(SK10&gt;=SU$46,SK10&lt;&gt;"",SM10&gt;=SU$50,SM10&lt;&gt;""),AND(SO10&gt;=SU$46,SO10&lt;&gt;"",SQ10&gt;=SU$50,SQ10&lt;&gt;""),AND(SR10&gt;=SU$46,SR10&lt;&gt;"",ST10&gt;=SU$50,ST10&lt;&gt;"")),"Merit",IF(OR(AND(AO10&gt;=AY$45,AO10&lt;&gt;"",AQ10&gt;=AY$49,AQ10&lt;&gt;"",AN10=""),AND(AR10&gt;=AY$45,AR10&lt;&gt;"",AT10&gt;=AY$49,AT10&lt;&gt;"",AN10=""),AND(AV10&gt;=AY$45,AV10&lt;&gt;"",AX10&gt;=AY$49,AX10&lt;&gt;"",AN10=""),AND(BP10&gt;=BZ$45,BP10&lt;&gt;"",BR10&gt;=BZ$49,BR10&lt;&gt;"",BO10=""),AND(BS10&gt;=BZ$45,BS10&lt;&gt;"",BU10&gt;=BZ$49,BU10&lt;&gt;"",BO10=""),AND(BW10&gt;=BZ$45,BW10&lt;&gt;"",BY10&gt;=BZ$49,BY10&lt;&gt;"",BO10=""),AND(CQ10&gt;=DA$45,CQ10&lt;&gt;"",CS10&gt;=DA$49,CS10&lt;&gt;"",CP10=""),AND(CT10&gt;=DA$45,CT10&lt;&gt;"",CV10&gt;=DA$49,CV10&lt;&gt;"",CP10=""),AND(CX10&gt;=DA$45,CX10&lt;&gt;"",CZ10&gt;=DA$49,CZ10&lt;&gt;"",CP10=""),AND(DX10&gt;=EK$45,DX10&lt;&gt;"",DZ10&gt;=EK$49,DZ10&lt;&gt;""),AND(EA10&gt;=EK$45,EA10&lt;&gt;"",EC10&gt;=EK$49,EC10&lt;&gt;""),AND(EE10&gt;=EK$45,EE10&lt;&gt;"",EG10&gt;=EK$49,EG10&lt;&gt;""),AND(EH10&gt;=EK$45,EH10&lt;&gt;"",EJ10&gt;=EK$49,EJ10&lt;&gt;""),AND(FF10&gt;=FS$45,FF10&lt;&gt;"",FH10&gt;=FS$49,FH10&lt;&gt;""),AND(FI10&gt;=FS$45,FI10&lt;&gt;"",FK10&gt;=FS$49,FK10&lt;&gt;""),AND(FM10&gt;=FS$45,FM10&lt;&gt;"",FO10&gt;=FS$49,FO10&lt;&gt;""),AND(FP10&gt;=FS$45,FP10&lt;&gt;"",FR10&gt;=FS$49,FR10&lt;&gt;""),AND(GN10&gt;=HA$45,GN10&lt;&gt;"",GP10&gt;=HA$49,GP10&lt;&gt;""),AND(GQ10&gt;=HA$45,GQ10&lt;&gt;"",GS10&gt;=HA$49,GS10&lt;&gt;""),AND(GU10&gt;=HA$45,GU10&lt;&gt;"",GW10&gt;=HA$49,GW10&lt;&gt;""),AND(GX10&gt;=HA$45,GX10&lt;&gt;"",GZ10&gt;=HA$49,GZ10&lt;&gt;""),AND(HV10&gt;=II$45,HV10&lt;&gt;"",HX10&gt;=II$49,HX10&lt;&gt;""),AND(HY10&gt;=II$45,HY10&lt;&gt;"",IA10&gt;=II$49,IA10&lt;&gt;""),AND(IC10&gt;=II$45,IC10&lt;&gt;"",IE10&gt;=II$49,IE10&lt;&gt;""),AND(IF10&gt;=II$45,IF10&lt;&gt;"",IH10&gt;=II$49,IH10&lt;&gt;""),AND(JD10&gt;=JQ$45,JD10&lt;&gt;"",JF10&gt;=JQ$49,JF10&lt;&gt;""),AND(JG10&gt;=JQ$45,JG10&lt;&gt;"",JI10&gt;=JQ$49,JI10&lt;&gt;""),AND(JK10&gt;=JQ$45,JK10&lt;&gt;"",JM10&gt;=JQ$49,JM10&lt;&gt;""),AND(JN10&gt;=JQ$45,JN10&lt;&gt;"",JP10&gt;=JQ$49,JP10&lt;&gt;""),AND(KL10&gt;=KY$45,KL10&lt;&gt;"",KN10&gt;=KY$49,KN10&lt;&gt;""),AND(KO10&gt;=KY$45,KO10&lt;&gt;"",KQ10&gt;=KY$49,KQ10&lt;&gt;""),AND(KS10&gt;=KY$45,KS10&lt;&gt;"",KU10&gt;=KY$49,KU10&lt;&gt;""),AND(KV10&gt;=KY$45,KV10&lt;&gt;"",KX10&gt;=KY$49,KX10&lt;&gt;""),AND(LT10&gt;=MG$45,LT10&lt;&gt;"",LV10&gt;=MG$49,LV10&lt;&gt;""),AND(LW10&gt;=MG$45,LW10&lt;&gt;"",LY10&gt;=MG$49,LY10&lt;&gt;""),AND(MA10&gt;=MG$45,MA10&lt;&gt;"",MC10&gt;=MG$49,MC10&lt;&gt;""),AND(MD10&gt;=MG$45,MD10&lt;&gt;"",MF10&gt;=MG$49,MF10&lt;&gt;""),AND(NB10&gt;=NO$45,NB10&lt;&gt;"",ND10&gt;=NO$49,ND10&lt;&gt;""),AND(NE10&gt;=NO$45,NE10&lt;&gt;"",NG10&gt;=NO$49,NG10&lt;&gt;""),AND(NI10&gt;=NO$45,NI10&lt;&gt;"",NK10&gt;=NO$49,NK10&lt;&gt;""),AND(NL10&gt;=NO$45,NL10&lt;&gt;"",NN10&gt;=NO$49,NN10&lt;&gt;""),AND(OJ10&gt;=OW$45,OJ10&lt;&gt;"",OL10&gt;=OW$49,OL10&lt;&gt;""),AND(OM10&gt;=OW$45,OM10&lt;&gt;"",OO10&gt;=OW$49,OO10&lt;&gt;""),AND(OQ10&gt;=OW$45,OQ10&lt;&gt;"",OS10&gt;=OW$49,OS10&lt;&gt;""),AND(OT10&gt;=OW$45,OT10&lt;&gt;"",OV10&gt;=OW$49,OV10&lt;&gt;""),AND(PR10&gt;=QE$45,PR10&lt;&gt;"",PT10&gt;=QE$49,PT10&lt;&gt;""),AND(PU10&gt;=QE$45,PU10&lt;&gt;"",PW10&gt;=QE$49,PW10&lt;&gt;""),AND(PY10&gt;=QE$45,PY10&lt;&gt;"",QA10&gt;=QE$49,QA10&lt;&gt;""),AND(QB10&gt;=QE$45,QB10&lt;&gt;"",QD10&gt;=QE$49,QD10&lt;&gt;""),AND(QZ10&gt;=RM$45,QZ10&lt;&gt;"",RB10&gt;=RM$49,RB10&lt;&gt;""),AND(RC10&gt;=RM$45,RC10&lt;&gt;"",RE10&gt;=RM$49,RE10&lt;&gt;""),AND(RG10&gt;=RM$45,RG10&lt;&gt;"",RI10&gt;=RM$49,RI10&lt;&gt;""),AND(RJ10&gt;=RM$45,RJ10&lt;&gt;"",RL10&gt;=RM$49,RL10&lt;&gt;""),AND(SH10&gt;=SU$45,SH10&lt;&gt;"",SJ10&gt;=SU$49,SJ10&lt;&gt;""),AND(SK10&gt;=SU$45,SK10&lt;&gt;"",SM10&gt;=SU$49,SM10&lt;&gt;""),AND(SO10&gt;=SU$45,SO10&lt;&gt;"",SQ10&gt;=SU$49,SQ10&lt;&gt;""),AND(SR10&gt;=SU$45,SR10&lt;&gt;"",ST10&gt;=SU$49,ST10&lt;&gt;"")),"Excellence",IF(K10="P","Worlds Team",IF(H10="P","National Team","")))))</f>
        <v/>
      </c>
      <c r="K10" s="3" t="str">
        <f>IF(OR(AND(AO10&gt;=AY$44,AO10&lt;&gt;"",AQ10&gt;=AY$48,AQ10&lt;&gt;"",AN10=""),AND(AR10&gt;=AY$44,AR10&lt;&gt;"",AT10&gt;=AY$48,AT10&lt;&gt;"",AN10=""),AND(AV10&gt;=AY$44,AV10&lt;&gt;"",AX10&gt;=AY$48,AX10&lt;&gt;"",AN10=""),AND(BP10&gt;=BZ$44,BP10&lt;&gt;"",BR10&gt;=BZ$48,BR10&lt;&gt;"",BO10=""),AND(BS10&gt;=BZ$44,BS10&lt;&gt;"",BU10&gt;=BZ$48,BU10&lt;&gt;"",BO10=""),AND(BW10&gt;=BZ$44,BW10&lt;&gt;"",BY10&gt;=BZ$48,BY10&lt;&gt;"",BO10=""),AND(CQ10&gt;=DA$44,CQ10&lt;&gt;"",CS10&gt;=DA$48,CS10&lt;&gt;"",CP10=""),AND(CT10&gt;=DA$44,CT10&lt;&gt;"",CV10&gt;=DA$48,CV10&lt;&gt;"",CP10=""),AND(CX10&gt;=DA$44,CX10&lt;&gt;"",CZ10&gt;=DA$48,CZ10&lt;&gt;"",CP10=""),AND(DX10&gt;=EK$44,DX10&lt;&gt;"",DZ10&gt;=EK$48,DZ10&lt;&gt;""),AND(EA10&gt;=EK$44,EA10&lt;&gt;"",EC10&gt;=EK$48,EC10&lt;&gt;""),AND(EE10&gt;=EK$44,EE10&lt;&gt;"",EG10&gt;=EK$48,EG10&lt;&gt;""),AND(EH10&gt;=EK$44,EH10&lt;&gt;"",EJ10&gt;=EK$48,EJ10&lt;&gt;""),AND(FF10&gt;=FS$44,FF10&lt;&gt;"",FH10&gt;=FS$48,FH10&lt;&gt;""),AND(FI10&gt;=FS$44,FI10&lt;&gt;"",FK10&gt;=FS$48,FK10&lt;&gt;""),AND(FM10&gt;=FS$44,FM10&lt;&gt;"",FO10&gt;=FS$48,FO10&lt;&gt;""),AND(FP10&gt;=FS$44,FP10&lt;&gt;"",FR10&gt;=FS$48,FR10&lt;&gt;""),AND(GN10&gt;=HA$44,GN10&lt;&gt;"",GP10&gt;=HA$48,GP10&lt;&gt;""),AND(GQ10&gt;=HA$44,GQ10&lt;&gt;"",GS10&gt;=HA$48,GS10&lt;&gt;""),AND(GU10&gt;=HA$44,GU10&lt;&gt;"",GW10&gt;=HA$48,GW10&lt;&gt;""),AND(GX10&gt;=HA$44,GX10&lt;&gt;"",GZ10&gt;=HA$48,GZ10&lt;&gt;""),AND(HV10&gt;=II$44,HV10&lt;&gt;"",HX10&gt;=II$48,HX10&lt;&gt;""),AND(HY10&gt;=II$44,HY10&lt;&gt;"",IA10&gt;=II$48,IA10&lt;&gt;""),AND(IC10&gt;=II$44,IC10&lt;&gt;"",IE10&gt;=II$48,IE10&lt;&gt;""),AND(IF10&gt;=II$44,IF10&lt;&gt;"",IH10&gt;=II$48,IH10&lt;&gt;""),AND(JD10&gt;=JQ$44,JD10&lt;&gt;"",JF10&gt;=JQ$48,JF10&lt;&gt;""),AND(JG10&gt;=JQ$44,JG10&lt;&gt;"",JI10&gt;=JQ$48,JI10&lt;&gt;""),AND(JK10&gt;=JQ$44,JK10&lt;&gt;"",JM10&gt;=JQ$48,JM10&lt;&gt;""),AND(JN10&gt;=JQ$44,JN10&lt;&gt;"",JP10&gt;=JQ$48,JP10&lt;&gt;""),AND(KL10&gt;=KY$44,KL10&lt;&gt;"",KN10&gt;=KY$48,KN10&lt;&gt;""),AND(KO10&gt;=KY$44,KO10&lt;&gt;"",KQ10&gt;=KY$48,KQ10&lt;&gt;""),AND(KS10&gt;=KY$44,KS10&lt;&gt;"",KU10&gt;=KY$48,KU10&lt;&gt;""),AND(KV10&gt;=KY$44,KV10&lt;&gt;"",KX10&gt;=KY$48,KX10&lt;&gt;""),AND(LT10&gt;=MG$44,LT10&lt;&gt;"",LV10&gt;=MG$48,LV10&lt;&gt;""),AND(LW10&gt;=MG$44,LW10&lt;&gt;"",LY10&gt;=MG$48,LY10&lt;&gt;""),AND(MA10&gt;=MG$44,MA10&lt;&gt;"",MC10&gt;=MG$48,MC10&lt;&gt;""),AND(MD10&gt;=MG$44,MD10&lt;&gt;"",MF10&gt;=MG$48,MF10&lt;&gt;""),AND(NB10&gt;=NO$44,NB10&lt;&gt;"",ND10&gt;=NO$48,ND10&lt;&gt;""),AND(NE10&gt;=NO$44,NE10&lt;&gt;"",NG10&gt;=NO$48,NG10&lt;&gt;""),AND(NI10&gt;=NO$44,NI10&lt;&gt;"",NK10&gt;=NO$48,NK10&lt;&gt;""),AND(NL10&gt;=NO$44,NL10&lt;&gt;"",NN10&gt;=NO$48,NN10&lt;&gt;""),AND(OJ10&gt;=OW$44,OJ10&lt;&gt;"",OL10&gt;=OW$48,OL10&lt;&gt;""),AND(OM10&gt;=OW$44,OM10&lt;&gt;"",OO10&gt;=OW$48,OO10&lt;&gt;""),AND(OQ10&gt;=OW$44,OQ10&lt;&gt;"",OS10&gt;=OW$48,OS10&lt;&gt;""),AND(OT10&gt;=OW$44,OT10&lt;&gt;"",OV10&gt;=OW$48,OV10&lt;&gt;""),AND(PR10&gt;=QE$44,PR10&lt;&gt;"",PT10&gt;=QE$48,PT10&lt;&gt;""),AND(PU10&gt;=QE$44,PU10&lt;&gt;"",PW10&gt;=QE$48,PW10&lt;&gt;""),AND(PY10&gt;=QE$44,PY10&lt;&gt;"",QA10&gt;=QE$48,QA10&lt;&gt;""),AND(QB10&gt;=QE$44,QB10&lt;&gt;"",QD10&gt;=QE$48,QD10&lt;&gt;""),AND(QZ10&gt;=RM$44,QZ10&lt;&gt;"",RB10&gt;=RM$48,RB10&lt;&gt;""),AND(RC10&gt;=RM$44,RC10&lt;&gt;"",RE10&gt;=RM$48,RE10&lt;&gt;""),AND(RG10&gt;=RM$44,RG10&lt;&gt;"",RI10&gt;=RM$48,RI10&lt;&gt;""),AND(RJ10&gt;=RM$44,RJ10&lt;&gt;"",RL10&gt;=RM$48,RL10&lt;&gt;""),AND(SH10&gt;=SU$44,SH10&lt;&gt;"",SJ10&gt;=SU$48,SJ10&lt;&gt;""),AND(SK10&gt;=SU$44,SK10&lt;&gt;"",SM10&gt;=SU$48,SM10&lt;&gt;""),AND(SO10&gt;=SU$44,SO10&lt;&gt;"",SQ10&gt;=SU$48,SQ10&lt;&gt;""),AND(SR10&gt;=SU$44,SR10&lt;&gt;"",ST10&gt;=SU$48,ST10&lt;&gt;"")),"P","")</f>
        <v/>
      </c>
      <c r="L10" s="8">
        <f>IF(COUNT(AQ10,AT10,BR10,BU10,CS10,CV10)&gt;0,LARGE((AQ10,AT10,BR10,BU10,CS10,CV10),1),0)</f>
        <v>52.290000000000006</v>
      </c>
      <c r="M10" s="8" t="str">
        <f>IF(L10="","",IF(OR(L10=CS10,L10=CV10),$CA$1,IF(OR(L10=BR10,L10=BU10),$AZ$1,IF(OR(L10=AQ10,L10=AT10),$Y$1,""))))</f>
        <v>2023 3rd Domestic Trial</v>
      </c>
      <c r="N10" s="8">
        <f>IF(COUNT(AQ10,AT10,BR10,BU10,CS10,CV10)&gt;1,LARGE((AQ10,AT10,BR10,BU10,CS10,CV10),2),0)</f>
        <v>52</v>
      </c>
      <c r="O10" s="8" t="str">
        <f>IF(N10="","",IF(OR(N10=CS10,N10=CV10),$CA$1,IF(OR(N10=BR10,N10=BU10),$AZ$1,IF(OR(N10=AQ10,N10=AT10),$Y$1,""))))</f>
        <v>2024 Nationals</v>
      </c>
      <c r="P10" s="8">
        <f>IF(COUNT(AQ10,AT10,BR10,BU10,CS10,CV10)&gt;2,MAX(AX10,BY10,CZ10,LARGE((AQ10,AT10,BR10,BU10,CS10,CV10),3)),IF(MAX(AX10,BY10,CZ10)&gt;0,MAX(AX10,BY10,CZ10),0))</f>
        <v>52</v>
      </c>
      <c r="Q10" s="8" t="str">
        <f>IF(P10="","",IF(OR(P10=CS10,P10=CV10,P10=CZ10),$CA$1,IF(OR(P10=BR10,P10=BU10,P10=BY10),$AZ$1,IF(OR(P10=AQ10,P10=AT10,P10=AX10),$Y$1,""))))</f>
        <v>2024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14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Nationals</v>
      </c>
      <c r="T10" s="8">
        <f>IF(MAX(IF(AO10&gt;=$AY$43,AP10,0),IF(AR10&gt;=$AY$43,AS10,0),IF(AV10&gt;=$AY$43,AW10,0),IF(BP10&gt;=$BZ$43,BQ10,0),IF(BS10&gt;=$BZ$43,BT10,0),IF(BW10&gt;=$BZ$43,BX10,0),IF(CQ10&gt;=$DA$43,CR10,0),IF(CT10&gt;=$DA$43,CU10,0),IF(CX10&gt;=$DA$43,CY10,0),IF(DX10&gt;=$EK$43,DY10,0),IF(EA10&gt;=$EK$43,EB10,0),IF(EE10&gt;=$EK$43,EF10,0),IF(EH10&gt;=$EK$43,EI10,0),IF(FF10&gt;=$FS$43,FG10,0),IF(FI10&gt;=$FS$43,FJ10,0),IF(FM10&gt;=$FS$43,FN10,0),IF(FP10&gt;=$FS$43,FQ10,0),IF(GN10&gt;=$HA$43,GO10,0),IF(GQ10&gt;=$HA$43,GR10,0),IF(GU10&gt;=$HA$43,GV10,0),IF(GX10&gt;=$HA$43,GY10,0),IF(HV10&gt;=$II$43,HW10,0),IF(HY10&gt;=$II$43,HZ10,0),IF(IC10&gt;=$II$43,ID10,0),IF(IF10&gt;=$II$43,IG10,0),IF(JD10&gt;=$JQ$43,JE10,0),IF(JG10&gt;=$JQ$43,JH10,0),IF(JK10&gt;=$JQ$43,JL10,0),IF(JN10&gt;=$JQ$43,JO10,0),IF(KL10&gt;=$KY$43,KM10,0),IF(KO10&gt;=$KY$43,KP10,0),IF(KS10&gt;=$KY$43,KT10,0),IF(KV10&gt;=$KY$43,KW10,0),IF(LT10&gt;=$MG$43,LU10,0),IF(LW10&gt;=$MG$43,LX10,0),IF(MA10&gt;=$MG$43,MB10,0),IF(MD10&gt;=$MG$43,ME10,0),IF(NB10&gt;=$NO$43,NC10,0),IF(NE10&gt;=$NO$43,NF10,0),IF(NI10&gt;=$NO$43,NJ10,0),IF(NL10&gt;=$NO$43,NM10,0),IF(OJ10&gt;=$OW$43,OK10,0),IF(OM10&gt;=$OW$43,ON10,0),IF(OQ10&gt;=$OW$43,OR10,0),IF(OT10&gt;=$OW$43,OU10,0),IF(PR10&gt;=$QE$43,PS10,0),IF(PU10&gt;=$QE$43,PV10,0),IF(PY10&gt;=$QE$43,PZ10,0),IF(QB10&gt;=$QE$43,QC10,0),IF(QZ10&gt;=$RM$43,RA10,0),IF(RC10&gt;=$RM$43,RD10,0),IF(RG10&gt;=$RM$43,RH10,0),IF(RJ10&gt;=$RM$43,RK10,0),IF(SH10&gt;=$SU$43,SI10,0),IF(SK10&gt;=$SU$43,SL10,0),IF(SO10&gt;=$SU$43,SP10,0),IF(SR10&gt;=$SU$43,SS10,0))&gt;0,MAX(IF(AO10&gt;=$AY$43,AP10,0),IF(AR10&gt;=$AY$43,AS10,0),IF(AV10&gt;=$AY$43,AW10,0),IF(BP10&gt;=$BZ$43,BQ10,0),IF(BS10&gt;=$BZ$43,BT10,0),IF(BW10&gt;=$BZ$43,BX10,0),IF(CQ10&gt;=$DA$43,CR10,0),IF(CT10&gt;=$DA$43,CU10,0),IF(CX10&gt;=$DA$43,CY10,0),IF(DX10&gt;=$EK$43,DY10,0),IF(EA10&gt;=$EK$43,EB10,0),IF(EE10&gt;=$EK$43,EF10,0),IF(EH10&gt;=$EK$43,EI10,0),IF(FF10&gt;=$FS$43,FG10,0),IF(FI10&gt;=$FS$43,FJ10,0),IF(FM10&gt;=$FS$43,FN10,0),IF(FP10&gt;=$FS$43,FQ10,0),IF(GN10&gt;=$HA$43,GO10,0),IF(GQ10&gt;=$HA$43,GR10,0),IF(GU10&gt;=$HA$43,GV10,0),IF(GX10&gt;=$HA$43,GY10,0),IF(HV10&gt;=$II$43,HW10,0),IF(HY10&gt;=$II$43,HZ10,0),IF(IC10&gt;=$II$43,ID10,0),IF(IF10&gt;=$II$43,IG10,0),IF(JD10&gt;=$JQ$43,JE10,0),IF(JG10&gt;=$JQ$43,JH10,0),IF(JK10&gt;=$JQ$43,JL10,0),IF(JN10&gt;=$JQ$43,JO10,0),IF(KL10&gt;=$KY$43,KM10,0),IF(KO10&gt;=$KY$43,KP10,0),IF(KS10&gt;=$KY$43,KT10,0),IF(KV10&gt;=$KY$43,KW10,0),IF(LT10&gt;=$MG$43,LU10,0),IF(LW10&gt;=$MG$43,LX10,0),IF(MA10&gt;=$MG$43,MB10,0),IF(MD10&gt;=$MG$43,ME10,0),IF(NB10&gt;=$NO$43,NC10,0),IF(NE10&gt;=$NO$43,NF10,0),IF(NI10&gt;=$NO$43,NJ10,0),IF(NL10&gt;=$NO$43,NM10,0),IF(OJ10&gt;=$OW$43,OK10,0),IF(OM10&gt;=$OW$43,ON10,0),IF(OQ10&gt;=$OW$43,OR10,0),IF(OT10&gt;=$OW$43,OU10,0),IF(PR10&gt;=$QE$43,PS10,0),IF(PU10&gt;=$QE$43,PV10,0),IF(PY10&gt;=$QE$43,PZ10,0),IF(QB10&gt;=$QE$43,QC10,0),IF(QZ10&gt;=$RM$43,RA10,0),IF(RC10&gt;=$RM$43,RD10,0),IF(RG10&gt;=$RM$43,RH10,0),IF(RJ10&gt;=$RM$43,RK10,0),IF(SH10&gt;=$SU$43,SI10,0),IF(SK10&gt;=$SU$43,SL10,0),IF(SO10&gt;=$SU$43,SP10,0),IF(SR10&gt;=$SU$43,SS10,0)),0)</f>
        <v>15.99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3rd Domestic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13.3</v>
      </c>
      <c r="Z10" s="22">
        <v>9.3000000000000007</v>
      </c>
      <c r="AA10" s="22">
        <v>13.6</v>
      </c>
      <c r="AB10" s="22">
        <v>15.35</v>
      </c>
      <c r="AC10" s="22">
        <v>0</v>
      </c>
      <c r="AD10" s="22">
        <v>13.8</v>
      </c>
      <c r="AE10" s="22">
        <v>8.9</v>
      </c>
      <c r="AF10" s="22">
        <v>13.6</v>
      </c>
      <c r="AG10" s="22">
        <v>15.99</v>
      </c>
      <c r="AH10" s="22">
        <v>0</v>
      </c>
      <c r="AI10" s="22">
        <v>2.5</v>
      </c>
      <c r="AJ10" s="22">
        <v>1.8</v>
      </c>
      <c r="AK10" s="22">
        <v>3.2</v>
      </c>
      <c r="AL10" s="22">
        <v>3.28</v>
      </c>
      <c r="AM10" s="22">
        <v>0.2</v>
      </c>
      <c r="AN10" s="27"/>
      <c r="AO10" s="38">
        <f>IF(AA10&gt;0,AA10,"")</f>
        <v>13.6</v>
      </c>
      <c r="AP10" s="38">
        <f>IF(AB10&gt;0,AB10,"")</f>
        <v>15.35</v>
      </c>
      <c r="AQ10" s="40">
        <f>IF(SUM(Y10:AB10)-AC10&gt;0,SUM(Y10:AB10)-AC10,"")</f>
        <v>51.550000000000004</v>
      </c>
      <c r="AR10" s="40">
        <f>IF(AF10&gt;0,AF10,"")</f>
        <v>13.6</v>
      </c>
      <c r="AS10" s="40">
        <f>IF(AG10&gt;0,AG10,"")</f>
        <v>15.99</v>
      </c>
      <c r="AT10" s="40">
        <f>IF(SUM(AD10:AG10)-AH10&gt;0,SUM(AD10:AG10)-AH10,"")</f>
        <v>52.290000000000006</v>
      </c>
      <c r="AU10" s="40">
        <f>IF(AQ10="","",MAX(AQ10,AT10))</f>
        <v>52.290000000000006</v>
      </c>
      <c r="AV10" s="40">
        <f>IF(AK10&gt;0,AK10,"")</f>
        <v>3.2</v>
      </c>
      <c r="AW10" s="40">
        <f>IF(AL10&gt;0,AL10,"")</f>
        <v>3.28</v>
      </c>
      <c r="AX10" s="40">
        <f>IF(SUM(AI10:AL10)-AM10&gt;0,SUM(AI10:AL10)-AM10,"")</f>
        <v>10.58</v>
      </c>
      <c r="AY10" s="40">
        <f>IF(SUM(AU10,AX10)&gt;0,SUM(AU10,AX10),"")</f>
        <v>62.870000000000005</v>
      </c>
      <c r="AZ10" s="26">
        <v>14.8</v>
      </c>
      <c r="BA10" s="26">
        <v>9</v>
      </c>
      <c r="BB10" s="26">
        <v>12.2</v>
      </c>
      <c r="BC10" s="26">
        <v>15.16</v>
      </c>
      <c r="BD10" s="26">
        <v>0</v>
      </c>
      <c r="BE10" s="26">
        <v>1.4</v>
      </c>
      <c r="BF10" s="26">
        <v>1</v>
      </c>
      <c r="BG10" s="26">
        <v>2</v>
      </c>
      <c r="BH10" s="26">
        <v>1.69</v>
      </c>
      <c r="BI10" s="26">
        <v>0</v>
      </c>
      <c r="BJ10" s="26">
        <v>15.2</v>
      </c>
      <c r="BK10" s="26">
        <v>9.6</v>
      </c>
      <c r="BL10" s="26">
        <v>12.2</v>
      </c>
      <c r="BM10" s="26">
        <v>15</v>
      </c>
      <c r="BN10" s="26">
        <v>0</v>
      </c>
      <c r="BO10" s="28"/>
      <c r="BP10" s="39">
        <f>IF(BB10&gt;0,BB10,"")</f>
        <v>12.2</v>
      </c>
      <c r="BQ10" s="39">
        <f>IF(BC10&gt;0,BC10,"")</f>
        <v>15.16</v>
      </c>
      <c r="BR10" s="11">
        <f>IF(SUM(AZ10:BC10)-BD10&gt;0,SUM(AZ10:BC10)-BD10,"")</f>
        <v>51.16</v>
      </c>
      <c r="BS10" s="11">
        <f>IF(BG10&gt;0,BG10,"")</f>
        <v>2</v>
      </c>
      <c r="BT10" s="11">
        <f>IF(BH10&gt;0,BH10,"")</f>
        <v>1.69</v>
      </c>
      <c r="BU10" s="11">
        <f>IF(SUM(BE10:BH10)-BI10&gt;0,SUM(BE10:BH10)-BI10,"")</f>
        <v>6.09</v>
      </c>
      <c r="BV10" s="11">
        <f>IF(BR10="","",MAX(BR10,BU10))</f>
        <v>51.16</v>
      </c>
      <c r="BW10" s="11">
        <f>IF(BL10&gt;0,BL10,"")</f>
        <v>12.2</v>
      </c>
      <c r="BX10" s="11">
        <f>IF(BM10&gt;0,BM10,"")</f>
        <v>15</v>
      </c>
      <c r="BY10" s="11">
        <f>IF(SUM(BJ10:BM10)-BN10&gt;0,SUM(BJ10:BM10)-BN10,"")</f>
        <v>52</v>
      </c>
      <c r="BZ10" s="11">
        <f>IF(SUM(BV10,BY10)&gt;0,SUM(BV10,BY10),"")</f>
        <v>103.16</v>
      </c>
      <c r="CA10" s="22">
        <v>14</v>
      </c>
      <c r="CB10" s="22">
        <v>8.6999999999999993</v>
      </c>
      <c r="CC10" s="22">
        <v>12</v>
      </c>
      <c r="CD10" s="22">
        <v>14.73</v>
      </c>
      <c r="CE10" s="22">
        <v>0</v>
      </c>
      <c r="CF10" s="22">
        <v>14.2</v>
      </c>
      <c r="CG10" s="22">
        <v>9.1</v>
      </c>
      <c r="CH10" s="22">
        <v>14</v>
      </c>
      <c r="CI10" s="22">
        <v>14.7</v>
      </c>
      <c r="CJ10" s="22">
        <v>0</v>
      </c>
      <c r="CK10" s="22">
        <v>13.8</v>
      </c>
      <c r="CL10" s="22">
        <v>8.4</v>
      </c>
      <c r="CM10" s="22">
        <v>12.4</v>
      </c>
      <c r="CN10" s="22">
        <v>13.98</v>
      </c>
      <c r="CO10" s="22">
        <v>0</v>
      </c>
      <c r="CP10" s="27"/>
      <c r="CQ10" s="38">
        <f>IF(CC10&gt;0,CC10,"")</f>
        <v>12</v>
      </c>
      <c r="CR10" s="38">
        <f>IF(CD10&gt;0,CD10,"")</f>
        <v>14.73</v>
      </c>
      <c r="CS10" s="40">
        <f>IF(SUM(CA10:CD10)-CE10&gt;0,SUM(CA10:CD10)-CE10,"")</f>
        <v>49.430000000000007</v>
      </c>
      <c r="CT10" s="40">
        <f>IF(CH10&gt;0,CH10,"")</f>
        <v>14</v>
      </c>
      <c r="CU10" s="40">
        <f>IF(CI10&gt;0,CI10,"")</f>
        <v>14.7</v>
      </c>
      <c r="CV10" s="40">
        <f>IF(SUM(CF10:CI10)-CJ10&gt;0,SUM(CF10:CI10)-CJ10,"")</f>
        <v>52</v>
      </c>
      <c r="CW10" s="40">
        <f>IF(CS10="","",MAX(CS10,CV10))</f>
        <v>52</v>
      </c>
      <c r="CX10" s="40">
        <f>IF(CM10&gt;0,CM10,"")</f>
        <v>12.4</v>
      </c>
      <c r="CY10" s="40">
        <f>IF(CN10&gt;0,CN10,"")</f>
        <v>13.98</v>
      </c>
      <c r="CZ10" s="40">
        <f>IF(SUM(CK10:CN10)-CO10&gt;0,SUM(CK10:CN10)-CO10,"")</f>
        <v>48.58</v>
      </c>
      <c r="DA10" s="40">
        <f>IF(SUM(CW10,CZ10)&gt;0,SUM(CW10,CZ10),"")</f>
        <v>100.58</v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14.4</v>
      </c>
      <c r="SW10" s="22">
        <f>IF($CP10="P",CB10,(CB10+BA10)/2)</f>
        <v>8.85</v>
      </c>
      <c r="SX10" s="22">
        <f>IF($CP10="P",CC10,(CC10+BB10)/2)</f>
        <v>12.1</v>
      </c>
      <c r="SY10" s="22">
        <f>IF($CP10="P",CD10,(CD10+BC10)/2)</f>
        <v>14.945</v>
      </c>
      <c r="SZ10" s="22">
        <f>IF($CP10="P",CE10,(CE10+BD10)/2)</f>
        <v>0</v>
      </c>
      <c r="TA10" s="22">
        <f>IF($CP10="P",CF10,(CF10+BE10)/2)</f>
        <v>7.8</v>
      </c>
      <c r="TB10" s="22">
        <f>IF($CP10="P",CG10,(CG10+BF10)/2)</f>
        <v>5.05</v>
      </c>
      <c r="TC10" s="22">
        <f>IF($CP10="P",CH10,(CH10+BG10)/2)</f>
        <v>8</v>
      </c>
      <c r="TD10" s="22">
        <f>IF($CP10="P",CI10,(CI10+BH10)/2)</f>
        <v>8.1950000000000003</v>
      </c>
      <c r="TE10" s="22">
        <f>IF($CP10="P",CJ10,(CJ10+BI10)/2)</f>
        <v>0</v>
      </c>
      <c r="TF10" s="22">
        <f>IF($CP10="P",CK10,(CK10+BJ10)/2)</f>
        <v>14.5</v>
      </c>
      <c r="TG10" s="22">
        <f>IF($CP10="P",CL10,(CL10+BK10)/2)</f>
        <v>9</v>
      </c>
      <c r="TH10" s="22">
        <f>IF($CP10="P",CM10,(CM10+BL10)/2)</f>
        <v>12.3</v>
      </c>
      <c r="TI10" s="22">
        <f>IF($CP10="P",CN10,(CN10+BM10)/2)</f>
        <v>14.49</v>
      </c>
      <c r="TJ10" s="22">
        <f>IF($CP10="P",CO10,(CO10+BN10)/2)</f>
        <v>0</v>
      </c>
      <c r="TK10" s="27" t="s">
        <v>46</v>
      </c>
      <c r="TL10" s="40">
        <f>IF(SX10&gt;0,SX10,"")</f>
        <v>12.1</v>
      </c>
      <c r="TM10" s="40">
        <f>IF(SY10&gt;0,SY10,"")</f>
        <v>14.945</v>
      </c>
      <c r="TN10" s="40">
        <f>IF(SUM(SV10:SY10)-SZ10&gt;0,SUM(SV10:SY10)-SZ10,"")</f>
        <v>50.295000000000002</v>
      </c>
      <c r="TO10" s="40">
        <f>IF(TC10&gt;0,TC10,"")</f>
        <v>8</v>
      </c>
      <c r="TP10" s="40">
        <f>IF(TD10&gt;0,TD10,"")</f>
        <v>8.1950000000000003</v>
      </c>
      <c r="TQ10" s="40">
        <f>IF(SUM(TA10:TD10)-TE10&gt;0,SUM(TA10:TD10)-TE10,"")</f>
        <v>29.045000000000002</v>
      </c>
      <c r="TR10" s="40">
        <f>IF(MAX(TN10,TQ10)&gt;0,MAX(TN10,TQ10),"")</f>
        <v>50.295000000000002</v>
      </c>
      <c r="TS10" s="40">
        <f>IF(TH10&gt;0,TH10,"")</f>
        <v>12.3</v>
      </c>
      <c r="TT10" s="40">
        <f>IF(TI10&gt;0,TI10,"")</f>
        <v>14.49</v>
      </c>
      <c r="TU10" s="40">
        <f>IF(SUM(TF10:TI10)-TJ10&gt;0,SUM(TF10:TI10)-TJ10,"")</f>
        <v>50.29</v>
      </c>
      <c r="TV10" s="40">
        <f>IF(SUM(TR10,TU10)&gt;0,SUM(TR10,TU10),"")</f>
        <v>100.58500000000001</v>
      </c>
    </row>
    <row r="11" spans="1:542" x14ac:dyDescent="0.2">
      <c r="A11" s="4" t="str" cm="1">
        <f t="array" ref="A11">IF(AND(J11&lt;&gt;"",J11&lt;&gt;"No DD"),SUMPRODUCT((J$4:J$41&lt;&gt;"")*(J$4:J$41&lt;&gt;"No DD")*(F$4:F$41&gt;F11))+1,IF(J11="No DD",SUMPRODUCT((J$4:J$41="No DD")*(F$4:F$41&gt;F11))+1+SUMPRODUCT((J$4:J$41&lt;&gt;"")*(J$4:J$41&lt;&gt;"No DD")),""))</f>
        <v/>
      </c>
      <c r="B11" s="4" t="str" cm="1">
        <f t="array" ref="B11">IF(AND(J11&lt;&gt;"",J11&lt;&gt;"No DD",G11=""),SUMPRODUCT((J$4:J$41&lt;&gt;"")*(J$4:J$41&lt;&gt;"No DD")*(G$4:G$41="")*(F$4:F$41&gt;F11))+1,IF(J11="No DD",SUMPRODUCT((J$4:J$41="No DD")*(F$4:F$41&gt;F11)*(G$4:G$41=""))+1+SUMPRODUCT((J$4:J$41&lt;&gt;"")*(G$4:G$41="")*(J$4:J$41&lt;&gt;"No DD")),""))</f>
        <v/>
      </c>
      <c r="C11" s="5" t="s">
        <v>108</v>
      </c>
      <c r="D11" s="4" t="s">
        <v>3</v>
      </c>
      <c r="E11" s="4">
        <v>2005</v>
      </c>
      <c r="F11" s="9">
        <f>SUM(L11:V11)+SUM(L11:T11)*0.0000001+SUM(L11)*0.0000000000001</f>
        <v>185.36001820000527</v>
      </c>
      <c r="G11" s="66"/>
      <c r="H11" s="3" t="str">
        <f>IF(OR(AND(AO11&gt;=AY$43,AO11&lt;&gt;"",AQ11&gt;=AY$47,AQ11&lt;&gt;"",AN11=""),AND(AR11&gt;=AY$43,AR11&lt;&gt;"",AT11&gt;=AY$47,AT11&lt;&gt;"",AN11=""),AND(AV11&gt;=AY$43,AV11&lt;&gt;"",AX11&gt;=AY$47,AX11&lt;&gt;"",AN11=""),AND(BP11&gt;=BZ$43,BP11&lt;&gt;"",BR11&gt;=BZ$47,BR11&lt;&gt;"",BO11=""),AND(BS11&gt;=BZ$43,BS11&lt;&gt;"",BU11&gt;=BZ$47,BU11&lt;&gt;"",BO11=""),AND(BW11&gt;=BZ$43,BW11&lt;&gt;"",BY11&gt;=BZ$47,BY11&lt;&gt;"",BO11=""),AND(CQ11&gt;=DA$43,CQ11&lt;&gt;"",CS11&gt;=DA$47,CS11&lt;&gt;"",CP11=""),AND(CT11&gt;=DA$43,CT11&lt;&gt;"",CV11&gt;=DA$47,CV11&lt;&gt;"",CP11=""),AND(CX11&gt;=DA$43,CX11&lt;&gt;"",CZ11&gt;=DA$47,CZ11&lt;&gt;"",CP11=""),AND(DX11&gt;=EK$43,DX11&lt;&gt;"",DZ11&gt;=EK$47,DZ11&lt;&gt;""),AND(EA11&gt;=EK$43,EA11&lt;&gt;"",EC11&gt;=EK$47,EC11&lt;&gt;""),AND(EE11&gt;=EK$43,EE11&lt;&gt;"",EG11&gt;=EK$47,EG11&lt;&gt;""),AND(EH11&gt;=EK$43,EH11&lt;&gt;"",EJ11&gt;=EK$47,EJ11&lt;&gt;""),AND(FF11&gt;=FS$43,FF11&lt;&gt;"",FH11&gt;=FS$47,FH11&lt;&gt;""),AND(FI11&gt;=FS$43,FI11&lt;&gt;"",FK11&gt;=FS$47,FK11&lt;&gt;""),AND(FM11&gt;=FS$43,FM11&lt;&gt;"",FO11&gt;=FS$47,FO11&lt;&gt;""),AND(FP11&gt;=FS$43,FP11&lt;&gt;"",FR11&gt;=FS$47,FR11&lt;&gt;""),AND(GN11&gt;=HA$43,GN11&lt;&gt;"",GP11&gt;=HA$47,GP11&lt;&gt;""),AND(GQ11&gt;=HA$43,GQ11&lt;&gt;"",GS11&gt;=HA$47,GS11&lt;&gt;""),AND(GU11&gt;=HA$43,GU11&lt;&gt;"",GW11&gt;=HA$47,GW11&lt;&gt;""),AND(GX11&gt;=HA$43,GX11&lt;&gt;"",GZ11&gt;=HA$47,GZ11&lt;&gt;""),AND(HV11&gt;=II$43,HV11&lt;&gt;"",HX11&gt;=II$47,HX11&lt;&gt;""),AND(HY11&gt;=II$43,HY11&lt;&gt;"",IA11&gt;=II$47,IA11&lt;&gt;""),AND(IC11&gt;=II$43,IC11&lt;&gt;"",IE11&gt;=II$47,IE11&lt;&gt;""),AND(IF11&gt;=II$43,IF11&lt;&gt;"",IH11&gt;=II$47,IH11&lt;&gt;""),AND(JD11&gt;=JQ$43,JD11&lt;&gt;"",JF11&gt;=JQ$47,JF11&lt;&gt;""),AND(JG11&gt;=JQ$43,JG11&lt;&gt;"",JI11&gt;=JQ$47,JI11&lt;&gt;""),AND(JK11&gt;=JQ$43,JK11&lt;&gt;"",JM11&gt;=JQ$47,JM11&lt;&gt;""),AND(JN11&gt;=JQ$43,JN11&lt;&gt;"",JP11&gt;=JQ$47,JP11&lt;&gt;""),AND(KL11&gt;=KY$43,KL11&lt;&gt;"",KN11&gt;=KY$47,KN11&lt;&gt;""),AND(KO11&gt;=KY$43,KO11&lt;&gt;"",KQ11&gt;=KY$47,KQ11&lt;&gt;""),AND(KS11&gt;=KY$43,KS11&lt;&gt;"",KU11&gt;=KY$47,KU11&lt;&gt;""),AND(KV11&gt;=KY$43,KV11&lt;&gt;"",KX11&gt;=KY$47,KX11&lt;&gt;""),AND(LT11&gt;=MG$43,LT11&lt;&gt;"",LV11&gt;=MG$47,LV11&lt;&gt;""),AND(LW11&gt;=MG$43,LW11&lt;&gt;"",LY11&gt;=MG$47,LY11&lt;&gt;""),AND(MA11&gt;=MG$43,MA11&lt;&gt;"",MC11&gt;=MG$47,MC11&lt;&gt;""),AND(MD11&gt;=MG$43,MD11&lt;&gt;"",MF11&gt;=MG$47,MF11&lt;&gt;""),AND(NB11&gt;=NO$43,NB11&lt;&gt;"",ND11&gt;=NO$47,ND11&lt;&gt;""),AND(NE11&gt;=NO$43,NE11&lt;&gt;"",NG11&gt;=NO$47,NG11&lt;&gt;""),AND(NI11&gt;=NO$43,NI11&lt;&gt;"",NK11&gt;=NO$47,NK11&lt;&gt;""),AND(NL11&gt;=NO$43,NL11&lt;&gt;"",NN11&gt;=NO$47,NN11&lt;&gt;""),AND(OJ11&gt;=OW$43,OJ11&lt;&gt;"",OL11&gt;=OW$47,OL11&lt;&gt;""),AND(OM11&gt;=OW$43,OM11&lt;&gt;"",OO11&gt;=OW$47,OO11&lt;&gt;""),AND(OQ11&gt;=OW$43,OQ11&lt;&gt;"",OS11&gt;=OW$47,OS11&lt;&gt;""),AND(OT11&gt;=OW$43,OT11&lt;&gt;"",OV11&gt;=OW$47,OV11&lt;&gt;""),AND(PR11&gt;=QE$43,PR11&lt;&gt;"",PT11&gt;=QE$47,PT11&lt;&gt;""),AND(PU11&gt;=QE$43,PU11&lt;&gt;"",PW11&gt;=QE$47,PW11&lt;&gt;""),AND(PY11&gt;=QE$43,PY11&lt;&gt;"",QA11&gt;=QE$47,QA11&lt;&gt;""),AND(QB11&gt;=QE$43,QB11&lt;&gt;"",QD11&gt;=QE$47,QD11&lt;&gt;""),AND(QZ11&gt;=RM$43,QZ11&lt;&gt;"",RB11&gt;=RM$47,RB11&lt;&gt;""),AND(RC11&gt;=RM$43,RC11&lt;&gt;"",RE11&gt;=RM$47,RE11&lt;&gt;""),AND(RG11&gt;=RM$43,RG11&lt;&gt;"",RI11&gt;=RM$47,RI11&lt;&gt;""),AND(RJ11&gt;=RM$43,RJ11&lt;&gt;"",RL11&gt;=RM$47,RL11&lt;&gt;""),AND(SH11&gt;=SU$43,SH11&lt;&gt;"",SJ11&gt;=SU$47,SJ11&lt;&gt;""),AND(SK11&gt;=SU$43,SK11&lt;&gt;"",SM11&gt;=SU$47,SM11&lt;&gt;""),AND(SO11&gt;=SU$43,SO11&lt;&gt;"",SQ11&gt;=SU$47,SQ11&lt;&gt;""),AND(SR11&gt;=SU$43,SR11&lt;&gt;"",ST11&gt;=SU$47,ST11&lt;&gt;"")),"P","")</f>
        <v/>
      </c>
      <c r="I11" s="3" t="str">
        <f>IF(OR(AND(AQ11&gt;=AY$47,AQ11&lt;&gt;"",AN11=""),AND(AT11&gt;=AY$47,AT11&lt;&gt;"",AN11=""),AND(AX11&gt;=AY$47,AX11&lt;&gt;"",AN11=""),AND(BR11&gt;=BZ$47,BR11&lt;&gt;"",BO11=""),AND(BU11&gt;=BZ$47,BU11&lt;&gt;"",BO11=""),AND(BY11&gt;=BZ$47,BY11&lt;&gt;"",BO11=""),AND(CS11&gt;=DA$47,CS11&lt;&gt;"",CP11=""),AND(CV11&gt;=DA$47,CV11&lt;&gt;"",CP11=""),AND(CZ11&gt;=DA$47,CZ11&lt;&gt;"",CP11=""),AND(DZ11&gt;=EK$47,DZ11&lt;&gt;""),AND(EC11&gt;=EK$47,EC11&lt;&gt;""),AND(EG11&gt;=EK$47,EG11&lt;&gt;""),AND(EJ11&gt;=EK$47,EJ11&lt;&gt;""),AND(FH11&gt;=FS$47,FH11&lt;&gt;""),AND(FK11&gt;=FS$47,FK11&lt;&gt;""),AND(FO11&gt;=FS$47,FO11&lt;&gt;""),AND(FR11&gt;=FS$47,FR11&lt;&gt;""),AND(GP11&gt;=HA$47,GP11&lt;&gt;""),AND(GS11&gt;=HA$47,GS11&lt;&gt;""),AND(GW11&gt;=HA$47,GW11&lt;&gt;""),AND(GZ11&gt;=HA$47,GZ11&lt;&gt;""),AND(HX11&gt;=II$47,HX11&lt;&gt;""),AND(IA11&gt;=II$47,IA11&lt;&gt;""),AND(IE11&gt;=II$47,IE11&lt;&gt;""),AND(IH11&gt;=II$47,IH11&lt;&gt;""),AND(JF11&gt;=JQ$47,JF11&lt;&gt;""),AND(JI11&gt;=JQ$47,JI11&lt;&gt;""),AND(JM11&gt;=JQ$47,JM11&lt;&gt;""),AND(JP11&gt;=JQ$47,JP11&lt;&gt;""),AND(KN11&gt;=KY$47,KN11&lt;&gt;""),AND(KQ11&gt;=KY$47,KQ11&lt;&gt;""),AND(KU11&gt;=KY$47,KU11&lt;&gt;""),AND(KX11&gt;=KY$47,KX11&lt;&gt;""),AND(LV11&gt;=MG$47,LV11&lt;&gt;""),AND(LY11&gt;=MG$47,LY11&lt;&gt;""),AND(MC11&gt;=MG$47,MC11&lt;&gt;""),AND(MF11&gt;=MG$47,MF11&lt;&gt;""),AND(ND11&gt;=NO$47,ND11&lt;&gt;""),AND(NG11&gt;=NO$47,NG11&lt;&gt;""),AND(NK11&gt;=NO$47,NK11&lt;&gt;""),AND(NN11&gt;=NO$47,NN11&lt;&gt;""),AND(OL11&gt;=OW$47,OL11&lt;&gt;""),AND(OO11&gt;=OW$47,OO11&lt;&gt;""),AND(OS11&gt;=OW$47,OS11&lt;&gt;""),AND(OV11&gt;=OW$47,OV11&lt;&gt;""),AND(PT11&gt;=QE$47,PT11&lt;&gt;""),AND(PW11&gt;=QE$47,PW11&lt;&gt;""),AND(QA11&gt;=QE$47,QA11&lt;&gt;""),AND(QD11&gt;=QE$47,QD11&lt;&gt;""),AND(RB11&gt;=RM$47,RB11&lt;&gt;""),AND(RE11&gt;=RM$47,RE11&lt;&gt;""),AND(RI11&gt;=RM$47,RI11&lt;&gt;""),AND(RL11&gt;=RM$47,RL11&lt;&gt;""),AND(SJ11&gt;=SU$47,SJ11&lt;&gt;""),AND(SM11&gt;=SU$47,SM11&lt;&gt;""),AND(SQ11&gt;=SU$47,SQ11&lt;&gt;""),AND(ST11&gt;=SU$47,ST11&lt;&gt;"")),"P","")</f>
        <v/>
      </c>
      <c r="J11" s="36" t="str">
        <f>IF(AND(I11="P",H11=""),"No DD",IF(OR(AND(AO11&gt;=AY$46,AO11&lt;&gt;"",AQ11&gt;=AY$50,AQ11&lt;&gt;"",AN11=""),AND(AR11&gt;=AY$46,AR11&lt;&gt;"",AT11&gt;=AY$50,AT11&lt;&gt;"",AN11=""),AND(AV11&gt;=AY$46,AV11&lt;&gt;"",AX11&gt;=AY$50,AX11&lt;&gt;"",AN11=""),AND(BP11&gt;=BZ$46,BP11&lt;&gt;"",BR11&gt;=BZ$50,BR11&lt;&gt;"",BO11=""),AND(BS11&gt;=BZ$46,BS11&lt;&gt;"",BU11&gt;=BZ$50,BU11&lt;&gt;"",BO11=""),AND(BW11&gt;=BZ$46,BW11&lt;&gt;"",BY11&gt;=BZ$50,BY11&lt;&gt;"",BO11=""),AND(CQ11&gt;=DA$46,CQ11&lt;&gt;"",CS11&gt;=DA$50,CS11&lt;&gt;"",CP11=""),AND(CT11&gt;=DA$46,CT11&lt;&gt;"",CV11&gt;=DA$50,CV11&lt;&gt;"",CP11=""),AND(CX11&gt;=DA$46,CX11&lt;&gt;"",CZ11&gt;=DA$50,CZ11&lt;&gt;"",CP11=""),AND(DX11&gt;=EK$46,DX11&lt;&gt;"",DZ11&gt;=EK$50,DZ11&lt;&gt;""),AND(EA11&gt;=EK$46,EA11&lt;&gt;"",EC11&gt;=EK$50,EC11&lt;&gt;""),AND(EE11&gt;=EK$46,EE11&lt;&gt;"",EG11&gt;=EK$50,EG11&lt;&gt;""),AND(EH11&gt;=EK$46,EH11&lt;&gt;"",EJ11&gt;=EK$50,EJ11&lt;&gt;""),AND(FF11&gt;=FS$46,FF11&lt;&gt;"",FH11&gt;=FS$50,FH11&lt;&gt;""),AND(FI11&gt;=FS$46,FI11&lt;&gt;"",FK11&gt;=FS$50,FK11&lt;&gt;""),AND(FM11&gt;=FS$46,FM11&lt;&gt;"",FO11&gt;=FS$50,FO11&lt;&gt;""),AND(FP11&gt;=FS$46,FP11&lt;&gt;"",FR11&gt;=FS$50,FR11&lt;&gt;""),AND(GN11&gt;=HA$46,GN11&lt;&gt;"",GP11&gt;=HA$50,GP11&lt;&gt;""),AND(GQ11&gt;=HA$46,GQ11&lt;&gt;"",GS11&gt;=HA$50,GS11&lt;&gt;""),AND(GU11&gt;=HA$46,GU11&lt;&gt;"",GW11&gt;=HA$50,GW11&lt;&gt;""),AND(GX11&gt;=HA$46,GX11&lt;&gt;"",GZ11&gt;=HA$50,GZ11&lt;&gt;""),AND(HV11&gt;=II$46,HV11&lt;&gt;"",HX11&gt;=II$50,HX11&lt;&gt;""),AND(HY11&gt;=II$46,HY11&lt;&gt;"",IA11&gt;=II$50,IA11&lt;&gt;""),AND(IC11&gt;=II$46,IC11&lt;&gt;"",IE11&gt;=II$50,IE11&lt;&gt;""),AND(IF11&gt;=II$46,IF11&lt;&gt;"",IH11&gt;=II$50,IH11&lt;&gt;""),AND(JD11&gt;=JQ$46,JD11&lt;&gt;"",JF11&gt;=JQ$50,JF11&lt;&gt;""),AND(JG11&gt;=JQ$46,JG11&lt;&gt;"",JI11&gt;=JQ$50,JI11&lt;&gt;""),AND(JK11&gt;=JQ$46,JK11&lt;&gt;"",JM11&gt;=JQ$50,JM11&lt;&gt;""),AND(JN11&gt;=JQ$46,JN11&lt;&gt;"",JP11&gt;=JQ$50,JP11&lt;&gt;""),AND(KL11&gt;=KY$46,KL11&lt;&gt;"",KN11&gt;=KY$50,KN11&lt;&gt;""),AND(KO11&gt;=KY$46,KO11&lt;&gt;"",KQ11&gt;=KY$50,KQ11&lt;&gt;""),AND(KS11&gt;=KY$46,KS11&lt;&gt;"",KU11&gt;=KY$50,KU11&lt;&gt;""),AND(KV11&gt;=KY$46,KV11&lt;&gt;"",KX11&gt;=KY$50,KX11&lt;&gt;""),AND(LT11&gt;=MG$46,LT11&lt;&gt;"",LV11&gt;=MG$50,LV11&lt;&gt;""),AND(LW11&gt;=MG$46,LW11&lt;&gt;"",LY11&gt;=MG$50,LY11&lt;&gt;""),AND(MA11&gt;=MG$46,MA11&lt;&gt;"",MC11&gt;=MG$50,MC11&lt;&gt;""),AND(MD11&gt;=MG$46,MD11&lt;&gt;"",MF11&gt;=MG$50,MF11&lt;&gt;""),AND(NB11&gt;=NO$46,NB11&lt;&gt;"",ND11&gt;=NO$50,ND11&lt;&gt;""),AND(NE11&gt;=NO$46,NE11&lt;&gt;"",NG11&gt;=NO$50,NG11&lt;&gt;""),AND(NI11&gt;=NO$46,NI11&lt;&gt;"",NK11&gt;=NO$50,NK11&lt;&gt;""),AND(NL11&gt;=NO$46,NL11&lt;&gt;"",NN11&gt;=NO$50,NN11&lt;&gt;""),AND(OJ11&gt;=OW$46,OJ11&lt;&gt;"",OL11&gt;=OW$50,OL11&lt;&gt;""),AND(OM11&gt;=OW$46,OM11&lt;&gt;"",OO11&gt;=OW$50,OO11&lt;&gt;""),AND(OQ11&gt;=OW$46,OQ11&lt;&gt;"",OS11&gt;=OW$50,OS11&lt;&gt;""),AND(OT11&gt;=OW$46,OT11&lt;&gt;"",OV11&gt;=OW$50,OV11&lt;&gt;""),AND(PR11&gt;=QE$46,PR11&lt;&gt;"",PT11&gt;=QE$50,PT11&lt;&gt;""),AND(PU11&gt;=QE$46,PU11&lt;&gt;"",PW11&gt;=QE$50,PW11&lt;&gt;""),AND(PY11&gt;=QE$46,PY11&lt;&gt;"",QA11&gt;=QE$50,QA11&lt;&gt;""),AND(QB11&gt;=QE$46,QB11&lt;&gt;"",QD11&gt;=QE$50,QD11&lt;&gt;""),AND(QZ11&gt;=RM$46,QZ11&lt;&gt;"",RB11&gt;=RM$50,RB11&lt;&gt;""),AND(RC11&gt;=RM$46,RC11&lt;&gt;"",RE11&gt;=RM$50,RE11&lt;&gt;""),AND(RG11&gt;=RM$46,RG11&lt;&gt;"",RI11&gt;=RM$50,RI11&lt;&gt;""),AND(RJ11&gt;=RM$46,RJ11&lt;&gt;"",RL11&gt;=RM$50,RL11&lt;&gt;""),AND(SH11&gt;=SU$46,SH11&lt;&gt;"",SJ11&gt;=SU$50,SJ11&lt;&gt;""),AND(SK11&gt;=SU$46,SK11&lt;&gt;"",SM11&gt;=SU$50,SM11&lt;&gt;""),AND(SO11&gt;=SU$46,SO11&lt;&gt;"",SQ11&gt;=SU$50,SQ11&lt;&gt;""),AND(SR11&gt;=SU$46,SR11&lt;&gt;"",ST11&gt;=SU$50,ST11&lt;&gt;"")),"Merit",IF(OR(AND(AO11&gt;=AY$45,AO11&lt;&gt;"",AQ11&gt;=AY$49,AQ11&lt;&gt;"",AN11=""),AND(AR11&gt;=AY$45,AR11&lt;&gt;"",AT11&gt;=AY$49,AT11&lt;&gt;"",AN11=""),AND(AV11&gt;=AY$45,AV11&lt;&gt;"",AX11&gt;=AY$49,AX11&lt;&gt;"",AN11=""),AND(BP11&gt;=BZ$45,BP11&lt;&gt;"",BR11&gt;=BZ$49,BR11&lt;&gt;"",BO11=""),AND(BS11&gt;=BZ$45,BS11&lt;&gt;"",BU11&gt;=BZ$49,BU11&lt;&gt;"",BO11=""),AND(BW11&gt;=BZ$45,BW11&lt;&gt;"",BY11&gt;=BZ$49,BY11&lt;&gt;"",BO11=""),AND(CQ11&gt;=DA$45,CQ11&lt;&gt;"",CS11&gt;=DA$49,CS11&lt;&gt;"",CP11=""),AND(CT11&gt;=DA$45,CT11&lt;&gt;"",CV11&gt;=DA$49,CV11&lt;&gt;"",CP11=""),AND(CX11&gt;=DA$45,CX11&lt;&gt;"",CZ11&gt;=DA$49,CZ11&lt;&gt;"",CP11=""),AND(DX11&gt;=EK$45,DX11&lt;&gt;"",DZ11&gt;=EK$49,DZ11&lt;&gt;""),AND(EA11&gt;=EK$45,EA11&lt;&gt;"",EC11&gt;=EK$49,EC11&lt;&gt;""),AND(EE11&gt;=EK$45,EE11&lt;&gt;"",EG11&gt;=EK$49,EG11&lt;&gt;""),AND(EH11&gt;=EK$45,EH11&lt;&gt;"",EJ11&gt;=EK$49,EJ11&lt;&gt;""),AND(FF11&gt;=FS$45,FF11&lt;&gt;"",FH11&gt;=FS$49,FH11&lt;&gt;""),AND(FI11&gt;=FS$45,FI11&lt;&gt;"",FK11&gt;=FS$49,FK11&lt;&gt;""),AND(FM11&gt;=FS$45,FM11&lt;&gt;"",FO11&gt;=FS$49,FO11&lt;&gt;""),AND(FP11&gt;=FS$45,FP11&lt;&gt;"",FR11&gt;=FS$49,FR11&lt;&gt;""),AND(GN11&gt;=HA$45,GN11&lt;&gt;"",GP11&gt;=HA$49,GP11&lt;&gt;""),AND(GQ11&gt;=HA$45,GQ11&lt;&gt;"",GS11&gt;=HA$49,GS11&lt;&gt;""),AND(GU11&gt;=HA$45,GU11&lt;&gt;"",GW11&gt;=HA$49,GW11&lt;&gt;""),AND(GX11&gt;=HA$45,GX11&lt;&gt;"",GZ11&gt;=HA$49,GZ11&lt;&gt;""),AND(HV11&gt;=II$45,HV11&lt;&gt;"",HX11&gt;=II$49,HX11&lt;&gt;""),AND(HY11&gt;=II$45,HY11&lt;&gt;"",IA11&gt;=II$49,IA11&lt;&gt;""),AND(IC11&gt;=II$45,IC11&lt;&gt;"",IE11&gt;=II$49,IE11&lt;&gt;""),AND(IF11&gt;=II$45,IF11&lt;&gt;"",IH11&gt;=II$49,IH11&lt;&gt;""),AND(JD11&gt;=JQ$45,JD11&lt;&gt;"",JF11&gt;=JQ$49,JF11&lt;&gt;""),AND(JG11&gt;=JQ$45,JG11&lt;&gt;"",JI11&gt;=JQ$49,JI11&lt;&gt;""),AND(JK11&gt;=JQ$45,JK11&lt;&gt;"",JM11&gt;=JQ$49,JM11&lt;&gt;""),AND(JN11&gt;=JQ$45,JN11&lt;&gt;"",JP11&gt;=JQ$49,JP11&lt;&gt;""),AND(KL11&gt;=KY$45,KL11&lt;&gt;"",KN11&gt;=KY$49,KN11&lt;&gt;""),AND(KO11&gt;=KY$45,KO11&lt;&gt;"",KQ11&gt;=KY$49,KQ11&lt;&gt;""),AND(KS11&gt;=KY$45,KS11&lt;&gt;"",KU11&gt;=KY$49,KU11&lt;&gt;""),AND(KV11&gt;=KY$45,KV11&lt;&gt;"",KX11&gt;=KY$49,KX11&lt;&gt;""),AND(LT11&gt;=MG$45,LT11&lt;&gt;"",LV11&gt;=MG$49,LV11&lt;&gt;""),AND(LW11&gt;=MG$45,LW11&lt;&gt;"",LY11&gt;=MG$49,LY11&lt;&gt;""),AND(MA11&gt;=MG$45,MA11&lt;&gt;"",MC11&gt;=MG$49,MC11&lt;&gt;""),AND(MD11&gt;=MG$45,MD11&lt;&gt;"",MF11&gt;=MG$49,MF11&lt;&gt;""),AND(NB11&gt;=NO$45,NB11&lt;&gt;"",ND11&gt;=NO$49,ND11&lt;&gt;""),AND(NE11&gt;=NO$45,NE11&lt;&gt;"",NG11&gt;=NO$49,NG11&lt;&gt;""),AND(NI11&gt;=NO$45,NI11&lt;&gt;"",NK11&gt;=NO$49,NK11&lt;&gt;""),AND(NL11&gt;=NO$45,NL11&lt;&gt;"",NN11&gt;=NO$49,NN11&lt;&gt;""),AND(OJ11&gt;=OW$45,OJ11&lt;&gt;"",OL11&gt;=OW$49,OL11&lt;&gt;""),AND(OM11&gt;=OW$45,OM11&lt;&gt;"",OO11&gt;=OW$49,OO11&lt;&gt;""),AND(OQ11&gt;=OW$45,OQ11&lt;&gt;"",OS11&gt;=OW$49,OS11&lt;&gt;""),AND(OT11&gt;=OW$45,OT11&lt;&gt;"",OV11&gt;=OW$49,OV11&lt;&gt;""),AND(PR11&gt;=QE$45,PR11&lt;&gt;"",PT11&gt;=QE$49,PT11&lt;&gt;""),AND(PU11&gt;=QE$45,PU11&lt;&gt;"",PW11&gt;=QE$49,PW11&lt;&gt;""),AND(PY11&gt;=QE$45,PY11&lt;&gt;"",QA11&gt;=QE$49,QA11&lt;&gt;""),AND(QB11&gt;=QE$45,QB11&lt;&gt;"",QD11&gt;=QE$49,QD11&lt;&gt;""),AND(QZ11&gt;=RM$45,QZ11&lt;&gt;"",RB11&gt;=RM$49,RB11&lt;&gt;""),AND(RC11&gt;=RM$45,RC11&lt;&gt;"",RE11&gt;=RM$49,RE11&lt;&gt;""),AND(RG11&gt;=RM$45,RG11&lt;&gt;"",RI11&gt;=RM$49,RI11&lt;&gt;""),AND(RJ11&gt;=RM$45,RJ11&lt;&gt;"",RL11&gt;=RM$49,RL11&lt;&gt;""),AND(SH11&gt;=SU$45,SH11&lt;&gt;"",SJ11&gt;=SU$49,SJ11&lt;&gt;""),AND(SK11&gt;=SU$45,SK11&lt;&gt;"",SM11&gt;=SU$49,SM11&lt;&gt;""),AND(SO11&gt;=SU$45,SO11&lt;&gt;"",SQ11&gt;=SU$49,SQ11&lt;&gt;""),AND(SR11&gt;=SU$45,SR11&lt;&gt;"",ST11&gt;=SU$49,ST11&lt;&gt;"")),"Excellence",IF(K11="P","Worlds Team",IF(H11="P","National Team","")))))</f>
        <v/>
      </c>
      <c r="K11" s="3" t="str">
        <f>IF(OR(AND(AO11&gt;=AY$44,AO11&lt;&gt;"",AQ11&gt;=AY$48,AQ11&lt;&gt;"",AN11=""),AND(AR11&gt;=AY$44,AR11&lt;&gt;"",AT11&gt;=AY$48,AT11&lt;&gt;"",AN11=""),AND(AV11&gt;=AY$44,AV11&lt;&gt;"",AX11&gt;=AY$48,AX11&lt;&gt;"",AN11=""),AND(BP11&gt;=BZ$44,BP11&lt;&gt;"",BR11&gt;=BZ$48,BR11&lt;&gt;"",BO11=""),AND(BS11&gt;=BZ$44,BS11&lt;&gt;"",BU11&gt;=BZ$48,BU11&lt;&gt;"",BO11=""),AND(BW11&gt;=BZ$44,BW11&lt;&gt;"",BY11&gt;=BZ$48,BY11&lt;&gt;"",BO11=""),AND(CQ11&gt;=DA$44,CQ11&lt;&gt;"",CS11&gt;=DA$48,CS11&lt;&gt;"",CP11=""),AND(CT11&gt;=DA$44,CT11&lt;&gt;"",CV11&gt;=DA$48,CV11&lt;&gt;"",CP11=""),AND(CX11&gt;=DA$44,CX11&lt;&gt;"",CZ11&gt;=DA$48,CZ11&lt;&gt;"",CP11=""),AND(DX11&gt;=EK$44,DX11&lt;&gt;"",DZ11&gt;=EK$48,DZ11&lt;&gt;""),AND(EA11&gt;=EK$44,EA11&lt;&gt;"",EC11&gt;=EK$48,EC11&lt;&gt;""),AND(EE11&gt;=EK$44,EE11&lt;&gt;"",EG11&gt;=EK$48,EG11&lt;&gt;""),AND(EH11&gt;=EK$44,EH11&lt;&gt;"",EJ11&gt;=EK$48,EJ11&lt;&gt;""),AND(FF11&gt;=FS$44,FF11&lt;&gt;"",FH11&gt;=FS$48,FH11&lt;&gt;""),AND(FI11&gt;=FS$44,FI11&lt;&gt;"",FK11&gt;=FS$48,FK11&lt;&gt;""),AND(FM11&gt;=FS$44,FM11&lt;&gt;"",FO11&gt;=FS$48,FO11&lt;&gt;""),AND(FP11&gt;=FS$44,FP11&lt;&gt;"",FR11&gt;=FS$48,FR11&lt;&gt;""),AND(GN11&gt;=HA$44,GN11&lt;&gt;"",GP11&gt;=HA$48,GP11&lt;&gt;""),AND(GQ11&gt;=HA$44,GQ11&lt;&gt;"",GS11&gt;=HA$48,GS11&lt;&gt;""),AND(GU11&gt;=HA$44,GU11&lt;&gt;"",GW11&gt;=HA$48,GW11&lt;&gt;""),AND(GX11&gt;=HA$44,GX11&lt;&gt;"",GZ11&gt;=HA$48,GZ11&lt;&gt;""),AND(HV11&gt;=II$44,HV11&lt;&gt;"",HX11&gt;=II$48,HX11&lt;&gt;""),AND(HY11&gt;=II$44,HY11&lt;&gt;"",IA11&gt;=II$48,IA11&lt;&gt;""),AND(IC11&gt;=II$44,IC11&lt;&gt;"",IE11&gt;=II$48,IE11&lt;&gt;""),AND(IF11&gt;=II$44,IF11&lt;&gt;"",IH11&gt;=II$48,IH11&lt;&gt;""),AND(JD11&gt;=JQ$44,JD11&lt;&gt;"",JF11&gt;=JQ$48,JF11&lt;&gt;""),AND(JG11&gt;=JQ$44,JG11&lt;&gt;"",JI11&gt;=JQ$48,JI11&lt;&gt;""),AND(JK11&gt;=JQ$44,JK11&lt;&gt;"",JM11&gt;=JQ$48,JM11&lt;&gt;""),AND(JN11&gt;=JQ$44,JN11&lt;&gt;"",JP11&gt;=JQ$48,JP11&lt;&gt;""),AND(KL11&gt;=KY$44,KL11&lt;&gt;"",KN11&gt;=KY$48,KN11&lt;&gt;""),AND(KO11&gt;=KY$44,KO11&lt;&gt;"",KQ11&gt;=KY$48,KQ11&lt;&gt;""),AND(KS11&gt;=KY$44,KS11&lt;&gt;"",KU11&gt;=KY$48,KU11&lt;&gt;""),AND(KV11&gt;=KY$44,KV11&lt;&gt;"",KX11&gt;=KY$48,KX11&lt;&gt;""),AND(LT11&gt;=MG$44,LT11&lt;&gt;"",LV11&gt;=MG$48,LV11&lt;&gt;""),AND(LW11&gt;=MG$44,LW11&lt;&gt;"",LY11&gt;=MG$48,LY11&lt;&gt;""),AND(MA11&gt;=MG$44,MA11&lt;&gt;"",MC11&gt;=MG$48,MC11&lt;&gt;""),AND(MD11&gt;=MG$44,MD11&lt;&gt;"",MF11&gt;=MG$48,MF11&lt;&gt;""),AND(NB11&gt;=NO$44,NB11&lt;&gt;"",ND11&gt;=NO$48,ND11&lt;&gt;""),AND(NE11&gt;=NO$44,NE11&lt;&gt;"",NG11&gt;=NO$48,NG11&lt;&gt;""),AND(NI11&gt;=NO$44,NI11&lt;&gt;"",NK11&gt;=NO$48,NK11&lt;&gt;""),AND(NL11&gt;=NO$44,NL11&lt;&gt;"",NN11&gt;=NO$48,NN11&lt;&gt;""),AND(OJ11&gt;=OW$44,OJ11&lt;&gt;"",OL11&gt;=OW$48,OL11&lt;&gt;""),AND(OM11&gt;=OW$44,OM11&lt;&gt;"",OO11&gt;=OW$48,OO11&lt;&gt;""),AND(OQ11&gt;=OW$44,OQ11&lt;&gt;"",OS11&gt;=OW$48,OS11&lt;&gt;""),AND(OT11&gt;=OW$44,OT11&lt;&gt;"",OV11&gt;=OW$48,OV11&lt;&gt;""),AND(PR11&gt;=QE$44,PR11&lt;&gt;"",PT11&gt;=QE$48,PT11&lt;&gt;""),AND(PU11&gt;=QE$44,PU11&lt;&gt;"",PW11&gt;=QE$48,PW11&lt;&gt;""),AND(PY11&gt;=QE$44,PY11&lt;&gt;"",QA11&gt;=QE$48,QA11&lt;&gt;""),AND(QB11&gt;=QE$44,QB11&lt;&gt;"",QD11&gt;=QE$48,QD11&lt;&gt;""),AND(QZ11&gt;=RM$44,QZ11&lt;&gt;"",RB11&gt;=RM$48,RB11&lt;&gt;""),AND(RC11&gt;=RM$44,RC11&lt;&gt;"",RE11&gt;=RM$48,RE11&lt;&gt;""),AND(RG11&gt;=RM$44,RG11&lt;&gt;"",RI11&gt;=RM$48,RI11&lt;&gt;""),AND(RJ11&gt;=RM$44,RJ11&lt;&gt;"",RL11&gt;=RM$48,RL11&lt;&gt;""),AND(SH11&gt;=SU$44,SH11&lt;&gt;"",SJ11&gt;=SU$48,SJ11&lt;&gt;""),AND(SK11&gt;=SU$44,SK11&lt;&gt;"",SM11&gt;=SU$48,SM11&lt;&gt;""),AND(SO11&gt;=SU$44,SO11&lt;&gt;"",SQ11&gt;=SU$48,SQ11&lt;&gt;""),AND(SR11&gt;=SU$44,SR11&lt;&gt;"",ST11&gt;=SU$48,ST11&lt;&gt;"")),"P","")</f>
        <v/>
      </c>
      <c r="L11" s="8">
        <f>IF(COUNT(AQ11,AT11,BR11,BU11,CS11,CV11)&gt;0,LARGE((AQ11,AT11,BR11,BU11,CS11,CV11),1),0)</f>
        <v>52.47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IF(COUNT(AQ11,AT11,BR11,BU11,CS11,CV11)&gt;1,LARGE((AQ11,AT11,BR11,BU11,CS11,CV11),2),0)</f>
        <v>51.749999999999993</v>
      </c>
      <c r="O11" s="8" t="str">
        <f>IF(N11="","",IF(OR(N11=CS11,N11=CV11),$CA$1,IF(OR(N11=BR11,N11=BU11),$AZ$1,IF(OR(N11=AQ11,N11=AT11),$Y$1,""))))</f>
        <v>2023 3rd Domestic Trial</v>
      </c>
      <c r="P11" s="8">
        <f>IF(COUNT(AQ11,AT11,BR11,BU11,CS11,CV11)&gt;2,MAX(AX11,BY11,CZ11,LARGE((AQ11,AT11,BR11,BU11,CS11,CV11),3)),IF(MAX(AX11,BY11,CZ11)&gt;0,MAX(AX11,BY11,CZ11),0))</f>
        <v>48.51</v>
      </c>
      <c r="Q11" s="8" t="str">
        <f>IF(P11="","",IF(OR(P11=CS11,P11=CV11,P11=CZ11),$CA$1,IF(OR(P11=BR11,P11=BU11,P11=BY11),$AZ$1,IF(OR(P11=AQ11,P11=AT11,P11=AX11),$Y$1,""))))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Elite Canada</v>
      </c>
      <c r="T11" s="8">
        <f>IF(MAX(IF(AO11&gt;=$AY$43,AP11,0),IF(AR11&gt;=$AY$43,AS11,0),IF(AV11&gt;=$AY$43,AW11,0),IF(BP11&gt;=$BZ$43,BQ11,0),IF(BS11&gt;=$BZ$43,BT11,0),IF(BW11&gt;=$BZ$43,BX11,0),IF(CQ11&gt;=$DA$43,CR11,0),IF(CT11&gt;=$DA$43,CU11,0),IF(CX11&gt;=$DA$43,CY11,0),IF(DX11&gt;=$EK$43,DY11,0),IF(EA11&gt;=$EK$43,EB11,0),IF(EE11&gt;=$EK$43,EF11,0),IF(EH11&gt;=$EK$43,EI11,0),IF(FF11&gt;=$FS$43,FG11,0),IF(FI11&gt;=$FS$43,FJ11,0),IF(FM11&gt;=$FS$43,FN11,0),IF(FP11&gt;=$FS$43,FQ11,0),IF(GN11&gt;=$HA$43,GO11,0),IF(GQ11&gt;=$HA$43,GR11,0),IF(GU11&gt;=$HA$43,GV11,0),IF(GX11&gt;=$HA$43,GY11,0),IF(HV11&gt;=$II$43,HW11,0),IF(HY11&gt;=$II$43,HZ11,0),IF(IC11&gt;=$II$43,ID11,0),IF(IF11&gt;=$II$43,IG11,0),IF(JD11&gt;=$JQ$43,JE11,0),IF(JG11&gt;=$JQ$43,JH11,0),IF(JK11&gt;=$JQ$43,JL11,0),IF(JN11&gt;=$JQ$43,JO11,0),IF(KL11&gt;=$KY$43,KM11,0),IF(KO11&gt;=$KY$43,KP11,0),IF(KS11&gt;=$KY$43,KT11,0),IF(KV11&gt;=$KY$43,KW11,0),IF(LT11&gt;=$MG$43,LU11,0),IF(LW11&gt;=$MG$43,LX11,0),IF(MA11&gt;=$MG$43,MB11,0),IF(MD11&gt;=$MG$43,ME11,0),IF(NB11&gt;=$NO$43,NC11,0),IF(NE11&gt;=$NO$43,NF11,0),IF(NI11&gt;=$NO$43,NJ11,0),IF(NL11&gt;=$NO$43,NM11,0),IF(OJ11&gt;=$OW$43,OK11,0),IF(OM11&gt;=$OW$43,ON11,0),IF(OQ11&gt;=$OW$43,OR11,0),IF(OT11&gt;=$OW$43,OU11,0),IF(PR11&gt;=$QE$43,PS11,0),IF(PU11&gt;=$QE$43,PV11,0),IF(PY11&gt;=$QE$43,PZ11,0),IF(QB11&gt;=$QE$43,QC11,0),IF(QZ11&gt;=$RM$43,RA11,0),IF(RC11&gt;=$RM$43,RD11,0),IF(RG11&gt;=$RM$43,RH11,0),IF(RJ11&gt;=$RM$43,RK11,0),IF(SH11&gt;=$SU$43,SI11,0),IF(SK11&gt;=$SU$43,SL11,0),IF(SO11&gt;=$SU$43,SP11,0),IF(SR11&gt;=$SU$43,SS11,0))&gt;0,MAX(IF(AO11&gt;=$AY$43,AP11,0),IF(AR11&gt;=$AY$43,AS11,0),IF(AV11&gt;=$AY$43,AW11,0),IF(BP11&gt;=$BZ$43,BQ11,0),IF(BS11&gt;=$BZ$43,BT11,0),IF(BW11&gt;=$BZ$43,BX11,0),IF(CQ11&gt;=$DA$43,CR11,0),IF(CT11&gt;=$DA$43,CU11,0),IF(CX11&gt;=$DA$43,CY11,0),IF(DX11&gt;=$EK$43,DY11,0),IF(EA11&gt;=$EK$43,EB11,0),IF(EE11&gt;=$EK$43,EF11,0),IF(EH11&gt;=$EK$43,EI11,0),IF(FF11&gt;=$FS$43,FG11,0),IF(FI11&gt;=$FS$43,FJ11,0),IF(FM11&gt;=$FS$43,FN11,0),IF(FP11&gt;=$FS$43,FQ11,0),IF(GN11&gt;=$HA$43,GO11,0),IF(GQ11&gt;=$HA$43,GR11,0),IF(GU11&gt;=$HA$43,GV11,0),IF(GX11&gt;=$HA$43,GY11,0),IF(HV11&gt;=$II$43,HW11,0),IF(HY11&gt;=$II$43,HZ11,0),IF(IC11&gt;=$II$43,ID11,0),IF(IF11&gt;=$II$43,IG11,0),IF(JD11&gt;=$JQ$43,JE11,0),IF(JG11&gt;=$JQ$43,JH11,0),IF(JK11&gt;=$JQ$43,JL11,0),IF(JN11&gt;=$JQ$43,JO11,0),IF(KL11&gt;=$KY$43,KM11,0),IF(KO11&gt;=$KY$43,KP11,0),IF(KS11&gt;=$KY$43,KT11,0),IF(KV11&gt;=$KY$43,KW11,0),IF(LT11&gt;=$MG$43,LU11,0),IF(LW11&gt;=$MG$43,LX11,0),IF(MA11&gt;=$MG$43,MB11,0),IF(MD11&gt;=$MG$43,ME11,0),IF(NB11&gt;=$NO$43,NC11,0),IF(NE11&gt;=$NO$43,NF11,0),IF(NI11&gt;=$NO$43,NJ11,0),IF(NL11&gt;=$NO$43,NM11,0),IF(OJ11&gt;=$OW$43,OK11,0),IF(OM11&gt;=$OW$43,ON11,0),IF(OQ11&gt;=$OW$43,OR11,0),IF(OT11&gt;=$OW$43,OU11,0),IF(PR11&gt;=$QE$43,PS11,0),IF(PU11&gt;=$QE$43,PV11,0),IF(PY11&gt;=$QE$43,PZ11,0),IF(QB11&gt;=$QE$43,QC11,0),IF(QZ11&gt;=$RM$43,RA11,0),IF(RC11&gt;=$RM$43,RD11,0),IF(RG11&gt;=$RM$43,RH11,0),IF(RJ11&gt;=$RM$43,RK11,0),IF(SH11&gt;=$SU$43,SI11,0),IF(SK11&gt;=$SU$43,SL11,0),IF(SO11&gt;=$SU$43,SP11,0),IF(SR11&gt;=$SU$43,SS11,0)),0)</f>
        <v>15.27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WAGC (Nov 18)</v>
      </c>
      <c r="V11" s="8">
        <f>IF(MAX(DB11,DC11)&gt;0,MAX(DB11,DC11),"")</f>
        <v>3.3600000000000065</v>
      </c>
      <c r="W11" s="11" t="str">
        <f>IF(V11="","",IF(V11=DB11,"("&amp;DB$2&amp;")",IF(V11=DC11,"("&amp;DC$2&amp;")")))</f>
        <v>(Optional)</v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2023 WAGC (Nov 18)</v>
      </c>
      <c r="Y11" s="22">
        <v>5.9</v>
      </c>
      <c r="Z11" s="22">
        <v>3.6</v>
      </c>
      <c r="AA11" s="22">
        <v>6.5</v>
      </c>
      <c r="AB11" s="22">
        <v>6.48</v>
      </c>
      <c r="AC11" s="22">
        <v>0</v>
      </c>
      <c r="AD11" s="22">
        <v>13.4</v>
      </c>
      <c r="AE11" s="22">
        <v>9.4</v>
      </c>
      <c r="AF11" s="22">
        <v>14</v>
      </c>
      <c r="AG11" s="22">
        <v>15.15</v>
      </c>
      <c r="AH11" s="22">
        <v>0.2</v>
      </c>
      <c r="AI11" s="22"/>
      <c r="AJ11" s="22"/>
      <c r="AK11" s="22"/>
      <c r="AL11" s="22"/>
      <c r="AM11" s="22"/>
      <c r="AN11" s="27"/>
      <c r="AO11" s="38">
        <f>IF(AA11&gt;0,AA11,"")</f>
        <v>6.5</v>
      </c>
      <c r="AP11" s="38">
        <f>IF(AB11&gt;0,AB11,"")</f>
        <v>6.48</v>
      </c>
      <c r="AQ11" s="40">
        <f>IF(SUM(Y11:AB11)-AC11&gt;0,SUM(Y11:AB11)-AC11,"")</f>
        <v>22.48</v>
      </c>
      <c r="AR11" s="40">
        <f>IF(AF11&gt;0,AF11,"")</f>
        <v>14</v>
      </c>
      <c r="AS11" s="40">
        <f>IF(AG11&gt;0,AG11,"")</f>
        <v>15.15</v>
      </c>
      <c r="AT11" s="40">
        <f>IF(SUM(AD11:AG11)-AH11&gt;0,SUM(AD11:AG11)-AH11,"")</f>
        <v>51.749999999999993</v>
      </c>
      <c r="AU11" s="40">
        <f>IF(AQ11="","",MAX(AQ11,AT11))</f>
        <v>51.749999999999993</v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>
        <f>IF(SUM(AU11,AX11)&gt;0,SUM(AU11,AX11),"")</f>
        <v>51.749999999999993</v>
      </c>
      <c r="AZ11" s="26">
        <v>14.7</v>
      </c>
      <c r="BA11" s="26">
        <v>8.9</v>
      </c>
      <c r="BB11" s="26">
        <v>14</v>
      </c>
      <c r="BC11" s="26">
        <v>14.87</v>
      </c>
      <c r="BD11" s="26">
        <v>0</v>
      </c>
      <c r="BE11" s="26">
        <v>14</v>
      </c>
      <c r="BF11" s="26">
        <v>8.1</v>
      </c>
      <c r="BG11" s="26">
        <v>12.4</v>
      </c>
      <c r="BH11" s="26">
        <v>14.01</v>
      </c>
      <c r="BI11" s="26">
        <v>0</v>
      </c>
      <c r="BJ11" s="26">
        <v>4.4000000000000004</v>
      </c>
      <c r="BK11" s="26">
        <v>2.5</v>
      </c>
      <c r="BL11" s="26">
        <v>5.0999999999999996</v>
      </c>
      <c r="BM11" s="26">
        <v>6.38</v>
      </c>
      <c r="BN11" s="26">
        <v>0</v>
      </c>
      <c r="BO11" s="28"/>
      <c r="BP11" s="39">
        <f>IF(BB11&gt;0,BB11,"")</f>
        <v>14</v>
      </c>
      <c r="BQ11" s="39">
        <f>IF(BC11&gt;0,BC11,"")</f>
        <v>14.87</v>
      </c>
      <c r="BR11" s="11">
        <f>IF(SUM(AZ11:BC11)-BD11&gt;0,SUM(AZ11:BC11)-BD11,"")</f>
        <v>52.47</v>
      </c>
      <c r="BS11" s="11">
        <f>IF(BG11&gt;0,BG11,"")</f>
        <v>12.4</v>
      </c>
      <c r="BT11" s="11">
        <f>IF(BH11&gt;0,BH11,"")</f>
        <v>14.01</v>
      </c>
      <c r="BU11" s="11">
        <f>IF(SUM(BE11:BH11)-BI11&gt;0,SUM(BE11:BH11)-BI11,"")</f>
        <v>48.51</v>
      </c>
      <c r="BV11" s="11">
        <f>IF(BR11="","",MAX(BR11,BU11))</f>
        <v>52.47</v>
      </c>
      <c r="BW11" s="11">
        <f>IF(BL11&gt;0,BL11,"")</f>
        <v>5.0999999999999996</v>
      </c>
      <c r="BX11" s="11">
        <f>IF(BM11&gt;0,BM11,"")</f>
        <v>6.38</v>
      </c>
      <c r="BY11" s="11">
        <f>IF(SUM(BJ11:BM11)-BN11&gt;0,SUM(BJ11:BM11)-BN11,"")</f>
        <v>18.38</v>
      </c>
      <c r="BZ11" s="11">
        <f>IF(SUM(BV11,BY11)&gt;0,SUM(BV11,BY11),"")</f>
        <v>70.849999999999994</v>
      </c>
      <c r="CA11" s="22">
        <v>3</v>
      </c>
      <c r="CB11" s="22">
        <v>1.9</v>
      </c>
      <c r="CC11" s="22">
        <v>3.4</v>
      </c>
      <c r="CD11" s="22">
        <v>3.29</v>
      </c>
      <c r="CE11" s="22">
        <v>0</v>
      </c>
      <c r="CF11" s="22">
        <v>3</v>
      </c>
      <c r="CG11" s="22">
        <v>1.9</v>
      </c>
      <c r="CH11" s="22">
        <v>3.4</v>
      </c>
      <c r="CI11" s="22">
        <v>3.3</v>
      </c>
      <c r="CJ11" s="22">
        <v>0</v>
      </c>
      <c r="CK11" s="22"/>
      <c r="CL11" s="22"/>
      <c r="CM11" s="22"/>
      <c r="CN11" s="22"/>
      <c r="CO11" s="22"/>
      <c r="CP11" s="27"/>
      <c r="CQ11" s="38">
        <f>IF(CC11&gt;0,CC11,"")</f>
        <v>3.4</v>
      </c>
      <c r="CR11" s="38">
        <f>IF(CD11&gt;0,CD11,"")</f>
        <v>3.29</v>
      </c>
      <c r="CS11" s="40">
        <f>IF(SUM(CA11:CD11)-CE11&gt;0,SUM(CA11:CD11)-CE11,"")</f>
        <v>11.59</v>
      </c>
      <c r="CT11" s="40">
        <f>IF(CH11&gt;0,CH11,"")</f>
        <v>3.4</v>
      </c>
      <c r="CU11" s="40">
        <f>IF(CI11&gt;0,CI11,"")</f>
        <v>3.3</v>
      </c>
      <c r="CV11" s="40">
        <f>IF(SUM(CF11:CI11)-CJ11&gt;0,SUM(CF11:CI11)-CJ11,"")</f>
        <v>11.600000000000001</v>
      </c>
      <c r="CW11" s="40">
        <f>IF(CS11="","",MAX(CS11,CV11))</f>
        <v>11.600000000000001</v>
      </c>
      <c r="CX11" s="40" t="str">
        <f>IF(CM11&gt;0,CM11,"")</f>
        <v/>
      </c>
      <c r="CY11" s="40" t="str">
        <f>IF(CN11&gt;0,CN11,"")</f>
        <v/>
      </c>
      <c r="CZ11" s="40" t="str">
        <f>IF(SUM(CK11:CN11)-CO11&gt;0,SUM(CK11:CN11)-CO11,"")</f>
        <v/>
      </c>
      <c r="DA11" s="40">
        <f>IF(SUM(CW11,CZ11)&gt;0,SUM(CW11,CZ11),"")</f>
        <v>11.600000000000001</v>
      </c>
      <c r="DB11" s="50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>3.3600000000000065</v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>
        <v>5.3</v>
      </c>
      <c r="FU11" s="17">
        <v>3.8</v>
      </c>
      <c r="FV11" s="17">
        <v>6.5</v>
      </c>
      <c r="FW11" s="17">
        <v>6.33</v>
      </c>
      <c r="FX11" s="17">
        <v>0</v>
      </c>
      <c r="FY11" s="17">
        <v>13.3</v>
      </c>
      <c r="FZ11" s="17">
        <v>9.3000000000000007</v>
      </c>
      <c r="GA11" s="17">
        <v>14</v>
      </c>
      <c r="GB11" s="17">
        <v>15.27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>
        <f>IF(FV11&gt;0,FV11,"")</f>
        <v>6.5</v>
      </c>
      <c r="GO11" s="40">
        <f>IF(FW11&gt;0,FW11,"")</f>
        <v>6.33</v>
      </c>
      <c r="GP11" s="40">
        <f>IF(SUM(FT11:FW11)-FX11&gt;0,SUM(FT11:FW11)-FX11,"")</f>
        <v>21.93</v>
      </c>
      <c r="GQ11" s="40">
        <f>IF(GA11&gt;0,GA11,"")</f>
        <v>14</v>
      </c>
      <c r="GR11" s="40">
        <f>IF(GB11&gt;0,GB11,"")</f>
        <v>15.27</v>
      </c>
      <c r="GS11" s="40">
        <f>IF(SUM(FY11:GB11)-GC11&gt;0,SUM(FY11:GB11)-GC11,"")</f>
        <v>51.870000000000005</v>
      </c>
      <c r="GT11" s="40">
        <f>IF(MAX(GP11,GS11)&gt;0,MAX(GP11,GS11),"")</f>
        <v>51.870000000000005</v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>
        <f>IF(SUM(GT11,GW11,GZ11)&gt;0,SUM(GT11,GW11,GZ11),"")</f>
        <v>51.870000000000005</v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8.85</v>
      </c>
      <c r="SW11" s="22">
        <f>IF($CP11="P",CB11,(CB11+BA11)/2)</f>
        <v>5.4</v>
      </c>
      <c r="SX11" s="22">
        <f>IF($CP11="P",CC11,(CC11+BB11)/2)</f>
        <v>8.6999999999999993</v>
      </c>
      <c r="SY11" s="22">
        <f>IF($CP11="P",CD11,(CD11+BC11)/2)</f>
        <v>9.08</v>
      </c>
      <c r="SZ11" s="22">
        <f>IF($CP11="P",CE11,(CE11+BD11)/2)</f>
        <v>0</v>
      </c>
      <c r="TA11" s="22">
        <f>IF($CP11="P",CF11,(CF11+BE11)/2)</f>
        <v>8.5</v>
      </c>
      <c r="TB11" s="22">
        <f>IF($CP11="P",CG11,(CG11+BF11)/2)</f>
        <v>5</v>
      </c>
      <c r="TC11" s="22">
        <f>IF($CP11="P",CH11,(CH11+BG11)/2)</f>
        <v>7.9</v>
      </c>
      <c r="TD11" s="22">
        <f>IF($CP11="P",CI11,(CI11+BH11)/2)</f>
        <v>8.6549999999999994</v>
      </c>
      <c r="TE11" s="22">
        <f>IF($CP11="P",CJ11,(CJ11+BI11)/2)</f>
        <v>0</v>
      </c>
      <c r="TF11" s="22">
        <f>IF($CP11="P",CK11,(CK11+BJ11)/2)</f>
        <v>2.2000000000000002</v>
      </c>
      <c r="TG11" s="22">
        <f>IF($CP11="P",CL11,(CL11+BK11)/2)</f>
        <v>1.25</v>
      </c>
      <c r="TH11" s="22">
        <f>IF($CP11="P",CM11,(CM11+BL11)/2)</f>
        <v>2.5499999999999998</v>
      </c>
      <c r="TI11" s="22">
        <f>IF($CP11="P",CN11,(CN11+BM11)/2)</f>
        <v>3.19</v>
      </c>
      <c r="TJ11" s="22">
        <f>IF($CP11="P",CO11,(CO11+BN11)/2)</f>
        <v>0</v>
      </c>
      <c r="TK11" s="27" t="s">
        <v>46</v>
      </c>
      <c r="TL11" s="40">
        <f>IF(SX11&gt;0,SX11,"")</f>
        <v>8.6999999999999993</v>
      </c>
      <c r="TM11" s="40">
        <f>IF(SY11&gt;0,SY11,"")</f>
        <v>9.08</v>
      </c>
      <c r="TN11" s="40">
        <f>IF(SUM(SV11:SY11)-SZ11&gt;0,SUM(SV11:SY11)-SZ11,"")</f>
        <v>32.03</v>
      </c>
      <c r="TO11" s="40">
        <f>IF(TC11&gt;0,TC11,"")</f>
        <v>7.9</v>
      </c>
      <c r="TP11" s="40">
        <f>IF(TD11&gt;0,TD11,"")</f>
        <v>8.6549999999999994</v>
      </c>
      <c r="TQ11" s="40">
        <f>IF(SUM(TA11:TD11)-TE11&gt;0,SUM(TA11:TD11)-TE11,"")</f>
        <v>30.055</v>
      </c>
      <c r="TR11" s="40">
        <f>IF(MAX(TN11,TQ11)&gt;0,MAX(TN11,TQ11),"")</f>
        <v>32.03</v>
      </c>
      <c r="TS11" s="40">
        <f>IF(TH11&gt;0,TH11,"")</f>
        <v>2.5499999999999998</v>
      </c>
      <c r="TT11" s="40">
        <f>IF(TI11&gt;0,TI11,"")</f>
        <v>3.19</v>
      </c>
      <c r="TU11" s="40">
        <f>IF(SUM(TF11:TI11)-TJ11&gt;0,SUM(TF11:TI11)-TJ11,"")</f>
        <v>9.19</v>
      </c>
      <c r="TV11" s="40">
        <f>IF(SUM(TR11,TU11)&gt;0,SUM(TR11,TU11),"")</f>
        <v>41.22</v>
      </c>
    </row>
    <row r="12" spans="1:542" x14ac:dyDescent="0.2">
      <c r="A12" s="4" t="str" cm="1">
        <f t="array" ref="A12">IF(AND(J12&lt;&gt;"",J12&lt;&gt;"No DD"),SUMPRODUCT((J$4:J$41&lt;&gt;"")*(J$4:J$41&lt;&gt;"No DD")*(F$4:F$41&gt;F12))+1,IF(J12="No DD",SUMPRODUCT((J$4:J$41="No DD")*(F$4:F$41&gt;F12))+1+SUMPRODUCT((J$4:J$41&lt;&gt;"")*(J$4:J$41&lt;&gt;"No DD")),""))</f>
        <v/>
      </c>
      <c r="B12" s="4" t="str" cm="1">
        <f t="array" ref="B12">IF(AND(J12&lt;&gt;"",J12&lt;&gt;"No DD",G12=""),SUMPRODUCT((J$4:J$41&lt;&gt;"")*(J$4:J$41&lt;&gt;"No DD")*(G$4:G$41="")*(F$4:F$41&gt;F12))+1,IF(J12="No DD",SUMPRODUCT((J$4:J$41="No DD")*(F$4:F$41&gt;F12)*(G$4:G$41=""))+1+SUMPRODUCT((J$4:J$41&lt;&gt;"")*(G$4:G$41="")*(J$4:J$41&lt;&gt;"No DD")),""))</f>
        <v/>
      </c>
      <c r="C12" s="5" t="s">
        <v>99</v>
      </c>
      <c r="D12" s="4" t="s">
        <v>4</v>
      </c>
      <c r="E12" s="4">
        <v>2004</v>
      </c>
      <c r="F12" s="9">
        <f>SUM(L12:V12)+SUM(L12:T12)*0.0000001+SUM(L12)*0.0000000000001</f>
        <v>180.21001802100514</v>
      </c>
      <c r="G12" s="66"/>
      <c r="H12" s="3" t="str">
        <f>IF(OR(AND(AO12&gt;=AY$43,AO12&lt;&gt;"",AQ12&gt;=AY$47,AQ12&lt;&gt;"",AN12=""),AND(AR12&gt;=AY$43,AR12&lt;&gt;"",AT12&gt;=AY$47,AT12&lt;&gt;"",AN12=""),AND(AV12&gt;=AY$43,AV12&lt;&gt;"",AX12&gt;=AY$47,AX12&lt;&gt;"",AN12=""),AND(BP12&gt;=BZ$43,BP12&lt;&gt;"",BR12&gt;=BZ$47,BR12&lt;&gt;"",BO12=""),AND(BS12&gt;=BZ$43,BS12&lt;&gt;"",BU12&gt;=BZ$47,BU12&lt;&gt;"",BO12=""),AND(BW12&gt;=BZ$43,BW12&lt;&gt;"",BY12&gt;=BZ$47,BY12&lt;&gt;"",BO12=""),AND(CQ12&gt;=DA$43,CQ12&lt;&gt;"",CS12&gt;=DA$47,CS12&lt;&gt;"",CP12=""),AND(CT12&gt;=DA$43,CT12&lt;&gt;"",CV12&gt;=DA$47,CV12&lt;&gt;"",CP12=""),AND(CX12&gt;=DA$43,CX12&lt;&gt;"",CZ12&gt;=DA$47,CZ12&lt;&gt;"",CP12=""),AND(DX12&gt;=EK$43,DX12&lt;&gt;"",DZ12&gt;=EK$47,DZ12&lt;&gt;""),AND(EA12&gt;=EK$43,EA12&lt;&gt;"",EC12&gt;=EK$47,EC12&lt;&gt;""),AND(EE12&gt;=EK$43,EE12&lt;&gt;"",EG12&gt;=EK$47,EG12&lt;&gt;""),AND(EH12&gt;=EK$43,EH12&lt;&gt;"",EJ12&gt;=EK$47,EJ12&lt;&gt;""),AND(FF12&gt;=FS$43,FF12&lt;&gt;"",FH12&gt;=FS$47,FH12&lt;&gt;""),AND(FI12&gt;=FS$43,FI12&lt;&gt;"",FK12&gt;=FS$47,FK12&lt;&gt;""),AND(FM12&gt;=FS$43,FM12&lt;&gt;"",FO12&gt;=FS$47,FO12&lt;&gt;""),AND(FP12&gt;=FS$43,FP12&lt;&gt;"",FR12&gt;=FS$47,FR12&lt;&gt;""),AND(GN12&gt;=HA$43,GN12&lt;&gt;"",GP12&gt;=HA$47,GP12&lt;&gt;""),AND(GQ12&gt;=HA$43,GQ12&lt;&gt;"",GS12&gt;=HA$47,GS12&lt;&gt;""),AND(GU12&gt;=HA$43,GU12&lt;&gt;"",GW12&gt;=HA$47,GW12&lt;&gt;""),AND(GX12&gt;=HA$43,GX12&lt;&gt;"",GZ12&gt;=HA$47,GZ12&lt;&gt;""),AND(HV12&gt;=II$43,HV12&lt;&gt;"",HX12&gt;=II$47,HX12&lt;&gt;""),AND(HY12&gt;=II$43,HY12&lt;&gt;"",IA12&gt;=II$47,IA12&lt;&gt;""),AND(IC12&gt;=II$43,IC12&lt;&gt;"",IE12&gt;=II$47,IE12&lt;&gt;""),AND(IF12&gt;=II$43,IF12&lt;&gt;"",IH12&gt;=II$47,IH12&lt;&gt;""),AND(JD12&gt;=JQ$43,JD12&lt;&gt;"",JF12&gt;=JQ$47,JF12&lt;&gt;""),AND(JG12&gt;=JQ$43,JG12&lt;&gt;"",JI12&gt;=JQ$47,JI12&lt;&gt;""),AND(JK12&gt;=JQ$43,JK12&lt;&gt;"",JM12&gt;=JQ$47,JM12&lt;&gt;""),AND(JN12&gt;=JQ$43,JN12&lt;&gt;"",JP12&gt;=JQ$47,JP12&lt;&gt;""),AND(KL12&gt;=KY$43,KL12&lt;&gt;"",KN12&gt;=KY$47,KN12&lt;&gt;""),AND(KO12&gt;=KY$43,KO12&lt;&gt;"",KQ12&gt;=KY$47,KQ12&lt;&gt;""),AND(KS12&gt;=KY$43,KS12&lt;&gt;"",KU12&gt;=KY$47,KU12&lt;&gt;""),AND(KV12&gt;=KY$43,KV12&lt;&gt;"",KX12&gt;=KY$47,KX12&lt;&gt;""),AND(LT12&gt;=MG$43,LT12&lt;&gt;"",LV12&gt;=MG$47,LV12&lt;&gt;""),AND(LW12&gt;=MG$43,LW12&lt;&gt;"",LY12&gt;=MG$47,LY12&lt;&gt;""),AND(MA12&gt;=MG$43,MA12&lt;&gt;"",MC12&gt;=MG$47,MC12&lt;&gt;""),AND(MD12&gt;=MG$43,MD12&lt;&gt;"",MF12&gt;=MG$47,MF12&lt;&gt;""),AND(NB12&gt;=NO$43,NB12&lt;&gt;"",ND12&gt;=NO$47,ND12&lt;&gt;""),AND(NE12&gt;=NO$43,NE12&lt;&gt;"",NG12&gt;=NO$47,NG12&lt;&gt;""),AND(NI12&gt;=NO$43,NI12&lt;&gt;"",NK12&gt;=NO$47,NK12&lt;&gt;""),AND(NL12&gt;=NO$43,NL12&lt;&gt;"",NN12&gt;=NO$47,NN12&lt;&gt;""),AND(OJ12&gt;=OW$43,OJ12&lt;&gt;"",OL12&gt;=OW$47,OL12&lt;&gt;""),AND(OM12&gt;=OW$43,OM12&lt;&gt;"",OO12&gt;=OW$47,OO12&lt;&gt;""),AND(OQ12&gt;=OW$43,OQ12&lt;&gt;"",OS12&gt;=OW$47,OS12&lt;&gt;""),AND(OT12&gt;=OW$43,OT12&lt;&gt;"",OV12&gt;=OW$47,OV12&lt;&gt;""),AND(PR12&gt;=QE$43,PR12&lt;&gt;"",PT12&gt;=QE$47,PT12&lt;&gt;""),AND(PU12&gt;=QE$43,PU12&lt;&gt;"",PW12&gt;=QE$47,PW12&lt;&gt;""),AND(PY12&gt;=QE$43,PY12&lt;&gt;"",QA12&gt;=QE$47,QA12&lt;&gt;""),AND(QB12&gt;=QE$43,QB12&lt;&gt;"",QD12&gt;=QE$47,QD12&lt;&gt;""),AND(QZ12&gt;=RM$43,QZ12&lt;&gt;"",RB12&gt;=RM$47,RB12&lt;&gt;""),AND(RC12&gt;=RM$43,RC12&lt;&gt;"",RE12&gt;=RM$47,RE12&lt;&gt;""),AND(RG12&gt;=RM$43,RG12&lt;&gt;"",RI12&gt;=RM$47,RI12&lt;&gt;""),AND(RJ12&gt;=RM$43,RJ12&lt;&gt;"",RL12&gt;=RM$47,RL12&lt;&gt;""),AND(SH12&gt;=SU$43,SH12&lt;&gt;"",SJ12&gt;=SU$47,SJ12&lt;&gt;""),AND(SK12&gt;=SU$43,SK12&lt;&gt;"",SM12&gt;=SU$47,SM12&lt;&gt;""),AND(SO12&gt;=SU$43,SO12&lt;&gt;"",SQ12&gt;=SU$47,SQ12&lt;&gt;""),AND(SR12&gt;=SU$43,SR12&lt;&gt;"",ST12&gt;=SU$47,ST12&lt;&gt;"")),"P","")</f>
        <v/>
      </c>
      <c r="I12" s="3" t="str">
        <f>IF(OR(AND(AQ12&gt;=AY$47,AQ12&lt;&gt;"",AN12=""),AND(AT12&gt;=AY$47,AT12&lt;&gt;"",AN12=""),AND(AX12&gt;=AY$47,AX12&lt;&gt;"",AN12=""),AND(BR12&gt;=BZ$47,BR12&lt;&gt;"",BO12=""),AND(BU12&gt;=BZ$47,BU12&lt;&gt;"",BO12=""),AND(BY12&gt;=BZ$47,BY12&lt;&gt;"",BO12=""),AND(CS12&gt;=DA$47,CS12&lt;&gt;"",CP12=""),AND(CV12&gt;=DA$47,CV12&lt;&gt;"",CP12=""),AND(CZ12&gt;=DA$47,CZ12&lt;&gt;"",CP12=""),AND(DZ12&gt;=EK$47,DZ12&lt;&gt;""),AND(EC12&gt;=EK$47,EC12&lt;&gt;""),AND(EG12&gt;=EK$47,EG12&lt;&gt;""),AND(EJ12&gt;=EK$47,EJ12&lt;&gt;""),AND(FH12&gt;=FS$47,FH12&lt;&gt;""),AND(FK12&gt;=FS$47,FK12&lt;&gt;""),AND(FO12&gt;=FS$47,FO12&lt;&gt;""),AND(FR12&gt;=FS$47,FR12&lt;&gt;""),AND(GP12&gt;=HA$47,GP12&lt;&gt;""),AND(GS12&gt;=HA$47,GS12&lt;&gt;""),AND(GW12&gt;=HA$47,GW12&lt;&gt;""),AND(GZ12&gt;=HA$47,GZ12&lt;&gt;""),AND(HX12&gt;=II$47,HX12&lt;&gt;""),AND(IA12&gt;=II$47,IA12&lt;&gt;""),AND(IE12&gt;=II$47,IE12&lt;&gt;""),AND(IH12&gt;=II$47,IH12&lt;&gt;""),AND(JF12&gt;=JQ$47,JF12&lt;&gt;""),AND(JI12&gt;=JQ$47,JI12&lt;&gt;""),AND(JM12&gt;=JQ$47,JM12&lt;&gt;""),AND(JP12&gt;=JQ$47,JP12&lt;&gt;""),AND(KN12&gt;=KY$47,KN12&lt;&gt;""),AND(KQ12&gt;=KY$47,KQ12&lt;&gt;""),AND(KU12&gt;=KY$47,KU12&lt;&gt;""),AND(KX12&gt;=KY$47,KX12&lt;&gt;""),AND(LV12&gt;=MG$47,LV12&lt;&gt;""),AND(LY12&gt;=MG$47,LY12&lt;&gt;""),AND(MC12&gt;=MG$47,MC12&lt;&gt;""),AND(MF12&gt;=MG$47,MF12&lt;&gt;""),AND(ND12&gt;=NO$47,ND12&lt;&gt;""),AND(NG12&gt;=NO$47,NG12&lt;&gt;""),AND(NK12&gt;=NO$47,NK12&lt;&gt;""),AND(NN12&gt;=NO$47,NN12&lt;&gt;""),AND(OL12&gt;=OW$47,OL12&lt;&gt;""),AND(OO12&gt;=OW$47,OO12&lt;&gt;""),AND(OS12&gt;=OW$47,OS12&lt;&gt;""),AND(OV12&gt;=OW$47,OV12&lt;&gt;""),AND(PT12&gt;=QE$47,PT12&lt;&gt;""),AND(PW12&gt;=QE$47,PW12&lt;&gt;""),AND(QA12&gt;=QE$47,QA12&lt;&gt;""),AND(QD12&gt;=QE$47,QD12&lt;&gt;""),AND(RB12&gt;=RM$47,RB12&lt;&gt;""),AND(RE12&gt;=RM$47,RE12&lt;&gt;""),AND(RI12&gt;=RM$47,RI12&lt;&gt;""),AND(RL12&gt;=RM$47,RL12&lt;&gt;""),AND(SJ12&gt;=SU$47,SJ12&lt;&gt;""),AND(SM12&gt;=SU$47,SM12&lt;&gt;""),AND(SQ12&gt;=SU$47,SQ12&lt;&gt;""),AND(ST12&gt;=SU$47,ST12&lt;&gt;"")),"P","")</f>
        <v/>
      </c>
      <c r="J12" s="36" t="str">
        <f>IF(AND(I12="P",H12=""),"No DD",IF(OR(AND(AO12&gt;=AY$46,AO12&lt;&gt;"",AQ12&gt;=AY$50,AQ12&lt;&gt;"",AN12=""),AND(AR12&gt;=AY$46,AR12&lt;&gt;"",AT12&gt;=AY$50,AT12&lt;&gt;"",AN12=""),AND(AV12&gt;=AY$46,AV12&lt;&gt;"",AX12&gt;=AY$50,AX12&lt;&gt;"",AN12=""),AND(BP12&gt;=BZ$46,BP12&lt;&gt;"",BR12&gt;=BZ$50,BR12&lt;&gt;"",BO12=""),AND(BS12&gt;=BZ$46,BS12&lt;&gt;"",BU12&gt;=BZ$50,BU12&lt;&gt;"",BO12=""),AND(BW12&gt;=BZ$46,BW12&lt;&gt;"",BY12&gt;=BZ$50,BY12&lt;&gt;"",BO12=""),AND(CQ12&gt;=DA$46,CQ12&lt;&gt;"",CS12&gt;=DA$50,CS12&lt;&gt;"",CP12=""),AND(CT12&gt;=DA$46,CT12&lt;&gt;"",CV12&gt;=DA$50,CV12&lt;&gt;"",CP12=""),AND(CX12&gt;=DA$46,CX12&lt;&gt;"",CZ12&gt;=DA$50,CZ12&lt;&gt;"",CP12=""),AND(DX12&gt;=EK$46,DX12&lt;&gt;"",DZ12&gt;=EK$50,DZ12&lt;&gt;""),AND(EA12&gt;=EK$46,EA12&lt;&gt;"",EC12&gt;=EK$50,EC12&lt;&gt;""),AND(EE12&gt;=EK$46,EE12&lt;&gt;"",EG12&gt;=EK$50,EG12&lt;&gt;""),AND(EH12&gt;=EK$46,EH12&lt;&gt;"",EJ12&gt;=EK$50,EJ12&lt;&gt;""),AND(FF12&gt;=FS$46,FF12&lt;&gt;"",FH12&gt;=FS$50,FH12&lt;&gt;""),AND(FI12&gt;=FS$46,FI12&lt;&gt;"",FK12&gt;=FS$50,FK12&lt;&gt;""),AND(FM12&gt;=FS$46,FM12&lt;&gt;"",FO12&gt;=FS$50,FO12&lt;&gt;""),AND(FP12&gt;=FS$46,FP12&lt;&gt;"",FR12&gt;=FS$50,FR12&lt;&gt;""),AND(GN12&gt;=HA$46,GN12&lt;&gt;"",GP12&gt;=HA$50,GP12&lt;&gt;""),AND(GQ12&gt;=HA$46,GQ12&lt;&gt;"",GS12&gt;=HA$50,GS12&lt;&gt;""),AND(GU12&gt;=HA$46,GU12&lt;&gt;"",GW12&gt;=HA$50,GW12&lt;&gt;""),AND(GX12&gt;=HA$46,GX12&lt;&gt;"",GZ12&gt;=HA$50,GZ12&lt;&gt;""),AND(HV12&gt;=II$46,HV12&lt;&gt;"",HX12&gt;=II$50,HX12&lt;&gt;""),AND(HY12&gt;=II$46,HY12&lt;&gt;"",IA12&gt;=II$50,IA12&lt;&gt;""),AND(IC12&gt;=II$46,IC12&lt;&gt;"",IE12&gt;=II$50,IE12&lt;&gt;""),AND(IF12&gt;=II$46,IF12&lt;&gt;"",IH12&gt;=II$50,IH12&lt;&gt;""),AND(JD12&gt;=JQ$46,JD12&lt;&gt;"",JF12&gt;=JQ$50,JF12&lt;&gt;""),AND(JG12&gt;=JQ$46,JG12&lt;&gt;"",JI12&gt;=JQ$50,JI12&lt;&gt;""),AND(JK12&gt;=JQ$46,JK12&lt;&gt;"",JM12&gt;=JQ$50,JM12&lt;&gt;""),AND(JN12&gt;=JQ$46,JN12&lt;&gt;"",JP12&gt;=JQ$50,JP12&lt;&gt;""),AND(KL12&gt;=KY$46,KL12&lt;&gt;"",KN12&gt;=KY$50,KN12&lt;&gt;""),AND(KO12&gt;=KY$46,KO12&lt;&gt;"",KQ12&gt;=KY$50,KQ12&lt;&gt;""),AND(KS12&gt;=KY$46,KS12&lt;&gt;"",KU12&gt;=KY$50,KU12&lt;&gt;""),AND(KV12&gt;=KY$46,KV12&lt;&gt;"",KX12&gt;=KY$50,KX12&lt;&gt;""),AND(LT12&gt;=MG$46,LT12&lt;&gt;"",LV12&gt;=MG$50,LV12&lt;&gt;""),AND(LW12&gt;=MG$46,LW12&lt;&gt;"",LY12&gt;=MG$50,LY12&lt;&gt;""),AND(MA12&gt;=MG$46,MA12&lt;&gt;"",MC12&gt;=MG$50,MC12&lt;&gt;""),AND(MD12&gt;=MG$46,MD12&lt;&gt;"",MF12&gt;=MG$50,MF12&lt;&gt;""),AND(NB12&gt;=NO$46,NB12&lt;&gt;"",ND12&gt;=NO$50,ND12&lt;&gt;""),AND(NE12&gt;=NO$46,NE12&lt;&gt;"",NG12&gt;=NO$50,NG12&lt;&gt;""),AND(NI12&gt;=NO$46,NI12&lt;&gt;"",NK12&gt;=NO$50,NK12&lt;&gt;""),AND(NL12&gt;=NO$46,NL12&lt;&gt;"",NN12&gt;=NO$50,NN12&lt;&gt;""),AND(OJ12&gt;=OW$46,OJ12&lt;&gt;"",OL12&gt;=OW$50,OL12&lt;&gt;""),AND(OM12&gt;=OW$46,OM12&lt;&gt;"",OO12&gt;=OW$50,OO12&lt;&gt;""),AND(OQ12&gt;=OW$46,OQ12&lt;&gt;"",OS12&gt;=OW$50,OS12&lt;&gt;""),AND(OT12&gt;=OW$46,OT12&lt;&gt;"",OV12&gt;=OW$50,OV12&lt;&gt;""),AND(PR12&gt;=QE$46,PR12&lt;&gt;"",PT12&gt;=QE$50,PT12&lt;&gt;""),AND(PU12&gt;=QE$46,PU12&lt;&gt;"",PW12&gt;=QE$50,PW12&lt;&gt;""),AND(PY12&gt;=QE$46,PY12&lt;&gt;"",QA12&gt;=QE$50,QA12&lt;&gt;""),AND(QB12&gt;=QE$46,QB12&lt;&gt;"",QD12&gt;=QE$50,QD12&lt;&gt;""),AND(QZ12&gt;=RM$46,QZ12&lt;&gt;"",RB12&gt;=RM$50,RB12&lt;&gt;""),AND(RC12&gt;=RM$46,RC12&lt;&gt;"",RE12&gt;=RM$50,RE12&lt;&gt;""),AND(RG12&gt;=RM$46,RG12&lt;&gt;"",RI12&gt;=RM$50,RI12&lt;&gt;""),AND(RJ12&gt;=RM$46,RJ12&lt;&gt;"",RL12&gt;=RM$50,RL12&lt;&gt;""),AND(SH12&gt;=SU$46,SH12&lt;&gt;"",SJ12&gt;=SU$50,SJ12&lt;&gt;""),AND(SK12&gt;=SU$46,SK12&lt;&gt;"",SM12&gt;=SU$50,SM12&lt;&gt;""),AND(SO12&gt;=SU$46,SO12&lt;&gt;"",SQ12&gt;=SU$50,SQ12&lt;&gt;""),AND(SR12&gt;=SU$46,SR12&lt;&gt;"",ST12&gt;=SU$50,ST12&lt;&gt;"")),"Merit",IF(OR(AND(AO12&gt;=AY$45,AO12&lt;&gt;"",AQ12&gt;=AY$49,AQ12&lt;&gt;"",AN12=""),AND(AR12&gt;=AY$45,AR12&lt;&gt;"",AT12&gt;=AY$49,AT12&lt;&gt;"",AN12=""),AND(AV12&gt;=AY$45,AV12&lt;&gt;"",AX12&gt;=AY$49,AX12&lt;&gt;"",AN12=""),AND(BP12&gt;=BZ$45,BP12&lt;&gt;"",BR12&gt;=BZ$49,BR12&lt;&gt;"",BO12=""),AND(BS12&gt;=BZ$45,BS12&lt;&gt;"",BU12&gt;=BZ$49,BU12&lt;&gt;"",BO12=""),AND(BW12&gt;=BZ$45,BW12&lt;&gt;"",BY12&gt;=BZ$49,BY12&lt;&gt;"",BO12=""),AND(CQ12&gt;=DA$45,CQ12&lt;&gt;"",CS12&gt;=DA$49,CS12&lt;&gt;"",CP12=""),AND(CT12&gt;=DA$45,CT12&lt;&gt;"",CV12&gt;=DA$49,CV12&lt;&gt;"",CP12=""),AND(CX12&gt;=DA$45,CX12&lt;&gt;"",CZ12&gt;=DA$49,CZ12&lt;&gt;"",CP12=""),AND(DX12&gt;=EK$45,DX12&lt;&gt;"",DZ12&gt;=EK$49,DZ12&lt;&gt;""),AND(EA12&gt;=EK$45,EA12&lt;&gt;"",EC12&gt;=EK$49,EC12&lt;&gt;""),AND(EE12&gt;=EK$45,EE12&lt;&gt;"",EG12&gt;=EK$49,EG12&lt;&gt;""),AND(EH12&gt;=EK$45,EH12&lt;&gt;"",EJ12&gt;=EK$49,EJ12&lt;&gt;""),AND(FF12&gt;=FS$45,FF12&lt;&gt;"",FH12&gt;=FS$49,FH12&lt;&gt;""),AND(FI12&gt;=FS$45,FI12&lt;&gt;"",FK12&gt;=FS$49,FK12&lt;&gt;""),AND(FM12&gt;=FS$45,FM12&lt;&gt;"",FO12&gt;=FS$49,FO12&lt;&gt;""),AND(FP12&gt;=FS$45,FP12&lt;&gt;"",FR12&gt;=FS$49,FR12&lt;&gt;""),AND(GN12&gt;=HA$45,GN12&lt;&gt;"",GP12&gt;=HA$49,GP12&lt;&gt;""),AND(GQ12&gt;=HA$45,GQ12&lt;&gt;"",GS12&gt;=HA$49,GS12&lt;&gt;""),AND(GU12&gt;=HA$45,GU12&lt;&gt;"",GW12&gt;=HA$49,GW12&lt;&gt;""),AND(GX12&gt;=HA$45,GX12&lt;&gt;"",GZ12&gt;=HA$49,GZ12&lt;&gt;""),AND(HV12&gt;=II$45,HV12&lt;&gt;"",HX12&gt;=II$49,HX12&lt;&gt;""),AND(HY12&gt;=II$45,HY12&lt;&gt;"",IA12&gt;=II$49,IA12&lt;&gt;""),AND(IC12&gt;=II$45,IC12&lt;&gt;"",IE12&gt;=II$49,IE12&lt;&gt;""),AND(IF12&gt;=II$45,IF12&lt;&gt;"",IH12&gt;=II$49,IH12&lt;&gt;""),AND(JD12&gt;=JQ$45,JD12&lt;&gt;"",JF12&gt;=JQ$49,JF12&lt;&gt;""),AND(JG12&gt;=JQ$45,JG12&lt;&gt;"",JI12&gt;=JQ$49,JI12&lt;&gt;""),AND(JK12&gt;=JQ$45,JK12&lt;&gt;"",JM12&gt;=JQ$49,JM12&lt;&gt;""),AND(JN12&gt;=JQ$45,JN12&lt;&gt;"",JP12&gt;=JQ$49,JP12&lt;&gt;""),AND(KL12&gt;=KY$45,KL12&lt;&gt;"",KN12&gt;=KY$49,KN12&lt;&gt;""),AND(KO12&gt;=KY$45,KO12&lt;&gt;"",KQ12&gt;=KY$49,KQ12&lt;&gt;""),AND(KS12&gt;=KY$45,KS12&lt;&gt;"",KU12&gt;=KY$49,KU12&lt;&gt;""),AND(KV12&gt;=KY$45,KV12&lt;&gt;"",KX12&gt;=KY$49,KX12&lt;&gt;""),AND(LT12&gt;=MG$45,LT12&lt;&gt;"",LV12&gt;=MG$49,LV12&lt;&gt;""),AND(LW12&gt;=MG$45,LW12&lt;&gt;"",LY12&gt;=MG$49,LY12&lt;&gt;""),AND(MA12&gt;=MG$45,MA12&lt;&gt;"",MC12&gt;=MG$49,MC12&lt;&gt;""),AND(MD12&gt;=MG$45,MD12&lt;&gt;"",MF12&gt;=MG$49,MF12&lt;&gt;""),AND(NB12&gt;=NO$45,NB12&lt;&gt;"",ND12&gt;=NO$49,ND12&lt;&gt;""),AND(NE12&gt;=NO$45,NE12&lt;&gt;"",NG12&gt;=NO$49,NG12&lt;&gt;""),AND(NI12&gt;=NO$45,NI12&lt;&gt;"",NK12&gt;=NO$49,NK12&lt;&gt;""),AND(NL12&gt;=NO$45,NL12&lt;&gt;"",NN12&gt;=NO$49,NN12&lt;&gt;""),AND(OJ12&gt;=OW$45,OJ12&lt;&gt;"",OL12&gt;=OW$49,OL12&lt;&gt;""),AND(OM12&gt;=OW$45,OM12&lt;&gt;"",OO12&gt;=OW$49,OO12&lt;&gt;""),AND(OQ12&gt;=OW$45,OQ12&lt;&gt;"",OS12&gt;=OW$49,OS12&lt;&gt;""),AND(OT12&gt;=OW$45,OT12&lt;&gt;"",OV12&gt;=OW$49,OV12&lt;&gt;""),AND(PR12&gt;=QE$45,PR12&lt;&gt;"",PT12&gt;=QE$49,PT12&lt;&gt;""),AND(PU12&gt;=QE$45,PU12&lt;&gt;"",PW12&gt;=QE$49,PW12&lt;&gt;""),AND(PY12&gt;=QE$45,PY12&lt;&gt;"",QA12&gt;=QE$49,QA12&lt;&gt;""),AND(QB12&gt;=QE$45,QB12&lt;&gt;"",QD12&gt;=QE$49,QD12&lt;&gt;""),AND(QZ12&gt;=RM$45,QZ12&lt;&gt;"",RB12&gt;=RM$49,RB12&lt;&gt;""),AND(RC12&gt;=RM$45,RC12&lt;&gt;"",RE12&gt;=RM$49,RE12&lt;&gt;""),AND(RG12&gt;=RM$45,RG12&lt;&gt;"",RI12&gt;=RM$49,RI12&lt;&gt;""),AND(RJ12&gt;=RM$45,RJ12&lt;&gt;"",RL12&gt;=RM$49,RL12&lt;&gt;""),AND(SH12&gt;=SU$45,SH12&lt;&gt;"",SJ12&gt;=SU$49,SJ12&lt;&gt;""),AND(SK12&gt;=SU$45,SK12&lt;&gt;"",SM12&gt;=SU$49,SM12&lt;&gt;""),AND(SO12&gt;=SU$45,SO12&lt;&gt;"",SQ12&gt;=SU$49,SQ12&lt;&gt;""),AND(SR12&gt;=SU$45,SR12&lt;&gt;"",ST12&gt;=SU$49,ST12&lt;&gt;"")),"Excellence",IF(K12="P","Worlds Team",IF(H12="P","National Team","")))))</f>
        <v/>
      </c>
      <c r="K12" s="3" t="str">
        <f>IF(OR(AND(AO12&gt;=AY$44,AO12&lt;&gt;"",AQ12&gt;=AY$48,AQ12&lt;&gt;"",AN12=""),AND(AR12&gt;=AY$44,AR12&lt;&gt;"",AT12&gt;=AY$48,AT12&lt;&gt;"",AN12=""),AND(AV12&gt;=AY$44,AV12&lt;&gt;"",AX12&gt;=AY$48,AX12&lt;&gt;"",AN12=""),AND(BP12&gt;=BZ$44,BP12&lt;&gt;"",BR12&gt;=BZ$48,BR12&lt;&gt;"",BO12=""),AND(BS12&gt;=BZ$44,BS12&lt;&gt;"",BU12&gt;=BZ$48,BU12&lt;&gt;"",BO12=""),AND(BW12&gt;=BZ$44,BW12&lt;&gt;"",BY12&gt;=BZ$48,BY12&lt;&gt;"",BO12=""),AND(CQ12&gt;=DA$44,CQ12&lt;&gt;"",CS12&gt;=DA$48,CS12&lt;&gt;"",CP12=""),AND(CT12&gt;=DA$44,CT12&lt;&gt;"",CV12&gt;=DA$48,CV12&lt;&gt;"",CP12=""),AND(CX12&gt;=DA$44,CX12&lt;&gt;"",CZ12&gt;=DA$48,CZ12&lt;&gt;"",CP12=""),AND(DX12&gt;=EK$44,DX12&lt;&gt;"",DZ12&gt;=EK$48,DZ12&lt;&gt;""),AND(EA12&gt;=EK$44,EA12&lt;&gt;"",EC12&gt;=EK$48,EC12&lt;&gt;""),AND(EE12&gt;=EK$44,EE12&lt;&gt;"",EG12&gt;=EK$48,EG12&lt;&gt;""),AND(EH12&gt;=EK$44,EH12&lt;&gt;"",EJ12&gt;=EK$48,EJ12&lt;&gt;""),AND(FF12&gt;=FS$44,FF12&lt;&gt;"",FH12&gt;=FS$48,FH12&lt;&gt;""),AND(FI12&gt;=FS$44,FI12&lt;&gt;"",FK12&gt;=FS$48,FK12&lt;&gt;""),AND(FM12&gt;=FS$44,FM12&lt;&gt;"",FO12&gt;=FS$48,FO12&lt;&gt;""),AND(FP12&gt;=FS$44,FP12&lt;&gt;"",FR12&gt;=FS$48,FR12&lt;&gt;""),AND(GN12&gt;=HA$44,GN12&lt;&gt;"",GP12&gt;=HA$48,GP12&lt;&gt;""),AND(GQ12&gt;=HA$44,GQ12&lt;&gt;"",GS12&gt;=HA$48,GS12&lt;&gt;""),AND(GU12&gt;=HA$44,GU12&lt;&gt;"",GW12&gt;=HA$48,GW12&lt;&gt;""),AND(GX12&gt;=HA$44,GX12&lt;&gt;"",GZ12&gt;=HA$48,GZ12&lt;&gt;""),AND(HV12&gt;=II$44,HV12&lt;&gt;"",HX12&gt;=II$48,HX12&lt;&gt;""),AND(HY12&gt;=II$44,HY12&lt;&gt;"",IA12&gt;=II$48,IA12&lt;&gt;""),AND(IC12&gt;=II$44,IC12&lt;&gt;"",IE12&gt;=II$48,IE12&lt;&gt;""),AND(IF12&gt;=II$44,IF12&lt;&gt;"",IH12&gt;=II$48,IH12&lt;&gt;""),AND(JD12&gt;=JQ$44,JD12&lt;&gt;"",JF12&gt;=JQ$48,JF12&lt;&gt;""),AND(JG12&gt;=JQ$44,JG12&lt;&gt;"",JI12&gt;=JQ$48,JI12&lt;&gt;""),AND(JK12&gt;=JQ$44,JK12&lt;&gt;"",JM12&gt;=JQ$48,JM12&lt;&gt;""),AND(JN12&gt;=JQ$44,JN12&lt;&gt;"",JP12&gt;=JQ$48,JP12&lt;&gt;""),AND(KL12&gt;=KY$44,KL12&lt;&gt;"",KN12&gt;=KY$48,KN12&lt;&gt;""),AND(KO12&gt;=KY$44,KO12&lt;&gt;"",KQ12&gt;=KY$48,KQ12&lt;&gt;""),AND(KS12&gt;=KY$44,KS12&lt;&gt;"",KU12&gt;=KY$48,KU12&lt;&gt;""),AND(KV12&gt;=KY$44,KV12&lt;&gt;"",KX12&gt;=KY$48,KX12&lt;&gt;""),AND(LT12&gt;=MG$44,LT12&lt;&gt;"",LV12&gt;=MG$48,LV12&lt;&gt;""),AND(LW12&gt;=MG$44,LW12&lt;&gt;"",LY12&gt;=MG$48,LY12&lt;&gt;""),AND(MA12&gt;=MG$44,MA12&lt;&gt;"",MC12&gt;=MG$48,MC12&lt;&gt;""),AND(MD12&gt;=MG$44,MD12&lt;&gt;"",MF12&gt;=MG$48,MF12&lt;&gt;""),AND(NB12&gt;=NO$44,NB12&lt;&gt;"",ND12&gt;=NO$48,ND12&lt;&gt;""),AND(NE12&gt;=NO$44,NE12&lt;&gt;"",NG12&gt;=NO$48,NG12&lt;&gt;""),AND(NI12&gt;=NO$44,NI12&lt;&gt;"",NK12&gt;=NO$48,NK12&lt;&gt;""),AND(NL12&gt;=NO$44,NL12&lt;&gt;"",NN12&gt;=NO$48,NN12&lt;&gt;""),AND(OJ12&gt;=OW$44,OJ12&lt;&gt;"",OL12&gt;=OW$48,OL12&lt;&gt;""),AND(OM12&gt;=OW$44,OM12&lt;&gt;"",OO12&gt;=OW$48,OO12&lt;&gt;""),AND(OQ12&gt;=OW$44,OQ12&lt;&gt;"",OS12&gt;=OW$48,OS12&lt;&gt;""),AND(OT12&gt;=OW$44,OT12&lt;&gt;"",OV12&gt;=OW$48,OV12&lt;&gt;""),AND(PR12&gt;=QE$44,PR12&lt;&gt;"",PT12&gt;=QE$48,PT12&lt;&gt;""),AND(PU12&gt;=QE$44,PU12&lt;&gt;"",PW12&gt;=QE$48,PW12&lt;&gt;""),AND(PY12&gt;=QE$44,PY12&lt;&gt;"",QA12&gt;=QE$48,QA12&lt;&gt;""),AND(QB12&gt;=QE$44,QB12&lt;&gt;"",QD12&gt;=QE$48,QD12&lt;&gt;""),AND(QZ12&gt;=RM$44,QZ12&lt;&gt;"",RB12&gt;=RM$48,RB12&lt;&gt;""),AND(RC12&gt;=RM$44,RC12&lt;&gt;"",RE12&gt;=RM$48,RE12&lt;&gt;""),AND(RG12&gt;=RM$44,RG12&lt;&gt;"",RI12&gt;=RM$48,RI12&lt;&gt;""),AND(RJ12&gt;=RM$44,RJ12&lt;&gt;"",RL12&gt;=RM$48,RL12&lt;&gt;""),AND(SH12&gt;=SU$44,SH12&lt;&gt;"",SJ12&gt;=SU$48,SJ12&lt;&gt;""),AND(SK12&gt;=SU$44,SK12&lt;&gt;"",SM12&gt;=SU$48,SM12&lt;&gt;""),AND(SO12&gt;=SU$44,SO12&lt;&gt;"",SQ12&gt;=SU$48,SQ12&lt;&gt;""),AND(SR12&gt;=SU$44,SR12&lt;&gt;"",ST12&gt;=SU$48,ST12&lt;&gt;"")),"P","")</f>
        <v/>
      </c>
      <c r="L12" s="8">
        <f>IF(COUNT(AQ12,AT12,BR12,BU12,CS12,CV12)&gt;0,LARGE((AQ12,AT12,BR12,BU12,CS12,CV12),1),0)</f>
        <v>51.53</v>
      </c>
      <c r="M12" s="8" t="str">
        <f>IF(L12="","",IF(OR(L12=CS12,L12=CV12),$CA$1,IF(OR(L12=BR12,L12=BU12),$AZ$1,IF(OR(L12=AQ12,L12=AT12),$Y$1,""))))</f>
        <v>2024 Elite Canada</v>
      </c>
      <c r="N12" s="8">
        <f>IF(COUNT(AQ12,AT12,BR12,BU12,CS12,CV12)&gt;1,LARGE((AQ12,AT12,BR12,BU12,CS12,CV12),2),0)</f>
        <v>51.35</v>
      </c>
      <c r="O12" s="8" t="str">
        <f>IF(N12="","",IF(OR(N12=CS12,N12=CV12),$CA$1,IF(OR(N12=BR12,N12=BU12),$AZ$1,IF(OR(N12=AQ12,N12=AT12),$Y$1,""))))</f>
        <v>2024 Nationals</v>
      </c>
      <c r="P12" s="8">
        <f>IF(COUNT(AQ12,AT12,BR12,BU12,CS12,CV12)&gt;2,MAX(AX12,BY12,CZ12,LARGE((AQ12,AT12,BR12,BU12,CS12,CV12),3)),IF(MAX(AX12,BY12,CZ12)&gt;0,MAX(AX12,BY12,CZ12),0))</f>
        <v>47.3</v>
      </c>
      <c r="Q12" s="8" t="str">
        <f>IF(P12="","",IF(OR(P12=CS12,P12=CV12,P12=CZ12),$CA$1,IF(OR(P12=BR12,P12=BU12,P12=BY12),$AZ$1,IF(OR(P12=AQ12,P12=AT12,P12=AX12),$Y$1,""))))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Elite Canada</v>
      </c>
      <c r="T12" s="8">
        <f>IF(MAX(IF(AO12&gt;=$AY$43,AP12,0),IF(AR12&gt;=$AY$43,AS12,0),IF(AV12&gt;=$AY$43,AW12,0),IF(BP12&gt;=$BZ$43,BQ12,0),IF(BS12&gt;=$BZ$43,BT12,0),IF(BW12&gt;=$BZ$43,BX12,0),IF(CQ12&gt;=$DA$43,CR12,0),IF(CT12&gt;=$DA$43,CU12,0),IF(CX12&gt;=$DA$43,CY12,0),IF(DX12&gt;=$EK$43,DY12,0),IF(EA12&gt;=$EK$43,EB12,0),IF(EE12&gt;=$EK$43,EF12,0),IF(EH12&gt;=$EK$43,EI12,0),IF(FF12&gt;=$FS$43,FG12,0),IF(FI12&gt;=$FS$43,FJ12,0),IF(FM12&gt;=$FS$43,FN12,0),IF(FP12&gt;=$FS$43,FQ12,0),IF(GN12&gt;=$HA$43,GO12,0),IF(GQ12&gt;=$HA$43,GR12,0),IF(GU12&gt;=$HA$43,GV12,0),IF(GX12&gt;=$HA$43,GY12,0),IF(HV12&gt;=$II$43,HW12,0),IF(HY12&gt;=$II$43,HZ12,0),IF(IC12&gt;=$II$43,ID12,0),IF(IF12&gt;=$II$43,IG12,0),IF(JD12&gt;=$JQ$43,JE12,0),IF(JG12&gt;=$JQ$43,JH12,0),IF(JK12&gt;=$JQ$43,JL12,0),IF(JN12&gt;=$JQ$43,JO12,0),IF(KL12&gt;=$KY$43,KM12,0),IF(KO12&gt;=$KY$43,KP12,0),IF(KS12&gt;=$KY$43,KT12,0),IF(KV12&gt;=$KY$43,KW12,0),IF(LT12&gt;=$MG$43,LU12,0),IF(LW12&gt;=$MG$43,LX12,0),IF(MA12&gt;=$MG$43,MB12,0),IF(MD12&gt;=$MG$43,ME12,0),IF(NB12&gt;=$NO$43,NC12,0),IF(NE12&gt;=$NO$43,NF12,0),IF(NI12&gt;=$NO$43,NJ12,0),IF(NL12&gt;=$NO$43,NM12,0),IF(OJ12&gt;=$OW$43,OK12,0),IF(OM12&gt;=$OW$43,ON12,0),IF(OQ12&gt;=$OW$43,OR12,0),IF(OT12&gt;=$OW$43,OU12,0),IF(PR12&gt;=$QE$43,PS12,0),IF(PU12&gt;=$QE$43,PV12,0),IF(PY12&gt;=$QE$43,PZ12,0),IF(QB12&gt;=$QE$43,QC12,0),IF(QZ12&gt;=$RM$43,RA12,0),IF(RC12&gt;=$RM$43,RD12,0),IF(RG12&gt;=$RM$43,RH12,0),IF(RJ12&gt;=$RM$43,RK12,0),IF(SH12&gt;=$SU$43,SI12,0),IF(SK12&gt;=$SU$43,SL12,0),IF(SO12&gt;=$SU$43,SP12,0),IF(SR12&gt;=$SU$43,SS12,0))&gt;0,MAX(IF(AO12&gt;=$AY$43,AP12,0),IF(AR12&gt;=$AY$43,AS12,0),IF(AV12&gt;=$AY$43,AW12,0),IF(BP12&gt;=$BZ$43,BQ12,0),IF(BS12&gt;=$BZ$43,BT12,0),IF(BW12&gt;=$BZ$43,BX12,0),IF(CQ12&gt;=$DA$43,CR12,0),IF(CT12&gt;=$DA$43,CU12,0),IF(CX12&gt;=$DA$43,CY12,0),IF(DX12&gt;=$EK$43,DY12,0),IF(EA12&gt;=$EK$43,EB12,0),IF(EE12&gt;=$EK$43,EF12,0),IF(EH12&gt;=$EK$43,EI12,0),IF(FF12&gt;=$FS$43,FG12,0),IF(FI12&gt;=$FS$43,FJ12,0),IF(FM12&gt;=$FS$43,FN12,0),IF(FP12&gt;=$FS$43,FQ12,0),IF(GN12&gt;=$HA$43,GO12,0),IF(GQ12&gt;=$HA$43,GR12,0),IF(GU12&gt;=$HA$43,GV12,0),IF(GX12&gt;=$HA$43,GY12,0),IF(HV12&gt;=$II$43,HW12,0),IF(HY12&gt;=$II$43,HZ12,0),IF(IC12&gt;=$II$43,ID12,0),IF(IF12&gt;=$II$43,IG12,0),IF(JD12&gt;=$JQ$43,JE12,0),IF(JG12&gt;=$JQ$43,JH12,0),IF(JK12&gt;=$JQ$43,JL12,0),IF(JN12&gt;=$JQ$43,JO12,0),IF(KL12&gt;=$KY$43,KM12,0),IF(KO12&gt;=$KY$43,KP12,0),IF(KS12&gt;=$KY$43,KT12,0),IF(KV12&gt;=$KY$43,KW12,0),IF(LT12&gt;=$MG$43,LU12,0),IF(LW12&gt;=$MG$43,LX12,0),IF(MA12&gt;=$MG$43,MB12,0),IF(MD12&gt;=$MG$43,ME12,0),IF(NB12&gt;=$NO$43,NC12,0),IF(NE12&gt;=$NO$43,NF12,0),IF(NI12&gt;=$NO$43,NJ12,0),IF(NL12&gt;=$NO$43,NM12,0),IF(OJ12&gt;=$OW$43,OK12,0),IF(OM12&gt;=$OW$43,ON12,0),IF(OQ12&gt;=$OW$43,OR12,0),IF(OT12&gt;=$OW$43,OU12,0),IF(PR12&gt;=$QE$43,PS12,0),IF(PU12&gt;=$QE$43,PV12,0),IF(PY12&gt;=$QE$43,PZ12,0),IF(QB12&gt;=$QE$43,QC12,0),IF(QZ12&gt;=$RM$43,RA12,0),IF(RC12&gt;=$RM$43,RD12,0),IF(RG12&gt;=$RM$43,RH12,0),IF(RJ12&gt;=$RM$43,RK12,0),IF(SH12&gt;=$SU$43,SI12,0),IF(SK12&gt;=$SU$43,SL12,0),IF(SO12&gt;=$SU$43,SP12,0),IF(SR12&gt;=$SU$43,SS12,0)),0)</f>
        <v>15.63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2024 Elite Canada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7"/>
      <c r="AO12" s="38" t="str">
        <f>IF(AA12&gt;0,AA12,"")</f>
        <v/>
      </c>
      <c r="AP12" s="38" t="str">
        <f>IF(AB12&gt;0,AB12,"")</f>
        <v/>
      </c>
      <c r="AQ12" s="40" t="str">
        <f>IF(SUM(Y12:AB12)-AC12&gt;0,SUM(Y12:AB12)-AC12,"")</f>
        <v/>
      </c>
      <c r="AR12" s="40" t="str">
        <f>IF(AF12&gt;0,AF12,"")</f>
        <v/>
      </c>
      <c r="AS12" s="40" t="str">
        <f>IF(AG12&gt;0,AG12,"")</f>
        <v/>
      </c>
      <c r="AT12" s="40" t="str">
        <f>IF(SUM(AD12:AG12)-AH12&gt;0,SUM(AD12:AG12)-AH12,"")</f>
        <v/>
      </c>
      <c r="AU12" s="40" t="str">
        <f>IF(AQ12="","",MAX(AQ12,AT12))</f>
        <v/>
      </c>
      <c r="AV12" s="40" t="str">
        <f>IF(AK12&gt;0,AK12,"")</f>
        <v/>
      </c>
      <c r="AW12" s="40" t="str">
        <f>IF(AL12&gt;0,AL12,"")</f>
        <v/>
      </c>
      <c r="AX12" s="40" t="str">
        <f>IF(SUM(AI12:AL12)-AM12&gt;0,SUM(AI12:AL12)-AM12,"")</f>
        <v/>
      </c>
      <c r="AY12" s="40" t="str">
        <f>IF(SUM(AU12,AX12)&gt;0,SUM(AU12,AX12),"")</f>
        <v/>
      </c>
      <c r="AZ12" s="26">
        <v>11.7</v>
      </c>
      <c r="BA12" s="26">
        <v>9.8000000000000007</v>
      </c>
      <c r="BB12" s="26">
        <v>14.4</v>
      </c>
      <c r="BC12" s="26">
        <v>15.63</v>
      </c>
      <c r="BD12" s="26">
        <v>0</v>
      </c>
      <c r="BE12" s="26">
        <v>11.8</v>
      </c>
      <c r="BF12" s="26">
        <v>8.4</v>
      </c>
      <c r="BG12" s="26">
        <v>12.8</v>
      </c>
      <c r="BH12" s="26">
        <v>14.3</v>
      </c>
      <c r="BI12" s="26">
        <v>0</v>
      </c>
      <c r="BJ12" s="26">
        <v>1.6</v>
      </c>
      <c r="BK12" s="26">
        <v>1</v>
      </c>
      <c r="BL12" s="26">
        <v>2</v>
      </c>
      <c r="BM12" s="26">
        <v>1.76</v>
      </c>
      <c r="BN12" s="26">
        <v>0.2</v>
      </c>
      <c r="BO12" s="28"/>
      <c r="BP12" s="39">
        <f>IF(BB12&gt;0,BB12,"")</f>
        <v>14.4</v>
      </c>
      <c r="BQ12" s="39">
        <f>IF(BC12&gt;0,BC12,"")</f>
        <v>15.63</v>
      </c>
      <c r="BR12" s="11">
        <f>IF(SUM(AZ12:BC12)-BD12&gt;0,SUM(AZ12:BC12)-BD12,"")</f>
        <v>51.53</v>
      </c>
      <c r="BS12" s="11">
        <f>IF(BG12&gt;0,BG12,"")</f>
        <v>12.8</v>
      </c>
      <c r="BT12" s="11">
        <f>IF(BH12&gt;0,BH12,"")</f>
        <v>14.3</v>
      </c>
      <c r="BU12" s="11">
        <f>IF(SUM(BE12:BH12)-BI12&gt;0,SUM(BE12:BH12)-BI12,"")</f>
        <v>47.3</v>
      </c>
      <c r="BV12" s="11">
        <f>IF(BR12="","",MAX(BR12,BU12))</f>
        <v>51.53</v>
      </c>
      <c r="BW12" s="11">
        <f>IF(BL12&gt;0,BL12,"")</f>
        <v>2</v>
      </c>
      <c r="BX12" s="11">
        <f>IF(BM12&gt;0,BM12,"")</f>
        <v>1.76</v>
      </c>
      <c r="BY12" s="11">
        <f>IF(SUM(BJ12:BM12)-BN12&gt;0,SUM(BJ12:BM12)-BN12,"")</f>
        <v>6.1599999999999993</v>
      </c>
      <c r="BZ12" s="11">
        <f>IF(SUM(BV12,BY12)&gt;0,SUM(BV12,BY12),"")</f>
        <v>57.69</v>
      </c>
      <c r="CA12" s="22">
        <v>12.9</v>
      </c>
      <c r="CB12" s="22">
        <v>8.9</v>
      </c>
      <c r="CC12" s="22">
        <v>14.2</v>
      </c>
      <c r="CD12" s="22">
        <v>15.35</v>
      </c>
      <c r="CE12" s="22">
        <v>0</v>
      </c>
      <c r="CF12" s="22">
        <v>1.4</v>
      </c>
      <c r="CG12" s="22">
        <v>1</v>
      </c>
      <c r="CH12" s="22">
        <v>2</v>
      </c>
      <c r="CI12" s="22">
        <v>1.79</v>
      </c>
      <c r="CJ12" s="22">
        <v>0</v>
      </c>
      <c r="CK12" s="22">
        <v>9.1</v>
      </c>
      <c r="CL12" s="22">
        <v>6.5</v>
      </c>
      <c r="CM12" s="22">
        <v>10.3</v>
      </c>
      <c r="CN12" s="22">
        <v>11.01</v>
      </c>
      <c r="CO12" s="22">
        <v>0.2</v>
      </c>
      <c r="CP12" s="27"/>
      <c r="CQ12" s="38">
        <f>IF(CC12&gt;0,CC12,"")</f>
        <v>14.2</v>
      </c>
      <c r="CR12" s="38">
        <f>IF(CD12&gt;0,CD12,"")</f>
        <v>15.35</v>
      </c>
      <c r="CS12" s="40">
        <f>IF(SUM(CA12:CD12)-CE12&gt;0,SUM(CA12:CD12)-CE12,"")</f>
        <v>51.35</v>
      </c>
      <c r="CT12" s="40">
        <f>IF(CH12&gt;0,CH12,"")</f>
        <v>2</v>
      </c>
      <c r="CU12" s="40">
        <f>IF(CI12&gt;0,CI12,"")</f>
        <v>1.79</v>
      </c>
      <c r="CV12" s="40">
        <f>IF(SUM(CF12:CI12)-CJ12&gt;0,SUM(CF12:CI12)-CJ12,"")</f>
        <v>6.19</v>
      </c>
      <c r="CW12" s="40">
        <f>IF(CS12="","",MAX(CS12,CV12))</f>
        <v>51.35</v>
      </c>
      <c r="CX12" s="40">
        <f>IF(CM12&gt;0,CM12,"")</f>
        <v>10.3</v>
      </c>
      <c r="CY12" s="40">
        <f>IF(CN12&gt;0,CN12,"")</f>
        <v>11.01</v>
      </c>
      <c r="CZ12" s="40">
        <f>IF(SUM(CK12:CN12)-CO12&gt;0,SUM(CK12:CN12)-CO12,"")</f>
        <v>36.709999999999994</v>
      </c>
      <c r="DA12" s="40">
        <f>IF(SUM(CW12,CZ12)&gt;0,SUM(CW12,CZ12),"")</f>
        <v>88.06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12.3</v>
      </c>
      <c r="SW12" s="22">
        <f>IF($CP12="P",CB12,(CB12+BA12)/2)</f>
        <v>9.3500000000000014</v>
      </c>
      <c r="SX12" s="22">
        <f>IF($CP12="P",CC12,(CC12+BB12)/2)</f>
        <v>14.3</v>
      </c>
      <c r="SY12" s="22">
        <f>IF($CP12="P",CD12,(CD12+BC12)/2)</f>
        <v>15.49</v>
      </c>
      <c r="SZ12" s="22">
        <f>IF($CP12="P",CE12,(CE12+BD12)/2)</f>
        <v>0</v>
      </c>
      <c r="TA12" s="22">
        <f>IF($CP12="P",CF12,(CF12+BE12)/2)</f>
        <v>6.6000000000000005</v>
      </c>
      <c r="TB12" s="22">
        <f>IF($CP12="P",CG12,(CG12+BF12)/2)</f>
        <v>4.7</v>
      </c>
      <c r="TC12" s="22">
        <f>IF($CP12="P",CH12,(CH12+BG12)/2)</f>
        <v>7.4</v>
      </c>
      <c r="TD12" s="22">
        <f>IF($CP12="P",CI12,(CI12+BH12)/2)</f>
        <v>8.0449999999999999</v>
      </c>
      <c r="TE12" s="22">
        <f>IF($CP12="P",CJ12,(CJ12+BI12)/2)</f>
        <v>0</v>
      </c>
      <c r="TF12" s="22">
        <f>IF($CP12="P",CK12,(CK12+BJ12)/2)</f>
        <v>5.35</v>
      </c>
      <c r="TG12" s="22">
        <f>IF($CP12="P",CL12,(CL12+BK12)/2)</f>
        <v>3.75</v>
      </c>
      <c r="TH12" s="22">
        <f>IF($CP12="P",CM12,(CM12+BL12)/2)</f>
        <v>6.15</v>
      </c>
      <c r="TI12" s="22">
        <f>IF($CP12="P",CN12,(CN12+BM12)/2)</f>
        <v>6.3849999999999998</v>
      </c>
      <c r="TJ12" s="22">
        <f>IF($CP12="P",CO12,(CO12+BN12)/2)</f>
        <v>0.2</v>
      </c>
      <c r="TK12" s="27" t="s">
        <v>46</v>
      </c>
      <c r="TL12" s="40">
        <f>IF(SX12&gt;0,SX12,"")</f>
        <v>14.3</v>
      </c>
      <c r="TM12" s="40">
        <f>IF(SY12&gt;0,SY12,"")</f>
        <v>15.49</v>
      </c>
      <c r="TN12" s="40">
        <f>IF(SUM(SV12:SY12)-SZ12&gt;0,SUM(SV12:SY12)-SZ12,"")</f>
        <v>51.440000000000005</v>
      </c>
      <c r="TO12" s="40">
        <f>IF(TC12&gt;0,TC12,"")</f>
        <v>7.4</v>
      </c>
      <c r="TP12" s="40">
        <f>IF(TD12&gt;0,TD12,"")</f>
        <v>8.0449999999999999</v>
      </c>
      <c r="TQ12" s="40">
        <f>IF(SUM(TA12:TD12)-TE12&gt;0,SUM(TA12:TD12)-TE12,"")</f>
        <v>26.745000000000005</v>
      </c>
      <c r="TR12" s="40">
        <f>IF(MAX(TN12,TQ12)&gt;0,MAX(TN12,TQ12),"")</f>
        <v>51.440000000000005</v>
      </c>
      <c r="TS12" s="40">
        <f>IF(TH12&gt;0,TH12,"")</f>
        <v>6.15</v>
      </c>
      <c r="TT12" s="40">
        <f>IF(TI12&gt;0,TI12,"")</f>
        <v>6.3849999999999998</v>
      </c>
      <c r="TU12" s="40">
        <f>IF(SUM(TF12:TI12)-TJ12&gt;0,SUM(TF12:TI12)-TJ12,"")</f>
        <v>21.434999999999999</v>
      </c>
      <c r="TV12" s="40">
        <f>IF(SUM(TR12,TU12)&gt;0,SUM(TR12,TU12),"")</f>
        <v>72.875</v>
      </c>
    </row>
    <row r="13" spans="1:542" x14ac:dyDescent="0.2">
      <c r="A13" s="4" t="str" cm="1">
        <f t="array" ref="A13">IF(AND(J13&lt;&gt;"",J13&lt;&gt;"No DD"),SUMPRODUCT((J$4:J$41&lt;&gt;"")*(J$4:J$41&lt;&gt;"No DD")*(F$4:F$41&gt;F13))+1,IF(J13="No DD",SUMPRODUCT((J$4:J$41="No DD")*(F$4:F$41&gt;F13))+1+SUMPRODUCT((J$4:J$41&lt;&gt;"")*(J$4:J$41&lt;&gt;"No DD")),""))</f>
        <v/>
      </c>
      <c r="B13" s="4" t="str" cm="1">
        <f t="array" ref="B13">IF(AND(J13&lt;&gt;"",J13&lt;&gt;"No DD",G13=""),SUMPRODUCT((J$4:J$41&lt;&gt;"")*(J$4:J$41&lt;&gt;"No DD")*(G$4:G$41="")*(F$4:F$41&gt;F13))+1,IF(J13="No DD",SUMPRODUCT((J$4:J$41="No DD")*(F$4:F$41&gt;F13)*(G$4:G$41=""))+1+SUMPRODUCT((J$4:J$41&lt;&gt;"")*(G$4:G$41="")*(J$4:J$41&lt;&gt;"No DD")),""))</f>
        <v/>
      </c>
      <c r="C13" s="5" t="s">
        <v>229</v>
      </c>
      <c r="D13" s="4" t="s">
        <v>3</v>
      </c>
      <c r="E13" s="4">
        <v>2007</v>
      </c>
      <c r="F13" s="9">
        <f>SUM(L13:V13)+SUM(L13:T13)*0.0000001+SUM(L13)*0.0000000000001</f>
        <v>179.78001797800519</v>
      </c>
      <c r="G13" s="66"/>
      <c r="H13" s="3" t="str">
        <f>IF(OR(AND(AO13&gt;=AY$43,AO13&lt;&gt;"",AQ13&gt;=AY$47,AQ13&lt;&gt;"",AN13=""),AND(AR13&gt;=AY$43,AR13&lt;&gt;"",AT13&gt;=AY$47,AT13&lt;&gt;"",AN13=""),AND(AV13&gt;=AY$43,AV13&lt;&gt;"",AX13&gt;=AY$47,AX13&lt;&gt;"",AN13=""),AND(BP13&gt;=BZ$43,BP13&lt;&gt;"",BR13&gt;=BZ$47,BR13&lt;&gt;"",BO13=""),AND(BS13&gt;=BZ$43,BS13&lt;&gt;"",BU13&gt;=BZ$47,BU13&lt;&gt;"",BO13=""),AND(BW13&gt;=BZ$43,BW13&lt;&gt;"",BY13&gt;=BZ$47,BY13&lt;&gt;"",BO13=""),AND(CQ13&gt;=DA$43,CQ13&lt;&gt;"",CS13&gt;=DA$47,CS13&lt;&gt;"",CP13=""),AND(CT13&gt;=DA$43,CT13&lt;&gt;"",CV13&gt;=DA$47,CV13&lt;&gt;"",CP13=""),AND(CX13&gt;=DA$43,CX13&lt;&gt;"",CZ13&gt;=DA$47,CZ13&lt;&gt;"",CP13=""),AND(DX13&gt;=EK$43,DX13&lt;&gt;"",DZ13&gt;=EK$47,DZ13&lt;&gt;""),AND(EA13&gt;=EK$43,EA13&lt;&gt;"",EC13&gt;=EK$47,EC13&lt;&gt;""),AND(EE13&gt;=EK$43,EE13&lt;&gt;"",EG13&gt;=EK$47,EG13&lt;&gt;""),AND(EH13&gt;=EK$43,EH13&lt;&gt;"",EJ13&gt;=EK$47,EJ13&lt;&gt;""),AND(FF13&gt;=FS$43,FF13&lt;&gt;"",FH13&gt;=FS$47,FH13&lt;&gt;""),AND(FI13&gt;=FS$43,FI13&lt;&gt;"",FK13&gt;=FS$47,FK13&lt;&gt;""),AND(FM13&gt;=FS$43,FM13&lt;&gt;"",FO13&gt;=FS$47,FO13&lt;&gt;""),AND(FP13&gt;=FS$43,FP13&lt;&gt;"",FR13&gt;=FS$47,FR13&lt;&gt;""),AND(GN13&gt;=HA$43,GN13&lt;&gt;"",GP13&gt;=HA$47,GP13&lt;&gt;""),AND(GQ13&gt;=HA$43,GQ13&lt;&gt;"",GS13&gt;=HA$47,GS13&lt;&gt;""),AND(GU13&gt;=HA$43,GU13&lt;&gt;"",GW13&gt;=HA$47,GW13&lt;&gt;""),AND(GX13&gt;=HA$43,GX13&lt;&gt;"",GZ13&gt;=HA$47,GZ13&lt;&gt;""),AND(HV13&gt;=II$43,HV13&lt;&gt;"",HX13&gt;=II$47,HX13&lt;&gt;""),AND(HY13&gt;=II$43,HY13&lt;&gt;"",IA13&gt;=II$47,IA13&lt;&gt;""),AND(IC13&gt;=II$43,IC13&lt;&gt;"",IE13&gt;=II$47,IE13&lt;&gt;""),AND(IF13&gt;=II$43,IF13&lt;&gt;"",IH13&gt;=II$47,IH13&lt;&gt;""),AND(JD13&gt;=JQ$43,JD13&lt;&gt;"",JF13&gt;=JQ$47,JF13&lt;&gt;""),AND(JG13&gt;=JQ$43,JG13&lt;&gt;"",JI13&gt;=JQ$47,JI13&lt;&gt;""),AND(JK13&gt;=JQ$43,JK13&lt;&gt;"",JM13&gt;=JQ$47,JM13&lt;&gt;""),AND(JN13&gt;=JQ$43,JN13&lt;&gt;"",JP13&gt;=JQ$47,JP13&lt;&gt;""),AND(KL13&gt;=KY$43,KL13&lt;&gt;"",KN13&gt;=KY$47,KN13&lt;&gt;""),AND(KO13&gt;=KY$43,KO13&lt;&gt;"",KQ13&gt;=KY$47,KQ13&lt;&gt;""),AND(KS13&gt;=KY$43,KS13&lt;&gt;"",KU13&gt;=KY$47,KU13&lt;&gt;""),AND(KV13&gt;=KY$43,KV13&lt;&gt;"",KX13&gt;=KY$47,KX13&lt;&gt;""),AND(LT13&gt;=MG$43,LT13&lt;&gt;"",LV13&gt;=MG$47,LV13&lt;&gt;""),AND(LW13&gt;=MG$43,LW13&lt;&gt;"",LY13&gt;=MG$47,LY13&lt;&gt;""),AND(MA13&gt;=MG$43,MA13&lt;&gt;"",MC13&gt;=MG$47,MC13&lt;&gt;""),AND(MD13&gt;=MG$43,MD13&lt;&gt;"",MF13&gt;=MG$47,MF13&lt;&gt;""),AND(NB13&gt;=NO$43,NB13&lt;&gt;"",ND13&gt;=NO$47,ND13&lt;&gt;""),AND(NE13&gt;=NO$43,NE13&lt;&gt;"",NG13&gt;=NO$47,NG13&lt;&gt;""),AND(NI13&gt;=NO$43,NI13&lt;&gt;"",NK13&gt;=NO$47,NK13&lt;&gt;""),AND(NL13&gt;=NO$43,NL13&lt;&gt;"",NN13&gt;=NO$47,NN13&lt;&gt;""),AND(OJ13&gt;=OW$43,OJ13&lt;&gt;"",OL13&gt;=OW$47,OL13&lt;&gt;""),AND(OM13&gt;=OW$43,OM13&lt;&gt;"",OO13&gt;=OW$47,OO13&lt;&gt;""),AND(OQ13&gt;=OW$43,OQ13&lt;&gt;"",OS13&gt;=OW$47,OS13&lt;&gt;""),AND(OT13&gt;=OW$43,OT13&lt;&gt;"",OV13&gt;=OW$47,OV13&lt;&gt;""),AND(PR13&gt;=QE$43,PR13&lt;&gt;"",PT13&gt;=QE$47,PT13&lt;&gt;""),AND(PU13&gt;=QE$43,PU13&lt;&gt;"",PW13&gt;=QE$47,PW13&lt;&gt;""),AND(PY13&gt;=QE$43,PY13&lt;&gt;"",QA13&gt;=QE$47,QA13&lt;&gt;""),AND(QB13&gt;=QE$43,QB13&lt;&gt;"",QD13&gt;=QE$47,QD13&lt;&gt;""),AND(QZ13&gt;=RM$43,QZ13&lt;&gt;"",RB13&gt;=RM$47,RB13&lt;&gt;""),AND(RC13&gt;=RM$43,RC13&lt;&gt;"",RE13&gt;=RM$47,RE13&lt;&gt;""),AND(RG13&gt;=RM$43,RG13&lt;&gt;"",RI13&gt;=RM$47,RI13&lt;&gt;""),AND(RJ13&gt;=RM$43,RJ13&lt;&gt;"",RL13&gt;=RM$47,RL13&lt;&gt;""),AND(SH13&gt;=SU$43,SH13&lt;&gt;"",SJ13&gt;=SU$47,SJ13&lt;&gt;""),AND(SK13&gt;=SU$43,SK13&lt;&gt;"",SM13&gt;=SU$47,SM13&lt;&gt;""),AND(SO13&gt;=SU$43,SO13&lt;&gt;"",SQ13&gt;=SU$47,SQ13&lt;&gt;""),AND(SR13&gt;=SU$43,SR13&lt;&gt;"",ST13&gt;=SU$47,ST13&lt;&gt;"")),"P","")</f>
        <v/>
      </c>
      <c r="I13" s="3" t="str">
        <f>IF(OR(AND(AQ13&gt;=AY$47,AQ13&lt;&gt;"",AN13=""),AND(AT13&gt;=AY$47,AT13&lt;&gt;"",AN13=""),AND(AX13&gt;=AY$47,AX13&lt;&gt;"",AN13=""),AND(BR13&gt;=BZ$47,BR13&lt;&gt;"",BO13=""),AND(BU13&gt;=BZ$47,BU13&lt;&gt;"",BO13=""),AND(BY13&gt;=BZ$47,BY13&lt;&gt;"",BO13=""),AND(CS13&gt;=DA$47,CS13&lt;&gt;"",CP13=""),AND(CV13&gt;=DA$47,CV13&lt;&gt;"",CP13=""),AND(CZ13&gt;=DA$47,CZ13&lt;&gt;"",CP13=""),AND(DZ13&gt;=EK$47,DZ13&lt;&gt;""),AND(EC13&gt;=EK$47,EC13&lt;&gt;""),AND(EG13&gt;=EK$47,EG13&lt;&gt;""),AND(EJ13&gt;=EK$47,EJ13&lt;&gt;""),AND(FH13&gt;=FS$47,FH13&lt;&gt;""),AND(FK13&gt;=FS$47,FK13&lt;&gt;""),AND(FO13&gt;=FS$47,FO13&lt;&gt;""),AND(FR13&gt;=FS$47,FR13&lt;&gt;""),AND(GP13&gt;=HA$47,GP13&lt;&gt;""),AND(GS13&gt;=HA$47,GS13&lt;&gt;""),AND(GW13&gt;=HA$47,GW13&lt;&gt;""),AND(GZ13&gt;=HA$47,GZ13&lt;&gt;""),AND(HX13&gt;=II$47,HX13&lt;&gt;""),AND(IA13&gt;=II$47,IA13&lt;&gt;""),AND(IE13&gt;=II$47,IE13&lt;&gt;""),AND(IH13&gt;=II$47,IH13&lt;&gt;""),AND(JF13&gt;=JQ$47,JF13&lt;&gt;""),AND(JI13&gt;=JQ$47,JI13&lt;&gt;""),AND(JM13&gt;=JQ$47,JM13&lt;&gt;""),AND(JP13&gt;=JQ$47,JP13&lt;&gt;""),AND(KN13&gt;=KY$47,KN13&lt;&gt;""),AND(KQ13&gt;=KY$47,KQ13&lt;&gt;""),AND(KU13&gt;=KY$47,KU13&lt;&gt;""),AND(KX13&gt;=KY$47,KX13&lt;&gt;""),AND(LV13&gt;=MG$47,LV13&lt;&gt;""),AND(LY13&gt;=MG$47,LY13&lt;&gt;""),AND(MC13&gt;=MG$47,MC13&lt;&gt;""),AND(MF13&gt;=MG$47,MF13&lt;&gt;""),AND(ND13&gt;=NO$47,ND13&lt;&gt;""),AND(NG13&gt;=NO$47,NG13&lt;&gt;""),AND(NK13&gt;=NO$47,NK13&lt;&gt;""),AND(NN13&gt;=NO$47,NN13&lt;&gt;""),AND(OL13&gt;=OW$47,OL13&lt;&gt;""),AND(OO13&gt;=OW$47,OO13&lt;&gt;""),AND(OS13&gt;=OW$47,OS13&lt;&gt;""),AND(OV13&gt;=OW$47,OV13&lt;&gt;""),AND(PT13&gt;=QE$47,PT13&lt;&gt;""),AND(PW13&gt;=QE$47,PW13&lt;&gt;""),AND(QA13&gt;=QE$47,QA13&lt;&gt;""),AND(QD13&gt;=QE$47,QD13&lt;&gt;""),AND(RB13&gt;=RM$47,RB13&lt;&gt;""),AND(RE13&gt;=RM$47,RE13&lt;&gt;""),AND(RI13&gt;=RM$47,RI13&lt;&gt;""),AND(RL13&gt;=RM$47,RL13&lt;&gt;""),AND(SJ13&gt;=SU$47,SJ13&lt;&gt;""),AND(SM13&gt;=SU$47,SM13&lt;&gt;""),AND(SQ13&gt;=SU$47,SQ13&lt;&gt;""),AND(ST13&gt;=SU$47,ST13&lt;&gt;"")),"P","")</f>
        <v/>
      </c>
      <c r="J13" s="36" t="str">
        <f>IF(AND(I13="P",H13=""),"No DD",IF(OR(AND(AO13&gt;=AY$46,AO13&lt;&gt;"",AQ13&gt;=AY$50,AQ13&lt;&gt;"",AN13=""),AND(AR13&gt;=AY$46,AR13&lt;&gt;"",AT13&gt;=AY$50,AT13&lt;&gt;"",AN13=""),AND(AV13&gt;=AY$46,AV13&lt;&gt;"",AX13&gt;=AY$50,AX13&lt;&gt;"",AN13=""),AND(BP13&gt;=BZ$46,BP13&lt;&gt;"",BR13&gt;=BZ$50,BR13&lt;&gt;"",BO13=""),AND(BS13&gt;=BZ$46,BS13&lt;&gt;"",BU13&gt;=BZ$50,BU13&lt;&gt;"",BO13=""),AND(BW13&gt;=BZ$46,BW13&lt;&gt;"",BY13&gt;=BZ$50,BY13&lt;&gt;"",BO13=""),AND(CQ13&gt;=DA$46,CQ13&lt;&gt;"",CS13&gt;=DA$50,CS13&lt;&gt;"",CP13=""),AND(CT13&gt;=DA$46,CT13&lt;&gt;"",CV13&gt;=DA$50,CV13&lt;&gt;"",CP13=""),AND(CX13&gt;=DA$46,CX13&lt;&gt;"",CZ13&gt;=DA$50,CZ13&lt;&gt;"",CP13=""),AND(DX13&gt;=EK$46,DX13&lt;&gt;"",DZ13&gt;=EK$50,DZ13&lt;&gt;""),AND(EA13&gt;=EK$46,EA13&lt;&gt;"",EC13&gt;=EK$50,EC13&lt;&gt;""),AND(EE13&gt;=EK$46,EE13&lt;&gt;"",EG13&gt;=EK$50,EG13&lt;&gt;""),AND(EH13&gt;=EK$46,EH13&lt;&gt;"",EJ13&gt;=EK$50,EJ13&lt;&gt;""),AND(FF13&gt;=FS$46,FF13&lt;&gt;"",FH13&gt;=FS$50,FH13&lt;&gt;""),AND(FI13&gt;=FS$46,FI13&lt;&gt;"",FK13&gt;=FS$50,FK13&lt;&gt;""),AND(FM13&gt;=FS$46,FM13&lt;&gt;"",FO13&gt;=FS$50,FO13&lt;&gt;""),AND(FP13&gt;=FS$46,FP13&lt;&gt;"",FR13&gt;=FS$50,FR13&lt;&gt;""),AND(GN13&gt;=HA$46,GN13&lt;&gt;"",GP13&gt;=HA$50,GP13&lt;&gt;""),AND(GQ13&gt;=HA$46,GQ13&lt;&gt;"",GS13&gt;=HA$50,GS13&lt;&gt;""),AND(GU13&gt;=HA$46,GU13&lt;&gt;"",GW13&gt;=HA$50,GW13&lt;&gt;""),AND(GX13&gt;=HA$46,GX13&lt;&gt;"",GZ13&gt;=HA$50,GZ13&lt;&gt;""),AND(HV13&gt;=II$46,HV13&lt;&gt;"",HX13&gt;=II$50,HX13&lt;&gt;""),AND(HY13&gt;=II$46,HY13&lt;&gt;"",IA13&gt;=II$50,IA13&lt;&gt;""),AND(IC13&gt;=II$46,IC13&lt;&gt;"",IE13&gt;=II$50,IE13&lt;&gt;""),AND(IF13&gt;=II$46,IF13&lt;&gt;"",IH13&gt;=II$50,IH13&lt;&gt;""),AND(JD13&gt;=JQ$46,JD13&lt;&gt;"",JF13&gt;=JQ$50,JF13&lt;&gt;""),AND(JG13&gt;=JQ$46,JG13&lt;&gt;"",JI13&gt;=JQ$50,JI13&lt;&gt;""),AND(JK13&gt;=JQ$46,JK13&lt;&gt;"",JM13&gt;=JQ$50,JM13&lt;&gt;""),AND(JN13&gt;=JQ$46,JN13&lt;&gt;"",JP13&gt;=JQ$50,JP13&lt;&gt;""),AND(KL13&gt;=KY$46,KL13&lt;&gt;"",KN13&gt;=KY$50,KN13&lt;&gt;""),AND(KO13&gt;=KY$46,KO13&lt;&gt;"",KQ13&gt;=KY$50,KQ13&lt;&gt;""),AND(KS13&gt;=KY$46,KS13&lt;&gt;"",KU13&gt;=KY$50,KU13&lt;&gt;""),AND(KV13&gt;=KY$46,KV13&lt;&gt;"",KX13&gt;=KY$50,KX13&lt;&gt;""),AND(LT13&gt;=MG$46,LT13&lt;&gt;"",LV13&gt;=MG$50,LV13&lt;&gt;""),AND(LW13&gt;=MG$46,LW13&lt;&gt;"",LY13&gt;=MG$50,LY13&lt;&gt;""),AND(MA13&gt;=MG$46,MA13&lt;&gt;"",MC13&gt;=MG$50,MC13&lt;&gt;""),AND(MD13&gt;=MG$46,MD13&lt;&gt;"",MF13&gt;=MG$50,MF13&lt;&gt;""),AND(NB13&gt;=NO$46,NB13&lt;&gt;"",ND13&gt;=NO$50,ND13&lt;&gt;""),AND(NE13&gt;=NO$46,NE13&lt;&gt;"",NG13&gt;=NO$50,NG13&lt;&gt;""),AND(NI13&gt;=NO$46,NI13&lt;&gt;"",NK13&gt;=NO$50,NK13&lt;&gt;""),AND(NL13&gt;=NO$46,NL13&lt;&gt;"",NN13&gt;=NO$50,NN13&lt;&gt;""),AND(OJ13&gt;=OW$46,OJ13&lt;&gt;"",OL13&gt;=OW$50,OL13&lt;&gt;""),AND(OM13&gt;=OW$46,OM13&lt;&gt;"",OO13&gt;=OW$50,OO13&lt;&gt;""),AND(OQ13&gt;=OW$46,OQ13&lt;&gt;"",OS13&gt;=OW$50,OS13&lt;&gt;""),AND(OT13&gt;=OW$46,OT13&lt;&gt;"",OV13&gt;=OW$50,OV13&lt;&gt;""),AND(PR13&gt;=QE$46,PR13&lt;&gt;"",PT13&gt;=QE$50,PT13&lt;&gt;""),AND(PU13&gt;=QE$46,PU13&lt;&gt;"",PW13&gt;=QE$50,PW13&lt;&gt;""),AND(PY13&gt;=QE$46,PY13&lt;&gt;"",QA13&gt;=QE$50,QA13&lt;&gt;""),AND(QB13&gt;=QE$46,QB13&lt;&gt;"",QD13&gt;=QE$50,QD13&lt;&gt;""),AND(QZ13&gt;=RM$46,QZ13&lt;&gt;"",RB13&gt;=RM$50,RB13&lt;&gt;""),AND(RC13&gt;=RM$46,RC13&lt;&gt;"",RE13&gt;=RM$50,RE13&lt;&gt;""),AND(RG13&gt;=RM$46,RG13&lt;&gt;"",RI13&gt;=RM$50,RI13&lt;&gt;""),AND(RJ13&gt;=RM$46,RJ13&lt;&gt;"",RL13&gt;=RM$50,RL13&lt;&gt;""),AND(SH13&gt;=SU$46,SH13&lt;&gt;"",SJ13&gt;=SU$50,SJ13&lt;&gt;""),AND(SK13&gt;=SU$46,SK13&lt;&gt;"",SM13&gt;=SU$50,SM13&lt;&gt;""),AND(SO13&gt;=SU$46,SO13&lt;&gt;"",SQ13&gt;=SU$50,SQ13&lt;&gt;""),AND(SR13&gt;=SU$46,SR13&lt;&gt;"",ST13&gt;=SU$50,ST13&lt;&gt;"")),"Merit",IF(OR(AND(AO13&gt;=AY$45,AO13&lt;&gt;"",AQ13&gt;=AY$49,AQ13&lt;&gt;"",AN13=""),AND(AR13&gt;=AY$45,AR13&lt;&gt;"",AT13&gt;=AY$49,AT13&lt;&gt;"",AN13=""),AND(AV13&gt;=AY$45,AV13&lt;&gt;"",AX13&gt;=AY$49,AX13&lt;&gt;"",AN13=""),AND(BP13&gt;=BZ$45,BP13&lt;&gt;"",BR13&gt;=BZ$49,BR13&lt;&gt;"",BO13=""),AND(BS13&gt;=BZ$45,BS13&lt;&gt;"",BU13&gt;=BZ$49,BU13&lt;&gt;"",BO13=""),AND(BW13&gt;=BZ$45,BW13&lt;&gt;"",BY13&gt;=BZ$49,BY13&lt;&gt;"",BO13=""),AND(CQ13&gt;=DA$45,CQ13&lt;&gt;"",CS13&gt;=DA$49,CS13&lt;&gt;"",CP13=""),AND(CT13&gt;=DA$45,CT13&lt;&gt;"",CV13&gt;=DA$49,CV13&lt;&gt;"",CP13=""),AND(CX13&gt;=DA$45,CX13&lt;&gt;"",CZ13&gt;=DA$49,CZ13&lt;&gt;"",CP13=""),AND(DX13&gt;=EK$45,DX13&lt;&gt;"",DZ13&gt;=EK$49,DZ13&lt;&gt;""),AND(EA13&gt;=EK$45,EA13&lt;&gt;"",EC13&gt;=EK$49,EC13&lt;&gt;""),AND(EE13&gt;=EK$45,EE13&lt;&gt;"",EG13&gt;=EK$49,EG13&lt;&gt;""),AND(EH13&gt;=EK$45,EH13&lt;&gt;"",EJ13&gt;=EK$49,EJ13&lt;&gt;""),AND(FF13&gt;=FS$45,FF13&lt;&gt;"",FH13&gt;=FS$49,FH13&lt;&gt;""),AND(FI13&gt;=FS$45,FI13&lt;&gt;"",FK13&gt;=FS$49,FK13&lt;&gt;""),AND(FM13&gt;=FS$45,FM13&lt;&gt;"",FO13&gt;=FS$49,FO13&lt;&gt;""),AND(FP13&gt;=FS$45,FP13&lt;&gt;"",FR13&gt;=FS$49,FR13&lt;&gt;""),AND(GN13&gt;=HA$45,GN13&lt;&gt;"",GP13&gt;=HA$49,GP13&lt;&gt;""),AND(GQ13&gt;=HA$45,GQ13&lt;&gt;"",GS13&gt;=HA$49,GS13&lt;&gt;""),AND(GU13&gt;=HA$45,GU13&lt;&gt;"",GW13&gt;=HA$49,GW13&lt;&gt;""),AND(GX13&gt;=HA$45,GX13&lt;&gt;"",GZ13&gt;=HA$49,GZ13&lt;&gt;""),AND(HV13&gt;=II$45,HV13&lt;&gt;"",HX13&gt;=II$49,HX13&lt;&gt;""),AND(HY13&gt;=II$45,HY13&lt;&gt;"",IA13&gt;=II$49,IA13&lt;&gt;""),AND(IC13&gt;=II$45,IC13&lt;&gt;"",IE13&gt;=II$49,IE13&lt;&gt;""),AND(IF13&gt;=II$45,IF13&lt;&gt;"",IH13&gt;=II$49,IH13&lt;&gt;""),AND(JD13&gt;=JQ$45,JD13&lt;&gt;"",JF13&gt;=JQ$49,JF13&lt;&gt;""),AND(JG13&gt;=JQ$45,JG13&lt;&gt;"",JI13&gt;=JQ$49,JI13&lt;&gt;""),AND(JK13&gt;=JQ$45,JK13&lt;&gt;"",JM13&gt;=JQ$49,JM13&lt;&gt;""),AND(JN13&gt;=JQ$45,JN13&lt;&gt;"",JP13&gt;=JQ$49,JP13&lt;&gt;""),AND(KL13&gt;=KY$45,KL13&lt;&gt;"",KN13&gt;=KY$49,KN13&lt;&gt;""),AND(KO13&gt;=KY$45,KO13&lt;&gt;"",KQ13&gt;=KY$49,KQ13&lt;&gt;""),AND(KS13&gt;=KY$45,KS13&lt;&gt;"",KU13&gt;=KY$49,KU13&lt;&gt;""),AND(KV13&gt;=KY$45,KV13&lt;&gt;"",KX13&gt;=KY$49,KX13&lt;&gt;""),AND(LT13&gt;=MG$45,LT13&lt;&gt;"",LV13&gt;=MG$49,LV13&lt;&gt;""),AND(LW13&gt;=MG$45,LW13&lt;&gt;"",LY13&gt;=MG$49,LY13&lt;&gt;""),AND(MA13&gt;=MG$45,MA13&lt;&gt;"",MC13&gt;=MG$49,MC13&lt;&gt;""),AND(MD13&gt;=MG$45,MD13&lt;&gt;"",MF13&gt;=MG$49,MF13&lt;&gt;""),AND(NB13&gt;=NO$45,NB13&lt;&gt;"",ND13&gt;=NO$49,ND13&lt;&gt;""),AND(NE13&gt;=NO$45,NE13&lt;&gt;"",NG13&gt;=NO$49,NG13&lt;&gt;""),AND(NI13&gt;=NO$45,NI13&lt;&gt;"",NK13&gt;=NO$49,NK13&lt;&gt;""),AND(NL13&gt;=NO$45,NL13&lt;&gt;"",NN13&gt;=NO$49,NN13&lt;&gt;""),AND(OJ13&gt;=OW$45,OJ13&lt;&gt;"",OL13&gt;=OW$49,OL13&lt;&gt;""),AND(OM13&gt;=OW$45,OM13&lt;&gt;"",OO13&gt;=OW$49,OO13&lt;&gt;""),AND(OQ13&gt;=OW$45,OQ13&lt;&gt;"",OS13&gt;=OW$49,OS13&lt;&gt;""),AND(OT13&gt;=OW$45,OT13&lt;&gt;"",OV13&gt;=OW$49,OV13&lt;&gt;""),AND(PR13&gt;=QE$45,PR13&lt;&gt;"",PT13&gt;=QE$49,PT13&lt;&gt;""),AND(PU13&gt;=QE$45,PU13&lt;&gt;"",PW13&gt;=QE$49,PW13&lt;&gt;""),AND(PY13&gt;=QE$45,PY13&lt;&gt;"",QA13&gt;=QE$49,QA13&lt;&gt;""),AND(QB13&gt;=QE$45,QB13&lt;&gt;"",QD13&gt;=QE$49,QD13&lt;&gt;""),AND(QZ13&gt;=RM$45,QZ13&lt;&gt;"",RB13&gt;=RM$49,RB13&lt;&gt;""),AND(RC13&gt;=RM$45,RC13&lt;&gt;"",RE13&gt;=RM$49,RE13&lt;&gt;""),AND(RG13&gt;=RM$45,RG13&lt;&gt;"",RI13&gt;=RM$49,RI13&lt;&gt;""),AND(RJ13&gt;=RM$45,RJ13&lt;&gt;"",RL13&gt;=RM$49,RL13&lt;&gt;""),AND(SH13&gt;=SU$45,SH13&lt;&gt;"",SJ13&gt;=SU$49,SJ13&lt;&gt;""),AND(SK13&gt;=SU$45,SK13&lt;&gt;"",SM13&gt;=SU$49,SM13&lt;&gt;""),AND(SO13&gt;=SU$45,SO13&lt;&gt;"",SQ13&gt;=SU$49,SQ13&lt;&gt;""),AND(SR13&gt;=SU$45,SR13&lt;&gt;"",ST13&gt;=SU$49,ST13&lt;&gt;"")),"Excellence",IF(K13="P","Worlds Team",IF(H13="P","National Team","")))))</f>
        <v/>
      </c>
      <c r="K13" s="3" t="str">
        <f>IF(OR(AND(AO13&gt;=AY$44,AO13&lt;&gt;"",AQ13&gt;=AY$48,AQ13&lt;&gt;"",AN13=""),AND(AR13&gt;=AY$44,AR13&lt;&gt;"",AT13&gt;=AY$48,AT13&lt;&gt;"",AN13=""),AND(AV13&gt;=AY$44,AV13&lt;&gt;"",AX13&gt;=AY$48,AX13&lt;&gt;"",AN13=""),AND(BP13&gt;=BZ$44,BP13&lt;&gt;"",BR13&gt;=BZ$48,BR13&lt;&gt;"",BO13=""),AND(BS13&gt;=BZ$44,BS13&lt;&gt;"",BU13&gt;=BZ$48,BU13&lt;&gt;"",BO13=""),AND(BW13&gt;=BZ$44,BW13&lt;&gt;"",BY13&gt;=BZ$48,BY13&lt;&gt;"",BO13=""),AND(CQ13&gt;=DA$44,CQ13&lt;&gt;"",CS13&gt;=DA$48,CS13&lt;&gt;"",CP13=""),AND(CT13&gt;=DA$44,CT13&lt;&gt;"",CV13&gt;=DA$48,CV13&lt;&gt;"",CP13=""),AND(CX13&gt;=DA$44,CX13&lt;&gt;"",CZ13&gt;=DA$48,CZ13&lt;&gt;"",CP13=""),AND(DX13&gt;=EK$44,DX13&lt;&gt;"",DZ13&gt;=EK$48,DZ13&lt;&gt;""),AND(EA13&gt;=EK$44,EA13&lt;&gt;"",EC13&gt;=EK$48,EC13&lt;&gt;""),AND(EE13&gt;=EK$44,EE13&lt;&gt;"",EG13&gt;=EK$48,EG13&lt;&gt;""),AND(EH13&gt;=EK$44,EH13&lt;&gt;"",EJ13&gt;=EK$48,EJ13&lt;&gt;""),AND(FF13&gt;=FS$44,FF13&lt;&gt;"",FH13&gt;=FS$48,FH13&lt;&gt;""),AND(FI13&gt;=FS$44,FI13&lt;&gt;"",FK13&gt;=FS$48,FK13&lt;&gt;""),AND(FM13&gt;=FS$44,FM13&lt;&gt;"",FO13&gt;=FS$48,FO13&lt;&gt;""),AND(FP13&gt;=FS$44,FP13&lt;&gt;"",FR13&gt;=FS$48,FR13&lt;&gt;""),AND(GN13&gt;=HA$44,GN13&lt;&gt;"",GP13&gt;=HA$48,GP13&lt;&gt;""),AND(GQ13&gt;=HA$44,GQ13&lt;&gt;"",GS13&gt;=HA$48,GS13&lt;&gt;""),AND(GU13&gt;=HA$44,GU13&lt;&gt;"",GW13&gt;=HA$48,GW13&lt;&gt;""),AND(GX13&gt;=HA$44,GX13&lt;&gt;"",GZ13&gt;=HA$48,GZ13&lt;&gt;""),AND(HV13&gt;=II$44,HV13&lt;&gt;"",HX13&gt;=II$48,HX13&lt;&gt;""),AND(HY13&gt;=II$44,HY13&lt;&gt;"",IA13&gt;=II$48,IA13&lt;&gt;""),AND(IC13&gt;=II$44,IC13&lt;&gt;"",IE13&gt;=II$48,IE13&lt;&gt;""),AND(IF13&gt;=II$44,IF13&lt;&gt;"",IH13&gt;=II$48,IH13&lt;&gt;""),AND(JD13&gt;=JQ$44,JD13&lt;&gt;"",JF13&gt;=JQ$48,JF13&lt;&gt;""),AND(JG13&gt;=JQ$44,JG13&lt;&gt;"",JI13&gt;=JQ$48,JI13&lt;&gt;""),AND(JK13&gt;=JQ$44,JK13&lt;&gt;"",JM13&gt;=JQ$48,JM13&lt;&gt;""),AND(JN13&gt;=JQ$44,JN13&lt;&gt;"",JP13&gt;=JQ$48,JP13&lt;&gt;""),AND(KL13&gt;=KY$44,KL13&lt;&gt;"",KN13&gt;=KY$48,KN13&lt;&gt;""),AND(KO13&gt;=KY$44,KO13&lt;&gt;"",KQ13&gt;=KY$48,KQ13&lt;&gt;""),AND(KS13&gt;=KY$44,KS13&lt;&gt;"",KU13&gt;=KY$48,KU13&lt;&gt;""),AND(KV13&gt;=KY$44,KV13&lt;&gt;"",KX13&gt;=KY$48,KX13&lt;&gt;""),AND(LT13&gt;=MG$44,LT13&lt;&gt;"",LV13&gt;=MG$48,LV13&lt;&gt;""),AND(LW13&gt;=MG$44,LW13&lt;&gt;"",LY13&gt;=MG$48,LY13&lt;&gt;""),AND(MA13&gt;=MG$44,MA13&lt;&gt;"",MC13&gt;=MG$48,MC13&lt;&gt;""),AND(MD13&gt;=MG$44,MD13&lt;&gt;"",MF13&gt;=MG$48,MF13&lt;&gt;""),AND(NB13&gt;=NO$44,NB13&lt;&gt;"",ND13&gt;=NO$48,ND13&lt;&gt;""),AND(NE13&gt;=NO$44,NE13&lt;&gt;"",NG13&gt;=NO$48,NG13&lt;&gt;""),AND(NI13&gt;=NO$44,NI13&lt;&gt;"",NK13&gt;=NO$48,NK13&lt;&gt;""),AND(NL13&gt;=NO$44,NL13&lt;&gt;"",NN13&gt;=NO$48,NN13&lt;&gt;""),AND(OJ13&gt;=OW$44,OJ13&lt;&gt;"",OL13&gt;=OW$48,OL13&lt;&gt;""),AND(OM13&gt;=OW$44,OM13&lt;&gt;"",OO13&gt;=OW$48,OO13&lt;&gt;""),AND(OQ13&gt;=OW$44,OQ13&lt;&gt;"",OS13&gt;=OW$48,OS13&lt;&gt;""),AND(OT13&gt;=OW$44,OT13&lt;&gt;"",OV13&gt;=OW$48,OV13&lt;&gt;""),AND(PR13&gt;=QE$44,PR13&lt;&gt;"",PT13&gt;=QE$48,PT13&lt;&gt;""),AND(PU13&gt;=QE$44,PU13&lt;&gt;"",PW13&gt;=QE$48,PW13&lt;&gt;""),AND(PY13&gt;=QE$44,PY13&lt;&gt;"",QA13&gt;=QE$48,QA13&lt;&gt;""),AND(QB13&gt;=QE$44,QB13&lt;&gt;"",QD13&gt;=QE$48,QD13&lt;&gt;""),AND(QZ13&gt;=RM$44,QZ13&lt;&gt;"",RB13&gt;=RM$48,RB13&lt;&gt;""),AND(RC13&gt;=RM$44,RC13&lt;&gt;"",RE13&gt;=RM$48,RE13&lt;&gt;""),AND(RG13&gt;=RM$44,RG13&lt;&gt;"",RI13&gt;=RM$48,RI13&lt;&gt;""),AND(RJ13&gt;=RM$44,RJ13&lt;&gt;"",RL13&gt;=RM$48,RL13&lt;&gt;""),AND(SH13&gt;=SU$44,SH13&lt;&gt;"",SJ13&gt;=SU$48,SJ13&lt;&gt;""),AND(SK13&gt;=SU$44,SK13&lt;&gt;"",SM13&gt;=SU$48,SM13&lt;&gt;""),AND(SO13&gt;=SU$44,SO13&lt;&gt;"",SQ13&gt;=SU$48,SQ13&lt;&gt;""),AND(SR13&gt;=SU$44,SR13&lt;&gt;"",ST13&gt;=SU$48,ST13&lt;&gt;"")),"P","")</f>
        <v/>
      </c>
      <c r="L13" s="8">
        <f>IF(COUNT(AQ13,AT13,BR13,BU13,CS13,CV13)&gt;0,LARGE((AQ13,AT13,BR13,BU13,CS13,CV13),1),0)</f>
        <v>52.150000000000006</v>
      </c>
      <c r="M13" s="8" t="str">
        <f>IF(L13="","",IF(OR(L13=CS13,L13=CV13),$CA$1,IF(OR(L13=BR13,L13=BU13),$AZ$1,IF(OR(L13=AQ13,L13=AT13),$Y$1,""))))</f>
        <v>2024 Nationals</v>
      </c>
      <c r="N13" s="8">
        <f>IF(COUNT(AQ13,AT13,BR13,BU13,CS13,CV13)&gt;1,LARGE((AQ13,AT13,BR13,BU13,CS13,CV13),2),0)</f>
        <v>52.010000000000005</v>
      </c>
      <c r="O13" s="8" t="str">
        <f>IF(N13="","",IF(OR(N13=CS13,N13=CV13),$CA$1,IF(OR(N13=BR13,N13=BU13),$AZ$1,IF(OR(N13=AQ13,N13=AT13),$Y$1,""))))</f>
        <v>2024 Nationals</v>
      </c>
      <c r="P13" s="8">
        <f>IF(COUNT(AQ13,AT13,BR13,BU13,CS13,CV13)&gt;2,MAX(AX13,BY13,CZ13,LARGE((AQ13,AT13,BR13,BU13,CS13,CV13),3)),IF(MAX(AX13,BY13,CZ13)&gt;0,MAX(AX13,BY13,CZ13),0))</f>
        <v>47.57</v>
      </c>
      <c r="Q13" s="8" t="str">
        <f>IF(P13="","",IF(OR(P13=CS13,P13=CV13,P13=CZ13),$CA$1,IF(OR(P13=BR13,P13=BU13,P13=BY13),$AZ$1,IF(OR(P13=AQ13,P13=AT13,P13=AX13),$Y$1,""))))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13.6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Nationals</v>
      </c>
      <c r="T13" s="8">
        <f>IF(MAX(IF(AO13&gt;=$AY$43,AP13,0),IF(AR13&gt;=$AY$43,AS13,0),IF(AV13&gt;=$AY$43,AW13,0),IF(BP13&gt;=$BZ$43,BQ13,0),IF(BS13&gt;=$BZ$43,BT13,0),IF(BW13&gt;=$BZ$43,BX13,0),IF(CQ13&gt;=$DA$43,CR13,0),IF(CT13&gt;=$DA$43,CU13,0),IF(CX13&gt;=$DA$43,CY13,0),IF(DX13&gt;=$EK$43,DY13,0),IF(EA13&gt;=$EK$43,EB13,0),IF(EE13&gt;=$EK$43,EF13,0),IF(EH13&gt;=$EK$43,EI13,0),IF(FF13&gt;=$FS$43,FG13,0),IF(FI13&gt;=$FS$43,FJ13,0),IF(FM13&gt;=$FS$43,FN13,0),IF(FP13&gt;=$FS$43,FQ13,0),IF(GN13&gt;=$HA$43,GO13,0),IF(GQ13&gt;=$HA$43,GR13,0),IF(GU13&gt;=$HA$43,GV13,0),IF(GX13&gt;=$HA$43,GY13,0),IF(HV13&gt;=$II$43,HW13,0),IF(HY13&gt;=$II$43,HZ13,0),IF(IC13&gt;=$II$43,ID13,0),IF(IF13&gt;=$II$43,IG13,0),IF(JD13&gt;=$JQ$43,JE13,0),IF(JG13&gt;=$JQ$43,JH13,0),IF(JK13&gt;=$JQ$43,JL13,0),IF(JN13&gt;=$JQ$43,JO13,0),IF(KL13&gt;=$KY$43,KM13,0),IF(KO13&gt;=$KY$43,KP13,0),IF(KS13&gt;=$KY$43,KT13,0),IF(KV13&gt;=$KY$43,KW13,0),IF(LT13&gt;=$MG$43,LU13,0),IF(LW13&gt;=$MG$43,LX13,0),IF(MA13&gt;=$MG$43,MB13,0),IF(MD13&gt;=$MG$43,ME13,0),IF(NB13&gt;=$NO$43,NC13,0),IF(NE13&gt;=$NO$43,NF13,0),IF(NI13&gt;=$NO$43,NJ13,0),IF(NL13&gt;=$NO$43,NM13,0),IF(OJ13&gt;=$OW$43,OK13,0),IF(OM13&gt;=$OW$43,ON13,0),IF(OQ13&gt;=$OW$43,OR13,0),IF(OT13&gt;=$OW$43,OU13,0),IF(PR13&gt;=$QE$43,PS13,0),IF(PU13&gt;=$QE$43,PV13,0),IF(PY13&gt;=$QE$43,PZ13,0),IF(QB13&gt;=$QE$43,QC13,0),IF(QZ13&gt;=$RM$43,RA13,0),IF(RC13&gt;=$RM$43,RD13,0),IF(RG13&gt;=$RM$43,RH13,0),IF(RJ13&gt;=$RM$43,RK13,0),IF(SH13&gt;=$SU$43,SI13,0),IF(SK13&gt;=$SU$43,SL13,0),IF(SO13&gt;=$SU$43,SP13,0),IF(SR13&gt;=$SU$43,SS13,0))&gt;0,MAX(IF(AO13&gt;=$AY$43,AP13,0),IF(AR13&gt;=$AY$43,AS13,0),IF(AV13&gt;=$AY$43,AW13,0),IF(BP13&gt;=$BZ$43,BQ13,0),IF(BS13&gt;=$BZ$43,BT13,0),IF(BW13&gt;=$BZ$43,BX13,0),IF(CQ13&gt;=$DA$43,CR13,0),IF(CT13&gt;=$DA$43,CU13,0),IF(CX13&gt;=$DA$43,CY13,0),IF(DX13&gt;=$EK$43,DY13,0),IF(EA13&gt;=$EK$43,EB13,0),IF(EE13&gt;=$EK$43,EF13,0),IF(EH13&gt;=$EK$43,EI13,0),IF(FF13&gt;=$FS$43,FG13,0),IF(FI13&gt;=$FS$43,FJ13,0),IF(FM13&gt;=$FS$43,FN13,0),IF(FP13&gt;=$FS$43,FQ13,0),IF(GN13&gt;=$HA$43,GO13,0),IF(GQ13&gt;=$HA$43,GR13,0),IF(GU13&gt;=$HA$43,GV13,0),IF(GX13&gt;=$HA$43,GY13,0),IF(HV13&gt;=$II$43,HW13,0),IF(HY13&gt;=$II$43,HZ13,0),IF(IC13&gt;=$II$43,ID13,0),IF(IF13&gt;=$II$43,IG13,0),IF(JD13&gt;=$JQ$43,JE13,0),IF(JG13&gt;=$JQ$43,JH13,0),IF(JK13&gt;=$JQ$43,JL13,0),IF(JN13&gt;=$JQ$43,JO13,0),IF(KL13&gt;=$KY$43,KM13,0),IF(KO13&gt;=$KY$43,KP13,0),IF(KS13&gt;=$KY$43,KT13,0),IF(KV13&gt;=$KY$43,KW13,0),IF(LT13&gt;=$MG$43,LU13,0),IF(LW13&gt;=$MG$43,LX13,0),IF(MA13&gt;=$MG$43,MB13,0),IF(MD13&gt;=$MG$43,ME13,0),IF(NB13&gt;=$NO$43,NC13,0),IF(NE13&gt;=$NO$43,NF13,0),IF(NI13&gt;=$NO$43,NJ13,0),IF(NL13&gt;=$NO$43,NM13,0),IF(OJ13&gt;=$OW$43,OK13,0),IF(OM13&gt;=$OW$43,ON13,0),IF(OQ13&gt;=$OW$43,OR13,0),IF(OT13&gt;=$OW$43,OU13,0),IF(PR13&gt;=$QE$43,PS13,0),IF(PU13&gt;=$QE$43,PV13,0),IF(PY13&gt;=$QE$43,PZ13,0),IF(QB13&gt;=$QE$43,QC13,0),IF(QZ13&gt;=$RM$43,RA13,0),IF(RC13&gt;=$RM$43,RD13,0),IF(RG13&gt;=$RM$43,RH13,0),IF(RJ13&gt;=$RM$43,RK13,0),IF(SH13&gt;=$SU$43,SI13,0),IF(SK13&gt;=$SU$43,SL13,0),IF(SO13&gt;=$SU$43,SP13,0),IF(SR13&gt;=$SU$43,SS13,0)),0)</f>
        <v>14.45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2024 Nationals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7"/>
      <c r="AO13" s="38" t="str">
        <f>IF(AA13&gt;0,AA13,"")</f>
        <v/>
      </c>
      <c r="AP13" s="38" t="str">
        <f>IF(AB13&gt;0,AB13,"")</f>
        <v/>
      </c>
      <c r="AQ13" s="40" t="str">
        <f>IF(SUM(Y13:AB13)-AC13&gt;0,SUM(Y13:AB13)-AC13,"")</f>
        <v/>
      </c>
      <c r="AR13" s="40" t="str">
        <f>IF(AF13&gt;0,AF13,"")</f>
        <v/>
      </c>
      <c r="AS13" s="40" t="str">
        <f>IF(AG13&gt;0,AG13,"")</f>
        <v/>
      </c>
      <c r="AT13" s="40" t="str">
        <f>IF(SUM(AD13:AG13)-AH13&gt;0,SUM(AD13:AG13)-AH13,"")</f>
        <v/>
      </c>
      <c r="AU13" s="40" t="str">
        <f>IF(AQ13="","",MAX(AQ13,AT13))</f>
        <v/>
      </c>
      <c r="AV13" s="40" t="str">
        <f>IF(AK13&gt;0,AK13,"")</f>
        <v/>
      </c>
      <c r="AW13" s="40" t="str">
        <f>IF(AL13&gt;0,AL13,"")</f>
        <v/>
      </c>
      <c r="AX13" s="40" t="str">
        <f>IF(SUM(AI13:AL13)-AM13&gt;0,SUM(AI13:AL13)-AM13,"")</f>
        <v/>
      </c>
      <c r="AY13" s="40" t="str">
        <f>IF(SUM(AU13,AX13)&gt;0,SUM(AU13,AX13),"")</f>
        <v/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>IF(BB13&gt;0,BB13,"")</f>
        <v/>
      </c>
      <c r="BQ13" s="39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2">
        <v>15.2</v>
      </c>
      <c r="CB13" s="22">
        <v>8.9</v>
      </c>
      <c r="CC13" s="22">
        <v>13.6</v>
      </c>
      <c r="CD13" s="22">
        <v>14.45</v>
      </c>
      <c r="CE13" s="22">
        <v>0</v>
      </c>
      <c r="CF13" s="22">
        <v>15.5</v>
      </c>
      <c r="CG13" s="22">
        <v>9.1</v>
      </c>
      <c r="CH13" s="22">
        <v>12.6</v>
      </c>
      <c r="CI13" s="22">
        <v>14.81</v>
      </c>
      <c r="CJ13" s="22">
        <v>0</v>
      </c>
      <c r="CK13" s="22">
        <v>12.7</v>
      </c>
      <c r="CL13" s="22">
        <v>8.8000000000000007</v>
      </c>
      <c r="CM13" s="22">
        <v>11.6</v>
      </c>
      <c r="CN13" s="22">
        <v>14.47</v>
      </c>
      <c r="CO13" s="22">
        <v>0</v>
      </c>
      <c r="CP13" s="27"/>
      <c r="CQ13" s="38">
        <f>IF(CC13&gt;0,CC13,"")</f>
        <v>13.6</v>
      </c>
      <c r="CR13" s="38">
        <f>IF(CD13&gt;0,CD13,"")</f>
        <v>14.45</v>
      </c>
      <c r="CS13" s="40">
        <f>IF(SUM(CA13:CD13)-CE13&gt;0,SUM(CA13:CD13)-CE13,"")</f>
        <v>52.150000000000006</v>
      </c>
      <c r="CT13" s="40">
        <f>IF(CH13&gt;0,CH13,"")</f>
        <v>12.6</v>
      </c>
      <c r="CU13" s="40">
        <f>IF(CI13&gt;0,CI13,"")</f>
        <v>14.81</v>
      </c>
      <c r="CV13" s="40">
        <f>IF(SUM(CF13:CI13)-CJ13&gt;0,SUM(CF13:CI13)-CJ13,"")</f>
        <v>52.010000000000005</v>
      </c>
      <c r="CW13" s="40">
        <f>IF(CS13="","",MAX(CS13,CV13))</f>
        <v>52.150000000000006</v>
      </c>
      <c r="CX13" s="40">
        <f>IF(CM13&gt;0,CM13,"")</f>
        <v>11.6</v>
      </c>
      <c r="CY13" s="40">
        <f>IF(CN13&gt;0,CN13,"")</f>
        <v>14.47</v>
      </c>
      <c r="CZ13" s="40">
        <f>IF(SUM(CK13:CN13)-CO13&gt;0,SUM(CK13:CN13)-CO13,"")</f>
        <v>47.57</v>
      </c>
      <c r="DA13" s="40">
        <f>IF(SUM(CW13,CZ13)&gt;0,SUM(CW13,CZ13),"")</f>
        <v>99.72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7.6</v>
      </c>
      <c r="SW13" s="22">
        <f>IF($CP13="P",CB13,(CB13+BA13)/2)</f>
        <v>4.45</v>
      </c>
      <c r="SX13" s="22">
        <f>IF($CP13="P",CC13,(CC13+BB13)/2)</f>
        <v>6.8</v>
      </c>
      <c r="SY13" s="22">
        <f>IF($CP13="P",CD13,(CD13+BC13)/2)</f>
        <v>7.2249999999999996</v>
      </c>
      <c r="SZ13" s="22">
        <f>IF($CP13="P",CE13,(CE13+BD13)/2)</f>
        <v>0</v>
      </c>
      <c r="TA13" s="22">
        <f>IF($CP13="P",CF13,(CF13+BE13)/2)</f>
        <v>7.75</v>
      </c>
      <c r="TB13" s="22">
        <f>IF($CP13="P",CG13,(CG13+BF13)/2)</f>
        <v>4.55</v>
      </c>
      <c r="TC13" s="22">
        <f>IF($CP13="P",CH13,(CH13+BG13)/2)</f>
        <v>6.3</v>
      </c>
      <c r="TD13" s="22">
        <f>IF($CP13="P",CI13,(CI13+BH13)/2)</f>
        <v>7.4050000000000002</v>
      </c>
      <c r="TE13" s="22">
        <f>IF($CP13="P",CJ13,(CJ13+BI13)/2)</f>
        <v>0</v>
      </c>
      <c r="TF13" s="22">
        <f>IF($CP13="P",CK13,(CK13+BJ13)/2)</f>
        <v>6.35</v>
      </c>
      <c r="TG13" s="22">
        <f>IF($CP13="P",CL13,(CL13+BK13)/2)</f>
        <v>4.4000000000000004</v>
      </c>
      <c r="TH13" s="22">
        <f>IF($CP13="P",CM13,(CM13+BL13)/2)</f>
        <v>5.8</v>
      </c>
      <c r="TI13" s="22">
        <f>IF($CP13="P",CN13,(CN13+BM13)/2)</f>
        <v>7.2350000000000003</v>
      </c>
      <c r="TJ13" s="22">
        <f>IF($CP13="P",CO13,(CO13+BN13)/2)</f>
        <v>0</v>
      </c>
      <c r="TK13" s="27" t="s">
        <v>46</v>
      </c>
      <c r="TL13" s="40">
        <f>IF(SX13&gt;0,SX13,"")</f>
        <v>6.8</v>
      </c>
      <c r="TM13" s="40">
        <f>IF(SY13&gt;0,SY13,"")</f>
        <v>7.2249999999999996</v>
      </c>
      <c r="TN13" s="40">
        <f>IF(SUM(SV13:SY13)-SZ13&gt;0,SUM(SV13:SY13)-SZ13,"")</f>
        <v>26.075000000000003</v>
      </c>
      <c r="TO13" s="40">
        <f>IF(TC13&gt;0,TC13,"")</f>
        <v>6.3</v>
      </c>
      <c r="TP13" s="40">
        <f>IF(TD13&gt;0,TD13,"")</f>
        <v>7.4050000000000002</v>
      </c>
      <c r="TQ13" s="40">
        <f>IF(SUM(TA13:TD13)-TE13&gt;0,SUM(TA13:TD13)-TE13,"")</f>
        <v>26.005000000000003</v>
      </c>
      <c r="TR13" s="40">
        <f>IF(MAX(TN13,TQ13)&gt;0,MAX(TN13,TQ13),"")</f>
        <v>26.075000000000003</v>
      </c>
      <c r="TS13" s="40">
        <f>IF(TH13&gt;0,TH13,"")</f>
        <v>5.8</v>
      </c>
      <c r="TT13" s="40">
        <f>IF(TI13&gt;0,TI13,"")</f>
        <v>7.2350000000000003</v>
      </c>
      <c r="TU13" s="40">
        <f>IF(SUM(TF13:TI13)-TJ13&gt;0,SUM(TF13:TI13)-TJ13,"")</f>
        <v>23.785</v>
      </c>
      <c r="TV13" s="40">
        <f>IF(SUM(TR13,TU13)&gt;0,SUM(TR13,TU13),"")</f>
        <v>49.86</v>
      </c>
    </row>
    <row r="14" spans="1:542" x14ac:dyDescent="0.2">
      <c r="A14" s="4" t="str" cm="1">
        <f t="array" ref="A14">IF(AND(J14&lt;&gt;"",J14&lt;&gt;"No DD"),SUMPRODUCT((J$4:J$41&lt;&gt;"")*(J$4:J$41&lt;&gt;"No DD")*(F$4:F$41&gt;F14))+1,IF(J14="No DD",SUMPRODUCT((J$4:J$41="No DD")*(F$4:F$41&gt;F14))+1+SUMPRODUCT((J$4:J$41&lt;&gt;"")*(J$4:J$41&lt;&gt;"No DD")),""))</f>
        <v/>
      </c>
      <c r="B14" s="4" t="str" cm="1">
        <f t="array" ref="B14">IF(AND(J14&lt;&gt;"",J14&lt;&gt;"No DD",G14=""),SUMPRODUCT((J$4:J$41&lt;&gt;"")*(J$4:J$41&lt;&gt;"No DD")*(G$4:G$41="")*(F$4:F$41&gt;F14))+1,IF(J14="No DD",SUMPRODUCT((J$4:J$41="No DD")*(F$4:F$41&gt;F14)*(G$4:G$41=""))+1+SUMPRODUCT((J$4:J$41&lt;&gt;"")*(G$4:G$41="")*(J$4:J$41&lt;&gt;"No DD")),""))</f>
        <v/>
      </c>
      <c r="C14" s="5" t="s">
        <v>146</v>
      </c>
      <c r="D14" s="4" t="s">
        <v>5</v>
      </c>
      <c r="E14" s="4">
        <v>2006</v>
      </c>
      <c r="F14" s="9">
        <f>SUM(L14:V14)+SUM(L14:T14)*0.0000001+SUM(L14)*0.0000000000001</f>
        <v>178.12001781200516</v>
      </c>
      <c r="G14" s="66"/>
      <c r="H14" s="3" t="str">
        <f>IF(OR(AND(AO14&gt;=AY$43,AO14&lt;&gt;"",AQ14&gt;=AY$47,AQ14&lt;&gt;"",AN14=""),AND(AR14&gt;=AY$43,AR14&lt;&gt;"",AT14&gt;=AY$47,AT14&lt;&gt;"",AN14=""),AND(AV14&gt;=AY$43,AV14&lt;&gt;"",AX14&gt;=AY$47,AX14&lt;&gt;"",AN14=""),AND(BP14&gt;=BZ$43,BP14&lt;&gt;"",BR14&gt;=BZ$47,BR14&lt;&gt;"",BO14=""),AND(BS14&gt;=BZ$43,BS14&lt;&gt;"",BU14&gt;=BZ$47,BU14&lt;&gt;"",BO14=""),AND(BW14&gt;=BZ$43,BW14&lt;&gt;"",BY14&gt;=BZ$47,BY14&lt;&gt;"",BO14=""),AND(CQ14&gt;=DA$43,CQ14&lt;&gt;"",CS14&gt;=DA$47,CS14&lt;&gt;"",CP14=""),AND(CT14&gt;=DA$43,CT14&lt;&gt;"",CV14&gt;=DA$47,CV14&lt;&gt;"",CP14=""),AND(CX14&gt;=DA$43,CX14&lt;&gt;"",CZ14&gt;=DA$47,CZ14&lt;&gt;"",CP14=""),AND(DX14&gt;=EK$43,DX14&lt;&gt;"",DZ14&gt;=EK$47,DZ14&lt;&gt;""),AND(EA14&gt;=EK$43,EA14&lt;&gt;"",EC14&gt;=EK$47,EC14&lt;&gt;""),AND(EE14&gt;=EK$43,EE14&lt;&gt;"",EG14&gt;=EK$47,EG14&lt;&gt;""),AND(EH14&gt;=EK$43,EH14&lt;&gt;"",EJ14&gt;=EK$47,EJ14&lt;&gt;""),AND(FF14&gt;=FS$43,FF14&lt;&gt;"",FH14&gt;=FS$47,FH14&lt;&gt;""),AND(FI14&gt;=FS$43,FI14&lt;&gt;"",FK14&gt;=FS$47,FK14&lt;&gt;""),AND(FM14&gt;=FS$43,FM14&lt;&gt;"",FO14&gt;=FS$47,FO14&lt;&gt;""),AND(FP14&gt;=FS$43,FP14&lt;&gt;"",FR14&gt;=FS$47,FR14&lt;&gt;""),AND(GN14&gt;=HA$43,GN14&lt;&gt;"",GP14&gt;=HA$47,GP14&lt;&gt;""),AND(GQ14&gt;=HA$43,GQ14&lt;&gt;"",GS14&gt;=HA$47,GS14&lt;&gt;""),AND(GU14&gt;=HA$43,GU14&lt;&gt;"",GW14&gt;=HA$47,GW14&lt;&gt;""),AND(GX14&gt;=HA$43,GX14&lt;&gt;"",GZ14&gt;=HA$47,GZ14&lt;&gt;""),AND(HV14&gt;=II$43,HV14&lt;&gt;"",HX14&gt;=II$47,HX14&lt;&gt;""),AND(HY14&gt;=II$43,HY14&lt;&gt;"",IA14&gt;=II$47,IA14&lt;&gt;""),AND(IC14&gt;=II$43,IC14&lt;&gt;"",IE14&gt;=II$47,IE14&lt;&gt;""),AND(IF14&gt;=II$43,IF14&lt;&gt;"",IH14&gt;=II$47,IH14&lt;&gt;""),AND(JD14&gt;=JQ$43,JD14&lt;&gt;"",JF14&gt;=JQ$47,JF14&lt;&gt;""),AND(JG14&gt;=JQ$43,JG14&lt;&gt;"",JI14&gt;=JQ$47,JI14&lt;&gt;""),AND(JK14&gt;=JQ$43,JK14&lt;&gt;"",JM14&gt;=JQ$47,JM14&lt;&gt;""),AND(JN14&gt;=JQ$43,JN14&lt;&gt;"",JP14&gt;=JQ$47,JP14&lt;&gt;""),AND(KL14&gt;=KY$43,KL14&lt;&gt;"",KN14&gt;=KY$47,KN14&lt;&gt;""),AND(KO14&gt;=KY$43,KO14&lt;&gt;"",KQ14&gt;=KY$47,KQ14&lt;&gt;""),AND(KS14&gt;=KY$43,KS14&lt;&gt;"",KU14&gt;=KY$47,KU14&lt;&gt;""),AND(KV14&gt;=KY$43,KV14&lt;&gt;"",KX14&gt;=KY$47,KX14&lt;&gt;""),AND(LT14&gt;=MG$43,LT14&lt;&gt;"",LV14&gt;=MG$47,LV14&lt;&gt;""),AND(LW14&gt;=MG$43,LW14&lt;&gt;"",LY14&gt;=MG$47,LY14&lt;&gt;""),AND(MA14&gt;=MG$43,MA14&lt;&gt;"",MC14&gt;=MG$47,MC14&lt;&gt;""),AND(MD14&gt;=MG$43,MD14&lt;&gt;"",MF14&gt;=MG$47,MF14&lt;&gt;""),AND(NB14&gt;=NO$43,NB14&lt;&gt;"",ND14&gt;=NO$47,ND14&lt;&gt;""),AND(NE14&gt;=NO$43,NE14&lt;&gt;"",NG14&gt;=NO$47,NG14&lt;&gt;""),AND(NI14&gt;=NO$43,NI14&lt;&gt;"",NK14&gt;=NO$47,NK14&lt;&gt;""),AND(NL14&gt;=NO$43,NL14&lt;&gt;"",NN14&gt;=NO$47,NN14&lt;&gt;""),AND(OJ14&gt;=OW$43,OJ14&lt;&gt;"",OL14&gt;=OW$47,OL14&lt;&gt;""),AND(OM14&gt;=OW$43,OM14&lt;&gt;"",OO14&gt;=OW$47,OO14&lt;&gt;""),AND(OQ14&gt;=OW$43,OQ14&lt;&gt;"",OS14&gt;=OW$47,OS14&lt;&gt;""),AND(OT14&gt;=OW$43,OT14&lt;&gt;"",OV14&gt;=OW$47,OV14&lt;&gt;""),AND(PR14&gt;=QE$43,PR14&lt;&gt;"",PT14&gt;=QE$47,PT14&lt;&gt;""),AND(PU14&gt;=QE$43,PU14&lt;&gt;"",PW14&gt;=QE$47,PW14&lt;&gt;""),AND(PY14&gt;=QE$43,PY14&lt;&gt;"",QA14&gt;=QE$47,QA14&lt;&gt;""),AND(QB14&gt;=QE$43,QB14&lt;&gt;"",QD14&gt;=QE$47,QD14&lt;&gt;""),AND(QZ14&gt;=RM$43,QZ14&lt;&gt;"",RB14&gt;=RM$47,RB14&lt;&gt;""),AND(RC14&gt;=RM$43,RC14&lt;&gt;"",RE14&gt;=RM$47,RE14&lt;&gt;""),AND(RG14&gt;=RM$43,RG14&lt;&gt;"",RI14&gt;=RM$47,RI14&lt;&gt;""),AND(RJ14&gt;=RM$43,RJ14&lt;&gt;"",RL14&gt;=RM$47,RL14&lt;&gt;""),AND(SH14&gt;=SU$43,SH14&lt;&gt;"",SJ14&gt;=SU$47,SJ14&lt;&gt;""),AND(SK14&gt;=SU$43,SK14&lt;&gt;"",SM14&gt;=SU$47,SM14&lt;&gt;""),AND(SO14&gt;=SU$43,SO14&lt;&gt;"",SQ14&gt;=SU$47,SQ14&lt;&gt;""),AND(SR14&gt;=SU$43,SR14&lt;&gt;"",ST14&gt;=SU$47,ST14&lt;&gt;"")),"P","")</f>
        <v/>
      </c>
      <c r="I14" s="3" t="str">
        <f>IF(OR(AND(AQ14&gt;=AY$47,AQ14&lt;&gt;"",AN14=""),AND(AT14&gt;=AY$47,AT14&lt;&gt;"",AN14=""),AND(AX14&gt;=AY$47,AX14&lt;&gt;"",AN14=""),AND(BR14&gt;=BZ$47,BR14&lt;&gt;"",BO14=""),AND(BU14&gt;=BZ$47,BU14&lt;&gt;"",BO14=""),AND(BY14&gt;=BZ$47,BY14&lt;&gt;"",BO14=""),AND(CS14&gt;=DA$47,CS14&lt;&gt;"",CP14=""),AND(CV14&gt;=DA$47,CV14&lt;&gt;"",CP14=""),AND(CZ14&gt;=DA$47,CZ14&lt;&gt;"",CP14=""),AND(DZ14&gt;=EK$47,DZ14&lt;&gt;""),AND(EC14&gt;=EK$47,EC14&lt;&gt;""),AND(EG14&gt;=EK$47,EG14&lt;&gt;""),AND(EJ14&gt;=EK$47,EJ14&lt;&gt;""),AND(FH14&gt;=FS$47,FH14&lt;&gt;""),AND(FK14&gt;=FS$47,FK14&lt;&gt;""),AND(FO14&gt;=FS$47,FO14&lt;&gt;""),AND(FR14&gt;=FS$47,FR14&lt;&gt;""),AND(GP14&gt;=HA$47,GP14&lt;&gt;""),AND(GS14&gt;=HA$47,GS14&lt;&gt;""),AND(GW14&gt;=HA$47,GW14&lt;&gt;""),AND(GZ14&gt;=HA$47,GZ14&lt;&gt;""),AND(HX14&gt;=II$47,HX14&lt;&gt;""),AND(IA14&gt;=II$47,IA14&lt;&gt;""),AND(IE14&gt;=II$47,IE14&lt;&gt;""),AND(IH14&gt;=II$47,IH14&lt;&gt;""),AND(JF14&gt;=JQ$47,JF14&lt;&gt;""),AND(JI14&gt;=JQ$47,JI14&lt;&gt;""),AND(JM14&gt;=JQ$47,JM14&lt;&gt;""),AND(JP14&gt;=JQ$47,JP14&lt;&gt;""),AND(KN14&gt;=KY$47,KN14&lt;&gt;""),AND(KQ14&gt;=KY$47,KQ14&lt;&gt;""),AND(KU14&gt;=KY$47,KU14&lt;&gt;""),AND(KX14&gt;=KY$47,KX14&lt;&gt;""),AND(LV14&gt;=MG$47,LV14&lt;&gt;""),AND(LY14&gt;=MG$47,LY14&lt;&gt;""),AND(MC14&gt;=MG$47,MC14&lt;&gt;""),AND(MF14&gt;=MG$47,MF14&lt;&gt;""),AND(ND14&gt;=NO$47,ND14&lt;&gt;""),AND(NG14&gt;=NO$47,NG14&lt;&gt;""),AND(NK14&gt;=NO$47,NK14&lt;&gt;""),AND(NN14&gt;=NO$47,NN14&lt;&gt;""),AND(OL14&gt;=OW$47,OL14&lt;&gt;""),AND(OO14&gt;=OW$47,OO14&lt;&gt;""),AND(OS14&gt;=OW$47,OS14&lt;&gt;""),AND(OV14&gt;=OW$47,OV14&lt;&gt;""),AND(PT14&gt;=QE$47,PT14&lt;&gt;""),AND(PW14&gt;=QE$47,PW14&lt;&gt;""),AND(QA14&gt;=QE$47,QA14&lt;&gt;""),AND(QD14&gt;=QE$47,QD14&lt;&gt;""),AND(RB14&gt;=RM$47,RB14&lt;&gt;""),AND(RE14&gt;=RM$47,RE14&lt;&gt;""),AND(RI14&gt;=RM$47,RI14&lt;&gt;""),AND(RL14&gt;=RM$47,RL14&lt;&gt;""),AND(SJ14&gt;=SU$47,SJ14&lt;&gt;""),AND(SM14&gt;=SU$47,SM14&lt;&gt;""),AND(SQ14&gt;=SU$47,SQ14&lt;&gt;""),AND(ST14&gt;=SU$47,ST14&lt;&gt;"")),"P","")</f>
        <v/>
      </c>
      <c r="J14" s="36" t="str">
        <f>IF(AND(I14="P",H14=""),"No DD",IF(OR(AND(AO14&gt;=AY$46,AO14&lt;&gt;"",AQ14&gt;=AY$50,AQ14&lt;&gt;"",AN14=""),AND(AR14&gt;=AY$46,AR14&lt;&gt;"",AT14&gt;=AY$50,AT14&lt;&gt;"",AN14=""),AND(AV14&gt;=AY$46,AV14&lt;&gt;"",AX14&gt;=AY$50,AX14&lt;&gt;"",AN14=""),AND(BP14&gt;=BZ$46,BP14&lt;&gt;"",BR14&gt;=BZ$50,BR14&lt;&gt;"",BO14=""),AND(BS14&gt;=BZ$46,BS14&lt;&gt;"",BU14&gt;=BZ$50,BU14&lt;&gt;"",BO14=""),AND(BW14&gt;=BZ$46,BW14&lt;&gt;"",BY14&gt;=BZ$50,BY14&lt;&gt;"",BO14=""),AND(CQ14&gt;=DA$46,CQ14&lt;&gt;"",CS14&gt;=DA$50,CS14&lt;&gt;"",CP14=""),AND(CT14&gt;=DA$46,CT14&lt;&gt;"",CV14&gt;=DA$50,CV14&lt;&gt;"",CP14=""),AND(CX14&gt;=DA$46,CX14&lt;&gt;"",CZ14&gt;=DA$50,CZ14&lt;&gt;"",CP14=""),AND(DX14&gt;=EK$46,DX14&lt;&gt;"",DZ14&gt;=EK$50,DZ14&lt;&gt;""),AND(EA14&gt;=EK$46,EA14&lt;&gt;"",EC14&gt;=EK$50,EC14&lt;&gt;""),AND(EE14&gt;=EK$46,EE14&lt;&gt;"",EG14&gt;=EK$50,EG14&lt;&gt;""),AND(EH14&gt;=EK$46,EH14&lt;&gt;"",EJ14&gt;=EK$50,EJ14&lt;&gt;""),AND(FF14&gt;=FS$46,FF14&lt;&gt;"",FH14&gt;=FS$50,FH14&lt;&gt;""),AND(FI14&gt;=FS$46,FI14&lt;&gt;"",FK14&gt;=FS$50,FK14&lt;&gt;""),AND(FM14&gt;=FS$46,FM14&lt;&gt;"",FO14&gt;=FS$50,FO14&lt;&gt;""),AND(FP14&gt;=FS$46,FP14&lt;&gt;"",FR14&gt;=FS$50,FR14&lt;&gt;""),AND(GN14&gt;=HA$46,GN14&lt;&gt;"",GP14&gt;=HA$50,GP14&lt;&gt;""),AND(GQ14&gt;=HA$46,GQ14&lt;&gt;"",GS14&gt;=HA$50,GS14&lt;&gt;""),AND(GU14&gt;=HA$46,GU14&lt;&gt;"",GW14&gt;=HA$50,GW14&lt;&gt;""),AND(GX14&gt;=HA$46,GX14&lt;&gt;"",GZ14&gt;=HA$50,GZ14&lt;&gt;""),AND(HV14&gt;=II$46,HV14&lt;&gt;"",HX14&gt;=II$50,HX14&lt;&gt;""),AND(HY14&gt;=II$46,HY14&lt;&gt;"",IA14&gt;=II$50,IA14&lt;&gt;""),AND(IC14&gt;=II$46,IC14&lt;&gt;"",IE14&gt;=II$50,IE14&lt;&gt;""),AND(IF14&gt;=II$46,IF14&lt;&gt;"",IH14&gt;=II$50,IH14&lt;&gt;""),AND(JD14&gt;=JQ$46,JD14&lt;&gt;"",JF14&gt;=JQ$50,JF14&lt;&gt;""),AND(JG14&gt;=JQ$46,JG14&lt;&gt;"",JI14&gt;=JQ$50,JI14&lt;&gt;""),AND(JK14&gt;=JQ$46,JK14&lt;&gt;"",JM14&gt;=JQ$50,JM14&lt;&gt;""),AND(JN14&gt;=JQ$46,JN14&lt;&gt;"",JP14&gt;=JQ$50,JP14&lt;&gt;""),AND(KL14&gt;=KY$46,KL14&lt;&gt;"",KN14&gt;=KY$50,KN14&lt;&gt;""),AND(KO14&gt;=KY$46,KO14&lt;&gt;"",KQ14&gt;=KY$50,KQ14&lt;&gt;""),AND(KS14&gt;=KY$46,KS14&lt;&gt;"",KU14&gt;=KY$50,KU14&lt;&gt;""),AND(KV14&gt;=KY$46,KV14&lt;&gt;"",KX14&gt;=KY$50,KX14&lt;&gt;""),AND(LT14&gt;=MG$46,LT14&lt;&gt;"",LV14&gt;=MG$50,LV14&lt;&gt;""),AND(LW14&gt;=MG$46,LW14&lt;&gt;"",LY14&gt;=MG$50,LY14&lt;&gt;""),AND(MA14&gt;=MG$46,MA14&lt;&gt;"",MC14&gt;=MG$50,MC14&lt;&gt;""),AND(MD14&gt;=MG$46,MD14&lt;&gt;"",MF14&gt;=MG$50,MF14&lt;&gt;""),AND(NB14&gt;=NO$46,NB14&lt;&gt;"",ND14&gt;=NO$50,ND14&lt;&gt;""),AND(NE14&gt;=NO$46,NE14&lt;&gt;"",NG14&gt;=NO$50,NG14&lt;&gt;""),AND(NI14&gt;=NO$46,NI14&lt;&gt;"",NK14&gt;=NO$50,NK14&lt;&gt;""),AND(NL14&gt;=NO$46,NL14&lt;&gt;"",NN14&gt;=NO$50,NN14&lt;&gt;""),AND(OJ14&gt;=OW$46,OJ14&lt;&gt;"",OL14&gt;=OW$50,OL14&lt;&gt;""),AND(OM14&gt;=OW$46,OM14&lt;&gt;"",OO14&gt;=OW$50,OO14&lt;&gt;""),AND(OQ14&gt;=OW$46,OQ14&lt;&gt;"",OS14&gt;=OW$50,OS14&lt;&gt;""),AND(OT14&gt;=OW$46,OT14&lt;&gt;"",OV14&gt;=OW$50,OV14&lt;&gt;""),AND(PR14&gt;=QE$46,PR14&lt;&gt;"",PT14&gt;=QE$50,PT14&lt;&gt;""),AND(PU14&gt;=QE$46,PU14&lt;&gt;"",PW14&gt;=QE$50,PW14&lt;&gt;""),AND(PY14&gt;=QE$46,PY14&lt;&gt;"",QA14&gt;=QE$50,QA14&lt;&gt;""),AND(QB14&gt;=QE$46,QB14&lt;&gt;"",QD14&gt;=QE$50,QD14&lt;&gt;""),AND(QZ14&gt;=RM$46,QZ14&lt;&gt;"",RB14&gt;=RM$50,RB14&lt;&gt;""),AND(RC14&gt;=RM$46,RC14&lt;&gt;"",RE14&gt;=RM$50,RE14&lt;&gt;""),AND(RG14&gt;=RM$46,RG14&lt;&gt;"",RI14&gt;=RM$50,RI14&lt;&gt;""),AND(RJ14&gt;=RM$46,RJ14&lt;&gt;"",RL14&gt;=RM$50,RL14&lt;&gt;""),AND(SH14&gt;=SU$46,SH14&lt;&gt;"",SJ14&gt;=SU$50,SJ14&lt;&gt;""),AND(SK14&gt;=SU$46,SK14&lt;&gt;"",SM14&gt;=SU$50,SM14&lt;&gt;""),AND(SO14&gt;=SU$46,SO14&lt;&gt;"",SQ14&gt;=SU$50,SQ14&lt;&gt;""),AND(SR14&gt;=SU$46,SR14&lt;&gt;"",ST14&gt;=SU$50,ST14&lt;&gt;"")),"Merit",IF(OR(AND(AO14&gt;=AY$45,AO14&lt;&gt;"",AQ14&gt;=AY$49,AQ14&lt;&gt;"",AN14=""),AND(AR14&gt;=AY$45,AR14&lt;&gt;"",AT14&gt;=AY$49,AT14&lt;&gt;"",AN14=""),AND(AV14&gt;=AY$45,AV14&lt;&gt;"",AX14&gt;=AY$49,AX14&lt;&gt;"",AN14=""),AND(BP14&gt;=BZ$45,BP14&lt;&gt;"",BR14&gt;=BZ$49,BR14&lt;&gt;"",BO14=""),AND(BS14&gt;=BZ$45,BS14&lt;&gt;"",BU14&gt;=BZ$49,BU14&lt;&gt;"",BO14=""),AND(BW14&gt;=BZ$45,BW14&lt;&gt;"",BY14&gt;=BZ$49,BY14&lt;&gt;"",BO14=""),AND(CQ14&gt;=DA$45,CQ14&lt;&gt;"",CS14&gt;=DA$49,CS14&lt;&gt;"",CP14=""),AND(CT14&gt;=DA$45,CT14&lt;&gt;"",CV14&gt;=DA$49,CV14&lt;&gt;"",CP14=""),AND(CX14&gt;=DA$45,CX14&lt;&gt;"",CZ14&gt;=DA$49,CZ14&lt;&gt;"",CP14=""),AND(DX14&gt;=EK$45,DX14&lt;&gt;"",DZ14&gt;=EK$49,DZ14&lt;&gt;""),AND(EA14&gt;=EK$45,EA14&lt;&gt;"",EC14&gt;=EK$49,EC14&lt;&gt;""),AND(EE14&gt;=EK$45,EE14&lt;&gt;"",EG14&gt;=EK$49,EG14&lt;&gt;""),AND(EH14&gt;=EK$45,EH14&lt;&gt;"",EJ14&gt;=EK$49,EJ14&lt;&gt;""),AND(FF14&gt;=FS$45,FF14&lt;&gt;"",FH14&gt;=FS$49,FH14&lt;&gt;""),AND(FI14&gt;=FS$45,FI14&lt;&gt;"",FK14&gt;=FS$49,FK14&lt;&gt;""),AND(FM14&gt;=FS$45,FM14&lt;&gt;"",FO14&gt;=FS$49,FO14&lt;&gt;""),AND(FP14&gt;=FS$45,FP14&lt;&gt;"",FR14&gt;=FS$49,FR14&lt;&gt;""),AND(GN14&gt;=HA$45,GN14&lt;&gt;"",GP14&gt;=HA$49,GP14&lt;&gt;""),AND(GQ14&gt;=HA$45,GQ14&lt;&gt;"",GS14&gt;=HA$49,GS14&lt;&gt;""),AND(GU14&gt;=HA$45,GU14&lt;&gt;"",GW14&gt;=HA$49,GW14&lt;&gt;""),AND(GX14&gt;=HA$45,GX14&lt;&gt;"",GZ14&gt;=HA$49,GZ14&lt;&gt;""),AND(HV14&gt;=II$45,HV14&lt;&gt;"",HX14&gt;=II$49,HX14&lt;&gt;""),AND(HY14&gt;=II$45,HY14&lt;&gt;"",IA14&gt;=II$49,IA14&lt;&gt;""),AND(IC14&gt;=II$45,IC14&lt;&gt;"",IE14&gt;=II$49,IE14&lt;&gt;""),AND(IF14&gt;=II$45,IF14&lt;&gt;"",IH14&gt;=II$49,IH14&lt;&gt;""),AND(JD14&gt;=JQ$45,JD14&lt;&gt;"",JF14&gt;=JQ$49,JF14&lt;&gt;""),AND(JG14&gt;=JQ$45,JG14&lt;&gt;"",JI14&gt;=JQ$49,JI14&lt;&gt;""),AND(JK14&gt;=JQ$45,JK14&lt;&gt;"",JM14&gt;=JQ$49,JM14&lt;&gt;""),AND(JN14&gt;=JQ$45,JN14&lt;&gt;"",JP14&gt;=JQ$49,JP14&lt;&gt;""),AND(KL14&gt;=KY$45,KL14&lt;&gt;"",KN14&gt;=KY$49,KN14&lt;&gt;""),AND(KO14&gt;=KY$45,KO14&lt;&gt;"",KQ14&gt;=KY$49,KQ14&lt;&gt;""),AND(KS14&gt;=KY$45,KS14&lt;&gt;"",KU14&gt;=KY$49,KU14&lt;&gt;""),AND(KV14&gt;=KY$45,KV14&lt;&gt;"",KX14&gt;=KY$49,KX14&lt;&gt;""),AND(LT14&gt;=MG$45,LT14&lt;&gt;"",LV14&gt;=MG$49,LV14&lt;&gt;""),AND(LW14&gt;=MG$45,LW14&lt;&gt;"",LY14&gt;=MG$49,LY14&lt;&gt;""),AND(MA14&gt;=MG$45,MA14&lt;&gt;"",MC14&gt;=MG$49,MC14&lt;&gt;""),AND(MD14&gt;=MG$45,MD14&lt;&gt;"",MF14&gt;=MG$49,MF14&lt;&gt;""),AND(NB14&gt;=NO$45,NB14&lt;&gt;"",ND14&gt;=NO$49,ND14&lt;&gt;""),AND(NE14&gt;=NO$45,NE14&lt;&gt;"",NG14&gt;=NO$49,NG14&lt;&gt;""),AND(NI14&gt;=NO$45,NI14&lt;&gt;"",NK14&gt;=NO$49,NK14&lt;&gt;""),AND(NL14&gt;=NO$45,NL14&lt;&gt;"",NN14&gt;=NO$49,NN14&lt;&gt;""),AND(OJ14&gt;=OW$45,OJ14&lt;&gt;"",OL14&gt;=OW$49,OL14&lt;&gt;""),AND(OM14&gt;=OW$45,OM14&lt;&gt;"",OO14&gt;=OW$49,OO14&lt;&gt;""),AND(OQ14&gt;=OW$45,OQ14&lt;&gt;"",OS14&gt;=OW$49,OS14&lt;&gt;""),AND(OT14&gt;=OW$45,OT14&lt;&gt;"",OV14&gt;=OW$49,OV14&lt;&gt;""),AND(PR14&gt;=QE$45,PR14&lt;&gt;"",PT14&gt;=QE$49,PT14&lt;&gt;""),AND(PU14&gt;=QE$45,PU14&lt;&gt;"",PW14&gt;=QE$49,PW14&lt;&gt;""),AND(PY14&gt;=QE$45,PY14&lt;&gt;"",QA14&gt;=QE$49,QA14&lt;&gt;""),AND(QB14&gt;=QE$45,QB14&lt;&gt;"",QD14&gt;=QE$49,QD14&lt;&gt;""),AND(QZ14&gt;=RM$45,QZ14&lt;&gt;"",RB14&gt;=RM$49,RB14&lt;&gt;""),AND(RC14&gt;=RM$45,RC14&lt;&gt;"",RE14&gt;=RM$49,RE14&lt;&gt;""),AND(RG14&gt;=RM$45,RG14&lt;&gt;"",RI14&gt;=RM$49,RI14&lt;&gt;""),AND(RJ14&gt;=RM$45,RJ14&lt;&gt;"",RL14&gt;=RM$49,RL14&lt;&gt;""),AND(SH14&gt;=SU$45,SH14&lt;&gt;"",SJ14&gt;=SU$49,SJ14&lt;&gt;""),AND(SK14&gt;=SU$45,SK14&lt;&gt;"",SM14&gt;=SU$49,SM14&lt;&gt;""),AND(SO14&gt;=SU$45,SO14&lt;&gt;"",SQ14&gt;=SU$49,SQ14&lt;&gt;""),AND(SR14&gt;=SU$45,SR14&lt;&gt;"",ST14&gt;=SU$49,ST14&lt;&gt;"")),"Excellence",IF(K14="P","Worlds Team",IF(H14="P","National Team","")))))</f>
        <v/>
      </c>
      <c r="K14" s="3" t="str">
        <f>IF(OR(AND(AO14&gt;=AY$44,AO14&lt;&gt;"",AQ14&gt;=AY$48,AQ14&lt;&gt;"",AN14=""),AND(AR14&gt;=AY$44,AR14&lt;&gt;"",AT14&gt;=AY$48,AT14&lt;&gt;"",AN14=""),AND(AV14&gt;=AY$44,AV14&lt;&gt;"",AX14&gt;=AY$48,AX14&lt;&gt;"",AN14=""),AND(BP14&gt;=BZ$44,BP14&lt;&gt;"",BR14&gt;=BZ$48,BR14&lt;&gt;"",BO14=""),AND(BS14&gt;=BZ$44,BS14&lt;&gt;"",BU14&gt;=BZ$48,BU14&lt;&gt;"",BO14=""),AND(BW14&gt;=BZ$44,BW14&lt;&gt;"",BY14&gt;=BZ$48,BY14&lt;&gt;"",BO14=""),AND(CQ14&gt;=DA$44,CQ14&lt;&gt;"",CS14&gt;=DA$48,CS14&lt;&gt;"",CP14=""),AND(CT14&gt;=DA$44,CT14&lt;&gt;"",CV14&gt;=DA$48,CV14&lt;&gt;"",CP14=""),AND(CX14&gt;=DA$44,CX14&lt;&gt;"",CZ14&gt;=DA$48,CZ14&lt;&gt;"",CP14=""),AND(DX14&gt;=EK$44,DX14&lt;&gt;"",DZ14&gt;=EK$48,DZ14&lt;&gt;""),AND(EA14&gt;=EK$44,EA14&lt;&gt;"",EC14&gt;=EK$48,EC14&lt;&gt;""),AND(EE14&gt;=EK$44,EE14&lt;&gt;"",EG14&gt;=EK$48,EG14&lt;&gt;""),AND(EH14&gt;=EK$44,EH14&lt;&gt;"",EJ14&gt;=EK$48,EJ14&lt;&gt;""),AND(FF14&gt;=FS$44,FF14&lt;&gt;"",FH14&gt;=FS$48,FH14&lt;&gt;""),AND(FI14&gt;=FS$44,FI14&lt;&gt;"",FK14&gt;=FS$48,FK14&lt;&gt;""),AND(FM14&gt;=FS$44,FM14&lt;&gt;"",FO14&gt;=FS$48,FO14&lt;&gt;""),AND(FP14&gt;=FS$44,FP14&lt;&gt;"",FR14&gt;=FS$48,FR14&lt;&gt;""),AND(GN14&gt;=HA$44,GN14&lt;&gt;"",GP14&gt;=HA$48,GP14&lt;&gt;""),AND(GQ14&gt;=HA$44,GQ14&lt;&gt;"",GS14&gt;=HA$48,GS14&lt;&gt;""),AND(GU14&gt;=HA$44,GU14&lt;&gt;"",GW14&gt;=HA$48,GW14&lt;&gt;""),AND(GX14&gt;=HA$44,GX14&lt;&gt;"",GZ14&gt;=HA$48,GZ14&lt;&gt;""),AND(HV14&gt;=II$44,HV14&lt;&gt;"",HX14&gt;=II$48,HX14&lt;&gt;""),AND(HY14&gt;=II$44,HY14&lt;&gt;"",IA14&gt;=II$48,IA14&lt;&gt;""),AND(IC14&gt;=II$44,IC14&lt;&gt;"",IE14&gt;=II$48,IE14&lt;&gt;""),AND(IF14&gt;=II$44,IF14&lt;&gt;"",IH14&gt;=II$48,IH14&lt;&gt;""),AND(JD14&gt;=JQ$44,JD14&lt;&gt;"",JF14&gt;=JQ$48,JF14&lt;&gt;""),AND(JG14&gt;=JQ$44,JG14&lt;&gt;"",JI14&gt;=JQ$48,JI14&lt;&gt;""),AND(JK14&gt;=JQ$44,JK14&lt;&gt;"",JM14&gt;=JQ$48,JM14&lt;&gt;""),AND(JN14&gt;=JQ$44,JN14&lt;&gt;"",JP14&gt;=JQ$48,JP14&lt;&gt;""),AND(KL14&gt;=KY$44,KL14&lt;&gt;"",KN14&gt;=KY$48,KN14&lt;&gt;""),AND(KO14&gt;=KY$44,KO14&lt;&gt;"",KQ14&gt;=KY$48,KQ14&lt;&gt;""),AND(KS14&gt;=KY$44,KS14&lt;&gt;"",KU14&gt;=KY$48,KU14&lt;&gt;""),AND(KV14&gt;=KY$44,KV14&lt;&gt;"",KX14&gt;=KY$48,KX14&lt;&gt;""),AND(LT14&gt;=MG$44,LT14&lt;&gt;"",LV14&gt;=MG$48,LV14&lt;&gt;""),AND(LW14&gt;=MG$44,LW14&lt;&gt;"",LY14&gt;=MG$48,LY14&lt;&gt;""),AND(MA14&gt;=MG$44,MA14&lt;&gt;"",MC14&gt;=MG$48,MC14&lt;&gt;""),AND(MD14&gt;=MG$44,MD14&lt;&gt;"",MF14&gt;=MG$48,MF14&lt;&gt;""),AND(NB14&gt;=NO$44,NB14&lt;&gt;"",ND14&gt;=NO$48,ND14&lt;&gt;""),AND(NE14&gt;=NO$44,NE14&lt;&gt;"",NG14&gt;=NO$48,NG14&lt;&gt;""),AND(NI14&gt;=NO$44,NI14&lt;&gt;"",NK14&gt;=NO$48,NK14&lt;&gt;""),AND(NL14&gt;=NO$44,NL14&lt;&gt;"",NN14&gt;=NO$48,NN14&lt;&gt;""),AND(OJ14&gt;=OW$44,OJ14&lt;&gt;"",OL14&gt;=OW$48,OL14&lt;&gt;""),AND(OM14&gt;=OW$44,OM14&lt;&gt;"",OO14&gt;=OW$48,OO14&lt;&gt;""),AND(OQ14&gt;=OW$44,OQ14&lt;&gt;"",OS14&gt;=OW$48,OS14&lt;&gt;""),AND(OT14&gt;=OW$44,OT14&lt;&gt;"",OV14&gt;=OW$48,OV14&lt;&gt;""),AND(PR14&gt;=QE$44,PR14&lt;&gt;"",PT14&gt;=QE$48,PT14&lt;&gt;""),AND(PU14&gt;=QE$44,PU14&lt;&gt;"",PW14&gt;=QE$48,PW14&lt;&gt;""),AND(PY14&gt;=QE$44,PY14&lt;&gt;"",QA14&gt;=QE$48,QA14&lt;&gt;""),AND(QB14&gt;=QE$44,QB14&lt;&gt;"",QD14&gt;=QE$48,QD14&lt;&gt;""),AND(QZ14&gt;=RM$44,QZ14&lt;&gt;"",RB14&gt;=RM$48,RB14&lt;&gt;""),AND(RC14&gt;=RM$44,RC14&lt;&gt;"",RE14&gt;=RM$48,RE14&lt;&gt;""),AND(RG14&gt;=RM$44,RG14&lt;&gt;"",RI14&gt;=RM$48,RI14&lt;&gt;""),AND(RJ14&gt;=RM$44,RJ14&lt;&gt;"",RL14&gt;=RM$48,RL14&lt;&gt;""),AND(SH14&gt;=SU$44,SH14&lt;&gt;"",SJ14&gt;=SU$48,SJ14&lt;&gt;""),AND(SK14&gt;=SU$44,SK14&lt;&gt;"",SM14&gt;=SU$48,SM14&lt;&gt;""),AND(SO14&gt;=SU$44,SO14&lt;&gt;"",SQ14&gt;=SU$48,SQ14&lt;&gt;""),AND(SR14&gt;=SU$44,SR14&lt;&gt;"",ST14&gt;=SU$48,ST14&lt;&gt;"")),"P","")</f>
        <v/>
      </c>
      <c r="L14" s="8">
        <f>IF(COUNT(AQ14,AT14,BR14,BU14,CS14,CV14)&gt;0,LARGE((AQ14,AT14,BR14,BU14,CS14,CV14),1),0)</f>
        <v>51.349999999999994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IF(COUNT(AQ14,AT14,BR14,BU14,CS14,CV14)&gt;1,LARGE((AQ14,AT14,BR14,BU14,CS14,CV14),2),0)</f>
        <v>50.040000000000006</v>
      </c>
      <c r="O14" s="8" t="str">
        <f>IF(N14="","",IF(OR(N14=CS14,N14=CV14),$CA$1,IF(OR(N14=BR14,N14=BU14),$AZ$1,IF(OR(N14=AQ14,N14=AT14),$Y$1,""))))</f>
        <v>2024 Nationals</v>
      </c>
      <c r="P14" s="8">
        <f>IF(COUNT(AQ14,AT14,BR14,BU14,CS14,CV14)&gt;2,MAX(AX14,BY14,CZ14,LARGE((AQ14,AT14,BR14,BU14,CS14,CV14),3)),IF(MAX(AX14,BY14,CZ14)&gt;0,MAX(AX14,BY14,CZ14),0))</f>
        <v>49.08</v>
      </c>
      <c r="Q14" s="8" t="str">
        <f>IF(P14="","",IF(OR(P14=CS14,P14=CV14,P14=CZ14),$CA$1,IF(OR(P14=BR14,P14=BU14,P14=BY14),$AZ$1,IF(OR(P14=AQ14,P14=AT14,P14=AX14),$Y$1,""))))</f>
        <v>2024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13.6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Nationals</v>
      </c>
      <c r="T14" s="8">
        <f>IF(MAX(IF(AO14&gt;=$AY$43,AP14,0),IF(AR14&gt;=$AY$43,AS14,0),IF(AV14&gt;=$AY$43,AW14,0),IF(BP14&gt;=$BZ$43,BQ14,0),IF(BS14&gt;=$BZ$43,BT14,0),IF(BW14&gt;=$BZ$43,BX14,0),IF(CQ14&gt;=$DA$43,CR14,0),IF(CT14&gt;=$DA$43,CU14,0),IF(CX14&gt;=$DA$43,CY14,0),IF(DX14&gt;=$EK$43,DY14,0),IF(EA14&gt;=$EK$43,EB14,0),IF(EE14&gt;=$EK$43,EF14,0),IF(EH14&gt;=$EK$43,EI14,0),IF(FF14&gt;=$FS$43,FG14,0),IF(FI14&gt;=$FS$43,FJ14,0),IF(FM14&gt;=$FS$43,FN14,0),IF(FP14&gt;=$FS$43,FQ14,0),IF(GN14&gt;=$HA$43,GO14,0),IF(GQ14&gt;=$HA$43,GR14,0),IF(GU14&gt;=$HA$43,GV14,0),IF(GX14&gt;=$HA$43,GY14,0),IF(HV14&gt;=$II$43,HW14,0),IF(HY14&gt;=$II$43,HZ14,0),IF(IC14&gt;=$II$43,ID14,0),IF(IF14&gt;=$II$43,IG14,0),IF(JD14&gt;=$JQ$43,JE14,0),IF(JG14&gt;=$JQ$43,JH14,0),IF(JK14&gt;=$JQ$43,JL14,0),IF(JN14&gt;=$JQ$43,JO14,0),IF(KL14&gt;=$KY$43,KM14,0),IF(KO14&gt;=$KY$43,KP14,0),IF(KS14&gt;=$KY$43,KT14,0),IF(KV14&gt;=$KY$43,KW14,0),IF(LT14&gt;=$MG$43,LU14,0),IF(LW14&gt;=$MG$43,LX14,0),IF(MA14&gt;=$MG$43,MB14,0),IF(MD14&gt;=$MG$43,ME14,0),IF(NB14&gt;=$NO$43,NC14,0),IF(NE14&gt;=$NO$43,NF14,0),IF(NI14&gt;=$NO$43,NJ14,0),IF(NL14&gt;=$NO$43,NM14,0),IF(OJ14&gt;=$OW$43,OK14,0),IF(OM14&gt;=$OW$43,ON14,0),IF(OQ14&gt;=$OW$43,OR14,0),IF(OT14&gt;=$OW$43,OU14,0),IF(PR14&gt;=$QE$43,PS14,0),IF(PU14&gt;=$QE$43,PV14,0),IF(PY14&gt;=$QE$43,PZ14,0),IF(QB14&gt;=$QE$43,QC14,0),IF(QZ14&gt;=$RM$43,RA14,0),IF(RC14&gt;=$RM$43,RD14,0),IF(RG14&gt;=$RM$43,RH14,0),IF(RJ14&gt;=$RM$43,RK14,0),IF(SH14&gt;=$SU$43,SI14,0),IF(SK14&gt;=$SU$43,SL14,0),IF(SO14&gt;=$SU$43,SP14,0),IF(SR14&gt;=$SU$43,SS14,0))&gt;0,MAX(IF(AO14&gt;=$AY$43,AP14,0),IF(AR14&gt;=$AY$43,AS14,0),IF(AV14&gt;=$AY$43,AW14,0),IF(BP14&gt;=$BZ$43,BQ14,0),IF(BS14&gt;=$BZ$43,BT14,0),IF(BW14&gt;=$BZ$43,BX14,0),IF(CQ14&gt;=$DA$43,CR14,0),IF(CT14&gt;=$DA$43,CU14,0),IF(CX14&gt;=$DA$43,CY14,0),IF(DX14&gt;=$EK$43,DY14,0),IF(EA14&gt;=$EK$43,EB14,0),IF(EE14&gt;=$EK$43,EF14,0),IF(EH14&gt;=$EK$43,EI14,0),IF(FF14&gt;=$FS$43,FG14,0),IF(FI14&gt;=$FS$43,FJ14,0),IF(FM14&gt;=$FS$43,FN14,0),IF(FP14&gt;=$FS$43,FQ14,0),IF(GN14&gt;=$HA$43,GO14,0),IF(GQ14&gt;=$HA$43,GR14,0),IF(GU14&gt;=$HA$43,GV14,0),IF(GX14&gt;=$HA$43,GY14,0),IF(HV14&gt;=$II$43,HW14,0),IF(HY14&gt;=$II$43,HZ14,0),IF(IC14&gt;=$II$43,ID14,0),IF(IF14&gt;=$II$43,IG14,0),IF(JD14&gt;=$JQ$43,JE14,0),IF(JG14&gt;=$JQ$43,JH14,0),IF(JK14&gt;=$JQ$43,JL14,0),IF(JN14&gt;=$JQ$43,JO14,0),IF(KL14&gt;=$KY$43,KM14,0),IF(KO14&gt;=$KY$43,KP14,0),IF(KS14&gt;=$KY$43,KT14,0),IF(KV14&gt;=$KY$43,KW14,0),IF(LT14&gt;=$MG$43,LU14,0),IF(LW14&gt;=$MG$43,LX14,0),IF(MA14&gt;=$MG$43,MB14,0),IF(MD14&gt;=$MG$43,ME14,0),IF(NB14&gt;=$NO$43,NC14,0),IF(NE14&gt;=$NO$43,NF14,0),IF(NI14&gt;=$NO$43,NJ14,0),IF(NL14&gt;=$NO$43,NM14,0),IF(OJ14&gt;=$OW$43,OK14,0),IF(OM14&gt;=$OW$43,ON14,0),IF(OQ14&gt;=$OW$43,OR14,0),IF(OT14&gt;=$OW$43,OU14,0),IF(PR14&gt;=$QE$43,PS14,0),IF(PU14&gt;=$QE$43,PV14,0),IF(PY14&gt;=$QE$43,PZ14,0),IF(QB14&gt;=$QE$43,QC14,0),IF(QZ14&gt;=$RM$43,RA14,0),IF(RC14&gt;=$RM$43,RD14,0),IF(RG14&gt;=$RM$43,RH14,0),IF(RJ14&gt;=$RM$43,RK14,0),IF(SH14&gt;=$SU$43,SI14,0),IF(SK14&gt;=$SU$43,SL14,0),IF(SO14&gt;=$SU$43,SP14,0),IF(SR14&gt;=$SU$43,SS14,0)),0)</f>
        <v>14.05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2024 Nationals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7"/>
      <c r="AO14" s="38" t="str">
        <f>IF(AA14&gt;0,AA14,"")</f>
        <v/>
      </c>
      <c r="AP14" s="38" t="str">
        <f>IF(AB14&gt;0,AB14,"")</f>
        <v/>
      </c>
      <c r="AQ14" s="40" t="str">
        <f>IF(SUM(Y14:AB14)-AC14&gt;0,SUM(Y14:AB14)-AC14,"")</f>
        <v/>
      </c>
      <c r="AR14" s="40" t="str">
        <f>IF(AF14&gt;0,AF14,"")</f>
        <v/>
      </c>
      <c r="AS14" s="40" t="str">
        <f>IF(AG14&gt;0,AG14,"")</f>
        <v/>
      </c>
      <c r="AT14" s="40" t="str">
        <f>IF(SUM(AD14:AG14)-AH14&gt;0,SUM(AD14:AG14)-AH14,"")</f>
        <v/>
      </c>
      <c r="AU14" s="40" t="str">
        <f>IF(AQ14="","",MAX(AQ14,AT14))</f>
        <v/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 t="str">
        <f>IF(SUM(AU14,AX14)&gt;0,SUM(AU14,AX14),"")</f>
        <v/>
      </c>
      <c r="AZ14" s="26">
        <v>13.1</v>
      </c>
      <c r="BA14" s="26">
        <v>8.6999999999999993</v>
      </c>
      <c r="BB14" s="26">
        <v>10.6</v>
      </c>
      <c r="BC14" s="26">
        <v>13.53</v>
      </c>
      <c r="BD14" s="26">
        <v>0</v>
      </c>
      <c r="BE14" s="26">
        <v>13.7</v>
      </c>
      <c r="BF14" s="26">
        <v>9.3000000000000007</v>
      </c>
      <c r="BG14" s="26">
        <v>12.4</v>
      </c>
      <c r="BH14" s="26">
        <v>13.68</v>
      </c>
      <c r="BI14" s="26">
        <v>0</v>
      </c>
      <c r="BJ14" s="26">
        <v>12.1</v>
      </c>
      <c r="BK14" s="26">
        <v>8.9</v>
      </c>
      <c r="BL14" s="26">
        <v>11.5</v>
      </c>
      <c r="BM14" s="26">
        <v>13.25</v>
      </c>
      <c r="BN14" s="26">
        <v>0</v>
      </c>
      <c r="BO14" s="28"/>
      <c r="BP14" s="39">
        <f>IF(BB14&gt;0,BB14,"")</f>
        <v>10.6</v>
      </c>
      <c r="BQ14" s="39">
        <f>IF(BC14&gt;0,BC14,"")</f>
        <v>13.53</v>
      </c>
      <c r="BR14" s="11">
        <f>IF(SUM(AZ14:BC14)-BD14&gt;0,SUM(AZ14:BC14)-BD14,"")</f>
        <v>45.93</v>
      </c>
      <c r="BS14" s="11">
        <f>IF(BG14&gt;0,BG14,"")</f>
        <v>12.4</v>
      </c>
      <c r="BT14" s="11">
        <f>IF(BH14&gt;0,BH14,"")</f>
        <v>13.68</v>
      </c>
      <c r="BU14" s="11">
        <f>IF(SUM(BE14:BH14)-BI14&gt;0,SUM(BE14:BH14)-BI14,"")</f>
        <v>49.08</v>
      </c>
      <c r="BV14" s="11">
        <f>IF(BR14="","",MAX(BR14,BU14))</f>
        <v>49.08</v>
      </c>
      <c r="BW14" s="11">
        <f>IF(BL14&gt;0,BL14,"")</f>
        <v>11.5</v>
      </c>
      <c r="BX14" s="11">
        <f>IF(BM14&gt;0,BM14,"")</f>
        <v>13.25</v>
      </c>
      <c r="BY14" s="11">
        <f>IF(SUM(BJ14:BM14)-BN14&gt;0,SUM(BJ14:BM14)-BN14,"")</f>
        <v>45.75</v>
      </c>
      <c r="BZ14" s="11">
        <f>IF(SUM(BV14,BY14)&gt;0,SUM(BV14,BY14),"")</f>
        <v>94.83</v>
      </c>
      <c r="CA14" s="22">
        <v>13.8</v>
      </c>
      <c r="CB14" s="22">
        <v>9.3000000000000007</v>
      </c>
      <c r="CC14" s="22">
        <v>12.8</v>
      </c>
      <c r="CD14" s="22">
        <v>14.14</v>
      </c>
      <c r="CE14" s="22">
        <v>0</v>
      </c>
      <c r="CF14" s="22">
        <v>14.2</v>
      </c>
      <c r="CG14" s="22">
        <v>9.5</v>
      </c>
      <c r="CH14" s="22">
        <v>13.6</v>
      </c>
      <c r="CI14" s="22">
        <v>14.05</v>
      </c>
      <c r="CJ14" s="22">
        <v>0</v>
      </c>
      <c r="CK14" s="22">
        <v>4.4000000000000004</v>
      </c>
      <c r="CL14" s="22">
        <v>2.8</v>
      </c>
      <c r="CM14" s="22">
        <v>4.5</v>
      </c>
      <c r="CN14" s="22">
        <v>4.42</v>
      </c>
      <c r="CO14" s="22">
        <v>0</v>
      </c>
      <c r="CP14" s="27"/>
      <c r="CQ14" s="38">
        <f>IF(CC14&gt;0,CC14,"")</f>
        <v>12.8</v>
      </c>
      <c r="CR14" s="38">
        <f>IF(CD14&gt;0,CD14,"")</f>
        <v>14.14</v>
      </c>
      <c r="CS14" s="40">
        <f>IF(SUM(CA14:CD14)-CE14&gt;0,SUM(CA14:CD14)-CE14,"")</f>
        <v>50.040000000000006</v>
      </c>
      <c r="CT14" s="40">
        <f>IF(CH14&gt;0,CH14,"")</f>
        <v>13.6</v>
      </c>
      <c r="CU14" s="40">
        <f>IF(CI14&gt;0,CI14,"")</f>
        <v>14.05</v>
      </c>
      <c r="CV14" s="40">
        <f>IF(SUM(CF14:CI14)-CJ14&gt;0,SUM(CF14:CI14)-CJ14,"")</f>
        <v>51.349999999999994</v>
      </c>
      <c r="CW14" s="40">
        <f>IF(CS14="","",MAX(CS14,CV14))</f>
        <v>51.349999999999994</v>
      </c>
      <c r="CX14" s="40">
        <f>IF(CM14&gt;0,CM14,"")</f>
        <v>4.5</v>
      </c>
      <c r="CY14" s="40">
        <f>IF(CN14&gt;0,CN14,"")</f>
        <v>4.42</v>
      </c>
      <c r="CZ14" s="40">
        <f>IF(SUM(CK14:CN14)-CO14&gt;0,SUM(CK14:CN14)-CO14,"")</f>
        <v>16.119999999999997</v>
      </c>
      <c r="DA14" s="40">
        <f>IF(SUM(CW14,CZ14)&gt;0,SUM(CW14,CZ14),"")</f>
        <v>67.47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13.45</v>
      </c>
      <c r="SW14" s="22">
        <f>IF($CP14="P",CB14,(CB14+BA14)/2)</f>
        <v>9</v>
      </c>
      <c r="SX14" s="22">
        <f>IF($CP14="P",CC14,(CC14+BB14)/2)</f>
        <v>11.7</v>
      </c>
      <c r="SY14" s="22">
        <f>IF($CP14="P",CD14,(CD14+BC14)/2)</f>
        <v>13.835000000000001</v>
      </c>
      <c r="SZ14" s="22">
        <f>IF($CP14="P",CE14,(CE14+BD14)/2)</f>
        <v>0</v>
      </c>
      <c r="TA14" s="22">
        <f>IF($CP14="P",CF14,(CF14+BE14)/2)</f>
        <v>13.95</v>
      </c>
      <c r="TB14" s="22">
        <f>IF($CP14="P",CG14,(CG14+BF14)/2)</f>
        <v>9.4</v>
      </c>
      <c r="TC14" s="22">
        <f>IF($CP14="P",CH14,(CH14+BG14)/2)</f>
        <v>13</v>
      </c>
      <c r="TD14" s="22">
        <f>IF($CP14="P",CI14,(CI14+BH14)/2)</f>
        <v>13.865</v>
      </c>
      <c r="TE14" s="22">
        <f>IF($CP14="P",CJ14,(CJ14+BI14)/2)</f>
        <v>0</v>
      </c>
      <c r="TF14" s="22">
        <f>IF($CP14="P",CK14,(CK14+BJ14)/2)</f>
        <v>8.25</v>
      </c>
      <c r="TG14" s="22">
        <f>IF($CP14="P",CL14,(CL14+BK14)/2)</f>
        <v>5.85</v>
      </c>
      <c r="TH14" s="22">
        <f>IF($CP14="P",CM14,(CM14+BL14)/2)</f>
        <v>8</v>
      </c>
      <c r="TI14" s="22">
        <f>IF($CP14="P",CN14,(CN14+BM14)/2)</f>
        <v>8.8350000000000009</v>
      </c>
      <c r="TJ14" s="22">
        <f>IF($CP14="P",CO14,(CO14+BN14)/2)</f>
        <v>0</v>
      </c>
      <c r="TK14" s="27" t="s">
        <v>46</v>
      </c>
      <c r="TL14" s="40">
        <f>IF(SX14&gt;0,SX14,"")</f>
        <v>11.7</v>
      </c>
      <c r="TM14" s="40">
        <f>IF(SY14&gt;0,SY14,"")</f>
        <v>13.835000000000001</v>
      </c>
      <c r="TN14" s="40">
        <f>IF(SUM(SV14:SY14)-SZ14&gt;0,SUM(SV14:SY14)-SZ14,"")</f>
        <v>47.984999999999999</v>
      </c>
      <c r="TO14" s="40">
        <f>IF(TC14&gt;0,TC14,"")</f>
        <v>13</v>
      </c>
      <c r="TP14" s="40">
        <f>IF(TD14&gt;0,TD14,"")</f>
        <v>13.865</v>
      </c>
      <c r="TQ14" s="40">
        <f>IF(SUM(TA14:TD14)-TE14&gt;0,SUM(TA14:TD14)-TE14,"")</f>
        <v>50.215000000000003</v>
      </c>
      <c r="TR14" s="40">
        <f>IF(MAX(TN14,TQ14)&gt;0,MAX(TN14,TQ14),"")</f>
        <v>50.215000000000003</v>
      </c>
      <c r="TS14" s="40">
        <f>IF(TH14&gt;0,TH14,"")</f>
        <v>8</v>
      </c>
      <c r="TT14" s="40">
        <f>IF(TI14&gt;0,TI14,"")</f>
        <v>8.8350000000000009</v>
      </c>
      <c r="TU14" s="40">
        <f>IF(SUM(TF14:TI14)-TJ14&gt;0,SUM(TF14:TI14)-TJ14,"")</f>
        <v>30.935000000000002</v>
      </c>
      <c r="TV14" s="40">
        <f>IF(SUM(TR14,TU14)&gt;0,SUM(TR14,TU14),"")</f>
        <v>81.150000000000006</v>
      </c>
    </row>
    <row r="15" spans="1:542" x14ac:dyDescent="0.2">
      <c r="A15" s="4" t="str" cm="1">
        <f t="array" ref="A15">IF(AND(J15&lt;&gt;"",J15&lt;&gt;"No DD"),SUMPRODUCT((J$4:J$41&lt;&gt;"")*(J$4:J$41&lt;&gt;"No DD")*(F$4:F$41&gt;F15))+1,IF(J15="No DD",SUMPRODUCT((J$4:J$41="No DD")*(F$4:F$41&gt;F15))+1+SUMPRODUCT((J$4:J$41&lt;&gt;"")*(J$4:J$41&lt;&gt;"No DD")),""))</f>
        <v/>
      </c>
      <c r="B15" s="4" t="str" cm="1">
        <f t="array" ref="B15">IF(AND(J15&lt;&gt;"",J15&lt;&gt;"No DD",G15=""),SUMPRODUCT((J$4:J$41&lt;&gt;"")*(J$4:J$41&lt;&gt;"No DD")*(G$4:G$41="")*(F$4:F$41&gt;F15))+1,IF(J15="No DD",SUMPRODUCT((J$4:J$41="No DD")*(F$4:F$41&gt;F15)*(G$4:G$41=""))+1+SUMPRODUCT((J$4:J$41&lt;&gt;"")*(G$4:G$41="")*(J$4:J$41&lt;&gt;"No DD")),""))</f>
        <v/>
      </c>
      <c r="C15" s="5" t="s">
        <v>181</v>
      </c>
      <c r="D15" s="4" t="s">
        <v>4</v>
      </c>
      <c r="E15" s="4">
        <v>2007</v>
      </c>
      <c r="F15" s="9">
        <f>SUM(L15:V15)+SUM(L15:T15)*0.0000001+SUM(L15)*0.0000000000001</f>
        <v>167.57001675700496</v>
      </c>
      <c r="G15" s="66"/>
      <c r="H15" s="3" t="str">
        <f>IF(OR(AND(AO15&gt;=AY$43,AO15&lt;&gt;"",AQ15&gt;=AY$47,AQ15&lt;&gt;"",AN15=""),AND(AR15&gt;=AY$43,AR15&lt;&gt;"",AT15&gt;=AY$47,AT15&lt;&gt;"",AN15=""),AND(AV15&gt;=AY$43,AV15&lt;&gt;"",AX15&gt;=AY$47,AX15&lt;&gt;"",AN15=""),AND(BP15&gt;=BZ$43,BP15&lt;&gt;"",BR15&gt;=BZ$47,BR15&lt;&gt;"",BO15=""),AND(BS15&gt;=BZ$43,BS15&lt;&gt;"",BU15&gt;=BZ$47,BU15&lt;&gt;"",BO15=""),AND(BW15&gt;=BZ$43,BW15&lt;&gt;"",BY15&gt;=BZ$47,BY15&lt;&gt;"",BO15=""),AND(CQ15&gt;=DA$43,CQ15&lt;&gt;"",CS15&gt;=DA$47,CS15&lt;&gt;"",CP15=""),AND(CT15&gt;=DA$43,CT15&lt;&gt;"",CV15&gt;=DA$47,CV15&lt;&gt;"",CP15=""),AND(CX15&gt;=DA$43,CX15&lt;&gt;"",CZ15&gt;=DA$47,CZ15&lt;&gt;"",CP15=""),AND(DX15&gt;=EK$43,DX15&lt;&gt;"",DZ15&gt;=EK$47,DZ15&lt;&gt;""),AND(EA15&gt;=EK$43,EA15&lt;&gt;"",EC15&gt;=EK$47,EC15&lt;&gt;""),AND(EE15&gt;=EK$43,EE15&lt;&gt;"",EG15&gt;=EK$47,EG15&lt;&gt;""),AND(EH15&gt;=EK$43,EH15&lt;&gt;"",EJ15&gt;=EK$47,EJ15&lt;&gt;""),AND(FF15&gt;=FS$43,FF15&lt;&gt;"",FH15&gt;=FS$47,FH15&lt;&gt;""),AND(FI15&gt;=FS$43,FI15&lt;&gt;"",FK15&gt;=FS$47,FK15&lt;&gt;""),AND(FM15&gt;=FS$43,FM15&lt;&gt;"",FO15&gt;=FS$47,FO15&lt;&gt;""),AND(FP15&gt;=FS$43,FP15&lt;&gt;"",FR15&gt;=FS$47,FR15&lt;&gt;""),AND(GN15&gt;=HA$43,GN15&lt;&gt;"",GP15&gt;=HA$47,GP15&lt;&gt;""),AND(GQ15&gt;=HA$43,GQ15&lt;&gt;"",GS15&gt;=HA$47,GS15&lt;&gt;""),AND(GU15&gt;=HA$43,GU15&lt;&gt;"",GW15&gt;=HA$47,GW15&lt;&gt;""),AND(GX15&gt;=HA$43,GX15&lt;&gt;"",GZ15&gt;=HA$47,GZ15&lt;&gt;""),AND(HV15&gt;=II$43,HV15&lt;&gt;"",HX15&gt;=II$47,HX15&lt;&gt;""),AND(HY15&gt;=II$43,HY15&lt;&gt;"",IA15&gt;=II$47,IA15&lt;&gt;""),AND(IC15&gt;=II$43,IC15&lt;&gt;"",IE15&gt;=II$47,IE15&lt;&gt;""),AND(IF15&gt;=II$43,IF15&lt;&gt;"",IH15&gt;=II$47,IH15&lt;&gt;""),AND(JD15&gt;=JQ$43,JD15&lt;&gt;"",JF15&gt;=JQ$47,JF15&lt;&gt;""),AND(JG15&gt;=JQ$43,JG15&lt;&gt;"",JI15&gt;=JQ$47,JI15&lt;&gt;""),AND(JK15&gt;=JQ$43,JK15&lt;&gt;"",JM15&gt;=JQ$47,JM15&lt;&gt;""),AND(JN15&gt;=JQ$43,JN15&lt;&gt;"",JP15&gt;=JQ$47,JP15&lt;&gt;""),AND(KL15&gt;=KY$43,KL15&lt;&gt;"",KN15&gt;=KY$47,KN15&lt;&gt;""),AND(KO15&gt;=KY$43,KO15&lt;&gt;"",KQ15&gt;=KY$47,KQ15&lt;&gt;""),AND(KS15&gt;=KY$43,KS15&lt;&gt;"",KU15&gt;=KY$47,KU15&lt;&gt;""),AND(KV15&gt;=KY$43,KV15&lt;&gt;"",KX15&gt;=KY$47,KX15&lt;&gt;""),AND(LT15&gt;=MG$43,LT15&lt;&gt;"",LV15&gt;=MG$47,LV15&lt;&gt;""),AND(LW15&gt;=MG$43,LW15&lt;&gt;"",LY15&gt;=MG$47,LY15&lt;&gt;""),AND(MA15&gt;=MG$43,MA15&lt;&gt;"",MC15&gt;=MG$47,MC15&lt;&gt;""),AND(MD15&gt;=MG$43,MD15&lt;&gt;"",MF15&gt;=MG$47,MF15&lt;&gt;""),AND(NB15&gt;=NO$43,NB15&lt;&gt;"",ND15&gt;=NO$47,ND15&lt;&gt;""),AND(NE15&gt;=NO$43,NE15&lt;&gt;"",NG15&gt;=NO$47,NG15&lt;&gt;""),AND(NI15&gt;=NO$43,NI15&lt;&gt;"",NK15&gt;=NO$47,NK15&lt;&gt;""),AND(NL15&gt;=NO$43,NL15&lt;&gt;"",NN15&gt;=NO$47,NN15&lt;&gt;""),AND(OJ15&gt;=OW$43,OJ15&lt;&gt;"",OL15&gt;=OW$47,OL15&lt;&gt;""),AND(OM15&gt;=OW$43,OM15&lt;&gt;"",OO15&gt;=OW$47,OO15&lt;&gt;""),AND(OQ15&gt;=OW$43,OQ15&lt;&gt;"",OS15&gt;=OW$47,OS15&lt;&gt;""),AND(OT15&gt;=OW$43,OT15&lt;&gt;"",OV15&gt;=OW$47,OV15&lt;&gt;""),AND(PR15&gt;=QE$43,PR15&lt;&gt;"",PT15&gt;=QE$47,PT15&lt;&gt;""),AND(PU15&gt;=QE$43,PU15&lt;&gt;"",PW15&gt;=QE$47,PW15&lt;&gt;""),AND(PY15&gt;=QE$43,PY15&lt;&gt;"",QA15&gt;=QE$47,QA15&lt;&gt;""),AND(QB15&gt;=QE$43,QB15&lt;&gt;"",QD15&gt;=QE$47,QD15&lt;&gt;""),AND(QZ15&gt;=RM$43,QZ15&lt;&gt;"",RB15&gt;=RM$47,RB15&lt;&gt;""),AND(RC15&gt;=RM$43,RC15&lt;&gt;"",RE15&gt;=RM$47,RE15&lt;&gt;""),AND(RG15&gt;=RM$43,RG15&lt;&gt;"",RI15&gt;=RM$47,RI15&lt;&gt;""),AND(RJ15&gt;=RM$43,RJ15&lt;&gt;"",RL15&gt;=RM$47,RL15&lt;&gt;""),AND(SH15&gt;=SU$43,SH15&lt;&gt;"",SJ15&gt;=SU$47,SJ15&lt;&gt;""),AND(SK15&gt;=SU$43,SK15&lt;&gt;"",SM15&gt;=SU$47,SM15&lt;&gt;""),AND(SO15&gt;=SU$43,SO15&lt;&gt;"",SQ15&gt;=SU$47,SQ15&lt;&gt;""),AND(SR15&gt;=SU$43,SR15&lt;&gt;"",ST15&gt;=SU$47,ST15&lt;&gt;"")),"P","")</f>
        <v/>
      </c>
      <c r="I15" s="3" t="str">
        <f>IF(OR(AND(AQ15&gt;=AY$47,AQ15&lt;&gt;"",AN15=""),AND(AT15&gt;=AY$47,AT15&lt;&gt;"",AN15=""),AND(AX15&gt;=AY$47,AX15&lt;&gt;"",AN15=""),AND(BR15&gt;=BZ$47,BR15&lt;&gt;"",BO15=""),AND(BU15&gt;=BZ$47,BU15&lt;&gt;"",BO15=""),AND(BY15&gt;=BZ$47,BY15&lt;&gt;"",BO15=""),AND(CS15&gt;=DA$47,CS15&lt;&gt;"",CP15=""),AND(CV15&gt;=DA$47,CV15&lt;&gt;"",CP15=""),AND(CZ15&gt;=DA$47,CZ15&lt;&gt;"",CP15=""),AND(DZ15&gt;=EK$47,DZ15&lt;&gt;""),AND(EC15&gt;=EK$47,EC15&lt;&gt;""),AND(EG15&gt;=EK$47,EG15&lt;&gt;""),AND(EJ15&gt;=EK$47,EJ15&lt;&gt;""),AND(FH15&gt;=FS$47,FH15&lt;&gt;""),AND(FK15&gt;=FS$47,FK15&lt;&gt;""),AND(FO15&gt;=FS$47,FO15&lt;&gt;""),AND(FR15&gt;=FS$47,FR15&lt;&gt;""),AND(GP15&gt;=HA$47,GP15&lt;&gt;""),AND(GS15&gt;=HA$47,GS15&lt;&gt;""),AND(GW15&gt;=HA$47,GW15&lt;&gt;""),AND(GZ15&gt;=HA$47,GZ15&lt;&gt;""),AND(HX15&gt;=II$47,HX15&lt;&gt;""),AND(IA15&gt;=II$47,IA15&lt;&gt;""),AND(IE15&gt;=II$47,IE15&lt;&gt;""),AND(IH15&gt;=II$47,IH15&lt;&gt;""),AND(JF15&gt;=JQ$47,JF15&lt;&gt;""),AND(JI15&gt;=JQ$47,JI15&lt;&gt;""),AND(JM15&gt;=JQ$47,JM15&lt;&gt;""),AND(JP15&gt;=JQ$47,JP15&lt;&gt;""),AND(KN15&gt;=KY$47,KN15&lt;&gt;""),AND(KQ15&gt;=KY$47,KQ15&lt;&gt;""),AND(KU15&gt;=KY$47,KU15&lt;&gt;""),AND(KX15&gt;=KY$47,KX15&lt;&gt;""),AND(LV15&gt;=MG$47,LV15&lt;&gt;""),AND(LY15&gt;=MG$47,LY15&lt;&gt;""),AND(MC15&gt;=MG$47,MC15&lt;&gt;""),AND(MF15&gt;=MG$47,MF15&lt;&gt;""),AND(ND15&gt;=NO$47,ND15&lt;&gt;""),AND(NG15&gt;=NO$47,NG15&lt;&gt;""),AND(NK15&gt;=NO$47,NK15&lt;&gt;""),AND(NN15&gt;=NO$47,NN15&lt;&gt;""),AND(OL15&gt;=OW$47,OL15&lt;&gt;""),AND(OO15&gt;=OW$47,OO15&lt;&gt;""),AND(OS15&gt;=OW$47,OS15&lt;&gt;""),AND(OV15&gt;=OW$47,OV15&lt;&gt;""),AND(PT15&gt;=QE$47,PT15&lt;&gt;""),AND(PW15&gt;=QE$47,PW15&lt;&gt;""),AND(QA15&gt;=QE$47,QA15&lt;&gt;""),AND(QD15&gt;=QE$47,QD15&lt;&gt;""),AND(RB15&gt;=RM$47,RB15&lt;&gt;""),AND(RE15&gt;=RM$47,RE15&lt;&gt;""),AND(RI15&gt;=RM$47,RI15&lt;&gt;""),AND(RL15&gt;=RM$47,RL15&lt;&gt;""),AND(SJ15&gt;=SU$47,SJ15&lt;&gt;""),AND(SM15&gt;=SU$47,SM15&lt;&gt;""),AND(SQ15&gt;=SU$47,SQ15&lt;&gt;""),AND(ST15&gt;=SU$47,ST15&lt;&gt;"")),"P","")</f>
        <v/>
      </c>
      <c r="J15" s="36" t="str">
        <f>IF(AND(I15="P",H15=""),"No DD",IF(OR(AND(AO15&gt;=AY$46,AO15&lt;&gt;"",AQ15&gt;=AY$50,AQ15&lt;&gt;"",AN15=""),AND(AR15&gt;=AY$46,AR15&lt;&gt;"",AT15&gt;=AY$50,AT15&lt;&gt;"",AN15=""),AND(AV15&gt;=AY$46,AV15&lt;&gt;"",AX15&gt;=AY$50,AX15&lt;&gt;"",AN15=""),AND(BP15&gt;=BZ$46,BP15&lt;&gt;"",BR15&gt;=BZ$50,BR15&lt;&gt;"",BO15=""),AND(BS15&gt;=BZ$46,BS15&lt;&gt;"",BU15&gt;=BZ$50,BU15&lt;&gt;"",BO15=""),AND(BW15&gt;=BZ$46,BW15&lt;&gt;"",BY15&gt;=BZ$50,BY15&lt;&gt;"",BO15=""),AND(CQ15&gt;=DA$46,CQ15&lt;&gt;"",CS15&gt;=DA$50,CS15&lt;&gt;"",CP15=""),AND(CT15&gt;=DA$46,CT15&lt;&gt;"",CV15&gt;=DA$50,CV15&lt;&gt;"",CP15=""),AND(CX15&gt;=DA$46,CX15&lt;&gt;"",CZ15&gt;=DA$50,CZ15&lt;&gt;"",CP15=""),AND(DX15&gt;=EK$46,DX15&lt;&gt;"",DZ15&gt;=EK$50,DZ15&lt;&gt;""),AND(EA15&gt;=EK$46,EA15&lt;&gt;"",EC15&gt;=EK$50,EC15&lt;&gt;""),AND(EE15&gt;=EK$46,EE15&lt;&gt;"",EG15&gt;=EK$50,EG15&lt;&gt;""),AND(EH15&gt;=EK$46,EH15&lt;&gt;"",EJ15&gt;=EK$50,EJ15&lt;&gt;""),AND(FF15&gt;=FS$46,FF15&lt;&gt;"",FH15&gt;=FS$50,FH15&lt;&gt;""),AND(FI15&gt;=FS$46,FI15&lt;&gt;"",FK15&gt;=FS$50,FK15&lt;&gt;""),AND(FM15&gt;=FS$46,FM15&lt;&gt;"",FO15&gt;=FS$50,FO15&lt;&gt;""),AND(FP15&gt;=FS$46,FP15&lt;&gt;"",FR15&gt;=FS$50,FR15&lt;&gt;""),AND(GN15&gt;=HA$46,GN15&lt;&gt;"",GP15&gt;=HA$50,GP15&lt;&gt;""),AND(GQ15&gt;=HA$46,GQ15&lt;&gt;"",GS15&gt;=HA$50,GS15&lt;&gt;""),AND(GU15&gt;=HA$46,GU15&lt;&gt;"",GW15&gt;=HA$50,GW15&lt;&gt;""),AND(GX15&gt;=HA$46,GX15&lt;&gt;"",GZ15&gt;=HA$50,GZ15&lt;&gt;""),AND(HV15&gt;=II$46,HV15&lt;&gt;"",HX15&gt;=II$50,HX15&lt;&gt;""),AND(HY15&gt;=II$46,HY15&lt;&gt;"",IA15&gt;=II$50,IA15&lt;&gt;""),AND(IC15&gt;=II$46,IC15&lt;&gt;"",IE15&gt;=II$50,IE15&lt;&gt;""),AND(IF15&gt;=II$46,IF15&lt;&gt;"",IH15&gt;=II$50,IH15&lt;&gt;""),AND(JD15&gt;=JQ$46,JD15&lt;&gt;"",JF15&gt;=JQ$50,JF15&lt;&gt;""),AND(JG15&gt;=JQ$46,JG15&lt;&gt;"",JI15&gt;=JQ$50,JI15&lt;&gt;""),AND(JK15&gt;=JQ$46,JK15&lt;&gt;"",JM15&gt;=JQ$50,JM15&lt;&gt;""),AND(JN15&gt;=JQ$46,JN15&lt;&gt;"",JP15&gt;=JQ$50,JP15&lt;&gt;""),AND(KL15&gt;=KY$46,KL15&lt;&gt;"",KN15&gt;=KY$50,KN15&lt;&gt;""),AND(KO15&gt;=KY$46,KO15&lt;&gt;"",KQ15&gt;=KY$50,KQ15&lt;&gt;""),AND(KS15&gt;=KY$46,KS15&lt;&gt;"",KU15&gt;=KY$50,KU15&lt;&gt;""),AND(KV15&gt;=KY$46,KV15&lt;&gt;"",KX15&gt;=KY$50,KX15&lt;&gt;""),AND(LT15&gt;=MG$46,LT15&lt;&gt;"",LV15&gt;=MG$50,LV15&lt;&gt;""),AND(LW15&gt;=MG$46,LW15&lt;&gt;"",LY15&gt;=MG$50,LY15&lt;&gt;""),AND(MA15&gt;=MG$46,MA15&lt;&gt;"",MC15&gt;=MG$50,MC15&lt;&gt;""),AND(MD15&gt;=MG$46,MD15&lt;&gt;"",MF15&gt;=MG$50,MF15&lt;&gt;""),AND(NB15&gt;=NO$46,NB15&lt;&gt;"",ND15&gt;=NO$50,ND15&lt;&gt;""),AND(NE15&gt;=NO$46,NE15&lt;&gt;"",NG15&gt;=NO$50,NG15&lt;&gt;""),AND(NI15&gt;=NO$46,NI15&lt;&gt;"",NK15&gt;=NO$50,NK15&lt;&gt;""),AND(NL15&gt;=NO$46,NL15&lt;&gt;"",NN15&gt;=NO$50,NN15&lt;&gt;""),AND(OJ15&gt;=OW$46,OJ15&lt;&gt;"",OL15&gt;=OW$50,OL15&lt;&gt;""),AND(OM15&gt;=OW$46,OM15&lt;&gt;"",OO15&gt;=OW$50,OO15&lt;&gt;""),AND(OQ15&gt;=OW$46,OQ15&lt;&gt;"",OS15&gt;=OW$50,OS15&lt;&gt;""),AND(OT15&gt;=OW$46,OT15&lt;&gt;"",OV15&gt;=OW$50,OV15&lt;&gt;""),AND(PR15&gt;=QE$46,PR15&lt;&gt;"",PT15&gt;=QE$50,PT15&lt;&gt;""),AND(PU15&gt;=QE$46,PU15&lt;&gt;"",PW15&gt;=QE$50,PW15&lt;&gt;""),AND(PY15&gt;=QE$46,PY15&lt;&gt;"",QA15&gt;=QE$50,QA15&lt;&gt;""),AND(QB15&gt;=QE$46,QB15&lt;&gt;"",QD15&gt;=QE$50,QD15&lt;&gt;""),AND(QZ15&gt;=RM$46,QZ15&lt;&gt;"",RB15&gt;=RM$50,RB15&lt;&gt;""),AND(RC15&gt;=RM$46,RC15&lt;&gt;"",RE15&gt;=RM$50,RE15&lt;&gt;""),AND(RG15&gt;=RM$46,RG15&lt;&gt;"",RI15&gt;=RM$50,RI15&lt;&gt;""),AND(RJ15&gt;=RM$46,RJ15&lt;&gt;"",RL15&gt;=RM$50,RL15&lt;&gt;""),AND(SH15&gt;=SU$46,SH15&lt;&gt;"",SJ15&gt;=SU$50,SJ15&lt;&gt;""),AND(SK15&gt;=SU$46,SK15&lt;&gt;"",SM15&gt;=SU$50,SM15&lt;&gt;""),AND(SO15&gt;=SU$46,SO15&lt;&gt;"",SQ15&gt;=SU$50,SQ15&lt;&gt;""),AND(SR15&gt;=SU$46,SR15&lt;&gt;"",ST15&gt;=SU$50,ST15&lt;&gt;"")),"Merit",IF(OR(AND(AO15&gt;=AY$45,AO15&lt;&gt;"",AQ15&gt;=AY$49,AQ15&lt;&gt;"",AN15=""),AND(AR15&gt;=AY$45,AR15&lt;&gt;"",AT15&gt;=AY$49,AT15&lt;&gt;"",AN15=""),AND(AV15&gt;=AY$45,AV15&lt;&gt;"",AX15&gt;=AY$49,AX15&lt;&gt;"",AN15=""),AND(BP15&gt;=BZ$45,BP15&lt;&gt;"",BR15&gt;=BZ$49,BR15&lt;&gt;"",BO15=""),AND(BS15&gt;=BZ$45,BS15&lt;&gt;"",BU15&gt;=BZ$49,BU15&lt;&gt;"",BO15=""),AND(BW15&gt;=BZ$45,BW15&lt;&gt;"",BY15&gt;=BZ$49,BY15&lt;&gt;"",BO15=""),AND(CQ15&gt;=DA$45,CQ15&lt;&gt;"",CS15&gt;=DA$49,CS15&lt;&gt;"",CP15=""),AND(CT15&gt;=DA$45,CT15&lt;&gt;"",CV15&gt;=DA$49,CV15&lt;&gt;"",CP15=""),AND(CX15&gt;=DA$45,CX15&lt;&gt;"",CZ15&gt;=DA$49,CZ15&lt;&gt;"",CP15=""),AND(DX15&gt;=EK$45,DX15&lt;&gt;"",DZ15&gt;=EK$49,DZ15&lt;&gt;""),AND(EA15&gt;=EK$45,EA15&lt;&gt;"",EC15&gt;=EK$49,EC15&lt;&gt;""),AND(EE15&gt;=EK$45,EE15&lt;&gt;"",EG15&gt;=EK$49,EG15&lt;&gt;""),AND(EH15&gt;=EK$45,EH15&lt;&gt;"",EJ15&gt;=EK$49,EJ15&lt;&gt;""),AND(FF15&gt;=FS$45,FF15&lt;&gt;"",FH15&gt;=FS$49,FH15&lt;&gt;""),AND(FI15&gt;=FS$45,FI15&lt;&gt;"",FK15&gt;=FS$49,FK15&lt;&gt;""),AND(FM15&gt;=FS$45,FM15&lt;&gt;"",FO15&gt;=FS$49,FO15&lt;&gt;""),AND(FP15&gt;=FS$45,FP15&lt;&gt;"",FR15&gt;=FS$49,FR15&lt;&gt;""),AND(GN15&gt;=HA$45,GN15&lt;&gt;"",GP15&gt;=HA$49,GP15&lt;&gt;""),AND(GQ15&gt;=HA$45,GQ15&lt;&gt;"",GS15&gt;=HA$49,GS15&lt;&gt;""),AND(GU15&gt;=HA$45,GU15&lt;&gt;"",GW15&gt;=HA$49,GW15&lt;&gt;""),AND(GX15&gt;=HA$45,GX15&lt;&gt;"",GZ15&gt;=HA$49,GZ15&lt;&gt;""),AND(HV15&gt;=II$45,HV15&lt;&gt;"",HX15&gt;=II$49,HX15&lt;&gt;""),AND(HY15&gt;=II$45,HY15&lt;&gt;"",IA15&gt;=II$49,IA15&lt;&gt;""),AND(IC15&gt;=II$45,IC15&lt;&gt;"",IE15&gt;=II$49,IE15&lt;&gt;""),AND(IF15&gt;=II$45,IF15&lt;&gt;"",IH15&gt;=II$49,IH15&lt;&gt;""),AND(JD15&gt;=JQ$45,JD15&lt;&gt;"",JF15&gt;=JQ$49,JF15&lt;&gt;""),AND(JG15&gt;=JQ$45,JG15&lt;&gt;"",JI15&gt;=JQ$49,JI15&lt;&gt;""),AND(JK15&gt;=JQ$45,JK15&lt;&gt;"",JM15&gt;=JQ$49,JM15&lt;&gt;""),AND(JN15&gt;=JQ$45,JN15&lt;&gt;"",JP15&gt;=JQ$49,JP15&lt;&gt;""),AND(KL15&gt;=KY$45,KL15&lt;&gt;"",KN15&gt;=KY$49,KN15&lt;&gt;""),AND(KO15&gt;=KY$45,KO15&lt;&gt;"",KQ15&gt;=KY$49,KQ15&lt;&gt;""),AND(KS15&gt;=KY$45,KS15&lt;&gt;"",KU15&gt;=KY$49,KU15&lt;&gt;""),AND(KV15&gt;=KY$45,KV15&lt;&gt;"",KX15&gt;=KY$49,KX15&lt;&gt;""),AND(LT15&gt;=MG$45,LT15&lt;&gt;"",LV15&gt;=MG$49,LV15&lt;&gt;""),AND(LW15&gt;=MG$45,LW15&lt;&gt;"",LY15&gt;=MG$49,LY15&lt;&gt;""),AND(MA15&gt;=MG$45,MA15&lt;&gt;"",MC15&gt;=MG$49,MC15&lt;&gt;""),AND(MD15&gt;=MG$45,MD15&lt;&gt;"",MF15&gt;=MG$49,MF15&lt;&gt;""),AND(NB15&gt;=NO$45,NB15&lt;&gt;"",ND15&gt;=NO$49,ND15&lt;&gt;""),AND(NE15&gt;=NO$45,NE15&lt;&gt;"",NG15&gt;=NO$49,NG15&lt;&gt;""),AND(NI15&gt;=NO$45,NI15&lt;&gt;"",NK15&gt;=NO$49,NK15&lt;&gt;""),AND(NL15&gt;=NO$45,NL15&lt;&gt;"",NN15&gt;=NO$49,NN15&lt;&gt;""),AND(OJ15&gt;=OW$45,OJ15&lt;&gt;"",OL15&gt;=OW$49,OL15&lt;&gt;""),AND(OM15&gt;=OW$45,OM15&lt;&gt;"",OO15&gt;=OW$49,OO15&lt;&gt;""),AND(OQ15&gt;=OW$45,OQ15&lt;&gt;"",OS15&gt;=OW$49,OS15&lt;&gt;""),AND(OT15&gt;=OW$45,OT15&lt;&gt;"",OV15&gt;=OW$49,OV15&lt;&gt;""),AND(PR15&gt;=QE$45,PR15&lt;&gt;"",PT15&gt;=QE$49,PT15&lt;&gt;""),AND(PU15&gt;=QE$45,PU15&lt;&gt;"",PW15&gt;=QE$49,PW15&lt;&gt;""),AND(PY15&gt;=QE$45,PY15&lt;&gt;"",QA15&gt;=QE$49,QA15&lt;&gt;""),AND(QB15&gt;=QE$45,QB15&lt;&gt;"",QD15&gt;=QE$49,QD15&lt;&gt;""),AND(QZ15&gt;=RM$45,QZ15&lt;&gt;"",RB15&gt;=RM$49,RB15&lt;&gt;""),AND(RC15&gt;=RM$45,RC15&lt;&gt;"",RE15&gt;=RM$49,RE15&lt;&gt;""),AND(RG15&gt;=RM$45,RG15&lt;&gt;"",RI15&gt;=RM$49,RI15&lt;&gt;""),AND(RJ15&gt;=RM$45,RJ15&lt;&gt;"",RL15&gt;=RM$49,RL15&lt;&gt;""),AND(SH15&gt;=SU$45,SH15&lt;&gt;"",SJ15&gt;=SU$49,SJ15&lt;&gt;""),AND(SK15&gt;=SU$45,SK15&lt;&gt;"",SM15&gt;=SU$49,SM15&lt;&gt;""),AND(SO15&gt;=SU$45,SO15&lt;&gt;"",SQ15&gt;=SU$49,SQ15&lt;&gt;""),AND(SR15&gt;=SU$45,SR15&lt;&gt;"",ST15&gt;=SU$49,ST15&lt;&gt;"")),"Excellence",IF(K15="P","Worlds Team",IF(H15="P","National Team","")))))</f>
        <v/>
      </c>
      <c r="K15" s="3" t="str">
        <f>IF(OR(AND(AO15&gt;=AY$44,AO15&lt;&gt;"",AQ15&gt;=AY$48,AQ15&lt;&gt;"",AN15=""),AND(AR15&gt;=AY$44,AR15&lt;&gt;"",AT15&gt;=AY$48,AT15&lt;&gt;"",AN15=""),AND(AV15&gt;=AY$44,AV15&lt;&gt;"",AX15&gt;=AY$48,AX15&lt;&gt;"",AN15=""),AND(BP15&gt;=BZ$44,BP15&lt;&gt;"",BR15&gt;=BZ$48,BR15&lt;&gt;"",BO15=""),AND(BS15&gt;=BZ$44,BS15&lt;&gt;"",BU15&gt;=BZ$48,BU15&lt;&gt;"",BO15=""),AND(BW15&gt;=BZ$44,BW15&lt;&gt;"",BY15&gt;=BZ$48,BY15&lt;&gt;"",BO15=""),AND(CQ15&gt;=DA$44,CQ15&lt;&gt;"",CS15&gt;=DA$48,CS15&lt;&gt;"",CP15=""),AND(CT15&gt;=DA$44,CT15&lt;&gt;"",CV15&gt;=DA$48,CV15&lt;&gt;"",CP15=""),AND(CX15&gt;=DA$44,CX15&lt;&gt;"",CZ15&gt;=DA$48,CZ15&lt;&gt;"",CP15=""),AND(DX15&gt;=EK$44,DX15&lt;&gt;"",DZ15&gt;=EK$48,DZ15&lt;&gt;""),AND(EA15&gt;=EK$44,EA15&lt;&gt;"",EC15&gt;=EK$48,EC15&lt;&gt;""),AND(EE15&gt;=EK$44,EE15&lt;&gt;"",EG15&gt;=EK$48,EG15&lt;&gt;""),AND(EH15&gt;=EK$44,EH15&lt;&gt;"",EJ15&gt;=EK$48,EJ15&lt;&gt;""),AND(FF15&gt;=FS$44,FF15&lt;&gt;"",FH15&gt;=FS$48,FH15&lt;&gt;""),AND(FI15&gt;=FS$44,FI15&lt;&gt;"",FK15&gt;=FS$48,FK15&lt;&gt;""),AND(FM15&gt;=FS$44,FM15&lt;&gt;"",FO15&gt;=FS$48,FO15&lt;&gt;""),AND(FP15&gt;=FS$44,FP15&lt;&gt;"",FR15&gt;=FS$48,FR15&lt;&gt;""),AND(GN15&gt;=HA$44,GN15&lt;&gt;"",GP15&gt;=HA$48,GP15&lt;&gt;""),AND(GQ15&gt;=HA$44,GQ15&lt;&gt;"",GS15&gt;=HA$48,GS15&lt;&gt;""),AND(GU15&gt;=HA$44,GU15&lt;&gt;"",GW15&gt;=HA$48,GW15&lt;&gt;""),AND(GX15&gt;=HA$44,GX15&lt;&gt;"",GZ15&gt;=HA$48,GZ15&lt;&gt;""),AND(HV15&gt;=II$44,HV15&lt;&gt;"",HX15&gt;=II$48,HX15&lt;&gt;""),AND(HY15&gt;=II$44,HY15&lt;&gt;"",IA15&gt;=II$48,IA15&lt;&gt;""),AND(IC15&gt;=II$44,IC15&lt;&gt;"",IE15&gt;=II$48,IE15&lt;&gt;""),AND(IF15&gt;=II$44,IF15&lt;&gt;"",IH15&gt;=II$48,IH15&lt;&gt;""),AND(JD15&gt;=JQ$44,JD15&lt;&gt;"",JF15&gt;=JQ$48,JF15&lt;&gt;""),AND(JG15&gt;=JQ$44,JG15&lt;&gt;"",JI15&gt;=JQ$48,JI15&lt;&gt;""),AND(JK15&gt;=JQ$44,JK15&lt;&gt;"",JM15&gt;=JQ$48,JM15&lt;&gt;""),AND(JN15&gt;=JQ$44,JN15&lt;&gt;"",JP15&gt;=JQ$48,JP15&lt;&gt;""),AND(KL15&gt;=KY$44,KL15&lt;&gt;"",KN15&gt;=KY$48,KN15&lt;&gt;""),AND(KO15&gt;=KY$44,KO15&lt;&gt;"",KQ15&gt;=KY$48,KQ15&lt;&gt;""),AND(KS15&gt;=KY$44,KS15&lt;&gt;"",KU15&gt;=KY$48,KU15&lt;&gt;""),AND(KV15&gt;=KY$44,KV15&lt;&gt;"",KX15&gt;=KY$48,KX15&lt;&gt;""),AND(LT15&gt;=MG$44,LT15&lt;&gt;"",LV15&gt;=MG$48,LV15&lt;&gt;""),AND(LW15&gt;=MG$44,LW15&lt;&gt;"",LY15&gt;=MG$48,LY15&lt;&gt;""),AND(MA15&gt;=MG$44,MA15&lt;&gt;"",MC15&gt;=MG$48,MC15&lt;&gt;""),AND(MD15&gt;=MG$44,MD15&lt;&gt;"",MF15&gt;=MG$48,MF15&lt;&gt;""),AND(NB15&gt;=NO$44,NB15&lt;&gt;"",ND15&gt;=NO$48,ND15&lt;&gt;""),AND(NE15&gt;=NO$44,NE15&lt;&gt;"",NG15&gt;=NO$48,NG15&lt;&gt;""),AND(NI15&gt;=NO$44,NI15&lt;&gt;"",NK15&gt;=NO$48,NK15&lt;&gt;""),AND(NL15&gt;=NO$44,NL15&lt;&gt;"",NN15&gt;=NO$48,NN15&lt;&gt;""),AND(OJ15&gt;=OW$44,OJ15&lt;&gt;"",OL15&gt;=OW$48,OL15&lt;&gt;""),AND(OM15&gt;=OW$44,OM15&lt;&gt;"",OO15&gt;=OW$48,OO15&lt;&gt;""),AND(OQ15&gt;=OW$44,OQ15&lt;&gt;"",OS15&gt;=OW$48,OS15&lt;&gt;""),AND(OT15&gt;=OW$44,OT15&lt;&gt;"",OV15&gt;=OW$48,OV15&lt;&gt;""),AND(PR15&gt;=QE$44,PR15&lt;&gt;"",PT15&gt;=QE$48,PT15&lt;&gt;""),AND(PU15&gt;=QE$44,PU15&lt;&gt;"",PW15&gt;=QE$48,PW15&lt;&gt;""),AND(PY15&gt;=QE$44,PY15&lt;&gt;"",QA15&gt;=QE$48,QA15&lt;&gt;""),AND(QB15&gt;=QE$44,QB15&lt;&gt;"",QD15&gt;=QE$48,QD15&lt;&gt;""),AND(QZ15&gt;=RM$44,QZ15&lt;&gt;"",RB15&gt;=RM$48,RB15&lt;&gt;""),AND(RC15&gt;=RM$44,RC15&lt;&gt;"",RE15&gt;=RM$48,RE15&lt;&gt;""),AND(RG15&gt;=RM$44,RG15&lt;&gt;"",RI15&gt;=RM$48,RI15&lt;&gt;""),AND(RJ15&gt;=RM$44,RJ15&lt;&gt;"",RL15&gt;=RM$48,RL15&lt;&gt;""),AND(SH15&gt;=SU$44,SH15&lt;&gt;"",SJ15&gt;=SU$48,SJ15&lt;&gt;""),AND(SK15&gt;=SU$44,SK15&lt;&gt;"",SM15&gt;=SU$48,SM15&lt;&gt;""),AND(SO15&gt;=SU$44,SO15&lt;&gt;"",SQ15&gt;=SU$48,SQ15&lt;&gt;""),AND(SR15&gt;=SU$44,SR15&lt;&gt;"",ST15&gt;=SU$48,ST15&lt;&gt;"")),"P","")</f>
        <v/>
      </c>
      <c r="L15" s="8">
        <f>IF(COUNT(AQ15,AT15,BR15,BU15,CS15,CV15)&gt;0,LARGE((AQ15,AT15,BR15,BU15,CS15,CV15),1),0)</f>
        <v>49.62</v>
      </c>
      <c r="M15" s="8" t="str">
        <f>IF(L15="","",IF(OR(L15=CS15,L15=CV15),$CA$1,IF(OR(L15=BR15,L15=BU15),$AZ$1,IF(OR(L15=AQ15,L15=AT15),$Y$1,""))))</f>
        <v>2024 Nationals</v>
      </c>
      <c r="N15" s="8">
        <f>IF(COUNT(AQ15,AT15,BR15,BU15,CS15,CV15)&gt;1,LARGE((AQ15,AT15,BR15,BU15,CS15,CV15),2),0)</f>
        <v>39.849999999999994</v>
      </c>
      <c r="O15" s="8" t="str">
        <f>IF(N15="","",IF(OR(N15=CS15,N15=CV15),$CA$1,IF(OR(N15=BR15,N15=BU15),$AZ$1,IF(OR(N15=AQ15,N15=AT15),$Y$1,""))))</f>
        <v>2024 Nationals</v>
      </c>
      <c r="P15" s="8">
        <f>IF(COUNT(AQ15,AT15,BR15,BU15,CS15,CV15)&gt;2,MAX(AX15,BY15,CZ15,LARGE((AQ15,AT15,BR15,BU15,CS15,CV15),3)),IF(MAX(AX15,BY15,CZ15)&gt;0,MAX(AX15,BY15,CZ15),0))</f>
        <v>50</v>
      </c>
      <c r="Q15" s="8" t="str">
        <f>IF(P15="","",IF(OR(P15=CS15,P15=CV15,P15=CZ15),$CA$1,IF(OR(P15=BR15,P15=BU15,P15=BY15),$AZ$1,IF(OR(P15=AQ15,P15=AT15,P15=AX15),$Y$1,""))))</f>
        <v>2023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13.5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3rd Domestic Trial</v>
      </c>
      <c r="T15" s="8">
        <f>IF(MAX(IF(AO15&gt;=$AY$43,AP15,0),IF(AR15&gt;=$AY$43,AS15,0),IF(AV15&gt;=$AY$43,AW15,0),IF(BP15&gt;=$BZ$43,BQ15,0),IF(BS15&gt;=$BZ$43,BT15,0),IF(BW15&gt;=$BZ$43,BX15,0),IF(CQ15&gt;=$DA$43,CR15,0),IF(CT15&gt;=$DA$43,CU15,0),IF(CX15&gt;=$DA$43,CY15,0),IF(DX15&gt;=$EK$43,DY15,0),IF(EA15&gt;=$EK$43,EB15,0),IF(EE15&gt;=$EK$43,EF15,0),IF(EH15&gt;=$EK$43,EI15,0),IF(FF15&gt;=$FS$43,FG15,0),IF(FI15&gt;=$FS$43,FJ15,0),IF(FM15&gt;=$FS$43,FN15,0),IF(FP15&gt;=$FS$43,FQ15,0),IF(GN15&gt;=$HA$43,GO15,0),IF(GQ15&gt;=$HA$43,GR15,0),IF(GU15&gt;=$HA$43,GV15,0),IF(GX15&gt;=$HA$43,GY15,0),IF(HV15&gt;=$II$43,HW15,0),IF(HY15&gt;=$II$43,HZ15,0),IF(IC15&gt;=$II$43,ID15,0),IF(IF15&gt;=$II$43,IG15,0),IF(JD15&gt;=$JQ$43,JE15,0),IF(JG15&gt;=$JQ$43,JH15,0),IF(JK15&gt;=$JQ$43,JL15,0),IF(JN15&gt;=$JQ$43,JO15,0),IF(KL15&gt;=$KY$43,KM15,0),IF(KO15&gt;=$KY$43,KP15,0),IF(KS15&gt;=$KY$43,KT15,0),IF(KV15&gt;=$KY$43,KW15,0),IF(LT15&gt;=$MG$43,LU15,0),IF(LW15&gt;=$MG$43,LX15,0),IF(MA15&gt;=$MG$43,MB15,0),IF(MD15&gt;=$MG$43,ME15,0),IF(NB15&gt;=$NO$43,NC15,0),IF(NE15&gt;=$NO$43,NF15,0),IF(NI15&gt;=$NO$43,NJ15,0),IF(NL15&gt;=$NO$43,NM15,0),IF(OJ15&gt;=$OW$43,OK15,0),IF(OM15&gt;=$OW$43,ON15,0),IF(OQ15&gt;=$OW$43,OR15,0),IF(OT15&gt;=$OW$43,OU15,0),IF(PR15&gt;=$QE$43,PS15,0),IF(PU15&gt;=$QE$43,PV15,0),IF(PY15&gt;=$QE$43,PZ15,0),IF(QB15&gt;=$QE$43,QC15,0),IF(QZ15&gt;=$RM$43,RA15,0),IF(RC15&gt;=$RM$43,RD15,0),IF(RG15&gt;=$RM$43,RH15,0),IF(RJ15&gt;=$RM$43,RK15,0),IF(SH15&gt;=$SU$43,SI15,0),IF(SK15&gt;=$SU$43,SL15,0),IF(SO15&gt;=$SU$43,SP15,0),IF(SR15&gt;=$SU$43,SS15,0))&gt;0,MAX(IF(AO15&gt;=$AY$43,AP15,0),IF(AR15&gt;=$AY$43,AS15,0),IF(AV15&gt;=$AY$43,AW15,0),IF(BP15&gt;=$BZ$43,BQ15,0),IF(BS15&gt;=$BZ$43,BT15,0),IF(BW15&gt;=$BZ$43,BX15,0),IF(CQ15&gt;=$DA$43,CR15,0),IF(CT15&gt;=$DA$43,CU15,0),IF(CX15&gt;=$DA$43,CY15,0),IF(DX15&gt;=$EK$43,DY15,0),IF(EA15&gt;=$EK$43,EB15,0),IF(EE15&gt;=$EK$43,EF15,0),IF(EH15&gt;=$EK$43,EI15,0),IF(FF15&gt;=$FS$43,FG15,0),IF(FI15&gt;=$FS$43,FJ15,0),IF(FM15&gt;=$FS$43,FN15,0),IF(FP15&gt;=$FS$43,FQ15,0),IF(GN15&gt;=$HA$43,GO15,0),IF(GQ15&gt;=$HA$43,GR15,0),IF(GU15&gt;=$HA$43,GV15,0),IF(GX15&gt;=$HA$43,GY15,0),IF(HV15&gt;=$II$43,HW15,0),IF(HY15&gt;=$II$43,HZ15,0),IF(IC15&gt;=$II$43,ID15,0),IF(IF15&gt;=$II$43,IG15,0),IF(JD15&gt;=$JQ$43,JE15,0),IF(JG15&gt;=$JQ$43,JH15,0),IF(JK15&gt;=$JQ$43,JL15,0),IF(JN15&gt;=$JQ$43,JO15,0),IF(KL15&gt;=$KY$43,KM15,0),IF(KO15&gt;=$KY$43,KP15,0),IF(KS15&gt;=$KY$43,KT15,0),IF(KV15&gt;=$KY$43,KW15,0),IF(LT15&gt;=$MG$43,LU15,0),IF(LW15&gt;=$MG$43,LX15,0),IF(MA15&gt;=$MG$43,MB15,0),IF(MD15&gt;=$MG$43,ME15,0),IF(NB15&gt;=$NO$43,NC15,0),IF(NE15&gt;=$NO$43,NF15,0),IF(NI15&gt;=$NO$43,NJ15,0),IF(NL15&gt;=$NO$43,NM15,0),IF(OJ15&gt;=$OW$43,OK15,0),IF(OM15&gt;=$OW$43,ON15,0),IF(OQ15&gt;=$OW$43,OR15,0),IF(OT15&gt;=$OW$43,OU15,0),IF(PR15&gt;=$QE$43,PS15,0),IF(PU15&gt;=$QE$43,PV15,0),IF(PY15&gt;=$QE$43,PZ15,0),IF(QB15&gt;=$QE$43,QC15,0),IF(QZ15&gt;=$RM$43,RA15,0),IF(RC15&gt;=$RM$43,RD15,0),IF(RG15&gt;=$RM$43,RH15,0),IF(RJ15&gt;=$RM$43,RK15,0),IF(SH15&gt;=$SU$43,SI15,0),IF(SK15&gt;=$SU$43,SL15,0),IF(SO15&gt;=$SU$43,SP15,0),IF(SR15&gt;=$SU$43,SS15,0)),0)</f>
        <v>14.6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>2023 3rd Domestic Trial</v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6.6</v>
      </c>
      <c r="Z15" s="22">
        <v>4.3</v>
      </c>
      <c r="AA15" s="22">
        <v>6.7</v>
      </c>
      <c r="AB15" s="22">
        <v>7.68</v>
      </c>
      <c r="AC15" s="22">
        <v>0</v>
      </c>
      <c r="AD15" s="22"/>
      <c r="AE15" s="22"/>
      <c r="AF15" s="22"/>
      <c r="AG15" s="22"/>
      <c r="AH15" s="22"/>
      <c r="AI15" s="22">
        <v>12.9</v>
      </c>
      <c r="AJ15" s="22">
        <v>9</v>
      </c>
      <c r="AK15" s="22">
        <v>13.5</v>
      </c>
      <c r="AL15" s="22">
        <v>14.6</v>
      </c>
      <c r="AM15" s="22">
        <v>0</v>
      </c>
      <c r="AN15" s="27"/>
      <c r="AO15" s="38">
        <f>IF(AA15&gt;0,AA15,"")</f>
        <v>6.7</v>
      </c>
      <c r="AP15" s="38">
        <f>IF(AB15&gt;0,AB15,"")</f>
        <v>7.68</v>
      </c>
      <c r="AQ15" s="40">
        <f>IF(SUM(Y15:AB15)-AC15&gt;0,SUM(Y15:AB15)-AC15,"")</f>
        <v>25.279999999999998</v>
      </c>
      <c r="AR15" s="40" t="str">
        <f>IF(AF15&gt;0,AF15,"")</f>
        <v/>
      </c>
      <c r="AS15" s="40" t="str">
        <f>IF(AG15&gt;0,AG15,"")</f>
        <v/>
      </c>
      <c r="AT15" s="40" t="str">
        <f>IF(SUM(AD15:AG15)-AH15&gt;0,SUM(AD15:AG15)-AH15,"")</f>
        <v/>
      </c>
      <c r="AU15" s="40">
        <f>IF(AQ15="","",MAX(AQ15,AT15))</f>
        <v>25.279999999999998</v>
      </c>
      <c r="AV15" s="40">
        <f>IF(AK15&gt;0,AK15,"")</f>
        <v>13.5</v>
      </c>
      <c r="AW15" s="40">
        <f>IF(AL15&gt;0,AL15,"")</f>
        <v>14.6</v>
      </c>
      <c r="AX15" s="40">
        <f>IF(SUM(AI15:AL15)-AM15&gt;0,SUM(AI15:AL15)-AM15,"")</f>
        <v>50</v>
      </c>
      <c r="AY15" s="40">
        <f>IF(SUM(AU15,AX15)&gt;0,SUM(AU15,AX15),"")</f>
        <v>75.28</v>
      </c>
      <c r="AZ15" s="26">
        <v>2.5</v>
      </c>
      <c r="BA15" s="26">
        <v>1.7</v>
      </c>
      <c r="BB15" s="26">
        <v>3.2</v>
      </c>
      <c r="BC15" s="26">
        <v>3.14</v>
      </c>
      <c r="BD15" s="26">
        <v>0</v>
      </c>
      <c r="BE15" s="26">
        <v>8.5</v>
      </c>
      <c r="BF15" s="26">
        <v>5.9</v>
      </c>
      <c r="BG15" s="26">
        <v>9.4</v>
      </c>
      <c r="BH15" s="26">
        <v>10.3</v>
      </c>
      <c r="BI15" s="26">
        <v>0</v>
      </c>
      <c r="BJ15" s="26"/>
      <c r="BK15" s="26"/>
      <c r="BL15" s="26"/>
      <c r="BM15" s="26"/>
      <c r="BN15" s="26"/>
      <c r="BO15" s="28"/>
      <c r="BP15" s="39">
        <f>IF(BB15&gt;0,BB15,"")</f>
        <v>3.2</v>
      </c>
      <c r="BQ15" s="39">
        <f>IF(BC15&gt;0,BC15,"")</f>
        <v>3.14</v>
      </c>
      <c r="BR15" s="11">
        <f>IF(SUM(AZ15:BC15)-BD15&gt;0,SUM(AZ15:BC15)-BD15,"")</f>
        <v>10.540000000000001</v>
      </c>
      <c r="BS15" s="11">
        <f>IF(BG15&gt;0,BG15,"")</f>
        <v>9.4</v>
      </c>
      <c r="BT15" s="11">
        <f>IF(BH15&gt;0,BH15,"")</f>
        <v>10.3</v>
      </c>
      <c r="BU15" s="11">
        <f>IF(SUM(BE15:BH15)-BI15&gt;0,SUM(BE15:BH15)-BI15,"")</f>
        <v>34.1</v>
      </c>
      <c r="BV15" s="11">
        <f>IF(BR15="","",MAX(BR15,BU15))</f>
        <v>34.1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34.1</v>
      </c>
      <c r="CA15" s="22">
        <v>13.7</v>
      </c>
      <c r="CB15" s="22">
        <v>9.6</v>
      </c>
      <c r="CC15" s="22">
        <v>12.2</v>
      </c>
      <c r="CD15" s="22">
        <v>14.12</v>
      </c>
      <c r="CE15" s="22">
        <v>0</v>
      </c>
      <c r="CF15" s="22">
        <v>10.8</v>
      </c>
      <c r="CG15" s="22">
        <v>7.1</v>
      </c>
      <c r="CH15" s="22">
        <v>9.6999999999999993</v>
      </c>
      <c r="CI15" s="22">
        <v>12.45</v>
      </c>
      <c r="CJ15" s="22">
        <v>0.2</v>
      </c>
      <c r="CK15" s="22">
        <v>2.6</v>
      </c>
      <c r="CL15" s="22">
        <v>1.5</v>
      </c>
      <c r="CM15" s="22">
        <v>3.2</v>
      </c>
      <c r="CN15" s="22">
        <v>3</v>
      </c>
      <c r="CO15" s="22">
        <v>0</v>
      </c>
      <c r="CP15" s="27"/>
      <c r="CQ15" s="38">
        <f>IF(CC15&gt;0,CC15,"")</f>
        <v>12.2</v>
      </c>
      <c r="CR15" s="38">
        <f>IF(CD15&gt;0,CD15,"")</f>
        <v>14.12</v>
      </c>
      <c r="CS15" s="40">
        <f>IF(SUM(CA15:CD15)-CE15&gt;0,SUM(CA15:CD15)-CE15,"")</f>
        <v>49.62</v>
      </c>
      <c r="CT15" s="40">
        <f>IF(CH15&gt;0,CH15,"")</f>
        <v>9.6999999999999993</v>
      </c>
      <c r="CU15" s="40">
        <f>IF(CI15&gt;0,CI15,"")</f>
        <v>12.45</v>
      </c>
      <c r="CV15" s="40">
        <f>IF(SUM(CF15:CI15)-CJ15&gt;0,SUM(CF15:CI15)-CJ15,"")</f>
        <v>39.849999999999994</v>
      </c>
      <c r="CW15" s="40">
        <f>IF(CS15="","",MAX(CS15,CV15))</f>
        <v>49.62</v>
      </c>
      <c r="CX15" s="40">
        <f>IF(CM15&gt;0,CM15,"")</f>
        <v>3.2</v>
      </c>
      <c r="CY15" s="40">
        <f>IF(CN15&gt;0,CN15,"")</f>
        <v>3</v>
      </c>
      <c r="CZ15" s="40">
        <f>IF(SUM(CK15:CN15)-CO15&gt;0,SUM(CK15:CN15)-CO15,"")</f>
        <v>10.3</v>
      </c>
      <c r="DA15" s="40">
        <f>IF(SUM(CW15,CZ15)&gt;0,SUM(CW15,CZ15),"")</f>
        <v>59.92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>
        <v>1.6</v>
      </c>
      <c r="FU15" s="17">
        <v>1</v>
      </c>
      <c r="FV15" s="17">
        <v>1.8</v>
      </c>
      <c r="FW15" s="17">
        <v>1.64</v>
      </c>
      <c r="FX15" s="17">
        <v>0</v>
      </c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>
        <f>IF(FV15&gt;0,FV15,"")</f>
        <v>1.8</v>
      </c>
      <c r="GO15" s="40">
        <f>IF(FW15&gt;0,FW15,"")</f>
        <v>1.64</v>
      </c>
      <c r="GP15" s="40">
        <f>IF(SUM(FT15:FW15)-FX15&gt;0,SUM(FT15:FW15)-FX15,"")</f>
        <v>6.04</v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>
        <f>IF(MAX(GP15,GS15)&gt;0,MAX(GP15,GS15),"")</f>
        <v>6.04</v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>
        <f>IF(SUM(GT15,GW15,GZ15)&gt;0,SUM(GT15,GW15,GZ15),"")</f>
        <v>6.04</v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8.1</v>
      </c>
      <c r="SW15" s="22">
        <f>IF($CP15="P",CB15,(CB15+BA15)/2)</f>
        <v>5.6499999999999995</v>
      </c>
      <c r="SX15" s="22">
        <f>IF($CP15="P",CC15,(CC15+BB15)/2)</f>
        <v>7.6999999999999993</v>
      </c>
      <c r="SY15" s="22">
        <f>IF($CP15="P",CD15,(CD15+BC15)/2)</f>
        <v>8.629999999999999</v>
      </c>
      <c r="SZ15" s="22">
        <f>IF($CP15="P",CE15,(CE15+BD15)/2)</f>
        <v>0</v>
      </c>
      <c r="TA15" s="22">
        <f>IF($CP15="P",CF15,(CF15+BE15)/2)</f>
        <v>9.65</v>
      </c>
      <c r="TB15" s="22">
        <f>IF($CP15="P",CG15,(CG15+BF15)/2)</f>
        <v>6.5</v>
      </c>
      <c r="TC15" s="22">
        <f>IF($CP15="P",CH15,(CH15+BG15)/2)</f>
        <v>9.5500000000000007</v>
      </c>
      <c r="TD15" s="22">
        <f>IF($CP15="P",CI15,(CI15+BH15)/2)</f>
        <v>11.375</v>
      </c>
      <c r="TE15" s="22">
        <f>IF($CP15="P",CJ15,(CJ15+BI15)/2)</f>
        <v>0.1</v>
      </c>
      <c r="TF15" s="22">
        <f>IF($CP15="P",CK15,(CK15+BJ15)/2)</f>
        <v>1.3</v>
      </c>
      <c r="TG15" s="22">
        <f>IF($CP15="P",CL15,(CL15+BK15)/2)</f>
        <v>0.75</v>
      </c>
      <c r="TH15" s="22">
        <f>IF($CP15="P",CM15,(CM15+BL15)/2)</f>
        <v>1.6</v>
      </c>
      <c r="TI15" s="22">
        <f>IF($CP15="P",CN15,(CN15+BM15)/2)</f>
        <v>1.5</v>
      </c>
      <c r="TJ15" s="22">
        <f>IF($CP15="P",CO15,(CO15+BN15)/2)</f>
        <v>0</v>
      </c>
      <c r="TK15" s="27" t="s">
        <v>46</v>
      </c>
      <c r="TL15" s="40">
        <f>IF(SX15&gt;0,SX15,"")</f>
        <v>7.6999999999999993</v>
      </c>
      <c r="TM15" s="40">
        <f>IF(SY15&gt;0,SY15,"")</f>
        <v>8.629999999999999</v>
      </c>
      <c r="TN15" s="40">
        <f>IF(SUM(SV15:SY15)-SZ15&gt;0,SUM(SV15:SY15)-SZ15,"")</f>
        <v>30.08</v>
      </c>
      <c r="TO15" s="40">
        <f>IF(TC15&gt;0,TC15,"")</f>
        <v>9.5500000000000007</v>
      </c>
      <c r="TP15" s="40">
        <f>IF(TD15&gt;0,TD15,"")</f>
        <v>11.375</v>
      </c>
      <c r="TQ15" s="40">
        <f>IF(SUM(TA15:TD15)-TE15&gt;0,SUM(TA15:TD15)-TE15,"")</f>
        <v>36.975000000000001</v>
      </c>
      <c r="TR15" s="40">
        <f>IF(MAX(TN15,TQ15)&gt;0,MAX(TN15,TQ15),"")</f>
        <v>36.975000000000001</v>
      </c>
      <c r="TS15" s="40">
        <f>IF(TH15&gt;0,TH15,"")</f>
        <v>1.6</v>
      </c>
      <c r="TT15" s="40">
        <f>IF(TI15&gt;0,TI15,"")</f>
        <v>1.5</v>
      </c>
      <c r="TU15" s="40">
        <f>IF(SUM(TF15:TI15)-TJ15&gt;0,SUM(TF15:TI15)-TJ15,"")</f>
        <v>5.15</v>
      </c>
      <c r="TV15" s="40">
        <f>IF(SUM(TR15,TU15)&gt;0,SUM(TR15,TU15),"")</f>
        <v>42.125</v>
      </c>
    </row>
    <row r="16" spans="1:542" x14ac:dyDescent="0.2">
      <c r="A16" s="4" t="str" cm="1">
        <f t="array" ref="A16">IF(AND(J16&lt;&gt;"",J16&lt;&gt;"No DD"),SUMPRODUCT((J$4:J$41&lt;&gt;"")*(J$4:J$41&lt;&gt;"No DD")*(F$4:F$41&gt;F16))+1,IF(J16="No DD",SUMPRODUCT((J$4:J$41="No DD")*(F$4:F$41&gt;F16))+1+SUMPRODUCT((J$4:J$41&lt;&gt;"")*(J$4:J$41&lt;&gt;"No DD")),""))</f>
        <v/>
      </c>
      <c r="B16" s="4" t="str" cm="1">
        <f t="array" ref="B16">IF(AND(J16&lt;&gt;"",J16&lt;&gt;"No DD",G16=""),SUMPRODUCT((J$4:J$41&lt;&gt;"")*(J$4:J$41&lt;&gt;"No DD")*(G$4:G$41="")*(F$4:F$41&gt;F16))+1,IF(J16="No DD",SUMPRODUCT((J$4:J$41="No DD")*(F$4:F$41&gt;F16)*(G$4:G$41=""))+1+SUMPRODUCT((J$4:J$41&lt;&gt;"")*(G$4:G$41="")*(J$4:J$41&lt;&gt;"No DD")),""))</f>
        <v/>
      </c>
      <c r="C16" s="5" t="s">
        <v>110</v>
      </c>
      <c r="D16" s="4" t="s">
        <v>6</v>
      </c>
      <c r="E16" s="4">
        <v>2003</v>
      </c>
      <c r="F16" s="9">
        <f>SUM(L16:V16)+SUM(L16:T16)*0.0000001+SUM(L16)*0.0000000000001</f>
        <v>166.85001668500513</v>
      </c>
      <c r="G16" s="66"/>
      <c r="H16" s="3" t="str">
        <f>IF(OR(AND(AO16&gt;=AY$43,AO16&lt;&gt;"",AQ16&gt;=AY$47,AQ16&lt;&gt;"",AN16=""),AND(AR16&gt;=AY$43,AR16&lt;&gt;"",AT16&gt;=AY$47,AT16&lt;&gt;"",AN16=""),AND(AV16&gt;=AY$43,AV16&lt;&gt;"",AX16&gt;=AY$47,AX16&lt;&gt;"",AN16=""),AND(BP16&gt;=BZ$43,BP16&lt;&gt;"",BR16&gt;=BZ$47,BR16&lt;&gt;"",BO16=""),AND(BS16&gt;=BZ$43,BS16&lt;&gt;"",BU16&gt;=BZ$47,BU16&lt;&gt;"",BO16=""),AND(BW16&gt;=BZ$43,BW16&lt;&gt;"",BY16&gt;=BZ$47,BY16&lt;&gt;"",BO16=""),AND(CQ16&gt;=DA$43,CQ16&lt;&gt;"",CS16&gt;=DA$47,CS16&lt;&gt;"",CP16=""),AND(CT16&gt;=DA$43,CT16&lt;&gt;"",CV16&gt;=DA$47,CV16&lt;&gt;"",CP16=""),AND(CX16&gt;=DA$43,CX16&lt;&gt;"",CZ16&gt;=DA$47,CZ16&lt;&gt;"",CP16=""),AND(DX16&gt;=EK$43,DX16&lt;&gt;"",DZ16&gt;=EK$47,DZ16&lt;&gt;""),AND(EA16&gt;=EK$43,EA16&lt;&gt;"",EC16&gt;=EK$47,EC16&lt;&gt;""),AND(EE16&gt;=EK$43,EE16&lt;&gt;"",EG16&gt;=EK$47,EG16&lt;&gt;""),AND(EH16&gt;=EK$43,EH16&lt;&gt;"",EJ16&gt;=EK$47,EJ16&lt;&gt;""),AND(FF16&gt;=FS$43,FF16&lt;&gt;"",FH16&gt;=FS$47,FH16&lt;&gt;""),AND(FI16&gt;=FS$43,FI16&lt;&gt;"",FK16&gt;=FS$47,FK16&lt;&gt;""),AND(FM16&gt;=FS$43,FM16&lt;&gt;"",FO16&gt;=FS$47,FO16&lt;&gt;""),AND(FP16&gt;=FS$43,FP16&lt;&gt;"",FR16&gt;=FS$47,FR16&lt;&gt;""),AND(GN16&gt;=HA$43,GN16&lt;&gt;"",GP16&gt;=HA$47,GP16&lt;&gt;""),AND(GQ16&gt;=HA$43,GQ16&lt;&gt;"",GS16&gt;=HA$47,GS16&lt;&gt;""),AND(GU16&gt;=HA$43,GU16&lt;&gt;"",GW16&gt;=HA$47,GW16&lt;&gt;""),AND(GX16&gt;=HA$43,GX16&lt;&gt;"",GZ16&gt;=HA$47,GZ16&lt;&gt;""),AND(HV16&gt;=II$43,HV16&lt;&gt;"",HX16&gt;=II$47,HX16&lt;&gt;""),AND(HY16&gt;=II$43,HY16&lt;&gt;"",IA16&gt;=II$47,IA16&lt;&gt;""),AND(IC16&gt;=II$43,IC16&lt;&gt;"",IE16&gt;=II$47,IE16&lt;&gt;""),AND(IF16&gt;=II$43,IF16&lt;&gt;"",IH16&gt;=II$47,IH16&lt;&gt;""),AND(JD16&gt;=JQ$43,JD16&lt;&gt;"",JF16&gt;=JQ$47,JF16&lt;&gt;""),AND(JG16&gt;=JQ$43,JG16&lt;&gt;"",JI16&gt;=JQ$47,JI16&lt;&gt;""),AND(JK16&gt;=JQ$43,JK16&lt;&gt;"",JM16&gt;=JQ$47,JM16&lt;&gt;""),AND(JN16&gt;=JQ$43,JN16&lt;&gt;"",JP16&gt;=JQ$47,JP16&lt;&gt;""),AND(KL16&gt;=KY$43,KL16&lt;&gt;"",KN16&gt;=KY$47,KN16&lt;&gt;""),AND(KO16&gt;=KY$43,KO16&lt;&gt;"",KQ16&gt;=KY$47,KQ16&lt;&gt;""),AND(KS16&gt;=KY$43,KS16&lt;&gt;"",KU16&gt;=KY$47,KU16&lt;&gt;""),AND(KV16&gt;=KY$43,KV16&lt;&gt;"",KX16&gt;=KY$47,KX16&lt;&gt;""),AND(LT16&gt;=MG$43,LT16&lt;&gt;"",LV16&gt;=MG$47,LV16&lt;&gt;""),AND(LW16&gt;=MG$43,LW16&lt;&gt;"",LY16&gt;=MG$47,LY16&lt;&gt;""),AND(MA16&gt;=MG$43,MA16&lt;&gt;"",MC16&gt;=MG$47,MC16&lt;&gt;""),AND(MD16&gt;=MG$43,MD16&lt;&gt;"",MF16&gt;=MG$47,MF16&lt;&gt;""),AND(NB16&gt;=NO$43,NB16&lt;&gt;"",ND16&gt;=NO$47,ND16&lt;&gt;""),AND(NE16&gt;=NO$43,NE16&lt;&gt;"",NG16&gt;=NO$47,NG16&lt;&gt;""),AND(NI16&gt;=NO$43,NI16&lt;&gt;"",NK16&gt;=NO$47,NK16&lt;&gt;""),AND(NL16&gt;=NO$43,NL16&lt;&gt;"",NN16&gt;=NO$47,NN16&lt;&gt;""),AND(OJ16&gt;=OW$43,OJ16&lt;&gt;"",OL16&gt;=OW$47,OL16&lt;&gt;""),AND(OM16&gt;=OW$43,OM16&lt;&gt;"",OO16&gt;=OW$47,OO16&lt;&gt;""),AND(OQ16&gt;=OW$43,OQ16&lt;&gt;"",OS16&gt;=OW$47,OS16&lt;&gt;""),AND(OT16&gt;=OW$43,OT16&lt;&gt;"",OV16&gt;=OW$47,OV16&lt;&gt;""),AND(PR16&gt;=QE$43,PR16&lt;&gt;"",PT16&gt;=QE$47,PT16&lt;&gt;""),AND(PU16&gt;=QE$43,PU16&lt;&gt;"",PW16&gt;=QE$47,PW16&lt;&gt;""),AND(PY16&gt;=QE$43,PY16&lt;&gt;"",QA16&gt;=QE$47,QA16&lt;&gt;""),AND(QB16&gt;=QE$43,QB16&lt;&gt;"",QD16&gt;=QE$47,QD16&lt;&gt;""),AND(QZ16&gt;=RM$43,QZ16&lt;&gt;"",RB16&gt;=RM$47,RB16&lt;&gt;""),AND(RC16&gt;=RM$43,RC16&lt;&gt;"",RE16&gt;=RM$47,RE16&lt;&gt;""),AND(RG16&gt;=RM$43,RG16&lt;&gt;"",RI16&gt;=RM$47,RI16&lt;&gt;""),AND(RJ16&gt;=RM$43,RJ16&lt;&gt;"",RL16&gt;=RM$47,RL16&lt;&gt;""),AND(SH16&gt;=SU$43,SH16&lt;&gt;"",SJ16&gt;=SU$47,SJ16&lt;&gt;""),AND(SK16&gt;=SU$43,SK16&lt;&gt;"",SM16&gt;=SU$47,SM16&lt;&gt;""),AND(SO16&gt;=SU$43,SO16&lt;&gt;"",SQ16&gt;=SU$47,SQ16&lt;&gt;""),AND(SR16&gt;=SU$43,SR16&lt;&gt;"",ST16&gt;=SU$47,ST16&lt;&gt;"")),"P","")</f>
        <v/>
      </c>
      <c r="I16" s="3" t="str">
        <f>IF(OR(AND(AQ16&gt;=AY$47,AQ16&lt;&gt;"",AN16=""),AND(AT16&gt;=AY$47,AT16&lt;&gt;"",AN16=""),AND(AX16&gt;=AY$47,AX16&lt;&gt;"",AN16=""),AND(BR16&gt;=BZ$47,BR16&lt;&gt;"",BO16=""),AND(BU16&gt;=BZ$47,BU16&lt;&gt;"",BO16=""),AND(BY16&gt;=BZ$47,BY16&lt;&gt;"",BO16=""),AND(CS16&gt;=DA$47,CS16&lt;&gt;"",CP16=""),AND(CV16&gt;=DA$47,CV16&lt;&gt;"",CP16=""),AND(CZ16&gt;=DA$47,CZ16&lt;&gt;"",CP16=""),AND(DZ16&gt;=EK$47,DZ16&lt;&gt;""),AND(EC16&gt;=EK$47,EC16&lt;&gt;""),AND(EG16&gt;=EK$47,EG16&lt;&gt;""),AND(EJ16&gt;=EK$47,EJ16&lt;&gt;""),AND(FH16&gt;=FS$47,FH16&lt;&gt;""),AND(FK16&gt;=FS$47,FK16&lt;&gt;""),AND(FO16&gt;=FS$47,FO16&lt;&gt;""),AND(FR16&gt;=FS$47,FR16&lt;&gt;""),AND(GP16&gt;=HA$47,GP16&lt;&gt;""),AND(GS16&gt;=HA$47,GS16&lt;&gt;""),AND(GW16&gt;=HA$47,GW16&lt;&gt;""),AND(GZ16&gt;=HA$47,GZ16&lt;&gt;""),AND(HX16&gt;=II$47,HX16&lt;&gt;""),AND(IA16&gt;=II$47,IA16&lt;&gt;""),AND(IE16&gt;=II$47,IE16&lt;&gt;""),AND(IH16&gt;=II$47,IH16&lt;&gt;""),AND(JF16&gt;=JQ$47,JF16&lt;&gt;""),AND(JI16&gt;=JQ$47,JI16&lt;&gt;""),AND(JM16&gt;=JQ$47,JM16&lt;&gt;""),AND(JP16&gt;=JQ$47,JP16&lt;&gt;""),AND(KN16&gt;=KY$47,KN16&lt;&gt;""),AND(KQ16&gt;=KY$47,KQ16&lt;&gt;""),AND(KU16&gt;=KY$47,KU16&lt;&gt;""),AND(KX16&gt;=KY$47,KX16&lt;&gt;""),AND(LV16&gt;=MG$47,LV16&lt;&gt;""),AND(LY16&gt;=MG$47,LY16&lt;&gt;""),AND(MC16&gt;=MG$47,MC16&lt;&gt;""),AND(MF16&gt;=MG$47,MF16&lt;&gt;""),AND(ND16&gt;=NO$47,ND16&lt;&gt;""),AND(NG16&gt;=NO$47,NG16&lt;&gt;""),AND(NK16&gt;=NO$47,NK16&lt;&gt;""),AND(NN16&gt;=NO$47,NN16&lt;&gt;""),AND(OL16&gt;=OW$47,OL16&lt;&gt;""),AND(OO16&gt;=OW$47,OO16&lt;&gt;""),AND(OS16&gt;=OW$47,OS16&lt;&gt;""),AND(OV16&gt;=OW$47,OV16&lt;&gt;""),AND(PT16&gt;=QE$47,PT16&lt;&gt;""),AND(PW16&gt;=QE$47,PW16&lt;&gt;""),AND(QA16&gt;=QE$47,QA16&lt;&gt;""),AND(QD16&gt;=QE$47,QD16&lt;&gt;""),AND(RB16&gt;=RM$47,RB16&lt;&gt;""),AND(RE16&gt;=RM$47,RE16&lt;&gt;""),AND(RI16&gt;=RM$47,RI16&lt;&gt;""),AND(RL16&gt;=RM$47,RL16&lt;&gt;""),AND(SJ16&gt;=SU$47,SJ16&lt;&gt;""),AND(SM16&gt;=SU$47,SM16&lt;&gt;""),AND(SQ16&gt;=SU$47,SQ16&lt;&gt;""),AND(ST16&gt;=SU$47,ST16&lt;&gt;"")),"P","")</f>
        <v/>
      </c>
      <c r="J16" s="36" t="str">
        <f>IF(AND(I16="P",H16=""),"No DD",IF(OR(AND(AO16&gt;=AY$46,AO16&lt;&gt;"",AQ16&gt;=AY$50,AQ16&lt;&gt;"",AN16=""),AND(AR16&gt;=AY$46,AR16&lt;&gt;"",AT16&gt;=AY$50,AT16&lt;&gt;"",AN16=""),AND(AV16&gt;=AY$46,AV16&lt;&gt;"",AX16&gt;=AY$50,AX16&lt;&gt;"",AN16=""),AND(BP16&gt;=BZ$46,BP16&lt;&gt;"",BR16&gt;=BZ$50,BR16&lt;&gt;"",BO16=""),AND(BS16&gt;=BZ$46,BS16&lt;&gt;"",BU16&gt;=BZ$50,BU16&lt;&gt;"",BO16=""),AND(BW16&gt;=BZ$46,BW16&lt;&gt;"",BY16&gt;=BZ$50,BY16&lt;&gt;"",BO16=""),AND(CQ16&gt;=DA$46,CQ16&lt;&gt;"",CS16&gt;=DA$50,CS16&lt;&gt;"",CP16=""),AND(CT16&gt;=DA$46,CT16&lt;&gt;"",CV16&gt;=DA$50,CV16&lt;&gt;"",CP16=""),AND(CX16&gt;=DA$46,CX16&lt;&gt;"",CZ16&gt;=DA$50,CZ16&lt;&gt;"",CP16=""),AND(DX16&gt;=EK$46,DX16&lt;&gt;"",DZ16&gt;=EK$50,DZ16&lt;&gt;""),AND(EA16&gt;=EK$46,EA16&lt;&gt;"",EC16&gt;=EK$50,EC16&lt;&gt;""),AND(EE16&gt;=EK$46,EE16&lt;&gt;"",EG16&gt;=EK$50,EG16&lt;&gt;""),AND(EH16&gt;=EK$46,EH16&lt;&gt;"",EJ16&gt;=EK$50,EJ16&lt;&gt;""),AND(FF16&gt;=FS$46,FF16&lt;&gt;"",FH16&gt;=FS$50,FH16&lt;&gt;""),AND(FI16&gt;=FS$46,FI16&lt;&gt;"",FK16&gt;=FS$50,FK16&lt;&gt;""),AND(FM16&gt;=FS$46,FM16&lt;&gt;"",FO16&gt;=FS$50,FO16&lt;&gt;""),AND(FP16&gt;=FS$46,FP16&lt;&gt;"",FR16&gt;=FS$50,FR16&lt;&gt;""),AND(GN16&gt;=HA$46,GN16&lt;&gt;"",GP16&gt;=HA$50,GP16&lt;&gt;""),AND(GQ16&gt;=HA$46,GQ16&lt;&gt;"",GS16&gt;=HA$50,GS16&lt;&gt;""),AND(GU16&gt;=HA$46,GU16&lt;&gt;"",GW16&gt;=HA$50,GW16&lt;&gt;""),AND(GX16&gt;=HA$46,GX16&lt;&gt;"",GZ16&gt;=HA$50,GZ16&lt;&gt;""),AND(HV16&gt;=II$46,HV16&lt;&gt;"",HX16&gt;=II$50,HX16&lt;&gt;""),AND(HY16&gt;=II$46,HY16&lt;&gt;"",IA16&gt;=II$50,IA16&lt;&gt;""),AND(IC16&gt;=II$46,IC16&lt;&gt;"",IE16&gt;=II$50,IE16&lt;&gt;""),AND(IF16&gt;=II$46,IF16&lt;&gt;"",IH16&gt;=II$50,IH16&lt;&gt;""),AND(JD16&gt;=JQ$46,JD16&lt;&gt;"",JF16&gt;=JQ$50,JF16&lt;&gt;""),AND(JG16&gt;=JQ$46,JG16&lt;&gt;"",JI16&gt;=JQ$50,JI16&lt;&gt;""),AND(JK16&gt;=JQ$46,JK16&lt;&gt;"",JM16&gt;=JQ$50,JM16&lt;&gt;""),AND(JN16&gt;=JQ$46,JN16&lt;&gt;"",JP16&gt;=JQ$50,JP16&lt;&gt;""),AND(KL16&gt;=KY$46,KL16&lt;&gt;"",KN16&gt;=KY$50,KN16&lt;&gt;""),AND(KO16&gt;=KY$46,KO16&lt;&gt;"",KQ16&gt;=KY$50,KQ16&lt;&gt;""),AND(KS16&gt;=KY$46,KS16&lt;&gt;"",KU16&gt;=KY$50,KU16&lt;&gt;""),AND(KV16&gt;=KY$46,KV16&lt;&gt;"",KX16&gt;=KY$50,KX16&lt;&gt;""),AND(LT16&gt;=MG$46,LT16&lt;&gt;"",LV16&gt;=MG$50,LV16&lt;&gt;""),AND(LW16&gt;=MG$46,LW16&lt;&gt;"",LY16&gt;=MG$50,LY16&lt;&gt;""),AND(MA16&gt;=MG$46,MA16&lt;&gt;"",MC16&gt;=MG$50,MC16&lt;&gt;""),AND(MD16&gt;=MG$46,MD16&lt;&gt;"",MF16&gt;=MG$50,MF16&lt;&gt;""),AND(NB16&gt;=NO$46,NB16&lt;&gt;"",ND16&gt;=NO$50,ND16&lt;&gt;""),AND(NE16&gt;=NO$46,NE16&lt;&gt;"",NG16&gt;=NO$50,NG16&lt;&gt;""),AND(NI16&gt;=NO$46,NI16&lt;&gt;"",NK16&gt;=NO$50,NK16&lt;&gt;""),AND(NL16&gt;=NO$46,NL16&lt;&gt;"",NN16&gt;=NO$50,NN16&lt;&gt;""),AND(OJ16&gt;=OW$46,OJ16&lt;&gt;"",OL16&gt;=OW$50,OL16&lt;&gt;""),AND(OM16&gt;=OW$46,OM16&lt;&gt;"",OO16&gt;=OW$50,OO16&lt;&gt;""),AND(OQ16&gt;=OW$46,OQ16&lt;&gt;"",OS16&gt;=OW$50,OS16&lt;&gt;""),AND(OT16&gt;=OW$46,OT16&lt;&gt;"",OV16&gt;=OW$50,OV16&lt;&gt;""),AND(PR16&gt;=QE$46,PR16&lt;&gt;"",PT16&gt;=QE$50,PT16&lt;&gt;""),AND(PU16&gt;=QE$46,PU16&lt;&gt;"",PW16&gt;=QE$50,PW16&lt;&gt;""),AND(PY16&gt;=QE$46,PY16&lt;&gt;"",QA16&gt;=QE$50,QA16&lt;&gt;""),AND(QB16&gt;=QE$46,QB16&lt;&gt;"",QD16&gt;=QE$50,QD16&lt;&gt;""),AND(QZ16&gt;=RM$46,QZ16&lt;&gt;"",RB16&gt;=RM$50,RB16&lt;&gt;""),AND(RC16&gt;=RM$46,RC16&lt;&gt;"",RE16&gt;=RM$50,RE16&lt;&gt;""),AND(RG16&gt;=RM$46,RG16&lt;&gt;"",RI16&gt;=RM$50,RI16&lt;&gt;""),AND(RJ16&gt;=RM$46,RJ16&lt;&gt;"",RL16&gt;=RM$50,RL16&lt;&gt;""),AND(SH16&gt;=SU$46,SH16&lt;&gt;"",SJ16&gt;=SU$50,SJ16&lt;&gt;""),AND(SK16&gt;=SU$46,SK16&lt;&gt;"",SM16&gt;=SU$50,SM16&lt;&gt;""),AND(SO16&gt;=SU$46,SO16&lt;&gt;"",SQ16&gt;=SU$50,SQ16&lt;&gt;""),AND(SR16&gt;=SU$46,SR16&lt;&gt;"",ST16&gt;=SU$50,ST16&lt;&gt;"")),"Merit",IF(OR(AND(AO16&gt;=AY$45,AO16&lt;&gt;"",AQ16&gt;=AY$49,AQ16&lt;&gt;"",AN16=""),AND(AR16&gt;=AY$45,AR16&lt;&gt;"",AT16&gt;=AY$49,AT16&lt;&gt;"",AN16=""),AND(AV16&gt;=AY$45,AV16&lt;&gt;"",AX16&gt;=AY$49,AX16&lt;&gt;"",AN16=""),AND(BP16&gt;=BZ$45,BP16&lt;&gt;"",BR16&gt;=BZ$49,BR16&lt;&gt;"",BO16=""),AND(BS16&gt;=BZ$45,BS16&lt;&gt;"",BU16&gt;=BZ$49,BU16&lt;&gt;"",BO16=""),AND(BW16&gt;=BZ$45,BW16&lt;&gt;"",BY16&gt;=BZ$49,BY16&lt;&gt;"",BO16=""),AND(CQ16&gt;=DA$45,CQ16&lt;&gt;"",CS16&gt;=DA$49,CS16&lt;&gt;"",CP16=""),AND(CT16&gt;=DA$45,CT16&lt;&gt;"",CV16&gt;=DA$49,CV16&lt;&gt;"",CP16=""),AND(CX16&gt;=DA$45,CX16&lt;&gt;"",CZ16&gt;=DA$49,CZ16&lt;&gt;"",CP16=""),AND(DX16&gt;=EK$45,DX16&lt;&gt;"",DZ16&gt;=EK$49,DZ16&lt;&gt;""),AND(EA16&gt;=EK$45,EA16&lt;&gt;"",EC16&gt;=EK$49,EC16&lt;&gt;""),AND(EE16&gt;=EK$45,EE16&lt;&gt;"",EG16&gt;=EK$49,EG16&lt;&gt;""),AND(EH16&gt;=EK$45,EH16&lt;&gt;"",EJ16&gt;=EK$49,EJ16&lt;&gt;""),AND(FF16&gt;=FS$45,FF16&lt;&gt;"",FH16&gt;=FS$49,FH16&lt;&gt;""),AND(FI16&gt;=FS$45,FI16&lt;&gt;"",FK16&gt;=FS$49,FK16&lt;&gt;""),AND(FM16&gt;=FS$45,FM16&lt;&gt;"",FO16&gt;=FS$49,FO16&lt;&gt;""),AND(FP16&gt;=FS$45,FP16&lt;&gt;"",FR16&gt;=FS$49,FR16&lt;&gt;""),AND(GN16&gt;=HA$45,GN16&lt;&gt;"",GP16&gt;=HA$49,GP16&lt;&gt;""),AND(GQ16&gt;=HA$45,GQ16&lt;&gt;"",GS16&gt;=HA$49,GS16&lt;&gt;""),AND(GU16&gt;=HA$45,GU16&lt;&gt;"",GW16&gt;=HA$49,GW16&lt;&gt;""),AND(GX16&gt;=HA$45,GX16&lt;&gt;"",GZ16&gt;=HA$49,GZ16&lt;&gt;""),AND(HV16&gt;=II$45,HV16&lt;&gt;"",HX16&gt;=II$49,HX16&lt;&gt;""),AND(HY16&gt;=II$45,HY16&lt;&gt;"",IA16&gt;=II$49,IA16&lt;&gt;""),AND(IC16&gt;=II$45,IC16&lt;&gt;"",IE16&gt;=II$49,IE16&lt;&gt;""),AND(IF16&gt;=II$45,IF16&lt;&gt;"",IH16&gt;=II$49,IH16&lt;&gt;""),AND(JD16&gt;=JQ$45,JD16&lt;&gt;"",JF16&gt;=JQ$49,JF16&lt;&gt;""),AND(JG16&gt;=JQ$45,JG16&lt;&gt;"",JI16&gt;=JQ$49,JI16&lt;&gt;""),AND(JK16&gt;=JQ$45,JK16&lt;&gt;"",JM16&gt;=JQ$49,JM16&lt;&gt;""),AND(JN16&gt;=JQ$45,JN16&lt;&gt;"",JP16&gt;=JQ$49,JP16&lt;&gt;""),AND(KL16&gt;=KY$45,KL16&lt;&gt;"",KN16&gt;=KY$49,KN16&lt;&gt;""),AND(KO16&gt;=KY$45,KO16&lt;&gt;"",KQ16&gt;=KY$49,KQ16&lt;&gt;""),AND(KS16&gt;=KY$45,KS16&lt;&gt;"",KU16&gt;=KY$49,KU16&lt;&gt;""),AND(KV16&gt;=KY$45,KV16&lt;&gt;"",KX16&gt;=KY$49,KX16&lt;&gt;""),AND(LT16&gt;=MG$45,LT16&lt;&gt;"",LV16&gt;=MG$49,LV16&lt;&gt;""),AND(LW16&gt;=MG$45,LW16&lt;&gt;"",LY16&gt;=MG$49,LY16&lt;&gt;""),AND(MA16&gt;=MG$45,MA16&lt;&gt;"",MC16&gt;=MG$49,MC16&lt;&gt;""),AND(MD16&gt;=MG$45,MD16&lt;&gt;"",MF16&gt;=MG$49,MF16&lt;&gt;""),AND(NB16&gt;=NO$45,NB16&lt;&gt;"",ND16&gt;=NO$49,ND16&lt;&gt;""),AND(NE16&gt;=NO$45,NE16&lt;&gt;"",NG16&gt;=NO$49,NG16&lt;&gt;""),AND(NI16&gt;=NO$45,NI16&lt;&gt;"",NK16&gt;=NO$49,NK16&lt;&gt;""),AND(NL16&gt;=NO$45,NL16&lt;&gt;"",NN16&gt;=NO$49,NN16&lt;&gt;""),AND(OJ16&gt;=OW$45,OJ16&lt;&gt;"",OL16&gt;=OW$49,OL16&lt;&gt;""),AND(OM16&gt;=OW$45,OM16&lt;&gt;"",OO16&gt;=OW$49,OO16&lt;&gt;""),AND(OQ16&gt;=OW$45,OQ16&lt;&gt;"",OS16&gt;=OW$49,OS16&lt;&gt;""),AND(OT16&gt;=OW$45,OT16&lt;&gt;"",OV16&gt;=OW$49,OV16&lt;&gt;""),AND(PR16&gt;=QE$45,PR16&lt;&gt;"",PT16&gt;=QE$49,PT16&lt;&gt;""),AND(PU16&gt;=QE$45,PU16&lt;&gt;"",PW16&gt;=QE$49,PW16&lt;&gt;""),AND(PY16&gt;=QE$45,PY16&lt;&gt;"",QA16&gt;=QE$49,QA16&lt;&gt;""),AND(QB16&gt;=QE$45,QB16&lt;&gt;"",QD16&gt;=QE$49,QD16&lt;&gt;""),AND(QZ16&gt;=RM$45,QZ16&lt;&gt;"",RB16&gt;=RM$49,RB16&lt;&gt;""),AND(RC16&gt;=RM$45,RC16&lt;&gt;"",RE16&gt;=RM$49,RE16&lt;&gt;""),AND(RG16&gt;=RM$45,RG16&lt;&gt;"",RI16&gt;=RM$49,RI16&lt;&gt;""),AND(RJ16&gt;=RM$45,RJ16&lt;&gt;"",RL16&gt;=RM$49,RL16&lt;&gt;""),AND(SH16&gt;=SU$45,SH16&lt;&gt;"",SJ16&gt;=SU$49,SJ16&lt;&gt;""),AND(SK16&gt;=SU$45,SK16&lt;&gt;"",SM16&gt;=SU$49,SM16&lt;&gt;""),AND(SO16&gt;=SU$45,SO16&lt;&gt;"",SQ16&gt;=SU$49,SQ16&lt;&gt;""),AND(SR16&gt;=SU$45,SR16&lt;&gt;"",ST16&gt;=SU$49,ST16&lt;&gt;"")),"Excellence",IF(K16="P","Worlds Team",IF(H16="P","National Team","")))))</f>
        <v/>
      </c>
      <c r="K16" s="3" t="str">
        <f>IF(OR(AND(AO16&gt;=AY$44,AO16&lt;&gt;"",AQ16&gt;=AY$48,AQ16&lt;&gt;"",AN16=""),AND(AR16&gt;=AY$44,AR16&lt;&gt;"",AT16&gt;=AY$48,AT16&lt;&gt;"",AN16=""),AND(AV16&gt;=AY$44,AV16&lt;&gt;"",AX16&gt;=AY$48,AX16&lt;&gt;"",AN16=""),AND(BP16&gt;=BZ$44,BP16&lt;&gt;"",BR16&gt;=BZ$48,BR16&lt;&gt;"",BO16=""),AND(BS16&gt;=BZ$44,BS16&lt;&gt;"",BU16&gt;=BZ$48,BU16&lt;&gt;"",BO16=""),AND(BW16&gt;=BZ$44,BW16&lt;&gt;"",BY16&gt;=BZ$48,BY16&lt;&gt;"",BO16=""),AND(CQ16&gt;=DA$44,CQ16&lt;&gt;"",CS16&gt;=DA$48,CS16&lt;&gt;"",CP16=""),AND(CT16&gt;=DA$44,CT16&lt;&gt;"",CV16&gt;=DA$48,CV16&lt;&gt;"",CP16=""),AND(CX16&gt;=DA$44,CX16&lt;&gt;"",CZ16&gt;=DA$48,CZ16&lt;&gt;"",CP16=""),AND(DX16&gt;=EK$44,DX16&lt;&gt;"",DZ16&gt;=EK$48,DZ16&lt;&gt;""),AND(EA16&gt;=EK$44,EA16&lt;&gt;"",EC16&gt;=EK$48,EC16&lt;&gt;""),AND(EE16&gt;=EK$44,EE16&lt;&gt;"",EG16&gt;=EK$48,EG16&lt;&gt;""),AND(EH16&gt;=EK$44,EH16&lt;&gt;"",EJ16&gt;=EK$48,EJ16&lt;&gt;""),AND(FF16&gt;=FS$44,FF16&lt;&gt;"",FH16&gt;=FS$48,FH16&lt;&gt;""),AND(FI16&gt;=FS$44,FI16&lt;&gt;"",FK16&gt;=FS$48,FK16&lt;&gt;""),AND(FM16&gt;=FS$44,FM16&lt;&gt;"",FO16&gt;=FS$48,FO16&lt;&gt;""),AND(FP16&gt;=FS$44,FP16&lt;&gt;"",FR16&gt;=FS$48,FR16&lt;&gt;""),AND(GN16&gt;=HA$44,GN16&lt;&gt;"",GP16&gt;=HA$48,GP16&lt;&gt;""),AND(GQ16&gt;=HA$44,GQ16&lt;&gt;"",GS16&gt;=HA$48,GS16&lt;&gt;""),AND(GU16&gt;=HA$44,GU16&lt;&gt;"",GW16&gt;=HA$48,GW16&lt;&gt;""),AND(GX16&gt;=HA$44,GX16&lt;&gt;"",GZ16&gt;=HA$48,GZ16&lt;&gt;""),AND(HV16&gt;=II$44,HV16&lt;&gt;"",HX16&gt;=II$48,HX16&lt;&gt;""),AND(HY16&gt;=II$44,HY16&lt;&gt;"",IA16&gt;=II$48,IA16&lt;&gt;""),AND(IC16&gt;=II$44,IC16&lt;&gt;"",IE16&gt;=II$48,IE16&lt;&gt;""),AND(IF16&gt;=II$44,IF16&lt;&gt;"",IH16&gt;=II$48,IH16&lt;&gt;""),AND(JD16&gt;=JQ$44,JD16&lt;&gt;"",JF16&gt;=JQ$48,JF16&lt;&gt;""),AND(JG16&gt;=JQ$44,JG16&lt;&gt;"",JI16&gt;=JQ$48,JI16&lt;&gt;""),AND(JK16&gt;=JQ$44,JK16&lt;&gt;"",JM16&gt;=JQ$48,JM16&lt;&gt;""),AND(JN16&gt;=JQ$44,JN16&lt;&gt;"",JP16&gt;=JQ$48,JP16&lt;&gt;""),AND(KL16&gt;=KY$44,KL16&lt;&gt;"",KN16&gt;=KY$48,KN16&lt;&gt;""),AND(KO16&gt;=KY$44,KO16&lt;&gt;"",KQ16&gt;=KY$48,KQ16&lt;&gt;""),AND(KS16&gt;=KY$44,KS16&lt;&gt;"",KU16&gt;=KY$48,KU16&lt;&gt;""),AND(KV16&gt;=KY$44,KV16&lt;&gt;"",KX16&gt;=KY$48,KX16&lt;&gt;""),AND(LT16&gt;=MG$44,LT16&lt;&gt;"",LV16&gt;=MG$48,LV16&lt;&gt;""),AND(LW16&gt;=MG$44,LW16&lt;&gt;"",LY16&gt;=MG$48,LY16&lt;&gt;""),AND(MA16&gt;=MG$44,MA16&lt;&gt;"",MC16&gt;=MG$48,MC16&lt;&gt;""),AND(MD16&gt;=MG$44,MD16&lt;&gt;"",MF16&gt;=MG$48,MF16&lt;&gt;""),AND(NB16&gt;=NO$44,NB16&lt;&gt;"",ND16&gt;=NO$48,ND16&lt;&gt;""),AND(NE16&gt;=NO$44,NE16&lt;&gt;"",NG16&gt;=NO$48,NG16&lt;&gt;""),AND(NI16&gt;=NO$44,NI16&lt;&gt;"",NK16&gt;=NO$48,NK16&lt;&gt;""),AND(NL16&gt;=NO$44,NL16&lt;&gt;"",NN16&gt;=NO$48,NN16&lt;&gt;""),AND(OJ16&gt;=OW$44,OJ16&lt;&gt;"",OL16&gt;=OW$48,OL16&lt;&gt;""),AND(OM16&gt;=OW$44,OM16&lt;&gt;"",OO16&gt;=OW$48,OO16&lt;&gt;""),AND(OQ16&gt;=OW$44,OQ16&lt;&gt;"",OS16&gt;=OW$48,OS16&lt;&gt;""),AND(OT16&gt;=OW$44,OT16&lt;&gt;"",OV16&gt;=OW$48,OV16&lt;&gt;""),AND(PR16&gt;=QE$44,PR16&lt;&gt;"",PT16&gt;=QE$48,PT16&lt;&gt;""),AND(PU16&gt;=QE$44,PU16&lt;&gt;"",PW16&gt;=QE$48,PW16&lt;&gt;""),AND(PY16&gt;=QE$44,PY16&lt;&gt;"",QA16&gt;=QE$48,QA16&lt;&gt;""),AND(QB16&gt;=QE$44,QB16&lt;&gt;"",QD16&gt;=QE$48,QD16&lt;&gt;""),AND(QZ16&gt;=RM$44,QZ16&lt;&gt;"",RB16&gt;=RM$48,RB16&lt;&gt;""),AND(RC16&gt;=RM$44,RC16&lt;&gt;"",RE16&gt;=RM$48,RE16&lt;&gt;""),AND(RG16&gt;=RM$44,RG16&lt;&gt;"",RI16&gt;=RM$48,RI16&lt;&gt;""),AND(RJ16&gt;=RM$44,RJ16&lt;&gt;"",RL16&gt;=RM$48,RL16&lt;&gt;""),AND(SH16&gt;=SU$44,SH16&lt;&gt;"",SJ16&gt;=SU$48,SJ16&lt;&gt;""),AND(SK16&gt;=SU$44,SK16&lt;&gt;"",SM16&gt;=SU$48,SM16&lt;&gt;""),AND(SO16&gt;=SU$44,SO16&lt;&gt;"",SQ16&gt;=SU$48,SQ16&lt;&gt;""),AND(SR16&gt;=SU$44,SR16&lt;&gt;"",ST16&gt;=SU$48,ST16&lt;&gt;"")),"P","")</f>
        <v/>
      </c>
      <c r="L16" s="8">
        <f>IF(COUNT(AQ16,AT16,BR16,BU16,CS16,CV16)&gt;0,LARGE((AQ16,AT16,BR16,BU16,CS16,CV16),1),0)</f>
        <v>51.480000000000004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IF(COUNT(AQ16,AT16,BR16,BU16,CS16,CV16)&gt;1,LARGE((AQ16,AT16,BR16,BU16,CS16,CV16),2),0)</f>
        <v>50.300000000000004</v>
      </c>
      <c r="O16" s="8" t="str">
        <f>IF(N16="","",IF(OR(N16=CS16,N16=CV16),$CA$1,IF(OR(N16=BR16,N16=BU16),$AZ$1,IF(OR(N16=AQ16,N16=AT16),$Y$1,""))))</f>
        <v>2024 Elite Canada</v>
      </c>
      <c r="P16" s="8">
        <f>IF(COUNT(AQ16,AT16,BR16,BU16,CS16,CV16)&gt;2,MAX(AX16,BY16,CZ16,LARGE((AQ16,AT16,BR16,BU16,CS16,CV16),3)),IF(MAX(AX16,BY16,CZ16)&gt;0,MAX(AX16,BY16,CZ16),0))</f>
        <v>51.97</v>
      </c>
      <c r="Q16" s="8" t="str">
        <f>IF(P16="","",IF(OR(P16=CS16,P16=CV16,P16=CZ16),$CA$1,IF(OR(P16=BR16,P16=BU16,P16=BY16),$AZ$1,IF(OR(P16=AQ16,P16=AT16,P16=AX16),$Y$1,""))))</f>
        <v>2024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13.1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Nationals</v>
      </c>
      <c r="T16" s="8">
        <f>IF(MAX(IF(AO16&gt;=$AY$43,AP16,0),IF(AR16&gt;=$AY$43,AS16,0),IF(AV16&gt;=$AY$43,AW16,0),IF(BP16&gt;=$BZ$43,BQ16,0),IF(BS16&gt;=$BZ$43,BT16,0),IF(BW16&gt;=$BZ$43,BX16,0),IF(CQ16&gt;=$DA$43,CR16,0),IF(CT16&gt;=$DA$43,CU16,0),IF(CX16&gt;=$DA$43,CY16,0),IF(DX16&gt;=$EK$43,DY16,0),IF(EA16&gt;=$EK$43,EB16,0),IF(EE16&gt;=$EK$43,EF16,0),IF(EH16&gt;=$EK$43,EI16,0),IF(FF16&gt;=$FS$43,FG16,0),IF(FI16&gt;=$FS$43,FJ16,0),IF(FM16&gt;=$FS$43,FN16,0),IF(FP16&gt;=$FS$43,FQ16,0),IF(GN16&gt;=$HA$43,GO16,0),IF(GQ16&gt;=$HA$43,GR16,0),IF(GU16&gt;=$HA$43,GV16,0),IF(GX16&gt;=$HA$43,GY16,0),IF(HV16&gt;=$II$43,HW16,0),IF(HY16&gt;=$II$43,HZ16,0),IF(IC16&gt;=$II$43,ID16,0),IF(IF16&gt;=$II$43,IG16,0),IF(JD16&gt;=$JQ$43,JE16,0),IF(JG16&gt;=$JQ$43,JH16,0),IF(JK16&gt;=$JQ$43,JL16,0),IF(JN16&gt;=$JQ$43,JO16,0),IF(KL16&gt;=$KY$43,KM16,0),IF(KO16&gt;=$KY$43,KP16,0),IF(KS16&gt;=$KY$43,KT16,0),IF(KV16&gt;=$KY$43,KW16,0),IF(LT16&gt;=$MG$43,LU16,0),IF(LW16&gt;=$MG$43,LX16,0),IF(MA16&gt;=$MG$43,MB16,0),IF(MD16&gt;=$MG$43,ME16,0),IF(NB16&gt;=$NO$43,NC16,0),IF(NE16&gt;=$NO$43,NF16,0),IF(NI16&gt;=$NO$43,NJ16,0),IF(NL16&gt;=$NO$43,NM16,0),IF(OJ16&gt;=$OW$43,OK16,0),IF(OM16&gt;=$OW$43,ON16,0),IF(OQ16&gt;=$OW$43,OR16,0),IF(OT16&gt;=$OW$43,OU16,0),IF(PR16&gt;=$QE$43,PS16,0),IF(PU16&gt;=$QE$43,PV16,0),IF(PY16&gt;=$QE$43,PZ16,0),IF(QB16&gt;=$QE$43,QC16,0),IF(QZ16&gt;=$RM$43,RA16,0),IF(RC16&gt;=$RM$43,RD16,0),IF(RG16&gt;=$RM$43,RH16,0),IF(RJ16&gt;=$RM$43,RK16,0),IF(SH16&gt;=$SU$43,SI16,0),IF(SK16&gt;=$SU$43,SL16,0),IF(SO16&gt;=$SU$43,SP16,0),IF(SR16&gt;=$SU$43,SS16,0))&gt;0,MAX(IF(AO16&gt;=$AY$43,AP16,0),IF(AR16&gt;=$AY$43,AS16,0),IF(AV16&gt;=$AY$43,AW16,0),IF(BP16&gt;=$BZ$43,BQ16,0),IF(BS16&gt;=$BZ$43,BT16,0),IF(BW16&gt;=$BZ$43,BX16,0),IF(CQ16&gt;=$DA$43,CR16,0),IF(CT16&gt;=$DA$43,CU16,0),IF(CX16&gt;=$DA$43,CY16,0),IF(DX16&gt;=$EK$43,DY16,0),IF(EA16&gt;=$EK$43,EB16,0),IF(EE16&gt;=$EK$43,EF16,0),IF(EH16&gt;=$EK$43,EI16,0),IF(FF16&gt;=$FS$43,FG16,0),IF(FI16&gt;=$FS$43,FJ16,0),IF(FM16&gt;=$FS$43,FN16,0),IF(FP16&gt;=$FS$43,FQ16,0),IF(GN16&gt;=$HA$43,GO16,0),IF(GQ16&gt;=$HA$43,GR16,0),IF(GU16&gt;=$HA$43,GV16,0),IF(GX16&gt;=$HA$43,GY16,0),IF(HV16&gt;=$II$43,HW16,0),IF(HY16&gt;=$II$43,HZ16,0),IF(IC16&gt;=$II$43,ID16,0),IF(IF16&gt;=$II$43,IG16,0),IF(JD16&gt;=$JQ$43,JE16,0),IF(JG16&gt;=$JQ$43,JH16,0),IF(JK16&gt;=$JQ$43,JL16,0),IF(JN16&gt;=$JQ$43,JO16,0),IF(KL16&gt;=$KY$43,KM16,0),IF(KO16&gt;=$KY$43,KP16,0),IF(KS16&gt;=$KY$43,KT16,0),IF(KV16&gt;=$KY$43,KW16,0),IF(LT16&gt;=$MG$43,LU16,0),IF(LW16&gt;=$MG$43,LX16,0),IF(MA16&gt;=$MG$43,MB16,0),IF(MD16&gt;=$MG$43,ME16,0),IF(NB16&gt;=$NO$43,NC16,0),IF(NE16&gt;=$NO$43,NF16,0),IF(NI16&gt;=$NO$43,NJ16,0),IF(NL16&gt;=$NO$43,NM16,0),IF(OJ16&gt;=$OW$43,OK16,0),IF(OM16&gt;=$OW$43,ON16,0),IF(OQ16&gt;=$OW$43,OR16,0),IF(OT16&gt;=$OW$43,OU16,0),IF(PR16&gt;=$QE$43,PS16,0),IF(PU16&gt;=$QE$43,PV16,0),IF(PY16&gt;=$QE$43,PZ16,0),IF(QB16&gt;=$QE$43,QC16,0),IF(QZ16&gt;=$RM$43,RA16,0),IF(RC16&gt;=$RM$43,RD16,0),IF(RG16&gt;=$RM$43,RH16,0),IF(RJ16&gt;=$RM$43,RK16,0),IF(SH16&gt;=$SU$43,SI16,0),IF(SK16&gt;=$SU$43,SL16,0),IF(SO16&gt;=$SU$43,SP16,0),IF(SR16&gt;=$SU$43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7"/>
      <c r="AO16" s="38" t="str">
        <f>IF(AA16&gt;0,AA16,"")</f>
        <v/>
      </c>
      <c r="AP16" s="38" t="str">
        <f>IF(AB16&gt;0,AB16,"")</f>
        <v/>
      </c>
      <c r="AQ16" s="40" t="str">
        <f>IF(SUM(Y16:AB16)-AC16&gt;0,SUM(Y16:AB16)-AC16,"")</f>
        <v/>
      </c>
      <c r="AR16" s="40" t="str">
        <f>IF(AF16&gt;0,AF16,"")</f>
        <v/>
      </c>
      <c r="AS16" s="40" t="str">
        <f>IF(AG16&gt;0,AG16,"")</f>
        <v/>
      </c>
      <c r="AT16" s="40" t="str">
        <f>IF(SUM(AD16:AG16)-AH16&gt;0,SUM(AD16:AG16)-AH16,"")</f>
        <v/>
      </c>
      <c r="AU16" s="40" t="str">
        <f>IF(AQ16="","",MAX(AQ16,AT16))</f>
        <v/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 t="str">
        <f>IF(SUM(AU16,AX16)&gt;0,SUM(AU16,AX16),"")</f>
        <v/>
      </c>
      <c r="AZ16" s="26">
        <v>13.4</v>
      </c>
      <c r="BA16" s="26">
        <v>8.8000000000000007</v>
      </c>
      <c r="BB16" s="26">
        <v>11.2</v>
      </c>
      <c r="BC16" s="26">
        <v>13.48</v>
      </c>
      <c r="BD16" s="26">
        <v>0</v>
      </c>
      <c r="BE16" s="26">
        <v>15.1</v>
      </c>
      <c r="BF16" s="26">
        <v>8.8000000000000007</v>
      </c>
      <c r="BG16" s="26">
        <v>11.8</v>
      </c>
      <c r="BH16" s="26">
        <v>14.6</v>
      </c>
      <c r="BI16" s="26">
        <v>0</v>
      </c>
      <c r="BJ16" s="26">
        <v>15.6</v>
      </c>
      <c r="BK16" s="26">
        <v>9.6</v>
      </c>
      <c r="BL16" s="26">
        <v>11.8</v>
      </c>
      <c r="BM16" s="26">
        <v>14.97</v>
      </c>
      <c r="BN16" s="26">
        <v>0</v>
      </c>
      <c r="BO16" s="28"/>
      <c r="BP16" s="39">
        <f>IF(BB16&gt;0,BB16,"")</f>
        <v>11.2</v>
      </c>
      <c r="BQ16" s="39">
        <f>IF(BC16&gt;0,BC16,"")</f>
        <v>13.48</v>
      </c>
      <c r="BR16" s="11">
        <f>IF(SUM(AZ16:BC16)-BD16&gt;0,SUM(AZ16:BC16)-BD16,"")</f>
        <v>46.88000000000001</v>
      </c>
      <c r="BS16" s="11">
        <f>IF(BG16&gt;0,BG16,"")</f>
        <v>11.8</v>
      </c>
      <c r="BT16" s="11">
        <f>IF(BH16&gt;0,BH16,"")</f>
        <v>14.6</v>
      </c>
      <c r="BU16" s="11">
        <f>IF(SUM(BE16:BH16)-BI16&gt;0,SUM(BE16:BH16)-BI16,"")</f>
        <v>50.300000000000004</v>
      </c>
      <c r="BV16" s="11">
        <f>IF(BR16="","",MAX(BR16,BU16))</f>
        <v>50.300000000000004</v>
      </c>
      <c r="BW16" s="11">
        <f>IF(BL16&gt;0,BL16,"")</f>
        <v>11.8</v>
      </c>
      <c r="BX16" s="11">
        <f>IF(BM16&gt;0,BM16,"")</f>
        <v>14.97</v>
      </c>
      <c r="BY16" s="11">
        <f>IF(SUM(BJ16:BM16)-BN16&gt;0,SUM(BJ16:BM16)-BN16,"")</f>
        <v>51.97</v>
      </c>
      <c r="BZ16" s="11">
        <f>IF(SUM(BV16,BY16)&gt;0,SUM(BV16,BY16),"")</f>
        <v>102.27000000000001</v>
      </c>
      <c r="CA16" s="22">
        <v>14.6</v>
      </c>
      <c r="CB16" s="22">
        <v>9.4</v>
      </c>
      <c r="CC16" s="22">
        <v>13.1</v>
      </c>
      <c r="CD16" s="22">
        <v>14.38</v>
      </c>
      <c r="CE16" s="22">
        <v>0</v>
      </c>
      <c r="CF16" s="22">
        <v>14</v>
      </c>
      <c r="CG16" s="22">
        <v>8.9</v>
      </c>
      <c r="CH16" s="22">
        <v>12.2</v>
      </c>
      <c r="CI16" s="22">
        <v>14.32</v>
      </c>
      <c r="CJ16" s="22">
        <v>0</v>
      </c>
      <c r="CK16" s="22">
        <v>14.7</v>
      </c>
      <c r="CL16" s="22">
        <v>9.4</v>
      </c>
      <c r="CM16" s="22">
        <v>11.4</v>
      </c>
      <c r="CN16" s="22">
        <v>14.24</v>
      </c>
      <c r="CO16" s="22">
        <v>0</v>
      </c>
      <c r="CP16" s="27"/>
      <c r="CQ16" s="38">
        <f>IF(CC16&gt;0,CC16,"")</f>
        <v>13.1</v>
      </c>
      <c r="CR16" s="38">
        <f>IF(CD16&gt;0,CD16,"")</f>
        <v>14.38</v>
      </c>
      <c r="CS16" s="40">
        <f>IF(SUM(CA16:CD16)-CE16&gt;0,SUM(CA16:CD16)-CE16,"")</f>
        <v>51.480000000000004</v>
      </c>
      <c r="CT16" s="40">
        <f>IF(CH16&gt;0,CH16,"")</f>
        <v>12.2</v>
      </c>
      <c r="CU16" s="40">
        <f>IF(CI16&gt;0,CI16,"")</f>
        <v>14.32</v>
      </c>
      <c r="CV16" s="40">
        <f>IF(SUM(CF16:CI16)-CJ16&gt;0,SUM(CF16:CI16)-CJ16,"")</f>
        <v>49.419999999999995</v>
      </c>
      <c r="CW16" s="40">
        <f>IF(CS16="","",MAX(CS16,CV16))</f>
        <v>51.480000000000004</v>
      </c>
      <c r="CX16" s="40">
        <f>IF(CM16&gt;0,CM16,"")</f>
        <v>11.4</v>
      </c>
      <c r="CY16" s="40">
        <f>IF(CN16&gt;0,CN16,"")</f>
        <v>14.24</v>
      </c>
      <c r="CZ16" s="40">
        <f>IF(SUM(CK16:CN16)-CO16&gt;0,SUM(CK16:CN16)-CO16,"")</f>
        <v>49.74</v>
      </c>
      <c r="DA16" s="40">
        <f>IF(SUM(CW16,CZ16)&gt;0,SUM(CW16,CZ16),"")</f>
        <v>101.22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14</v>
      </c>
      <c r="SW16" s="22">
        <f>IF($CP16="P",CB16,(CB16+BA16)/2)</f>
        <v>9.1000000000000014</v>
      </c>
      <c r="SX16" s="22">
        <f>IF($CP16="P",CC16,(CC16+BB16)/2)</f>
        <v>12.149999999999999</v>
      </c>
      <c r="SY16" s="22">
        <f>IF($CP16="P",CD16,(CD16+BC16)/2)</f>
        <v>13.93</v>
      </c>
      <c r="SZ16" s="22">
        <f>IF($CP16="P",CE16,(CE16+BD16)/2)</f>
        <v>0</v>
      </c>
      <c r="TA16" s="22">
        <f>IF($CP16="P",CF16,(CF16+BE16)/2)</f>
        <v>14.55</v>
      </c>
      <c r="TB16" s="22">
        <f>IF($CP16="P",CG16,(CG16+BF16)/2)</f>
        <v>8.8500000000000014</v>
      </c>
      <c r="TC16" s="22">
        <f>IF($CP16="P",CH16,(CH16+BG16)/2)</f>
        <v>12</v>
      </c>
      <c r="TD16" s="22">
        <f>IF($CP16="P",CI16,(CI16+BH16)/2)</f>
        <v>14.46</v>
      </c>
      <c r="TE16" s="22">
        <f>IF($CP16="P",CJ16,(CJ16+BI16)/2)</f>
        <v>0</v>
      </c>
      <c r="TF16" s="22">
        <f>IF($CP16="P",CK16,(CK16+BJ16)/2)</f>
        <v>15.149999999999999</v>
      </c>
      <c r="TG16" s="22">
        <f>IF($CP16="P",CL16,(CL16+BK16)/2)</f>
        <v>9.5</v>
      </c>
      <c r="TH16" s="22">
        <f>IF($CP16="P",CM16,(CM16+BL16)/2)</f>
        <v>11.600000000000001</v>
      </c>
      <c r="TI16" s="22">
        <f>IF($CP16="P",CN16,(CN16+BM16)/2)</f>
        <v>14.605</v>
      </c>
      <c r="TJ16" s="22">
        <f>IF($CP16="P",CO16,(CO16+BN16)/2)</f>
        <v>0</v>
      </c>
      <c r="TK16" s="27" t="s">
        <v>46</v>
      </c>
      <c r="TL16" s="40">
        <f>IF(SX16&gt;0,SX16,"")</f>
        <v>12.149999999999999</v>
      </c>
      <c r="TM16" s="40">
        <f>IF(SY16&gt;0,SY16,"")</f>
        <v>13.93</v>
      </c>
      <c r="TN16" s="40">
        <f>IF(SUM(SV16:SY16)-SZ16&gt;0,SUM(SV16:SY16)-SZ16,"")</f>
        <v>49.18</v>
      </c>
      <c r="TO16" s="40">
        <f>IF(TC16&gt;0,TC16,"")</f>
        <v>12</v>
      </c>
      <c r="TP16" s="40">
        <f>IF(TD16&gt;0,TD16,"")</f>
        <v>14.46</v>
      </c>
      <c r="TQ16" s="40">
        <f>IF(SUM(TA16:TD16)-TE16&gt;0,SUM(TA16:TD16)-TE16,"")</f>
        <v>49.860000000000007</v>
      </c>
      <c r="TR16" s="40">
        <f>IF(MAX(TN16,TQ16)&gt;0,MAX(TN16,TQ16),"")</f>
        <v>49.860000000000007</v>
      </c>
      <c r="TS16" s="40">
        <f>IF(TH16&gt;0,TH16,"")</f>
        <v>11.600000000000001</v>
      </c>
      <c r="TT16" s="40">
        <f>IF(TI16&gt;0,TI16,"")</f>
        <v>14.605</v>
      </c>
      <c r="TU16" s="40">
        <f>IF(SUM(TF16:TI16)-TJ16&gt;0,SUM(TF16:TI16)-TJ16,"")</f>
        <v>50.855000000000004</v>
      </c>
      <c r="TV16" s="40">
        <f>IF(SUM(TR16,TU16)&gt;0,SUM(TR16,TU16),"")</f>
        <v>100.715</v>
      </c>
    </row>
    <row r="17" spans="1:542" x14ac:dyDescent="0.2">
      <c r="A17" s="4" t="str" cm="1">
        <f t="array" ref="A17">IF(AND(J17&lt;&gt;"",J17&lt;&gt;"No DD"),SUMPRODUCT((J$4:J$41&lt;&gt;"")*(J$4:J$41&lt;&gt;"No DD")*(F$4:F$41&gt;F17))+1,IF(J17="No DD",SUMPRODUCT((J$4:J$41="No DD")*(F$4:F$41&gt;F17))+1+SUMPRODUCT((J$4:J$41&lt;&gt;"")*(J$4:J$41&lt;&gt;"No DD")),""))</f>
        <v/>
      </c>
      <c r="B17" s="4" t="str" cm="1">
        <f t="array" ref="B17">IF(AND(J17&lt;&gt;"",J17&lt;&gt;"No DD",G17=""),SUMPRODUCT((J$4:J$41&lt;&gt;"")*(J$4:J$41&lt;&gt;"No DD")*(G$4:G$41="")*(F$4:F$41&gt;F17))+1,IF(J17="No DD",SUMPRODUCT((J$4:J$41="No DD")*(F$4:F$41&gt;F17)*(G$4:G$41=""))+1+SUMPRODUCT((J$4:J$41&lt;&gt;"")*(G$4:G$41="")*(J$4:J$41&lt;&gt;"No DD")),""))</f>
        <v/>
      </c>
      <c r="C17" s="5" t="s">
        <v>137</v>
      </c>
      <c r="D17" s="4" t="s">
        <v>3</v>
      </c>
      <c r="E17" s="4">
        <v>2006</v>
      </c>
      <c r="F17" s="9">
        <f>SUM(L17:V17)+SUM(L17:T17)*0.0000001+SUM(L17)*0.0000000000001</f>
        <v>163.92001639200498</v>
      </c>
      <c r="G17" s="66"/>
      <c r="H17" s="3" t="str">
        <f>IF(OR(AND(AO17&gt;=AY$43,AO17&lt;&gt;"",AQ17&gt;=AY$47,AQ17&lt;&gt;"",AN17=""),AND(AR17&gt;=AY$43,AR17&lt;&gt;"",AT17&gt;=AY$47,AT17&lt;&gt;"",AN17=""),AND(AV17&gt;=AY$43,AV17&lt;&gt;"",AX17&gt;=AY$47,AX17&lt;&gt;"",AN17=""),AND(BP17&gt;=BZ$43,BP17&lt;&gt;"",BR17&gt;=BZ$47,BR17&lt;&gt;"",BO17=""),AND(BS17&gt;=BZ$43,BS17&lt;&gt;"",BU17&gt;=BZ$47,BU17&lt;&gt;"",BO17=""),AND(BW17&gt;=BZ$43,BW17&lt;&gt;"",BY17&gt;=BZ$47,BY17&lt;&gt;"",BO17=""),AND(CQ17&gt;=DA$43,CQ17&lt;&gt;"",CS17&gt;=DA$47,CS17&lt;&gt;"",CP17=""),AND(CT17&gt;=DA$43,CT17&lt;&gt;"",CV17&gt;=DA$47,CV17&lt;&gt;"",CP17=""),AND(CX17&gt;=DA$43,CX17&lt;&gt;"",CZ17&gt;=DA$47,CZ17&lt;&gt;"",CP17=""),AND(DX17&gt;=EK$43,DX17&lt;&gt;"",DZ17&gt;=EK$47,DZ17&lt;&gt;""),AND(EA17&gt;=EK$43,EA17&lt;&gt;"",EC17&gt;=EK$47,EC17&lt;&gt;""),AND(EE17&gt;=EK$43,EE17&lt;&gt;"",EG17&gt;=EK$47,EG17&lt;&gt;""),AND(EH17&gt;=EK$43,EH17&lt;&gt;"",EJ17&gt;=EK$47,EJ17&lt;&gt;""),AND(FF17&gt;=FS$43,FF17&lt;&gt;"",FH17&gt;=FS$47,FH17&lt;&gt;""),AND(FI17&gt;=FS$43,FI17&lt;&gt;"",FK17&gt;=FS$47,FK17&lt;&gt;""),AND(FM17&gt;=FS$43,FM17&lt;&gt;"",FO17&gt;=FS$47,FO17&lt;&gt;""),AND(FP17&gt;=FS$43,FP17&lt;&gt;"",FR17&gt;=FS$47,FR17&lt;&gt;""),AND(GN17&gt;=HA$43,GN17&lt;&gt;"",GP17&gt;=HA$47,GP17&lt;&gt;""),AND(GQ17&gt;=HA$43,GQ17&lt;&gt;"",GS17&gt;=HA$47,GS17&lt;&gt;""),AND(GU17&gt;=HA$43,GU17&lt;&gt;"",GW17&gt;=HA$47,GW17&lt;&gt;""),AND(GX17&gt;=HA$43,GX17&lt;&gt;"",GZ17&gt;=HA$47,GZ17&lt;&gt;""),AND(HV17&gt;=II$43,HV17&lt;&gt;"",HX17&gt;=II$47,HX17&lt;&gt;""),AND(HY17&gt;=II$43,HY17&lt;&gt;"",IA17&gt;=II$47,IA17&lt;&gt;""),AND(IC17&gt;=II$43,IC17&lt;&gt;"",IE17&gt;=II$47,IE17&lt;&gt;""),AND(IF17&gt;=II$43,IF17&lt;&gt;"",IH17&gt;=II$47,IH17&lt;&gt;""),AND(JD17&gt;=JQ$43,JD17&lt;&gt;"",JF17&gt;=JQ$47,JF17&lt;&gt;""),AND(JG17&gt;=JQ$43,JG17&lt;&gt;"",JI17&gt;=JQ$47,JI17&lt;&gt;""),AND(JK17&gt;=JQ$43,JK17&lt;&gt;"",JM17&gt;=JQ$47,JM17&lt;&gt;""),AND(JN17&gt;=JQ$43,JN17&lt;&gt;"",JP17&gt;=JQ$47,JP17&lt;&gt;""),AND(KL17&gt;=KY$43,KL17&lt;&gt;"",KN17&gt;=KY$47,KN17&lt;&gt;""),AND(KO17&gt;=KY$43,KO17&lt;&gt;"",KQ17&gt;=KY$47,KQ17&lt;&gt;""),AND(KS17&gt;=KY$43,KS17&lt;&gt;"",KU17&gt;=KY$47,KU17&lt;&gt;""),AND(KV17&gt;=KY$43,KV17&lt;&gt;"",KX17&gt;=KY$47,KX17&lt;&gt;""),AND(LT17&gt;=MG$43,LT17&lt;&gt;"",LV17&gt;=MG$47,LV17&lt;&gt;""),AND(LW17&gt;=MG$43,LW17&lt;&gt;"",LY17&gt;=MG$47,LY17&lt;&gt;""),AND(MA17&gt;=MG$43,MA17&lt;&gt;"",MC17&gt;=MG$47,MC17&lt;&gt;""),AND(MD17&gt;=MG$43,MD17&lt;&gt;"",MF17&gt;=MG$47,MF17&lt;&gt;""),AND(NB17&gt;=NO$43,NB17&lt;&gt;"",ND17&gt;=NO$47,ND17&lt;&gt;""),AND(NE17&gt;=NO$43,NE17&lt;&gt;"",NG17&gt;=NO$47,NG17&lt;&gt;""),AND(NI17&gt;=NO$43,NI17&lt;&gt;"",NK17&gt;=NO$47,NK17&lt;&gt;""),AND(NL17&gt;=NO$43,NL17&lt;&gt;"",NN17&gt;=NO$47,NN17&lt;&gt;""),AND(OJ17&gt;=OW$43,OJ17&lt;&gt;"",OL17&gt;=OW$47,OL17&lt;&gt;""),AND(OM17&gt;=OW$43,OM17&lt;&gt;"",OO17&gt;=OW$47,OO17&lt;&gt;""),AND(OQ17&gt;=OW$43,OQ17&lt;&gt;"",OS17&gt;=OW$47,OS17&lt;&gt;""),AND(OT17&gt;=OW$43,OT17&lt;&gt;"",OV17&gt;=OW$47,OV17&lt;&gt;""),AND(PR17&gt;=QE$43,PR17&lt;&gt;"",PT17&gt;=QE$47,PT17&lt;&gt;""),AND(PU17&gt;=QE$43,PU17&lt;&gt;"",PW17&gt;=QE$47,PW17&lt;&gt;""),AND(PY17&gt;=QE$43,PY17&lt;&gt;"",QA17&gt;=QE$47,QA17&lt;&gt;""),AND(QB17&gt;=QE$43,QB17&lt;&gt;"",QD17&gt;=QE$47,QD17&lt;&gt;""),AND(QZ17&gt;=RM$43,QZ17&lt;&gt;"",RB17&gt;=RM$47,RB17&lt;&gt;""),AND(RC17&gt;=RM$43,RC17&lt;&gt;"",RE17&gt;=RM$47,RE17&lt;&gt;""),AND(RG17&gt;=RM$43,RG17&lt;&gt;"",RI17&gt;=RM$47,RI17&lt;&gt;""),AND(RJ17&gt;=RM$43,RJ17&lt;&gt;"",RL17&gt;=RM$47,RL17&lt;&gt;""),AND(SH17&gt;=SU$43,SH17&lt;&gt;"",SJ17&gt;=SU$47,SJ17&lt;&gt;""),AND(SK17&gt;=SU$43,SK17&lt;&gt;"",SM17&gt;=SU$47,SM17&lt;&gt;""),AND(SO17&gt;=SU$43,SO17&lt;&gt;"",SQ17&gt;=SU$47,SQ17&lt;&gt;""),AND(SR17&gt;=SU$43,SR17&lt;&gt;"",ST17&gt;=SU$47,ST17&lt;&gt;"")),"P","")</f>
        <v/>
      </c>
      <c r="I17" s="3" t="str">
        <f>IF(OR(AND(AQ17&gt;=AY$47,AQ17&lt;&gt;"",AN17=""),AND(AT17&gt;=AY$47,AT17&lt;&gt;"",AN17=""),AND(AX17&gt;=AY$47,AX17&lt;&gt;"",AN17=""),AND(BR17&gt;=BZ$47,BR17&lt;&gt;"",BO17=""),AND(BU17&gt;=BZ$47,BU17&lt;&gt;"",BO17=""),AND(BY17&gt;=BZ$47,BY17&lt;&gt;"",BO17=""),AND(CS17&gt;=DA$47,CS17&lt;&gt;"",CP17=""),AND(CV17&gt;=DA$47,CV17&lt;&gt;"",CP17=""),AND(CZ17&gt;=DA$47,CZ17&lt;&gt;"",CP17=""),AND(DZ17&gt;=EK$47,DZ17&lt;&gt;""),AND(EC17&gt;=EK$47,EC17&lt;&gt;""),AND(EG17&gt;=EK$47,EG17&lt;&gt;""),AND(EJ17&gt;=EK$47,EJ17&lt;&gt;""),AND(FH17&gt;=FS$47,FH17&lt;&gt;""),AND(FK17&gt;=FS$47,FK17&lt;&gt;""),AND(FO17&gt;=FS$47,FO17&lt;&gt;""),AND(FR17&gt;=FS$47,FR17&lt;&gt;""),AND(GP17&gt;=HA$47,GP17&lt;&gt;""),AND(GS17&gt;=HA$47,GS17&lt;&gt;""),AND(GW17&gt;=HA$47,GW17&lt;&gt;""),AND(GZ17&gt;=HA$47,GZ17&lt;&gt;""),AND(HX17&gt;=II$47,HX17&lt;&gt;""),AND(IA17&gt;=II$47,IA17&lt;&gt;""),AND(IE17&gt;=II$47,IE17&lt;&gt;""),AND(IH17&gt;=II$47,IH17&lt;&gt;""),AND(JF17&gt;=JQ$47,JF17&lt;&gt;""),AND(JI17&gt;=JQ$47,JI17&lt;&gt;""),AND(JM17&gt;=JQ$47,JM17&lt;&gt;""),AND(JP17&gt;=JQ$47,JP17&lt;&gt;""),AND(KN17&gt;=KY$47,KN17&lt;&gt;""),AND(KQ17&gt;=KY$47,KQ17&lt;&gt;""),AND(KU17&gt;=KY$47,KU17&lt;&gt;""),AND(KX17&gt;=KY$47,KX17&lt;&gt;""),AND(LV17&gt;=MG$47,LV17&lt;&gt;""),AND(LY17&gt;=MG$47,LY17&lt;&gt;""),AND(MC17&gt;=MG$47,MC17&lt;&gt;""),AND(MF17&gt;=MG$47,MF17&lt;&gt;""),AND(ND17&gt;=NO$47,ND17&lt;&gt;""),AND(NG17&gt;=NO$47,NG17&lt;&gt;""),AND(NK17&gt;=NO$47,NK17&lt;&gt;""),AND(NN17&gt;=NO$47,NN17&lt;&gt;""),AND(OL17&gt;=OW$47,OL17&lt;&gt;""),AND(OO17&gt;=OW$47,OO17&lt;&gt;""),AND(OS17&gt;=OW$47,OS17&lt;&gt;""),AND(OV17&gt;=OW$47,OV17&lt;&gt;""),AND(PT17&gt;=QE$47,PT17&lt;&gt;""),AND(PW17&gt;=QE$47,PW17&lt;&gt;""),AND(QA17&gt;=QE$47,QA17&lt;&gt;""),AND(QD17&gt;=QE$47,QD17&lt;&gt;""),AND(RB17&gt;=RM$47,RB17&lt;&gt;""),AND(RE17&gt;=RM$47,RE17&lt;&gt;""),AND(RI17&gt;=RM$47,RI17&lt;&gt;""),AND(RL17&gt;=RM$47,RL17&lt;&gt;""),AND(SJ17&gt;=SU$47,SJ17&lt;&gt;""),AND(SM17&gt;=SU$47,SM17&lt;&gt;""),AND(SQ17&gt;=SU$47,SQ17&lt;&gt;""),AND(ST17&gt;=SU$47,ST17&lt;&gt;"")),"P","")</f>
        <v/>
      </c>
      <c r="J17" s="36" t="str">
        <f>IF(AND(I17="P",H17=""),"No DD",IF(OR(AND(AO17&gt;=AY$46,AO17&lt;&gt;"",AQ17&gt;=AY$50,AQ17&lt;&gt;"",AN17=""),AND(AR17&gt;=AY$46,AR17&lt;&gt;"",AT17&gt;=AY$50,AT17&lt;&gt;"",AN17=""),AND(AV17&gt;=AY$46,AV17&lt;&gt;"",AX17&gt;=AY$50,AX17&lt;&gt;"",AN17=""),AND(BP17&gt;=BZ$46,BP17&lt;&gt;"",BR17&gt;=BZ$50,BR17&lt;&gt;"",BO17=""),AND(BS17&gt;=BZ$46,BS17&lt;&gt;"",BU17&gt;=BZ$50,BU17&lt;&gt;"",BO17=""),AND(BW17&gt;=BZ$46,BW17&lt;&gt;"",BY17&gt;=BZ$50,BY17&lt;&gt;"",BO17=""),AND(CQ17&gt;=DA$46,CQ17&lt;&gt;"",CS17&gt;=DA$50,CS17&lt;&gt;"",CP17=""),AND(CT17&gt;=DA$46,CT17&lt;&gt;"",CV17&gt;=DA$50,CV17&lt;&gt;"",CP17=""),AND(CX17&gt;=DA$46,CX17&lt;&gt;"",CZ17&gt;=DA$50,CZ17&lt;&gt;"",CP17=""),AND(DX17&gt;=EK$46,DX17&lt;&gt;"",DZ17&gt;=EK$50,DZ17&lt;&gt;""),AND(EA17&gt;=EK$46,EA17&lt;&gt;"",EC17&gt;=EK$50,EC17&lt;&gt;""),AND(EE17&gt;=EK$46,EE17&lt;&gt;"",EG17&gt;=EK$50,EG17&lt;&gt;""),AND(EH17&gt;=EK$46,EH17&lt;&gt;"",EJ17&gt;=EK$50,EJ17&lt;&gt;""),AND(FF17&gt;=FS$46,FF17&lt;&gt;"",FH17&gt;=FS$50,FH17&lt;&gt;""),AND(FI17&gt;=FS$46,FI17&lt;&gt;"",FK17&gt;=FS$50,FK17&lt;&gt;""),AND(FM17&gt;=FS$46,FM17&lt;&gt;"",FO17&gt;=FS$50,FO17&lt;&gt;""),AND(FP17&gt;=FS$46,FP17&lt;&gt;"",FR17&gt;=FS$50,FR17&lt;&gt;""),AND(GN17&gt;=HA$46,GN17&lt;&gt;"",GP17&gt;=HA$50,GP17&lt;&gt;""),AND(GQ17&gt;=HA$46,GQ17&lt;&gt;"",GS17&gt;=HA$50,GS17&lt;&gt;""),AND(GU17&gt;=HA$46,GU17&lt;&gt;"",GW17&gt;=HA$50,GW17&lt;&gt;""),AND(GX17&gt;=HA$46,GX17&lt;&gt;"",GZ17&gt;=HA$50,GZ17&lt;&gt;""),AND(HV17&gt;=II$46,HV17&lt;&gt;"",HX17&gt;=II$50,HX17&lt;&gt;""),AND(HY17&gt;=II$46,HY17&lt;&gt;"",IA17&gt;=II$50,IA17&lt;&gt;""),AND(IC17&gt;=II$46,IC17&lt;&gt;"",IE17&gt;=II$50,IE17&lt;&gt;""),AND(IF17&gt;=II$46,IF17&lt;&gt;"",IH17&gt;=II$50,IH17&lt;&gt;""),AND(JD17&gt;=JQ$46,JD17&lt;&gt;"",JF17&gt;=JQ$50,JF17&lt;&gt;""),AND(JG17&gt;=JQ$46,JG17&lt;&gt;"",JI17&gt;=JQ$50,JI17&lt;&gt;""),AND(JK17&gt;=JQ$46,JK17&lt;&gt;"",JM17&gt;=JQ$50,JM17&lt;&gt;""),AND(JN17&gt;=JQ$46,JN17&lt;&gt;"",JP17&gt;=JQ$50,JP17&lt;&gt;""),AND(KL17&gt;=KY$46,KL17&lt;&gt;"",KN17&gt;=KY$50,KN17&lt;&gt;""),AND(KO17&gt;=KY$46,KO17&lt;&gt;"",KQ17&gt;=KY$50,KQ17&lt;&gt;""),AND(KS17&gt;=KY$46,KS17&lt;&gt;"",KU17&gt;=KY$50,KU17&lt;&gt;""),AND(KV17&gt;=KY$46,KV17&lt;&gt;"",KX17&gt;=KY$50,KX17&lt;&gt;""),AND(LT17&gt;=MG$46,LT17&lt;&gt;"",LV17&gt;=MG$50,LV17&lt;&gt;""),AND(LW17&gt;=MG$46,LW17&lt;&gt;"",LY17&gt;=MG$50,LY17&lt;&gt;""),AND(MA17&gt;=MG$46,MA17&lt;&gt;"",MC17&gt;=MG$50,MC17&lt;&gt;""),AND(MD17&gt;=MG$46,MD17&lt;&gt;"",MF17&gt;=MG$50,MF17&lt;&gt;""),AND(NB17&gt;=NO$46,NB17&lt;&gt;"",ND17&gt;=NO$50,ND17&lt;&gt;""),AND(NE17&gt;=NO$46,NE17&lt;&gt;"",NG17&gt;=NO$50,NG17&lt;&gt;""),AND(NI17&gt;=NO$46,NI17&lt;&gt;"",NK17&gt;=NO$50,NK17&lt;&gt;""),AND(NL17&gt;=NO$46,NL17&lt;&gt;"",NN17&gt;=NO$50,NN17&lt;&gt;""),AND(OJ17&gt;=OW$46,OJ17&lt;&gt;"",OL17&gt;=OW$50,OL17&lt;&gt;""),AND(OM17&gt;=OW$46,OM17&lt;&gt;"",OO17&gt;=OW$50,OO17&lt;&gt;""),AND(OQ17&gt;=OW$46,OQ17&lt;&gt;"",OS17&gt;=OW$50,OS17&lt;&gt;""),AND(OT17&gt;=OW$46,OT17&lt;&gt;"",OV17&gt;=OW$50,OV17&lt;&gt;""),AND(PR17&gt;=QE$46,PR17&lt;&gt;"",PT17&gt;=QE$50,PT17&lt;&gt;""),AND(PU17&gt;=QE$46,PU17&lt;&gt;"",PW17&gt;=QE$50,PW17&lt;&gt;""),AND(PY17&gt;=QE$46,PY17&lt;&gt;"",QA17&gt;=QE$50,QA17&lt;&gt;""),AND(QB17&gt;=QE$46,QB17&lt;&gt;"",QD17&gt;=QE$50,QD17&lt;&gt;""),AND(QZ17&gt;=RM$46,QZ17&lt;&gt;"",RB17&gt;=RM$50,RB17&lt;&gt;""),AND(RC17&gt;=RM$46,RC17&lt;&gt;"",RE17&gt;=RM$50,RE17&lt;&gt;""),AND(RG17&gt;=RM$46,RG17&lt;&gt;"",RI17&gt;=RM$50,RI17&lt;&gt;""),AND(RJ17&gt;=RM$46,RJ17&lt;&gt;"",RL17&gt;=RM$50,RL17&lt;&gt;""),AND(SH17&gt;=SU$46,SH17&lt;&gt;"",SJ17&gt;=SU$50,SJ17&lt;&gt;""),AND(SK17&gt;=SU$46,SK17&lt;&gt;"",SM17&gt;=SU$50,SM17&lt;&gt;""),AND(SO17&gt;=SU$46,SO17&lt;&gt;"",SQ17&gt;=SU$50,SQ17&lt;&gt;""),AND(SR17&gt;=SU$46,SR17&lt;&gt;"",ST17&gt;=SU$50,ST17&lt;&gt;"")),"Merit",IF(OR(AND(AO17&gt;=AY$45,AO17&lt;&gt;"",AQ17&gt;=AY$49,AQ17&lt;&gt;"",AN17=""),AND(AR17&gt;=AY$45,AR17&lt;&gt;"",AT17&gt;=AY$49,AT17&lt;&gt;"",AN17=""),AND(AV17&gt;=AY$45,AV17&lt;&gt;"",AX17&gt;=AY$49,AX17&lt;&gt;"",AN17=""),AND(BP17&gt;=BZ$45,BP17&lt;&gt;"",BR17&gt;=BZ$49,BR17&lt;&gt;"",BO17=""),AND(BS17&gt;=BZ$45,BS17&lt;&gt;"",BU17&gt;=BZ$49,BU17&lt;&gt;"",BO17=""),AND(BW17&gt;=BZ$45,BW17&lt;&gt;"",BY17&gt;=BZ$49,BY17&lt;&gt;"",BO17=""),AND(CQ17&gt;=DA$45,CQ17&lt;&gt;"",CS17&gt;=DA$49,CS17&lt;&gt;"",CP17=""),AND(CT17&gt;=DA$45,CT17&lt;&gt;"",CV17&gt;=DA$49,CV17&lt;&gt;"",CP17=""),AND(CX17&gt;=DA$45,CX17&lt;&gt;"",CZ17&gt;=DA$49,CZ17&lt;&gt;"",CP17=""),AND(DX17&gt;=EK$45,DX17&lt;&gt;"",DZ17&gt;=EK$49,DZ17&lt;&gt;""),AND(EA17&gt;=EK$45,EA17&lt;&gt;"",EC17&gt;=EK$49,EC17&lt;&gt;""),AND(EE17&gt;=EK$45,EE17&lt;&gt;"",EG17&gt;=EK$49,EG17&lt;&gt;""),AND(EH17&gt;=EK$45,EH17&lt;&gt;"",EJ17&gt;=EK$49,EJ17&lt;&gt;""),AND(FF17&gt;=FS$45,FF17&lt;&gt;"",FH17&gt;=FS$49,FH17&lt;&gt;""),AND(FI17&gt;=FS$45,FI17&lt;&gt;"",FK17&gt;=FS$49,FK17&lt;&gt;""),AND(FM17&gt;=FS$45,FM17&lt;&gt;"",FO17&gt;=FS$49,FO17&lt;&gt;""),AND(FP17&gt;=FS$45,FP17&lt;&gt;"",FR17&gt;=FS$49,FR17&lt;&gt;""),AND(GN17&gt;=HA$45,GN17&lt;&gt;"",GP17&gt;=HA$49,GP17&lt;&gt;""),AND(GQ17&gt;=HA$45,GQ17&lt;&gt;"",GS17&gt;=HA$49,GS17&lt;&gt;""),AND(GU17&gt;=HA$45,GU17&lt;&gt;"",GW17&gt;=HA$49,GW17&lt;&gt;""),AND(GX17&gt;=HA$45,GX17&lt;&gt;"",GZ17&gt;=HA$49,GZ17&lt;&gt;""),AND(HV17&gt;=II$45,HV17&lt;&gt;"",HX17&gt;=II$49,HX17&lt;&gt;""),AND(HY17&gt;=II$45,HY17&lt;&gt;"",IA17&gt;=II$49,IA17&lt;&gt;""),AND(IC17&gt;=II$45,IC17&lt;&gt;"",IE17&gt;=II$49,IE17&lt;&gt;""),AND(IF17&gt;=II$45,IF17&lt;&gt;"",IH17&gt;=II$49,IH17&lt;&gt;""),AND(JD17&gt;=JQ$45,JD17&lt;&gt;"",JF17&gt;=JQ$49,JF17&lt;&gt;""),AND(JG17&gt;=JQ$45,JG17&lt;&gt;"",JI17&gt;=JQ$49,JI17&lt;&gt;""),AND(JK17&gt;=JQ$45,JK17&lt;&gt;"",JM17&gt;=JQ$49,JM17&lt;&gt;""),AND(JN17&gt;=JQ$45,JN17&lt;&gt;"",JP17&gt;=JQ$49,JP17&lt;&gt;""),AND(KL17&gt;=KY$45,KL17&lt;&gt;"",KN17&gt;=KY$49,KN17&lt;&gt;""),AND(KO17&gt;=KY$45,KO17&lt;&gt;"",KQ17&gt;=KY$49,KQ17&lt;&gt;""),AND(KS17&gt;=KY$45,KS17&lt;&gt;"",KU17&gt;=KY$49,KU17&lt;&gt;""),AND(KV17&gt;=KY$45,KV17&lt;&gt;"",KX17&gt;=KY$49,KX17&lt;&gt;""),AND(LT17&gt;=MG$45,LT17&lt;&gt;"",LV17&gt;=MG$49,LV17&lt;&gt;""),AND(LW17&gt;=MG$45,LW17&lt;&gt;"",LY17&gt;=MG$49,LY17&lt;&gt;""),AND(MA17&gt;=MG$45,MA17&lt;&gt;"",MC17&gt;=MG$49,MC17&lt;&gt;""),AND(MD17&gt;=MG$45,MD17&lt;&gt;"",MF17&gt;=MG$49,MF17&lt;&gt;""),AND(NB17&gt;=NO$45,NB17&lt;&gt;"",ND17&gt;=NO$49,ND17&lt;&gt;""),AND(NE17&gt;=NO$45,NE17&lt;&gt;"",NG17&gt;=NO$49,NG17&lt;&gt;""),AND(NI17&gt;=NO$45,NI17&lt;&gt;"",NK17&gt;=NO$49,NK17&lt;&gt;""),AND(NL17&gt;=NO$45,NL17&lt;&gt;"",NN17&gt;=NO$49,NN17&lt;&gt;""),AND(OJ17&gt;=OW$45,OJ17&lt;&gt;"",OL17&gt;=OW$49,OL17&lt;&gt;""),AND(OM17&gt;=OW$45,OM17&lt;&gt;"",OO17&gt;=OW$49,OO17&lt;&gt;""),AND(OQ17&gt;=OW$45,OQ17&lt;&gt;"",OS17&gt;=OW$49,OS17&lt;&gt;""),AND(OT17&gt;=OW$45,OT17&lt;&gt;"",OV17&gt;=OW$49,OV17&lt;&gt;""),AND(PR17&gt;=QE$45,PR17&lt;&gt;"",PT17&gt;=QE$49,PT17&lt;&gt;""),AND(PU17&gt;=QE$45,PU17&lt;&gt;"",PW17&gt;=QE$49,PW17&lt;&gt;""),AND(PY17&gt;=QE$45,PY17&lt;&gt;"",QA17&gt;=QE$49,QA17&lt;&gt;""),AND(QB17&gt;=QE$45,QB17&lt;&gt;"",QD17&gt;=QE$49,QD17&lt;&gt;""),AND(QZ17&gt;=RM$45,QZ17&lt;&gt;"",RB17&gt;=RM$49,RB17&lt;&gt;""),AND(RC17&gt;=RM$45,RC17&lt;&gt;"",RE17&gt;=RM$49,RE17&lt;&gt;""),AND(RG17&gt;=RM$45,RG17&lt;&gt;"",RI17&gt;=RM$49,RI17&lt;&gt;""),AND(RJ17&gt;=RM$45,RJ17&lt;&gt;"",RL17&gt;=RM$49,RL17&lt;&gt;""),AND(SH17&gt;=SU$45,SH17&lt;&gt;"",SJ17&gt;=SU$49,SJ17&lt;&gt;""),AND(SK17&gt;=SU$45,SK17&lt;&gt;"",SM17&gt;=SU$49,SM17&lt;&gt;""),AND(SO17&gt;=SU$45,SO17&lt;&gt;"",SQ17&gt;=SU$49,SQ17&lt;&gt;""),AND(SR17&gt;=SU$45,SR17&lt;&gt;"",ST17&gt;=SU$49,ST17&lt;&gt;"")),"Excellence",IF(K17="P","Worlds Team",IF(H17="P","National Team","")))))</f>
        <v/>
      </c>
      <c r="K17" s="3" t="str">
        <f>IF(OR(AND(AO17&gt;=AY$44,AO17&lt;&gt;"",AQ17&gt;=AY$48,AQ17&lt;&gt;"",AN17=""),AND(AR17&gt;=AY$44,AR17&lt;&gt;"",AT17&gt;=AY$48,AT17&lt;&gt;"",AN17=""),AND(AV17&gt;=AY$44,AV17&lt;&gt;"",AX17&gt;=AY$48,AX17&lt;&gt;"",AN17=""),AND(BP17&gt;=BZ$44,BP17&lt;&gt;"",BR17&gt;=BZ$48,BR17&lt;&gt;"",BO17=""),AND(BS17&gt;=BZ$44,BS17&lt;&gt;"",BU17&gt;=BZ$48,BU17&lt;&gt;"",BO17=""),AND(BW17&gt;=BZ$44,BW17&lt;&gt;"",BY17&gt;=BZ$48,BY17&lt;&gt;"",BO17=""),AND(CQ17&gt;=DA$44,CQ17&lt;&gt;"",CS17&gt;=DA$48,CS17&lt;&gt;"",CP17=""),AND(CT17&gt;=DA$44,CT17&lt;&gt;"",CV17&gt;=DA$48,CV17&lt;&gt;"",CP17=""),AND(CX17&gt;=DA$44,CX17&lt;&gt;"",CZ17&gt;=DA$48,CZ17&lt;&gt;"",CP17=""),AND(DX17&gt;=EK$44,DX17&lt;&gt;"",DZ17&gt;=EK$48,DZ17&lt;&gt;""),AND(EA17&gt;=EK$44,EA17&lt;&gt;"",EC17&gt;=EK$48,EC17&lt;&gt;""),AND(EE17&gt;=EK$44,EE17&lt;&gt;"",EG17&gt;=EK$48,EG17&lt;&gt;""),AND(EH17&gt;=EK$44,EH17&lt;&gt;"",EJ17&gt;=EK$48,EJ17&lt;&gt;""),AND(FF17&gt;=FS$44,FF17&lt;&gt;"",FH17&gt;=FS$48,FH17&lt;&gt;""),AND(FI17&gt;=FS$44,FI17&lt;&gt;"",FK17&gt;=FS$48,FK17&lt;&gt;""),AND(FM17&gt;=FS$44,FM17&lt;&gt;"",FO17&gt;=FS$48,FO17&lt;&gt;""),AND(FP17&gt;=FS$44,FP17&lt;&gt;"",FR17&gt;=FS$48,FR17&lt;&gt;""),AND(GN17&gt;=HA$44,GN17&lt;&gt;"",GP17&gt;=HA$48,GP17&lt;&gt;""),AND(GQ17&gt;=HA$44,GQ17&lt;&gt;"",GS17&gt;=HA$48,GS17&lt;&gt;""),AND(GU17&gt;=HA$44,GU17&lt;&gt;"",GW17&gt;=HA$48,GW17&lt;&gt;""),AND(GX17&gt;=HA$44,GX17&lt;&gt;"",GZ17&gt;=HA$48,GZ17&lt;&gt;""),AND(HV17&gt;=II$44,HV17&lt;&gt;"",HX17&gt;=II$48,HX17&lt;&gt;""),AND(HY17&gt;=II$44,HY17&lt;&gt;"",IA17&gt;=II$48,IA17&lt;&gt;""),AND(IC17&gt;=II$44,IC17&lt;&gt;"",IE17&gt;=II$48,IE17&lt;&gt;""),AND(IF17&gt;=II$44,IF17&lt;&gt;"",IH17&gt;=II$48,IH17&lt;&gt;""),AND(JD17&gt;=JQ$44,JD17&lt;&gt;"",JF17&gt;=JQ$48,JF17&lt;&gt;""),AND(JG17&gt;=JQ$44,JG17&lt;&gt;"",JI17&gt;=JQ$48,JI17&lt;&gt;""),AND(JK17&gt;=JQ$44,JK17&lt;&gt;"",JM17&gt;=JQ$48,JM17&lt;&gt;""),AND(JN17&gt;=JQ$44,JN17&lt;&gt;"",JP17&gt;=JQ$48,JP17&lt;&gt;""),AND(KL17&gt;=KY$44,KL17&lt;&gt;"",KN17&gt;=KY$48,KN17&lt;&gt;""),AND(KO17&gt;=KY$44,KO17&lt;&gt;"",KQ17&gt;=KY$48,KQ17&lt;&gt;""),AND(KS17&gt;=KY$44,KS17&lt;&gt;"",KU17&gt;=KY$48,KU17&lt;&gt;""),AND(KV17&gt;=KY$44,KV17&lt;&gt;"",KX17&gt;=KY$48,KX17&lt;&gt;""),AND(LT17&gt;=MG$44,LT17&lt;&gt;"",LV17&gt;=MG$48,LV17&lt;&gt;""),AND(LW17&gt;=MG$44,LW17&lt;&gt;"",LY17&gt;=MG$48,LY17&lt;&gt;""),AND(MA17&gt;=MG$44,MA17&lt;&gt;"",MC17&gt;=MG$48,MC17&lt;&gt;""),AND(MD17&gt;=MG$44,MD17&lt;&gt;"",MF17&gt;=MG$48,MF17&lt;&gt;""),AND(NB17&gt;=NO$44,NB17&lt;&gt;"",ND17&gt;=NO$48,ND17&lt;&gt;""),AND(NE17&gt;=NO$44,NE17&lt;&gt;"",NG17&gt;=NO$48,NG17&lt;&gt;""),AND(NI17&gt;=NO$44,NI17&lt;&gt;"",NK17&gt;=NO$48,NK17&lt;&gt;""),AND(NL17&gt;=NO$44,NL17&lt;&gt;"",NN17&gt;=NO$48,NN17&lt;&gt;""),AND(OJ17&gt;=OW$44,OJ17&lt;&gt;"",OL17&gt;=OW$48,OL17&lt;&gt;""),AND(OM17&gt;=OW$44,OM17&lt;&gt;"",OO17&gt;=OW$48,OO17&lt;&gt;""),AND(OQ17&gt;=OW$44,OQ17&lt;&gt;"",OS17&gt;=OW$48,OS17&lt;&gt;""),AND(OT17&gt;=OW$44,OT17&lt;&gt;"",OV17&gt;=OW$48,OV17&lt;&gt;""),AND(PR17&gt;=QE$44,PR17&lt;&gt;"",PT17&gt;=QE$48,PT17&lt;&gt;""),AND(PU17&gt;=QE$44,PU17&lt;&gt;"",PW17&gt;=QE$48,PW17&lt;&gt;""),AND(PY17&gt;=QE$44,PY17&lt;&gt;"",QA17&gt;=QE$48,QA17&lt;&gt;""),AND(QB17&gt;=QE$44,QB17&lt;&gt;"",QD17&gt;=QE$48,QD17&lt;&gt;""),AND(QZ17&gt;=RM$44,QZ17&lt;&gt;"",RB17&gt;=RM$48,RB17&lt;&gt;""),AND(RC17&gt;=RM$44,RC17&lt;&gt;"",RE17&gt;=RM$48,RE17&lt;&gt;""),AND(RG17&gt;=RM$44,RG17&lt;&gt;"",RI17&gt;=RM$48,RI17&lt;&gt;""),AND(RJ17&gt;=RM$44,RJ17&lt;&gt;"",RL17&gt;=RM$48,RL17&lt;&gt;""),AND(SH17&gt;=SU$44,SH17&lt;&gt;"",SJ17&gt;=SU$48,SJ17&lt;&gt;""),AND(SK17&gt;=SU$44,SK17&lt;&gt;"",SM17&gt;=SU$48,SM17&lt;&gt;""),AND(SO17&gt;=SU$44,SO17&lt;&gt;"",SQ17&gt;=SU$48,SQ17&lt;&gt;""),AND(SR17&gt;=SU$44,SR17&lt;&gt;"",ST17&gt;=SU$48,ST17&lt;&gt;"")),"P","")</f>
        <v/>
      </c>
      <c r="L17" s="8">
        <f>IF(COUNT(AQ17,AT17,BR17,BU17,CS17,CV17)&gt;0,LARGE((AQ17,AT17,BR17,BU17,CS17,CV17),1),0)</f>
        <v>49.95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IF(COUNT(AQ17,AT17,BR17,BU17,CS17,CV17)&gt;1,LARGE((AQ17,AT17,BR17,BU17,CS17,CV17),2),0)</f>
        <v>49.4</v>
      </c>
      <c r="O17" s="8" t="str">
        <f>IF(N17="","",IF(OR(N17=CS17,N17=CV17),$CA$1,IF(OR(N17=BR17,N17=BU17),$AZ$1,IF(OR(N17=AQ17,N17=AT17),$Y$1,""))))</f>
        <v>2024 Elite Canada</v>
      </c>
      <c r="P17" s="8">
        <f>IF(COUNT(AQ17,AT17,BR17,BU17,CS17,CV17)&gt;2,MAX(AX17,BY17,CZ17,LARGE((AQ17,AT17,BR17,BU17,CS17,CV17),3)),IF(MAX(AX17,BY17,CZ17)&gt;0,MAX(AX17,BY17,CZ17),0))</f>
        <v>51.67</v>
      </c>
      <c r="Q17" s="8" t="str">
        <f>IF(P17="","",IF(OR(P17=CS17,P17=CV17,P17=CZ17),$CA$1,IF(OR(P17=BR17,P17=BU17,P17=BY17),$AZ$1,IF(OR(P17=AQ17,P17=AT17,P17=AX17),$Y$1,""))))</f>
        <v>2024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12.9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Nationals</v>
      </c>
      <c r="T17" s="8">
        <f>IF(MAX(IF(AO17&gt;=$AY$43,AP17,0),IF(AR17&gt;=$AY$43,AS17,0),IF(AV17&gt;=$AY$43,AW17,0),IF(BP17&gt;=$BZ$43,BQ17,0),IF(BS17&gt;=$BZ$43,BT17,0),IF(BW17&gt;=$BZ$43,BX17,0),IF(CQ17&gt;=$DA$43,CR17,0),IF(CT17&gt;=$DA$43,CU17,0),IF(CX17&gt;=$DA$43,CY17,0),IF(DX17&gt;=$EK$43,DY17,0),IF(EA17&gt;=$EK$43,EB17,0),IF(EE17&gt;=$EK$43,EF17,0),IF(EH17&gt;=$EK$43,EI17,0),IF(FF17&gt;=$FS$43,FG17,0),IF(FI17&gt;=$FS$43,FJ17,0),IF(FM17&gt;=$FS$43,FN17,0),IF(FP17&gt;=$FS$43,FQ17,0),IF(GN17&gt;=$HA$43,GO17,0),IF(GQ17&gt;=$HA$43,GR17,0),IF(GU17&gt;=$HA$43,GV17,0),IF(GX17&gt;=$HA$43,GY17,0),IF(HV17&gt;=$II$43,HW17,0),IF(HY17&gt;=$II$43,HZ17,0),IF(IC17&gt;=$II$43,ID17,0),IF(IF17&gt;=$II$43,IG17,0),IF(JD17&gt;=$JQ$43,JE17,0),IF(JG17&gt;=$JQ$43,JH17,0),IF(JK17&gt;=$JQ$43,JL17,0),IF(JN17&gt;=$JQ$43,JO17,0),IF(KL17&gt;=$KY$43,KM17,0),IF(KO17&gt;=$KY$43,KP17,0),IF(KS17&gt;=$KY$43,KT17,0),IF(KV17&gt;=$KY$43,KW17,0),IF(LT17&gt;=$MG$43,LU17,0),IF(LW17&gt;=$MG$43,LX17,0),IF(MA17&gt;=$MG$43,MB17,0),IF(MD17&gt;=$MG$43,ME17,0),IF(NB17&gt;=$NO$43,NC17,0),IF(NE17&gt;=$NO$43,NF17,0),IF(NI17&gt;=$NO$43,NJ17,0),IF(NL17&gt;=$NO$43,NM17,0),IF(OJ17&gt;=$OW$43,OK17,0),IF(OM17&gt;=$OW$43,ON17,0),IF(OQ17&gt;=$OW$43,OR17,0),IF(OT17&gt;=$OW$43,OU17,0),IF(PR17&gt;=$QE$43,PS17,0),IF(PU17&gt;=$QE$43,PV17,0),IF(PY17&gt;=$QE$43,PZ17,0),IF(QB17&gt;=$QE$43,QC17,0),IF(QZ17&gt;=$RM$43,RA17,0),IF(RC17&gt;=$RM$43,RD17,0),IF(RG17&gt;=$RM$43,RH17,0),IF(RJ17&gt;=$RM$43,RK17,0),IF(SH17&gt;=$SU$43,SI17,0),IF(SK17&gt;=$SU$43,SL17,0),IF(SO17&gt;=$SU$43,SP17,0),IF(SR17&gt;=$SU$43,SS17,0))&gt;0,MAX(IF(AO17&gt;=$AY$43,AP17,0),IF(AR17&gt;=$AY$43,AS17,0),IF(AV17&gt;=$AY$43,AW17,0),IF(BP17&gt;=$BZ$43,BQ17,0),IF(BS17&gt;=$BZ$43,BT17,0),IF(BW17&gt;=$BZ$43,BX17,0),IF(CQ17&gt;=$DA$43,CR17,0),IF(CT17&gt;=$DA$43,CU17,0),IF(CX17&gt;=$DA$43,CY17,0),IF(DX17&gt;=$EK$43,DY17,0),IF(EA17&gt;=$EK$43,EB17,0),IF(EE17&gt;=$EK$43,EF17,0),IF(EH17&gt;=$EK$43,EI17,0),IF(FF17&gt;=$FS$43,FG17,0),IF(FI17&gt;=$FS$43,FJ17,0),IF(FM17&gt;=$FS$43,FN17,0),IF(FP17&gt;=$FS$43,FQ17,0),IF(GN17&gt;=$HA$43,GO17,0),IF(GQ17&gt;=$HA$43,GR17,0),IF(GU17&gt;=$HA$43,GV17,0),IF(GX17&gt;=$HA$43,GY17,0),IF(HV17&gt;=$II$43,HW17,0),IF(HY17&gt;=$II$43,HZ17,0),IF(IC17&gt;=$II$43,ID17,0),IF(IF17&gt;=$II$43,IG17,0),IF(JD17&gt;=$JQ$43,JE17,0),IF(JG17&gt;=$JQ$43,JH17,0),IF(JK17&gt;=$JQ$43,JL17,0),IF(JN17&gt;=$JQ$43,JO17,0),IF(KL17&gt;=$KY$43,KM17,0),IF(KO17&gt;=$KY$43,KP17,0),IF(KS17&gt;=$KY$43,KT17,0),IF(KV17&gt;=$KY$43,KW17,0),IF(LT17&gt;=$MG$43,LU17,0),IF(LW17&gt;=$MG$43,LX17,0),IF(MA17&gt;=$MG$43,MB17,0),IF(MD17&gt;=$MG$43,ME17,0),IF(NB17&gt;=$NO$43,NC17,0),IF(NE17&gt;=$NO$43,NF17,0),IF(NI17&gt;=$NO$43,NJ17,0),IF(NL17&gt;=$NO$43,NM17,0),IF(OJ17&gt;=$OW$43,OK17,0),IF(OM17&gt;=$OW$43,ON17,0),IF(OQ17&gt;=$OW$43,OR17,0),IF(OT17&gt;=$OW$43,OU17,0),IF(PR17&gt;=$QE$43,PS17,0),IF(PU17&gt;=$QE$43,PV17,0),IF(PY17&gt;=$QE$43,PZ17,0),IF(QB17&gt;=$QE$43,QC17,0),IF(QZ17&gt;=$RM$43,RA17,0),IF(RC17&gt;=$RM$43,RD17,0),IF(RG17&gt;=$RM$43,RH17,0),IF(RJ17&gt;=$RM$43,RK17,0),IF(SH17&gt;=$SU$43,SI17,0),IF(SK17&gt;=$SU$43,SL17,0),IF(SO17&gt;=$SU$43,SP17,0),IF(SR17&gt;=$SU$43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>
        <v>12.9</v>
      </c>
      <c r="BA17" s="26">
        <v>9.1</v>
      </c>
      <c r="BB17" s="26">
        <v>12</v>
      </c>
      <c r="BC17" s="26">
        <v>14.75</v>
      </c>
      <c r="BD17" s="26">
        <v>0</v>
      </c>
      <c r="BE17" s="26">
        <v>13</v>
      </c>
      <c r="BF17" s="26">
        <v>9.4</v>
      </c>
      <c r="BG17" s="26">
        <v>12</v>
      </c>
      <c r="BH17" s="26">
        <v>15</v>
      </c>
      <c r="BI17" s="26">
        <v>0</v>
      </c>
      <c r="BJ17" s="26">
        <v>15.1</v>
      </c>
      <c r="BK17" s="26">
        <v>9.3000000000000007</v>
      </c>
      <c r="BL17" s="26">
        <v>12</v>
      </c>
      <c r="BM17" s="26">
        <v>15.27</v>
      </c>
      <c r="BN17" s="26">
        <v>0</v>
      </c>
      <c r="BO17" s="28"/>
      <c r="BP17" s="39">
        <f>IF(BB17&gt;0,BB17,"")</f>
        <v>12</v>
      </c>
      <c r="BQ17" s="39">
        <f>IF(BC17&gt;0,BC17,"")</f>
        <v>14.75</v>
      </c>
      <c r="BR17" s="11">
        <f>IF(SUM(AZ17:BC17)-BD17&gt;0,SUM(AZ17:BC17)-BD17,"")</f>
        <v>48.75</v>
      </c>
      <c r="BS17" s="11">
        <f>IF(BG17&gt;0,BG17,"")</f>
        <v>12</v>
      </c>
      <c r="BT17" s="11">
        <f>IF(BH17&gt;0,BH17,"")</f>
        <v>15</v>
      </c>
      <c r="BU17" s="11">
        <f>IF(SUM(BE17:BH17)-BI17&gt;0,SUM(BE17:BH17)-BI17,"")</f>
        <v>49.4</v>
      </c>
      <c r="BV17" s="11">
        <f>IF(BR17="","",MAX(BR17,BU17))</f>
        <v>49.4</v>
      </c>
      <c r="BW17" s="11">
        <f>IF(BL17&gt;0,BL17,"")</f>
        <v>12</v>
      </c>
      <c r="BX17" s="11">
        <f>IF(BM17&gt;0,BM17,"")</f>
        <v>15.27</v>
      </c>
      <c r="BY17" s="11">
        <f>IF(SUM(BJ17:BM17)-BN17&gt;0,SUM(BJ17:BM17)-BN17,"")</f>
        <v>51.67</v>
      </c>
      <c r="BZ17" s="11">
        <f>IF(SUM(BV17,BY17)&gt;0,SUM(BV17,BY17),"")</f>
        <v>101.07</v>
      </c>
      <c r="CA17" s="22">
        <v>6</v>
      </c>
      <c r="CB17" s="22">
        <v>3.6</v>
      </c>
      <c r="CC17" s="22">
        <v>5.6</v>
      </c>
      <c r="CD17" s="22">
        <v>6.3</v>
      </c>
      <c r="CE17" s="22">
        <v>0</v>
      </c>
      <c r="CF17" s="22">
        <v>13.5</v>
      </c>
      <c r="CG17" s="22">
        <v>9</v>
      </c>
      <c r="CH17" s="22">
        <v>12.7</v>
      </c>
      <c r="CI17" s="22">
        <v>14.75</v>
      </c>
      <c r="CJ17" s="22">
        <v>0</v>
      </c>
      <c r="CK17" s="22">
        <v>14.8</v>
      </c>
      <c r="CL17" s="22">
        <v>8.8000000000000007</v>
      </c>
      <c r="CM17" s="22">
        <v>12.9</v>
      </c>
      <c r="CN17" s="22">
        <v>14.85</v>
      </c>
      <c r="CO17" s="22">
        <v>0</v>
      </c>
      <c r="CP17" s="27"/>
      <c r="CQ17" s="38">
        <f>IF(CC17&gt;0,CC17,"")</f>
        <v>5.6</v>
      </c>
      <c r="CR17" s="38">
        <f>IF(CD17&gt;0,CD17,"")</f>
        <v>6.3</v>
      </c>
      <c r="CS17" s="40">
        <f>IF(SUM(CA17:CD17)-CE17&gt;0,SUM(CA17:CD17)-CE17,"")</f>
        <v>21.5</v>
      </c>
      <c r="CT17" s="40">
        <f>IF(CH17&gt;0,CH17,"")</f>
        <v>12.7</v>
      </c>
      <c r="CU17" s="40">
        <f>IF(CI17&gt;0,CI17,"")</f>
        <v>14.75</v>
      </c>
      <c r="CV17" s="40">
        <f>IF(SUM(CF17:CI17)-CJ17&gt;0,SUM(CF17:CI17)-CJ17,"")</f>
        <v>49.95</v>
      </c>
      <c r="CW17" s="40">
        <f>IF(CS17="","",MAX(CS17,CV17))</f>
        <v>49.95</v>
      </c>
      <c r="CX17" s="40">
        <f>IF(CM17&gt;0,CM17,"")</f>
        <v>12.9</v>
      </c>
      <c r="CY17" s="40">
        <f>IF(CN17&gt;0,CN17,"")</f>
        <v>14.85</v>
      </c>
      <c r="CZ17" s="40">
        <f>IF(SUM(CK17:CN17)-CO17&gt;0,SUM(CK17:CN17)-CO17,"")</f>
        <v>51.35</v>
      </c>
      <c r="DA17" s="40">
        <f>IF(SUM(CW17,CZ17)&gt;0,SUM(CW17,CZ17),"")</f>
        <v>101.30000000000001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9.4499999999999993</v>
      </c>
      <c r="SW17" s="22">
        <f>IF($CP17="P",CB17,(CB17+BA17)/2)</f>
        <v>6.35</v>
      </c>
      <c r="SX17" s="22">
        <f>IF($CP17="P",CC17,(CC17+BB17)/2)</f>
        <v>8.8000000000000007</v>
      </c>
      <c r="SY17" s="22">
        <f>IF($CP17="P",CD17,(CD17+BC17)/2)</f>
        <v>10.525</v>
      </c>
      <c r="SZ17" s="22">
        <f>IF($CP17="P",CE17,(CE17+BD17)/2)</f>
        <v>0</v>
      </c>
      <c r="TA17" s="22">
        <f>IF($CP17="P",CF17,(CF17+BE17)/2)</f>
        <v>13.25</v>
      </c>
      <c r="TB17" s="22">
        <f>IF($CP17="P",CG17,(CG17+BF17)/2)</f>
        <v>9.1999999999999993</v>
      </c>
      <c r="TC17" s="22">
        <f>IF($CP17="P",CH17,(CH17+BG17)/2)</f>
        <v>12.35</v>
      </c>
      <c r="TD17" s="22">
        <f>IF($CP17="P",CI17,(CI17+BH17)/2)</f>
        <v>14.875</v>
      </c>
      <c r="TE17" s="22">
        <f>IF($CP17="P",CJ17,(CJ17+BI17)/2)</f>
        <v>0</v>
      </c>
      <c r="TF17" s="22">
        <f>IF($CP17="P",CK17,(CK17+BJ17)/2)</f>
        <v>14.95</v>
      </c>
      <c r="TG17" s="22">
        <f>IF($CP17="P",CL17,(CL17+BK17)/2)</f>
        <v>9.0500000000000007</v>
      </c>
      <c r="TH17" s="22">
        <f>IF($CP17="P",CM17,(CM17+BL17)/2)</f>
        <v>12.45</v>
      </c>
      <c r="TI17" s="22">
        <f>IF($CP17="P",CN17,(CN17+BM17)/2)</f>
        <v>15.059999999999999</v>
      </c>
      <c r="TJ17" s="22">
        <f>IF($CP17="P",CO17,(CO17+BN17)/2)</f>
        <v>0</v>
      </c>
      <c r="TK17" s="27" t="s">
        <v>46</v>
      </c>
      <c r="TL17" s="40">
        <f>IF(SX17&gt;0,SX17,"")</f>
        <v>8.8000000000000007</v>
      </c>
      <c r="TM17" s="40">
        <f>IF(SY17&gt;0,SY17,"")</f>
        <v>10.525</v>
      </c>
      <c r="TN17" s="40">
        <f>IF(SUM(SV17:SY17)-SZ17&gt;0,SUM(SV17:SY17)-SZ17,"")</f>
        <v>35.125</v>
      </c>
      <c r="TO17" s="40">
        <f>IF(TC17&gt;0,TC17,"")</f>
        <v>12.35</v>
      </c>
      <c r="TP17" s="40">
        <f>IF(TD17&gt;0,TD17,"")</f>
        <v>14.875</v>
      </c>
      <c r="TQ17" s="40">
        <f>IF(SUM(TA17:TD17)-TE17&gt;0,SUM(TA17:TD17)-TE17,"")</f>
        <v>49.674999999999997</v>
      </c>
      <c r="TR17" s="40">
        <f>IF(MAX(TN17,TQ17)&gt;0,MAX(TN17,TQ17),"")</f>
        <v>49.674999999999997</v>
      </c>
      <c r="TS17" s="40">
        <f>IF(TH17&gt;0,TH17,"")</f>
        <v>12.45</v>
      </c>
      <c r="TT17" s="40">
        <f>IF(TI17&gt;0,TI17,"")</f>
        <v>15.059999999999999</v>
      </c>
      <c r="TU17" s="40">
        <f>IF(SUM(TF17:TI17)-TJ17&gt;0,SUM(TF17:TI17)-TJ17,"")</f>
        <v>51.510000000000005</v>
      </c>
      <c r="TV17" s="40">
        <f>IF(SUM(TR17,TU17)&gt;0,SUM(TR17,TU17),"")</f>
        <v>101.185</v>
      </c>
    </row>
    <row r="18" spans="1:542" x14ac:dyDescent="0.2">
      <c r="A18" s="4" t="str" cm="1">
        <f t="array" ref="A18">IF(AND(J18&lt;&gt;"",J18&lt;&gt;"No DD"),SUMPRODUCT((J$4:J$41&lt;&gt;"")*(J$4:J$41&lt;&gt;"No DD")*(F$4:F$41&gt;F18))+1,IF(J18="No DD",SUMPRODUCT((J$4:J$41="No DD")*(F$4:F$41&gt;F18))+1+SUMPRODUCT((J$4:J$41&lt;&gt;"")*(J$4:J$41&lt;&gt;"No DD")),""))</f>
        <v/>
      </c>
      <c r="B18" s="4" t="str" cm="1">
        <f t="array" ref="B18">IF(AND(J18&lt;&gt;"",J18&lt;&gt;"No DD",G18=""),SUMPRODUCT((J$4:J$41&lt;&gt;"")*(J$4:J$41&lt;&gt;"No DD")*(G$4:G$41="")*(F$4:F$41&gt;F18))+1,IF(J18="No DD",SUMPRODUCT((J$4:J$41="No DD")*(F$4:F$41&gt;F18)*(G$4:G$41=""))+1+SUMPRODUCT((J$4:J$41&lt;&gt;"")*(G$4:G$41="")*(J$4:J$41&lt;&gt;"No DD")),""))</f>
        <v/>
      </c>
      <c r="C18" s="5" t="s">
        <v>111</v>
      </c>
      <c r="D18" s="4" t="s">
        <v>3</v>
      </c>
      <c r="E18" s="4">
        <v>2005</v>
      </c>
      <c r="F18" s="9">
        <f>SUM(L18:V18)+SUM(L18:T18)*0.0000001+SUM(L18)*0.0000000000001</f>
        <v>163.450016345005</v>
      </c>
      <c r="G18" s="66"/>
      <c r="H18" s="3" t="str">
        <f>IF(OR(AND(AO18&gt;=AY$43,AO18&lt;&gt;"",AQ18&gt;=AY$47,AQ18&lt;&gt;"",AN18=""),AND(AR18&gt;=AY$43,AR18&lt;&gt;"",AT18&gt;=AY$47,AT18&lt;&gt;"",AN18=""),AND(AV18&gt;=AY$43,AV18&lt;&gt;"",AX18&gt;=AY$47,AX18&lt;&gt;"",AN18=""),AND(BP18&gt;=BZ$43,BP18&lt;&gt;"",BR18&gt;=BZ$47,BR18&lt;&gt;"",BO18=""),AND(BS18&gt;=BZ$43,BS18&lt;&gt;"",BU18&gt;=BZ$47,BU18&lt;&gt;"",BO18=""),AND(BW18&gt;=BZ$43,BW18&lt;&gt;"",BY18&gt;=BZ$47,BY18&lt;&gt;"",BO18=""),AND(CQ18&gt;=DA$43,CQ18&lt;&gt;"",CS18&gt;=DA$47,CS18&lt;&gt;"",CP18=""),AND(CT18&gt;=DA$43,CT18&lt;&gt;"",CV18&gt;=DA$47,CV18&lt;&gt;"",CP18=""),AND(CX18&gt;=DA$43,CX18&lt;&gt;"",CZ18&gt;=DA$47,CZ18&lt;&gt;"",CP18=""),AND(DX18&gt;=EK$43,DX18&lt;&gt;"",DZ18&gt;=EK$47,DZ18&lt;&gt;""),AND(EA18&gt;=EK$43,EA18&lt;&gt;"",EC18&gt;=EK$47,EC18&lt;&gt;""),AND(EE18&gt;=EK$43,EE18&lt;&gt;"",EG18&gt;=EK$47,EG18&lt;&gt;""),AND(EH18&gt;=EK$43,EH18&lt;&gt;"",EJ18&gt;=EK$47,EJ18&lt;&gt;""),AND(FF18&gt;=FS$43,FF18&lt;&gt;"",FH18&gt;=FS$47,FH18&lt;&gt;""),AND(FI18&gt;=FS$43,FI18&lt;&gt;"",FK18&gt;=FS$47,FK18&lt;&gt;""),AND(FM18&gt;=FS$43,FM18&lt;&gt;"",FO18&gt;=FS$47,FO18&lt;&gt;""),AND(FP18&gt;=FS$43,FP18&lt;&gt;"",FR18&gt;=FS$47,FR18&lt;&gt;""),AND(GN18&gt;=HA$43,GN18&lt;&gt;"",GP18&gt;=HA$47,GP18&lt;&gt;""),AND(GQ18&gt;=HA$43,GQ18&lt;&gt;"",GS18&gt;=HA$47,GS18&lt;&gt;""),AND(GU18&gt;=HA$43,GU18&lt;&gt;"",GW18&gt;=HA$47,GW18&lt;&gt;""),AND(GX18&gt;=HA$43,GX18&lt;&gt;"",GZ18&gt;=HA$47,GZ18&lt;&gt;""),AND(HV18&gt;=II$43,HV18&lt;&gt;"",HX18&gt;=II$47,HX18&lt;&gt;""),AND(HY18&gt;=II$43,HY18&lt;&gt;"",IA18&gt;=II$47,IA18&lt;&gt;""),AND(IC18&gt;=II$43,IC18&lt;&gt;"",IE18&gt;=II$47,IE18&lt;&gt;""),AND(IF18&gt;=II$43,IF18&lt;&gt;"",IH18&gt;=II$47,IH18&lt;&gt;""),AND(JD18&gt;=JQ$43,JD18&lt;&gt;"",JF18&gt;=JQ$47,JF18&lt;&gt;""),AND(JG18&gt;=JQ$43,JG18&lt;&gt;"",JI18&gt;=JQ$47,JI18&lt;&gt;""),AND(JK18&gt;=JQ$43,JK18&lt;&gt;"",JM18&gt;=JQ$47,JM18&lt;&gt;""),AND(JN18&gt;=JQ$43,JN18&lt;&gt;"",JP18&gt;=JQ$47,JP18&lt;&gt;""),AND(KL18&gt;=KY$43,KL18&lt;&gt;"",KN18&gt;=KY$47,KN18&lt;&gt;""),AND(KO18&gt;=KY$43,KO18&lt;&gt;"",KQ18&gt;=KY$47,KQ18&lt;&gt;""),AND(KS18&gt;=KY$43,KS18&lt;&gt;"",KU18&gt;=KY$47,KU18&lt;&gt;""),AND(KV18&gt;=KY$43,KV18&lt;&gt;"",KX18&gt;=KY$47,KX18&lt;&gt;""),AND(LT18&gt;=MG$43,LT18&lt;&gt;"",LV18&gt;=MG$47,LV18&lt;&gt;""),AND(LW18&gt;=MG$43,LW18&lt;&gt;"",LY18&gt;=MG$47,LY18&lt;&gt;""),AND(MA18&gt;=MG$43,MA18&lt;&gt;"",MC18&gt;=MG$47,MC18&lt;&gt;""),AND(MD18&gt;=MG$43,MD18&lt;&gt;"",MF18&gt;=MG$47,MF18&lt;&gt;""),AND(NB18&gt;=NO$43,NB18&lt;&gt;"",ND18&gt;=NO$47,ND18&lt;&gt;""),AND(NE18&gt;=NO$43,NE18&lt;&gt;"",NG18&gt;=NO$47,NG18&lt;&gt;""),AND(NI18&gt;=NO$43,NI18&lt;&gt;"",NK18&gt;=NO$47,NK18&lt;&gt;""),AND(NL18&gt;=NO$43,NL18&lt;&gt;"",NN18&gt;=NO$47,NN18&lt;&gt;""),AND(OJ18&gt;=OW$43,OJ18&lt;&gt;"",OL18&gt;=OW$47,OL18&lt;&gt;""),AND(OM18&gt;=OW$43,OM18&lt;&gt;"",OO18&gt;=OW$47,OO18&lt;&gt;""),AND(OQ18&gt;=OW$43,OQ18&lt;&gt;"",OS18&gt;=OW$47,OS18&lt;&gt;""),AND(OT18&gt;=OW$43,OT18&lt;&gt;"",OV18&gt;=OW$47,OV18&lt;&gt;""),AND(PR18&gt;=QE$43,PR18&lt;&gt;"",PT18&gt;=QE$47,PT18&lt;&gt;""),AND(PU18&gt;=QE$43,PU18&lt;&gt;"",PW18&gt;=QE$47,PW18&lt;&gt;""),AND(PY18&gt;=QE$43,PY18&lt;&gt;"",QA18&gt;=QE$47,QA18&lt;&gt;""),AND(QB18&gt;=QE$43,QB18&lt;&gt;"",QD18&gt;=QE$47,QD18&lt;&gt;""),AND(QZ18&gt;=RM$43,QZ18&lt;&gt;"",RB18&gt;=RM$47,RB18&lt;&gt;""),AND(RC18&gt;=RM$43,RC18&lt;&gt;"",RE18&gt;=RM$47,RE18&lt;&gt;""),AND(RG18&gt;=RM$43,RG18&lt;&gt;"",RI18&gt;=RM$47,RI18&lt;&gt;""),AND(RJ18&gt;=RM$43,RJ18&lt;&gt;"",RL18&gt;=RM$47,RL18&lt;&gt;""),AND(SH18&gt;=SU$43,SH18&lt;&gt;"",SJ18&gt;=SU$47,SJ18&lt;&gt;""),AND(SK18&gt;=SU$43,SK18&lt;&gt;"",SM18&gt;=SU$47,SM18&lt;&gt;""),AND(SO18&gt;=SU$43,SO18&lt;&gt;"",SQ18&gt;=SU$47,SQ18&lt;&gt;""),AND(SR18&gt;=SU$43,SR18&lt;&gt;"",ST18&gt;=SU$47,ST18&lt;&gt;"")),"P","")</f>
        <v/>
      </c>
      <c r="I18" s="3" t="str">
        <f>IF(OR(AND(AQ18&gt;=AY$47,AQ18&lt;&gt;"",AN18=""),AND(AT18&gt;=AY$47,AT18&lt;&gt;"",AN18=""),AND(AX18&gt;=AY$47,AX18&lt;&gt;"",AN18=""),AND(BR18&gt;=BZ$47,BR18&lt;&gt;"",BO18=""),AND(BU18&gt;=BZ$47,BU18&lt;&gt;"",BO18=""),AND(BY18&gt;=BZ$47,BY18&lt;&gt;"",BO18=""),AND(CS18&gt;=DA$47,CS18&lt;&gt;"",CP18=""),AND(CV18&gt;=DA$47,CV18&lt;&gt;"",CP18=""),AND(CZ18&gt;=DA$47,CZ18&lt;&gt;"",CP18=""),AND(DZ18&gt;=EK$47,DZ18&lt;&gt;""),AND(EC18&gt;=EK$47,EC18&lt;&gt;""),AND(EG18&gt;=EK$47,EG18&lt;&gt;""),AND(EJ18&gt;=EK$47,EJ18&lt;&gt;""),AND(FH18&gt;=FS$47,FH18&lt;&gt;""),AND(FK18&gt;=FS$47,FK18&lt;&gt;""),AND(FO18&gt;=FS$47,FO18&lt;&gt;""),AND(FR18&gt;=FS$47,FR18&lt;&gt;""),AND(GP18&gt;=HA$47,GP18&lt;&gt;""),AND(GS18&gt;=HA$47,GS18&lt;&gt;""),AND(GW18&gt;=HA$47,GW18&lt;&gt;""),AND(GZ18&gt;=HA$47,GZ18&lt;&gt;""),AND(HX18&gt;=II$47,HX18&lt;&gt;""),AND(IA18&gt;=II$47,IA18&lt;&gt;""),AND(IE18&gt;=II$47,IE18&lt;&gt;""),AND(IH18&gt;=II$47,IH18&lt;&gt;""),AND(JF18&gt;=JQ$47,JF18&lt;&gt;""),AND(JI18&gt;=JQ$47,JI18&lt;&gt;""),AND(JM18&gt;=JQ$47,JM18&lt;&gt;""),AND(JP18&gt;=JQ$47,JP18&lt;&gt;""),AND(KN18&gt;=KY$47,KN18&lt;&gt;""),AND(KQ18&gt;=KY$47,KQ18&lt;&gt;""),AND(KU18&gt;=KY$47,KU18&lt;&gt;""),AND(KX18&gt;=KY$47,KX18&lt;&gt;""),AND(LV18&gt;=MG$47,LV18&lt;&gt;""),AND(LY18&gt;=MG$47,LY18&lt;&gt;""),AND(MC18&gt;=MG$47,MC18&lt;&gt;""),AND(MF18&gt;=MG$47,MF18&lt;&gt;""),AND(ND18&gt;=NO$47,ND18&lt;&gt;""),AND(NG18&gt;=NO$47,NG18&lt;&gt;""),AND(NK18&gt;=NO$47,NK18&lt;&gt;""),AND(NN18&gt;=NO$47,NN18&lt;&gt;""),AND(OL18&gt;=OW$47,OL18&lt;&gt;""),AND(OO18&gt;=OW$47,OO18&lt;&gt;""),AND(OS18&gt;=OW$47,OS18&lt;&gt;""),AND(OV18&gt;=OW$47,OV18&lt;&gt;""),AND(PT18&gt;=QE$47,PT18&lt;&gt;""),AND(PW18&gt;=QE$47,PW18&lt;&gt;""),AND(QA18&gt;=QE$47,QA18&lt;&gt;""),AND(QD18&gt;=QE$47,QD18&lt;&gt;""),AND(RB18&gt;=RM$47,RB18&lt;&gt;""),AND(RE18&gt;=RM$47,RE18&lt;&gt;""),AND(RI18&gt;=RM$47,RI18&lt;&gt;""),AND(RL18&gt;=RM$47,RL18&lt;&gt;""),AND(SJ18&gt;=SU$47,SJ18&lt;&gt;""),AND(SM18&gt;=SU$47,SM18&lt;&gt;""),AND(SQ18&gt;=SU$47,SQ18&lt;&gt;""),AND(ST18&gt;=SU$47,ST18&lt;&gt;"")),"P","")</f>
        <v/>
      </c>
      <c r="J18" s="36" t="str">
        <f>IF(AND(I18="P",H18=""),"No DD",IF(OR(AND(AO18&gt;=AY$46,AO18&lt;&gt;"",AQ18&gt;=AY$50,AQ18&lt;&gt;"",AN18=""),AND(AR18&gt;=AY$46,AR18&lt;&gt;"",AT18&gt;=AY$50,AT18&lt;&gt;"",AN18=""),AND(AV18&gt;=AY$46,AV18&lt;&gt;"",AX18&gt;=AY$50,AX18&lt;&gt;"",AN18=""),AND(BP18&gt;=BZ$46,BP18&lt;&gt;"",BR18&gt;=BZ$50,BR18&lt;&gt;"",BO18=""),AND(BS18&gt;=BZ$46,BS18&lt;&gt;"",BU18&gt;=BZ$50,BU18&lt;&gt;"",BO18=""),AND(BW18&gt;=BZ$46,BW18&lt;&gt;"",BY18&gt;=BZ$50,BY18&lt;&gt;"",BO18=""),AND(CQ18&gt;=DA$46,CQ18&lt;&gt;"",CS18&gt;=DA$50,CS18&lt;&gt;"",CP18=""),AND(CT18&gt;=DA$46,CT18&lt;&gt;"",CV18&gt;=DA$50,CV18&lt;&gt;"",CP18=""),AND(CX18&gt;=DA$46,CX18&lt;&gt;"",CZ18&gt;=DA$50,CZ18&lt;&gt;"",CP18=""),AND(DX18&gt;=EK$46,DX18&lt;&gt;"",DZ18&gt;=EK$50,DZ18&lt;&gt;""),AND(EA18&gt;=EK$46,EA18&lt;&gt;"",EC18&gt;=EK$50,EC18&lt;&gt;""),AND(EE18&gt;=EK$46,EE18&lt;&gt;"",EG18&gt;=EK$50,EG18&lt;&gt;""),AND(EH18&gt;=EK$46,EH18&lt;&gt;"",EJ18&gt;=EK$50,EJ18&lt;&gt;""),AND(FF18&gt;=FS$46,FF18&lt;&gt;"",FH18&gt;=FS$50,FH18&lt;&gt;""),AND(FI18&gt;=FS$46,FI18&lt;&gt;"",FK18&gt;=FS$50,FK18&lt;&gt;""),AND(FM18&gt;=FS$46,FM18&lt;&gt;"",FO18&gt;=FS$50,FO18&lt;&gt;""),AND(FP18&gt;=FS$46,FP18&lt;&gt;"",FR18&gt;=FS$50,FR18&lt;&gt;""),AND(GN18&gt;=HA$46,GN18&lt;&gt;"",GP18&gt;=HA$50,GP18&lt;&gt;""),AND(GQ18&gt;=HA$46,GQ18&lt;&gt;"",GS18&gt;=HA$50,GS18&lt;&gt;""),AND(GU18&gt;=HA$46,GU18&lt;&gt;"",GW18&gt;=HA$50,GW18&lt;&gt;""),AND(GX18&gt;=HA$46,GX18&lt;&gt;"",GZ18&gt;=HA$50,GZ18&lt;&gt;""),AND(HV18&gt;=II$46,HV18&lt;&gt;"",HX18&gt;=II$50,HX18&lt;&gt;""),AND(HY18&gt;=II$46,HY18&lt;&gt;"",IA18&gt;=II$50,IA18&lt;&gt;""),AND(IC18&gt;=II$46,IC18&lt;&gt;"",IE18&gt;=II$50,IE18&lt;&gt;""),AND(IF18&gt;=II$46,IF18&lt;&gt;"",IH18&gt;=II$50,IH18&lt;&gt;""),AND(JD18&gt;=JQ$46,JD18&lt;&gt;"",JF18&gt;=JQ$50,JF18&lt;&gt;""),AND(JG18&gt;=JQ$46,JG18&lt;&gt;"",JI18&gt;=JQ$50,JI18&lt;&gt;""),AND(JK18&gt;=JQ$46,JK18&lt;&gt;"",JM18&gt;=JQ$50,JM18&lt;&gt;""),AND(JN18&gt;=JQ$46,JN18&lt;&gt;"",JP18&gt;=JQ$50,JP18&lt;&gt;""),AND(KL18&gt;=KY$46,KL18&lt;&gt;"",KN18&gt;=KY$50,KN18&lt;&gt;""),AND(KO18&gt;=KY$46,KO18&lt;&gt;"",KQ18&gt;=KY$50,KQ18&lt;&gt;""),AND(KS18&gt;=KY$46,KS18&lt;&gt;"",KU18&gt;=KY$50,KU18&lt;&gt;""),AND(KV18&gt;=KY$46,KV18&lt;&gt;"",KX18&gt;=KY$50,KX18&lt;&gt;""),AND(LT18&gt;=MG$46,LT18&lt;&gt;"",LV18&gt;=MG$50,LV18&lt;&gt;""),AND(LW18&gt;=MG$46,LW18&lt;&gt;"",LY18&gt;=MG$50,LY18&lt;&gt;""),AND(MA18&gt;=MG$46,MA18&lt;&gt;"",MC18&gt;=MG$50,MC18&lt;&gt;""),AND(MD18&gt;=MG$46,MD18&lt;&gt;"",MF18&gt;=MG$50,MF18&lt;&gt;""),AND(NB18&gt;=NO$46,NB18&lt;&gt;"",ND18&gt;=NO$50,ND18&lt;&gt;""),AND(NE18&gt;=NO$46,NE18&lt;&gt;"",NG18&gt;=NO$50,NG18&lt;&gt;""),AND(NI18&gt;=NO$46,NI18&lt;&gt;"",NK18&gt;=NO$50,NK18&lt;&gt;""),AND(NL18&gt;=NO$46,NL18&lt;&gt;"",NN18&gt;=NO$50,NN18&lt;&gt;""),AND(OJ18&gt;=OW$46,OJ18&lt;&gt;"",OL18&gt;=OW$50,OL18&lt;&gt;""),AND(OM18&gt;=OW$46,OM18&lt;&gt;"",OO18&gt;=OW$50,OO18&lt;&gt;""),AND(OQ18&gt;=OW$46,OQ18&lt;&gt;"",OS18&gt;=OW$50,OS18&lt;&gt;""),AND(OT18&gt;=OW$46,OT18&lt;&gt;"",OV18&gt;=OW$50,OV18&lt;&gt;""),AND(PR18&gt;=QE$46,PR18&lt;&gt;"",PT18&gt;=QE$50,PT18&lt;&gt;""),AND(PU18&gt;=QE$46,PU18&lt;&gt;"",PW18&gt;=QE$50,PW18&lt;&gt;""),AND(PY18&gt;=QE$46,PY18&lt;&gt;"",QA18&gt;=QE$50,QA18&lt;&gt;""),AND(QB18&gt;=QE$46,QB18&lt;&gt;"",QD18&gt;=QE$50,QD18&lt;&gt;""),AND(QZ18&gt;=RM$46,QZ18&lt;&gt;"",RB18&gt;=RM$50,RB18&lt;&gt;""),AND(RC18&gt;=RM$46,RC18&lt;&gt;"",RE18&gt;=RM$50,RE18&lt;&gt;""),AND(RG18&gt;=RM$46,RG18&lt;&gt;"",RI18&gt;=RM$50,RI18&lt;&gt;""),AND(RJ18&gt;=RM$46,RJ18&lt;&gt;"",RL18&gt;=RM$50,RL18&lt;&gt;""),AND(SH18&gt;=SU$46,SH18&lt;&gt;"",SJ18&gt;=SU$50,SJ18&lt;&gt;""),AND(SK18&gt;=SU$46,SK18&lt;&gt;"",SM18&gt;=SU$50,SM18&lt;&gt;""),AND(SO18&gt;=SU$46,SO18&lt;&gt;"",SQ18&gt;=SU$50,SQ18&lt;&gt;""),AND(SR18&gt;=SU$46,SR18&lt;&gt;"",ST18&gt;=SU$50,ST18&lt;&gt;"")),"Merit",IF(OR(AND(AO18&gt;=AY$45,AO18&lt;&gt;"",AQ18&gt;=AY$49,AQ18&lt;&gt;"",AN18=""),AND(AR18&gt;=AY$45,AR18&lt;&gt;"",AT18&gt;=AY$49,AT18&lt;&gt;"",AN18=""),AND(AV18&gt;=AY$45,AV18&lt;&gt;"",AX18&gt;=AY$49,AX18&lt;&gt;"",AN18=""),AND(BP18&gt;=BZ$45,BP18&lt;&gt;"",BR18&gt;=BZ$49,BR18&lt;&gt;"",BO18=""),AND(BS18&gt;=BZ$45,BS18&lt;&gt;"",BU18&gt;=BZ$49,BU18&lt;&gt;"",BO18=""),AND(BW18&gt;=BZ$45,BW18&lt;&gt;"",BY18&gt;=BZ$49,BY18&lt;&gt;"",BO18=""),AND(CQ18&gt;=DA$45,CQ18&lt;&gt;"",CS18&gt;=DA$49,CS18&lt;&gt;"",CP18=""),AND(CT18&gt;=DA$45,CT18&lt;&gt;"",CV18&gt;=DA$49,CV18&lt;&gt;"",CP18=""),AND(CX18&gt;=DA$45,CX18&lt;&gt;"",CZ18&gt;=DA$49,CZ18&lt;&gt;"",CP18=""),AND(DX18&gt;=EK$45,DX18&lt;&gt;"",DZ18&gt;=EK$49,DZ18&lt;&gt;""),AND(EA18&gt;=EK$45,EA18&lt;&gt;"",EC18&gt;=EK$49,EC18&lt;&gt;""),AND(EE18&gt;=EK$45,EE18&lt;&gt;"",EG18&gt;=EK$49,EG18&lt;&gt;""),AND(EH18&gt;=EK$45,EH18&lt;&gt;"",EJ18&gt;=EK$49,EJ18&lt;&gt;""),AND(FF18&gt;=FS$45,FF18&lt;&gt;"",FH18&gt;=FS$49,FH18&lt;&gt;""),AND(FI18&gt;=FS$45,FI18&lt;&gt;"",FK18&gt;=FS$49,FK18&lt;&gt;""),AND(FM18&gt;=FS$45,FM18&lt;&gt;"",FO18&gt;=FS$49,FO18&lt;&gt;""),AND(FP18&gt;=FS$45,FP18&lt;&gt;"",FR18&gt;=FS$49,FR18&lt;&gt;""),AND(GN18&gt;=HA$45,GN18&lt;&gt;"",GP18&gt;=HA$49,GP18&lt;&gt;""),AND(GQ18&gt;=HA$45,GQ18&lt;&gt;"",GS18&gt;=HA$49,GS18&lt;&gt;""),AND(GU18&gt;=HA$45,GU18&lt;&gt;"",GW18&gt;=HA$49,GW18&lt;&gt;""),AND(GX18&gt;=HA$45,GX18&lt;&gt;"",GZ18&gt;=HA$49,GZ18&lt;&gt;""),AND(HV18&gt;=II$45,HV18&lt;&gt;"",HX18&gt;=II$49,HX18&lt;&gt;""),AND(HY18&gt;=II$45,HY18&lt;&gt;"",IA18&gt;=II$49,IA18&lt;&gt;""),AND(IC18&gt;=II$45,IC18&lt;&gt;"",IE18&gt;=II$49,IE18&lt;&gt;""),AND(IF18&gt;=II$45,IF18&lt;&gt;"",IH18&gt;=II$49,IH18&lt;&gt;""),AND(JD18&gt;=JQ$45,JD18&lt;&gt;"",JF18&gt;=JQ$49,JF18&lt;&gt;""),AND(JG18&gt;=JQ$45,JG18&lt;&gt;"",JI18&gt;=JQ$49,JI18&lt;&gt;""),AND(JK18&gt;=JQ$45,JK18&lt;&gt;"",JM18&gt;=JQ$49,JM18&lt;&gt;""),AND(JN18&gt;=JQ$45,JN18&lt;&gt;"",JP18&gt;=JQ$49,JP18&lt;&gt;""),AND(KL18&gt;=KY$45,KL18&lt;&gt;"",KN18&gt;=KY$49,KN18&lt;&gt;""),AND(KO18&gt;=KY$45,KO18&lt;&gt;"",KQ18&gt;=KY$49,KQ18&lt;&gt;""),AND(KS18&gt;=KY$45,KS18&lt;&gt;"",KU18&gt;=KY$49,KU18&lt;&gt;""),AND(KV18&gt;=KY$45,KV18&lt;&gt;"",KX18&gt;=KY$49,KX18&lt;&gt;""),AND(LT18&gt;=MG$45,LT18&lt;&gt;"",LV18&gt;=MG$49,LV18&lt;&gt;""),AND(LW18&gt;=MG$45,LW18&lt;&gt;"",LY18&gt;=MG$49,LY18&lt;&gt;""),AND(MA18&gt;=MG$45,MA18&lt;&gt;"",MC18&gt;=MG$49,MC18&lt;&gt;""),AND(MD18&gt;=MG$45,MD18&lt;&gt;"",MF18&gt;=MG$49,MF18&lt;&gt;""),AND(NB18&gt;=NO$45,NB18&lt;&gt;"",ND18&gt;=NO$49,ND18&lt;&gt;""),AND(NE18&gt;=NO$45,NE18&lt;&gt;"",NG18&gt;=NO$49,NG18&lt;&gt;""),AND(NI18&gt;=NO$45,NI18&lt;&gt;"",NK18&gt;=NO$49,NK18&lt;&gt;""),AND(NL18&gt;=NO$45,NL18&lt;&gt;"",NN18&gt;=NO$49,NN18&lt;&gt;""),AND(OJ18&gt;=OW$45,OJ18&lt;&gt;"",OL18&gt;=OW$49,OL18&lt;&gt;""),AND(OM18&gt;=OW$45,OM18&lt;&gt;"",OO18&gt;=OW$49,OO18&lt;&gt;""),AND(OQ18&gt;=OW$45,OQ18&lt;&gt;"",OS18&gt;=OW$49,OS18&lt;&gt;""),AND(OT18&gt;=OW$45,OT18&lt;&gt;"",OV18&gt;=OW$49,OV18&lt;&gt;""),AND(PR18&gt;=QE$45,PR18&lt;&gt;"",PT18&gt;=QE$49,PT18&lt;&gt;""),AND(PU18&gt;=QE$45,PU18&lt;&gt;"",PW18&gt;=QE$49,PW18&lt;&gt;""),AND(PY18&gt;=QE$45,PY18&lt;&gt;"",QA18&gt;=QE$49,QA18&lt;&gt;""),AND(QB18&gt;=QE$45,QB18&lt;&gt;"",QD18&gt;=QE$49,QD18&lt;&gt;""),AND(QZ18&gt;=RM$45,QZ18&lt;&gt;"",RB18&gt;=RM$49,RB18&lt;&gt;""),AND(RC18&gt;=RM$45,RC18&lt;&gt;"",RE18&gt;=RM$49,RE18&lt;&gt;""),AND(RG18&gt;=RM$45,RG18&lt;&gt;"",RI18&gt;=RM$49,RI18&lt;&gt;""),AND(RJ18&gt;=RM$45,RJ18&lt;&gt;"",RL18&gt;=RM$49,RL18&lt;&gt;""),AND(SH18&gt;=SU$45,SH18&lt;&gt;"",SJ18&gt;=SU$49,SJ18&lt;&gt;""),AND(SK18&gt;=SU$45,SK18&lt;&gt;"",SM18&gt;=SU$49,SM18&lt;&gt;""),AND(SO18&gt;=SU$45,SO18&lt;&gt;"",SQ18&gt;=SU$49,SQ18&lt;&gt;""),AND(SR18&gt;=SU$45,SR18&lt;&gt;"",ST18&gt;=SU$49,ST18&lt;&gt;"")),"Excellence",IF(K18="P","Worlds Team",IF(H18="P","National Team","")))))</f>
        <v/>
      </c>
      <c r="K18" s="3" t="str">
        <f>IF(OR(AND(AO18&gt;=AY$44,AO18&lt;&gt;"",AQ18&gt;=AY$48,AQ18&lt;&gt;"",AN18=""),AND(AR18&gt;=AY$44,AR18&lt;&gt;"",AT18&gt;=AY$48,AT18&lt;&gt;"",AN18=""),AND(AV18&gt;=AY$44,AV18&lt;&gt;"",AX18&gt;=AY$48,AX18&lt;&gt;"",AN18=""),AND(BP18&gt;=BZ$44,BP18&lt;&gt;"",BR18&gt;=BZ$48,BR18&lt;&gt;"",BO18=""),AND(BS18&gt;=BZ$44,BS18&lt;&gt;"",BU18&gt;=BZ$48,BU18&lt;&gt;"",BO18=""),AND(BW18&gt;=BZ$44,BW18&lt;&gt;"",BY18&gt;=BZ$48,BY18&lt;&gt;"",BO18=""),AND(CQ18&gt;=DA$44,CQ18&lt;&gt;"",CS18&gt;=DA$48,CS18&lt;&gt;"",CP18=""),AND(CT18&gt;=DA$44,CT18&lt;&gt;"",CV18&gt;=DA$48,CV18&lt;&gt;"",CP18=""),AND(CX18&gt;=DA$44,CX18&lt;&gt;"",CZ18&gt;=DA$48,CZ18&lt;&gt;"",CP18=""),AND(DX18&gt;=EK$44,DX18&lt;&gt;"",DZ18&gt;=EK$48,DZ18&lt;&gt;""),AND(EA18&gt;=EK$44,EA18&lt;&gt;"",EC18&gt;=EK$48,EC18&lt;&gt;""),AND(EE18&gt;=EK$44,EE18&lt;&gt;"",EG18&gt;=EK$48,EG18&lt;&gt;""),AND(EH18&gt;=EK$44,EH18&lt;&gt;"",EJ18&gt;=EK$48,EJ18&lt;&gt;""),AND(FF18&gt;=FS$44,FF18&lt;&gt;"",FH18&gt;=FS$48,FH18&lt;&gt;""),AND(FI18&gt;=FS$44,FI18&lt;&gt;"",FK18&gt;=FS$48,FK18&lt;&gt;""),AND(FM18&gt;=FS$44,FM18&lt;&gt;"",FO18&gt;=FS$48,FO18&lt;&gt;""),AND(FP18&gt;=FS$44,FP18&lt;&gt;"",FR18&gt;=FS$48,FR18&lt;&gt;""),AND(GN18&gt;=HA$44,GN18&lt;&gt;"",GP18&gt;=HA$48,GP18&lt;&gt;""),AND(GQ18&gt;=HA$44,GQ18&lt;&gt;"",GS18&gt;=HA$48,GS18&lt;&gt;""),AND(GU18&gt;=HA$44,GU18&lt;&gt;"",GW18&gt;=HA$48,GW18&lt;&gt;""),AND(GX18&gt;=HA$44,GX18&lt;&gt;"",GZ18&gt;=HA$48,GZ18&lt;&gt;""),AND(HV18&gt;=II$44,HV18&lt;&gt;"",HX18&gt;=II$48,HX18&lt;&gt;""),AND(HY18&gt;=II$44,HY18&lt;&gt;"",IA18&gt;=II$48,IA18&lt;&gt;""),AND(IC18&gt;=II$44,IC18&lt;&gt;"",IE18&gt;=II$48,IE18&lt;&gt;""),AND(IF18&gt;=II$44,IF18&lt;&gt;"",IH18&gt;=II$48,IH18&lt;&gt;""),AND(JD18&gt;=JQ$44,JD18&lt;&gt;"",JF18&gt;=JQ$48,JF18&lt;&gt;""),AND(JG18&gt;=JQ$44,JG18&lt;&gt;"",JI18&gt;=JQ$48,JI18&lt;&gt;""),AND(JK18&gt;=JQ$44,JK18&lt;&gt;"",JM18&gt;=JQ$48,JM18&lt;&gt;""),AND(JN18&gt;=JQ$44,JN18&lt;&gt;"",JP18&gt;=JQ$48,JP18&lt;&gt;""),AND(KL18&gt;=KY$44,KL18&lt;&gt;"",KN18&gt;=KY$48,KN18&lt;&gt;""),AND(KO18&gt;=KY$44,KO18&lt;&gt;"",KQ18&gt;=KY$48,KQ18&lt;&gt;""),AND(KS18&gt;=KY$44,KS18&lt;&gt;"",KU18&gt;=KY$48,KU18&lt;&gt;""),AND(KV18&gt;=KY$44,KV18&lt;&gt;"",KX18&gt;=KY$48,KX18&lt;&gt;""),AND(LT18&gt;=MG$44,LT18&lt;&gt;"",LV18&gt;=MG$48,LV18&lt;&gt;""),AND(LW18&gt;=MG$44,LW18&lt;&gt;"",LY18&gt;=MG$48,LY18&lt;&gt;""),AND(MA18&gt;=MG$44,MA18&lt;&gt;"",MC18&gt;=MG$48,MC18&lt;&gt;""),AND(MD18&gt;=MG$44,MD18&lt;&gt;"",MF18&gt;=MG$48,MF18&lt;&gt;""),AND(NB18&gt;=NO$44,NB18&lt;&gt;"",ND18&gt;=NO$48,ND18&lt;&gt;""),AND(NE18&gt;=NO$44,NE18&lt;&gt;"",NG18&gt;=NO$48,NG18&lt;&gt;""),AND(NI18&gt;=NO$44,NI18&lt;&gt;"",NK18&gt;=NO$48,NK18&lt;&gt;""),AND(NL18&gt;=NO$44,NL18&lt;&gt;"",NN18&gt;=NO$48,NN18&lt;&gt;""),AND(OJ18&gt;=OW$44,OJ18&lt;&gt;"",OL18&gt;=OW$48,OL18&lt;&gt;""),AND(OM18&gt;=OW$44,OM18&lt;&gt;"",OO18&gt;=OW$48,OO18&lt;&gt;""),AND(OQ18&gt;=OW$44,OQ18&lt;&gt;"",OS18&gt;=OW$48,OS18&lt;&gt;""),AND(OT18&gt;=OW$44,OT18&lt;&gt;"",OV18&gt;=OW$48,OV18&lt;&gt;""),AND(PR18&gt;=QE$44,PR18&lt;&gt;"",PT18&gt;=QE$48,PT18&lt;&gt;""),AND(PU18&gt;=QE$44,PU18&lt;&gt;"",PW18&gt;=QE$48,PW18&lt;&gt;""),AND(PY18&gt;=QE$44,PY18&lt;&gt;"",QA18&gt;=QE$48,QA18&lt;&gt;""),AND(QB18&gt;=QE$44,QB18&lt;&gt;"",QD18&gt;=QE$48,QD18&lt;&gt;""),AND(QZ18&gt;=RM$44,QZ18&lt;&gt;"",RB18&gt;=RM$48,RB18&lt;&gt;""),AND(RC18&gt;=RM$44,RC18&lt;&gt;"",RE18&gt;=RM$48,RE18&lt;&gt;""),AND(RG18&gt;=RM$44,RG18&lt;&gt;"",RI18&gt;=RM$48,RI18&lt;&gt;""),AND(RJ18&gt;=RM$44,RJ18&lt;&gt;"",RL18&gt;=RM$48,RL18&lt;&gt;""),AND(SH18&gt;=SU$44,SH18&lt;&gt;"",SJ18&gt;=SU$48,SJ18&lt;&gt;""),AND(SK18&gt;=SU$44,SK18&lt;&gt;"",SM18&gt;=SU$48,SM18&lt;&gt;""),AND(SO18&gt;=SU$44,SO18&lt;&gt;"",SQ18&gt;=SU$48,SQ18&lt;&gt;""),AND(SR18&gt;=SU$44,SR18&lt;&gt;"",ST18&gt;=SU$48,ST18&lt;&gt;"")),"P","")</f>
        <v/>
      </c>
      <c r="L18" s="8">
        <f>IF(COUNT(AQ18,AT18,BR18,BU18,CS18,CV18)&gt;0,LARGE((AQ18,AT18,BR18,BU18,CS18,CV18),1),0)</f>
        <v>50.050000000000004</v>
      </c>
      <c r="M18" s="8" t="str">
        <f>IF(L18="","",IF(OR(L18=CS18,L18=CV18),$CA$1,IF(OR(L18=BR18,L18=BU18),$AZ$1,IF(OR(L18=AQ18,L18=AT18),$Y$1,""))))</f>
        <v>2024 Elite Canada</v>
      </c>
      <c r="N18" s="8">
        <f>IF(COUNT(AQ18,AT18,BR18,BU18,CS18,CV18)&gt;1,LARGE((AQ18,AT18,BR18,BU18,CS18,CV18),2),0)</f>
        <v>48.61</v>
      </c>
      <c r="O18" s="8" t="str">
        <f>IF(N18="","",IF(OR(N18=CS18,N18=CV18),$CA$1,IF(OR(N18=BR18,N18=BU18),$AZ$1,IF(OR(N18=AQ18,N18=AT18),$Y$1,""))))</f>
        <v>2024 Nationals</v>
      </c>
      <c r="P18" s="8">
        <f>IF(COUNT(AQ18,AT18,BR18,BU18,CS18,CV18)&gt;2,MAX(AX18,BY18,CZ18,LARGE((AQ18,AT18,BR18,BU18,CS18,CV18),3)),IF(MAX(AX18,BY18,CZ18)&gt;0,MAX(AX18,BY18,CZ18),0))</f>
        <v>51.79</v>
      </c>
      <c r="Q18" s="8" t="str">
        <f>IF(P18="","",IF(OR(P18=CS18,P18=CV18,P18=CZ18),$CA$1,IF(OR(P18=BR18,P18=BU18,P18=BY18),$AZ$1,IF(OR(P18=AQ18,P18=AT18,P18=AX18),$Y$1,""))))</f>
        <v>2024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13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Elite Canada</v>
      </c>
      <c r="T18" s="8">
        <f>IF(MAX(IF(AO18&gt;=$AY$43,AP18,0),IF(AR18&gt;=$AY$43,AS18,0),IF(AV18&gt;=$AY$43,AW18,0),IF(BP18&gt;=$BZ$43,BQ18,0),IF(BS18&gt;=$BZ$43,BT18,0),IF(BW18&gt;=$BZ$43,BX18,0),IF(CQ18&gt;=$DA$43,CR18,0),IF(CT18&gt;=$DA$43,CU18,0),IF(CX18&gt;=$DA$43,CY18,0),IF(DX18&gt;=$EK$43,DY18,0),IF(EA18&gt;=$EK$43,EB18,0),IF(EE18&gt;=$EK$43,EF18,0),IF(EH18&gt;=$EK$43,EI18,0),IF(FF18&gt;=$FS$43,FG18,0),IF(FI18&gt;=$FS$43,FJ18,0),IF(FM18&gt;=$FS$43,FN18,0),IF(FP18&gt;=$FS$43,FQ18,0),IF(GN18&gt;=$HA$43,GO18,0),IF(GQ18&gt;=$HA$43,GR18,0),IF(GU18&gt;=$HA$43,GV18,0),IF(GX18&gt;=$HA$43,GY18,0),IF(HV18&gt;=$II$43,HW18,0),IF(HY18&gt;=$II$43,HZ18,0),IF(IC18&gt;=$II$43,ID18,0),IF(IF18&gt;=$II$43,IG18,0),IF(JD18&gt;=$JQ$43,JE18,0),IF(JG18&gt;=$JQ$43,JH18,0),IF(JK18&gt;=$JQ$43,JL18,0),IF(JN18&gt;=$JQ$43,JO18,0),IF(KL18&gt;=$KY$43,KM18,0),IF(KO18&gt;=$KY$43,KP18,0),IF(KS18&gt;=$KY$43,KT18,0),IF(KV18&gt;=$KY$43,KW18,0),IF(LT18&gt;=$MG$43,LU18,0),IF(LW18&gt;=$MG$43,LX18,0),IF(MA18&gt;=$MG$43,MB18,0),IF(MD18&gt;=$MG$43,ME18,0),IF(NB18&gt;=$NO$43,NC18,0),IF(NE18&gt;=$NO$43,NF18,0),IF(NI18&gt;=$NO$43,NJ18,0),IF(NL18&gt;=$NO$43,NM18,0),IF(OJ18&gt;=$OW$43,OK18,0),IF(OM18&gt;=$OW$43,ON18,0),IF(OQ18&gt;=$OW$43,OR18,0),IF(OT18&gt;=$OW$43,OU18,0),IF(PR18&gt;=$QE$43,PS18,0),IF(PU18&gt;=$QE$43,PV18,0),IF(PY18&gt;=$QE$43,PZ18,0),IF(QB18&gt;=$QE$43,QC18,0),IF(QZ18&gt;=$RM$43,RA18,0),IF(RC18&gt;=$RM$43,RD18,0),IF(RG18&gt;=$RM$43,RH18,0),IF(RJ18&gt;=$RM$43,RK18,0),IF(SH18&gt;=$SU$43,SI18,0),IF(SK18&gt;=$SU$43,SL18,0),IF(SO18&gt;=$SU$43,SP18,0),IF(SR18&gt;=$SU$43,SS18,0))&gt;0,MAX(IF(AO18&gt;=$AY$43,AP18,0),IF(AR18&gt;=$AY$43,AS18,0),IF(AV18&gt;=$AY$43,AW18,0),IF(BP18&gt;=$BZ$43,BQ18,0),IF(BS18&gt;=$BZ$43,BT18,0),IF(BW18&gt;=$BZ$43,BX18,0),IF(CQ18&gt;=$DA$43,CR18,0),IF(CT18&gt;=$DA$43,CU18,0),IF(CX18&gt;=$DA$43,CY18,0),IF(DX18&gt;=$EK$43,DY18,0),IF(EA18&gt;=$EK$43,EB18,0),IF(EE18&gt;=$EK$43,EF18,0),IF(EH18&gt;=$EK$43,EI18,0),IF(FF18&gt;=$FS$43,FG18,0),IF(FI18&gt;=$FS$43,FJ18,0),IF(FM18&gt;=$FS$43,FN18,0),IF(FP18&gt;=$FS$43,FQ18,0),IF(GN18&gt;=$HA$43,GO18,0),IF(GQ18&gt;=$HA$43,GR18,0),IF(GU18&gt;=$HA$43,GV18,0),IF(GX18&gt;=$HA$43,GY18,0),IF(HV18&gt;=$II$43,HW18,0),IF(HY18&gt;=$II$43,HZ18,0),IF(IC18&gt;=$II$43,ID18,0),IF(IF18&gt;=$II$43,IG18,0),IF(JD18&gt;=$JQ$43,JE18,0),IF(JG18&gt;=$JQ$43,JH18,0),IF(JK18&gt;=$JQ$43,JL18,0),IF(JN18&gt;=$JQ$43,JO18,0),IF(KL18&gt;=$KY$43,KM18,0),IF(KO18&gt;=$KY$43,KP18,0),IF(KS18&gt;=$KY$43,KT18,0),IF(KV18&gt;=$KY$43,KW18,0),IF(LT18&gt;=$MG$43,LU18,0),IF(LW18&gt;=$MG$43,LX18,0),IF(MA18&gt;=$MG$43,MB18,0),IF(MD18&gt;=$MG$43,ME18,0),IF(NB18&gt;=$NO$43,NC18,0),IF(NE18&gt;=$NO$43,NF18,0),IF(NI18&gt;=$NO$43,NJ18,0),IF(NL18&gt;=$NO$43,NM18,0),IF(OJ18&gt;=$OW$43,OK18,0),IF(OM18&gt;=$OW$43,ON18,0),IF(OQ18&gt;=$OW$43,OR18,0),IF(OT18&gt;=$OW$43,OU18,0),IF(PR18&gt;=$QE$43,PS18,0),IF(PU18&gt;=$QE$43,PV18,0),IF(PY18&gt;=$QE$43,PZ18,0),IF(QB18&gt;=$QE$43,QC18,0),IF(QZ18&gt;=$RM$43,RA18,0),IF(RC18&gt;=$RM$43,RD18,0),IF(RG18&gt;=$RM$43,RH18,0),IF(RJ18&gt;=$RM$43,RK18,0),IF(SH18&gt;=$SU$43,SI18,0),IF(SK18&gt;=$SU$43,SL18,0),IF(SO18&gt;=$SU$43,SP18,0),IF(SR18&gt;=$SU$43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 t="str">
        <f>IF(AA18&gt;0,AA18,"")</f>
        <v/>
      </c>
      <c r="AP18" s="38" t="str">
        <f>IF(AB18&gt;0,AB18,"")</f>
        <v/>
      </c>
      <c r="AQ18" s="40" t="str">
        <f>IF(SUM(Y18:AB18)-AC18&gt;0,SUM(Y18:AB18)-AC18,"")</f>
        <v/>
      </c>
      <c r="AR18" s="40" t="str">
        <f>IF(AF18&gt;0,AF18,"")</f>
        <v/>
      </c>
      <c r="AS18" s="40" t="str">
        <f>IF(AG18&gt;0,AG18,"")</f>
        <v/>
      </c>
      <c r="AT18" s="40" t="str">
        <f>IF(SUM(AD18:AG18)-AH18&gt;0,SUM(AD18:AG18)-AH18,"")</f>
        <v/>
      </c>
      <c r="AU18" s="40" t="str">
        <f>IF(AQ18="","",MAX(AQ18,AT18))</f>
        <v/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 t="str">
        <f>IF(SUM(AU18,AX18)&gt;0,SUM(AU18,AX18),"")</f>
        <v/>
      </c>
      <c r="AZ18" s="26">
        <v>1.5</v>
      </c>
      <c r="BA18" s="26">
        <v>0.8</v>
      </c>
      <c r="BB18" s="26">
        <v>1.5</v>
      </c>
      <c r="BC18" s="26">
        <v>1.58</v>
      </c>
      <c r="BD18" s="26">
        <v>0</v>
      </c>
      <c r="BE18" s="26">
        <v>12.9</v>
      </c>
      <c r="BF18" s="26">
        <v>9.3000000000000007</v>
      </c>
      <c r="BG18" s="26">
        <v>13</v>
      </c>
      <c r="BH18" s="26">
        <v>14.85</v>
      </c>
      <c r="BI18" s="26">
        <v>0</v>
      </c>
      <c r="BJ18" s="26">
        <v>14.5</v>
      </c>
      <c r="BK18" s="26">
        <v>9.1</v>
      </c>
      <c r="BL18" s="26">
        <v>13</v>
      </c>
      <c r="BM18" s="26">
        <v>15.19</v>
      </c>
      <c r="BN18" s="26">
        <v>0</v>
      </c>
      <c r="BO18" s="28"/>
      <c r="BP18" s="39">
        <f>IF(BB18&gt;0,BB18,"")</f>
        <v>1.5</v>
      </c>
      <c r="BQ18" s="39">
        <f>IF(BC18&gt;0,BC18,"")</f>
        <v>1.58</v>
      </c>
      <c r="BR18" s="11">
        <f>IF(SUM(AZ18:BC18)-BD18&gt;0,SUM(AZ18:BC18)-BD18,"")</f>
        <v>5.38</v>
      </c>
      <c r="BS18" s="11">
        <f>IF(BG18&gt;0,BG18,"")</f>
        <v>13</v>
      </c>
      <c r="BT18" s="11">
        <f>IF(BH18&gt;0,BH18,"")</f>
        <v>14.85</v>
      </c>
      <c r="BU18" s="11">
        <f>IF(SUM(BE18:BH18)-BI18&gt;0,SUM(BE18:BH18)-BI18,"")</f>
        <v>50.050000000000004</v>
      </c>
      <c r="BV18" s="11">
        <f>IF(BR18="","",MAX(BR18,BU18))</f>
        <v>50.050000000000004</v>
      </c>
      <c r="BW18" s="11">
        <f>IF(BL18&gt;0,BL18,"")</f>
        <v>13</v>
      </c>
      <c r="BX18" s="11">
        <f>IF(BM18&gt;0,BM18,"")</f>
        <v>15.19</v>
      </c>
      <c r="BY18" s="11">
        <f>IF(SUM(BJ18:BM18)-BN18&gt;0,SUM(BJ18:BM18)-BN18,"")</f>
        <v>51.79</v>
      </c>
      <c r="BZ18" s="11">
        <f>IF(SUM(BV18,BY18)&gt;0,SUM(BV18,BY18),"")</f>
        <v>101.84</v>
      </c>
      <c r="CA18" s="22">
        <v>13.4</v>
      </c>
      <c r="CB18" s="22">
        <v>9.4</v>
      </c>
      <c r="CC18" s="22">
        <v>10.7</v>
      </c>
      <c r="CD18" s="22">
        <v>15.11</v>
      </c>
      <c r="CE18" s="22">
        <v>0</v>
      </c>
      <c r="CF18" s="22">
        <v>3.2</v>
      </c>
      <c r="CG18" s="22">
        <v>1.9</v>
      </c>
      <c r="CH18" s="22">
        <v>2.9</v>
      </c>
      <c r="CI18" s="22">
        <v>3.09</v>
      </c>
      <c r="CJ18" s="22">
        <v>0</v>
      </c>
      <c r="CK18" s="22"/>
      <c r="CL18" s="22"/>
      <c r="CM18" s="22"/>
      <c r="CN18" s="22"/>
      <c r="CO18" s="22"/>
      <c r="CP18" s="27"/>
      <c r="CQ18" s="38">
        <f>IF(CC18&gt;0,CC18,"")</f>
        <v>10.7</v>
      </c>
      <c r="CR18" s="38">
        <f>IF(CD18&gt;0,CD18,"")</f>
        <v>15.11</v>
      </c>
      <c r="CS18" s="40">
        <f>IF(SUM(CA18:CD18)-CE18&gt;0,SUM(CA18:CD18)-CE18,"")</f>
        <v>48.61</v>
      </c>
      <c r="CT18" s="40">
        <f>IF(CH18&gt;0,CH18,"")</f>
        <v>2.9</v>
      </c>
      <c r="CU18" s="40">
        <f>IF(CI18&gt;0,CI18,"")</f>
        <v>3.09</v>
      </c>
      <c r="CV18" s="40">
        <f>IF(SUM(CF18:CI18)-CJ18&gt;0,SUM(CF18:CI18)-CJ18,"")</f>
        <v>11.09</v>
      </c>
      <c r="CW18" s="40">
        <f>IF(CS18="","",MAX(CS18,CV18))</f>
        <v>48.61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48.61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7.45</v>
      </c>
      <c r="SW18" s="22">
        <f>IF($CP18="P",CB18,(CB18+BA18)/2)</f>
        <v>5.1000000000000005</v>
      </c>
      <c r="SX18" s="22">
        <f>IF($CP18="P",CC18,(CC18+BB18)/2)</f>
        <v>6.1</v>
      </c>
      <c r="SY18" s="22">
        <f>IF($CP18="P",CD18,(CD18+BC18)/2)</f>
        <v>8.3449999999999989</v>
      </c>
      <c r="SZ18" s="22">
        <f>IF($CP18="P",CE18,(CE18+BD18)/2)</f>
        <v>0</v>
      </c>
      <c r="TA18" s="22">
        <f>IF($CP18="P",CF18,(CF18+BE18)/2)</f>
        <v>8.0500000000000007</v>
      </c>
      <c r="TB18" s="22">
        <f>IF($CP18="P",CG18,(CG18+BF18)/2)</f>
        <v>5.6000000000000005</v>
      </c>
      <c r="TC18" s="22">
        <f>IF($CP18="P",CH18,(CH18+BG18)/2)</f>
        <v>7.95</v>
      </c>
      <c r="TD18" s="22">
        <f>IF($CP18="P",CI18,(CI18+BH18)/2)</f>
        <v>8.9699999999999989</v>
      </c>
      <c r="TE18" s="22">
        <f>IF($CP18="P",CJ18,(CJ18+BI18)/2)</f>
        <v>0</v>
      </c>
      <c r="TF18" s="22">
        <f>IF($CP18="P",CK18,(CK18+BJ18)/2)</f>
        <v>7.25</v>
      </c>
      <c r="TG18" s="22">
        <f>IF($CP18="P",CL18,(CL18+BK18)/2)</f>
        <v>4.55</v>
      </c>
      <c r="TH18" s="22">
        <f>IF($CP18="P",CM18,(CM18+BL18)/2)</f>
        <v>6.5</v>
      </c>
      <c r="TI18" s="22">
        <f>IF($CP18="P",CN18,(CN18+BM18)/2)</f>
        <v>7.5949999999999998</v>
      </c>
      <c r="TJ18" s="22">
        <f>IF($CP18="P",CO18,(CO18+BN18)/2)</f>
        <v>0</v>
      </c>
      <c r="TK18" s="27" t="s">
        <v>46</v>
      </c>
      <c r="TL18" s="40">
        <f>IF(SX18&gt;0,SX18,"")</f>
        <v>6.1</v>
      </c>
      <c r="TM18" s="40">
        <f>IF(SY18&gt;0,SY18,"")</f>
        <v>8.3449999999999989</v>
      </c>
      <c r="TN18" s="40">
        <f>IF(SUM(SV18:SY18)-SZ18&gt;0,SUM(SV18:SY18)-SZ18,"")</f>
        <v>26.994999999999997</v>
      </c>
      <c r="TO18" s="40">
        <f>IF(TC18&gt;0,TC18,"")</f>
        <v>7.95</v>
      </c>
      <c r="TP18" s="40">
        <f>IF(TD18&gt;0,TD18,"")</f>
        <v>8.9699999999999989</v>
      </c>
      <c r="TQ18" s="40">
        <f>IF(SUM(TA18:TD18)-TE18&gt;0,SUM(TA18:TD18)-TE18,"")</f>
        <v>30.57</v>
      </c>
      <c r="TR18" s="40">
        <f>IF(MAX(TN18,TQ18)&gt;0,MAX(TN18,TQ18),"")</f>
        <v>30.57</v>
      </c>
      <c r="TS18" s="40">
        <f>IF(TH18&gt;0,TH18,"")</f>
        <v>6.5</v>
      </c>
      <c r="TT18" s="40">
        <f>IF(TI18&gt;0,TI18,"")</f>
        <v>7.5949999999999998</v>
      </c>
      <c r="TU18" s="40">
        <f>IF(SUM(TF18:TI18)-TJ18&gt;0,SUM(TF18:TI18)-TJ18,"")</f>
        <v>25.895</v>
      </c>
      <c r="TV18" s="40">
        <f>IF(SUM(TR18,TU18)&gt;0,SUM(TR18,TU18),"")</f>
        <v>56.465000000000003</v>
      </c>
    </row>
    <row r="19" spans="1:542" x14ac:dyDescent="0.2">
      <c r="A19" s="4" t="str" cm="1">
        <f t="array" ref="A19">IF(AND(J19&lt;&gt;"",J19&lt;&gt;"No DD"),SUMPRODUCT((J$4:J$41&lt;&gt;"")*(J$4:J$41&lt;&gt;"No DD")*(F$4:F$41&gt;F19))+1,IF(J19="No DD",SUMPRODUCT((J$4:J$41="No DD")*(F$4:F$41&gt;F19))+1+SUMPRODUCT((J$4:J$41&lt;&gt;"")*(J$4:J$41&lt;&gt;"No DD")),""))</f>
        <v/>
      </c>
      <c r="B19" s="4" t="str" cm="1">
        <f t="array" ref="B19">IF(AND(J19&lt;&gt;"",J19&lt;&gt;"No DD",G19=""),SUMPRODUCT((J$4:J$41&lt;&gt;"")*(J$4:J$41&lt;&gt;"No DD")*(G$4:G$41="")*(F$4:F$41&gt;F19))+1,IF(J19="No DD",SUMPRODUCT((J$4:J$41="No DD")*(F$4:F$41&gt;F19)*(G$4:G$41=""))+1+SUMPRODUCT((J$4:J$41&lt;&gt;"")*(G$4:G$41="")*(J$4:J$41&lt;&gt;"No DD")),""))</f>
        <v/>
      </c>
      <c r="C19" s="5" t="s">
        <v>195</v>
      </c>
      <c r="D19" s="4" t="s">
        <v>6</v>
      </c>
      <c r="E19" s="4">
        <v>2007</v>
      </c>
      <c r="F19" s="9">
        <f>SUM(L19:V19)+SUM(L19:T19)*0.0000001+SUM(L19)*0.0000000000001</f>
        <v>161.09001610900521</v>
      </c>
      <c r="G19" s="66"/>
      <c r="H19" s="3" t="str">
        <f>IF(OR(AND(AO19&gt;=AY$43,AO19&lt;&gt;"",AQ19&gt;=AY$47,AQ19&lt;&gt;"",AN19=""),AND(AR19&gt;=AY$43,AR19&lt;&gt;"",AT19&gt;=AY$47,AT19&lt;&gt;"",AN19=""),AND(AV19&gt;=AY$43,AV19&lt;&gt;"",AX19&gt;=AY$47,AX19&lt;&gt;"",AN19=""),AND(BP19&gt;=BZ$43,BP19&lt;&gt;"",BR19&gt;=BZ$47,BR19&lt;&gt;"",BO19=""),AND(BS19&gt;=BZ$43,BS19&lt;&gt;"",BU19&gt;=BZ$47,BU19&lt;&gt;"",BO19=""),AND(BW19&gt;=BZ$43,BW19&lt;&gt;"",BY19&gt;=BZ$47,BY19&lt;&gt;"",BO19=""),AND(CQ19&gt;=DA$43,CQ19&lt;&gt;"",CS19&gt;=DA$47,CS19&lt;&gt;"",CP19=""),AND(CT19&gt;=DA$43,CT19&lt;&gt;"",CV19&gt;=DA$47,CV19&lt;&gt;"",CP19=""),AND(CX19&gt;=DA$43,CX19&lt;&gt;"",CZ19&gt;=DA$47,CZ19&lt;&gt;"",CP19=""),AND(DX19&gt;=EK$43,DX19&lt;&gt;"",DZ19&gt;=EK$47,DZ19&lt;&gt;""),AND(EA19&gt;=EK$43,EA19&lt;&gt;"",EC19&gt;=EK$47,EC19&lt;&gt;""),AND(EE19&gt;=EK$43,EE19&lt;&gt;"",EG19&gt;=EK$47,EG19&lt;&gt;""),AND(EH19&gt;=EK$43,EH19&lt;&gt;"",EJ19&gt;=EK$47,EJ19&lt;&gt;""),AND(FF19&gt;=FS$43,FF19&lt;&gt;"",FH19&gt;=FS$47,FH19&lt;&gt;""),AND(FI19&gt;=FS$43,FI19&lt;&gt;"",FK19&gt;=FS$47,FK19&lt;&gt;""),AND(FM19&gt;=FS$43,FM19&lt;&gt;"",FO19&gt;=FS$47,FO19&lt;&gt;""),AND(FP19&gt;=FS$43,FP19&lt;&gt;"",FR19&gt;=FS$47,FR19&lt;&gt;""),AND(GN19&gt;=HA$43,GN19&lt;&gt;"",GP19&gt;=HA$47,GP19&lt;&gt;""),AND(GQ19&gt;=HA$43,GQ19&lt;&gt;"",GS19&gt;=HA$47,GS19&lt;&gt;""),AND(GU19&gt;=HA$43,GU19&lt;&gt;"",GW19&gt;=HA$47,GW19&lt;&gt;""),AND(GX19&gt;=HA$43,GX19&lt;&gt;"",GZ19&gt;=HA$47,GZ19&lt;&gt;""),AND(HV19&gt;=II$43,HV19&lt;&gt;"",HX19&gt;=II$47,HX19&lt;&gt;""),AND(HY19&gt;=II$43,HY19&lt;&gt;"",IA19&gt;=II$47,IA19&lt;&gt;""),AND(IC19&gt;=II$43,IC19&lt;&gt;"",IE19&gt;=II$47,IE19&lt;&gt;""),AND(IF19&gt;=II$43,IF19&lt;&gt;"",IH19&gt;=II$47,IH19&lt;&gt;""),AND(JD19&gt;=JQ$43,JD19&lt;&gt;"",JF19&gt;=JQ$47,JF19&lt;&gt;""),AND(JG19&gt;=JQ$43,JG19&lt;&gt;"",JI19&gt;=JQ$47,JI19&lt;&gt;""),AND(JK19&gt;=JQ$43,JK19&lt;&gt;"",JM19&gt;=JQ$47,JM19&lt;&gt;""),AND(JN19&gt;=JQ$43,JN19&lt;&gt;"",JP19&gt;=JQ$47,JP19&lt;&gt;""),AND(KL19&gt;=KY$43,KL19&lt;&gt;"",KN19&gt;=KY$47,KN19&lt;&gt;""),AND(KO19&gt;=KY$43,KO19&lt;&gt;"",KQ19&gt;=KY$47,KQ19&lt;&gt;""),AND(KS19&gt;=KY$43,KS19&lt;&gt;"",KU19&gt;=KY$47,KU19&lt;&gt;""),AND(KV19&gt;=KY$43,KV19&lt;&gt;"",KX19&gt;=KY$47,KX19&lt;&gt;""),AND(LT19&gt;=MG$43,LT19&lt;&gt;"",LV19&gt;=MG$47,LV19&lt;&gt;""),AND(LW19&gt;=MG$43,LW19&lt;&gt;"",LY19&gt;=MG$47,LY19&lt;&gt;""),AND(MA19&gt;=MG$43,MA19&lt;&gt;"",MC19&gt;=MG$47,MC19&lt;&gt;""),AND(MD19&gt;=MG$43,MD19&lt;&gt;"",MF19&gt;=MG$47,MF19&lt;&gt;""),AND(NB19&gt;=NO$43,NB19&lt;&gt;"",ND19&gt;=NO$47,ND19&lt;&gt;""),AND(NE19&gt;=NO$43,NE19&lt;&gt;"",NG19&gt;=NO$47,NG19&lt;&gt;""),AND(NI19&gt;=NO$43,NI19&lt;&gt;"",NK19&gt;=NO$47,NK19&lt;&gt;""),AND(NL19&gt;=NO$43,NL19&lt;&gt;"",NN19&gt;=NO$47,NN19&lt;&gt;""),AND(OJ19&gt;=OW$43,OJ19&lt;&gt;"",OL19&gt;=OW$47,OL19&lt;&gt;""),AND(OM19&gt;=OW$43,OM19&lt;&gt;"",OO19&gt;=OW$47,OO19&lt;&gt;""),AND(OQ19&gt;=OW$43,OQ19&lt;&gt;"",OS19&gt;=OW$47,OS19&lt;&gt;""),AND(OT19&gt;=OW$43,OT19&lt;&gt;"",OV19&gt;=OW$47,OV19&lt;&gt;""),AND(PR19&gt;=QE$43,PR19&lt;&gt;"",PT19&gt;=QE$47,PT19&lt;&gt;""),AND(PU19&gt;=QE$43,PU19&lt;&gt;"",PW19&gt;=QE$47,PW19&lt;&gt;""),AND(PY19&gt;=QE$43,PY19&lt;&gt;"",QA19&gt;=QE$47,QA19&lt;&gt;""),AND(QB19&gt;=QE$43,QB19&lt;&gt;"",QD19&gt;=QE$47,QD19&lt;&gt;""),AND(QZ19&gt;=RM$43,QZ19&lt;&gt;"",RB19&gt;=RM$47,RB19&lt;&gt;""),AND(RC19&gt;=RM$43,RC19&lt;&gt;"",RE19&gt;=RM$47,RE19&lt;&gt;""),AND(RG19&gt;=RM$43,RG19&lt;&gt;"",RI19&gt;=RM$47,RI19&lt;&gt;""),AND(RJ19&gt;=RM$43,RJ19&lt;&gt;"",RL19&gt;=RM$47,RL19&lt;&gt;""),AND(SH19&gt;=SU$43,SH19&lt;&gt;"",SJ19&gt;=SU$47,SJ19&lt;&gt;""),AND(SK19&gt;=SU$43,SK19&lt;&gt;"",SM19&gt;=SU$47,SM19&lt;&gt;""),AND(SO19&gt;=SU$43,SO19&lt;&gt;"",SQ19&gt;=SU$47,SQ19&lt;&gt;""),AND(SR19&gt;=SU$43,SR19&lt;&gt;"",ST19&gt;=SU$47,ST19&lt;&gt;"")),"P","")</f>
        <v/>
      </c>
      <c r="I19" s="3" t="str">
        <f>IF(OR(AND(AQ19&gt;=AY$47,AQ19&lt;&gt;"",AN19=""),AND(AT19&gt;=AY$47,AT19&lt;&gt;"",AN19=""),AND(AX19&gt;=AY$47,AX19&lt;&gt;"",AN19=""),AND(BR19&gt;=BZ$47,BR19&lt;&gt;"",BO19=""),AND(BU19&gt;=BZ$47,BU19&lt;&gt;"",BO19=""),AND(BY19&gt;=BZ$47,BY19&lt;&gt;"",BO19=""),AND(CS19&gt;=DA$47,CS19&lt;&gt;"",CP19=""),AND(CV19&gt;=DA$47,CV19&lt;&gt;"",CP19=""),AND(CZ19&gt;=DA$47,CZ19&lt;&gt;"",CP19=""),AND(DZ19&gt;=EK$47,DZ19&lt;&gt;""),AND(EC19&gt;=EK$47,EC19&lt;&gt;""),AND(EG19&gt;=EK$47,EG19&lt;&gt;""),AND(EJ19&gt;=EK$47,EJ19&lt;&gt;""),AND(FH19&gt;=FS$47,FH19&lt;&gt;""),AND(FK19&gt;=FS$47,FK19&lt;&gt;""),AND(FO19&gt;=FS$47,FO19&lt;&gt;""),AND(FR19&gt;=FS$47,FR19&lt;&gt;""),AND(GP19&gt;=HA$47,GP19&lt;&gt;""),AND(GS19&gt;=HA$47,GS19&lt;&gt;""),AND(GW19&gt;=HA$47,GW19&lt;&gt;""),AND(GZ19&gt;=HA$47,GZ19&lt;&gt;""),AND(HX19&gt;=II$47,HX19&lt;&gt;""),AND(IA19&gt;=II$47,IA19&lt;&gt;""),AND(IE19&gt;=II$47,IE19&lt;&gt;""),AND(IH19&gt;=II$47,IH19&lt;&gt;""),AND(JF19&gt;=JQ$47,JF19&lt;&gt;""),AND(JI19&gt;=JQ$47,JI19&lt;&gt;""),AND(JM19&gt;=JQ$47,JM19&lt;&gt;""),AND(JP19&gt;=JQ$47,JP19&lt;&gt;""),AND(KN19&gt;=KY$47,KN19&lt;&gt;""),AND(KQ19&gt;=KY$47,KQ19&lt;&gt;""),AND(KU19&gt;=KY$47,KU19&lt;&gt;""),AND(KX19&gt;=KY$47,KX19&lt;&gt;""),AND(LV19&gt;=MG$47,LV19&lt;&gt;""),AND(LY19&gt;=MG$47,LY19&lt;&gt;""),AND(MC19&gt;=MG$47,MC19&lt;&gt;""),AND(MF19&gt;=MG$47,MF19&lt;&gt;""),AND(ND19&gt;=NO$47,ND19&lt;&gt;""),AND(NG19&gt;=NO$47,NG19&lt;&gt;""),AND(NK19&gt;=NO$47,NK19&lt;&gt;""),AND(NN19&gt;=NO$47,NN19&lt;&gt;""),AND(OL19&gt;=OW$47,OL19&lt;&gt;""),AND(OO19&gt;=OW$47,OO19&lt;&gt;""),AND(OS19&gt;=OW$47,OS19&lt;&gt;""),AND(OV19&gt;=OW$47,OV19&lt;&gt;""),AND(PT19&gt;=QE$47,PT19&lt;&gt;""),AND(PW19&gt;=QE$47,PW19&lt;&gt;""),AND(QA19&gt;=QE$47,QA19&lt;&gt;""),AND(QD19&gt;=QE$47,QD19&lt;&gt;""),AND(RB19&gt;=RM$47,RB19&lt;&gt;""),AND(RE19&gt;=RM$47,RE19&lt;&gt;""),AND(RI19&gt;=RM$47,RI19&lt;&gt;""),AND(RL19&gt;=RM$47,RL19&lt;&gt;""),AND(SJ19&gt;=SU$47,SJ19&lt;&gt;""),AND(SM19&gt;=SU$47,SM19&lt;&gt;""),AND(SQ19&gt;=SU$47,SQ19&lt;&gt;""),AND(ST19&gt;=SU$47,ST19&lt;&gt;"")),"P","")</f>
        <v/>
      </c>
      <c r="J19" s="36" t="str">
        <f>IF(AND(I19="P",H19=""),"No DD",IF(OR(AND(AO19&gt;=AY$46,AO19&lt;&gt;"",AQ19&gt;=AY$50,AQ19&lt;&gt;"",AN19=""),AND(AR19&gt;=AY$46,AR19&lt;&gt;"",AT19&gt;=AY$50,AT19&lt;&gt;"",AN19=""),AND(AV19&gt;=AY$46,AV19&lt;&gt;"",AX19&gt;=AY$50,AX19&lt;&gt;"",AN19=""),AND(BP19&gt;=BZ$46,BP19&lt;&gt;"",BR19&gt;=BZ$50,BR19&lt;&gt;"",BO19=""),AND(BS19&gt;=BZ$46,BS19&lt;&gt;"",BU19&gt;=BZ$50,BU19&lt;&gt;"",BO19=""),AND(BW19&gt;=BZ$46,BW19&lt;&gt;"",BY19&gt;=BZ$50,BY19&lt;&gt;"",BO19=""),AND(CQ19&gt;=DA$46,CQ19&lt;&gt;"",CS19&gt;=DA$50,CS19&lt;&gt;"",CP19=""),AND(CT19&gt;=DA$46,CT19&lt;&gt;"",CV19&gt;=DA$50,CV19&lt;&gt;"",CP19=""),AND(CX19&gt;=DA$46,CX19&lt;&gt;"",CZ19&gt;=DA$50,CZ19&lt;&gt;"",CP19=""),AND(DX19&gt;=EK$46,DX19&lt;&gt;"",DZ19&gt;=EK$50,DZ19&lt;&gt;""),AND(EA19&gt;=EK$46,EA19&lt;&gt;"",EC19&gt;=EK$50,EC19&lt;&gt;""),AND(EE19&gt;=EK$46,EE19&lt;&gt;"",EG19&gt;=EK$50,EG19&lt;&gt;""),AND(EH19&gt;=EK$46,EH19&lt;&gt;"",EJ19&gt;=EK$50,EJ19&lt;&gt;""),AND(FF19&gt;=FS$46,FF19&lt;&gt;"",FH19&gt;=FS$50,FH19&lt;&gt;""),AND(FI19&gt;=FS$46,FI19&lt;&gt;"",FK19&gt;=FS$50,FK19&lt;&gt;""),AND(FM19&gt;=FS$46,FM19&lt;&gt;"",FO19&gt;=FS$50,FO19&lt;&gt;""),AND(FP19&gt;=FS$46,FP19&lt;&gt;"",FR19&gt;=FS$50,FR19&lt;&gt;""),AND(GN19&gt;=HA$46,GN19&lt;&gt;"",GP19&gt;=HA$50,GP19&lt;&gt;""),AND(GQ19&gt;=HA$46,GQ19&lt;&gt;"",GS19&gt;=HA$50,GS19&lt;&gt;""),AND(GU19&gt;=HA$46,GU19&lt;&gt;"",GW19&gt;=HA$50,GW19&lt;&gt;""),AND(GX19&gt;=HA$46,GX19&lt;&gt;"",GZ19&gt;=HA$50,GZ19&lt;&gt;""),AND(HV19&gt;=II$46,HV19&lt;&gt;"",HX19&gt;=II$50,HX19&lt;&gt;""),AND(HY19&gt;=II$46,HY19&lt;&gt;"",IA19&gt;=II$50,IA19&lt;&gt;""),AND(IC19&gt;=II$46,IC19&lt;&gt;"",IE19&gt;=II$50,IE19&lt;&gt;""),AND(IF19&gt;=II$46,IF19&lt;&gt;"",IH19&gt;=II$50,IH19&lt;&gt;""),AND(JD19&gt;=JQ$46,JD19&lt;&gt;"",JF19&gt;=JQ$50,JF19&lt;&gt;""),AND(JG19&gt;=JQ$46,JG19&lt;&gt;"",JI19&gt;=JQ$50,JI19&lt;&gt;""),AND(JK19&gt;=JQ$46,JK19&lt;&gt;"",JM19&gt;=JQ$50,JM19&lt;&gt;""),AND(JN19&gt;=JQ$46,JN19&lt;&gt;"",JP19&gt;=JQ$50,JP19&lt;&gt;""),AND(KL19&gt;=KY$46,KL19&lt;&gt;"",KN19&gt;=KY$50,KN19&lt;&gt;""),AND(KO19&gt;=KY$46,KO19&lt;&gt;"",KQ19&gt;=KY$50,KQ19&lt;&gt;""),AND(KS19&gt;=KY$46,KS19&lt;&gt;"",KU19&gt;=KY$50,KU19&lt;&gt;""),AND(KV19&gt;=KY$46,KV19&lt;&gt;"",KX19&gt;=KY$50,KX19&lt;&gt;""),AND(LT19&gt;=MG$46,LT19&lt;&gt;"",LV19&gt;=MG$50,LV19&lt;&gt;""),AND(LW19&gt;=MG$46,LW19&lt;&gt;"",LY19&gt;=MG$50,LY19&lt;&gt;""),AND(MA19&gt;=MG$46,MA19&lt;&gt;"",MC19&gt;=MG$50,MC19&lt;&gt;""),AND(MD19&gt;=MG$46,MD19&lt;&gt;"",MF19&gt;=MG$50,MF19&lt;&gt;""),AND(NB19&gt;=NO$46,NB19&lt;&gt;"",ND19&gt;=NO$50,ND19&lt;&gt;""),AND(NE19&gt;=NO$46,NE19&lt;&gt;"",NG19&gt;=NO$50,NG19&lt;&gt;""),AND(NI19&gt;=NO$46,NI19&lt;&gt;"",NK19&gt;=NO$50,NK19&lt;&gt;""),AND(NL19&gt;=NO$46,NL19&lt;&gt;"",NN19&gt;=NO$50,NN19&lt;&gt;""),AND(OJ19&gt;=OW$46,OJ19&lt;&gt;"",OL19&gt;=OW$50,OL19&lt;&gt;""),AND(OM19&gt;=OW$46,OM19&lt;&gt;"",OO19&gt;=OW$50,OO19&lt;&gt;""),AND(OQ19&gt;=OW$46,OQ19&lt;&gt;"",OS19&gt;=OW$50,OS19&lt;&gt;""),AND(OT19&gt;=OW$46,OT19&lt;&gt;"",OV19&gt;=OW$50,OV19&lt;&gt;""),AND(PR19&gt;=QE$46,PR19&lt;&gt;"",PT19&gt;=QE$50,PT19&lt;&gt;""),AND(PU19&gt;=QE$46,PU19&lt;&gt;"",PW19&gt;=QE$50,PW19&lt;&gt;""),AND(PY19&gt;=QE$46,PY19&lt;&gt;"",QA19&gt;=QE$50,QA19&lt;&gt;""),AND(QB19&gt;=QE$46,QB19&lt;&gt;"",QD19&gt;=QE$50,QD19&lt;&gt;""),AND(QZ19&gt;=RM$46,QZ19&lt;&gt;"",RB19&gt;=RM$50,RB19&lt;&gt;""),AND(RC19&gt;=RM$46,RC19&lt;&gt;"",RE19&gt;=RM$50,RE19&lt;&gt;""),AND(RG19&gt;=RM$46,RG19&lt;&gt;"",RI19&gt;=RM$50,RI19&lt;&gt;""),AND(RJ19&gt;=RM$46,RJ19&lt;&gt;"",RL19&gt;=RM$50,RL19&lt;&gt;""),AND(SH19&gt;=SU$46,SH19&lt;&gt;"",SJ19&gt;=SU$50,SJ19&lt;&gt;""),AND(SK19&gt;=SU$46,SK19&lt;&gt;"",SM19&gt;=SU$50,SM19&lt;&gt;""),AND(SO19&gt;=SU$46,SO19&lt;&gt;"",SQ19&gt;=SU$50,SQ19&lt;&gt;""),AND(SR19&gt;=SU$46,SR19&lt;&gt;"",ST19&gt;=SU$50,ST19&lt;&gt;"")),"Merit",IF(OR(AND(AO19&gt;=AY$45,AO19&lt;&gt;"",AQ19&gt;=AY$49,AQ19&lt;&gt;"",AN19=""),AND(AR19&gt;=AY$45,AR19&lt;&gt;"",AT19&gt;=AY$49,AT19&lt;&gt;"",AN19=""),AND(AV19&gt;=AY$45,AV19&lt;&gt;"",AX19&gt;=AY$49,AX19&lt;&gt;"",AN19=""),AND(BP19&gt;=BZ$45,BP19&lt;&gt;"",BR19&gt;=BZ$49,BR19&lt;&gt;"",BO19=""),AND(BS19&gt;=BZ$45,BS19&lt;&gt;"",BU19&gt;=BZ$49,BU19&lt;&gt;"",BO19=""),AND(BW19&gt;=BZ$45,BW19&lt;&gt;"",BY19&gt;=BZ$49,BY19&lt;&gt;"",BO19=""),AND(CQ19&gt;=DA$45,CQ19&lt;&gt;"",CS19&gt;=DA$49,CS19&lt;&gt;"",CP19=""),AND(CT19&gt;=DA$45,CT19&lt;&gt;"",CV19&gt;=DA$49,CV19&lt;&gt;"",CP19=""),AND(CX19&gt;=DA$45,CX19&lt;&gt;"",CZ19&gt;=DA$49,CZ19&lt;&gt;"",CP19=""),AND(DX19&gt;=EK$45,DX19&lt;&gt;"",DZ19&gt;=EK$49,DZ19&lt;&gt;""),AND(EA19&gt;=EK$45,EA19&lt;&gt;"",EC19&gt;=EK$49,EC19&lt;&gt;""),AND(EE19&gt;=EK$45,EE19&lt;&gt;"",EG19&gt;=EK$49,EG19&lt;&gt;""),AND(EH19&gt;=EK$45,EH19&lt;&gt;"",EJ19&gt;=EK$49,EJ19&lt;&gt;""),AND(FF19&gt;=FS$45,FF19&lt;&gt;"",FH19&gt;=FS$49,FH19&lt;&gt;""),AND(FI19&gt;=FS$45,FI19&lt;&gt;"",FK19&gt;=FS$49,FK19&lt;&gt;""),AND(FM19&gt;=FS$45,FM19&lt;&gt;"",FO19&gt;=FS$49,FO19&lt;&gt;""),AND(FP19&gt;=FS$45,FP19&lt;&gt;"",FR19&gt;=FS$49,FR19&lt;&gt;""),AND(GN19&gt;=HA$45,GN19&lt;&gt;"",GP19&gt;=HA$49,GP19&lt;&gt;""),AND(GQ19&gt;=HA$45,GQ19&lt;&gt;"",GS19&gt;=HA$49,GS19&lt;&gt;""),AND(GU19&gt;=HA$45,GU19&lt;&gt;"",GW19&gt;=HA$49,GW19&lt;&gt;""),AND(GX19&gt;=HA$45,GX19&lt;&gt;"",GZ19&gt;=HA$49,GZ19&lt;&gt;""),AND(HV19&gt;=II$45,HV19&lt;&gt;"",HX19&gt;=II$49,HX19&lt;&gt;""),AND(HY19&gt;=II$45,HY19&lt;&gt;"",IA19&gt;=II$49,IA19&lt;&gt;""),AND(IC19&gt;=II$45,IC19&lt;&gt;"",IE19&gt;=II$49,IE19&lt;&gt;""),AND(IF19&gt;=II$45,IF19&lt;&gt;"",IH19&gt;=II$49,IH19&lt;&gt;""),AND(JD19&gt;=JQ$45,JD19&lt;&gt;"",JF19&gt;=JQ$49,JF19&lt;&gt;""),AND(JG19&gt;=JQ$45,JG19&lt;&gt;"",JI19&gt;=JQ$49,JI19&lt;&gt;""),AND(JK19&gt;=JQ$45,JK19&lt;&gt;"",JM19&gt;=JQ$49,JM19&lt;&gt;""),AND(JN19&gt;=JQ$45,JN19&lt;&gt;"",JP19&gt;=JQ$49,JP19&lt;&gt;""),AND(KL19&gt;=KY$45,KL19&lt;&gt;"",KN19&gt;=KY$49,KN19&lt;&gt;""),AND(KO19&gt;=KY$45,KO19&lt;&gt;"",KQ19&gt;=KY$49,KQ19&lt;&gt;""),AND(KS19&gt;=KY$45,KS19&lt;&gt;"",KU19&gt;=KY$49,KU19&lt;&gt;""),AND(KV19&gt;=KY$45,KV19&lt;&gt;"",KX19&gt;=KY$49,KX19&lt;&gt;""),AND(LT19&gt;=MG$45,LT19&lt;&gt;"",LV19&gt;=MG$49,LV19&lt;&gt;""),AND(LW19&gt;=MG$45,LW19&lt;&gt;"",LY19&gt;=MG$49,LY19&lt;&gt;""),AND(MA19&gt;=MG$45,MA19&lt;&gt;"",MC19&gt;=MG$49,MC19&lt;&gt;""),AND(MD19&gt;=MG$45,MD19&lt;&gt;"",MF19&gt;=MG$49,MF19&lt;&gt;""),AND(NB19&gt;=NO$45,NB19&lt;&gt;"",ND19&gt;=NO$49,ND19&lt;&gt;""),AND(NE19&gt;=NO$45,NE19&lt;&gt;"",NG19&gt;=NO$49,NG19&lt;&gt;""),AND(NI19&gt;=NO$45,NI19&lt;&gt;"",NK19&gt;=NO$49,NK19&lt;&gt;""),AND(NL19&gt;=NO$45,NL19&lt;&gt;"",NN19&gt;=NO$49,NN19&lt;&gt;""),AND(OJ19&gt;=OW$45,OJ19&lt;&gt;"",OL19&gt;=OW$49,OL19&lt;&gt;""),AND(OM19&gt;=OW$45,OM19&lt;&gt;"",OO19&gt;=OW$49,OO19&lt;&gt;""),AND(OQ19&gt;=OW$45,OQ19&lt;&gt;"",OS19&gt;=OW$49,OS19&lt;&gt;""),AND(OT19&gt;=OW$45,OT19&lt;&gt;"",OV19&gt;=OW$49,OV19&lt;&gt;""),AND(PR19&gt;=QE$45,PR19&lt;&gt;"",PT19&gt;=QE$49,PT19&lt;&gt;""),AND(PU19&gt;=QE$45,PU19&lt;&gt;"",PW19&gt;=QE$49,PW19&lt;&gt;""),AND(PY19&gt;=QE$45,PY19&lt;&gt;"",QA19&gt;=QE$49,QA19&lt;&gt;""),AND(QB19&gt;=QE$45,QB19&lt;&gt;"",QD19&gt;=QE$49,QD19&lt;&gt;""),AND(QZ19&gt;=RM$45,QZ19&lt;&gt;"",RB19&gt;=RM$49,RB19&lt;&gt;""),AND(RC19&gt;=RM$45,RC19&lt;&gt;"",RE19&gt;=RM$49,RE19&lt;&gt;""),AND(RG19&gt;=RM$45,RG19&lt;&gt;"",RI19&gt;=RM$49,RI19&lt;&gt;""),AND(RJ19&gt;=RM$45,RJ19&lt;&gt;"",RL19&gt;=RM$49,RL19&lt;&gt;""),AND(SH19&gt;=SU$45,SH19&lt;&gt;"",SJ19&gt;=SU$49,SJ19&lt;&gt;""),AND(SK19&gt;=SU$45,SK19&lt;&gt;"",SM19&gt;=SU$49,SM19&lt;&gt;""),AND(SO19&gt;=SU$45,SO19&lt;&gt;"",SQ19&gt;=SU$49,SQ19&lt;&gt;""),AND(SR19&gt;=SU$45,SR19&lt;&gt;"",ST19&gt;=SU$49,ST19&lt;&gt;"")),"Excellence",IF(K19="P","Worlds Team",IF(H19="P","National Team","")))))</f>
        <v/>
      </c>
      <c r="K19" s="3" t="str">
        <f>IF(OR(AND(AO19&gt;=AY$44,AO19&lt;&gt;"",AQ19&gt;=AY$48,AQ19&lt;&gt;"",AN19=""),AND(AR19&gt;=AY$44,AR19&lt;&gt;"",AT19&gt;=AY$48,AT19&lt;&gt;"",AN19=""),AND(AV19&gt;=AY$44,AV19&lt;&gt;"",AX19&gt;=AY$48,AX19&lt;&gt;"",AN19=""),AND(BP19&gt;=BZ$44,BP19&lt;&gt;"",BR19&gt;=BZ$48,BR19&lt;&gt;"",BO19=""),AND(BS19&gt;=BZ$44,BS19&lt;&gt;"",BU19&gt;=BZ$48,BU19&lt;&gt;"",BO19=""),AND(BW19&gt;=BZ$44,BW19&lt;&gt;"",BY19&gt;=BZ$48,BY19&lt;&gt;"",BO19=""),AND(CQ19&gt;=DA$44,CQ19&lt;&gt;"",CS19&gt;=DA$48,CS19&lt;&gt;"",CP19=""),AND(CT19&gt;=DA$44,CT19&lt;&gt;"",CV19&gt;=DA$48,CV19&lt;&gt;"",CP19=""),AND(CX19&gt;=DA$44,CX19&lt;&gt;"",CZ19&gt;=DA$48,CZ19&lt;&gt;"",CP19=""),AND(DX19&gt;=EK$44,DX19&lt;&gt;"",DZ19&gt;=EK$48,DZ19&lt;&gt;""),AND(EA19&gt;=EK$44,EA19&lt;&gt;"",EC19&gt;=EK$48,EC19&lt;&gt;""),AND(EE19&gt;=EK$44,EE19&lt;&gt;"",EG19&gt;=EK$48,EG19&lt;&gt;""),AND(EH19&gt;=EK$44,EH19&lt;&gt;"",EJ19&gt;=EK$48,EJ19&lt;&gt;""),AND(FF19&gt;=FS$44,FF19&lt;&gt;"",FH19&gt;=FS$48,FH19&lt;&gt;""),AND(FI19&gt;=FS$44,FI19&lt;&gt;"",FK19&gt;=FS$48,FK19&lt;&gt;""),AND(FM19&gt;=FS$44,FM19&lt;&gt;"",FO19&gt;=FS$48,FO19&lt;&gt;""),AND(FP19&gt;=FS$44,FP19&lt;&gt;"",FR19&gt;=FS$48,FR19&lt;&gt;""),AND(GN19&gt;=HA$44,GN19&lt;&gt;"",GP19&gt;=HA$48,GP19&lt;&gt;""),AND(GQ19&gt;=HA$44,GQ19&lt;&gt;"",GS19&gt;=HA$48,GS19&lt;&gt;""),AND(GU19&gt;=HA$44,GU19&lt;&gt;"",GW19&gt;=HA$48,GW19&lt;&gt;""),AND(GX19&gt;=HA$44,GX19&lt;&gt;"",GZ19&gt;=HA$48,GZ19&lt;&gt;""),AND(HV19&gt;=II$44,HV19&lt;&gt;"",HX19&gt;=II$48,HX19&lt;&gt;""),AND(HY19&gt;=II$44,HY19&lt;&gt;"",IA19&gt;=II$48,IA19&lt;&gt;""),AND(IC19&gt;=II$44,IC19&lt;&gt;"",IE19&gt;=II$48,IE19&lt;&gt;""),AND(IF19&gt;=II$44,IF19&lt;&gt;"",IH19&gt;=II$48,IH19&lt;&gt;""),AND(JD19&gt;=JQ$44,JD19&lt;&gt;"",JF19&gt;=JQ$48,JF19&lt;&gt;""),AND(JG19&gt;=JQ$44,JG19&lt;&gt;"",JI19&gt;=JQ$48,JI19&lt;&gt;""),AND(JK19&gt;=JQ$44,JK19&lt;&gt;"",JM19&gt;=JQ$48,JM19&lt;&gt;""),AND(JN19&gt;=JQ$44,JN19&lt;&gt;"",JP19&gt;=JQ$48,JP19&lt;&gt;""),AND(KL19&gt;=KY$44,KL19&lt;&gt;"",KN19&gt;=KY$48,KN19&lt;&gt;""),AND(KO19&gt;=KY$44,KO19&lt;&gt;"",KQ19&gt;=KY$48,KQ19&lt;&gt;""),AND(KS19&gt;=KY$44,KS19&lt;&gt;"",KU19&gt;=KY$48,KU19&lt;&gt;""),AND(KV19&gt;=KY$44,KV19&lt;&gt;"",KX19&gt;=KY$48,KX19&lt;&gt;""),AND(LT19&gt;=MG$44,LT19&lt;&gt;"",LV19&gt;=MG$48,LV19&lt;&gt;""),AND(LW19&gt;=MG$44,LW19&lt;&gt;"",LY19&gt;=MG$48,LY19&lt;&gt;""),AND(MA19&gt;=MG$44,MA19&lt;&gt;"",MC19&gt;=MG$48,MC19&lt;&gt;""),AND(MD19&gt;=MG$44,MD19&lt;&gt;"",MF19&gt;=MG$48,MF19&lt;&gt;""),AND(NB19&gt;=NO$44,NB19&lt;&gt;"",ND19&gt;=NO$48,ND19&lt;&gt;""),AND(NE19&gt;=NO$44,NE19&lt;&gt;"",NG19&gt;=NO$48,NG19&lt;&gt;""),AND(NI19&gt;=NO$44,NI19&lt;&gt;"",NK19&gt;=NO$48,NK19&lt;&gt;""),AND(NL19&gt;=NO$44,NL19&lt;&gt;"",NN19&gt;=NO$48,NN19&lt;&gt;""),AND(OJ19&gt;=OW$44,OJ19&lt;&gt;"",OL19&gt;=OW$48,OL19&lt;&gt;""),AND(OM19&gt;=OW$44,OM19&lt;&gt;"",OO19&gt;=OW$48,OO19&lt;&gt;""),AND(OQ19&gt;=OW$44,OQ19&lt;&gt;"",OS19&gt;=OW$48,OS19&lt;&gt;""),AND(OT19&gt;=OW$44,OT19&lt;&gt;"",OV19&gt;=OW$48,OV19&lt;&gt;""),AND(PR19&gt;=QE$44,PR19&lt;&gt;"",PT19&gt;=QE$48,PT19&lt;&gt;""),AND(PU19&gt;=QE$44,PU19&lt;&gt;"",PW19&gt;=QE$48,PW19&lt;&gt;""),AND(PY19&gt;=QE$44,PY19&lt;&gt;"",QA19&gt;=QE$48,QA19&lt;&gt;""),AND(QB19&gt;=QE$44,QB19&lt;&gt;"",QD19&gt;=QE$48,QD19&lt;&gt;""),AND(QZ19&gt;=RM$44,QZ19&lt;&gt;"",RB19&gt;=RM$48,RB19&lt;&gt;""),AND(RC19&gt;=RM$44,RC19&lt;&gt;"",RE19&gt;=RM$48,RE19&lt;&gt;""),AND(RG19&gt;=RM$44,RG19&lt;&gt;"",RI19&gt;=RM$48,RI19&lt;&gt;""),AND(RJ19&gt;=RM$44,RJ19&lt;&gt;"",RL19&gt;=RM$48,RL19&lt;&gt;""),AND(SH19&gt;=SU$44,SH19&lt;&gt;"",SJ19&gt;=SU$48,SJ19&lt;&gt;""),AND(SK19&gt;=SU$44,SK19&lt;&gt;"",SM19&gt;=SU$48,SM19&lt;&gt;""),AND(SO19&gt;=SU$44,SO19&lt;&gt;"",SQ19&gt;=SU$48,SQ19&lt;&gt;""),AND(SR19&gt;=SU$44,SR19&lt;&gt;"",ST19&gt;=SU$48,ST19&lt;&gt;"")),"P","")</f>
        <v/>
      </c>
      <c r="L19" s="8">
        <f>IF(COUNT(AQ19,AT19,BR19,BU19,CS19,CV19)&gt;0,LARGE((AQ19,AT19,BR19,BU19,CS19,CV19),1),0)</f>
        <v>52</v>
      </c>
      <c r="M19" s="8" t="str">
        <f>IF(L19="","",IF(OR(L19=CS19,L19=CV19),$CA$1,IF(OR(L19=BR19,L19=BU19),$AZ$1,IF(OR(L19=AQ19,L19=AT19),$Y$1,""))))</f>
        <v>2024 Nationals</v>
      </c>
      <c r="N19" s="8">
        <f>IF(COUNT(AQ19,AT19,BR19,BU19,CS19,CV19)&gt;1,LARGE((AQ19,AT19,BR19,BU19,CS19,CV19),2),0)</f>
        <v>46.55</v>
      </c>
      <c r="O19" s="8" t="str">
        <f>IF(N19="","",IF(OR(N19=CS19,N19=CV19),$CA$1,IF(OR(N19=BR19,N19=BU19),$AZ$1,IF(OR(N19=AQ19,N19=AT19),$Y$1,""))))</f>
        <v>2024 Elite Canada</v>
      </c>
      <c r="P19" s="8">
        <f>IF(COUNT(AQ19,AT19,BR19,BU19,CS19,CV19)&gt;2,MAX(AX19,BY19,CZ19,LARGE((AQ19,AT19,BR19,BU19,CS19,CV19),3)),IF(MAX(AX19,BY19,CZ19)&gt;0,MAX(AX19,BY19,CZ19),0))</f>
        <v>52.14</v>
      </c>
      <c r="Q19" s="8" t="str">
        <f>IF(P19="","",IF(OR(P19=CS19,P19=CV19,P19=CZ19),$CA$1,IF(OR(P19=BR19,P19=BU19,P19=BY19),$AZ$1,IF(OR(P19=AQ19,P19=AT19,P19=AX19),$Y$1,""))))</f>
        <v>2024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10.4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Nationals</v>
      </c>
      <c r="T19" s="8">
        <f>IF(MAX(IF(AO19&gt;=$AY$43,AP19,0),IF(AR19&gt;=$AY$43,AS19,0),IF(AV19&gt;=$AY$43,AW19,0),IF(BP19&gt;=$BZ$43,BQ19,0),IF(BS19&gt;=$BZ$43,BT19,0),IF(BW19&gt;=$BZ$43,BX19,0),IF(CQ19&gt;=$DA$43,CR19,0),IF(CT19&gt;=$DA$43,CU19,0),IF(CX19&gt;=$DA$43,CY19,0),IF(DX19&gt;=$EK$43,DY19,0),IF(EA19&gt;=$EK$43,EB19,0),IF(EE19&gt;=$EK$43,EF19,0),IF(EH19&gt;=$EK$43,EI19,0),IF(FF19&gt;=$FS$43,FG19,0),IF(FI19&gt;=$FS$43,FJ19,0),IF(FM19&gt;=$FS$43,FN19,0),IF(FP19&gt;=$FS$43,FQ19,0),IF(GN19&gt;=$HA$43,GO19,0),IF(GQ19&gt;=$HA$43,GR19,0),IF(GU19&gt;=$HA$43,GV19,0),IF(GX19&gt;=$HA$43,GY19,0),IF(HV19&gt;=$II$43,HW19,0),IF(HY19&gt;=$II$43,HZ19,0),IF(IC19&gt;=$II$43,ID19,0),IF(IF19&gt;=$II$43,IG19,0),IF(JD19&gt;=$JQ$43,JE19,0),IF(JG19&gt;=$JQ$43,JH19,0),IF(JK19&gt;=$JQ$43,JL19,0),IF(JN19&gt;=$JQ$43,JO19,0),IF(KL19&gt;=$KY$43,KM19,0),IF(KO19&gt;=$KY$43,KP19,0),IF(KS19&gt;=$KY$43,KT19,0),IF(KV19&gt;=$KY$43,KW19,0),IF(LT19&gt;=$MG$43,LU19,0),IF(LW19&gt;=$MG$43,LX19,0),IF(MA19&gt;=$MG$43,MB19,0),IF(MD19&gt;=$MG$43,ME19,0),IF(NB19&gt;=$NO$43,NC19,0),IF(NE19&gt;=$NO$43,NF19,0),IF(NI19&gt;=$NO$43,NJ19,0),IF(NL19&gt;=$NO$43,NM19,0),IF(OJ19&gt;=$OW$43,OK19,0),IF(OM19&gt;=$OW$43,ON19,0),IF(OQ19&gt;=$OW$43,OR19,0),IF(OT19&gt;=$OW$43,OU19,0),IF(PR19&gt;=$QE$43,PS19,0),IF(PU19&gt;=$QE$43,PV19,0),IF(PY19&gt;=$QE$43,PZ19,0),IF(QB19&gt;=$QE$43,QC19,0),IF(QZ19&gt;=$RM$43,RA19,0),IF(RC19&gt;=$RM$43,RD19,0),IF(RG19&gt;=$RM$43,RH19,0),IF(RJ19&gt;=$RM$43,RK19,0),IF(SH19&gt;=$SU$43,SI19,0),IF(SK19&gt;=$SU$43,SL19,0),IF(SO19&gt;=$SU$43,SP19,0),IF(SR19&gt;=$SU$43,SS19,0))&gt;0,MAX(IF(AO19&gt;=$AY$43,AP19,0),IF(AR19&gt;=$AY$43,AS19,0),IF(AV19&gt;=$AY$43,AW19,0),IF(BP19&gt;=$BZ$43,BQ19,0),IF(BS19&gt;=$BZ$43,BT19,0),IF(BW19&gt;=$BZ$43,BX19,0),IF(CQ19&gt;=$DA$43,CR19,0),IF(CT19&gt;=$DA$43,CU19,0),IF(CX19&gt;=$DA$43,CY19,0),IF(DX19&gt;=$EK$43,DY19,0),IF(EA19&gt;=$EK$43,EB19,0),IF(EE19&gt;=$EK$43,EF19,0),IF(EH19&gt;=$EK$43,EI19,0),IF(FF19&gt;=$FS$43,FG19,0),IF(FI19&gt;=$FS$43,FJ19,0),IF(FM19&gt;=$FS$43,FN19,0),IF(FP19&gt;=$FS$43,FQ19,0),IF(GN19&gt;=$HA$43,GO19,0),IF(GQ19&gt;=$HA$43,GR19,0),IF(GU19&gt;=$HA$43,GV19,0),IF(GX19&gt;=$HA$43,GY19,0),IF(HV19&gt;=$II$43,HW19,0),IF(HY19&gt;=$II$43,HZ19,0),IF(IC19&gt;=$II$43,ID19,0),IF(IF19&gt;=$II$43,IG19,0),IF(JD19&gt;=$JQ$43,JE19,0),IF(JG19&gt;=$JQ$43,JH19,0),IF(JK19&gt;=$JQ$43,JL19,0),IF(JN19&gt;=$JQ$43,JO19,0),IF(KL19&gt;=$KY$43,KM19,0),IF(KO19&gt;=$KY$43,KP19,0),IF(KS19&gt;=$KY$43,KT19,0),IF(KV19&gt;=$KY$43,KW19,0),IF(LT19&gt;=$MG$43,LU19,0),IF(LW19&gt;=$MG$43,LX19,0),IF(MA19&gt;=$MG$43,MB19,0),IF(MD19&gt;=$MG$43,ME19,0),IF(NB19&gt;=$NO$43,NC19,0),IF(NE19&gt;=$NO$43,NF19,0),IF(NI19&gt;=$NO$43,NJ19,0),IF(NL19&gt;=$NO$43,NM19,0),IF(OJ19&gt;=$OW$43,OK19,0),IF(OM19&gt;=$OW$43,ON19,0),IF(OQ19&gt;=$OW$43,OR19,0),IF(OT19&gt;=$OW$43,OU19,0),IF(PR19&gt;=$QE$43,PS19,0),IF(PU19&gt;=$QE$43,PV19,0),IF(PY19&gt;=$QE$43,PZ19,0),IF(QB19&gt;=$QE$43,QC19,0),IF(QZ19&gt;=$RM$43,RA19,0),IF(RC19&gt;=$RM$43,RD19,0),IF(RG19&gt;=$RM$43,RH19,0),IF(RJ19&gt;=$RM$43,RK19,0),IF(SH19&gt;=$SU$43,SI19,0),IF(SK19&gt;=$SU$43,SL19,0),IF(SO19&gt;=$SU$43,SP19,0),IF(SR19&gt;=$SU$43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>IF(AA19&gt;0,AA19,"")</f>
        <v/>
      </c>
      <c r="AP19" s="38" t="str">
        <f>IF(AB19&gt;0,AB19,"")</f>
        <v/>
      </c>
      <c r="AQ19" s="40" t="str">
        <f>IF(SUM(Y19:AB19)-AC19&gt;0,SUM(Y19:AB19)-AC19,"")</f>
        <v/>
      </c>
      <c r="AR19" s="40" t="str">
        <f>IF(AF19&gt;0,AF19,"")</f>
        <v/>
      </c>
      <c r="AS19" s="40" t="str">
        <f>IF(AG19&gt;0,AG19,"")</f>
        <v/>
      </c>
      <c r="AT19" s="40" t="str">
        <f>IF(SUM(AD19:AG19)-AH19&gt;0,SUM(AD19:AG19)-AH19,"")</f>
        <v/>
      </c>
      <c r="AU19" s="40" t="str">
        <f>IF(AQ19="","",MAX(AQ19,AT19))</f>
        <v/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 t="str">
        <f>IF(SUM(AU19,AX19)&gt;0,SUM(AU19,AX19),"")</f>
        <v/>
      </c>
      <c r="AZ19" s="26">
        <v>6.7</v>
      </c>
      <c r="BA19" s="26">
        <v>3.5</v>
      </c>
      <c r="BB19" s="26">
        <v>4.4000000000000004</v>
      </c>
      <c r="BC19" s="26">
        <v>6.6</v>
      </c>
      <c r="BD19" s="26">
        <v>0</v>
      </c>
      <c r="BE19" s="26">
        <v>15.1</v>
      </c>
      <c r="BF19" s="26">
        <v>7.9</v>
      </c>
      <c r="BG19" s="26">
        <v>9.1999999999999993</v>
      </c>
      <c r="BH19" s="26">
        <v>14.55</v>
      </c>
      <c r="BI19" s="26">
        <v>0.2</v>
      </c>
      <c r="BJ19" s="26"/>
      <c r="BK19" s="26"/>
      <c r="BL19" s="26"/>
      <c r="BM19" s="26"/>
      <c r="BN19" s="26"/>
      <c r="BO19" s="28"/>
      <c r="BP19" s="39">
        <f>IF(BB19&gt;0,BB19,"")</f>
        <v>4.4000000000000004</v>
      </c>
      <c r="BQ19" s="39">
        <f>IF(BC19&gt;0,BC19,"")</f>
        <v>6.6</v>
      </c>
      <c r="BR19" s="11">
        <f>IF(SUM(AZ19:BC19)-BD19&gt;0,SUM(AZ19:BC19)-BD19,"")</f>
        <v>21.2</v>
      </c>
      <c r="BS19" s="11">
        <f>IF(BG19&gt;0,BG19,"")</f>
        <v>9.1999999999999993</v>
      </c>
      <c r="BT19" s="11">
        <f>IF(BH19&gt;0,BH19,"")</f>
        <v>14.55</v>
      </c>
      <c r="BU19" s="11">
        <f>IF(SUM(BE19:BH19)-BI19&gt;0,SUM(BE19:BH19)-BI19,"")</f>
        <v>46.55</v>
      </c>
      <c r="BV19" s="11">
        <f>IF(BR19="","",MAX(BR19,BU19))</f>
        <v>46.55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46.55</v>
      </c>
      <c r="CA19" s="22">
        <v>16.399999999999999</v>
      </c>
      <c r="CB19" s="22">
        <v>9</v>
      </c>
      <c r="CC19" s="22">
        <v>10.4</v>
      </c>
      <c r="CD19" s="22">
        <v>16.2</v>
      </c>
      <c r="CE19" s="22">
        <v>0</v>
      </c>
      <c r="CF19" s="22">
        <v>8.9</v>
      </c>
      <c r="CG19" s="22">
        <v>4.5999999999999996</v>
      </c>
      <c r="CH19" s="22">
        <v>6.3</v>
      </c>
      <c r="CI19" s="22">
        <v>8.2899999999999991</v>
      </c>
      <c r="CJ19" s="22">
        <v>0</v>
      </c>
      <c r="CK19" s="22">
        <v>16.7</v>
      </c>
      <c r="CL19" s="22">
        <v>9.3000000000000007</v>
      </c>
      <c r="CM19" s="22">
        <v>10.4</v>
      </c>
      <c r="CN19" s="22">
        <v>15.74</v>
      </c>
      <c r="CO19" s="22">
        <v>0</v>
      </c>
      <c r="CP19" s="27"/>
      <c r="CQ19" s="38">
        <f>IF(CC19&gt;0,CC19,"")</f>
        <v>10.4</v>
      </c>
      <c r="CR19" s="38">
        <f>IF(CD19&gt;0,CD19,"")</f>
        <v>16.2</v>
      </c>
      <c r="CS19" s="40">
        <f>IF(SUM(CA19:CD19)-CE19&gt;0,SUM(CA19:CD19)-CE19,"")</f>
        <v>52</v>
      </c>
      <c r="CT19" s="40">
        <f>IF(CH19&gt;0,CH19,"")</f>
        <v>6.3</v>
      </c>
      <c r="CU19" s="40">
        <f>IF(CI19&gt;0,CI19,"")</f>
        <v>8.2899999999999991</v>
      </c>
      <c r="CV19" s="40">
        <f>IF(SUM(CF19:CI19)-CJ19&gt;0,SUM(CF19:CI19)-CJ19,"")</f>
        <v>28.09</v>
      </c>
      <c r="CW19" s="40">
        <f>IF(CS19="","",MAX(CS19,CV19))</f>
        <v>52</v>
      </c>
      <c r="CX19" s="40">
        <f>IF(CM19&gt;0,CM19,"")</f>
        <v>10.4</v>
      </c>
      <c r="CY19" s="40">
        <f>IF(CN19&gt;0,CN19,"")</f>
        <v>15.74</v>
      </c>
      <c r="CZ19" s="40">
        <f>IF(SUM(CK19:CN19)-CO19&gt;0,SUM(CK19:CN19)-CO19,"")</f>
        <v>52.14</v>
      </c>
      <c r="DA19" s="40">
        <f>IF(SUM(CW19,CZ19)&gt;0,SUM(CW19,CZ19),"")</f>
        <v>104.14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11.549999999999999</v>
      </c>
      <c r="SW19" s="22">
        <f>IF($CP19="P",CB19,(CB19+BA19)/2)</f>
        <v>6.25</v>
      </c>
      <c r="SX19" s="22">
        <f>IF($CP19="P",CC19,(CC19+BB19)/2)</f>
        <v>7.4</v>
      </c>
      <c r="SY19" s="22">
        <f>IF($CP19="P",CD19,(CD19+BC19)/2)</f>
        <v>11.399999999999999</v>
      </c>
      <c r="SZ19" s="22">
        <f>IF($CP19="P",CE19,(CE19+BD19)/2)</f>
        <v>0</v>
      </c>
      <c r="TA19" s="22">
        <f>IF($CP19="P",CF19,(CF19+BE19)/2)</f>
        <v>12</v>
      </c>
      <c r="TB19" s="22">
        <f>IF($CP19="P",CG19,(CG19+BF19)/2)</f>
        <v>6.25</v>
      </c>
      <c r="TC19" s="22">
        <f>IF($CP19="P",CH19,(CH19+BG19)/2)</f>
        <v>7.75</v>
      </c>
      <c r="TD19" s="22">
        <f>IF($CP19="P",CI19,(CI19+BH19)/2)</f>
        <v>11.42</v>
      </c>
      <c r="TE19" s="22">
        <f>IF($CP19="P",CJ19,(CJ19+BI19)/2)</f>
        <v>0.1</v>
      </c>
      <c r="TF19" s="22">
        <f>IF($CP19="P",CK19,(CK19+BJ19)/2)</f>
        <v>8.35</v>
      </c>
      <c r="TG19" s="22">
        <f>IF($CP19="P",CL19,(CL19+BK19)/2)</f>
        <v>4.6500000000000004</v>
      </c>
      <c r="TH19" s="22">
        <f>IF($CP19="P",CM19,(CM19+BL19)/2)</f>
        <v>5.2</v>
      </c>
      <c r="TI19" s="22">
        <f>IF($CP19="P",CN19,(CN19+BM19)/2)</f>
        <v>7.87</v>
      </c>
      <c r="TJ19" s="22">
        <f>IF($CP19="P",CO19,(CO19+BN19)/2)</f>
        <v>0</v>
      </c>
      <c r="TK19" s="27" t="s">
        <v>46</v>
      </c>
      <c r="TL19" s="40">
        <f>IF(SX19&gt;0,SX19,"")</f>
        <v>7.4</v>
      </c>
      <c r="TM19" s="40">
        <f>IF(SY19&gt;0,SY19,"")</f>
        <v>11.399999999999999</v>
      </c>
      <c r="TN19" s="40">
        <f>IF(SUM(SV19:SY19)-SZ19&gt;0,SUM(SV19:SY19)-SZ19,"")</f>
        <v>36.599999999999994</v>
      </c>
      <c r="TO19" s="40">
        <f>IF(TC19&gt;0,TC19,"")</f>
        <v>7.75</v>
      </c>
      <c r="TP19" s="40">
        <f>IF(TD19&gt;0,TD19,"")</f>
        <v>11.42</v>
      </c>
      <c r="TQ19" s="40">
        <f>IF(SUM(TA19:TD19)-TE19&gt;0,SUM(TA19:TD19)-TE19,"")</f>
        <v>37.32</v>
      </c>
      <c r="TR19" s="40">
        <f>IF(MAX(TN19,TQ19)&gt;0,MAX(TN19,TQ19),"")</f>
        <v>37.32</v>
      </c>
      <c r="TS19" s="40">
        <f>IF(TH19&gt;0,TH19,"")</f>
        <v>5.2</v>
      </c>
      <c r="TT19" s="40">
        <f>IF(TI19&gt;0,TI19,"")</f>
        <v>7.87</v>
      </c>
      <c r="TU19" s="40">
        <f>IF(SUM(TF19:TI19)-TJ19&gt;0,SUM(TF19:TI19)-TJ19,"")</f>
        <v>26.07</v>
      </c>
      <c r="TV19" s="40">
        <f>IF(SUM(TR19,TU19)&gt;0,SUM(TR19,TU19),"")</f>
        <v>63.39</v>
      </c>
    </row>
    <row r="20" spans="1:542" x14ac:dyDescent="0.2">
      <c r="A20" s="4" t="str" cm="1">
        <f t="array" ref="A20">IF(AND(J20&lt;&gt;"",J20&lt;&gt;"No DD"),SUMPRODUCT((J$4:J$41&lt;&gt;"")*(J$4:J$41&lt;&gt;"No DD")*(F$4:F$41&gt;F20))+1,IF(J20="No DD",SUMPRODUCT((J$4:J$41="No DD")*(F$4:F$41&gt;F20))+1+SUMPRODUCT((J$4:J$41&lt;&gt;"")*(J$4:J$41&lt;&gt;"No DD")),""))</f>
        <v/>
      </c>
      <c r="B20" s="4" t="str" cm="1">
        <f t="array" ref="B20">IF(AND(J20&lt;&gt;"",J20&lt;&gt;"No DD",G20=""),SUMPRODUCT((J$4:J$41&lt;&gt;"")*(J$4:J$41&lt;&gt;"No DD")*(G$4:G$41="")*(F$4:F$41&gt;F20))+1,IF(J20="No DD",SUMPRODUCT((J$4:J$41="No DD")*(F$4:F$41&gt;F20)*(G$4:G$41=""))+1+SUMPRODUCT((J$4:J$41&lt;&gt;"")*(G$4:G$41="")*(J$4:J$41&lt;&gt;"No DD")),""))</f>
        <v/>
      </c>
      <c r="C20" s="5" t="s">
        <v>192</v>
      </c>
      <c r="D20" s="4" t="s">
        <v>6</v>
      </c>
      <c r="E20" s="4">
        <v>2007</v>
      </c>
      <c r="F20" s="9">
        <f>SUM(L20:V20)+SUM(L20:T20)*0.0000001+SUM(L20)*0.0000000000001</f>
        <v>158.07001580700498</v>
      </c>
      <c r="G20" s="66"/>
      <c r="H20" s="3" t="str">
        <f>IF(OR(AND(AO20&gt;=AY$43,AO20&lt;&gt;"",AQ20&gt;=AY$47,AQ20&lt;&gt;"",AN20=""),AND(AR20&gt;=AY$43,AR20&lt;&gt;"",AT20&gt;=AY$47,AT20&lt;&gt;"",AN20=""),AND(AV20&gt;=AY$43,AV20&lt;&gt;"",AX20&gt;=AY$47,AX20&lt;&gt;"",AN20=""),AND(BP20&gt;=BZ$43,BP20&lt;&gt;"",BR20&gt;=BZ$47,BR20&lt;&gt;"",BO20=""),AND(BS20&gt;=BZ$43,BS20&lt;&gt;"",BU20&gt;=BZ$47,BU20&lt;&gt;"",BO20=""),AND(BW20&gt;=BZ$43,BW20&lt;&gt;"",BY20&gt;=BZ$47,BY20&lt;&gt;"",BO20=""),AND(CQ20&gt;=DA$43,CQ20&lt;&gt;"",CS20&gt;=DA$47,CS20&lt;&gt;"",CP20=""),AND(CT20&gt;=DA$43,CT20&lt;&gt;"",CV20&gt;=DA$47,CV20&lt;&gt;"",CP20=""),AND(CX20&gt;=DA$43,CX20&lt;&gt;"",CZ20&gt;=DA$47,CZ20&lt;&gt;"",CP20=""),AND(DX20&gt;=EK$43,DX20&lt;&gt;"",DZ20&gt;=EK$47,DZ20&lt;&gt;""),AND(EA20&gt;=EK$43,EA20&lt;&gt;"",EC20&gt;=EK$47,EC20&lt;&gt;""),AND(EE20&gt;=EK$43,EE20&lt;&gt;"",EG20&gt;=EK$47,EG20&lt;&gt;""),AND(EH20&gt;=EK$43,EH20&lt;&gt;"",EJ20&gt;=EK$47,EJ20&lt;&gt;""),AND(FF20&gt;=FS$43,FF20&lt;&gt;"",FH20&gt;=FS$47,FH20&lt;&gt;""),AND(FI20&gt;=FS$43,FI20&lt;&gt;"",FK20&gt;=FS$47,FK20&lt;&gt;""),AND(FM20&gt;=FS$43,FM20&lt;&gt;"",FO20&gt;=FS$47,FO20&lt;&gt;""),AND(FP20&gt;=FS$43,FP20&lt;&gt;"",FR20&gt;=FS$47,FR20&lt;&gt;""),AND(GN20&gt;=HA$43,GN20&lt;&gt;"",GP20&gt;=HA$47,GP20&lt;&gt;""),AND(GQ20&gt;=HA$43,GQ20&lt;&gt;"",GS20&gt;=HA$47,GS20&lt;&gt;""),AND(GU20&gt;=HA$43,GU20&lt;&gt;"",GW20&gt;=HA$47,GW20&lt;&gt;""),AND(GX20&gt;=HA$43,GX20&lt;&gt;"",GZ20&gt;=HA$47,GZ20&lt;&gt;""),AND(HV20&gt;=II$43,HV20&lt;&gt;"",HX20&gt;=II$47,HX20&lt;&gt;""),AND(HY20&gt;=II$43,HY20&lt;&gt;"",IA20&gt;=II$47,IA20&lt;&gt;""),AND(IC20&gt;=II$43,IC20&lt;&gt;"",IE20&gt;=II$47,IE20&lt;&gt;""),AND(IF20&gt;=II$43,IF20&lt;&gt;"",IH20&gt;=II$47,IH20&lt;&gt;""),AND(JD20&gt;=JQ$43,JD20&lt;&gt;"",JF20&gt;=JQ$47,JF20&lt;&gt;""),AND(JG20&gt;=JQ$43,JG20&lt;&gt;"",JI20&gt;=JQ$47,JI20&lt;&gt;""),AND(JK20&gt;=JQ$43,JK20&lt;&gt;"",JM20&gt;=JQ$47,JM20&lt;&gt;""),AND(JN20&gt;=JQ$43,JN20&lt;&gt;"",JP20&gt;=JQ$47,JP20&lt;&gt;""),AND(KL20&gt;=KY$43,KL20&lt;&gt;"",KN20&gt;=KY$47,KN20&lt;&gt;""),AND(KO20&gt;=KY$43,KO20&lt;&gt;"",KQ20&gt;=KY$47,KQ20&lt;&gt;""),AND(KS20&gt;=KY$43,KS20&lt;&gt;"",KU20&gt;=KY$47,KU20&lt;&gt;""),AND(KV20&gt;=KY$43,KV20&lt;&gt;"",KX20&gt;=KY$47,KX20&lt;&gt;""),AND(LT20&gt;=MG$43,LT20&lt;&gt;"",LV20&gt;=MG$47,LV20&lt;&gt;""),AND(LW20&gt;=MG$43,LW20&lt;&gt;"",LY20&gt;=MG$47,LY20&lt;&gt;""),AND(MA20&gt;=MG$43,MA20&lt;&gt;"",MC20&gt;=MG$47,MC20&lt;&gt;""),AND(MD20&gt;=MG$43,MD20&lt;&gt;"",MF20&gt;=MG$47,MF20&lt;&gt;""),AND(NB20&gt;=NO$43,NB20&lt;&gt;"",ND20&gt;=NO$47,ND20&lt;&gt;""),AND(NE20&gt;=NO$43,NE20&lt;&gt;"",NG20&gt;=NO$47,NG20&lt;&gt;""),AND(NI20&gt;=NO$43,NI20&lt;&gt;"",NK20&gt;=NO$47,NK20&lt;&gt;""),AND(NL20&gt;=NO$43,NL20&lt;&gt;"",NN20&gt;=NO$47,NN20&lt;&gt;""),AND(OJ20&gt;=OW$43,OJ20&lt;&gt;"",OL20&gt;=OW$47,OL20&lt;&gt;""),AND(OM20&gt;=OW$43,OM20&lt;&gt;"",OO20&gt;=OW$47,OO20&lt;&gt;""),AND(OQ20&gt;=OW$43,OQ20&lt;&gt;"",OS20&gt;=OW$47,OS20&lt;&gt;""),AND(OT20&gt;=OW$43,OT20&lt;&gt;"",OV20&gt;=OW$47,OV20&lt;&gt;""),AND(PR20&gt;=QE$43,PR20&lt;&gt;"",PT20&gt;=QE$47,PT20&lt;&gt;""),AND(PU20&gt;=QE$43,PU20&lt;&gt;"",PW20&gt;=QE$47,PW20&lt;&gt;""),AND(PY20&gt;=QE$43,PY20&lt;&gt;"",QA20&gt;=QE$47,QA20&lt;&gt;""),AND(QB20&gt;=QE$43,QB20&lt;&gt;"",QD20&gt;=QE$47,QD20&lt;&gt;""),AND(QZ20&gt;=RM$43,QZ20&lt;&gt;"",RB20&gt;=RM$47,RB20&lt;&gt;""),AND(RC20&gt;=RM$43,RC20&lt;&gt;"",RE20&gt;=RM$47,RE20&lt;&gt;""),AND(RG20&gt;=RM$43,RG20&lt;&gt;"",RI20&gt;=RM$47,RI20&lt;&gt;""),AND(RJ20&gt;=RM$43,RJ20&lt;&gt;"",RL20&gt;=RM$47,RL20&lt;&gt;""),AND(SH20&gt;=SU$43,SH20&lt;&gt;"",SJ20&gt;=SU$47,SJ20&lt;&gt;""),AND(SK20&gt;=SU$43,SK20&lt;&gt;"",SM20&gt;=SU$47,SM20&lt;&gt;""),AND(SO20&gt;=SU$43,SO20&lt;&gt;"",SQ20&gt;=SU$47,SQ20&lt;&gt;""),AND(SR20&gt;=SU$43,SR20&lt;&gt;"",ST20&gt;=SU$47,ST20&lt;&gt;"")),"P","")</f>
        <v/>
      </c>
      <c r="I20" s="3" t="str">
        <f>IF(OR(AND(AQ20&gt;=AY$47,AQ20&lt;&gt;"",AN20=""),AND(AT20&gt;=AY$47,AT20&lt;&gt;"",AN20=""),AND(AX20&gt;=AY$47,AX20&lt;&gt;"",AN20=""),AND(BR20&gt;=BZ$47,BR20&lt;&gt;"",BO20=""),AND(BU20&gt;=BZ$47,BU20&lt;&gt;"",BO20=""),AND(BY20&gt;=BZ$47,BY20&lt;&gt;"",BO20=""),AND(CS20&gt;=DA$47,CS20&lt;&gt;"",CP20=""),AND(CV20&gt;=DA$47,CV20&lt;&gt;"",CP20=""),AND(CZ20&gt;=DA$47,CZ20&lt;&gt;"",CP20=""),AND(DZ20&gt;=EK$47,DZ20&lt;&gt;""),AND(EC20&gt;=EK$47,EC20&lt;&gt;""),AND(EG20&gt;=EK$47,EG20&lt;&gt;""),AND(EJ20&gt;=EK$47,EJ20&lt;&gt;""),AND(FH20&gt;=FS$47,FH20&lt;&gt;""),AND(FK20&gt;=FS$47,FK20&lt;&gt;""),AND(FO20&gt;=FS$47,FO20&lt;&gt;""),AND(FR20&gt;=FS$47,FR20&lt;&gt;""),AND(GP20&gt;=HA$47,GP20&lt;&gt;""),AND(GS20&gt;=HA$47,GS20&lt;&gt;""),AND(GW20&gt;=HA$47,GW20&lt;&gt;""),AND(GZ20&gt;=HA$47,GZ20&lt;&gt;""),AND(HX20&gt;=II$47,HX20&lt;&gt;""),AND(IA20&gt;=II$47,IA20&lt;&gt;""),AND(IE20&gt;=II$47,IE20&lt;&gt;""),AND(IH20&gt;=II$47,IH20&lt;&gt;""),AND(JF20&gt;=JQ$47,JF20&lt;&gt;""),AND(JI20&gt;=JQ$47,JI20&lt;&gt;""),AND(JM20&gt;=JQ$47,JM20&lt;&gt;""),AND(JP20&gt;=JQ$47,JP20&lt;&gt;""),AND(KN20&gt;=KY$47,KN20&lt;&gt;""),AND(KQ20&gt;=KY$47,KQ20&lt;&gt;""),AND(KU20&gt;=KY$47,KU20&lt;&gt;""),AND(KX20&gt;=KY$47,KX20&lt;&gt;""),AND(LV20&gt;=MG$47,LV20&lt;&gt;""),AND(LY20&gt;=MG$47,LY20&lt;&gt;""),AND(MC20&gt;=MG$47,MC20&lt;&gt;""),AND(MF20&gt;=MG$47,MF20&lt;&gt;""),AND(ND20&gt;=NO$47,ND20&lt;&gt;""),AND(NG20&gt;=NO$47,NG20&lt;&gt;""),AND(NK20&gt;=NO$47,NK20&lt;&gt;""),AND(NN20&gt;=NO$47,NN20&lt;&gt;""),AND(OL20&gt;=OW$47,OL20&lt;&gt;""),AND(OO20&gt;=OW$47,OO20&lt;&gt;""),AND(OS20&gt;=OW$47,OS20&lt;&gt;""),AND(OV20&gt;=OW$47,OV20&lt;&gt;""),AND(PT20&gt;=QE$47,PT20&lt;&gt;""),AND(PW20&gt;=QE$47,PW20&lt;&gt;""),AND(QA20&gt;=QE$47,QA20&lt;&gt;""),AND(QD20&gt;=QE$47,QD20&lt;&gt;""),AND(RB20&gt;=RM$47,RB20&lt;&gt;""),AND(RE20&gt;=RM$47,RE20&lt;&gt;""),AND(RI20&gt;=RM$47,RI20&lt;&gt;""),AND(RL20&gt;=RM$47,RL20&lt;&gt;""),AND(SJ20&gt;=SU$47,SJ20&lt;&gt;""),AND(SM20&gt;=SU$47,SM20&lt;&gt;""),AND(SQ20&gt;=SU$47,SQ20&lt;&gt;""),AND(ST20&gt;=SU$47,ST20&lt;&gt;"")),"P","")</f>
        <v/>
      </c>
      <c r="J20" s="36" t="str">
        <f>IF(AND(I20="P",H20=""),"No DD",IF(OR(AND(AO20&gt;=AY$46,AO20&lt;&gt;"",AQ20&gt;=AY$50,AQ20&lt;&gt;"",AN20=""),AND(AR20&gt;=AY$46,AR20&lt;&gt;"",AT20&gt;=AY$50,AT20&lt;&gt;"",AN20=""),AND(AV20&gt;=AY$46,AV20&lt;&gt;"",AX20&gt;=AY$50,AX20&lt;&gt;"",AN20=""),AND(BP20&gt;=BZ$46,BP20&lt;&gt;"",BR20&gt;=BZ$50,BR20&lt;&gt;"",BO20=""),AND(BS20&gt;=BZ$46,BS20&lt;&gt;"",BU20&gt;=BZ$50,BU20&lt;&gt;"",BO20=""),AND(BW20&gt;=BZ$46,BW20&lt;&gt;"",BY20&gt;=BZ$50,BY20&lt;&gt;"",BO20=""),AND(CQ20&gt;=DA$46,CQ20&lt;&gt;"",CS20&gt;=DA$50,CS20&lt;&gt;"",CP20=""),AND(CT20&gt;=DA$46,CT20&lt;&gt;"",CV20&gt;=DA$50,CV20&lt;&gt;"",CP20=""),AND(CX20&gt;=DA$46,CX20&lt;&gt;"",CZ20&gt;=DA$50,CZ20&lt;&gt;"",CP20=""),AND(DX20&gt;=EK$46,DX20&lt;&gt;"",DZ20&gt;=EK$50,DZ20&lt;&gt;""),AND(EA20&gt;=EK$46,EA20&lt;&gt;"",EC20&gt;=EK$50,EC20&lt;&gt;""),AND(EE20&gt;=EK$46,EE20&lt;&gt;"",EG20&gt;=EK$50,EG20&lt;&gt;""),AND(EH20&gt;=EK$46,EH20&lt;&gt;"",EJ20&gt;=EK$50,EJ20&lt;&gt;""),AND(FF20&gt;=FS$46,FF20&lt;&gt;"",FH20&gt;=FS$50,FH20&lt;&gt;""),AND(FI20&gt;=FS$46,FI20&lt;&gt;"",FK20&gt;=FS$50,FK20&lt;&gt;""),AND(FM20&gt;=FS$46,FM20&lt;&gt;"",FO20&gt;=FS$50,FO20&lt;&gt;""),AND(FP20&gt;=FS$46,FP20&lt;&gt;"",FR20&gt;=FS$50,FR20&lt;&gt;""),AND(GN20&gt;=HA$46,GN20&lt;&gt;"",GP20&gt;=HA$50,GP20&lt;&gt;""),AND(GQ20&gt;=HA$46,GQ20&lt;&gt;"",GS20&gt;=HA$50,GS20&lt;&gt;""),AND(GU20&gt;=HA$46,GU20&lt;&gt;"",GW20&gt;=HA$50,GW20&lt;&gt;""),AND(GX20&gt;=HA$46,GX20&lt;&gt;"",GZ20&gt;=HA$50,GZ20&lt;&gt;""),AND(HV20&gt;=II$46,HV20&lt;&gt;"",HX20&gt;=II$50,HX20&lt;&gt;""),AND(HY20&gt;=II$46,HY20&lt;&gt;"",IA20&gt;=II$50,IA20&lt;&gt;""),AND(IC20&gt;=II$46,IC20&lt;&gt;"",IE20&gt;=II$50,IE20&lt;&gt;""),AND(IF20&gt;=II$46,IF20&lt;&gt;"",IH20&gt;=II$50,IH20&lt;&gt;""),AND(JD20&gt;=JQ$46,JD20&lt;&gt;"",JF20&gt;=JQ$50,JF20&lt;&gt;""),AND(JG20&gt;=JQ$46,JG20&lt;&gt;"",JI20&gt;=JQ$50,JI20&lt;&gt;""),AND(JK20&gt;=JQ$46,JK20&lt;&gt;"",JM20&gt;=JQ$50,JM20&lt;&gt;""),AND(JN20&gt;=JQ$46,JN20&lt;&gt;"",JP20&gt;=JQ$50,JP20&lt;&gt;""),AND(KL20&gt;=KY$46,KL20&lt;&gt;"",KN20&gt;=KY$50,KN20&lt;&gt;""),AND(KO20&gt;=KY$46,KO20&lt;&gt;"",KQ20&gt;=KY$50,KQ20&lt;&gt;""),AND(KS20&gt;=KY$46,KS20&lt;&gt;"",KU20&gt;=KY$50,KU20&lt;&gt;""),AND(KV20&gt;=KY$46,KV20&lt;&gt;"",KX20&gt;=KY$50,KX20&lt;&gt;""),AND(LT20&gt;=MG$46,LT20&lt;&gt;"",LV20&gt;=MG$50,LV20&lt;&gt;""),AND(LW20&gt;=MG$46,LW20&lt;&gt;"",LY20&gt;=MG$50,LY20&lt;&gt;""),AND(MA20&gt;=MG$46,MA20&lt;&gt;"",MC20&gt;=MG$50,MC20&lt;&gt;""),AND(MD20&gt;=MG$46,MD20&lt;&gt;"",MF20&gt;=MG$50,MF20&lt;&gt;""),AND(NB20&gt;=NO$46,NB20&lt;&gt;"",ND20&gt;=NO$50,ND20&lt;&gt;""),AND(NE20&gt;=NO$46,NE20&lt;&gt;"",NG20&gt;=NO$50,NG20&lt;&gt;""),AND(NI20&gt;=NO$46,NI20&lt;&gt;"",NK20&gt;=NO$50,NK20&lt;&gt;""),AND(NL20&gt;=NO$46,NL20&lt;&gt;"",NN20&gt;=NO$50,NN20&lt;&gt;""),AND(OJ20&gt;=OW$46,OJ20&lt;&gt;"",OL20&gt;=OW$50,OL20&lt;&gt;""),AND(OM20&gt;=OW$46,OM20&lt;&gt;"",OO20&gt;=OW$50,OO20&lt;&gt;""),AND(OQ20&gt;=OW$46,OQ20&lt;&gt;"",OS20&gt;=OW$50,OS20&lt;&gt;""),AND(OT20&gt;=OW$46,OT20&lt;&gt;"",OV20&gt;=OW$50,OV20&lt;&gt;""),AND(PR20&gt;=QE$46,PR20&lt;&gt;"",PT20&gt;=QE$50,PT20&lt;&gt;""),AND(PU20&gt;=QE$46,PU20&lt;&gt;"",PW20&gt;=QE$50,PW20&lt;&gt;""),AND(PY20&gt;=QE$46,PY20&lt;&gt;"",QA20&gt;=QE$50,QA20&lt;&gt;""),AND(QB20&gt;=QE$46,QB20&lt;&gt;"",QD20&gt;=QE$50,QD20&lt;&gt;""),AND(QZ20&gt;=RM$46,QZ20&lt;&gt;"",RB20&gt;=RM$50,RB20&lt;&gt;""),AND(RC20&gt;=RM$46,RC20&lt;&gt;"",RE20&gt;=RM$50,RE20&lt;&gt;""),AND(RG20&gt;=RM$46,RG20&lt;&gt;"",RI20&gt;=RM$50,RI20&lt;&gt;""),AND(RJ20&gt;=RM$46,RJ20&lt;&gt;"",RL20&gt;=RM$50,RL20&lt;&gt;""),AND(SH20&gt;=SU$46,SH20&lt;&gt;"",SJ20&gt;=SU$50,SJ20&lt;&gt;""),AND(SK20&gt;=SU$46,SK20&lt;&gt;"",SM20&gt;=SU$50,SM20&lt;&gt;""),AND(SO20&gt;=SU$46,SO20&lt;&gt;"",SQ20&gt;=SU$50,SQ20&lt;&gt;""),AND(SR20&gt;=SU$46,SR20&lt;&gt;"",ST20&gt;=SU$50,ST20&lt;&gt;"")),"Merit",IF(OR(AND(AO20&gt;=AY$45,AO20&lt;&gt;"",AQ20&gt;=AY$49,AQ20&lt;&gt;"",AN20=""),AND(AR20&gt;=AY$45,AR20&lt;&gt;"",AT20&gt;=AY$49,AT20&lt;&gt;"",AN20=""),AND(AV20&gt;=AY$45,AV20&lt;&gt;"",AX20&gt;=AY$49,AX20&lt;&gt;"",AN20=""),AND(BP20&gt;=BZ$45,BP20&lt;&gt;"",BR20&gt;=BZ$49,BR20&lt;&gt;"",BO20=""),AND(BS20&gt;=BZ$45,BS20&lt;&gt;"",BU20&gt;=BZ$49,BU20&lt;&gt;"",BO20=""),AND(BW20&gt;=BZ$45,BW20&lt;&gt;"",BY20&gt;=BZ$49,BY20&lt;&gt;"",BO20=""),AND(CQ20&gt;=DA$45,CQ20&lt;&gt;"",CS20&gt;=DA$49,CS20&lt;&gt;"",CP20=""),AND(CT20&gt;=DA$45,CT20&lt;&gt;"",CV20&gt;=DA$49,CV20&lt;&gt;"",CP20=""),AND(CX20&gt;=DA$45,CX20&lt;&gt;"",CZ20&gt;=DA$49,CZ20&lt;&gt;"",CP20=""),AND(DX20&gt;=EK$45,DX20&lt;&gt;"",DZ20&gt;=EK$49,DZ20&lt;&gt;""),AND(EA20&gt;=EK$45,EA20&lt;&gt;"",EC20&gt;=EK$49,EC20&lt;&gt;""),AND(EE20&gt;=EK$45,EE20&lt;&gt;"",EG20&gt;=EK$49,EG20&lt;&gt;""),AND(EH20&gt;=EK$45,EH20&lt;&gt;"",EJ20&gt;=EK$49,EJ20&lt;&gt;""),AND(FF20&gt;=FS$45,FF20&lt;&gt;"",FH20&gt;=FS$49,FH20&lt;&gt;""),AND(FI20&gt;=FS$45,FI20&lt;&gt;"",FK20&gt;=FS$49,FK20&lt;&gt;""),AND(FM20&gt;=FS$45,FM20&lt;&gt;"",FO20&gt;=FS$49,FO20&lt;&gt;""),AND(FP20&gt;=FS$45,FP20&lt;&gt;"",FR20&gt;=FS$49,FR20&lt;&gt;""),AND(GN20&gt;=HA$45,GN20&lt;&gt;"",GP20&gt;=HA$49,GP20&lt;&gt;""),AND(GQ20&gt;=HA$45,GQ20&lt;&gt;"",GS20&gt;=HA$49,GS20&lt;&gt;""),AND(GU20&gt;=HA$45,GU20&lt;&gt;"",GW20&gt;=HA$49,GW20&lt;&gt;""),AND(GX20&gt;=HA$45,GX20&lt;&gt;"",GZ20&gt;=HA$49,GZ20&lt;&gt;""),AND(HV20&gt;=II$45,HV20&lt;&gt;"",HX20&gt;=II$49,HX20&lt;&gt;""),AND(HY20&gt;=II$45,HY20&lt;&gt;"",IA20&gt;=II$49,IA20&lt;&gt;""),AND(IC20&gt;=II$45,IC20&lt;&gt;"",IE20&gt;=II$49,IE20&lt;&gt;""),AND(IF20&gt;=II$45,IF20&lt;&gt;"",IH20&gt;=II$49,IH20&lt;&gt;""),AND(JD20&gt;=JQ$45,JD20&lt;&gt;"",JF20&gt;=JQ$49,JF20&lt;&gt;""),AND(JG20&gt;=JQ$45,JG20&lt;&gt;"",JI20&gt;=JQ$49,JI20&lt;&gt;""),AND(JK20&gt;=JQ$45,JK20&lt;&gt;"",JM20&gt;=JQ$49,JM20&lt;&gt;""),AND(JN20&gt;=JQ$45,JN20&lt;&gt;"",JP20&gt;=JQ$49,JP20&lt;&gt;""),AND(KL20&gt;=KY$45,KL20&lt;&gt;"",KN20&gt;=KY$49,KN20&lt;&gt;""),AND(KO20&gt;=KY$45,KO20&lt;&gt;"",KQ20&gt;=KY$49,KQ20&lt;&gt;""),AND(KS20&gt;=KY$45,KS20&lt;&gt;"",KU20&gt;=KY$49,KU20&lt;&gt;""),AND(KV20&gt;=KY$45,KV20&lt;&gt;"",KX20&gt;=KY$49,KX20&lt;&gt;""),AND(LT20&gt;=MG$45,LT20&lt;&gt;"",LV20&gt;=MG$49,LV20&lt;&gt;""),AND(LW20&gt;=MG$45,LW20&lt;&gt;"",LY20&gt;=MG$49,LY20&lt;&gt;""),AND(MA20&gt;=MG$45,MA20&lt;&gt;"",MC20&gt;=MG$49,MC20&lt;&gt;""),AND(MD20&gt;=MG$45,MD20&lt;&gt;"",MF20&gt;=MG$49,MF20&lt;&gt;""),AND(NB20&gt;=NO$45,NB20&lt;&gt;"",ND20&gt;=NO$49,ND20&lt;&gt;""),AND(NE20&gt;=NO$45,NE20&lt;&gt;"",NG20&gt;=NO$49,NG20&lt;&gt;""),AND(NI20&gt;=NO$45,NI20&lt;&gt;"",NK20&gt;=NO$49,NK20&lt;&gt;""),AND(NL20&gt;=NO$45,NL20&lt;&gt;"",NN20&gt;=NO$49,NN20&lt;&gt;""),AND(OJ20&gt;=OW$45,OJ20&lt;&gt;"",OL20&gt;=OW$49,OL20&lt;&gt;""),AND(OM20&gt;=OW$45,OM20&lt;&gt;"",OO20&gt;=OW$49,OO20&lt;&gt;""),AND(OQ20&gt;=OW$45,OQ20&lt;&gt;"",OS20&gt;=OW$49,OS20&lt;&gt;""),AND(OT20&gt;=OW$45,OT20&lt;&gt;"",OV20&gt;=OW$49,OV20&lt;&gt;""),AND(PR20&gt;=QE$45,PR20&lt;&gt;"",PT20&gt;=QE$49,PT20&lt;&gt;""),AND(PU20&gt;=QE$45,PU20&lt;&gt;"",PW20&gt;=QE$49,PW20&lt;&gt;""),AND(PY20&gt;=QE$45,PY20&lt;&gt;"",QA20&gt;=QE$49,QA20&lt;&gt;""),AND(QB20&gt;=QE$45,QB20&lt;&gt;"",QD20&gt;=QE$49,QD20&lt;&gt;""),AND(QZ20&gt;=RM$45,QZ20&lt;&gt;"",RB20&gt;=RM$49,RB20&lt;&gt;""),AND(RC20&gt;=RM$45,RC20&lt;&gt;"",RE20&gt;=RM$49,RE20&lt;&gt;""),AND(RG20&gt;=RM$45,RG20&lt;&gt;"",RI20&gt;=RM$49,RI20&lt;&gt;""),AND(RJ20&gt;=RM$45,RJ20&lt;&gt;"",RL20&gt;=RM$49,RL20&lt;&gt;""),AND(SH20&gt;=SU$45,SH20&lt;&gt;"",SJ20&gt;=SU$49,SJ20&lt;&gt;""),AND(SK20&gt;=SU$45,SK20&lt;&gt;"",SM20&gt;=SU$49,SM20&lt;&gt;""),AND(SO20&gt;=SU$45,SO20&lt;&gt;"",SQ20&gt;=SU$49,SQ20&lt;&gt;""),AND(SR20&gt;=SU$45,SR20&lt;&gt;"",ST20&gt;=SU$49,ST20&lt;&gt;"")),"Excellence",IF(K20="P","Worlds Team",IF(H20="P","National Team","")))))</f>
        <v/>
      </c>
      <c r="K20" s="3" t="str">
        <f>IF(OR(AND(AO20&gt;=AY$44,AO20&lt;&gt;"",AQ20&gt;=AY$48,AQ20&lt;&gt;"",AN20=""),AND(AR20&gt;=AY$44,AR20&lt;&gt;"",AT20&gt;=AY$48,AT20&lt;&gt;"",AN20=""),AND(AV20&gt;=AY$44,AV20&lt;&gt;"",AX20&gt;=AY$48,AX20&lt;&gt;"",AN20=""),AND(BP20&gt;=BZ$44,BP20&lt;&gt;"",BR20&gt;=BZ$48,BR20&lt;&gt;"",BO20=""),AND(BS20&gt;=BZ$44,BS20&lt;&gt;"",BU20&gt;=BZ$48,BU20&lt;&gt;"",BO20=""),AND(BW20&gt;=BZ$44,BW20&lt;&gt;"",BY20&gt;=BZ$48,BY20&lt;&gt;"",BO20=""),AND(CQ20&gt;=DA$44,CQ20&lt;&gt;"",CS20&gt;=DA$48,CS20&lt;&gt;"",CP20=""),AND(CT20&gt;=DA$44,CT20&lt;&gt;"",CV20&gt;=DA$48,CV20&lt;&gt;"",CP20=""),AND(CX20&gt;=DA$44,CX20&lt;&gt;"",CZ20&gt;=DA$48,CZ20&lt;&gt;"",CP20=""),AND(DX20&gt;=EK$44,DX20&lt;&gt;"",DZ20&gt;=EK$48,DZ20&lt;&gt;""),AND(EA20&gt;=EK$44,EA20&lt;&gt;"",EC20&gt;=EK$48,EC20&lt;&gt;""),AND(EE20&gt;=EK$44,EE20&lt;&gt;"",EG20&gt;=EK$48,EG20&lt;&gt;""),AND(EH20&gt;=EK$44,EH20&lt;&gt;"",EJ20&gt;=EK$48,EJ20&lt;&gt;""),AND(FF20&gt;=FS$44,FF20&lt;&gt;"",FH20&gt;=FS$48,FH20&lt;&gt;""),AND(FI20&gt;=FS$44,FI20&lt;&gt;"",FK20&gt;=FS$48,FK20&lt;&gt;""),AND(FM20&gt;=FS$44,FM20&lt;&gt;"",FO20&gt;=FS$48,FO20&lt;&gt;""),AND(FP20&gt;=FS$44,FP20&lt;&gt;"",FR20&gt;=FS$48,FR20&lt;&gt;""),AND(GN20&gt;=HA$44,GN20&lt;&gt;"",GP20&gt;=HA$48,GP20&lt;&gt;""),AND(GQ20&gt;=HA$44,GQ20&lt;&gt;"",GS20&gt;=HA$48,GS20&lt;&gt;""),AND(GU20&gt;=HA$44,GU20&lt;&gt;"",GW20&gt;=HA$48,GW20&lt;&gt;""),AND(GX20&gt;=HA$44,GX20&lt;&gt;"",GZ20&gt;=HA$48,GZ20&lt;&gt;""),AND(HV20&gt;=II$44,HV20&lt;&gt;"",HX20&gt;=II$48,HX20&lt;&gt;""),AND(HY20&gt;=II$44,HY20&lt;&gt;"",IA20&gt;=II$48,IA20&lt;&gt;""),AND(IC20&gt;=II$44,IC20&lt;&gt;"",IE20&gt;=II$48,IE20&lt;&gt;""),AND(IF20&gt;=II$44,IF20&lt;&gt;"",IH20&gt;=II$48,IH20&lt;&gt;""),AND(JD20&gt;=JQ$44,JD20&lt;&gt;"",JF20&gt;=JQ$48,JF20&lt;&gt;""),AND(JG20&gt;=JQ$44,JG20&lt;&gt;"",JI20&gt;=JQ$48,JI20&lt;&gt;""),AND(JK20&gt;=JQ$44,JK20&lt;&gt;"",JM20&gt;=JQ$48,JM20&lt;&gt;""),AND(JN20&gt;=JQ$44,JN20&lt;&gt;"",JP20&gt;=JQ$48,JP20&lt;&gt;""),AND(KL20&gt;=KY$44,KL20&lt;&gt;"",KN20&gt;=KY$48,KN20&lt;&gt;""),AND(KO20&gt;=KY$44,KO20&lt;&gt;"",KQ20&gt;=KY$48,KQ20&lt;&gt;""),AND(KS20&gt;=KY$44,KS20&lt;&gt;"",KU20&gt;=KY$48,KU20&lt;&gt;""),AND(KV20&gt;=KY$44,KV20&lt;&gt;"",KX20&gt;=KY$48,KX20&lt;&gt;""),AND(LT20&gt;=MG$44,LT20&lt;&gt;"",LV20&gt;=MG$48,LV20&lt;&gt;""),AND(LW20&gt;=MG$44,LW20&lt;&gt;"",LY20&gt;=MG$48,LY20&lt;&gt;""),AND(MA20&gt;=MG$44,MA20&lt;&gt;"",MC20&gt;=MG$48,MC20&lt;&gt;""),AND(MD20&gt;=MG$44,MD20&lt;&gt;"",MF20&gt;=MG$48,MF20&lt;&gt;""),AND(NB20&gt;=NO$44,NB20&lt;&gt;"",ND20&gt;=NO$48,ND20&lt;&gt;""),AND(NE20&gt;=NO$44,NE20&lt;&gt;"",NG20&gt;=NO$48,NG20&lt;&gt;""),AND(NI20&gt;=NO$44,NI20&lt;&gt;"",NK20&gt;=NO$48,NK20&lt;&gt;""),AND(NL20&gt;=NO$44,NL20&lt;&gt;"",NN20&gt;=NO$48,NN20&lt;&gt;""),AND(OJ20&gt;=OW$44,OJ20&lt;&gt;"",OL20&gt;=OW$48,OL20&lt;&gt;""),AND(OM20&gt;=OW$44,OM20&lt;&gt;"",OO20&gt;=OW$48,OO20&lt;&gt;""),AND(OQ20&gt;=OW$44,OQ20&lt;&gt;"",OS20&gt;=OW$48,OS20&lt;&gt;""),AND(OT20&gt;=OW$44,OT20&lt;&gt;"",OV20&gt;=OW$48,OV20&lt;&gt;""),AND(PR20&gt;=QE$44,PR20&lt;&gt;"",PT20&gt;=QE$48,PT20&lt;&gt;""),AND(PU20&gt;=QE$44,PU20&lt;&gt;"",PW20&gt;=QE$48,PW20&lt;&gt;""),AND(PY20&gt;=QE$44,PY20&lt;&gt;"",QA20&gt;=QE$48,QA20&lt;&gt;""),AND(QB20&gt;=QE$44,QB20&lt;&gt;"",QD20&gt;=QE$48,QD20&lt;&gt;""),AND(QZ20&gt;=RM$44,QZ20&lt;&gt;"",RB20&gt;=RM$48,RB20&lt;&gt;""),AND(RC20&gt;=RM$44,RC20&lt;&gt;"",RE20&gt;=RM$48,RE20&lt;&gt;""),AND(RG20&gt;=RM$44,RG20&lt;&gt;"",RI20&gt;=RM$48,RI20&lt;&gt;""),AND(RJ20&gt;=RM$44,RJ20&lt;&gt;"",RL20&gt;=RM$48,RL20&lt;&gt;""),AND(SH20&gt;=SU$44,SH20&lt;&gt;"",SJ20&gt;=SU$48,SJ20&lt;&gt;""),AND(SK20&gt;=SU$44,SK20&lt;&gt;"",SM20&gt;=SU$48,SM20&lt;&gt;""),AND(SO20&gt;=SU$44,SO20&lt;&gt;"",SQ20&gt;=SU$48,SQ20&lt;&gt;""),AND(SR20&gt;=SU$44,SR20&lt;&gt;"",ST20&gt;=SU$48,ST20&lt;&gt;"")),"P","")</f>
        <v/>
      </c>
      <c r="L20" s="8">
        <f>IF(COUNT(AQ20,AT20,BR20,BU20,CS20,CV20)&gt;0,LARGE((AQ20,AT20,BR20,BU20,CS20,CV20),1),0)</f>
        <v>49.4</v>
      </c>
      <c r="M20" s="8" t="str">
        <f>IF(L20="","",IF(OR(L20=CS20,L20=CV20),$CA$1,IF(OR(L20=BR20,L20=BU20),$AZ$1,IF(OR(L20=AQ20,L20=AT20),$Y$1,""))))</f>
        <v>2024 Elite Canada</v>
      </c>
      <c r="N20" s="8">
        <f>IF(COUNT(AQ20,AT20,BR20,BU20,CS20,CV20)&gt;1,LARGE((AQ20,AT20,BR20,BU20,CS20,CV20),2),0)</f>
        <v>48.87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50.400000000000006</v>
      </c>
      <c r="Q20" s="8" t="str">
        <f>IF(P20="","",IF(OR(P20=CS20,P20=CV20,P20=CZ20),$CA$1,IF(OR(P20=BR20,P20=BU20,P20=BY20),$AZ$1,IF(OR(P20=AQ20,P20=AT20,P20=AX20),$Y$1,""))))</f>
        <v>2024 Elite Canada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9.4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Elite Canada</v>
      </c>
      <c r="T20" s="8">
        <f>IF(MAX(IF(AO20&gt;=$AY$43,AP20,0),IF(AR20&gt;=$AY$43,AS20,0),IF(AV20&gt;=$AY$43,AW20,0),IF(BP20&gt;=$BZ$43,BQ20,0),IF(BS20&gt;=$BZ$43,BT20,0),IF(BW20&gt;=$BZ$43,BX20,0),IF(CQ20&gt;=$DA$43,CR20,0),IF(CT20&gt;=$DA$43,CU20,0),IF(CX20&gt;=$DA$43,CY20,0),IF(DX20&gt;=$EK$43,DY20,0),IF(EA20&gt;=$EK$43,EB20,0),IF(EE20&gt;=$EK$43,EF20,0),IF(EH20&gt;=$EK$43,EI20,0),IF(FF20&gt;=$FS$43,FG20,0),IF(FI20&gt;=$FS$43,FJ20,0),IF(FM20&gt;=$FS$43,FN20,0),IF(FP20&gt;=$FS$43,FQ20,0),IF(GN20&gt;=$HA$43,GO20,0),IF(GQ20&gt;=$HA$43,GR20,0),IF(GU20&gt;=$HA$43,GV20,0),IF(GX20&gt;=$HA$43,GY20,0),IF(HV20&gt;=$II$43,HW20,0),IF(HY20&gt;=$II$43,HZ20,0),IF(IC20&gt;=$II$43,ID20,0),IF(IF20&gt;=$II$43,IG20,0),IF(JD20&gt;=$JQ$43,JE20,0),IF(JG20&gt;=$JQ$43,JH20,0),IF(JK20&gt;=$JQ$43,JL20,0),IF(JN20&gt;=$JQ$43,JO20,0),IF(KL20&gt;=$KY$43,KM20,0),IF(KO20&gt;=$KY$43,KP20,0),IF(KS20&gt;=$KY$43,KT20,0),IF(KV20&gt;=$KY$43,KW20,0),IF(LT20&gt;=$MG$43,LU20,0),IF(LW20&gt;=$MG$43,LX20,0),IF(MA20&gt;=$MG$43,MB20,0),IF(MD20&gt;=$MG$43,ME20,0),IF(NB20&gt;=$NO$43,NC20,0),IF(NE20&gt;=$NO$43,NF20,0),IF(NI20&gt;=$NO$43,NJ20,0),IF(NL20&gt;=$NO$43,NM20,0),IF(OJ20&gt;=$OW$43,OK20,0),IF(OM20&gt;=$OW$43,ON20,0),IF(OQ20&gt;=$OW$43,OR20,0),IF(OT20&gt;=$OW$43,OU20,0),IF(PR20&gt;=$QE$43,PS20,0),IF(PU20&gt;=$QE$43,PV20,0),IF(PY20&gt;=$QE$43,PZ20,0),IF(QB20&gt;=$QE$43,QC20,0),IF(QZ20&gt;=$RM$43,RA20,0),IF(RC20&gt;=$RM$43,RD20,0),IF(RG20&gt;=$RM$43,RH20,0),IF(RJ20&gt;=$RM$43,RK20,0),IF(SH20&gt;=$SU$43,SI20,0),IF(SK20&gt;=$SU$43,SL20,0),IF(SO20&gt;=$SU$43,SP20,0),IF(SR20&gt;=$SU$43,SS20,0))&gt;0,MAX(IF(AO20&gt;=$AY$43,AP20,0),IF(AR20&gt;=$AY$43,AS20,0),IF(AV20&gt;=$AY$43,AW20,0),IF(BP20&gt;=$BZ$43,BQ20,0),IF(BS20&gt;=$BZ$43,BT20,0),IF(BW20&gt;=$BZ$43,BX20,0),IF(CQ20&gt;=$DA$43,CR20,0),IF(CT20&gt;=$DA$43,CU20,0),IF(CX20&gt;=$DA$43,CY20,0),IF(DX20&gt;=$EK$43,DY20,0),IF(EA20&gt;=$EK$43,EB20,0),IF(EE20&gt;=$EK$43,EF20,0),IF(EH20&gt;=$EK$43,EI20,0),IF(FF20&gt;=$FS$43,FG20,0),IF(FI20&gt;=$FS$43,FJ20,0),IF(FM20&gt;=$FS$43,FN20,0),IF(FP20&gt;=$FS$43,FQ20,0),IF(GN20&gt;=$HA$43,GO20,0),IF(GQ20&gt;=$HA$43,GR20,0),IF(GU20&gt;=$HA$43,GV20,0),IF(GX20&gt;=$HA$43,GY20,0),IF(HV20&gt;=$II$43,HW20,0),IF(HY20&gt;=$II$43,HZ20,0),IF(IC20&gt;=$II$43,ID20,0),IF(IF20&gt;=$II$43,IG20,0),IF(JD20&gt;=$JQ$43,JE20,0),IF(JG20&gt;=$JQ$43,JH20,0),IF(JK20&gt;=$JQ$43,JL20,0),IF(JN20&gt;=$JQ$43,JO20,0),IF(KL20&gt;=$KY$43,KM20,0),IF(KO20&gt;=$KY$43,KP20,0),IF(KS20&gt;=$KY$43,KT20,0),IF(KV20&gt;=$KY$43,KW20,0),IF(LT20&gt;=$MG$43,LU20,0),IF(LW20&gt;=$MG$43,LX20,0),IF(MA20&gt;=$MG$43,MB20,0),IF(MD20&gt;=$MG$43,ME20,0),IF(NB20&gt;=$NO$43,NC20,0),IF(NE20&gt;=$NO$43,NF20,0),IF(NI20&gt;=$NO$43,NJ20,0),IF(NL20&gt;=$NO$43,NM20,0),IF(OJ20&gt;=$OW$43,OK20,0),IF(OM20&gt;=$OW$43,ON20,0),IF(OQ20&gt;=$OW$43,OR20,0),IF(OT20&gt;=$OW$43,OU20,0),IF(PR20&gt;=$QE$43,PS20,0),IF(PU20&gt;=$QE$43,PV20,0),IF(PY20&gt;=$QE$43,PZ20,0),IF(QB20&gt;=$QE$43,QC20,0),IF(QZ20&gt;=$RM$43,RA20,0),IF(RC20&gt;=$RM$43,RD20,0),IF(RG20&gt;=$RM$43,RH20,0),IF(RJ20&gt;=$RM$43,RK20,0),IF(SH20&gt;=$SU$43,SI20,0),IF(SK20&gt;=$SU$43,SL20,0),IF(SO20&gt;=$SU$43,SP20,0),IF(SR20&gt;=$SU$43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>IF(AA20&gt;0,AA20,"")</f>
        <v/>
      </c>
      <c r="AP20" s="38" t="str">
        <f>IF(AB20&gt;0,AB20,"")</f>
        <v/>
      </c>
      <c r="AQ20" s="40" t="str">
        <f>IF(SUM(Y20:AB20)-AC20&gt;0,SUM(Y20:AB20)-AC20,"")</f>
        <v/>
      </c>
      <c r="AR20" s="40" t="str">
        <f>IF(AF20&gt;0,AF20,"")</f>
        <v/>
      </c>
      <c r="AS20" s="40" t="str">
        <f>IF(AG20&gt;0,AG20,"")</f>
        <v/>
      </c>
      <c r="AT20" s="40" t="str">
        <f>IF(SUM(AD20:AG20)-AH20&gt;0,SUM(AD20:AG20)-AH20,"")</f>
        <v/>
      </c>
      <c r="AU20" s="40" t="str">
        <f>IF(AQ20="","",MAX(AQ20,AT20))</f>
        <v/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 t="str">
        <f>IF(SUM(AU20,AX20)&gt;0,SUM(AU20,AX20),"")</f>
        <v/>
      </c>
      <c r="AZ20" s="26">
        <v>15.6</v>
      </c>
      <c r="BA20" s="26">
        <v>9.1999999999999993</v>
      </c>
      <c r="BB20" s="26">
        <v>9.4</v>
      </c>
      <c r="BC20" s="26">
        <v>14.67</v>
      </c>
      <c r="BD20" s="26">
        <v>0</v>
      </c>
      <c r="BE20" s="26">
        <v>16.100000000000001</v>
      </c>
      <c r="BF20" s="26">
        <v>9</v>
      </c>
      <c r="BG20" s="26">
        <v>9.4</v>
      </c>
      <c r="BH20" s="26">
        <v>14.9</v>
      </c>
      <c r="BI20" s="26">
        <v>0</v>
      </c>
      <c r="BJ20" s="26">
        <v>16.3</v>
      </c>
      <c r="BK20" s="26">
        <v>9.4</v>
      </c>
      <c r="BL20" s="26">
        <v>9.4</v>
      </c>
      <c r="BM20" s="26">
        <v>15.3</v>
      </c>
      <c r="BN20" s="26">
        <v>0</v>
      </c>
      <c r="BO20" s="28"/>
      <c r="BP20" s="39">
        <f>IF(BB20&gt;0,BB20,"")</f>
        <v>9.4</v>
      </c>
      <c r="BQ20" s="39">
        <f>IF(BC20&gt;0,BC20,"")</f>
        <v>14.67</v>
      </c>
      <c r="BR20" s="11">
        <f>IF(SUM(AZ20:BC20)-BD20&gt;0,SUM(AZ20:BC20)-BD20,"")</f>
        <v>48.87</v>
      </c>
      <c r="BS20" s="11">
        <f>IF(BG20&gt;0,BG20,"")</f>
        <v>9.4</v>
      </c>
      <c r="BT20" s="11">
        <f>IF(BH20&gt;0,BH20,"")</f>
        <v>14.9</v>
      </c>
      <c r="BU20" s="11">
        <f>IF(SUM(BE20:BH20)-BI20&gt;0,SUM(BE20:BH20)-BI20,"")</f>
        <v>49.4</v>
      </c>
      <c r="BV20" s="11">
        <f>IF(BR20="","",MAX(BR20,BU20))</f>
        <v>49.4</v>
      </c>
      <c r="BW20" s="11">
        <f>IF(BL20&gt;0,BL20,"")</f>
        <v>9.4</v>
      </c>
      <c r="BX20" s="11">
        <f>IF(BM20&gt;0,BM20,"")</f>
        <v>15.3</v>
      </c>
      <c r="BY20" s="11">
        <f>IF(SUM(BJ20:BM20)-BN20&gt;0,SUM(BJ20:BM20)-BN20,"")</f>
        <v>50.400000000000006</v>
      </c>
      <c r="BZ20" s="11">
        <f>IF(SUM(BV20,BY20)&gt;0,SUM(BV20,BY20),"")</f>
        <v>99.800000000000011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7.8</v>
      </c>
      <c r="SW20" s="22">
        <f>IF($CP20="P",CB20,(CB20+BA20)/2)</f>
        <v>4.5999999999999996</v>
      </c>
      <c r="SX20" s="22">
        <f>IF($CP20="P",CC20,(CC20+BB20)/2)</f>
        <v>4.7</v>
      </c>
      <c r="SY20" s="22">
        <f>IF($CP20="P",CD20,(CD20+BC20)/2)</f>
        <v>7.335</v>
      </c>
      <c r="SZ20" s="22">
        <f>IF($CP20="P",CE20,(CE20+BD20)/2)</f>
        <v>0</v>
      </c>
      <c r="TA20" s="22">
        <f>IF($CP20="P",CF20,(CF20+BE20)/2)</f>
        <v>8.0500000000000007</v>
      </c>
      <c r="TB20" s="22">
        <f>IF($CP20="P",CG20,(CG20+BF20)/2)</f>
        <v>4.5</v>
      </c>
      <c r="TC20" s="22">
        <f>IF($CP20="P",CH20,(CH20+BG20)/2)</f>
        <v>4.7</v>
      </c>
      <c r="TD20" s="22">
        <f>IF($CP20="P",CI20,(CI20+BH20)/2)</f>
        <v>7.45</v>
      </c>
      <c r="TE20" s="22">
        <f>IF($CP20="P",CJ20,(CJ20+BI20)/2)</f>
        <v>0</v>
      </c>
      <c r="TF20" s="22">
        <f>IF($CP20="P",CK20,(CK20+BJ20)/2)</f>
        <v>8.15</v>
      </c>
      <c r="TG20" s="22">
        <f>IF($CP20="P",CL20,(CL20+BK20)/2)</f>
        <v>4.7</v>
      </c>
      <c r="TH20" s="22">
        <f>IF($CP20="P",CM20,(CM20+BL20)/2)</f>
        <v>4.7</v>
      </c>
      <c r="TI20" s="22">
        <f>IF($CP20="P",CN20,(CN20+BM20)/2)</f>
        <v>7.65</v>
      </c>
      <c r="TJ20" s="22">
        <f>IF($CP20="P",CO20,(CO20+BN20)/2)</f>
        <v>0</v>
      </c>
      <c r="TK20" s="27" t="s">
        <v>46</v>
      </c>
      <c r="TL20" s="40">
        <f>IF(SX20&gt;0,SX20,"")</f>
        <v>4.7</v>
      </c>
      <c r="TM20" s="40">
        <f>IF(SY20&gt;0,SY20,"")</f>
        <v>7.335</v>
      </c>
      <c r="TN20" s="40">
        <f>IF(SUM(SV20:SY20)-SZ20&gt;0,SUM(SV20:SY20)-SZ20,"")</f>
        <v>24.434999999999999</v>
      </c>
      <c r="TO20" s="40">
        <f>IF(TC20&gt;0,TC20,"")</f>
        <v>4.7</v>
      </c>
      <c r="TP20" s="40">
        <f>IF(TD20&gt;0,TD20,"")</f>
        <v>7.45</v>
      </c>
      <c r="TQ20" s="40">
        <f>IF(SUM(TA20:TD20)-TE20&gt;0,SUM(TA20:TD20)-TE20,"")</f>
        <v>24.7</v>
      </c>
      <c r="TR20" s="40">
        <f>IF(MAX(TN20,TQ20)&gt;0,MAX(TN20,TQ20),"")</f>
        <v>24.7</v>
      </c>
      <c r="TS20" s="40">
        <f>IF(TH20&gt;0,TH20,"")</f>
        <v>4.7</v>
      </c>
      <c r="TT20" s="40">
        <f>IF(TI20&gt;0,TI20,"")</f>
        <v>7.65</v>
      </c>
      <c r="TU20" s="40">
        <f>IF(SUM(TF20:TI20)-TJ20&gt;0,SUM(TF20:TI20)-TJ20,"")</f>
        <v>25.200000000000003</v>
      </c>
      <c r="TV20" s="40">
        <f>IF(SUM(TR20,TU20)&gt;0,SUM(TR20,TU20),"")</f>
        <v>49.900000000000006</v>
      </c>
    </row>
    <row r="21" spans="1:542" x14ac:dyDescent="0.2">
      <c r="A21" s="4" t="str" cm="1">
        <f t="array" ref="A21">IF(AND(J21&lt;&gt;"",J21&lt;&gt;"No DD"),SUMPRODUCT((J$4:J$41&lt;&gt;"")*(J$4:J$41&lt;&gt;"No DD")*(F$4:F$41&gt;F21))+1,IF(J21="No DD",SUMPRODUCT((J$4:J$41="No DD")*(F$4:F$41&gt;F21))+1+SUMPRODUCT((J$4:J$41&lt;&gt;"")*(J$4:J$41&lt;&gt;"No DD")),""))</f>
        <v/>
      </c>
      <c r="B21" s="4" t="str" cm="1">
        <f t="array" ref="B21">IF(AND(J21&lt;&gt;"",J21&lt;&gt;"No DD",G21=""),SUMPRODUCT((J$4:J$41&lt;&gt;"")*(J$4:J$41&lt;&gt;"No DD")*(G$4:G$41="")*(F$4:F$41&gt;F21))+1,IF(J21="No DD",SUMPRODUCT((J$4:J$41="No DD")*(F$4:F$41&gt;F21)*(G$4:G$41=""))+1+SUMPRODUCT((J$4:J$41&lt;&gt;"")*(G$4:G$41="")*(J$4:J$41&lt;&gt;"No DD")),""))</f>
        <v/>
      </c>
      <c r="C21" s="5" t="s">
        <v>182</v>
      </c>
      <c r="D21" s="4" t="s">
        <v>3</v>
      </c>
      <c r="E21" s="4">
        <v>2007</v>
      </c>
      <c r="F21" s="9">
        <f>SUM(L21:V21)+SUM(L21:T21)*0.0000001+SUM(L21)*0.0000000000001</f>
        <v>156.59001565900527</v>
      </c>
      <c r="G21" s="66"/>
      <c r="H21" s="3" t="str">
        <f>IF(OR(AND(AO21&gt;=AY$43,AO21&lt;&gt;"",AQ21&gt;=AY$47,AQ21&lt;&gt;"",AN21=""),AND(AR21&gt;=AY$43,AR21&lt;&gt;"",AT21&gt;=AY$47,AT21&lt;&gt;"",AN21=""),AND(AV21&gt;=AY$43,AV21&lt;&gt;"",AX21&gt;=AY$47,AX21&lt;&gt;"",AN21=""),AND(BP21&gt;=BZ$43,BP21&lt;&gt;"",BR21&gt;=BZ$47,BR21&lt;&gt;"",BO21=""),AND(BS21&gt;=BZ$43,BS21&lt;&gt;"",BU21&gt;=BZ$47,BU21&lt;&gt;"",BO21=""),AND(BW21&gt;=BZ$43,BW21&lt;&gt;"",BY21&gt;=BZ$47,BY21&lt;&gt;"",BO21=""),AND(CQ21&gt;=DA$43,CQ21&lt;&gt;"",CS21&gt;=DA$47,CS21&lt;&gt;"",CP21=""),AND(CT21&gt;=DA$43,CT21&lt;&gt;"",CV21&gt;=DA$47,CV21&lt;&gt;"",CP21=""),AND(CX21&gt;=DA$43,CX21&lt;&gt;"",CZ21&gt;=DA$47,CZ21&lt;&gt;"",CP21=""),AND(DX21&gt;=EK$43,DX21&lt;&gt;"",DZ21&gt;=EK$47,DZ21&lt;&gt;""),AND(EA21&gt;=EK$43,EA21&lt;&gt;"",EC21&gt;=EK$47,EC21&lt;&gt;""),AND(EE21&gt;=EK$43,EE21&lt;&gt;"",EG21&gt;=EK$47,EG21&lt;&gt;""),AND(EH21&gt;=EK$43,EH21&lt;&gt;"",EJ21&gt;=EK$47,EJ21&lt;&gt;""),AND(FF21&gt;=FS$43,FF21&lt;&gt;"",FH21&gt;=FS$47,FH21&lt;&gt;""),AND(FI21&gt;=FS$43,FI21&lt;&gt;"",FK21&gt;=FS$47,FK21&lt;&gt;""),AND(FM21&gt;=FS$43,FM21&lt;&gt;"",FO21&gt;=FS$47,FO21&lt;&gt;""),AND(FP21&gt;=FS$43,FP21&lt;&gt;"",FR21&gt;=FS$47,FR21&lt;&gt;""),AND(GN21&gt;=HA$43,GN21&lt;&gt;"",GP21&gt;=HA$47,GP21&lt;&gt;""),AND(GQ21&gt;=HA$43,GQ21&lt;&gt;"",GS21&gt;=HA$47,GS21&lt;&gt;""),AND(GU21&gt;=HA$43,GU21&lt;&gt;"",GW21&gt;=HA$47,GW21&lt;&gt;""),AND(GX21&gt;=HA$43,GX21&lt;&gt;"",GZ21&gt;=HA$47,GZ21&lt;&gt;""),AND(HV21&gt;=II$43,HV21&lt;&gt;"",HX21&gt;=II$47,HX21&lt;&gt;""),AND(HY21&gt;=II$43,HY21&lt;&gt;"",IA21&gt;=II$47,IA21&lt;&gt;""),AND(IC21&gt;=II$43,IC21&lt;&gt;"",IE21&gt;=II$47,IE21&lt;&gt;""),AND(IF21&gt;=II$43,IF21&lt;&gt;"",IH21&gt;=II$47,IH21&lt;&gt;""),AND(JD21&gt;=JQ$43,JD21&lt;&gt;"",JF21&gt;=JQ$47,JF21&lt;&gt;""),AND(JG21&gt;=JQ$43,JG21&lt;&gt;"",JI21&gt;=JQ$47,JI21&lt;&gt;""),AND(JK21&gt;=JQ$43,JK21&lt;&gt;"",JM21&gt;=JQ$47,JM21&lt;&gt;""),AND(JN21&gt;=JQ$43,JN21&lt;&gt;"",JP21&gt;=JQ$47,JP21&lt;&gt;""),AND(KL21&gt;=KY$43,KL21&lt;&gt;"",KN21&gt;=KY$47,KN21&lt;&gt;""),AND(KO21&gt;=KY$43,KO21&lt;&gt;"",KQ21&gt;=KY$47,KQ21&lt;&gt;""),AND(KS21&gt;=KY$43,KS21&lt;&gt;"",KU21&gt;=KY$47,KU21&lt;&gt;""),AND(KV21&gt;=KY$43,KV21&lt;&gt;"",KX21&gt;=KY$47,KX21&lt;&gt;""),AND(LT21&gt;=MG$43,LT21&lt;&gt;"",LV21&gt;=MG$47,LV21&lt;&gt;""),AND(LW21&gt;=MG$43,LW21&lt;&gt;"",LY21&gt;=MG$47,LY21&lt;&gt;""),AND(MA21&gt;=MG$43,MA21&lt;&gt;"",MC21&gt;=MG$47,MC21&lt;&gt;""),AND(MD21&gt;=MG$43,MD21&lt;&gt;"",MF21&gt;=MG$47,MF21&lt;&gt;""),AND(NB21&gt;=NO$43,NB21&lt;&gt;"",ND21&gt;=NO$47,ND21&lt;&gt;""),AND(NE21&gt;=NO$43,NE21&lt;&gt;"",NG21&gt;=NO$47,NG21&lt;&gt;""),AND(NI21&gt;=NO$43,NI21&lt;&gt;"",NK21&gt;=NO$47,NK21&lt;&gt;""),AND(NL21&gt;=NO$43,NL21&lt;&gt;"",NN21&gt;=NO$47,NN21&lt;&gt;""),AND(OJ21&gt;=OW$43,OJ21&lt;&gt;"",OL21&gt;=OW$47,OL21&lt;&gt;""),AND(OM21&gt;=OW$43,OM21&lt;&gt;"",OO21&gt;=OW$47,OO21&lt;&gt;""),AND(OQ21&gt;=OW$43,OQ21&lt;&gt;"",OS21&gt;=OW$47,OS21&lt;&gt;""),AND(OT21&gt;=OW$43,OT21&lt;&gt;"",OV21&gt;=OW$47,OV21&lt;&gt;""),AND(PR21&gt;=QE$43,PR21&lt;&gt;"",PT21&gt;=QE$47,PT21&lt;&gt;""),AND(PU21&gt;=QE$43,PU21&lt;&gt;"",PW21&gt;=QE$47,PW21&lt;&gt;""),AND(PY21&gt;=QE$43,PY21&lt;&gt;"",QA21&gt;=QE$47,QA21&lt;&gt;""),AND(QB21&gt;=QE$43,QB21&lt;&gt;"",QD21&gt;=QE$47,QD21&lt;&gt;""),AND(QZ21&gt;=RM$43,QZ21&lt;&gt;"",RB21&gt;=RM$47,RB21&lt;&gt;""),AND(RC21&gt;=RM$43,RC21&lt;&gt;"",RE21&gt;=RM$47,RE21&lt;&gt;""),AND(RG21&gt;=RM$43,RG21&lt;&gt;"",RI21&gt;=RM$47,RI21&lt;&gt;""),AND(RJ21&gt;=RM$43,RJ21&lt;&gt;"",RL21&gt;=RM$47,RL21&lt;&gt;""),AND(SH21&gt;=SU$43,SH21&lt;&gt;"",SJ21&gt;=SU$47,SJ21&lt;&gt;""),AND(SK21&gt;=SU$43,SK21&lt;&gt;"",SM21&gt;=SU$47,SM21&lt;&gt;""),AND(SO21&gt;=SU$43,SO21&lt;&gt;"",SQ21&gt;=SU$47,SQ21&lt;&gt;""),AND(SR21&gt;=SU$43,SR21&lt;&gt;"",ST21&gt;=SU$47,ST21&lt;&gt;"")),"P","")</f>
        <v/>
      </c>
      <c r="I21" s="3" t="str">
        <f>IF(OR(AND(AQ21&gt;=AY$47,AQ21&lt;&gt;"",AN21=""),AND(AT21&gt;=AY$47,AT21&lt;&gt;"",AN21=""),AND(AX21&gt;=AY$47,AX21&lt;&gt;"",AN21=""),AND(BR21&gt;=BZ$47,BR21&lt;&gt;"",BO21=""),AND(BU21&gt;=BZ$47,BU21&lt;&gt;"",BO21=""),AND(BY21&gt;=BZ$47,BY21&lt;&gt;"",BO21=""),AND(CS21&gt;=DA$47,CS21&lt;&gt;"",CP21=""),AND(CV21&gt;=DA$47,CV21&lt;&gt;"",CP21=""),AND(CZ21&gt;=DA$47,CZ21&lt;&gt;"",CP21=""),AND(DZ21&gt;=EK$47,DZ21&lt;&gt;""),AND(EC21&gt;=EK$47,EC21&lt;&gt;""),AND(EG21&gt;=EK$47,EG21&lt;&gt;""),AND(EJ21&gt;=EK$47,EJ21&lt;&gt;""),AND(FH21&gt;=FS$47,FH21&lt;&gt;""),AND(FK21&gt;=FS$47,FK21&lt;&gt;""),AND(FO21&gt;=FS$47,FO21&lt;&gt;""),AND(FR21&gt;=FS$47,FR21&lt;&gt;""),AND(GP21&gt;=HA$47,GP21&lt;&gt;""),AND(GS21&gt;=HA$47,GS21&lt;&gt;""),AND(GW21&gt;=HA$47,GW21&lt;&gt;""),AND(GZ21&gt;=HA$47,GZ21&lt;&gt;""),AND(HX21&gt;=II$47,HX21&lt;&gt;""),AND(IA21&gt;=II$47,IA21&lt;&gt;""),AND(IE21&gt;=II$47,IE21&lt;&gt;""),AND(IH21&gt;=II$47,IH21&lt;&gt;""),AND(JF21&gt;=JQ$47,JF21&lt;&gt;""),AND(JI21&gt;=JQ$47,JI21&lt;&gt;""),AND(JM21&gt;=JQ$47,JM21&lt;&gt;""),AND(JP21&gt;=JQ$47,JP21&lt;&gt;""),AND(KN21&gt;=KY$47,KN21&lt;&gt;""),AND(KQ21&gt;=KY$47,KQ21&lt;&gt;""),AND(KU21&gt;=KY$47,KU21&lt;&gt;""),AND(KX21&gt;=KY$47,KX21&lt;&gt;""),AND(LV21&gt;=MG$47,LV21&lt;&gt;""),AND(LY21&gt;=MG$47,LY21&lt;&gt;""),AND(MC21&gt;=MG$47,MC21&lt;&gt;""),AND(MF21&gt;=MG$47,MF21&lt;&gt;""),AND(ND21&gt;=NO$47,ND21&lt;&gt;""),AND(NG21&gt;=NO$47,NG21&lt;&gt;""),AND(NK21&gt;=NO$47,NK21&lt;&gt;""),AND(NN21&gt;=NO$47,NN21&lt;&gt;""),AND(OL21&gt;=OW$47,OL21&lt;&gt;""),AND(OO21&gt;=OW$47,OO21&lt;&gt;""),AND(OS21&gt;=OW$47,OS21&lt;&gt;""),AND(OV21&gt;=OW$47,OV21&lt;&gt;""),AND(PT21&gt;=QE$47,PT21&lt;&gt;""),AND(PW21&gt;=QE$47,PW21&lt;&gt;""),AND(QA21&gt;=QE$47,QA21&lt;&gt;""),AND(QD21&gt;=QE$47,QD21&lt;&gt;""),AND(RB21&gt;=RM$47,RB21&lt;&gt;""),AND(RE21&gt;=RM$47,RE21&lt;&gt;""),AND(RI21&gt;=RM$47,RI21&lt;&gt;""),AND(RL21&gt;=RM$47,RL21&lt;&gt;""),AND(SJ21&gt;=SU$47,SJ21&lt;&gt;""),AND(SM21&gt;=SU$47,SM21&lt;&gt;""),AND(SQ21&gt;=SU$47,SQ21&lt;&gt;""),AND(ST21&gt;=SU$47,ST21&lt;&gt;"")),"P","")</f>
        <v/>
      </c>
      <c r="J21" s="36" t="str">
        <f>IF(AND(I21="P",H21=""),"No DD",IF(OR(AND(AO21&gt;=AY$46,AO21&lt;&gt;"",AQ21&gt;=AY$50,AQ21&lt;&gt;"",AN21=""),AND(AR21&gt;=AY$46,AR21&lt;&gt;"",AT21&gt;=AY$50,AT21&lt;&gt;"",AN21=""),AND(AV21&gt;=AY$46,AV21&lt;&gt;"",AX21&gt;=AY$50,AX21&lt;&gt;"",AN21=""),AND(BP21&gt;=BZ$46,BP21&lt;&gt;"",BR21&gt;=BZ$50,BR21&lt;&gt;"",BO21=""),AND(BS21&gt;=BZ$46,BS21&lt;&gt;"",BU21&gt;=BZ$50,BU21&lt;&gt;"",BO21=""),AND(BW21&gt;=BZ$46,BW21&lt;&gt;"",BY21&gt;=BZ$50,BY21&lt;&gt;"",BO21=""),AND(CQ21&gt;=DA$46,CQ21&lt;&gt;"",CS21&gt;=DA$50,CS21&lt;&gt;"",CP21=""),AND(CT21&gt;=DA$46,CT21&lt;&gt;"",CV21&gt;=DA$50,CV21&lt;&gt;"",CP21=""),AND(CX21&gt;=DA$46,CX21&lt;&gt;"",CZ21&gt;=DA$50,CZ21&lt;&gt;"",CP21=""),AND(DX21&gt;=EK$46,DX21&lt;&gt;"",DZ21&gt;=EK$50,DZ21&lt;&gt;""),AND(EA21&gt;=EK$46,EA21&lt;&gt;"",EC21&gt;=EK$50,EC21&lt;&gt;""),AND(EE21&gt;=EK$46,EE21&lt;&gt;"",EG21&gt;=EK$50,EG21&lt;&gt;""),AND(EH21&gt;=EK$46,EH21&lt;&gt;"",EJ21&gt;=EK$50,EJ21&lt;&gt;""),AND(FF21&gt;=FS$46,FF21&lt;&gt;"",FH21&gt;=FS$50,FH21&lt;&gt;""),AND(FI21&gt;=FS$46,FI21&lt;&gt;"",FK21&gt;=FS$50,FK21&lt;&gt;""),AND(FM21&gt;=FS$46,FM21&lt;&gt;"",FO21&gt;=FS$50,FO21&lt;&gt;""),AND(FP21&gt;=FS$46,FP21&lt;&gt;"",FR21&gt;=FS$50,FR21&lt;&gt;""),AND(GN21&gt;=HA$46,GN21&lt;&gt;"",GP21&gt;=HA$50,GP21&lt;&gt;""),AND(GQ21&gt;=HA$46,GQ21&lt;&gt;"",GS21&gt;=HA$50,GS21&lt;&gt;""),AND(GU21&gt;=HA$46,GU21&lt;&gt;"",GW21&gt;=HA$50,GW21&lt;&gt;""),AND(GX21&gt;=HA$46,GX21&lt;&gt;"",GZ21&gt;=HA$50,GZ21&lt;&gt;""),AND(HV21&gt;=II$46,HV21&lt;&gt;"",HX21&gt;=II$50,HX21&lt;&gt;""),AND(HY21&gt;=II$46,HY21&lt;&gt;"",IA21&gt;=II$50,IA21&lt;&gt;""),AND(IC21&gt;=II$46,IC21&lt;&gt;"",IE21&gt;=II$50,IE21&lt;&gt;""),AND(IF21&gt;=II$46,IF21&lt;&gt;"",IH21&gt;=II$50,IH21&lt;&gt;""),AND(JD21&gt;=JQ$46,JD21&lt;&gt;"",JF21&gt;=JQ$50,JF21&lt;&gt;""),AND(JG21&gt;=JQ$46,JG21&lt;&gt;"",JI21&gt;=JQ$50,JI21&lt;&gt;""),AND(JK21&gt;=JQ$46,JK21&lt;&gt;"",JM21&gt;=JQ$50,JM21&lt;&gt;""),AND(JN21&gt;=JQ$46,JN21&lt;&gt;"",JP21&gt;=JQ$50,JP21&lt;&gt;""),AND(KL21&gt;=KY$46,KL21&lt;&gt;"",KN21&gt;=KY$50,KN21&lt;&gt;""),AND(KO21&gt;=KY$46,KO21&lt;&gt;"",KQ21&gt;=KY$50,KQ21&lt;&gt;""),AND(KS21&gt;=KY$46,KS21&lt;&gt;"",KU21&gt;=KY$50,KU21&lt;&gt;""),AND(KV21&gt;=KY$46,KV21&lt;&gt;"",KX21&gt;=KY$50,KX21&lt;&gt;""),AND(LT21&gt;=MG$46,LT21&lt;&gt;"",LV21&gt;=MG$50,LV21&lt;&gt;""),AND(LW21&gt;=MG$46,LW21&lt;&gt;"",LY21&gt;=MG$50,LY21&lt;&gt;""),AND(MA21&gt;=MG$46,MA21&lt;&gt;"",MC21&gt;=MG$50,MC21&lt;&gt;""),AND(MD21&gt;=MG$46,MD21&lt;&gt;"",MF21&gt;=MG$50,MF21&lt;&gt;""),AND(NB21&gt;=NO$46,NB21&lt;&gt;"",ND21&gt;=NO$50,ND21&lt;&gt;""),AND(NE21&gt;=NO$46,NE21&lt;&gt;"",NG21&gt;=NO$50,NG21&lt;&gt;""),AND(NI21&gt;=NO$46,NI21&lt;&gt;"",NK21&gt;=NO$50,NK21&lt;&gt;""),AND(NL21&gt;=NO$46,NL21&lt;&gt;"",NN21&gt;=NO$50,NN21&lt;&gt;""),AND(OJ21&gt;=OW$46,OJ21&lt;&gt;"",OL21&gt;=OW$50,OL21&lt;&gt;""),AND(OM21&gt;=OW$46,OM21&lt;&gt;"",OO21&gt;=OW$50,OO21&lt;&gt;""),AND(OQ21&gt;=OW$46,OQ21&lt;&gt;"",OS21&gt;=OW$50,OS21&lt;&gt;""),AND(OT21&gt;=OW$46,OT21&lt;&gt;"",OV21&gt;=OW$50,OV21&lt;&gt;""),AND(PR21&gt;=QE$46,PR21&lt;&gt;"",PT21&gt;=QE$50,PT21&lt;&gt;""),AND(PU21&gt;=QE$46,PU21&lt;&gt;"",PW21&gt;=QE$50,PW21&lt;&gt;""),AND(PY21&gt;=QE$46,PY21&lt;&gt;"",QA21&gt;=QE$50,QA21&lt;&gt;""),AND(QB21&gt;=QE$46,QB21&lt;&gt;"",QD21&gt;=QE$50,QD21&lt;&gt;""),AND(QZ21&gt;=RM$46,QZ21&lt;&gt;"",RB21&gt;=RM$50,RB21&lt;&gt;""),AND(RC21&gt;=RM$46,RC21&lt;&gt;"",RE21&gt;=RM$50,RE21&lt;&gt;""),AND(RG21&gt;=RM$46,RG21&lt;&gt;"",RI21&gt;=RM$50,RI21&lt;&gt;""),AND(RJ21&gt;=RM$46,RJ21&lt;&gt;"",RL21&gt;=RM$50,RL21&lt;&gt;""),AND(SH21&gt;=SU$46,SH21&lt;&gt;"",SJ21&gt;=SU$50,SJ21&lt;&gt;""),AND(SK21&gt;=SU$46,SK21&lt;&gt;"",SM21&gt;=SU$50,SM21&lt;&gt;""),AND(SO21&gt;=SU$46,SO21&lt;&gt;"",SQ21&gt;=SU$50,SQ21&lt;&gt;""),AND(SR21&gt;=SU$46,SR21&lt;&gt;"",ST21&gt;=SU$50,ST21&lt;&gt;"")),"Merit",IF(OR(AND(AO21&gt;=AY$45,AO21&lt;&gt;"",AQ21&gt;=AY$49,AQ21&lt;&gt;"",AN21=""),AND(AR21&gt;=AY$45,AR21&lt;&gt;"",AT21&gt;=AY$49,AT21&lt;&gt;"",AN21=""),AND(AV21&gt;=AY$45,AV21&lt;&gt;"",AX21&gt;=AY$49,AX21&lt;&gt;"",AN21=""),AND(BP21&gt;=BZ$45,BP21&lt;&gt;"",BR21&gt;=BZ$49,BR21&lt;&gt;"",BO21=""),AND(BS21&gt;=BZ$45,BS21&lt;&gt;"",BU21&gt;=BZ$49,BU21&lt;&gt;"",BO21=""),AND(BW21&gt;=BZ$45,BW21&lt;&gt;"",BY21&gt;=BZ$49,BY21&lt;&gt;"",BO21=""),AND(CQ21&gt;=DA$45,CQ21&lt;&gt;"",CS21&gt;=DA$49,CS21&lt;&gt;"",CP21=""),AND(CT21&gt;=DA$45,CT21&lt;&gt;"",CV21&gt;=DA$49,CV21&lt;&gt;"",CP21=""),AND(CX21&gt;=DA$45,CX21&lt;&gt;"",CZ21&gt;=DA$49,CZ21&lt;&gt;"",CP21=""),AND(DX21&gt;=EK$45,DX21&lt;&gt;"",DZ21&gt;=EK$49,DZ21&lt;&gt;""),AND(EA21&gt;=EK$45,EA21&lt;&gt;"",EC21&gt;=EK$49,EC21&lt;&gt;""),AND(EE21&gt;=EK$45,EE21&lt;&gt;"",EG21&gt;=EK$49,EG21&lt;&gt;""),AND(EH21&gt;=EK$45,EH21&lt;&gt;"",EJ21&gt;=EK$49,EJ21&lt;&gt;""),AND(FF21&gt;=FS$45,FF21&lt;&gt;"",FH21&gt;=FS$49,FH21&lt;&gt;""),AND(FI21&gt;=FS$45,FI21&lt;&gt;"",FK21&gt;=FS$49,FK21&lt;&gt;""),AND(FM21&gt;=FS$45,FM21&lt;&gt;"",FO21&gt;=FS$49,FO21&lt;&gt;""),AND(FP21&gt;=FS$45,FP21&lt;&gt;"",FR21&gt;=FS$49,FR21&lt;&gt;""),AND(GN21&gt;=HA$45,GN21&lt;&gt;"",GP21&gt;=HA$49,GP21&lt;&gt;""),AND(GQ21&gt;=HA$45,GQ21&lt;&gt;"",GS21&gt;=HA$49,GS21&lt;&gt;""),AND(GU21&gt;=HA$45,GU21&lt;&gt;"",GW21&gt;=HA$49,GW21&lt;&gt;""),AND(GX21&gt;=HA$45,GX21&lt;&gt;"",GZ21&gt;=HA$49,GZ21&lt;&gt;""),AND(HV21&gt;=II$45,HV21&lt;&gt;"",HX21&gt;=II$49,HX21&lt;&gt;""),AND(HY21&gt;=II$45,HY21&lt;&gt;"",IA21&gt;=II$49,IA21&lt;&gt;""),AND(IC21&gt;=II$45,IC21&lt;&gt;"",IE21&gt;=II$49,IE21&lt;&gt;""),AND(IF21&gt;=II$45,IF21&lt;&gt;"",IH21&gt;=II$49,IH21&lt;&gt;""),AND(JD21&gt;=JQ$45,JD21&lt;&gt;"",JF21&gt;=JQ$49,JF21&lt;&gt;""),AND(JG21&gt;=JQ$45,JG21&lt;&gt;"",JI21&gt;=JQ$49,JI21&lt;&gt;""),AND(JK21&gt;=JQ$45,JK21&lt;&gt;"",JM21&gt;=JQ$49,JM21&lt;&gt;""),AND(JN21&gt;=JQ$45,JN21&lt;&gt;"",JP21&gt;=JQ$49,JP21&lt;&gt;""),AND(KL21&gt;=KY$45,KL21&lt;&gt;"",KN21&gt;=KY$49,KN21&lt;&gt;""),AND(KO21&gt;=KY$45,KO21&lt;&gt;"",KQ21&gt;=KY$49,KQ21&lt;&gt;""),AND(KS21&gt;=KY$45,KS21&lt;&gt;"",KU21&gt;=KY$49,KU21&lt;&gt;""),AND(KV21&gt;=KY$45,KV21&lt;&gt;"",KX21&gt;=KY$49,KX21&lt;&gt;""),AND(LT21&gt;=MG$45,LT21&lt;&gt;"",LV21&gt;=MG$49,LV21&lt;&gt;""),AND(LW21&gt;=MG$45,LW21&lt;&gt;"",LY21&gt;=MG$49,LY21&lt;&gt;""),AND(MA21&gt;=MG$45,MA21&lt;&gt;"",MC21&gt;=MG$49,MC21&lt;&gt;""),AND(MD21&gt;=MG$45,MD21&lt;&gt;"",MF21&gt;=MG$49,MF21&lt;&gt;""),AND(NB21&gt;=NO$45,NB21&lt;&gt;"",ND21&gt;=NO$49,ND21&lt;&gt;""),AND(NE21&gt;=NO$45,NE21&lt;&gt;"",NG21&gt;=NO$49,NG21&lt;&gt;""),AND(NI21&gt;=NO$45,NI21&lt;&gt;"",NK21&gt;=NO$49,NK21&lt;&gt;""),AND(NL21&gt;=NO$45,NL21&lt;&gt;"",NN21&gt;=NO$49,NN21&lt;&gt;""),AND(OJ21&gt;=OW$45,OJ21&lt;&gt;"",OL21&gt;=OW$49,OL21&lt;&gt;""),AND(OM21&gt;=OW$45,OM21&lt;&gt;"",OO21&gt;=OW$49,OO21&lt;&gt;""),AND(OQ21&gt;=OW$45,OQ21&lt;&gt;"",OS21&gt;=OW$49,OS21&lt;&gt;""),AND(OT21&gt;=OW$45,OT21&lt;&gt;"",OV21&gt;=OW$49,OV21&lt;&gt;""),AND(PR21&gt;=QE$45,PR21&lt;&gt;"",PT21&gt;=QE$49,PT21&lt;&gt;""),AND(PU21&gt;=QE$45,PU21&lt;&gt;"",PW21&gt;=QE$49,PW21&lt;&gt;""),AND(PY21&gt;=QE$45,PY21&lt;&gt;"",QA21&gt;=QE$49,QA21&lt;&gt;""),AND(QB21&gt;=QE$45,QB21&lt;&gt;"",QD21&gt;=QE$49,QD21&lt;&gt;""),AND(QZ21&gt;=RM$45,QZ21&lt;&gt;"",RB21&gt;=RM$49,RB21&lt;&gt;""),AND(RC21&gt;=RM$45,RC21&lt;&gt;"",RE21&gt;=RM$49,RE21&lt;&gt;""),AND(RG21&gt;=RM$45,RG21&lt;&gt;"",RI21&gt;=RM$49,RI21&lt;&gt;""),AND(RJ21&gt;=RM$45,RJ21&lt;&gt;"",RL21&gt;=RM$49,RL21&lt;&gt;""),AND(SH21&gt;=SU$45,SH21&lt;&gt;"",SJ21&gt;=SU$49,SJ21&lt;&gt;""),AND(SK21&gt;=SU$45,SK21&lt;&gt;"",SM21&gt;=SU$49,SM21&lt;&gt;""),AND(SO21&gt;=SU$45,SO21&lt;&gt;"",SQ21&gt;=SU$49,SQ21&lt;&gt;""),AND(SR21&gt;=SU$45,SR21&lt;&gt;"",ST21&gt;=SU$49,ST21&lt;&gt;"")),"Excellence",IF(K21="P","Worlds Team",IF(H21="P","National Team","")))))</f>
        <v/>
      </c>
      <c r="K21" s="3" t="str">
        <f>IF(OR(AND(AO21&gt;=AY$44,AO21&lt;&gt;"",AQ21&gt;=AY$48,AQ21&lt;&gt;"",AN21=""),AND(AR21&gt;=AY$44,AR21&lt;&gt;"",AT21&gt;=AY$48,AT21&lt;&gt;"",AN21=""),AND(AV21&gt;=AY$44,AV21&lt;&gt;"",AX21&gt;=AY$48,AX21&lt;&gt;"",AN21=""),AND(BP21&gt;=BZ$44,BP21&lt;&gt;"",BR21&gt;=BZ$48,BR21&lt;&gt;"",BO21=""),AND(BS21&gt;=BZ$44,BS21&lt;&gt;"",BU21&gt;=BZ$48,BU21&lt;&gt;"",BO21=""),AND(BW21&gt;=BZ$44,BW21&lt;&gt;"",BY21&gt;=BZ$48,BY21&lt;&gt;"",BO21=""),AND(CQ21&gt;=DA$44,CQ21&lt;&gt;"",CS21&gt;=DA$48,CS21&lt;&gt;"",CP21=""),AND(CT21&gt;=DA$44,CT21&lt;&gt;"",CV21&gt;=DA$48,CV21&lt;&gt;"",CP21=""),AND(CX21&gt;=DA$44,CX21&lt;&gt;"",CZ21&gt;=DA$48,CZ21&lt;&gt;"",CP21=""),AND(DX21&gt;=EK$44,DX21&lt;&gt;"",DZ21&gt;=EK$48,DZ21&lt;&gt;""),AND(EA21&gt;=EK$44,EA21&lt;&gt;"",EC21&gt;=EK$48,EC21&lt;&gt;""),AND(EE21&gt;=EK$44,EE21&lt;&gt;"",EG21&gt;=EK$48,EG21&lt;&gt;""),AND(EH21&gt;=EK$44,EH21&lt;&gt;"",EJ21&gt;=EK$48,EJ21&lt;&gt;""),AND(FF21&gt;=FS$44,FF21&lt;&gt;"",FH21&gt;=FS$48,FH21&lt;&gt;""),AND(FI21&gt;=FS$44,FI21&lt;&gt;"",FK21&gt;=FS$48,FK21&lt;&gt;""),AND(FM21&gt;=FS$44,FM21&lt;&gt;"",FO21&gt;=FS$48,FO21&lt;&gt;""),AND(FP21&gt;=FS$44,FP21&lt;&gt;"",FR21&gt;=FS$48,FR21&lt;&gt;""),AND(GN21&gt;=HA$44,GN21&lt;&gt;"",GP21&gt;=HA$48,GP21&lt;&gt;""),AND(GQ21&gt;=HA$44,GQ21&lt;&gt;"",GS21&gt;=HA$48,GS21&lt;&gt;""),AND(GU21&gt;=HA$44,GU21&lt;&gt;"",GW21&gt;=HA$48,GW21&lt;&gt;""),AND(GX21&gt;=HA$44,GX21&lt;&gt;"",GZ21&gt;=HA$48,GZ21&lt;&gt;""),AND(HV21&gt;=II$44,HV21&lt;&gt;"",HX21&gt;=II$48,HX21&lt;&gt;""),AND(HY21&gt;=II$44,HY21&lt;&gt;"",IA21&gt;=II$48,IA21&lt;&gt;""),AND(IC21&gt;=II$44,IC21&lt;&gt;"",IE21&gt;=II$48,IE21&lt;&gt;""),AND(IF21&gt;=II$44,IF21&lt;&gt;"",IH21&gt;=II$48,IH21&lt;&gt;""),AND(JD21&gt;=JQ$44,JD21&lt;&gt;"",JF21&gt;=JQ$48,JF21&lt;&gt;""),AND(JG21&gt;=JQ$44,JG21&lt;&gt;"",JI21&gt;=JQ$48,JI21&lt;&gt;""),AND(JK21&gt;=JQ$44,JK21&lt;&gt;"",JM21&gt;=JQ$48,JM21&lt;&gt;""),AND(JN21&gt;=JQ$44,JN21&lt;&gt;"",JP21&gt;=JQ$48,JP21&lt;&gt;""),AND(KL21&gt;=KY$44,KL21&lt;&gt;"",KN21&gt;=KY$48,KN21&lt;&gt;""),AND(KO21&gt;=KY$44,KO21&lt;&gt;"",KQ21&gt;=KY$48,KQ21&lt;&gt;""),AND(KS21&gt;=KY$44,KS21&lt;&gt;"",KU21&gt;=KY$48,KU21&lt;&gt;""),AND(KV21&gt;=KY$44,KV21&lt;&gt;"",KX21&gt;=KY$48,KX21&lt;&gt;""),AND(LT21&gt;=MG$44,LT21&lt;&gt;"",LV21&gt;=MG$48,LV21&lt;&gt;""),AND(LW21&gt;=MG$44,LW21&lt;&gt;"",LY21&gt;=MG$48,LY21&lt;&gt;""),AND(MA21&gt;=MG$44,MA21&lt;&gt;"",MC21&gt;=MG$48,MC21&lt;&gt;""),AND(MD21&gt;=MG$44,MD21&lt;&gt;"",MF21&gt;=MG$48,MF21&lt;&gt;""),AND(NB21&gt;=NO$44,NB21&lt;&gt;"",ND21&gt;=NO$48,ND21&lt;&gt;""),AND(NE21&gt;=NO$44,NE21&lt;&gt;"",NG21&gt;=NO$48,NG21&lt;&gt;""),AND(NI21&gt;=NO$44,NI21&lt;&gt;"",NK21&gt;=NO$48,NK21&lt;&gt;""),AND(NL21&gt;=NO$44,NL21&lt;&gt;"",NN21&gt;=NO$48,NN21&lt;&gt;""),AND(OJ21&gt;=OW$44,OJ21&lt;&gt;"",OL21&gt;=OW$48,OL21&lt;&gt;""),AND(OM21&gt;=OW$44,OM21&lt;&gt;"",OO21&gt;=OW$48,OO21&lt;&gt;""),AND(OQ21&gt;=OW$44,OQ21&lt;&gt;"",OS21&gt;=OW$48,OS21&lt;&gt;""),AND(OT21&gt;=OW$44,OT21&lt;&gt;"",OV21&gt;=OW$48,OV21&lt;&gt;""),AND(PR21&gt;=QE$44,PR21&lt;&gt;"",PT21&gt;=QE$48,PT21&lt;&gt;""),AND(PU21&gt;=QE$44,PU21&lt;&gt;"",PW21&gt;=QE$48,PW21&lt;&gt;""),AND(PY21&gt;=QE$44,PY21&lt;&gt;"",QA21&gt;=QE$48,QA21&lt;&gt;""),AND(QB21&gt;=QE$44,QB21&lt;&gt;"",QD21&gt;=QE$48,QD21&lt;&gt;""),AND(QZ21&gt;=RM$44,QZ21&lt;&gt;"",RB21&gt;=RM$48,RB21&lt;&gt;""),AND(RC21&gt;=RM$44,RC21&lt;&gt;"",RE21&gt;=RM$48,RE21&lt;&gt;""),AND(RG21&gt;=RM$44,RG21&lt;&gt;"",RI21&gt;=RM$48,RI21&lt;&gt;""),AND(RJ21&gt;=RM$44,RJ21&lt;&gt;"",RL21&gt;=RM$48,RL21&lt;&gt;""),AND(SH21&gt;=SU$44,SH21&lt;&gt;"",SJ21&gt;=SU$48,SJ21&lt;&gt;""),AND(SK21&gt;=SU$44,SK21&lt;&gt;"",SM21&gt;=SU$48,SM21&lt;&gt;""),AND(SO21&gt;=SU$44,SO21&lt;&gt;"",SQ21&gt;=SU$48,SQ21&lt;&gt;""),AND(SR21&gt;=SU$44,SR21&lt;&gt;"",ST21&gt;=SU$48,ST21&lt;&gt;"")),"P","")</f>
        <v/>
      </c>
      <c r="L21" s="8">
        <f>IF(COUNT(AQ21,AT21,BR21,BU21,CS21,CV21)&gt;0,LARGE((AQ21,AT21,BR21,BU21,CS21,CV21),1),0)</f>
        <v>52.5</v>
      </c>
      <c r="M21" s="8" t="str">
        <f>IF(L21="","",IF(OR(L21=CS21,L21=CV21),$CA$1,IF(OR(L21=BR21,L21=BU21),$AZ$1,IF(OR(L21=AQ21,L21=AT21),$Y$1,""))))</f>
        <v>2024 Nationals</v>
      </c>
      <c r="N21" s="8">
        <f>IF(COUNT(AQ21,AT21,BR21,BU21,CS21,CV21)&gt;1,LARGE((AQ21,AT21,BR21,BU21,CS21,CV21),2),0)</f>
        <v>39.340000000000003</v>
      </c>
      <c r="O21" s="8" t="str">
        <f>IF(N21="","",IF(OR(N21=CS21,N21=CV21),$CA$1,IF(OR(N21=BR21,N21=BU21),$AZ$1,IF(OR(N21=AQ21,N21=AT21),$Y$1,""))))</f>
        <v>2024 Elite Canada</v>
      </c>
      <c r="P21" s="8">
        <f>IF(COUNT(AQ21,AT21,BR21,BU21,CS21,CV21)&gt;2,MAX(AX21,BY21,CZ21,LARGE((AQ21,AT21,BR21,BU21,CS21,CV21),3)),IF(MAX(AX21,BY21,CZ21)&gt;0,MAX(AX21,BY21,CZ21),0))</f>
        <v>52.35</v>
      </c>
      <c r="Q21" s="8" t="str">
        <f>IF(P21="","",IF(OR(P21=CS21,P21=CV21,P21=CZ21),$CA$1,IF(OR(P21=BR21,P21=BU21,P21=BY21),$AZ$1,IF(OR(P21=AQ21,P21=AT21,P21=AX21),$Y$1,""))))</f>
        <v>2024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12.4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Nationals</v>
      </c>
      <c r="T21" s="8">
        <f>IF(MAX(IF(AO21&gt;=$AY$43,AP21,0),IF(AR21&gt;=$AY$43,AS21,0),IF(AV21&gt;=$AY$43,AW21,0),IF(BP21&gt;=$BZ$43,BQ21,0),IF(BS21&gt;=$BZ$43,BT21,0),IF(BW21&gt;=$BZ$43,BX21,0),IF(CQ21&gt;=$DA$43,CR21,0),IF(CT21&gt;=$DA$43,CU21,0),IF(CX21&gt;=$DA$43,CY21,0),IF(DX21&gt;=$EK$43,DY21,0),IF(EA21&gt;=$EK$43,EB21,0),IF(EE21&gt;=$EK$43,EF21,0),IF(EH21&gt;=$EK$43,EI21,0),IF(FF21&gt;=$FS$43,FG21,0),IF(FI21&gt;=$FS$43,FJ21,0),IF(FM21&gt;=$FS$43,FN21,0),IF(FP21&gt;=$FS$43,FQ21,0),IF(GN21&gt;=$HA$43,GO21,0),IF(GQ21&gt;=$HA$43,GR21,0),IF(GU21&gt;=$HA$43,GV21,0),IF(GX21&gt;=$HA$43,GY21,0),IF(HV21&gt;=$II$43,HW21,0),IF(HY21&gt;=$II$43,HZ21,0),IF(IC21&gt;=$II$43,ID21,0),IF(IF21&gt;=$II$43,IG21,0),IF(JD21&gt;=$JQ$43,JE21,0),IF(JG21&gt;=$JQ$43,JH21,0),IF(JK21&gt;=$JQ$43,JL21,0),IF(JN21&gt;=$JQ$43,JO21,0),IF(KL21&gt;=$KY$43,KM21,0),IF(KO21&gt;=$KY$43,KP21,0),IF(KS21&gt;=$KY$43,KT21,0),IF(KV21&gt;=$KY$43,KW21,0),IF(LT21&gt;=$MG$43,LU21,0),IF(LW21&gt;=$MG$43,LX21,0),IF(MA21&gt;=$MG$43,MB21,0),IF(MD21&gt;=$MG$43,ME21,0),IF(NB21&gt;=$NO$43,NC21,0),IF(NE21&gt;=$NO$43,NF21,0),IF(NI21&gt;=$NO$43,NJ21,0),IF(NL21&gt;=$NO$43,NM21,0),IF(OJ21&gt;=$OW$43,OK21,0),IF(OM21&gt;=$OW$43,ON21,0),IF(OQ21&gt;=$OW$43,OR21,0),IF(OT21&gt;=$OW$43,OU21,0),IF(PR21&gt;=$QE$43,PS21,0),IF(PU21&gt;=$QE$43,PV21,0),IF(PY21&gt;=$QE$43,PZ21,0),IF(QB21&gt;=$QE$43,QC21,0),IF(QZ21&gt;=$RM$43,RA21,0),IF(RC21&gt;=$RM$43,RD21,0),IF(RG21&gt;=$RM$43,RH21,0),IF(RJ21&gt;=$RM$43,RK21,0),IF(SH21&gt;=$SU$43,SI21,0),IF(SK21&gt;=$SU$43,SL21,0),IF(SO21&gt;=$SU$43,SP21,0),IF(SR21&gt;=$SU$43,SS21,0))&gt;0,MAX(IF(AO21&gt;=$AY$43,AP21,0),IF(AR21&gt;=$AY$43,AS21,0),IF(AV21&gt;=$AY$43,AW21,0),IF(BP21&gt;=$BZ$43,BQ21,0),IF(BS21&gt;=$BZ$43,BT21,0),IF(BW21&gt;=$BZ$43,BX21,0),IF(CQ21&gt;=$DA$43,CR21,0),IF(CT21&gt;=$DA$43,CU21,0),IF(CX21&gt;=$DA$43,CY21,0),IF(DX21&gt;=$EK$43,DY21,0),IF(EA21&gt;=$EK$43,EB21,0),IF(EE21&gt;=$EK$43,EF21,0),IF(EH21&gt;=$EK$43,EI21,0),IF(FF21&gt;=$FS$43,FG21,0),IF(FI21&gt;=$FS$43,FJ21,0),IF(FM21&gt;=$FS$43,FN21,0),IF(FP21&gt;=$FS$43,FQ21,0),IF(GN21&gt;=$HA$43,GO21,0),IF(GQ21&gt;=$HA$43,GR21,0),IF(GU21&gt;=$HA$43,GV21,0),IF(GX21&gt;=$HA$43,GY21,0),IF(HV21&gt;=$II$43,HW21,0),IF(HY21&gt;=$II$43,HZ21,0),IF(IC21&gt;=$II$43,ID21,0),IF(IF21&gt;=$II$43,IG21,0),IF(JD21&gt;=$JQ$43,JE21,0),IF(JG21&gt;=$JQ$43,JH21,0),IF(JK21&gt;=$JQ$43,JL21,0),IF(JN21&gt;=$JQ$43,JO21,0),IF(KL21&gt;=$KY$43,KM21,0),IF(KO21&gt;=$KY$43,KP21,0),IF(KS21&gt;=$KY$43,KT21,0),IF(KV21&gt;=$KY$43,KW21,0),IF(LT21&gt;=$MG$43,LU21,0),IF(LW21&gt;=$MG$43,LX21,0),IF(MA21&gt;=$MG$43,MB21,0),IF(MD21&gt;=$MG$43,ME21,0),IF(NB21&gt;=$NO$43,NC21,0),IF(NE21&gt;=$NO$43,NF21,0),IF(NI21&gt;=$NO$43,NJ21,0),IF(NL21&gt;=$NO$43,NM21,0),IF(OJ21&gt;=$OW$43,OK21,0),IF(OM21&gt;=$OW$43,ON21,0),IF(OQ21&gt;=$OW$43,OR21,0),IF(OT21&gt;=$OW$43,OU21,0),IF(PR21&gt;=$QE$43,PS21,0),IF(PU21&gt;=$QE$43,PV21,0),IF(PY21&gt;=$QE$43,PZ21,0),IF(QB21&gt;=$QE$43,QC21,0),IF(QZ21&gt;=$RM$43,RA21,0),IF(RC21&gt;=$RM$43,RD21,0),IF(RG21&gt;=$RM$43,RH21,0),IF(RJ21&gt;=$RM$43,RK21,0),IF(SH21&gt;=$SU$43,SI21,0),IF(SK21&gt;=$SU$43,SL21,0),IF(SO21&gt;=$SU$43,SP21,0),IF(SR21&gt;=$SU$43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1.6</v>
      </c>
      <c r="Z21" s="22">
        <v>0.8</v>
      </c>
      <c r="AA21" s="22">
        <v>2</v>
      </c>
      <c r="AB21" s="22">
        <v>1.75</v>
      </c>
      <c r="AC21" s="22">
        <v>0</v>
      </c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>
        <f>IF(AA21&gt;0,AA21,"")</f>
        <v>2</v>
      </c>
      <c r="AP21" s="38">
        <f>IF(AB21&gt;0,AB21,"")</f>
        <v>1.75</v>
      </c>
      <c r="AQ21" s="40">
        <f>IF(SUM(Y21:AB21)-AC21&gt;0,SUM(Y21:AB21)-AC21,"")</f>
        <v>6.15</v>
      </c>
      <c r="AR21" s="40" t="str">
        <f>IF(AF21&gt;0,AF21,"")</f>
        <v/>
      </c>
      <c r="AS21" s="40" t="str">
        <f>IF(AG21&gt;0,AG21,"")</f>
        <v/>
      </c>
      <c r="AT21" s="40" t="str">
        <f>IF(SUM(AD21:AG21)-AH21&gt;0,SUM(AD21:AG21)-AH21,"")</f>
        <v/>
      </c>
      <c r="AU21" s="40">
        <f>IF(AQ21="","",MAX(AQ21,AT21))</f>
        <v>6.15</v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>
        <f>IF(SUM(AU21,AX21)&gt;0,SUM(AU21,AX21),"")</f>
        <v>6.15</v>
      </c>
      <c r="AZ21" s="26">
        <v>11.5</v>
      </c>
      <c r="BA21" s="26">
        <v>6.9</v>
      </c>
      <c r="BB21" s="26">
        <v>9.6</v>
      </c>
      <c r="BC21" s="26">
        <v>11.34</v>
      </c>
      <c r="BD21" s="26">
        <v>0</v>
      </c>
      <c r="BE21" s="26">
        <v>5.8</v>
      </c>
      <c r="BF21" s="26">
        <v>3.5</v>
      </c>
      <c r="BG21" s="26">
        <v>5</v>
      </c>
      <c r="BH21" s="26">
        <v>5.94</v>
      </c>
      <c r="BI21" s="26">
        <v>0</v>
      </c>
      <c r="BJ21" s="26"/>
      <c r="BK21" s="26"/>
      <c r="BL21" s="26"/>
      <c r="BM21" s="26"/>
      <c r="BN21" s="26"/>
      <c r="BO21" s="28"/>
      <c r="BP21" s="39">
        <f>IF(BB21&gt;0,BB21,"")</f>
        <v>9.6</v>
      </c>
      <c r="BQ21" s="39">
        <f>IF(BC21&gt;0,BC21,"")</f>
        <v>11.34</v>
      </c>
      <c r="BR21" s="11">
        <f>IF(SUM(AZ21:BC21)-BD21&gt;0,SUM(AZ21:BC21)-BD21,"")</f>
        <v>39.340000000000003</v>
      </c>
      <c r="BS21" s="11">
        <f>IF(BG21&gt;0,BG21,"")</f>
        <v>5</v>
      </c>
      <c r="BT21" s="11">
        <f>IF(BH21&gt;0,BH21,"")</f>
        <v>5.94</v>
      </c>
      <c r="BU21" s="11">
        <f>IF(SUM(BE21:BH21)-BI21&gt;0,SUM(BE21:BH21)-BI21,"")</f>
        <v>20.240000000000002</v>
      </c>
      <c r="BV21" s="11">
        <f>IF(BR21="","",MAX(BR21,BU21))</f>
        <v>39.340000000000003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39.340000000000003</v>
      </c>
      <c r="CA21" s="22">
        <v>15.8</v>
      </c>
      <c r="CB21" s="22">
        <v>9.3000000000000007</v>
      </c>
      <c r="CC21" s="22">
        <v>12.4</v>
      </c>
      <c r="CD21" s="22">
        <v>15</v>
      </c>
      <c r="CE21" s="22">
        <v>0</v>
      </c>
      <c r="CF21" s="22">
        <v>7.7</v>
      </c>
      <c r="CG21" s="22">
        <v>4.4000000000000004</v>
      </c>
      <c r="CH21" s="22">
        <v>6.2</v>
      </c>
      <c r="CI21" s="22">
        <v>7.68</v>
      </c>
      <c r="CJ21" s="22">
        <v>0</v>
      </c>
      <c r="CK21" s="22">
        <v>15.5</v>
      </c>
      <c r="CL21" s="22">
        <v>9.1999999999999993</v>
      </c>
      <c r="CM21" s="22">
        <v>12.4</v>
      </c>
      <c r="CN21" s="22">
        <v>15.25</v>
      </c>
      <c r="CO21" s="22">
        <v>0</v>
      </c>
      <c r="CP21" s="27"/>
      <c r="CQ21" s="38">
        <f>IF(CC21&gt;0,CC21,"")</f>
        <v>12.4</v>
      </c>
      <c r="CR21" s="38">
        <f>IF(CD21&gt;0,CD21,"")</f>
        <v>15</v>
      </c>
      <c r="CS21" s="40">
        <f>IF(SUM(CA21:CD21)-CE21&gt;0,SUM(CA21:CD21)-CE21,"")</f>
        <v>52.5</v>
      </c>
      <c r="CT21" s="40">
        <f>IF(CH21&gt;0,CH21,"")</f>
        <v>6.2</v>
      </c>
      <c r="CU21" s="40">
        <f>IF(CI21&gt;0,CI21,"")</f>
        <v>7.68</v>
      </c>
      <c r="CV21" s="40">
        <f>IF(SUM(CF21:CI21)-CJ21&gt;0,SUM(CF21:CI21)-CJ21,"")</f>
        <v>25.98</v>
      </c>
      <c r="CW21" s="40">
        <f>IF(CS21="","",MAX(CS21,CV21))</f>
        <v>52.5</v>
      </c>
      <c r="CX21" s="40">
        <f>IF(CM21&gt;0,CM21,"")</f>
        <v>12.4</v>
      </c>
      <c r="CY21" s="40">
        <f>IF(CN21&gt;0,CN21,"")</f>
        <v>15.25</v>
      </c>
      <c r="CZ21" s="40">
        <f>IF(SUM(CK21:CN21)-CO21&gt;0,SUM(CK21:CN21)-CO21,"")</f>
        <v>52.35</v>
      </c>
      <c r="DA21" s="40">
        <f>IF(SUM(CW21,CZ21)&gt;0,SUM(CW21,CZ21),"")</f>
        <v>104.85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13.65</v>
      </c>
      <c r="SW21" s="22">
        <f>IF($CP21="P",CB21,(CB21+BA21)/2)</f>
        <v>8.1000000000000014</v>
      </c>
      <c r="SX21" s="22">
        <f>IF($CP21="P",CC21,(CC21+BB21)/2)</f>
        <v>11</v>
      </c>
      <c r="SY21" s="22">
        <f>IF($CP21="P",CD21,(CD21+BC21)/2)</f>
        <v>13.17</v>
      </c>
      <c r="SZ21" s="22">
        <f>IF($CP21="P",CE21,(CE21+BD21)/2)</f>
        <v>0</v>
      </c>
      <c r="TA21" s="22">
        <f>IF($CP21="P",CF21,(CF21+BE21)/2)</f>
        <v>6.75</v>
      </c>
      <c r="TB21" s="22">
        <f>IF($CP21="P",CG21,(CG21+BF21)/2)</f>
        <v>3.95</v>
      </c>
      <c r="TC21" s="22">
        <f>IF($CP21="P",CH21,(CH21+BG21)/2)</f>
        <v>5.6</v>
      </c>
      <c r="TD21" s="22">
        <f>IF($CP21="P",CI21,(CI21+BH21)/2)</f>
        <v>6.8100000000000005</v>
      </c>
      <c r="TE21" s="22">
        <f>IF($CP21="P",CJ21,(CJ21+BI21)/2)</f>
        <v>0</v>
      </c>
      <c r="TF21" s="22">
        <f>IF($CP21="P",CK21,(CK21+BJ21)/2)</f>
        <v>7.75</v>
      </c>
      <c r="TG21" s="22">
        <f>IF($CP21="P",CL21,(CL21+BK21)/2)</f>
        <v>4.5999999999999996</v>
      </c>
      <c r="TH21" s="22">
        <f>IF($CP21="P",CM21,(CM21+BL21)/2)</f>
        <v>6.2</v>
      </c>
      <c r="TI21" s="22">
        <f>IF($CP21="P",CN21,(CN21+BM21)/2)</f>
        <v>7.625</v>
      </c>
      <c r="TJ21" s="22">
        <f>IF($CP21="P",CO21,(CO21+BN21)/2)</f>
        <v>0</v>
      </c>
      <c r="TK21" s="27" t="s">
        <v>46</v>
      </c>
      <c r="TL21" s="40">
        <f>IF(SX21&gt;0,SX21,"")</f>
        <v>11</v>
      </c>
      <c r="TM21" s="40">
        <f>IF(SY21&gt;0,SY21,"")</f>
        <v>13.17</v>
      </c>
      <c r="TN21" s="40">
        <f>IF(SUM(SV21:SY21)-SZ21&gt;0,SUM(SV21:SY21)-SZ21,"")</f>
        <v>45.92</v>
      </c>
      <c r="TO21" s="40">
        <f>IF(TC21&gt;0,TC21,"")</f>
        <v>5.6</v>
      </c>
      <c r="TP21" s="40">
        <f>IF(TD21&gt;0,TD21,"")</f>
        <v>6.8100000000000005</v>
      </c>
      <c r="TQ21" s="40">
        <f>IF(SUM(TA21:TD21)-TE21&gt;0,SUM(TA21:TD21)-TE21,"")</f>
        <v>23.11</v>
      </c>
      <c r="TR21" s="40">
        <f>IF(MAX(TN21,TQ21)&gt;0,MAX(TN21,TQ21),"")</f>
        <v>45.92</v>
      </c>
      <c r="TS21" s="40">
        <f>IF(TH21&gt;0,TH21,"")</f>
        <v>6.2</v>
      </c>
      <c r="TT21" s="40">
        <f>IF(TI21&gt;0,TI21,"")</f>
        <v>7.625</v>
      </c>
      <c r="TU21" s="40">
        <f>IF(SUM(TF21:TI21)-TJ21&gt;0,SUM(TF21:TI21)-TJ21,"")</f>
        <v>26.175000000000001</v>
      </c>
      <c r="TV21" s="40">
        <f>IF(SUM(TR21,TU21)&gt;0,SUM(TR21,TU21),"")</f>
        <v>72.094999999999999</v>
      </c>
    </row>
    <row r="22" spans="1:542" x14ac:dyDescent="0.2">
      <c r="A22" s="4" t="str" cm="1">
        <f t="array" ref="A22">IF(AND(J22&lt;&gt;"",J22&lt;&gt;"No DD"),SUMPRODUCT((J$4:J$41&lt;&gt;"")*(J$4:J$41&lt;&gt;"No DD")*(F$4:F$41&gt;F22))+1,IF(J22="No DD",SUMPRODUCT((J$4:J$41="No DD")*(F$4:F$41&gt;F22))+1+SUMPRODUCT((J$4:J$41&lt;&gt;"")*(J$4:J$41&lt;&gt;"No DD")),""))</f>
        <v/>
      </c>
      <c r="B22" s="4" t="str" cm="1">
        <f t="array" ref="B22">IF(AND(J22&lt;&gt;"",J22&lt;&gt;"No DD",G22=""),SUMPRODUCT((J$4:J$41&lt;&gt;"")*(J$4:J$41&lt;&gt;"No DD")*(G$4:G$41="")*(F$4:F$41&gt;F22))+1,IF(J22="No DD",SUMPRODUCT((J$4:J$41="No DD")*(F$4:F$41&gt;F22)*(G$4:G$41=""))+1+SUMPRODUCT((J$4:J$41&lt;&gt;"")*(G$4:G$41="")*(J$4:J$41&lt;&gt;"No DD")),""))</f>
        <v/>
      </c>
      <c r="C22" s="5" t="s">
        <v>189</v>
      </c>
      <c r="D22" s="4" t="s">
        <v>5</v>
      </c>
      <c r="E22" s="4">
        <v>2007</v>
      </c>
      <c r="F22" s="9">
        <f>SUM(L22:V22)+SUM(L22:T22)*0.0000001+SUM(L22)*0.0000000000001</f>
        <v>155.72001557200491</v>
      </c>
      <c r="G22" s="66"/>
      <c r="H22" s="3" t="str">
        <f>IF(OR(AND(AO22&gt;=AY$43,AO22&lt;&gt;"",AQ22&gt;=AY$47,AQ22&lt;&gt;"",AN22=""),AND(AR22&gt;=AY$43,AR22&lt;&gt;"",AT22&gt;=AY$47,AT22&lt;&gt;"",AN22=""),AND(AV22&gt;=AY$43,AV22&lt;&gt;"",AX22&gt;=AY$47,AX22&lt;&gt;"",AN22=""),AND(BP22&gt;=BZ$43,BP22&lt;&gt;"",BR22&gt;=BZ$47,BR22&lt;&gt;"",BO22=""),AND(BS22&gt;=BZ$43,BS22&lt;&gt;"",BU22&gt;=BZ$47,BU22&lt;&gt;"",BO22=""),AND(BW22&gt;=BZ$43,BW22&lt;&gt;"",BY22&gt;=BZ$47,BY22&lt;&gt;"",BO22=""),AND(CQ22&gt;=DA$43,CQ22&lt;&gt;"",CS22&gt;=DA$47,CS22&lt;&gt;"",CP22=""),AND(CT22&gt;=DA$43,CT22&lt;&gt;"",CV22&gt;=DA$47,CV22&lt;&gt;"",CP22=""),AND(CX22&gt;=DA$43,CX22&lt;&gt;"",CZ22&gt;=DA$47,CZ22&lt;&gt;"",CP22=""),AND(DX22&gt;=EK$43,DX22&lt;&gt;"",DZ22&gt;=EK$47,DZ22&lt;&gt;""),AND(EA22&gt;=EK$43,EA22&lt;&gt;"",EC22&gt;=EK$47,EC22&lt;&gt;""),AND(EE22&gt;=EK$43,EE22&lt;&gt;"",EG22&gt;=EK$47,EG22&lt;&gt;""),AND(EH22&gt;=EK$43,EH22&lt;&gt;"",EJ22&gt;=EK$47,EJ22&lt;&gt;""),AND(FF22&gt;=FS$43,FF22&lt;&gt;"",FH22&gt;=FS$47,FH22&lt;&gt;""),AND(FI22&gt;=FS$43,FI22&lt;&gt;"",FK22&gt;=FS$47,FK22&lt;&gt;""),AND(FM22&gt;=FS$43,FM22&lt;&gt;"",FO22&gt;=FS$47,FO22&lt;&gt;""),AND(FP22&gt;=FS$43,FP22&lt;&gt;"",FR22&gt;=FS$47,FR22&lt;&gt;""),AND(GN22&gt;=HA$43,GN22&lt;&gt;"",GP22&gt;=HA$47,GP22&lt;&gt;""),AND(GQ22&gt;=HA$43,GQ22&lt;&gt;"",GS22&gt;=HA$47,GS22&lt;&gt;""),AND(GU22&gt;=HA$43,GU22&lt;&gt;"",GW22&gt;=HA$47,GW22&lt;&gt;""),AND(GX22&gt;=HA$43,GX22&lt;&gt;"",GZ22&gt;=HA$47,GZ22&lt;&gt;""),AND(HV22&gt;=II$43,HV22&lt;&gt;"",HX22&gt;=II$47,HX22&lt;&gt;""),AND(HY22&gt;=II$43,HY22&lt;&gt;"",IA22&gt;=II$47,IA22&lt;&gt;""),AND(IC22&gt;=II$43,IC22&lt;&gt;"",IE22&gt;=II$47,IE22&lt;&gt;""),AND(IF22&gt;=II$43,IF22&lt;&gt;"",IH22&gt;=II$47,IH22&lt;&gt;""),AND(JD22&gt;=JQ$43,JD22&lt;&gt;"",JF22&gt;=JQ$47,JF22&lt;&gt;""),AND(JG22&gt;=JQ$43,JG22&lt;&gt;"",JI22&gt;=JQ$47,JI22&lt;&gt;""),AND(JK22&gt;=JQ$43,JK22&lt;&gt;"",JM22&gt;=JQ$47,JM22&lt;&gt;""),AND(JN22&gt;=JQ$43,JN22&lt;&gt;"",JP22&gt;=JQ$47,JP22&lt;&gt;""),AND(KL22&gt;=KY$43,KL22&lt;&gt;"",KN22&gt;=KY$47,KN22&lt;&gt;""),AND(KO22&gt;=KY$43,KO22&lt;&gt;"",KQ22&gt;=KY$47,KQ22&lt;&gt;""),AND(KS22&gt;=KY$43,KS22&lt;&gt;"",KU22&gt;=KY$47,KU22&lt;&gt;""),AND(KV22&gt;=KY$43,KV22&lt;&gt;"",KX22&gt;=KY$47,KX22&lt;&gt;""),AND(LT22&gt;=MG$43,LT22&lt;&gt;"",LV22&gt;=MG$47,LV22&lt;&gt;""),AND(LW22&gt;=MG$43,LW22&lt;&gt;"",LY22&gt;=MG$47,LY22&lt;&gt;""),AND(MA22&gt;=MG$43,MA22&lt;&gt;"",MC22&gt;=MG$47,MC22&lt;&gt;""),AND(MD22&gt;=MG$43,MD22&lt;&gt;"",MF22&gt;=MG$47,MF22&lt;&gt;""),AND(NB22&gt;=NO$43,NB22&lt;&gt;"",ND22&gt;=NO$47,ND22&lt;&gt;""),AND(NE22&gt;=NO$43,NE22&lt;&gt;"",NG22&gt;=NO$47,NG22&lt;&gt;""),AND(NI22&gt;=NO$43,NI22&lt;&gt;"",NK22&gt;=NO$47,NK22&lt;&gt;""),AND(NL22&gt;=NO$43,NL22&lt;&gt;"",NN22&gt;=NO$47,NN22&lt;&gt;""),AND(OJ22&gt;=OW$43,OJ22&lt;&gt;"",OL22&gt;=OW$47,OL22&lt;&gt;""),AND(OM22&gt;=OW$43,OM22&lt;&gt;"",OO22&gt;=OW$47,OO22&lt;&gt;""),AND(OQ22&gt;=OW$43,OQ22&lt;&gt;"",OS22&gt;=OW$47,OS22&lt;&gt;""),AND(OT22&gt;=OW$43,OT22&lt;&gt;"",OV22&gt;=OW$47,OV22&lt;&gt;""),AND(PR22&gt;=QE$43,PR22&lt;&gt;"",PT22&gt;=QE$47,PT22&lt;&gt;""),AND(PU22&gt;=QE$43,PU22&lt;&gt;"",PW22&gt;=QE$47,PW22&lt;&gt;""),AND(PY22&gt;=QE$43,PY22&lt;&gt;"",QA22&gt;=QE$47,QA22&lt;&gt;""),AND(QB22&gt;=QE$43,QB22&lt;&gt;"",QD22&gt;=QE$47,QD22&lt;&gt;""),AND(QZ22&gt;=RM$43,QZ22&lt;&gt;"",RB22&gt;=RM$47,RB22&lt;&gt;""),AND(RC22&gt;=RM$43,RC22&lt;&gt;"",RE22&gt;=RM$47,RE22&lt;&gt;""),AND(RG22&gt;=RM$43,RG22&lt;&gt;"",RI22&gt;=RM$47,RI22&lt;&gt;""),AND(RJ22&gt;=RM$43,RJ22&lt;&gt;"",RL22&gt;=RM$47,RL22&lt;&gt;""),AND(SH22&gt;=SU$43,SH22&lt;&gt;"",SJ22&gt;=SU$47,SJ22&lt;&gt;""),AND(SK22&gt;=SU$43,SK22&lt;&gt;"",SM22&gt;=SU$47,SM22&lt;&gt;""),AND(SO22&gt;=SU$43,SO22&lt;&gt;"",SQ22&gt;=SU$47,SQ22&lt;&gt;""),AND(SR22&gt;=SU$43,SR22&lt;&gt;"",ST22&gt;=SU$47,ST22&lt;&gt;"")),"P","")</f>
        <v/>
      </c>
      <c r="I22" s="3" t="str">
        <f>IF(OR(AND(AQ22&gt;=AY$47,AQ22&lt;&gt;"",AN22=""),AND(AT22&gt;=AY$47,AT22&lt;&gt;"",AN22=""),AND(AX22&gt;=AY$47,AX22&lt;&gt;"",AN22=""),AND(BR22&gt;=BZ$47,BR22&lt;&gt;"",BO22=""),AND(BU22&gt;=BZ$47,BU22&lt;&gt;"",BO22=""),AND(BY22&gt;=BZ$47,BY22&lt;&gt;"",BO22=""),AND(CS22&gt;=DA$47,CS22&lt;&gt;"",CP22=""),AND(CV22&gt;=DA$47,CV22&lt;&gt;"",CP22=""),AND(CZ22&gt;=DA$47,CZ22&lt;&gt;"",CP22=""),AND(DZ22&gt;=EK$47,DZ22&lt;&gt;""),AND(EC22&gt;=EK$47,EC22&lt;&gt;""),AND(EG22&gt;=EK$47,EG22&lt;&gt;""),AND(EJ22&gt;=EK$47,EJ22&lt;&gt;""),AND(FH22&gt;=FS$47,FH22&lt;&gt;""),AND(FK22&gt;=FS$47,FK22&lt;&gt;""),AND(FO22&gt;=FS$47,FO22&lt;&gt;""),AND(FR22&gt;=FS$47,FR22&lt;&gt;""),AND(GP22&gt;=HA$47,GP22&lt;&gt;""),AND(GS22&gt;=HA$47,GS22&lt;&gt;""),AND(GW22&gt;=HA$47,GW22&lt;&gt;""),AND(GZ22&gt;=HA$47,GZ22&lt;&gt;""),AND(HX22&gt;=II$47,HX22&lt;&gt;""),AND(IA22&gt;=II$47,IA22&lt;&gt;""),AND(IE22&gt;=II$47,IE22&lt;&gt;""),AND(IH22&gt;=II$47,IH22&lt;&gt;""),AND(JF22&gt;=JQ$47,JF22&lt;&gt;""),AND(JI22&gt;=JQ$47,JI22&lt;&gt;""),AND(JM22&gt;=JQ$47,JM22&lt;&gt;""),AND(JP22&gt;=JQ$47,JP22&lt;&gt;""),AND(KN22&gt;=KY$47,KN22&lt;&gt;""),AND(KQ22&gt;=KY$47,KQ22&lt;&gt;""),AND(KU22&gt;=KY$47,KU22&lt;&gt;""),AND(KX22&gt;=KY$47,KX22&lt;&gt;""),AND(LV22&gt;=MG$47,LV22&lt;&gt;""),AND(LY22&gt;=MG$47,LY22&lt;&gt;""),AND(MC22&gt;=MG$47,MC22&lt;&gt;""),AND(MF22&gt;=MG$47,MF22&lt;&gt;""),AND(ND22&gt;=NO$47,ND22&lt;&gt;""),AND(NG22&gt;=NO$47,NG22&lt;&gt;""),AND(NK22&gt;=NO$47,NK22&lt;&gt;""),AND(NN22&gt;=NO$47,NN22&lt;&gt;""),AND(OL22&gt;=OW$47,OL22&lt;&gt;""),AND(OO22&gt;=OW$47,OO22&lt;&gt;""),AND(OS22&gt;=OW$47,OS22&lt;&gt;""),AND(OV22&gt;=OW$47,OV22&lt;&gt;""),AND(PT22&gt;=QE$47,PT22&lt;&gt;""),AND(PW22&gt;=QE$47,PW22&lt;&gt;""),AND(QA22&gt;=QE$47,QA22&lt;&gt;""),AND(QD22&gt;=QE$47,QD22&lt;&gt;""),AND(RB22&gt;=RM$47,RB22&lt;&gt;""),AND(RE22&gt;=RM$47,RE22&lt;&gt;""),AND(RI22&gt;=RM$47,RI22&lt;&gt;""),AND(RL22&gt;=RM$47,RL22&lt;&gt;""),AND(SJ22&gt;=SU$47,SJ22&lt;&gt;""),AND(SM22&gt;=SU$47,SM22&lt;&gt;""),AND(SQ22&gt;=SU$47,SQ22&lt;&gt;""),AND(ST22&gt;=SU$47,ST22&lt;&gt;"")),"P","")</f>
        <v/>
      </c>
      <c r="J22" s="36" t="str">
        <f>IF(AND(I22="P",H22=""),"No DD",IF(OR(AND(AO22&gt;=AY$46,AO22&lt;&gt;"",AQ22&gt;=AY$50,AQ22&lt;&gt;"",AN22=""),AND(AR22&gt;=AY$46,AR22&lt;&gt;"",AT22&gt;=AY$50,AT22&lt;&gt;"",AN22=""),AND(AV22&gt;=AY$46,AV22&lt;&gt;"",AX22&gt;=AY$50,AX22&lt;&gt;"",AN22=""),AND(BP22&gt;=BZ$46,BP22&lt;&gt;"",BR22&gt;=BZ$50,BR22&lt;&gt;"",BO22=""),AND(BS22&gt;=BZ$46,BS22&lt;&gt;"",BU22&gt;=BZ$50,BU22&lt;&gt;"",BO22=""),AND(BW22&gt;=BZ$46,BW22&lt;&gt;"",BY22&gt;=BZ$50,BY22&lt;&gt;"",BO22=""),AND(CQ22&gt;=DA$46,CQ22&lt;&gt;"",CS22&gt;=DA$50,CS22&lt;&gt;"",CP22=""),AND(CT22&gt;=DA$46,CT22&lt;&gt;"",CV22&gt;=DA$50,CV22&lt;&gt;"",CP22=""),AND(CX22&gt;=DA$46,CX22&lt;&gt;"",CZ22&gt;=DA$50,CZ22&lt;&gt;"",CP22=""),AND(DX22&gt;=EK$46,DX22&lt;&gt;"",DZ22&gt;=EK$50,DZ22&lt;&gt;""),AND(EA22&gt;=EK$46,EA22&lt;&gt;"",EC22&gt;=EK$50,EC22&lt;&gt;""),AND(EE22&gt;=EK$46,EE22&lt;&gt;"",EG22&gt;=EK$50,EG22&lt;&gt;""),AND(EH22&gt;=EK$46,EH22&lt;&gt;"",EJ22&gt;=EK$50,EJ22&lt;&gt;""),AND(FF22&gt;=FS$46,FF22&lt;&gt;"",FH22&gt;=FS$50,FH22&lt;&gt;""),AND(FI22&gt;=FS$46,FI22&lt;&gt;"",FK22&gt;=FS$50,FK22&lt;&gt;""),AND(FM22&gt;=FS$46,FM22&lt;&gt;"",FO22&gt;=FS$50,FO22&lt;&gt;""),AND(FP22&gt;=FS$46,FP22&lt;&gt;"",FR22&gt;=FS$50,FR22&lt;&gt;""),AND(GN22&gt;=HA$46,GN22&lt;&gt;"",GP22&gt;=HA$50,GP22&lt;&gt;""),AND(GQ22&gt;=HA$46,GQ22&lt;&gt;"",GS22&gt;=HA$50,GS22&lt;&gt;""),AND(GU22&gt;=HA$46,GU22&lt;&gt;"",GW22&gt;=HA$50,GW22&lt;&gt;""),AND(GX22&gt;=HA$46,GX22&lt;&gt;"",GZ22&gt;=HA$50,GZ22&lt;&gt;""),AND(HV22&gt;=II$46,HV22&lt;&gt;"",HX22&gt;=II$50,HX22&lt;&gt;""),AND(HY22&gt;=II$46,HY22&lt;&gt;"",IA22&gt;=II$50,IA22&lt;&gt;""),AND(IC22&gt;=II$46,IC22&lt;&gt;"",IE22&gt;=II$50,IE22&lt;&gt;""),AND(IF22&gt;=II$46,IF22&lt;&gt;"",IH22&gt;=II$50,IH22&lt;&gt;""),AND(JD22&gt;=JQ$46,JD22&lt;&gt;"",JF22&gt;=JQ$50,JF22&lt;&gt;""),AND(JG22&gt;=JQ$46,JG22&lt;&gt;"",JI22&gt;=JQ$50,JI22&lt;&gt;""),AND(JK22&gt;=JQ$46,JK22&lt;&gt;"",JM22&gt;=JQ$50,JM22&lt;&gt;""),AND(JN22&gt;=JQ$46,JN22&lt;&gt;"",JP22&gt;=JQ$50,JP22&lt;&gt;""),AND(KL22&gt;=KY$46,KL22&lt;&gt;"",KN22&gt;=KY$50,KN22&lt;&gt;""),AND(KO22&gt;=KY$46,KO22&lt;&gt;"",KQ22&gt;=KY$50,KQ22&lt;&gt;""),AND(KS22&gt;=KY$46,KS22&lt;&gt;"",KU22&gt;=KY$50,KU22&lt;&gt;""),AND(KV22&gt;=KY$46,KV22&lt;&gt;"",KX22&gt;=KY$50,KX22&lt;&gt;""),AND(LT22&gt;=MG$46,LT22&lt;&gt;"",LV22&gt;=MG$50,LV22&lt;&gt;""),AND(LW22&gt;=MG$46,LW22&lt;&gt;"",LY22&gt;=MG$50,LY22&lt;&gt;""),AND(MA22&gt;=MG$46,MA22&lt;&gt;"",MC22&gt;=MG$50,MC22&lt;&gt;""),AND(MD22&gt;=MG$46,MD22&lt;&gt;"",MF22&gt;=MG$50,MF22&lt;&gt;""),AND(NB22&gt;=NO$46,NB22&lt;&gt;"",ND22&gt;=NO$50,ND22&lt;&gt;""),AND(NE22&gt;=NO$46,NE22&lt;&gt;"",NG22&gt;=NO$50,NG22&lt;&gt;""),AND(NI22&gt;=NO$46,NI22&lt;&gt;"",NK22&gt;=NO$50,NK22&lt;&gt;""),AND(NL22&gt;=NO$46,NL22&lt;&gt;"",NN22&gt;=NO$50,NN22&lt;&gt;""),AND(OJ22&gt;=OW$46,OJ22&lt;&gt;"",OL22&gt;=OW$50,OL22&lt;&gt;""),AND(OM22&gt;=OW$46,OM22&lt;&gt;"",OO22&gt;=OW$50,OO22&lt;&gt;""),AND(OQ22&gt;=OW$46,OQ22&lt;&gt;"",OS22&gt;=OW$50,OS22&lt;&gt;""),AND(OT22&gt;=OW$46,OT22&lt;&gt;"",OV22&gt;=OW$50,OV22&lt;&gt;""),AND(PR22&gt;=QE$46,PR22&lt;&gt;"",PT22&gt;=QE$50,PT22&lt;&gt;""),AND(PU22&gt;=QE$46,PU22&lt;&gt;"",PW22&gt;=QE$50,PW22&lt;&gt;""),AND(PY22&gt;=QE$46,PY22&lt;&gt;"",QA22&gt;=QE$50,QA22&lt;&gt;""),AND(QB22&gt;=QE$46,QB22&lt;&gt;"",QD22&gt;=QE$50,QD22&lt;&gt;""),AND(QZ22&gt;=RM$46,QZ22&lt;&gt;"",RB22&gt;=RM$50,RB22&lt;&gt;""),AND(RC22&gt;=RM$46,RC22&lt;&gt;"",RE22&gt;=RM$50,RE22&lt;&gt;""),AND(RG22&gt;=RM$46,RG22&lt;&gt;"",RI22&gt;=RM$50,RI22&lt;&gt;""),AND(RJ22&gt;=RM$46,RJ22&lt;&gt;"",RL22&gt;=RM$50,RL22&lt;&gt;""),AND(SH22&gt;=SU$46,SH22&lt;&gt;"",SJ22&gt;=SU$50,SJ22&lt;&gt;""),AND(SK22&gt;=SU$46,SK22&lt;&gt;"",SM22&gt;=SU$50,SM22&lt;&gt;""),AND(SO22&gt;=SU$46,SO22&lt;&gt;"",SQ22&gt;=SU$50,SQ22&lt;&gt;""),AND(SR22&gt;=SU$46,SR22&lt;&gt;"",ST22&gt;=SU$50,ST22&lt;&gt;"")),"Merit",IF(OR(AND(AO22&gt;=AY$45,AO22&lt;&gt;"",AQ22&gt;=AY$49,AQ22&lt;&gt;"",AN22=""),AND(AR22&gt;=AY$45,AR22&lt;&gt;"",AT22&gt;=AY$49,AT22&lt;&gt;"",AN22=""),AND(AV22&gt;=AY$45,AV22&lt;&gt;"",AX22&gt;=AY$49,AX22&lt;&gt;"",AN22=""),AND(BP22&gt;=BZ$45,BP22&lt;&gt;"",BR22&gt;=BZ$49,BR22&lt;&gt;"",BO22=""),AND(BS22&gt;=BZ$45,BS22&lt;&gt;"",BU22&gt;=BZ$49,BU22&lt;&gt;"",BO22=""),AND(BW22&gt;=BZ$45,BW22&lt;&gt;"",BY22&gt;=BZ$49,BY22&lt;&gt;"",BO22=""),AND(CQ22&gt;=DA$45,CQ22&lt;&gt;"",CS22&gt;=DA$49,CS22&lt;&gt;"",CP22=""),AND(CT22&gt;=DA$45,CT22&lt;&gt;"",CV22&gt;=DA$49,CV22&lt;&gt;"",CP22=""),AND(CX22&gt;=DA$45,CX22&lt;&gt;"",CZ22&gt;=DA$49,CZ22&lt;&gt;"",CP22=""),AND(DX22&gt;=EK$45,DX22&lt;&gt;"",DZ22&gt;=EK$49,DZ22&lt;&gt;""),AND(EA22&gt;=EK$45,EA22&lt;&gt;"",EC22&gt;=EK$49,EC22&lt;&gt;""),AND(EE22&gt;=EK$45,EE22&lt;&gt;"",EG22&gt;=EK$49,EG22&lt;&gt;""),AND(EH22&gt;=EK$45,EH22&lt;&gt;"",EJ22&gt;=EK$49,EJ22&lt;&gt;""),AND(FF22&gt;=FS$45,FF22&lt;&gt;"",FH22&gt;=FS$49,FH22&lt;&gt;""),AND(FI22&gt;=FS$45,FI22&lt;&gt;"",FK22&gt;=FS$49,FK22&lt;&gt;""),AND(FM22&gt;=FS$45,FM22&lt;&gt;"",FO22&gt;=FS$49,FO22&lt;&gt;""),AND(FP22&gt;=FS$45,FP22&lt;&gt;"",FR22&gt;=FS$49,FR22&lt;&gt;""),AND(GN22&gt;=HA$45,GN22&lt;&gt;"",GP22&gt;=HA$49,GP22&lt;&gt;""),AND(GQ22&gt;=HA$45,GQ22&lt;&gt;"",GS22&gt;=HA$49,GS22&lt;&gt;""),AND(GU22&gt;=HA$45,GU22&lt;&gt;"",GW22&gt;=HA$49,GW22&lt;&gt;""),AND(GX22&gt;=HA$45,GX22&lt;&gt;"",GZ22&gt;=HA$49,GZ22&lt;&gt;""),AND(HV22&gt;=II$45,HV22&lt;&gt;"",HX22&gt;=II$49,HX22&lt;&gt;""),AND(HY22&gt;=II$45,HY22&lt;&gt;"",IA22&gt;=II$49,IA22&lt;&gt;""),AND(IC22&gt;=II$45,IC22&lt;&gt;"",IE22&gt;=II$49,IE22&lt;&gt;""),AND(IF22&gt;=II$45,IF22&lt;&gt;"",IH22&gt;=II$49,IH22&lt;&gt;""),AND(JD22&gt;=JQ$45,JD22&lt;&gt;"",JF22&gt;=JQ$49,JF22&lt;&gt;""),AND(JG22&gt;=JQ$45,JG22&lt;&gt;"",JI22&gt;=JQ$49,JI22&lt;&gt;""),AND(JK22&gt;=JQ$45,JK22&lt;&gt;"",JM22&gt;=JQ$49,JM22&lt;&gt;""),AND(JN22&gt;=JQ$45,JN22&lt;&gt;"",JP22&gt;=JQ$49,JP22&lt;&gt;""),AND(KL22&gt;=KY$45,KL22&lt;&gt;"",KN22&gt;=KY$49,KN22&lt;&gt;""),AND(KO22&gt;=KY$45,KO22&lt;&gt;"",KQ22&gt;=KY$49,KQ22&lt;&gt;""),AND(KS22&gt;=KY$45,KS22&lt;&gt;"",KU22&gt;=KY$49,KU22&lt;&gt;""),AND(KV22&gt;=KY$45,KV22&lt;&gt;"",KX22&gt;=KY$49,KX22&lt;&gt;""),AND(LT22&gt;=MG$45,LT22&lt;&gt;"",LV22&gt;=MG$49,LV22&lt;&gt;""),AND(LW22&gt;=MG$45,LW22&lt;&gt;"",LY22&gt;=MG$49,LY22&lt;&gt;""),AND(MA22&gt;=MG$45,MA22&lt;&gt;"",MC22&gt;=MG$49,MC22&lt;&gt;""),AND(MD22&gt;=MG$45,MD22&lt;&gt;"",MF22&gt;=MG$49,MF22&lt;&gt;""),AND(NB22&gt;=NO$45,NB22&lt;&gt;"",ND22&gt;=NO$49,ND22&lt;&gt;""),AND(NE22&gt;=NO$45,NE22&lt;&gt;"",NG22&gt;=NO$49,NG22&lt;&gt;""),AND(NI22&gt;=NO$45,NI22&lt;&gt;"",NK22&gt;=NO$49,NK22&lt;&gt;""),AND(NL22&gt;=NO$45,NL22&lt;&gt;"",NN22&gt;=NO$49,NN22&lt;&gt;""),AND(OJ22&gt;=OW$45,OJ22&lt;&gt;"",OL22&gt;=OW$49,OL22&lt;&gt;""),AND(OM22&gt;=OW$45,OM22&lt;&gt;"",OO22&gt;=OW$49,OO22&lt;&gt;""),AND(OQ22&gt;=OW$45,OQ22&lt;&gt;"",OS22&gt;=OW$49,OS22&lt;&gt;""),AND(OT22&gt;=OW$45,OT22&lt;&gt;"",OV22&gt;=OW$49,OV22&lt;&gt;""),AND(PR22&gt;=QE$45,PR22&lt;&gt;"",PT22&gt;=QE$49,PT22&lt;&gt;""),AND(PU22&gt;=QE$45,PU22&lt;&gt;"",PW22&gt;=QE$49,PW22&lt;&gt;""),AND(PY22&gt;=QE$45,PY22&lt;&gt;"",QA22&gt;=QE$49,QA22&lt;&gt;""),AND(QB22&gt;=QE$45,QB22&lt;&gt;"",QD22&gt;=QE$49,QD22&lt;&gt;""),AND(QZ22&gt;=RM$45,QZ22&lt;&gt;"",RB22&gt;=RM$49,RB22&lt;&gt;""),AND(RC22&gt;=RM$45,RC22&lt;&gt;"",RE22&gt;=RM$49,RE22&lt;&gt;""),AND(RG22&gt;=RM$45,RG22&lt;&gt;"",RI22&gt;=RM$49,RI22&lt;&gt;""),AND(RJ22&gt;=RM$45,RJ22&lt;&gt;"",RL22&gt;=RM$49,RL22&lt;&gt;""),AND(SH22&gt;=SU$45,SH22&lt;&gt;"",SJ22&gt;=SU$49,SJ22&lt;&gt;""),AND(SK22&gt;=SU$45,SK22&lt;&gt;"",SM22&gt;=SU$49,SM22&lt;&gt;""),AND(SO22&gt;=SU$45,SO22&lt;&gt;"",SQ22&gt;=SU$49,SQ22&lt;&gt;""),AND(SR22&gt;=SU$45,SR22&lt;&gt;"",ST22&gt;=SU$49,ST22&lt;&gt;"")),"Excellence",IF(K22="P","Worlds Team",IF(H22="P","National Team","")))))</f>
        <v/>
      </c>
      <c r="K22" s="3" t="str">
        <f>IF(OR(AND(AO22&gt;=AY$44,AO22&lt;&gt;"",AQ22&gt;=AY$48,AQ22&lt;&gt;"",AN22=""),AND(AR22&gt;=AY$44,AR22&lt;&gt;"",AT22&gt;=AY$48,AT22&lt;&gt;"",AN22=""),AND(AV22&gt;=AY$44,AV22&lt;&gt;"",AX22&gt;=AY$48,AX22&lt;&gt;"",AN22=""),AND(BP22&gt;=BZ$44,BP22&lt;&gt;"",BR22&gt;=BZ$48,BR22&lt;&gt;"",BO22=""),AND(BS22&gt;=BZ$44,BS22&lt;&gt;"",BU22&gt;=BZ$48,BU22&lt;&gt;"",BO22=""),AND(BW22&gt;=BZ$44,BW22&lt;&gt;"",BY22&gt;=BZ$48,BY22&lt;&gt;"",BO22=""),AND(CQ22&gt;=DA$44,CQ22&lt;&gt;"",CS22&gt;=DA$48,CS22&lt;&gt;"",CP22=""),AND(CT22&gt;=DA$44,CT22&lt;&gt;"",CV22&gt;=DA$48,CV22&lt;&gt;"",CP22=""),AND(CX22&gt;=DA$44,CX22&lt;&gt;"",CZ22&gt;=DA$48,CZ22&lt;&gt;"",CP22=""),AND(DX22&gt;=EK$44,DX22&lt;&gt;"",DZ22&gt;=EK$48,DZ22&lt;&gt;""),AND(EA22&gt;=EK$44,EA22&lt;&gt;"",EC22&gt;=EK$48,EC22&lt;&gt;""),AND(EE22&gt;=EK$44,EE22&lt;&gt;"",EG22&gt;=EK$48,EG22&lt;&gt;""),AND(EH22&gt;=EK$44,EH22&lt;&gt;"",EJ22&gt;=EK$48,EJ22&lt;&gt;""),AND(FF22&gt;=FS$44,FF22&lt;&gt;"",FH22&gt;=FS$48,FH22&lt;&gt;""),AND(FI22&gt;=FS$44,FI22&lt;&gt;"",FK22&gt;=FS$48,FK22&lt;&gt;""),AND(FM22&gt;=FS$44,FM22&lt;&gt;"",FO22&gt;=FS$48,FO22&lt;&gt;""),AND(FP22&gt;=FS$44,FP22&lt;&gt;"",FR22&gt;=FS$48,FR22&lt;&gt;""),AND(GN22&gt;=HA$44,GN22&lt;&gt;"",GP22&gt;=HA$48,GP22&lt;&gt;""),AND(GQ22&gt;=HA$44,GQ22&lt;&gt;"",GS22&gt;=HA$48,GS22&lt;&gt;""),AND(GU22&gt;=HA$44,GU22&lt;&gt;"",GW22&gt;=HA$48,GW22&lt;&gt;""),AND(GX22&gt;=HA$44,GX22&lt;&gt;"",GZ22&gt;=HA$48,GZ22&lt;&gt;""),AND(HV22&gt;=II$44,HV22&lt;&gt;"",HX22&gt;=II$48,HX22&lt;&gt;""),AND(HY22&gt;=II$44,HY22&lt;&gt;"",IA22&gt;=II$48,IA22&lt;&gt;""),AND(IC22&gt;=II$44,IC22&lt;&gt;"",IE22&gt;=II$48,IE22&lt;&gt;""),AND(IF22&gt;=II$44,IF22&lt;&gt;"",IH22&gt;=II$48,IH22&lt;&gt;""),AND(JD22&gt;=JQ$44,JD22&lt;&gt;"",JF22&gt;=JQ$48,JF22&lt;&gt;""),AND(JG22&gt;=JQ$44,JG22&lt;&gt;"",JI22&gt;=JQ$48,JI22&lt;&gt;""),AND(JK22&gt;=JQ$44,JK22&lt;&gt;"",JM22&gt;=JQ$48,JM22&lt;&gt;""),AND(JN22&gt;=JQ$44,JN22&lt;&gt;"",JP22&gt;=JQ$48,JP22&lt;&gt;""),AND(KL22&gt;=KY$44,KL22&lt;&gt;"",KN22&gt;=KY$48,KN22&lt;&gt;""),AND(KO22&gt;=KY$44,KO22&lt;&gt;"",KQ22&gt;=KY$48,KQ22&lt;&gt;""),AND(KS22&gt;=KY$44,KS22&lt;&gt;"",KU22&gt;=KY$48,KU22&lt;&gt;""),AND(KV22&gt;=KY$44,KV22&lt;&gt;"",KX22&gt;=KY$48,KX22&lt;&gt;""),AND(LT22&gt;=MG$44,LT22&lt;&gt;"",LV22&gt;=MG$48,LV22&lt;&gt;""),AND(LW22&gt;=MG$44,LW22&lt;&gt;"",LY22&gt;=MG$48,LY22&lt;&gt;""),AND(MA22&gt;=MG$44,MA22&lt;&gt;"",MC22&gt;=MG$48,MC22&lt;&gt;""),AND(MD22&gt;=MG$44,MD22&lt;&gt;"",MF22&gt;=MG$48,MF22&lt;&gt;""),AND(NB22&gt;=NO$44,NB22&lt;&gt;"",ND22&gt;=NO$48,ND22&lt;&gt;""),AND(NE22&gt;=NO$44,NE22&lt;&gt;"",NG22&gt;=NO$48,NG22&lt;&gt;""),AND(NI22&gt;=NO$44,NI22&lt;&gt;"",NK22&gt;=NO$48,NK22&lt;&gt;""),AND(NL22&gt;=NO$44,NL22&lt;&gt;"",NN22&gt;=NO$48,NN22&lt;&gt;""),AND(OJ22&gt;=OW$44,OJ22&lt;&gt;"",OL22&gt;=OW$48,OL22&lt;&gt;""),AND(OM22&gt;=OW$44,OM22&lt;&gt;"",OO22&gt;=OW$48,OO22&lt;&gt;""),AND(OQ22&gt;=OW$44,OQ22&lt;&gt;"",OS22&gt;=OW$48,OS22&lt;&gt;""),AND(OT22&gt;=OW$44,OT22&lt;&gt;"",OV22&gt;=OW$48,OV22&lt;&gt;""),AND(PR22&gt;=QE$44,PR22&lt;&gt;"",PT22&gt;=QE$48,PT22&lt;&gt;""),AND(PU22&gt;=QE$44,PU22&lt;&gt;"",PW22&gt;=QE$48,PW22&lt;&gt;""),AND(PY22&gt;=QE$44,PY22&lt;&gt;"",QA22&gt;=QE$48,QA22&lt;&gt;""),AND(QB22&gt;=QE$44,QB22&lt;&gt;"",QD22&gt;=QE$48,QD22&lt;&gt;""),AND(QZ22&gt;=RM$44,QZ22&lt;&gt;"",RB22&gt;=RM$48,RB22&lt;&gt;""),AND(RC22&gt;=RM$44,RC22&lt;&gt;"",RE22&gt;=RM$48,RE22&lt;&gt;""),AND(RG22&gt;=RM$44,RG22&lt;&gt;"",RI22&gt;=RM$48,RI22&lt;&gt;""),AND(RJ22&gt;=RM$44,RJ22&lt;&gt;"",RL22&gt;=RM$48,RL22&lt;&gt;""),AND(SH22&gt;=SU$44,SH22&lt;&gt;"",SJ22&gt;=SU$48,SJ22&lt;&gt;""),AND(SK22&gt;=SU$44,SK22&lt;&gt;"",SM22&gt;=SU$48,SM22&lt;&gt;""),AND(SO22&gt;=SU$44,SO22&lt;&gt;"",SQ22&gt;=SU$48,SQ22&lt;&gt;""),AND(SR22&gt;=SU$44,SR22&lt;&gt;"",ST22&gt;=SU$48,ST22&lt;&gt;"")),"P","")</f>
        <v/>
      </c>
      <c r="L22" s="8">
        <f>IF(COUNT(AQ22,AT22,BR22,BU22,CS22,CV22)&gt;0,LARGE((AQ22,AT22,BR22,BU22,CS22,CV22),1),0)</f>
        <v>49.160000000000004</v>
      </c>
      <c r="M22" s="8" t="str">
        <f>IF(L22="","",IF(OR(L22=CS22,L22=CV22),$CA$1,IF(OR(L22=BR22,L22=BU22),$AZ$1,IF(OR(L22=AQ22,L22=AT22),$Y$1,""))))</f>
        <v>2024 Elite Canada</v>
      </c>
      <c r="N22" s="8">
        <f>IF(COUNT(AQ22,AT22,BR22,BU22,CS22,CV22)&gt;1,LARGE((AQ22,AT22,BR22,BU22,CS22,CV22),2),0)</f>
        <v>48.5</v>
      </c>
      <c r="O22" s="8" t="str">
        <f>IF(N22="","",IF(OR(N22=CS22,N22=CV22),$CA$1,IF(OR(N22=BR22,N22=BU22),$AZ$1,IF(OR(N22=AQ22,N22=AT22),$Y$1,""))))</f>
        <v>2024 Elite Canada</v>
      </c>
      <c r="P22" s="8">
        <f>IF(COUNT(AQ22,AT22,BR22,BU22,CS22,CV22)&gt;2,MAX(AX22,BY22,CZ22,LARGE((AQ22,AT22,BR22,BU22,CS22,CV22),3)),IF(MAX(AX22,BY22,CZ22)&gt;0,MAX(AX22,BY22,CZ22),0))</f>
        <v>46.759999999999991</v>
      </c>
      <c r="Q22" s="8" t="str">
        <f>IF(P22="","",IF(OR(P22=CS22,P22=CV22,P22=CZ22),$CA$1,IF(OR(P22=BR22,P22=BU22,P22=BY22),$AZ$1,IF(OR(P22=AQ22,P22=AT22,P22=AX22),$Y$1,""))))</f>
        <v>2024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11.3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Elite Canada</v>
      </c>
      <c r="T22" s="8">
        <f>IF(MAX(IF(AO22&gt;=$AY$43,AP22,0),IF(AR22&gt;=$AY$43,AS22,0),IF(AV22&gt;=$AY$43,AW22,0),IF(BP22&gt;=$BZ$43,BQ22,0),IF(BS22&gt;=$BZ$43,BT22,0),IF(BW22&gt;=$BZ$43,BX22,0),IF(CQ22&gt;=$DA$43,CR22,0),IF(CT22&gt;=$DA$43,CU22,0),IF(CX22&gt;=$DA$43,CY22,0),IF(DX22&gt;=$EK$43,DY22,0),IF(EA22&gt;=$EK$43,EB22,0),IF(EE22&gt;=$EK$43,EF22,0),IF(EH22&gt;=$EK$43,EI22,0),IF(FF22&gt;=$FS$43,FG22,0),IF(FI22&gt;=$FS$43,FJ22,0),IF(FM22&gt;=$FS$43,FN22,0),IF(FP22&gt;=$FS$43,FQ22,0),IF(GN22&gt;=$HA$43,GO22,0),IF(GQ22&gt;=$HA$43,GR22,0),IF(GU22&gt;=$HA$43,GV22,0),IF(GX22&gt;=$HA$43,GY22,0),IF(HV22&gt;=$II$43,HW22,0),IF(HY22&gt;=$II$43,HZ22,0),IF(IC22&gt;=$II$43,ID22,0),IF(IF22&gt;=$II$43,IG22,0),IF(JD22&gt;=$JQ$43,JE22,0),IF(JG22&gt;=$JQ$43,JH22,0),IF(JK22&gt;=$JQ$43,JL22,0),IF(JN22&gt;=$JQ$43,JO22,0),IF(KL22&gt;=$KY$43,KM22,0),IF(KO22&gt;=$KY$43,KP22,0),IF(KS22&gt;=$KY$43,KT22,0),IF(KV22&gt;=$KY$43,KW22,0),IF(LT22&gt;=$MG$43,LU22,0),IF(LW22&gt;=$MG$43,LX22,0),IF(MA22&gt;=$MG$43,MB22,0),IF(MD22&gt;=$MG$43,ME22,0),IF(NB22&gt;=$NO$43,NC22,0),IF(NE22&gt;=$NO$43,NF22,0),IF(NI22&gt;=$NO$43,NJ22,0),IF(NL22&gt;=$NO$43,NM22,0),IF(OJ22&gt;=$OW$43,OK22,0),IF(OM22&gt;=$OW$43,ON22,0),IF(OQ22&gt;=$OW$43,OR22,0),IF(OT22&gt;=$OW$43,OU22,0),IF(PR22&gt;=$QE$43,PS22,0),IF(PU22&gt;=$QE$43,PV22,0),IF(PY22&gt;=$QE$43,PZ22,0),IF(QB22&gt;=$QE$43,QC22,0),IF(QZ22&gt;=$RM$43,RA22,0),IF(RC22&gt;=$RM$43,RD22,0),IF(RG22&gt;=$RM$43,RH22,0),IF(RJ22&gt;=$RM$43,RK22,0),IF(SH22&gt;=$SU$43,SI22,0),IF(SK22&gt;=$SU$43,SL22,0),IF(SO22&gt;=$SU$43,SP22,0),IF(SR22&gt;=$SU$43,SS22,0))&gt;0,MAX(IF(AO22&gt;=$AY$43,AP22,0),IF(AR22&gt;=$AY$43,AS22,0),IF(AV22&gt;=$AY$43,AW22,0),IF(BP22&gt;=$BZ$43,BQ22,0),IF(BS22&gt;=$BZ$43,BT22,0),IF(BW22&gt;=$BZ$43,BX22,0),IF(CQ22&gt;=$DA$43,CR22,0),IF(CT22&gt;=$DA$43,CU22,0),IF(CX22&gt;=$DA$43,CY22,0),IF(DX22&gt;=$EK$43,DY22,0),IF(EA22&gt;=$EK$43,EB22,0),IF(EE22&gt;=$EK$43,EF22,0),IF(EH22&gt;=$EK$43,EI22,0),IF(FF22&gt;=$FS$43,FG22,0),IF(FI22&gt;=$FS$43,FJ22,0),IF(FM22&gt;=$FS$43,FN22,0),IF(FP22&gt;=$FS$43,FQ22,0),IF(GN22&gt;=$HA$43,GO22,0),IF(GQ22&gt;=$HA$43,GR22,0),IF(GU22&gt;=$HA$43,GV22,0),IF(GX22&gt;=$HA$43,GY22,0),IF(HV22&gt;=$II$43,HW22,0),IF(HY22&gt;=$II$43,HZ22,0),IF(IC22&gt;=$II$43,ID22,0),IF(IF22&gt;=$II$43,IG22,0),IF(JD22&gt;=$JQ$43,JE22,0),IF(JG22&gt;=$JQ$43,JH22,0),IF(JK22&gt;=$JQ$43,JL22,0),IF(JN22&gt;=$JQ$43,JO22,0),IF(KL22&gt;=$KY$43,KM22,0),IF(KO22&gt;=$KY$43,KP22,0),IF(KS22&gt;=$KY$43,KT22,0),IF(KV22&gt;=$KY$43,KW22,0),IF(LT22&gt;=$MG$43,LU22,0),IF(LW22&gt;=$MG$43,LX22,0),IF(MA22&gt;=$MG$43,MB22,0),IF(MD22&gt;=$MG$43,ME22,0),IF(NB22&gt;=$NO$43,NC22,0),IF(NE22&gt;=$NO$43,NF22,0),IF(NI22&gt;=$NO$43,NJ22,0),IF(NL22&gt;=$NO$43,NM22,0),IF(OJ22&gt;=$OW$43,OK22,0),IF(OM22&gt;=$OW$43,ON22,0),IF(OQ22&gt;=$OW$43,OR22,0),IF(OT22&gt;=$OW$43,OU22,0),IF(PR22&gt;=$QE$43,PS22,0),IF(PU22&gt;=$QE$43,PV22,0),IF(PY22&gt;=$QE$43,PZ22,0),IF(QB22&gt;=$QE$43,QC22,0),IF(QZ22&gt;=$RM$43,RA22,0),IF(RC22&gt;=$RM$43,RD22,0),IF(RG22&gt;=$RM$43,RH22,0),IF(RJ22&gt;=$RM$43,RK22,0),IF(SH22&gt;=$SU$43,SI22,0),IF(SK22&gt;=$SU$43,SL22,0),IF(SO22&gt;=$SU$43,SP22,0),IF(SR22&gt;=$SU$43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7"/>
      <c r="AO22" s="38" t="str">
        <f>IF(AA22&gt;0,AA22,"")</f>
        <v/>
      </c>
      <c r="AP22" s="38" t="str">
        <f>IF(AB22&gt;0,AB22,"")</f>
        <v/>
      </c>
      <c r="AQ22" s="40" t="str">
        <f>IF(SUM(Y22:AB22)-AC22&gt;0,SUM(Y22:AB22)-AC22,"")</f>
        <v/>
      </c>
      <c r="AR22" s="40" t="str">
        <f>IF(AF22&gt;0,AF22,"")</f>
        <v/>
      </c>
      <c r="AS22" s="40" t="str">
        <f>IF(AG22&gt;0,AG22,"")</f>
        <v/>
      </c>
      <c r="AT22" s="40" t="str">
        <f>IF(SUM(AD22:AG22)-AH22&gt;0,SUM(AD22:AG22)-AH22,"")</f>
        <v/>
      </c>
      <c r="AU22" s="40" t="str">
        <f>IF(AQ22="","",MAX(AQ22,AT22))</f>
        <v/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 t="str">
        <f>IF(SUM(AU22,AX22)&gt;0,SUM(AU22,AX22),"")</f>
        <v/>
      </c>
      <c r="AZ22" s="26">
        <v>14.3</v>
      </c>
      <c r="BA22" s="26">
        <v>9.3000000000000007</v>
      </c>
      <c r="BB22" s="26">
        <v>10.5</v>
      </c>
      <c r="BC22" s="26">
        <v>14.4</v>
      </c>
      <c r="BD22" s="26">
        <v>0</v>
      </c>
      <c r="BE22" s="26">
        <v>14.2</v>
      </c>
      <c r="BF22" s="26">
        <v>9.4</v>
      </c>
      <c r="BG22" s="26">
        <v>11.3</v>
      </c>
      <c r="BH22" s="26">
        <v>14.26</v>
      </c>
      <c r="BI22" s="26">
        <v>0</v>
      </c>
      <c r="BJ22" s="26">
        <v>13.8</v>
      </c>
      <c r="BK22" s="26">
        <v>8.4</v>
      </c>
      <c r="BL22" s="26">
        <v>9.1</v>
      </c>
      <c r="BM22" s="26">
        <v>12.73</v>
      </c>
      <c r="BN22" s="26">
        <v>0</v>
      </c>
      <c r="BO22" s="28"/>
      <c r="BP22" s="39">
        <f>IF(BB22&gt;0,BB22,"")</f>
        <v>10.5</v>
      </c>
      <c r="BQ22" s="39">
        <f>IF(BC22&gt;0,BC22,"")</f>
        <v>14.4</v>
      </c>
      <c r="BR22" s="11">
        <f>IF(SUM(AZ22:BC22)-BD22&gt;0,SUM(AZ22:BC22)-BD22,"")</f>
        <v>48.5</v>
      </c>
      <c r="BS22" s="11">
        <f>IF(BG22&gt;0,BG22,"")</f>
        <v>11.3</v>
      </c>
      <c r="BT22" s="11">
        <f>IF(BH22&gt;0,BH22,"")</f>
        <v>14.26</v>
      </c>
      <c r="BU22" s="11">
        <f>IF(SUM(BE22:BH22)-BI22&gt;0,SUM(BE22:BH22)-BI22,"")</f>
        <v>49.160000000000004</v>
      </c>
      <c r="BV22" s="11">
        <f>IF(BR22="","",MAX(BR22,BU22))</f>
        <v>49.160000000000004</v>
      </c>
      <c r="BW22" s="11">
        <f>IF(BL22&gt;0,BL22,"")</f>
        <v>9.1</v>
      </c>
      <c r="BX22" s="11">
        <f>IF(BM22&gt;0,BM22,"")</f>
        <v>12.73</v>
      </c>
      <c r="BY22" s="11">
        <f>IF(SUM(BJ22:BM22)-BN22&gt;0,SUM(BJ22:BM22)-BN22,"")</f>
        <v>44.03</v>
      </c>
      <c r="BZ22" s="11">
        <f>IF(SUM(BV22,BY22)&gt;0,SUM(BV22,BY22),"")</f>
        <v>93.19</v>
      </c>
      <c r="CA22" s="22">
        <v>3</v>
      </c>
      <c r="CB22" s="22">
        <v>1.6</v>
      </c>
      <c r="CC22" s="22">
        <v>2.7</v>
      </c>
      <c r="CD22" s="22">
        <v>2.95</v>
      </c>
      <c r="CE22" s="22">
        <v>0</v>
      </c>
      <c r="CF22" s="22">
        <v>14.6</v>
      </c>
      <c r="CG22" s="22">
        <v>8.8000000000000007</v>
      </c>
      <c r="CH22" s="22">
        <v>9.1999999999999993</v>
      </c>
      <c r="CI22" s="22">
        <v>14.16</v>
      </c>
      <c r="CJ22" s="22">
        <v>0</v>
      </c>
      <c r="CK22" s="22"/>
      <c r="CL22" s="22"/>
      <c r="CM22" s="22"/>
      <c r="CN22" s="22"/>
      <c r="CO22" s="22"/>
      <c r="CP22" s="27"/>
      <c r="CQ22" s="38">
        <f>IF(CC22&gt;0,CC22,"")</f>
        <v>2.7</v>
      </c>
      <c r="CR22" s="38">
        <f>IF(CD22&gt;0,CD22,"")</f>
        <v>2.95</v>
      </c>
      <c r="CS22" s="40">
        <f>IF(SUM(CA22:CD22)-CE22&gt;0,SUM(CA22:CD22)-CE22,"")</f>
        <v>10.25</v>
      </c>
      <c r="CT22" s="40">
        <f>IF(CH22&gt;0,CH22,"")</f>
        <v>9.1999999999999993</v>
      </c>
      <c r="CU22" s="40">
        <f>IF(CI22&gt;0,CI22,"")</f>
        <v>14.16</v>
      </c>
      <c r="CV22" s="40">
        <f>IF(SUM(CF22:CI22)-CJ22&gt;0,SUM(CF22:CI22)-CJ22,"")</f>
        <v>46.759999999999991</v>
      </c>
      <c r="CW22" s="40">
        <f>IF(CS22="","",MAX(CS22,CV22))</f>
        <v>46.759999999999991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46.759999999999991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8.65</v>
      </c>
      <c r="SW22" s="22">
        <f>IF($CP22="P",CB22,(CB22+BA22)/2)</f>
        <v>5.45</v>
      </c>
      <c r="SX22" s="22">
        <f>IF($CP22="P",CC22,(CC22+BB22)/2)</f>
        <v>6.6</v>
      </c>
      <c r="SY22" s="22">
        <f>IF($CP22="P",CD22,(CD22+BC22)/2)</f>
        <v>8.6750000000000007</v>
      </c>
      <c r="SZ22" s="22">
        <f>IF($CP22="P",CE22,(CE22+BD22)/2)</f>
        <v>0</v>
      </c>
      <c r="TA22" s="22">
        <f>IF($CP22="P",CF22,(CF22+BE22)/2)</f>
        <v>14.399999999999999</v>
      </c>
      <c r="TB22" s="22">
        <f>IF($CP22="P",CG22,(CG22+BF22)/2)</f>
        <v>9.1000000000000014</v>
      </c>
      <c r="TC22" s="22">
        <f>IF($CP22="P",CH22,(CH22+BG22)/2)</f>
        <v>10.25</v>
      </c>
      <c r="TD22" s="22">
        <f>IF($CP22="P",CI22,(CI22+BH22)/2)</f>
        <v>14.21</v>
      </c>
      <c r="TE22" s="22">
        <f>IF($CP22="P",CJ22,(CJ22+BI22)/2)</f>
        <v>0</v>
      </c>
      <c r="TF22" s="22">
        <f>IF($CP22="P",CK22,(CK22+BJ22)/2)</f>
        <v>6.9</v>
      </c>
      <c r="TG22" s="22">
        <f>IF($CP22="P",CL22,(CL22+BK22)/2)</f>
        <v>4.2</v>
      </c>
      <c r="TH22" s="22">
        <f>IF($CP22="P",CM22,(CM22+BL22)/2)</f>
        <v>4.55</v>
      </c>
      <c r="TI22" s="22">
        <f>IF($CP22="P",CN22,(CN22+BM22)/2)</f>
        <v>6.3650000000000002</v>
      </c>
      <c r="TJ22" s="22">
        <f>IF($CP22="P",CO22,(CO22+BN22)/2)</f>
        <v>0</v>
      </c>
      <c r="TK22" s="27" t="s">
        <v>46</v>
      </c>
      <c r="TL22" s="40">
        <f>IF(SX22&gt;0,SX22,"")</f>
        <v>6.6</v>
      </c>
      <c r="TM22" s="40">
        <f>IF(SY22&gt;0,SY22,"")</f>
        <v>8.6750000000000007</v>
      </c>
      <c r="TN22" s="40">
        <f>IF(SUM(SV22:SY22)-SZ22&gt;0,SUM(SV22:SY22)-SZ22,"")</f>
        <v>29.375000000000004</v>
      </c>
      <c r="TO22" s="40">
        <f>IF(TC22&gt;0,TC22,"")</f>
        <v>10.25</v>
      </c>
      <c r="TP22" s="40">
        <f>IF(TD22&gt;0,TD22,"")</f>
        <v>14.21</v>
      </c>
      <c r="TQ22" s="40">
        <f>IF(SUM(TA22:TD22)-TE22&gt;0,SUM(TA22:TD22)-TE22,"")</f>
        <v>47.96</v>
      </c>
      <c r="TR22" s="40">
        <f>IF(MAX(TN22,TQ22)&gt;0,MAX(TN22,TQ22),"")</f>
        <v>47.96</v>
      </c>
      <c r="TS22" s="40">
        <f>IF(TH22&gt;0,TH22,"")</f>
        <v>4.55</v>
      </c>
      <c r="TT22" s="40">
        <f>IF(TI22&gt;0,TI22,"")</f>
        <v>6.3650000000000002</v>
      </c>
      <c r="TU22" s="40">
        <f>IF(SUM(TF22:TI22)-TJ22&gt;0,SUM(TF22:TI22)-TJ22,"")</f>
        <v>22.015000000000001</v>
      </c>
      <c r="TV22" s="40">
        <f>IF(SUM(TR22,TU22)&gt;0,SUM(TR22,TU22),"")</f>
        <v>69.974999999999994</v>
      </c>
    </row>
    <row r="23" spans="1:542" x14ac:dyDescent="0.2">
      <c r="A23" s="4" t="str" cm="1">
        <f t="array" ref="A23">IF(AND(J23&lt;&gt;"",J23&lt;&gt;"No DD"),SUMPRODUCT((J$4:J$41&lt;&gt;"")*(J$4:J$41&lt;&gt;"No DD")*(F$4:F$41&gt;F23))+1,IF(J23="No DD",SUMPRODUCT((J$4:J$41="No DD")*(F$4:F$41&gt;F23))+1+SUMPRODUCT((J$4:J$41&lt;&gt;"")*(J$4:J$41&lt;&gt;"No DD")),""))</f>
        <v/>
      </c>
      <c r="B23" s="4" t="str" cm="1">
        <f t="array" ref="B23">IF(AND(J23&lt;&gt;"",J23&lt;&gt;"No DD",G23=""),SUMPRODUCT((J$4:J$41&lt;&gt;"")*(J$4:J$41&lt;&gt;"No DD")*(G$4:G$41="")*(F$4:F$41&gt;F23))+1,IF(J23="No DD",SUMPRODUCT((J$4:J$41="No DD")*(F$4:F$41&gt;F23)*(G$4:G$41=""))+1+SUMPRODUCT((J$4:J$41&lt;&gt;"")*(G$4:G$41="")*(J$4:J$41&lt;&gt;"No DD")),""))</f>
        <v/>
      </c>
      <c r="C23" s="5" t="s">
        <v>188</v>
      </c>
      <c r="D23" s="4" t="s">
        <v>5</v>
      </c>
      <c r="E23" s="4">
        <v>2007</v>
      </c>
      <c r="F23" s="9">
        <f>SUM(L23:V23)+SUM(L23:T23)*0.0000001+SUM(L23)*0.0000000000001</f>
        <v>152.8200152820049</v>
      </c>
      <c r="G23" s="66"/>
      <c r="H23" s="3" t="str">
        <f>IF(OR(AND(AO23&gt;=AY$43,AO23&lt;&gt;"",AQ23&gt;=AY$47,AQ23&lt;&gt;"",AN23=""),AND(AR23&gt;=AY$43,AR23&lt;&gt;"",AT23&gt;=AY$47,AT23&lt;&gt;"",AN23=""),AND(AV23&gt;=AY$43,AV23&lt;&gt;"",AX23&gt;=AY$47,AX23&lt;&gt;"",AN23=""),AND(BP23&gt;=BZ$43,BP23&lt;&gt;"",BR23&gt;=BZ$47,BR23&lt;&gt;"",BO23=""),AND(BS23&gt;=BZ$43,BS23&lt;&gt;"",BU23&gt;=BZ$47,BU23&lt;&gt;"",BO23=""),AND(BW23&gt;=BZ$43,BW23&lt;&gt;"",BY23&gt;=BZ$47,BY23&lt;&gt;"",BO23=""),AND(CQ23&gt;=DA$43,CQ23&lt;&gt;"",CS23&gt;=DA$47,CS23&lt;&gt;"",CP23=""),AND(CT23&gt;=DA$43,CT23&lt;&gt;"",CV23&gt;=DA$47,CV23&lt;&gt;"",CP23=""),AND(CX23&gt;=DA$43,CX23&lt;&gt;"",CZ23&gt;=DA$47,CZ23&lt;&gt;"",CP23=""),AND(DX23&gt;=EK$43,DX23&lt;&gt;"",DZ23&gt;=EK$47,DZ23&lt;&gt;""),AND(EA23&gt;=EK$43,EA23&lt;&gt;"",EC23&gt;=EK$47,EC23&lt;&gt;""),AND(EE23&gt;=EK$43,EE23&lt;&gt;"",EG23&gt;=EK$47,EG23&lt;&gt;""),AND(EH23&gt;=EK$43,EH23&lt;&gt;"",EJ23&gt;=EK$47,EJ23&lt;&gt;""),AND(FF23&gt;=FS$43,FF23&lt;&gt;"",FH23&gt;=FS$47,FH23&lt;&gt;""),AND(FI23&gt;=FS$43,FI23&lt;&gt;"",FK23&gt;=FS$47,FK23&lt;&gt;""),AND(FM23&gt;=FS$43,FM23&lt;&gt;"",FO23&gt;=FS$47,FO23&lt;&gt;""),AND(FP23&gt;=FS$43,FP23&lt;&gt;"",FR23&gt;=FS$47,FR23&lt;&gt;""),AND(GN23&gt;=HA$43,GN23&lt;&gt;"",GP23&gt;=HA$47,GP23&lt;&gt;""),AND(GQ23&gt;=HA$43,GQ23&lt;&gt;"",GS23&gt;=HA$47,GS23&lt;&gt;""),AND(GU23&gt;=HA$43,GU23&lt;&gt;"",GW23&gt;=HA$47,GW23&lt;&gt;""),AND(GX23&gt;=HA$43,GX23&lt;&gt;"",GZ23&gt;=HA$47,GZ23&lt;&gt;""),AND(HV23&gt;=II$43,HV23&lt;&gt;"",HX23&gt;=II$47,HX23&lt;&gt;""),AND(HY23&gt;=II$43,HY23&lt;&gt;"",IA23&gt;=II$47,IA23&lt;&gt;""),AND(IC23&gt;=II$43,IC23&lt;&gt;"",IE23&gt;=II$47,IE23&lt;&gt;""),AND(IF23&gt;=II$43,IF23&lt;&gt;"",IH23&gt;=II$47,IH23&lt;&gt;""),AND(JD23&gt;=JQ$43,JD23&lt;&gt;"",JF23&gt;=JQ$47,JF23&lt;&gt;""),AND(JG23&gt;=JQ$43,JG23&lt;&gt;"",JI23&gt;=JQ$47,JI23&lt;&gt;""),AND(JK23&gt;=JQ$43,JK23&lt;&gt;"",JM23&gt;=JQ$47,JM23&lt;&gt;""),AND(JN23&gt;=JQ$43,JN23&lt;&gt;"",JP23&gt;=JQ$47,JP23&lt;&gt;""),AND(KL23&gt;=KY$43,KL23&lt;&gt;"",KN23&gt;=KY$47,KN23&lt;&gt;""),AND(KO23&gt;=KY$43,KO23&lt;&gt;"",KQ23&gt;=KY$47,KQ23&lt;&gt;""),AND(KS23&gt;=KY$43,KS23&lt;&gt;"",KU23&gt;=KY$47,KU23&lt;&gt;""),AND(KV23&gt;=KY$43,KV23&lt;&gt;"",KX23&gt;=KY$47,KX23&lt;&gt;""),AND(LT23&gt;=MG$43,LT23&lt;&gt;"",LV23&gt;=MG$47,LV23&lt;&gt;""),AND(LW23&gt;=MG$43,LW23&lt;&gt;"",LY23&gt;=MG$47,LY23&lt;&gt;""),AND(MA23&gt;=MG$43,MA23&lt;&gt;"",MC23&gt;=MG$47,MC23&lt;&gt;""),AND(MD23&gt;=MG$43,MD23&lt;&gt;"",MF23&gt;=MG$47,MF23&lt;&gt;""),AND(NB23&gt;=NO$43,NB23&lt;&gt;"",ND23&gt;=NO$47,ND23&lt;&gt;""),AND(NE23&gt;=NO$43,NE23&lt;&gt;"",NG23&gt;=NO$47,NG23&lt;&gt;""),AND(NI23&gt;=NO$43,NI23&lt;&gt;"",NK23&gt;=NO$47,NK23&lt;&gt;""),AND(NL23&gt;=NO$43,NL23&lt;&gt;"",NN23&gt;=NO$47,NN23&lt;&gt;""),AND(OJ23&gt;=OW$43,OJ23&lt;&gt;"",OL23&gt;=OW$47,OL23&lt;&gt;""),AND(OM23&gt;=OW$43,OM23&lt;&gt;"",OO23&gt;=OW$47,OO23&lt;&gt;""),AND(OQ23&gt;=OW$43,OQ23&lt;&gt;"",OS23&gt;=OW$47,OS23&lt;&gt;""),AND(OT23&gt;=OW$43,OT23&lt;&gt;"",OV23&gt;=OW$47,OV23&lt;&gt;""),AND(PR23&gt;=QE$43,PR23&lt;&gt;"",PT23&gt;=QE$47,PT23&lt;&gt;""),AND(PU23&gt;=QE$43,PU23&lt;&gt;"",PW23&gt;=QE$47,PW23&lt;&gt;""),AND(PY23&gt;=QE$43,PY23&lt;&gt;"",QA23&gt;=QE$47,QA23&lt;&gt;""),AND(QB23&gt;=QE$43,QB23&lt;&gt;"",QD23&gt;=QE$47,QD23&lt;&gt;""),AND(QZ23&gt;=RM$43,QZ23&lt;&gt;"",RB23&gt;=RM$47,RB23&lt;&gt;""),AND(RC23&gt;=RM$43,RC23&lt;&gt;"",RE23&gt;=RM$47,RE23&lt;&gt;""),AND(RG23&gt;=RM$43,RG23&lt;&gt;"",RI23&gt;=RM$47,RI23&lt;&gt;""),AND(RJ23&gt;=RM$43,RJ23&lt;&gt;"",RL23&gt;=RM$47,RL23&lt;&gt;""),AND(SH23&gt;=SU$43,SH23&lt;&gt;"",SJ23&gt;=SU$47,SJ23&lt;&gt;""),AND(SK23&gt;=SU$43,SK23&lt;&gt;"",SM23&gt;=SU$47,SM23&lt;&gt;""),AND(SO23&gt;=SU$43,SO23&lt;&gt;"",SQ23&gt;=SU$47,SQ23&lt;&gt;""),AND(SR23&gt;=SU$43,SR23&lt;&gt;"",ST23&gt;=SU$47,ST23&lt;&gt;"")),"P","")</f>
        <v/>
      </c>
      <c r="I23" s="3" t="str">
        <f>IF(OR(AND(AQ23&gt;=AY$47,AQ23&lt;&gt;"",AN23=""),AND(AT23&gt;=AY$47,AT23&lt;&gt;"",AN23=""),AND(AX23&gt;=AY$47,AX23&lt;&gt;"",AN23=""),AND(BR23&gt;=BZ$47,BR23&lt;&gt;"",BO23=""),AND(BU23&gt;=BZ$47,BU23&lt;&gt;"",BO23=""),AND(BY23&gt;=BZ$47,BY23&lt;&gt;"",BO23=""),AND(CS23&gt;=DA$47,CS23&lt;&gt;"",CP23=""),AND(CV23&gt;=DA$47,CV23&lt;&gt;"",CP23=""),AND(CZ23&gt;=DA$47,CZ23&lt;&gt;"",CP23=""),AND(DZ23&gt;=EK$47,DZ23&lt;&gt;""),AND(EC23&gt;=EK$47,EC23&lt;&gt;""),AND(EG23&gt;=EK$47,EG23&lt;&gt;""),AND(EJ23&gt;=EK$47,EJ23&lt;&gt;""),AND(FH23&gt;=FS$47,FH23&lt;&gt;""),AND(FK23&gt;=FS$47,FK23&lt;&gt;""),AND(FO23&gt;=FS$47,FO23&lt;&gt;""),AND(FR23&gt;=FS$47,FR23&lt;&gt;""),AND(GP23&gt;=HA$47,GP23&lt;&gt;""),AND(GS23&gt;=HA$47,GS23&lt;&gt;""),AND(GW23&gt;=HA$47,GW23&lt;&gt;""),AND(GZ23&gt;=HA$47,GZ23&lt;&gt;""),AND(HX23&gt;=II$47,HX23&lt;&gt;""),AND(IA23&gt;=II$47,IA23&lt;&gt;""),AND(IE23&gt;=II$47,IE23&lt;&gt;""),AND(IH23&gt;=II$47,IH23&lt;&gt;""),AND(JF23&gt;=JQ$47,JF23&lt;&gt;""),AND(JI23&gt;=JQ$47,JI23&lt;&gt;""),AND(JM23&gt;=JQ$47,JM23&lt;&gt;""),AND(JP23&gt;=JQ$47,JP23&lt;&gt;""),AND(KN23&gt;=KY$47,KN23&lt;&gt;""),AND(KQ23&gt;=KY$47,KQ23&lt;&gt;""),AND(KU23&gt;=KY$47,KU23&lt;&gt;""),AND(KX23&gt;=KY$47,KX23&lt;&gt;""),AND(LV23&gt;=MG$47,LV23&lt;&gt;""),AND(LY23&gt;=MG$47,LY23&lt;&gt;""),AND(MC23&gt;=MG$47,MC23&lt;&gt;""),AND(MF23&gt;=MG$47,MF23&lt;&gt;""),AND(ND23&gt;=NO$47,ND23&lt;&gt;""),AND(NG23&gt;=NO$47,NG23&lt;&gt;""),AND(NK23&gt;=NO$47,NK23&lt;&gt;""),AND(NN23&gt;=NO$47,NN23&lt;&gt;""),AND(OL23&gt;=OW$47,OL23&lt;&gt;""),AND(OO23&gt;=OW$47,OO23&lt;&gt;""),AND(OS23&gt;=OW$47,OS23&lt;&gt;""),AND(OV23&gt;=OW$47,OV23&lt;&gt;""),AND(PT23&gt;=QE$47,PT23&lt;&gt;""),AND(PW23&gt;=QE$47,PW23&lt;&gt;""),AND(QA23&gt;=QE$47,QA23&lt;&gt;""),AND(QD23&gt;=QE$47,QD23&lt;&gt;""),AND(RB23&gt;=RM$47,RB23&lt;&gt;""),AND(RE23&gt;=RM$47,RE23&lt;&gt;""),AND(RI23&gt;=RM$47,RI23&lt;&gt;""),AND(RL23&gt;=RM$47,RL23&lt;&gt;""),AND(SJ23&gt;=SU$47,SJ23&lt;&gt;""),AND(SM23&gt;=SU$47,SM23&lt;&gt;""),AND(SQ23&gt;=SU$47,SQ23&lt;&gt;""),AND(ST23&gt;=SU$47,ST23&lt;&gt;"")),"P","")</f>
        <v/>
      </c>
      <c r="J23" s="36" t="str">
        <f>IF(AND(I23="P",H23=""),"No DD",IF(OR(AND(AO23&gt;=AY$46,AO23&lt;&gt;"",AQ23&gt;=AY$50,AQ23&lt;&gt;"",AN23=""),AND(AR23&gt;=AY$46,AR23&lt;&gt;"",AT23&gt;=AY$50,AT23&lt;&gt;"",AN23=""),AND(AV23&gt;=AY$46,AV23&lt;&gt;"",AX23&gt;=AY$50,AX23&lt;&gt;"",AN23=""),AND(BP23&gt;=BZ$46,BP23&lt;&gt;"",BR23&gt;=BZ$50,BR23&lt;&gt;"",BO23=""),AND(BS23&gt;=BZ$46,BS23&lt;&gt;"",BU23&gt;=BZ$50,BU23&lt;&gt;"",BO23=""),AND(BW23&gt;=BZ$46,BW23&lt;&gt;"",BY23&gt;=BZ$50,BY23&lt;&gt;"",BO23=""),AND(CQ23&gt;=DA$46,CQ23&lt;&gt;"",CS23&gt;=DA$50,CS23&lt;&gt;"",CP23=""),AND(CT23&gt;=DA$46,CT23&lt;&gt;"",CV23&gt;=DA$50,CV23&lt;&gt;"",CP23=""),AND(CX23&gt;=DA$46,CX23&lt;&gt;"",CZ23&gt;=DA$50,CZ23&lt;&gt;"",CP23=""),AND(DX23&gt;=EK$46,DX23&lt;&gt;"",DZ23&gt;=EK$50,DZ23&lt;&gt;""),AND(EA23&gt;=EK$46,EA23&lt;&gt;"",EC23&gt;=EK$50,EC23&lt;&gt;""),AND(EE23&gt;=EK$46,EE23&lt;&gt;"",EG23&gt;=EK$50,EG23&lt;&gt;""),AND(EH23&gt;=EK$46,EH23&lt;&gt;"",EJ23&gt;=EK$50,EJ23&lt;&gt;""),AND(FF23&gt;=FS$46,FF23&lt;&gt;"",FH23&gt;=FS$50,FH23&lt;&gt;""),AND(FI23&gt;=FS$46,FI23&lt;&gt;"",FK23&gt;=FS$50,FK23&lt;&gt;""),AND(FM23&gt;=FS$46,FM23&lt;&gt;"",FO23&gt;=FS$50,FO23&lt;&gt;""),AND(FP23&gt;=FS$46,FP23&lt;&gt;"",FR23&gt;=FS$50,FR23&lt;&gt;""),AND(GN23&gt;=HA$46,GN23&lt;&gt;"",GP23&gt;=HA$50,GP23&lt;&gt;""),AND(GQ23&gt;=HA$46,GQ23&lt;&gt;"",GS23&gt;=HA$50,GS23&lt;&gt;""),AND(GU23&gt;=HA$46,GU23&lt;&gt;"",GW23&gt;=HA$50,GW23&lt;&gt;""),AND(GX23&gt;=HA$46,GX23&lt;&gt;"",GZ23&gt;=HA$50,GZ23&lt;&gt;""),AND(HV23&gt;=II$46,HV23&lt;&gt;"",HX23&gt;=II$50,HX23&lt;&gt;""),AND(HY23&gt;=II$46,HY23&lt;&gt;"",IA23&gt;=II$50,IA23&lt;&gt;""),AND(IC23&gt;=II$46,IC23&lt;&gt;"",IE23&gt;=II$50,IE23&lt;&gt;""),AND(IF23&gt;=II$46,IF23&lt;&gt;"",IH23&gt;=II$50,IH23&lt;&gt;""),AND(JD23&gt;=JQ$46,JD23&lt;&gt;"",JF23&gt;=JQ$50,JF23&lt;&gt;""),AND(JG23&gt;=JQ$46,JG23&lt;&gt;"",JI23&gt;=JQ$50,JI23&lt;&gt;""),AND(JK23&gt;=JQ$46,JK23&lt;&gt;"",JM23&gt;=JQ$50,JM23&lt;&gt;""),AND(JN23&gt;=JQ$46,JN23&lt;&gt;"",JP23&gt;=JQ$50,JP23&lt;&gt;""),AND(KL23&gt;=KY$46,KL23&lt;&gt;"",KN23&gt;=KY$50,KN23&lt;&gt;""),AND(KO23&gt;=KY$46,KO23&lt;&gt;"",KQ23&gt;=KY$50,KQ23&lt;&gt;""),AND(KS23&gt;=KY$46,KS23&lt;&gt;"",KU23&gt;=KY$50,KU23&lt;&gt;""),AND(KV23&gt;=KY$46,KV23&lt;&gt;"",KX23&gt;=KY$50,KX23&lt;&gt;""),AND(LT23&gt;=MG$46,LT23&lt;&gt;"",LV23&gt;=MG$50,LV23&lt;&gt;""),AND(LW23&gt;=MG$46,LW23&lt;&gt;"",LY23&gt;=MG$50,LY23&lt;&gt;""),AND(MA23&gt;=MG$46,MA23&lt;&gt;"",MC23&gt;=MG$50,MC23&lt;&gt;""),AND(MD23&gt;=MG$46,MD23&lt;&gt;"",MF23&gt;=MG$50,MF23&lt;&gt;""),AND(NB23&gt;=NO$46,NB23&lt;&gt;"",ND23&gt;=NO$50,ND23&lt;&gt;""),AND(NE23&gt;=NO$46,NE23&lt;&gt;"",NG23&gt;=NO$50,NG23&lt;&gt;""),AND(NI23&gt;=NO$46,NI23&lt;&gt;"",NK23&gt;=NO$50,NK23&lt;&gt;""),AND(NL23&gt;=NO$46,NL23&lt;&gt;"",NN23&gt;=NO$50,NN23&lt;&gt;""),AND(OJ23&gt;=OW$46,OJ23&lt;&gt;"",OL23&gt;=OW$50,OL23&lt;&gt;""),AND(OM23&gt;=OW$46,OM23&lt;&gt;"",OO23&gt;=OW$50,OO23&lt;&gt;""),AND(OQ23&gt;=OW$46,OQ23&lt;&gt;"",OS23&gt;=OW$50,OS23&lt;&gt;""),AND(OT23&gt;=OW$46,OT23&lt;&gt;"",OV23&gt;=OW$50,OV23&lt;&gt;""),AND(PR23&gt;=QE$46,PR23&lt;&gt;"",PT23&gt;=QE$50,PT23&lt;&gt;""),AND(PU23&gt;=QE$46,PU23&lt;&gt;"",PW23&gt;=QE$50,PW23&lt;&gt;""),AND(PY23&gt;=QE$46,PY23&lt;&gt;"",QA23&gt;=QE$50,QA23&lt;&gt;""),AND(QB23&gt;=QE$46,QB23&lt;&gt;"",QD23&gt;=QE$50,QD23&lt;&gt;""),AND(QZ23&gt;=RM$46,QZ23&lt;&gt;"",RB23&gt;=RM$50,RB23&lt;&gt;""),AND(RC23&gt;=RM$46,RC23&lt;&gt;"",RE23&gt;=RM$50,RE23&lt;&gt;""),AND(RG23&gt;=RM$46,RG23&lt;&gt;"",RI23&gt;=RM$50,RI23&lt;&gt;""),AND(RJ23&gt;=RM$46,RJ23&lt;&gt;"",RL23&gt;=RM$50,RL23&lt;&gt;""),AND(SH23&gt;=SU$46,SH23&lt;&gt;"",SJ23&gt;=SU$50,SJ23&lt;&gt;""),AND(SK23&gt;=SU$46,SK23&lt;&gt;"",SM23&gt;=SU$50,SM23&lt;&gt;""),AND(SO23&gt;=SU$46,SO23&lt;&gt;"",SQ23&gt;=SU$50,SQ23&lt;&gt;""),AND(SR23&gt;=SU$46,SR23&lt;&gt;"",ST23&gt;=SU$50,ST23&lt;&gt;"")),"Merit",IF(OR(AND(AO23&gt;=AY$45,AO23&lt;&gt;"",AQ23&gt;=AY$49,AQ23&lt;&gt;"",AN23=""),AND(AR23&gt;=AY$45,AR23&lt;&gt;"",AT23&gt;=AY$49,AT23&lt;&gt;"",AN23=""),AND(AV23&gt;=AY$45,AV23&lt;&gt;"",AX23&gt;=AY$49,AX23&lt;&gt;"",AN23=""),AND(BP23&gt;=BZ$45,BP23&lt;&gt;"",BR23&gt;=BZ$49,BR23&lt;&gt;"",BO23=""),AND(BS23&gt;=BZ$45,BS23&lt;&gt;"",BU23&gt;=BZ$49,BU23&lt;&gt;"",BO23=""),AND(BW23&gt;=BZ$45,BW23&lt;&gt;"",BY23&gt;=BZ$49,BY23&lt;&gt;"",BO23=""),AND(CQ23&gt;=DA$45,CQ23&lt;&gt;"",CS23&gt;=DA$49,CS23&lt;&gt;"",CP23=""),AND(CT23&gt;=DA$45,CT23&lt;&gt;"",CV23&gt;=DA$49,CV23&lt;&gt;"",CP23=""),AND(CX23&gt;=DA$45,CX23&lt;&gt;"",CZ23&gt;=DA$49,CZ23&lt;&gt;"",CP23=""),AND(DX23&gt;=EK$45,DX23&lt;&gt;"",DZ23&gt;=EK$49,DZ23&lt;&gt;""),AND(EA23&gt;=EK$45,EA23&lt;&gt;"",EC23&gt;=EK$49,EC23&lt;&gt;""),AND(EE23&gt;=EK$45,EE23&lt;&gt;"",EG23&gt;=EK$49,EG23&lt;&gt;""),AND(EH23&gt;=EK$45,EH23&lt;&gt;"",EJ23&gt;=EK$49,EJ23&lt;&gt;""),AND(FF23&gt;=FS$45,FF23&lt;&gt;"",FH23&gt;=FS$49,FH23&lt;&gt;""),AND(FI23&gt;=FS$45,FI23&lt;&gt;"",FK23&gt;=FS$49,FK23&lt;&gt;""),AND(FM23&gt;=FS$45,FM23&lt;&gt;"",FO23&gt;=FS$49,FO23&lt;&gt;""),AND(FP23&gt;=FS$45,FP23&lt;&gt;"",FR23&gt;=FS$49,FR23&lt;&gt;""),AND(GN23&gt;=HA$45,GN23&lt;&gt;"",GP23&gt;=HA$49,GP23&lt;&gt;""),AND(GQ23&gt;=HA$45,GQ23&lt;&gt;"",GS23&gt;=HA$49,GS23&lt;&gt;""),AND(GU23&gt;=HA$45,GU23&lt;&gt;"",GW23&gt;=HA$49,GW23&lt;&gt;""),AND(GX23&gt;=HA$45,GX23&lt;&gt;"",GZ23&gt;=HA$49,GZ23&lt;&gt;""),AND(HV23&gt;=II$45,HV23&lt;&gt;"",HX23&gt;=II$49,HX23&lt;&gt;""),AND(HY23&gt;=II$45,HY23&lt;&gt;"",IA23&gt;=II$49,IA23&lt;&gt;""),AND(IC23&gt;=II$45,IC23&lt;&gt;"",IE23&gt;=II$49,IE23&lt;&gt;""),AND(IF23&gt;=II$45,IF23&lt;&gt;"",IH23&gt;=II$49,IH23&lt;&gt;""),AND(JD23&gt;=JQ$45,JD23&lt;&gt;"",JF23&gt;=JQ$49,JF23&lt;&gt;""),AND(JG23&gt;=JQ$45,JG23&lt;&gt;"",JI23&gt;=JQ$49,JI23&lt;&gt;""),AND(JK23&gt;=JQ$45,JK23&lt;&gt;"",JM23&gt;=JQ$49,JM23&lt;&gt;""),AND(JN23&gt;=JQ$45,JN23&lt;&gt;"",JP23&gt;=JQ$49,JP23&lt;&gt;""),AND(KL23&gt;=KY$45,KL23&lt;&gt;"",KN23&gt;=KY$49,KN23&lt;&gt;""),AND(KO23&gt;=KY$45,KO23&lt;&gt;"",KQ23&gt;=KY$49,KQ23&lt;&gt;""),AND(KS23&gt;=KY$45,KS23&lt;&gt;"",KU23&gt;=KY$49,KU23&lt;&gt;""),AND(KV23&gt;=KY$45,KV23&lt;&gt;"",KX23&gt;=KY$49,KX23&lt;&gt;""),AND(LT23&gt;=MG$45,LT23&lt;&gt;"",LV23&gt;=MG$49,LV23&lt;&gt;""),AND(LW23&gt;=MG$45,LW23&lt;&gt;"",LY23&gt;=MG$49,LY23&lt;&gt;""),AND(MA23&gt;=MG$45,MA23&lt;&gt;"",MC23&gt;=MG$49,MC23&lt;&gt;""),AND(MD23&gt;=MG$45,MD23&lt;&gt;"",MF23&gt;=MG$49,MF23&lt;&gt;""),AND(NB23&gt;=NO$45,NB23&lt;&gt;"",ND23&gt;=NO$49,ND23&lt;&gt;""),AND(NE23&gt;=NO$45,NE23&lt;&gt;"",NG23&gt;=NO$49,NG23&lt;&gt;""),AND(NI23&gt;=NO$45,NI23&lt;&gt;"",NK23&gt;=NO$49,NK23&lt;&gt;""),AND(NL23&gt;=NO$45,NL23&lt;&gt;"",NN23&gt;=NO$49,NN23&lt;&gt;""),AND(OJ23&gt;=OW$45,OJ23&lt;&gt;"",OL23&gt;=OW$49,OL23&lt;&gt;""),AND(OM23&gt;=OW$45,OM23&lt;&gt;"",OO23&gt;=OW$49,OO23&lt;&gt;""),AND(OQ23&gt;=OW$45,OQ23&lt;&gt;"",OS23&gt;=OW$49,OS23&lt;&gt;""),AND(OT23&gt;=OW$45,OT23&lt;&gt;"",OV23&gt;=OW$49,OV23&lt;&gt;""),AND(PR23&gt;=QE$45,PR23&lt;&gt;"",PT23&gt;=QE$49,PT23&lt;&gt;""),AND(PU23&gt;=QE$45,PU23&lt;&gt;"",PW23&gt;=QE$49,PW23&lt;&gt;""),AND(PY23&gt;=QE$45,PY23&lt;&gt;"",QA23&gt;=QE$49,QA23&lt;&gt;""),AND(QB23&gt;=QE$45,QB23&lt;&gt;"",QD23&gt;=QE$49,QD23&lt;&gt;""),AND(QZ23&gt;=RM$45,QZ23&lt;&gt;"",RB23&gt;=RM$49,RB23&lt;&gt;""),AND(RC23&gt;=RM$45,RC23&lt;&gt;"",RE23&gt;=RM$49,RE23&lt;&gt;""),AND(RG23&gt;=RM$45,RG23&lt;&gt;"",RI23&gt;=RM$49,RI23&lt;&gt;""),AND(RJ23&gt;=RM$45,RJ23&lt;&gt;"",RL23&gt;=RM$49,RL23&lt;&gt;""),AND(SH23&gt;=SU$45,SH23&lt;&gt;"",SJ23&gt;=SU$49,SJ23&lt;&gt;""),AND(SK23&gt;=SU$45,SK23&lt;&gt;"",SM23&gt;=SU$49,SM23&lt;&gt;""),AND(SO23&gt;=SU$45,SO23&lt;&gt;"",SQ23&gt;=SU$49,SQ23&lt;&gt;""),AND(SR23&gt;=SU$45,SR23&lt;&gt;"",ST23&gt;=SU$49,ST23&lt;&gt;"")),"Excellence",IF(K23="P","Worlds Team",IF(H23="P","National Team","")))))</f>
        <v/>
      </c>
      <c r="K23" s="3" t="str">
        <f>IF(OR(AND(AO23&gt;=AY$44,AO23&lt;&gt;"",AQ23&gt;=AY$48,AQ23&lt;&gt;"",AN23=""),AND(AR23&gt;=AY$44,AR23&lt;&gt;"",AT23&gt;=AY$48,AT23&lt;&gt;"",AN23=""),AND(AV23&gt;=AY$44,AV23&lt;&gt;"",AX23&gt;=AY$48,AX23&lt;&gt;"",AN23=""),AND(BP23&gt;=BZ$44,BP23&lt;&gt;"",BR23&gt;=BZ$48,BR23&lt;&gt;"",BO23=""),AND(BS23&gt;=BZ$44,BS23&lt;&gt;"",BU23&gt;=BZ$48,BU23&lt;&gt;"",BO23=""),AND(BW23&gt;=BZ$44,BW23&lt;&gt;"",BY23&gt;=BZ$48,BY23&lt;&gt;"",BO23=""),AND(CQ23&gt;=DA$44,CQ23&lt;&gt;"",CS23&gt;=DA$48,CS23&lt;&gt;"",CP23=""),AND(CT23&gt;=DA$44,CT23&lt;&gt;"",CV23&gt;=DA$48,CV23&lt;&gt;"",CP23=""),AND(CX23&gt;=DA$44,CX23&lt;&gt;"",CZ23&gt;=DA$48,CZ23&lt;&gt;"",CP23=""),AND(DX23&gt;=EK$44,DX23&lt;&gt;"",DZ23&gt;=EK$48,DZ23&lt;&gt;""),AND(EA23&gt;=EK$44,EA23&lt;&gt;"",EC23&gt;=EK$48,EC23&lt;&gt;""),AND(EE23&gt;=EK$44,EE23&lt;&gt;"",EG23&gt;=EK$48,EG23&lt;&gt;""),AND(EH23&gt;=EK$44,EH23&lt;&gt;"",EJ23&gt;=EK$48,EJ23&lt;&gt;""),AND(FF23&gt;=FS$44,FF23&lt;&gt;"",FH23&gt;=FS$48,FH23&lt;&gt;""),AND(FI23&gt;=FS$44,FI23&lt;&gt;"",FK23&gt;=FS$48,FK23&lt;&gt;""),AND(FM23&gt;=FS$44,FM23&lt;&gt;"",FO23&gt;=FS$48,FO23&lt;&gt;""),AND(FP23&gt;=FS$44,FP23&lt;&gt;"",FR23&gt;=FS$48,FR23&lt;&gt;""),AND(GN23&gt;=HA$44,GN23&lt;&gt;"",GP23&gt;=HA$48,GP23&lt;&gt;""),AND(GQ23&gt;=HA$44,GQ23&lt;&gt;"",GS23&gt;=HA$48,GS23&lt;&gt;""),AND(GU23&gt;=HA$44,GU23&lt;&gt;"",GW23&gt;=HA$48,GW23&lt;&gt;""),AND(GX23&gt;=HA$44,GX23&lt;&gt;"",GZ23&gt;=HA$48,GZ23&lt;&gt;""),AND(HV23&gt;=II$44,HV23&lt;&gt;"",HX23&gt;=II$48,HX23&lt;&gt;""),AND(HY23&gt;=II$44,HY23&lt;&gt;"",IA23&gt;=II$48,IA23&lt;&gt;""),AND(IC23&gt;=II$44,IC23&lt;&gt;"",IE23&gt;=II$48,IE23&lt;&gt;""),AND(IF23&gt;=II$44,IF23&lt;&gt;"",IH23&gt;=II$48,IH23&lt;&gt;""),AND(JD23&gt;=JQ$44,JD23&lt;&gt;"",JF23&gt;=JQ$48,JF23&lt;&gt;""),AND(JG23&gt;=JQ$44,JG23&lt;&gt;"",JI23&gt;=JQ$48,JI23&lt;&gt;""),AND(JK23&gt;=JQ$44,JK23&lt;&gt;"",JM23&gt;=JQ$48,JM23&lt;&gt;""),AND(JN23&gt;=JQ$44,JN23&lt;&gt;"",JP23&gt;=JQ$48,JP23&lt;&gt;""),AND(KL23&gt;=KY$44,KL23&lt;&gt;"",KN23&gt;=KY$48,KN23&lt;&gt;""),AND(KO23&gt;=KY$44,KO23&lt;&gt;"",KQ23&gt;=KY$48,KQ23&lt;&gt;""),AND(KS23&gt;=KY$44,KS23&lt;&gt;"",KU23&gt;=KY$48,KU23&lt;&gt;""),AND(KV23&gt;=KY$44,KV23&lt;&gt;"",KX23&gt;=KY$48,KX23&lt;&gt;""),AND(LT23&gt;=MG$44,LT23&lt;&gt;"",LV23&gt;=MG$48,LV23&lt;&gt;""),AND(LW23&gt;=MG$44,LW23&lt;&gt;"",LY23&gt;=MG$48,LY23&lt;&gt;""),AND(MA23&gt;=MG$44,MA23&lt;&gt;"",MC23&gt;=MG$48,MC23&lt;&gt;""),AND(MD23&gt;=MG$44,MD23&lt;&gt;"",MF23&gt;=MG$48,MF23&lt;&gt;""),AND(NB23&gt;=NO$44,NB23&lt;&gt;"",ND23&gt;=NO$48,ND23&lt;&gt;""),AND(NE23&gt;=NO$44,NE23&lt;&gt;"",NG23&gt;=NO$48,NG23&lt;&gt;""),AND(NI23&gt;=NO$44,NI23&lt;&gt;"",NK23&gt;=NO$48,NK23&lt;&gt;""),AND(NL23&gt;=NO$44,NL23&lt;&gt;"",NN23&gt;=NO$48,NN23&lt;&gt;""),AND(OJ23&gt;=OW$44,OJ23&lt;&gt;"",OL23&gt;=OW$48,OL23&lt;&gt;""),AND(OM23&gt;=OW$44,OM23&lt;&gt;"",OO23&gt;=OW$48,OO23&lt;&gt;""),AND(OQ23&gt;=OW$44,OQ23&lt;&gt;"",OS23&gt;=OW$48,OS23&lt;&gt;""),AND(OT23&gt;=OW$44,OT23&lt;&gt;"",OV23&gt;=OW$48,OV23&lt;&gt;""),AND(PR23&gt;=QE$44,PR23&lt;&gt;"",PT23&gt;=QE$48,PT23&lt;&gt;""),AND(PU23&gt;=QE$44,PU23&lt;&gt;"",PW23&gt;=QE$48,PW23&lt;&gt;""),AND(PY23&gt;=QE$44,PY23&lt;&gt;"",QA23&gt;=QE$48,QA23&lt;&gt;""),AND(QB23&gt;=QE$44,QB23&lt;&gt;"",QD23&gt;=QE$48,QD23&lt;&gt;""),AND(QZ23&gt;=RM$44,QZ23&lt;&gt;"",RB23&gt;=RM$48,RB23&lt;&gt;""),AND(RC23&gt;=RM$44,RC23&lt;&gt;"",RE23&gt;=RM$48,RE23&lt;&gt;""),AND(RG23&gt;=RM$44,RG23&lt;&gt;"",RI23&gt;=RM$48,RI23&lt;&gt;""),AND(RJ23&gt;=RM$44,RJ23&lt;&gt;"",RL23&gt;=RM$48,RL23&lt;&gt;""),AND(SH23&gt;=SU$44,SH23&lt;&gt;"",SJ23&gt;=SU$48,SJ23&lt;&gt;""),AND(SK23&gt;=SU$44,SK23&lt;&gt;"",SM23&gt;=SU$48,SM23&lt;&gt;""),AND(SO23&gt;=SU$44,SO23&lt;&gt;"",SQ23&gt;=SU$48,SQ23&lt;&gt;""),AND(SR23&gt;=SU$44,SR23&lt;&gt;"",ST23&gt;=SU$48,ST23&lt;&gt;"")),"P","")</f>
        <v/>
      </c>
      <c r="L23" s="8">
        <f>IF(COUNT(AQ23,AT23,BR23,BU23,CS23,CV23)&gt;0,LARGE((AQ23,AT23,BR23,BU23,CS23,CV23),1),0)</f>
        <v>49.16</v>
      </c>
      <c r="M23" s="8" t="str">
        <f>IF(L23="","",IF(OR(L23=CS23,L23=CV23),$CA$1,IF(OR(L23=BR23,L23=BU23),$AZ$1,IF(OR(L23=AQ23,L23=AT23),$Y$1,""))))</f>
        <v>2024 Nationals</v>
      </c>
      <c r="N23" s="8">
        <f>IF(COUNT(AQ23,AT23,BR23,BU23,CS23,CV23)&gt;1,LARGE((AQ23,AT23,BR23,BU23,CS23,CV23),2),0)</f>
        <v>47.83</v>
      </c>
      <c r="O23" s="8" t="str">
        <f>IF(N23="","",IF(OR(N23=CS23,N23=CV23),$CA$1,IF(OR(N23=BR23,N23=BU23),$AZ$1,IF(OR(N23=AQ23,N23=AT23),$Y$1,""))))</f>
        <v>2024 Nationals</v>
      </c>
      <c r="P23" s="8">
        <f>IF(COUNT(AQ23,AT23,BR23,BU23,CS23,CV23)&gt;2,MAX(AX23,BY23,CZ23,LARGE((AQ23,AT23,BR23,BU23,CS23,CV23),3)),IF(MAX(AX23,BY23,CZ23)&gt;0,MAX(AX23,BY23,CZ23),0))</f>
        <v>44.33</v>
      </c>
      <c r="Q23" s="8" t="str">
        <f>IF(P23="","",IF(OR(P23=CS23,P23=CV23,P23=CZ23),$CA$1,IF(OR(P23=BR23,P23=BU23,P23=BY23),$AZ$1,IF(OR(P23=AQ23,P23=AT23,P23=AX23),$Y$1,""))))</f>
        <v>2024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11.5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2024 Nationals</v>
      </c>
      <c r="T23" s="8">
        <f>IF(MAX(IF(AO23&gt;=$AY$43,AP23,0),IF(AR23&gt;=$AY$43,AS23,0),IF(AV23&gt;=$AY$43,AW23,0),IF(BP23&gt;=$BZ$43,BQ23,0),IF(BS23&gt;=$BZ$43,BT23,0),IF(BW23&gt;=$BZ$43,BX23,0),IF(CQ23&gt;=$DA$43,CR23,0),IF(CT23&gt;=$DA$43,CU23,0),IF(CX23&gt;=$DA$43,CY23,0),IF(DX23&gt;=$EK$43,DY23,0),IF(EA23&gt;=$EK$43,EB23,0),IF(EE23&gt;=$EK$43,EF23,0),IF(EH23&gt;=$EK$43,EI23,0),IF(FF23&gt;=$FS$43,FG23,0),IF(FI23&gt;=$FS$43,FJ23,0),IF(FM23&gt;=$FS$43,FN23,0),IF(FP23&gt;=$FS$43,FQ23,0),IF(GN23&gt;=$HA$43,GO23,0),IF(GQ23&gt;=$HA$43,GR23,0),IF(GU23&gt;=$HA$43,GV23,0),IF(GX23&gt;=$HA$43,GY23,0),IF(HV23&gt;=$II$43,HW23,0),IF(HY23&gt;=$II$43,HZ23,0),IF(IC23&gt;=$II$43,ID23,0),IF(IF23&gt;=$II$43,IG23,0),IF(JD23&gt;=$JQ$43,JE23,0),IF(JG23&gt;=$JQ$43,JH23,0),IF(JK23&gt;=$JQ$43,JL23,0),IF(JN23&gt;=$JQ$43,JO23,0),IF(KL23&gt;=$KY$43,KM23,0),IF(KO23&gt;=$KY$43,KP23,0),IF(KS23&gt;=$KY$43,KT23,0),IF(KV23&gt;=$KY$43,KW23,0),IF(LT23&gt;=$MG$43,LU23,0),IF(LW23&gt;=$MG$43,LX23,0),IF(MA23&gt;=$MG$43,MB23,0),IF(MD23&gt;=$MG$43,ME23,0),IF(NB23&gt;=$NO$43,NC23,0),IF(NE23&gt;=$NO$43,NF23,0),IF(NI23&gt;=$NO$43,NJ23,0),IF(NL23&gt;=$NO$43,NM23,0),IF(OJ23&gt;=$OW$43,OK23,0),IF(OM23&gt;=$OW$43,ON23,0),IF(OQ23&gt;=$OW$43,OR23,0),IF(OT23&gt;=$OW$43,OU23,0),IF(PR23&gt;=$QE$43,PS23,0),IF(PU23&gt;=$QE$43,PV23,0),IF(PY23&gt;=$QE$43,PZ23,0),IF(QB23&gt;=$QE$43,QC23,0),IF(QZ23&gt;=$RM$43,RA23,0),IF(RC23&gt;=$RM$43,RD23,0),IF(RG23&gt;=$RM$43,RH23,0),IF(RJ23&gt;=$RM$43,RK23,0),IF(SH23&gt;=$SU$43,SI23,0),IF(SK23&gt;=$SU$43,SL23,0),IF(SO23&gt;=$SU$43,SP23,0),IF(SR23&gt;=$SU$43,SS23,0))&gt;0,MAX(IF(AO23&gt;=$AY$43,AP23,0),IF(AR23&gt;=$AY$43,AS23,0),IF(AV23&gt;=$AY$43,AW23,0),IF(BP23&gt;=$BZ$43,BQ23,0),IF(BS23&gt;=$BZ$43,BT23,0),IF(BW23&gt;=$BZ$43,BX23,0),IF(CQ23&gt;=$DA$43,CR23,0),IF(CT23&gt;=$DA$43,CU23,0),IF(CX23&gt;=$DA$43,CY23,0),IF(DX23&gt;=$EK$43,DY23,0),IF(EA23&gt;=$EK$43,EB23,0),IF(EE23&gt;=$EK$43,EF23,0),IF(EH23&gt;=$EK$43,EI23,0),IF(FF23&gt;=$FS$43,FG23,0),IF(FI23&gt;=$FS$43,FJ23,0),IF(FM23&gt;=$FS$43,FN23,0),IF(FP23&gt;=$FS$43,FQ23,0),IF(GN23&gt;=$HA$43,GO23,0),IF(GQ23&gt;=$HA$43,GR23,0),IF(GU23&gt;=$HA$43,GV23,0),IF(GX23&gt;=$HA$43,GY23,0),IF(HV23&gt;=$II$43,HW23,0),IF(HY23&gt;=$II$43,HZ23,0),IF(IC23&gt;=$II$43,ID23,0),IF(IF23&gt;=$II$43,IG23,0),IF(JD23&gt;=$JQ$43,JE23,0),IF(JG23&gt;=$JQ$43,JH23,0),IF(JK23&gt;=$JQ$43,JL23,0),IF(JN23&gt;=$JQ$43,JO23,0),IF(KL23&gt;=$KY$43,KM23,0),IF(KO23&gt;=$KY$43,KP23,0),IF(KS23&gt;=$KY$43,KT23,0),IF(KV23&gt;=$KY$43,KW23,0),IF(LT23&gt;=$MG$43,LU23,0),IF(LW23&gt;=$MG$43,LX23,0),IF(MA23&gt;=$MG$43,MB23,0),IF(MD23&gt;=$MG$43,ME23,0),IF(NB23&gt;=$NO$43,NC23,0),IF(NE23&gt;=$NO$43,NF23,0),IF(NI23&gt;=$NO$43,NJ23,0),IF(NL23&gt;=$NO$43,NM23,0),IF(OJ23&gt;=$OW$43,OK23,0),IF(OM23&gt;=$OW$43,ON23,0),IF(OQ23&gt;=$OW$43,OR23,0),IF(OT23&gt;=$OW$43,OU23,0),IF(PR23&gt;=$QE$43,PS23,0),IF(PU23&gt;=$QE$43,PV23,0),IF(PY23&gt;=$QE$43,PZ23,0),IF(QB23&gt;=$QE$43,QC23,0),IF(QZ23&gt;=$RM$43,RA23,0),IF(RC23&gt;=$RM$43,RD23,0),IF(RG23&gt;=$RM$43,RH23,0),IF(RJ23&gt;=$RM$43,RK23,0),IF(SH23&gt;=$SU$43,SI23,0),IF(SK23&gt;=$SU$43,SL23,0),IF(SO23&gt;=$SU$43,SP23,0),IF(SR23&gt;=$SU$43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>IF(AA23&gt;0,AA23,"")</f>
        <v/>
      </c>
      <c r="AP23" s="38" t="str">
        <f>IF(AB23&gt;0,AB23,"")</f>
        <v/>
      </c>
      <c r="AQ23" s="40" t="str">
        <f>IF(SUM(Y23:AB23)-AC23&gt;0,SUM(Y23:AB23)-AC23,"")</f>
        <v/>
      </c>
      <c r="AR23" s="40" t="str">
        <f>IF(AF23&gt;0,AF23,"")</f>
        <v/>
      </c>
      <c r="AS23" s="40" t="str">
        <f>IF(AG23&gt;0,AG23,"")</f>
        <v/>
      </c>
      <c r="AT23" s="40" t="str">
        <f>IF(SUM(AD23:AG23)-AH23&gt;0,SUM(AD23:AG23)-AH23,"")</f>
        <v/>
      </c>
      <c r="AU23" s="40" t="str">
        <f>IF(AQ23="","",MAX(AQ23,AT23))</f>
        <v/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 t="str">
        <f>IF(SUM(AU23,AX23)&gt;0,SUM(AU23,AX23),"")</f>
        <v/>
      </c>
      <c r="AZ23" s="26">
        <v>10.8</v>
      </c>
      <c r="BA23" s="26">
        <v>9.1</v>
      </c>
      <c r="BB23" s="26">
        <v>11.3</v>
      </c>
      <c r="BC23" s="26">
        <v>13.13</v>
      </c>
      <c r="BD23" s="26">
        <v>0</v>
      </c>
      <c r="BE23" s="26">
        <v>5.3</v>
      </c>
      <c r="BF23" s="26">
        <v>3.5</v>
      </c>
      <c r="BG23" s="26">
        <v>3.8</v>
      </c>
      <c r="BH23" s="26">
        <v>5.69</v>
      </c>
      <c r="BI23" s="26">
        <v>0</v>
      </c>
      <c r="BJ23" s="26"/>
      <c r="BK23" s="26"/>
      <c r="BL23" s="26"/>
      <c r="BM23" s="26"/>
      <c r="BN23" s="26"/>
      <c r="BO23" s="28"/>
      <c r="BP23" s="39">
        <f>IF(BB23&gt;0,BB23,"")</f>
        <v>11.3</v>
      </c>
      <c r="BQ23" s="39">
        <f>IF(BC23&gt;0,BC23,"")</f>
        <v>13.13</v>
      </c>
      <c r="BR23" s="11">
        <f>IF(SUM(AZ23:BC23)-BD23&gt;0,SUM(AZ23:BC23)-BD23,"")</f>
        <v>44.33</v>
      </c>
      <c r="BS23" s="11">
        <f>IF(BG23&gt;0,BG23,"")</f>
        <v>3.8</v>
      </c>
      <c r="BT23" s="11">
        <f>IF(BH23&gt;0,BH23,"")</f>
        <v>5.69</v>
      </c>
      <c r="BU23" s="11">
        <f>IF(SUM(BE23:BH23)-BI23&gt;0,SUM(BE23:BH23)-BI23,"")</f>
        <v>18.290000000000003</v>
      </c>
      <c r="BV23" s="11">
        <f>IF(BR23="","",MAX(BR23,BU23))</f>
        <v>44.33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44.33</v>
      </c>
      <c r="CA23" s="22">
        <v>13.8</v>
      </c>
      <c r="CB23" s="22">
        <v>9</v>
      </c>
      <c r="CC23" s="22">
        <v>11.5</v>
      </c>
      <c r="CD23" s="22">
        <v>13.53</v>
      </c>
      <c r="CE23" s="22">
        <v>0</v>
      </c>
      <c r="CF23" s="22">
        <v>14.4</v>
      </c>
      <c r="CG23" s="22">
        <v>9.3000000000000007</v>
      </c>
      <c r="CH23" s="22">
        <v>11.3</v>
      </c>
      <c r="CI23" s="22">
        <v>14.16</v>
      </c>
      <c r="CJ23" s="22">
        <v>0</v>
      </c>
      <c r="CK23" s="22"/>
      <c r="CL23" s="22"/>
      <c r="CM23" s="22"/>
      <c r="CN23" s="22"/>
      <c r="CO23" s="22"/>
      <c r="CP23" s="27"/>
      <c r="CQ23" s="38">
        <f>IF(CC23&gt;0,CC23,"")</f>
        <v>11.5</v>
      </c>
      <c r="CR23" s="38">
        <f>IF(CD23&gt;0,CD23,"")</f>
        <v>13.53</v>
      </c>
      <c r="CS23" s="40">
        <f>IF(SUM(CA23:CD23)-CE23&gt;0,SUM(CA23:CD23)-CE23,"")</f>
        <v>47.83</v>
      </c>
      <c r="CT23" s="40">
        <f>IF(CH23&gt;0,CH23,"")</f>
        <v>11.3</v>
      </c>
      <c r="CU23" s="40">
        <f>IF(CI23&gt;0,CI23,"")</f>
        <v>14.16</v>
      </c>
      <c r="CV23" s="40">
        <f>IF(SUM(CF23:CI23)-CJ23&gt;0,SUM(CF23:CI23)-CJ23,"")</f>
        <v>49.16</v>
      </c>
      <c r="CW23" s="40">
        <f>IF(CS23="","",MAX(CS23,CV23))</f>
        <v>49.16</v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>
        <f>IF(SUM(CW23,CZ23)&gt;0,SUM(CW23,CZ23),"")</f>
        <v>49.16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12.3</v>
      </c>
      <c r="SW23" s="22">
        <f>IF($CP23="P",CB23,(CB23+BA23)/2)</f>
        <v>9.0500000000000007</v>
      </c>
      <c r="SX23" s="22">
        <f>IF($CP23="P",CC23,(CC23+BB23)/2)</f>
        <v>11.4</v>
      </c>
      <c r="SY23" s="22">
        <f>IF($CP23="P",CD23,(CD23+BC23)/2)</f>
        <v>13.33</v>
      </c>
      <c r="SZ23" s="22">
        <f>IF($CP23="P",CE23,(CE23+BD23)/2)</f>
        <v>0</v>
      </c>
      <c r="TA23" s="22">
        <f>IF($CP23="P",CF23,(CF23+BE23)/2)</f>
        <v>9.85</v>
      </c>
      <c r="TB23" s="22">
        <f>IF($CP23="P",CG23,(CG23+BF23)/2)</f>
        <v>6.4</v>
      </c>
      <c r="TC23" s="22">
        <f>IF($CP23="P",CH23,(CH23+BG23)/2)</f>
        <v>7.5500000000000007</v>
      </c>
      <c r="TD23" s="22">
        <f>IF($CP23="P",CI23,(CI23+BH23)/2)</f>
        <v>9.9250000000000007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>
        <f>IF(SX23&gt;0,SX23,"")</f>
        <v>11.4</v>
      </c>
      <c r="TM23" s="40">
        <f>IF(SY23&gt;0,SY23,"")</f>
        <v>13.33</v>
      </c>
      <c r="TN23" s="40">
        <f>IF(SUM(SV23:SY23)-SZ23&gt;0,SUM(SV23:SY23)-SZ23,"")</f>
        <v>46.08</v>
      </c>
      <c r="TO23" s="40">
        <f>IF(TC23&gt;0,TC23,"")</f>
        <v>7.5500000000000007</v>
      </c>
      <c r="TP23" s="40">
        <f>IF(TD23&gt;0,TD23,"")</f>
        <v>9.9250000000000007</v>
      </c>
      <c r="TQ23" s="40">
        <f>IF(SUM(TA23:TD23)-TE23&gt;0,SUM(TA23:TD23)-TE23,"")</f>
        <v>33.725000000000001</v>
      </c>
      <c r="TR23" s="40">
        <f>IF(MAX(TN23,TQ23)&gt;0,MAX(TN23,TQ23),"")</f>
        <v>46.08</v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>
        <f>IF(SUM(TR23,TU23)&gt;0,SUM(TR23,TU23),"")</f>
        <v>46.08</v>
      </c>
    </row>
    <row r="24" spans="1:542" x14ac:dyDescent="0.2">
      <c r="A24" s="4" t="str" cm="1">
        <f t="array" ref="A24">IF(AND(J24&lt;&gt;"",J24&lt;&gt;"No DD"),SUMPRODUCT((J$4:J$41&lt;&gt;"")*(J$4:J$41&lt;&gt;"No DD")*(F$4:F$41&gt;F24))+1,IF(J24="No DD",SUMPRODUCT((J$4:J$41="No DD")*(F$4:F$41&gt;F24))+1+SUMPRODUCT((J$4:J$41&lt;&gt;"")*(J$4:J$41&lt;&gt;"No DD")),""))</f>
        <v/>
      </c>
      <c r="B24" s="4" t="str" cm="1">
        <f t="array" ref="B24">IF(AND(J24&lt;&gt;"",J24&lt;&gt;"No DD",G24=""),SUMPRODUCT((J$4:J$41&lt;&gt;"")*(J$4:J$41&lt;&gt;"No DD")*(G$4:G$41="")*(F$4:F$41&gt;F24))+1,IF(J24="No DD",SUMPRODUCT((J$4:J$41="No DD")*(F$4:F$41&gt;F24)*(G$4:G$41=""))+1+SUMPRODUCT((J$4:J$41&lt;&gt;"")*(G$4:G$41="")*(J$4:J$41&lt;&gt;"No DD")),""))</f>
        <v/>
      </c>
      <c r="C24" s="5" t="s">
        <v>193</v>
      </c>
      <c r="D24" s="4" t="s">
        <v>6</v>
      </c>
      <c r="E24" s="4">
        <v>2005</v>
      </c>
      <c r="F24" s="9">
        <f>SUM(L24:V24)+SUM(L24:T24)*0.0000001+SUM(L24)*0.0000000000001</f>
        <v>151.48001514800515</v>
      </c>
      <c r="G24" s="66"/>
      <c r="H24" s="3" t="str">
        <f>IF(OR(AND(AO24&gt;=AY$43,AO24&lt;&gt;"",AQ24&gt;=AY$47,AQ24&lt;&gt;"",AN24=""),AND(AR24&gt;=AY$43,AR24&lt;&gt;"",AT24&gt;=AY$47,AT24&lt;&gt;"",AN24=""),AND(AV24&gt;=AY$43,AV24&lt;&gt;"",AX24&gt;=AY$47,AX24&lt;&gt;"",AN24=""),AND(BP24&gt;=BZ$43,BP24&lt;&gt;"",BR24&gt;=BZ$47,BR24&lt;&gt;"",BO24=""),AND(BS24&gt;=BZ$43,BS24&lt;&gt;"",BU24&gt;=BZ$47,BU24&lt;&gt;"",BO24=""),AND(BW24&gt;=BZ$43,BW24&lt;&gt;"",BY24&gt;=BZ$47,BY24&lt;&gt;"",BO24=""),AND(CQ24&gt;=DA$43,CQ24&lt;&gt;"",CS24&gt;=DA$47,CS24&lt;&gt;"",CP24=""),AND(CT24&gt;=DA$43,CT24&lt;&gt;"",CV24&gt;=DA$47,CV24&lt;&gt;"",CP24=""),AND(CX24&gt;=DA$43,CX24&lt;&gt;"",CZ24&gt;=DA$47,CZ24&lt;&gt;"",CP24=""),AND(DX24&gt;=EK$43,DX24&lt;&gt;"",DZ24&gt;=EK$47,DZ24&lt;&gt;""),AND(EA24&gt;=EK$43,EA24&lt;&gt;"",EC24&gt;=EK$47,EC24&lt;&gt;""),AND(EE24&gt;=EK$43,EE24&lt;&gt;"",EG24&gt;=EK$47,EG24&lt;&gt;""),AND(EH24&gt;=EK$43,EH24&lt;&gt;"",EJ24&gt;=EK$47,EJ24&lt;&gt;""),AND(FF24&gt;=FS$43,FF24&lt;&gt;"",FH24&gt;=FS$47,FH24&lt;&gt;""),AND(FI24&gt;=FS$43,FI24&lt;&gt;"",FK24&gt;=FS$47,FK24&lt;&gt;""),AND(FM24&gt;=FS$43,FM24&lt;&gt;"",FO24&gt;=FS$47,FO24&lt;&gt;""),AND(FP24&gt;=FS$43,FP24&lt;&gt;"",FR24&gt;=FS$47,FR24&lt;&gt;""),AND(GN24&gt;=HA$43,GN24&lt;&gt;"",GP24&gt;=HA$47,GP24&lt;&gt;""),AND(GQ24&gt;=HA$43,GQ24&lt;&gt;"",GS24&gt;=HA$47,GS24&lt;&gt;""),AND(GU24&gt;=HA$43,GU24&lt;&gt;"",GW24&gt;=HA$47,GW24&lt;&gt;""),AND(GX24&gt;=HA$43,GX24&lt;&gt;"",GZ24&gt;=HA$47,GZ24&lt;&gt;""),AND(HV24&gt;=II$43,HV24&lt;&gt;"",HX24&gt;=II$47,HX24&lt;&gt;""),AND(HY24&gt;=II$43,HY24&lt;&gt;"",IA24&gt;=II$47,IA24&lt;&gt;""),AND(IC24&gt;=II$43,IC24&lt;&gt;"",IE24&gt;=II$47,IE24&lt;&gt;""),AND(IF24&gt;=II$43,IF24&lt;&gt;"",IH24&gt;=II$47,IH24&lt;&gt;""),AND(JD24&gt;=JQ$43,JD24&lt;&gt;"",JF24&gt;=JQ$47,JF24&lt;&gt;""),AND(JG24&gt;=JQ$43,JG24&lt;&gt;"",JI24&gt;=JQ$47,JI24&lt;&gt;""),AND(JK24&gt;=JQ$43,JK24&lt;&gt;"",JM24&gt;=JQ$47,JM24&lt;&gt;""),AND(JN24&gt;=JQ$43,JN24&lt;&gt;"",JP24&gt;=JQ$47,JP24&lt;&gt;""),AND(KL24&gt;=KY$43,KL24&lt;&gt;"",KN24&gt;=KY$47,KN24&lt;&gt;""),AND(KO24&gt;=KY$43,KO24&lt;&gt;"",KQ24&gt;=KY$47,KQ24&lt;&gt;""),AND(KS24&gt;=KY$43,KS24&lt;&gt;"",KU24&gt;=KY$47,KU24&lt;&gt;""),AND(KV24&gt;=KY$43,KV24&lt;&gt;"",KX24&gt;=KY$47,KX24&lt;&gt;""),AND(LT24&gt;=MG$43,LT24&lt;&gt;"",LV24&gt;=MG$47,LV24&lt;&gt;""),AND(LW24&gt;=MG$43,LW24&lt;&gt;"",LY24&gt;=MG$47,LY24&lt;&gt;""),AND(MA24&gt;=MG$43,MA24&lt;&gt;"",MC24&gt;=MG$47,MC24&lt;&gt;""),AND(MD24&gt;=MG$43,MD24&lt;&gt;"",MF24&gt;=MG$47,MF24&lt;&gt;""),AND(NB24&gt;=NO$43,NB24&lt;&gt;"",ND24&gt;=NO$47,ND24&lt;&gt;""),AND(NE24&gt;=NO$43,NE24&lt;&gt;"",NG24&gt;=NO$47,NG24&lt;&gt;""),AND(NI24&gt;=NO$43,NI24&lt;&gt;"",NK24&gt;=NO$47,NK24&lt;&gt;""),AND(NL24&gt;=NO$43,NL24&lt;&gt;"",NN24&gt;=NO$47,NN24&lt;&gt;""),AND(OJ24&gt;=OW$43,OJ24&lt;&gt;"",OL24&gt;=OW$47,OL24&lt;&gt;""),AND(OM24&gt;=OW$43,OM24&lt;&gt;"",OO24&gt;=OW$47,OO24&lt;&gt;""),AND(OQ24&gt;=OW$43,OQ24&lt;&gt;"",OS24&gt;=OW$47,OS24&lt;&gt;""),AND(OT24&gt;=OW$43,OT24&lt;&gt;"",OV24&gt;=OW$47,OV24&lt;&gt;""),AND(PR24&gt;=QE$43,PR24&lt;&gt;"",PT24&gt;=QE$47,PT24&lt;&gt;""),AND(PU24&gt;=QE$43,PU24&lt;&gt;"",PW24&gt;=QE$47,PW24&lt;&gt;""),AND(PY24&gt;=QE$43,PY24&lt;&gt;"",QA24&gt;=QE$47,QA24&lt;&gt;""),AND(QB24&gt;=QE$43,QB24&lt;&gt;"",QD24&gt;=QE$47,QD24&lt;&gt;""),AND(QZ24&gt;=RM$43,QZ24&lt;&gt;"",RB24&gt;=RM$47,RB24&lt;&gt;""),AND(RC24&gt;=RM$43,RC24&lt;&gt;"",RE24&gt;=RM$47,RE24&lt;&gt;""),AND(RG24&gt;=RM$43,RG24&lt;&gt;"",RI24&gt;=RM$47,RI24&lt;&gt;""),AND(RJ24&gt;=RM$43,RJ24&lt;&gt;"",RL24&gt;=RM$47,RL24&lt;&gt;""),AND(SH24&gt;=SU$43,SH24&lt;&gt;"",SJ24&gt;=SU$47,SJ24&lt;&gt;""),AND(SK24&gt;=SU$43,SK24&lt;&gt;"",SM24&gt;=SU$47,SM24&lt;&gt;""),AND(SO24&gt;=SU$43,SO24&lt;&gt;"",SQ24&gt;=SU$47,SQ24&lt;&gt;""),AND(SR24&gt;=SU$43,SR24&lt;&gt;"",ST24&gt;=SU$47,ST24&lt;&gt;"")),"P","")</f>
        <v/>
      </c>
      <c r="I24" s="3" t="str">
        <f>IF(OR(AND(AQ24&gt;=AY$47,AQ24&lt;&gt;"",AN24=""),AND(AT24&gt;=AY$47,AT24&lt;&gt;"",AN24=""),AND(AX24&gt;=AY$47,AX24&lt;&gt;"",AN24=""),AND(BR24&gt;=BZ$47,BR24&lt;&gt;"",BO24=""),AND(BU24&gt;=BZ$47,BU24&lt;&gt;"",BO24=""),AND(BY24&gt;=BZ$47,BY24&lt;&gt;"",BO24=""),AND(CS24&gt;=DA$47,CS24&lt;&gt;"",CP24=""),AND(CV24&gt;=DA$47,CV24&lt;&gt;"",CP24=""),AND(CZ24&gt;=DA$47,CZ24&lt;&gt;"",CP24=""),AND(DZ24&gt;=EK$47,DZ24&lt;&gt;""),AND(EC24&gt;=EK$47,EC24&lt;&gt;""),AND(EG24&gt;=EK$47,EG24&lt;&gt;""),AND(EJ24&gt;=EK$47,EJ24&lt;&gt;""),AND(FH24&gt;=FS$47,FH24&lt;&gt;""),AND(FK24&gt;=FS$47,FK24&lt;&gt;""),AND(FO24&gt;=FS$47,FO24&lt;&gt;""),AND(FR24&gt;=FS$47,FR24&lt;&gt;""),AND(GP24&gt;=HA$47,GP24&lt;&gt;""),AND(GS24&gt;=HA$47,GS24&lt;&gt;""),AND(GW24&gt;=HA$47,GW24&lt;&gt;""),AND(GZ24&gt;=HA$47,GZ24&lt;&gt;""),AND(HX24&gt;=II$47,HX24&lt;&gt;""),AND(IA24&gt;=II$47,IA24&lt;&gt;""),AND(IE24&gt;=II$47,IE24&lt;&gt;""),AND(IH24&gt;=II$47,IH24&lt;&gt;""),AND(JF24&gt;=JQ$47,JF24&lt;&gt;""),AND(JI24&gt;=JQ$47,JI24&lt;&gt;""),AND(JM24&gt;=JQ$47,JM24&lt;&gt;""),AND(JP24&gt;=JQ$47,JP24&lt;&gt;""),AND(KN24&gt;=KY$47,KN24&lt;&gt;""),AND(KQ24&gt;=KY$47,KQ24&lt;&gt;""),AND(KU24&gt;=KY$47,KU24&lt;&gt;""),AND(KX24&gt;=KY$47,KX24&lt;&gt;""),AND(LV24&gt;=MG$47,LV24&lt;&gt;""),AND(LY24&gt;=MG$47,LY24&lt;&gt;""),AND(MC24&gt;=MG$47,MC24&lt;&gt;""),AND(MF24&gt;=MG$47,MF24&lt;&gt;""),AND(ND24&gt;=NO$47,ND24&lt;&gt;""),AND(NG24&gt;=NO$47,NG24&lt;&gt;""),AND(NK24&gt;=NO$47,NK24&lt;&gt;""),AND(NN24&gt;=NO$47,NN24&lt;&gt;""),AND(OL24&gt;=OW$47,OL24&lt;&gt;""),AND(OO24&gt;=OW$47,OO24&lt;&gt;""),AND(OS24&gt;=OW$47,OS24&lt;&gt;""),AND(OV24&gt;=OW$47,OV24&lt;&gt;""),AND(PT24&gt;=QE$47,PT24&lt;&gt;""),AND(PW24&gt;=QE$47,PW24&lt;&gt;""),AND(QA24&gt;=QE$47,QA24&lt;&gt;""),AND(QD24&gt;=QE$47,QD24&lt;&gt;""),AND(RB24&gt;=RM$47,RB24&lt;&gt;""),AND(RE24&gt;=RM$47,RE24&lt;&gt;""),AND(RI24&gt;=RM$47,RI24&lt;&gt;""),AND(RL24&gt;=RM$47,RL24&lt;&gt;""),AND(SJ24&gt;=SU$47,SJ24&lt;&gt;""),AND(SM24&gt;=SU$47,SM24&lt;&gt;""),AND(SQ24&gt;=SU$47,SQ24&lt;&gt;""),AND(ST24&gt;=SU$47,ST24&lt;&gt;"")),"P","")</f>
        <v/>
      </c>
      <c r="J24" s="36" t="str">
        <f>IF(AND(I24="P",H24=""),"No DD",IF(OR(AND(AO24&gt;=AY$46,AO24&lt;&gt;"",AQ24&gt;=AY$50,AQ24&lt;&gt;"",AN24=""),AND(AR24&gt;=AY$46,AR24&lt;&gt;"",AT24&gt;=AY$50,AT24&lt;&gt;"",AN24=""),AND(AV24&gt;=AY$46,AV24&lt;&gt;"",AX24&gt;=AY$50,AX24&lt;&gt;"",AN24=""),AND(BP24&gt;=BZ$46,BP24&lt;&gt;"",BR24&gt;=BZ$50,BR24&lt;&gt;"",BO24=""),AND(BS24&gt;=BZ$46,BS24&lt;&gt;"",BU24&gt;=BZ$50,BU24&lt;&gt;"",BO24=""),AND(BW24&gt;=BZ$46,BW24&lt;&gt;"",BY24&gt;=BZ$50,BY24&lt;&gt;"",BO24=""),AND(CQ24&gt;=DA$46,CQ24&lt;&gt;"",CS24&gt;=DA$50,CS24&lt;&gt;"",CP24=""),AND(CT24&gt;=DA$46,CT24&lt;&gt;"",CV24&gt;=DA$50,CV24&lt;&gt;"",CP24=""),AND(CX24&gt;=DA$46,CX24&lt;&gt;"",CZ24&gt;=DA$50,CZ24&lt;&gt;"",CP24=""),AND(DX24&gt;=EK$46,DX24&lt;&gt;"",DZ24&gt;=EK$50,DZ24&lt;&gt;""),AND(EA24&gt;=EK$46,EA24&lt;&gt;"",EC24&gt;=EK$50,EC24&lt;&gt;""),AND(EE24&gt;=EK$46,EE24&lt;&gt;"",EG24&gt;=EK$50,EG24&lt;&gt;""),AND(EH24&gt;=EK$46,EH24&lt;&gt;"",EJ24&gt;=EK$50,EJ24&lt;&gt;""),AND(FF24&gt;=FS$46,FF24&lt;&gt;"",FH24&gt;=FS$50,FH24&lt;&gt;""),AND(FI24&gt;=FS$46,FI24&lt;&gt;"",FK24&gt;=FS$50,FK24&lt;&gt;""),AND(FM24&gt;=FS$46,FM24&lt;&gt;"",FO24&gt;=FS$50,FO24&lt;&gt;""),AND(FP24&gt;=FS$46,FP24&lt;&gt;"",FR24&gt;=FS$50,FR24&lt;&gt;""),AND(GN24&gt;=HA$46,GN24&lt;&gt;"",GP24&gt;=HA$50,GP24&lt;&gt;""),AND(GQ24&gt;=HA$46,GQ24&lt;&gt;"",GS24&gt;=HA$50,GS24&lt;&gt;""),AND(GU24&gt;=HA$46,GU24&lt;&gt;"",GW24&gt;=HA$50,GW24&lt;&gt;""),AND(GX24&gt;=HA$46,GX24&lt;&gt;"",GZ24&gt;=HA$50,GZ24&lt;&gt;""),AND(HV24&gt;=II$46,HV24&lt;&gt;"",HX24&gt;=II$50,HX24&lt;&gt;""),AND(HY24&gt;=II$46,HY24&lt;&gt;"",IA24&gt;=II$50,IA24&lt;&gt;""),AND(IC24&gt;=II$46,IC24&lt;&gt;"",IE24&gt;=II$50,IE24&lt;&gt;""),AND(IF24&gt;=II$46,IF24&lt;&gt;"",IH24&gt;=II$50,IH24&lt;&gt;""),AND(JD24&gt;=JQ$46,JD24&lt;&gt;"",JF24&gt;=JQ$50,JF24&lt;&gt;""),AND(JG24&gt;=JQ$46,JG24&lt;&gt;"",JI24&gt;=JQ$50,JI24&lt;&gt;""),AND(JK24&gt;=JQ$46,JK24&lt;&gt;"",JM24&gt;=JQ$50,JM24&lt;&gt;""),AND(JN24&gt;=JQ$46,JN24&lt;&gt;"",JP24&gt;=JQ$50,JP24&lt;&gt;""),AND(KL24&gt;=KY$46,KL24&lt;&gt;"",KN24&gt;=KY$50,KN24&lt;&gt;""),AND(KO24&gt;=KY$46,KO24&lt;&gt;"",KQ24&gt;=KY$50,KQ24&lt;&gt;""),AND(KS24&gt;=KY$46,KS24&lt;&gt;"",KU24&gt;=KY$50,KU24&lt;&gt;""),AND(KV24&gt;=KY$46,KV24&lt;&gt;"",KX24&gt;=KY$50,KX24&lt;&gt;""),AND(LT24&gt;=MG$46,LT24&lt;&gt;"",LV24&gt;=MG$50,LV24&lt;&gt;""),AND(LW24&gt;=MG$46,LW24&lt;&gt;"",LY24&gt;=MG$50,LY24&lt;&gt;""),AND(MA24&gt;=MG$46,MA24&lt;&gt;"",MC24&gt;=MG$50,MC24&lt;&gt;""),AND(MD24&gt;=MG$46,MD24&lt;&gt;"",MF24&gt;=MG$50,MF24&lt;&gt;""),AND(NB24&gt;=NO$46,NB24&lt;&gt;"",ND24&gt;=NO$50,ND24&lt;&gt;""),AND(NE24&gt;=NO$46,NE24&lt;&gt;"",NG24&gt;=NO$50,NG24&lt;&gt;""),AND(NI24&gt;=NO$46,NI24&lt;&gt;"",NK24&gt;=NO$50,NK24&lt;&gt;""),AND(NL24&gt;=NO$46,NL24&lt;&gt;"",NN24&gt;=NO$50,NN24&lt;&gt;""),AND(OJ24&gt;=OW$46,OJ24&lt;&gt;"",OL24&gt;=OW$50,OL24&lt;&gt;""),AND(OM24&gt;=OW$46,OM24&lt;&gt;"",OO24&gt;=OW$50,OO24&lt;&gt;""),AND(OQ24&gt;=OW$46,OQ24&lt;&gt;"",OS24&gt;=OW$50,OS24&lt;&gt;""),AND(OT24&gt;=OW$46,OT24&lt;&gt;"",OV24&gt;=OW$50,OV24&lt;&gt;""),AND(PR24&gt;=QE$46,PR24&lt;&gt;"",PT24&gt;=QE$50,PT24&lt;&gt;""),AND(PU24&gt;=QE$46,PU24&lt;&gt;"",PW24&gt;=QE$50,PW24&lt;&gt;""),AND(PY24&gt;=QE$46,PY24&lt;&gt;"",QA24&gt;=QE$50,QA24&lt;&gt;""),AND(QB24&gt;=QE$46,QB24&lt;&gt;"",QD24&gt;=QE$50,QD24&lt;&gt;""),AND(QZ24&gt;=RM$46,QZ24&lt;&gt;"",RB24&gt;=RM$50,RB24&lt;&gt;""),AND(RC24&gt;=RM$46,RC24&lt;&gt;"",RE24&gt;=RM$50,RE24&lt;&gt;""),AND(RG24&gt;=RM$46,RG24&lt;&gt;"",RI24&gt;=RM$50,RI24&lt;&gt;""),AND(RJ24&gt;=RM$46,RJ24&lt;&gt;"",RL24&gt;=RM$50,RL24&lt;&gt;""),AND(SH24&gt;=SU$46,SH24&lt;&gt;"",SJ24&gt;=SU$50,SJ24&lt;&gt;""),AND(SK24&gt;=SU$46,SK24&lt;&gt;"",SM24&gt;=SU$50,SM24&lt;&gt;""),AND(SO24&gt;=SU$46,SO24&lt;&gt;"",SQ24&gt;=SU$50,SQ24&lt;&gt;""),AND(SR24&gt;=SU$46,SR24&lt;&gt;"",ST24&gt;=SU$50,ST24&lt;&gt;"")),"Merit",IF(OR(AND(AO24&gt;=AY$45,AO24&lt;&gt;"",AQ24&gt;=AY$49,AQ24&lt;&gt;"",AN24=""),AND(AR24&gt;=AY$45,AR24&lt;&gt;"",AT24&gt;=AY$49,AT24&lt;&gt;"",AN24=""),AND(AV24&gt;=AY$45,AV24&lt;&gt;"",AX24&gt;=AY$49,AX24&lt;&gt;"",AN24=""),AND(BP24&gt;=BZ$45,BP24&lt;&gt;"",BR24&gt;=BZ$49,BR24&lt;&gt;"",BO24=""),AND(BS24&gt;=BZ$45,BS24&lt;&gt;"",BU24&gt;=BZ$49,BU24&lt;&gt;"",BO24=""),AND(BW24&gt;=BZ$45,BW24&lt;&gt;"",BY24&gt;=BZ$49,BY24&lt;&gt;"",BO24=""),AND(CQ24&gt;=DA$45,CQ24&lt;&gt;"",CS24&gt;=DA$49,CS24&lt;&gt;"",CP24=""),AND(CT24&gt;=DA$45,CT24&lt;&gt;"",CV24&gt;=DA$49,CV24&lt;&gt;"",CP24=""),AND(CX24&gt;=DA$45,CX24&lt;&gt;"",CZ24&gt;=DA$49,CZ24&lt;&gt;"",CP24=""),AND(DX24&gt;=EK$45,DX24&lt;&gt;"",DZ24&gt;=EK$49,DZ24&lt;&gt;""),AND(EA24&gt;=EK$45,EA24&lt;&gt;"",EC24&gt;=EK$49,EC24&lt;&gt;""),AND(EE24&gt;=EK$45,EE24&lt;&gt;"",EG24&gt;=EK$49,EG24&lt;&gt;""),AND(EH24&gt;=EK$45,EH24&lt;&gt;"",EJ24&gt;=EK$49,EJ24&lt;&gt;""),AND(FF24&gt;=FS$45,FF24&lt;&gt;"",FH24&gt;=FS$49,FH24&lt;&gt;""),AND(FI24&gt;=FS$45,FI24&lt;&gt;"",FK24&gt;=FS$49,FK24&lt;&gt;""),AND(FM24&gt;=FS$45,FM24&lt;&gt;"",FO24&gt;=FS$49,FO24&lt;&gt;""),AND(FP24&gt;=FS$45,FP24&lt;&gt;"",FR24&gt;=FS$49,FR24&lt;&gt;""),AND(GN24&gt;=HA$45,GN24&lt;&gt;"",GP24&gt;=HA$49,GP24&lt;&gt;""),AND(GQ24&gt;=HA$45,GQ24&lt;&gt;"",GS24&gt;=HA$49,GS24&lt;&gt;""),AND(GU24&gt;=HA$45,GU24&lt;&gt;"",GW24&gt;=HA$49,GW24&lt;&gt;""),AND(GX24&gt;=HA$45,GX24&lt;&gt;"",GZ24&gt;=HA$49,GZ24&lt;&gt;""),AND(HV24&gt;=II$45,HV24&lt;&gt;"",HX24&gt;=II$49,HX24&lt;&gt;""),AND(HY24&gt;=II$45,HY24&lt;&gt;"",IA24&gt;=II$49,IA24&lt;&gt;""),AND(IC24&gt;=II$45,IC24&lt;&gt;"",IE24&gt;=II$49,IE24&lt;&gt;""),AND(IF24&gt;=II$45,IF24&lt;&gt;"",IH24&gt;=II$49,IH24&lt;&gt;""),AND(JD24&gt;=JQ$45,JD24&lt;&gt;"",JF24&gt;=JQ$49,JF24&lt;&gt;""),AND(JG24&gt;=JQ$45,JG24&lt;&gt;"",JI24&gt;=JQ$49,JI24&lt;&gt;""),AND(JK24&gt;=JQ$45,JK24&lt;&gt;"",JM24&gt;=JQ$49,JM24&lt;&gt;""),AND(JN24&gt;=JQ$45,JN24&lt;&gt;"",JP24&gt;=JQ$49,JP24&lt;&gt;""),AND(KL24&gt;=KY$45,KL24&lt;&gt;"",KN24&gt;=KY$49,KN24&lt;&gt;""),AND(KO24&gt;=KY$45,KO24&lt;&gt;"",KQ24&gt;=KY$49,KQ24&lt;&gt;""),AND(KS24&gt;=KY$45,KS24&lt;&gt;"",KU24&gt;=KY$49,KU24&lt;&gt;""),AND(KV24&gt;=KY$45,KV24&lt;&gt;"",KX24&gt;=KY$49,KX24&lt;&gt;""),AND(LT24&gt;=MG$45,LT24&lt;&gt;"",LV24&gt;=MG$49,LV24&lt;&gt;""),AND(LW24&gt;=MG$45,LW24&lt;&gt;"",LY24&gt;=MG$49,LY24&lt;&gt;""),AND(MA24&gt;=MG$45,MA24&lt;&gt;"",MC24&gt;=MG$49,MC24&lt;&gt;""),AND(MD24&gt;=MG$45,MD24&lt;&gt;"",MF24&gt;=MG$49,MF24&lt;&gt;""),AND(NB24&gt;=NO$45,NB24&lt;&gt;"",ND24&gt;=NO$49,ND24&lt;&gt;""),AND(NE24&gt;=NO$45,NE24&lt;&gt;"",NG24&gt;=NO$49,NG24&lt;&gt;""),AND(NI24&gt;=NO$45,NI24&lt;&gt;"",NK24&gt;=NO$49,NK24&lt;&gt;""),AND(NL24&gt;=NO$45,NL24&lt;&gt;"",NN24&gt;=NO$49,NN24&lt;&gt;""),AND(OJ24&gt;=OW$45,OJ24&lt;&gt;"",OL24&gt;=OW$49,OL24&lt;&gt;""),AND(OM24&gt;=OW$45,OM24&lt;&gt;"",OO24&gt;=OW$49,OO24&lt;&gt;""),AND(OQ24&gt;=OW$45,OQ24&lt;&gt;"",OS24&gt;=OW$49,OS24&lt;&gt;""),AND(OT24&gt;=OW$45,OT24&lt;&gt;"",OV24&gt;=OW$49,OV24&lt;&gt;""),AND(PR24&gt;=QE$45,PR24&lt;&gt;"",PT24&gt;=QE$49,PT24&lt;&gt;""),AND(PU24&gt;=QE$45,PU24&lt;&gt;"",PW24&gt;=QE$49,PW24&lt;&gt;""),AND(PY24&gt;=QE$45,PY24&lt;&gt;"",QA24&gt;=QE$49,QA24&lt;&gt;""),AND(QB24&gt;=QE$45,QB24&lt;&gt;"",QD24&gt;=QE$49,QD24&lt;&gt;""),AND(QZ24&gt;=RM$45,QZ24&lt;&gt;"",RB24&gt;=RM$49,RB24&lt;&gt;""),AND(RC24&gt;=RM$45,RC24&lt;&gt;"",RE24&gt;=RM$49,RE24&lt;&gt;""),AND(RG24&gt;=RM$45,RG24&lt;&gt;"",RI24&gt;=RM$49,RI24&lt;&gt;""),AND(RJ24&gt;=RM$45,RJ24&lt;&gt;"",RL24&gt;=RM$49,RL24&lt;&gt;""),AND(SH24&gt;=SU$45,SH24&lt;&gt;"",SJ24&gt;=SU$49,SJ24&lt;&gt;""),AND(SK24&gt;=SU$45,SK24&lt;&gt;"",SM24&gt;=SU$49,SM24&lt;&gt;""),AND(SO24&gt;=SU$45,SO24&lt;&gt;"",SQ24&gt;=SU$49,SQ24&lt;&gt;""),AND(SR24&gt;=SU$45,SR24&lt;&gt;"",ST24&gt;=SU$49,ST24&lt;&gt;"")),"Excellence",IF(K24="P","Worlds Team",IF(H24="P","National Team","")))))</f>
        <v/>
      </c>
      <c r="K24" s="3" t="str">
        <f>IF(OR(AND(AO24&gt;=AY$44,AO24&lt;&gt;"",AQ24&gt;=AY$48,AQ24&lt;&gt;"",AN24=""),AND(AR24&gt;=AY$44,AR24&lt;&gt;"",AT24&gt;=AY$48,AT24&lt;&gt;"",AN24=""),AND(AV24&gt;=AY$44,AV24&lt;&gt;"",AX24&gt;=AY$48,AX24&lt;&gt;"",AN24=""),AND(BP24&gt;=BZ$44,BP24&lt;&gt;"",BR24&gt;=BZ$48,BR24&lt;&gt;"",BO24=""),AND(BS24&gt;=BZ$44,BS24&lt;&gt;"",BU24&gt;=BZ$48,BU24&lt;&gt;"",BO24=""),AND(BW24&gt;=BZ$44,BW24&lt;&gt;"",BY24&gt;=BZ$48,BY24&lt;&gt;"",BO24=""),AND(CQ24&gt;=DA$44,CQ24&lt;&gt;"",CS24&gt;=DA$48,CS24&lt;&gt;"",CP24=""),AND(CT24&gt;=DA$44,CT24&lt;&gt;"",CV24&gt;=DA$48,CV24&lt;&gt;"",CP24=""),AND(CX24&gt;=DA$44,CX24&lt;&gt;"",CZ24&gt;=DA$48,CZ24&lt;&gt;"",CP24=""),AND(DX24&gt;=EK$44,DX24&lt;&gt;"",DZ24&gt;=EK$48,DZ24&lt;&gt;""),AND(EA24&gt;=EK$44,EA24&lt;&gt;"",EC24&gt;=EK$48,EC24&lt;&gt;""),AND(EE24&gt;=EK$44,EE24&lt;&gt;"",EG24&gt;=EK$48,EG24&lt;&gt;""),AND(EH24&gt;=EK$44,EH24&lt;&gt;"",EJ24&gt;=EK$48,EJ24&lt;&gt;""),AND(FF24&gt;=FS$44,FF24&lt;&gt;"",FH24&gt;=FS$48,FH24&lt;&gt;""),AND(FI24&gt;=FS$44,FI24&lt;&gt;"",FK24&gt;=FS$48,FK24&lt;&gt;""),AND(FM24&gt;=FS$44,FM24&lt;&gt;"",FO24&gt;=FS$48,FO24&lt;&gt;""),AND(FP24&gt;=FS$44,FP24&lt;&gt;"",FR24&gt;=FS$48,FR24&lt;&gt;""),AND(GN24&gt;=HA$44,GN24&lt;&gt;"",GP24&gt;=HA$48,GP24&lt;&gt;""),AND(GQ24&gt;=HA$44,GQ24&lt;&gt;"",GS24&gt;=HA$48,GS24&lt;&gt;""),AND(GU24&gt;=HA$44,GU24&lt;&gt;"",GW24&gt;=HA$48,GW24&lt;&gt;""),AND(GX24&gt;=HA$44,GX24&lt;&gt;"",GZ24&gt;=HA$48,GZ24&lt;&gt;""),AND(HV24&gt;=II$44,HV24&lt;&gt;"",HX24&gt;=II$48,HX24&lt;&gt;""),AND(HY24&gt;=II$44,HY24&lt;&gt;"",IA24&gt;=II$48,IA24&lt;&gt;""),AND(IC24&gt;=II$44,IC24&lt;&gt;"",IE24&gt;=II$48,IE24&lt;&gt;""),AND(IF24&gt;=II$44,IF24&lt;&gt;"",IH24&gt;=II$48,IH24&lt;&gt;""),AND(JD24&gt;=JQ$44,JD24&lt;&gt;"",JF24&gt;=JQ$48,JF24&lt;&gt;""),AND(JG24&gt;=JQ$44,JG24&lt;&gt;"",JI24&gt;=JQ$48,JI24&lt;&gt;""),AND(JK24&gt;=JQ$44,JK24&lt;&gt;"",JM24&gt;=JQ$48,JM24&lt;&gt;""),AND(JN24&gt;=JQ$44,JN24&lt;&gt;"",JP24&gt;=JQ$48,JP24&lt;&gt;""),AND(KL24&gt;=KY$44,KL24&lt;&gt;"",KN24&gt;=KY$48,KN24&lt;&gt;""),AND(KO24&gt;=KY$44,KO24&lt;&gt;"",KQ24&gt;=KY$48,KQ24&lt;&gt;""),AND(KS24&gt;=KY$44,KS24&lt;&gt;"",KU24&gt;=KY$48,KU24&lt;&gt;""),AND(KV24&gt;=KY$44,KV24&lt;&gt;"",KX24&gt;=KY$48,KX24&lt;&gt;""),AND(LT24&gt;=MG$44,LT24&lt;&gt;"",LV24&gt;=MG$48,LV24&lt;&gt;""),AND(LW24&gt;=MG$44,LW24&lt;&gt;"",LY24&gt;=MG$48,LY24&lt;&gt;""),AND(MA24&gt;=MG$44,MA24&lt;&gt;"",MC24&gt;=MG$48,MC24&lt;&gt;""),AND(MD24&gt;=MG$44,MD24&lt;&gt;"",MF24&gt;=MG$48,MF24&lt;&gt;""),AND(NB24&gt;=NO$44,NB24&lt;&gt;"",ND24&gt;=NO$48,ND24&lt;&gt;""),AND(NE24&gt;=NO$44,NE24&lt;&gt;"",NG24&gt;=NO$48,NG24&lt;&gt;""),AND(NI24&gt;=NO$44,NI24&lt;&gt;"",NK24&gt;=NO$48,NK24&lt;&gt;""),AND(NL24&gt;=NO$44,NL24&lt;&gt;"",NN24&gt;=NO$48,NN24&lt;&gt;""),AND(OJ24&gt;=OW$44,OJ24&lt;&gt;"",OL24&gt;=OW$48,OL24&lt;&gt;""),AND(OM24&gt;=OW$44,OM24&lt;&gt;"",OO24&gt;=OW$48,OO24&lt;&gt;""),AND(OQ24&gt;=OW$44,OQ24&lt;&gt;"",OS24&gt;=OW$48,OS24&lt;&gt;""),AND(OT24&gt;=OW$44,OT24&lt;&gt;"",OV24&gt;=OW$48,OV24&lt;&gt;""),AND(PR24&gt;=QE$44,PR24&lt;&gt;"",PT24&gt;=QE$48,PT24&lt;&gt;""),AND(PU24&gt;=QE$44,PU24&lt;&gt;"",PW24&gt;=QE$48,PW24&lt;&gt;""),AND(PY24&gt;=QE$44,PY24&lt;&gt;"",QA24&gt;=QE$48,QA24&lt;&gt;""),AND(QB24&gt;=QE$44,QB24&lt;&gt;"",QD24&gt;=QE$48,QD24&lt;&gt;""),AND(QZ24&gt;=RM$44,QZ24&lt;&gt;"",RB24&gt;=RM$48,RB24&lt;&gt;""),AND(RC24&gt;=RM$44,RC24&lt;&gt;"",RE24&gt;=RM$48,RE24&lt;&gt;""),AND(RG24&gt;=RM$44,RG24&lt;&gt;"",RI24&gt;=RM$48,RI24&lt;&gt;""),AND(RJ24&gt;=RM$44,RJ24&lt;&gt;"",RL24&gt;=RM$48,RL24&lt;&gt;""),AND(SH24&gt;=SU$44,SH24&lt;&gt;"",SJ24&gt;=SU$48,SJ24&lt;&gt;""),AND(SK24&gt;=SU$44,SK24&lt;&gt;"",SM24&gt;=SU$48,SM24&lt;&gt;""),AND(SO24&gt;=SU$44,SO24&lt;&gt;"",SQ24&gt;=SU$48,SQ24&lt;&gt;""),AND(SR24&gt;=SU$44,SR24&lt;&gt;"",ST24&gt;=SU$48,ST24&lt;&gt;"")),"P","")</f>
        <v/>
      </c>
      <c r="L24" s="8">
        <f>IF(COUNT(AQ24,AT24,BR24,BU24,CS24,CV24)&gt;0,LARGE((AQ24,AT24,BR24,BU24,CS24,CV24),1),0)</f>
        <v>51.81</v>
      </c>
      <c r="M24" s="8" t="str">
        <f>IF(L24="","",IF(OR(L24=CS24,L24=CV24),$CA$1,IF(OR(L24=BR24,L24=BU24),$AZ$1,IF(OR(L24=AQ24,L24=AT24),$Y$1,""))))</f>
        <v>2024 Elite Canada</v>
      </c>
      <c r="N24" s="8">
        <f>IF(COUNT(AQ24,AT24,BR24,BU24,CS24,CV24)&gt;1,LARGE((AQ24,AT24,BR24,BU24,CS24,CV24),2),0)</f>
        <v>43.04</v>
      </c>
      <c r="O24" s="8" t="str">
        <f>IF(N24="","",IF(OR(N24=CS24,N24=CV24),$CA$1,IF(OR(N24=BR24,N24=BU24),$AZ$1,IF(OR(N24=AQ24,N24=AT24),$Y$1,""))))</f>
        <v>2024 Elite Canada</v>
      </c>
      <c r="P24" s="8">
        <f>IF(COUNT(AQ24,AT24,BR24,BU24,CS24,CV24)&gt;2,MAX(AX24,BY24,CZ24,LARGE((AQ24,AT24,BR24,BU24,CS24,CV24),3)),IF(MAX(AX24,BY24,CZ24)&gt;0,MAX(AX24,BY24,CZ24),0))</f>
        <v>45.43</v>
      </c>
      <c r="Q24" s="8" t="str">
        <f>IF(P24="","",IF(OR(P24=CS24,P24=CV24,P24=CZ24),$CA$1,IF(OR(P24=BR24,P24=BU24,P24=BY24),$AZ$1,IF(OR(P24=AQ24,P24=AT24,P24=AX24),$Y$1,""))))</f>
        <v>2024 Elite Canada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11.2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Elite Canada</v>
      </c>
      <c r="T24" s="8">
        <f>IF(MAX(IF(AO24&gt;=$AY$43,AP24,0),IF(AR24&gt;=$AY$43,AS24,0),IF(AV24&gt;=$AY$43,AW24,0),IF(BP24&gt;=$BZ$43,BQ24,0),IF(BS24&gt;=$BZ$43,BT24,0),IF(BW24&gt;=$BZ$43,BX24,0),IF(CQ24&gt;=$DA$43,CR24,0),IF(CT24&gt;=$DA$43,CU24,0),IF(CX24&gt;=$DA$43,CY24,0),IF(DX24&gt;=$EK$43,DY24,0),IF(EA24&gt;=$EK$43,EB24,0),IF(EE24&gt;=$EK$43,EF24,0),IF(EH24&gt;=$EK$43,EI24,0),IF(FF24&gt;=$FS$43,FG24,0),IF(FI24&gt;=$FS$43,FJ24,0),IF(FM24&gt;=$FS$43,FN24,0),IF(FP24&gt;=$FS$43,FQ24,0),IF(GN24&gt;=$HA$43,GO24,0),IF(GQ24&gt;=$HA$43,GR24,0),IF(GU24&gt;=$HA$43,GV24,0),IF(GX24&gt;=$HA$43,GY24,0),IF(HV24&gt;=$II$43,HW24,0),IF(HY24&gt;=$II$43,HZ24,0),IF(IC24&gt;=$II$43,ID24,0),IF(IF24&gt;=$II$43,IG24,0),IF(JD24&gt;=$JQ$43,JE24,0),IF(JG24&gt;=$JQ$43,JH24,0),IF(JK24&gt;=$JQ$43,JL24,0),IF(JN24&gt;=$JQ$43,JO24,0),IF(KL24&gt;=$KY$43,KM24,0),IF(KO24&gt;=$KY$43,KP24,0),IF(KS24&gt;=$KY$43,KT24,0),IF(KV24&gt;=$KY$43,KW24,0),IF(LT24&gt;=$MG$43,LU24,0),IF(LW24&gt;=$MG$43,LX24,0),IF(MA24&gt;=$MG$43,MB24,0),IF(MD24&gt;=$MG$43,ME24,0),IF(NB24&gt;=$NO$43,NC24,0),IF(NE24&gt;=$NO$43,NF24,0),IF(NI24&gt;=$NO$43,NJ24,0),IF(NL24&gt;=$NO$43,NM24,0),IF(OJ24&gt;=$OW$43,OK24,0),IF(OM24&gt;=$OW$43,ON24,0),IF(OQ24&gt;=$OW$43,OR24,0),IF(OT24&gt;=$OW$43,OU24,0),IF(PR24&gt;=$QE$43,PS24,0),IF(PU24&gt;=$QE$43,PV24,0),IF(PY24&gt;=$QE$43,PZ24,0),IF(QB24&gt;=$QE$43,QC24,0),IF(QZ24&gt;=$RM$43,RA24,0),IF(RC24&gt;=$RM$43,RD24,0),IF(RG24&gt;=$RM$43,RH24,0),IF(RJ24&gt;=$RM$43,RK24,0),IF(SH24&gt;=$SU$43,SI24,0),IF(SK24&gt;=$SU$43,SL24,0),IF(SO24&gt;=$SU$43,SP24,0),IF(SR24&gt;=$SU$43,SS24,0))&gt;0,MAX(IF(AO24&gt;=$AY$43,AP24,0),IF(AR24&gt;=$AY$43,AS24,0),IF(AV24&gt;=$AY$43,AW24,0),IF(BP24&gt;=$BZ$43,BQ24,0),IF(BS24&gt;=$BZ$43,BT24,0),IF(BW24&gt;=$BZ$43,BX24,0),IF(CQ24&gt;=$DA$43,CR24,0),IF(CT24&gt;=$DA$43,CU24,0),IF(CX24&gt;=$DA$43,CY24,0),IF(DX24&gt;=$EK$43,DY24,0),IF(EA24&gt;=$EK$43,EB24,0),IF(EE24&gt;=$EK$43,EF24,0),IF(EH24&gt;=$EK$43,EI24,0),IF(FF24&gt;=$FS$43,FG24,0),IF(FI24&gt;=$FS$43,FJ24,0),IF(FM24&gt;=$FS$43,FN24,0),IF(FP24&gt;=$FS$43,FQ24,0),IF(GN24&gt;=$HA$43,GO24,0),IF(GQ24&gt;=$HA$43,GR24,0),IF(GU24&gt;=$HA$43,GV24,0),IF(GX24&gt;=$HA$43,GY24,0),IF(HV24&gt;=$II$43,HW24,0),IF(HY24&gt;=$II$43,HZ24,0),IF(IC24&gt;=$II$43,ID24,0),IF(IF24&gt;=$II$43,IG24,0),IF(JD24&gt;=$JQ$43,JE24,0),IF(JG24&gt;=$JQ$43,JH24,0),IF(JK24&gt;=$JQ$43,JL24,0),IF(JN24&gt;=$JQ$43,JO24,0),IF(KL24&gt;=$KY$43,KM24,0),IF(KO24&gt;=$KY$43,KP24,0),IF(KS24&gt;=$KY$43,KT24,0),IF(KV24&gt;=$KY$43,KW24,0),IF(LT24&gt;=$MG$43,LU24,0),IF(LW24&gt;=$MG$43,LX24,0),IF(MA24&gt;=$MG$43,MB24,0),IF(MD24&gt;=$MG$43,ME24,0),IF(NB24&gt;=$NO$43,NC24,0),IF(NE24&gt;=$NO$43,NF24,0),IF(NI24&gt;=$NO$43,NJ24,0),IF(NL24&gt;=$NO$43,NM24,0),IF(OJ24&gt;=$OW$43,OK24,0),IF(OM24&gt;=$OW$43,ON24,0),IF(OQ24&gt;=$OW$43,OR24,0),IF(OT24&gt;=$OW$43,OU24,0),IF(PR24&gt;=$QE$43,PS24,0),IF(PU24&gt;=$QE$43,PV24,0),IF(PY24&gt;=$QE$43,PZ24,0),IF(QB24&gt;=$QE$43,QC24,0),IF(QZ24&gt;=$RM$43,RA24,0),IF(RC24&gt;=$RM$43,RD24,0),IF(RG24&gt;=$RM$43,RH24,0),IF(RJ24&gt;=$RM$43,RK24,0),IF(SH24&gt;=$SU$43,SI24,0),IF(SK24&gt;=$SU$43,SL24,0),IF(SO24&gt;=$SU$43,SP24,0),IF(SR24&gt;=$SU$43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>IF(AA24&gt;0,AA24,"")</f>
        <v/>
      </c>
      <c r="AP24" s="38" t="str">
        <f>IF(AB24&gt;0,AB24,"")</f>
        <v/>
      </c>
      <c r="AQ24" s="40" t="str">
        <f>IF(SUM(Y24:AB24)-AC24&gt;0,SUM(Y24:AB24)-AC24,"")</f>
        <v/>
      </c>
      <c r="AR24" s="40" t="str">
        <f>IF(AF24&gt;0,AF24,"")</f>
        <v/>
      </c>
      <c r="AS24" s="40" t="str">
        <f>IF(AG24&gt;0,AG24,"")</f>
        <v/>
      </c>
      <c r="AT24" s="40" t="str">
        <f>IF(SUM(AD24:AG24)-AH24&gt;0,SUM(AD24:AG24)-AH24,"")</f>
        <v/>
      </c>
      <c r="AU24" s="40" t="str">
        <f>IF(AQ24="","",MAX(AQ24,AT24))</f>
        <v/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 t="str">
        <f>IF(SUM(AU24,AX24)&gt;0,SUM(AU24,AX24),"")</f>
        <v/>
      </c>
      <c r="AZ24" s="26">
        <v>7.62</v>
      </c>
      <c r="BA24" s="26">
        <v>9.4</v>
      </c>
      <c r="BB24" s="26">
        <v>11.2</v>
      </c>
      <c r="BC24" s="26">
        <v>14.82</v>
      </c>
      <c r="BD24" s="26">
        <v>0</v>
      </c>
      <c r="BE24" s="26">
        <v>16.100000000000001</v>
      </c>
      <c r="BF24" s="26">
        <v>9.8000000000000007</v>
      </c>
      <c r="BG24" s="26">
        <v>11.2</v>
      </c>
      <c r="BH24" s="26">
        <v>14.71</v>
      </c>
      <c r="BI24" s="26">
        <v>0</v>
      </c>
      <c r="BJ24" s="26">
        <v>14.1</v>
      </c>
      <c r="BK24" s="26">
        <v>7.9</v>
      </c>
      <c r="BL24" s="26">
        <v>9.8000000000000007</v>
      </c>
      <c r="BM24" s="26">
        <v>13.63</v>
      </c>
      <c r="BN24" s="26">
        <v>0</v>
      </c>
      <c r="BO24" s="28"/>
      <c r="BP24" s="39">
        <f>IF(BB24&gt;0,BB24,"")</f>
        <v>11.2</v>
      </c>
      <c r="BQ24" s="39">
        <f>IF(BC24&gt;0,BC24,"")</f>
        <v>14.82</v>
      </c>
      <c r="BR24" s="11">
        <f>IF(SUM(AZ24:BC24)-BD24&gt;0,SUM(AZ24:BC24)-BD24,"")</f>
        <v>43.04</v>
      </c>
      <c r="BS24" s="11">
        <f>IF(BG24&gt;0,BG24,"")</f>
        <v>11.2</v>
      </c>
      <c r="BT24" s="11">
        <f>IF(BH24&gt;0,BH24,"")</f>
        <v>14.71</v>
      </c>
      <c r="BU24" s="11">
        <f>IF(SUM(BE24:BH24)-BI24&gt;0,SUM(BE24:BH24)-BI24,"")</f>
        <v>51.81</v>
      </c>
      <c r="BV24" s="11">
        <f>IF(BR24="","",MAX(BR24,BU24))</f>
        <v>51.81</v>
      </c>
      <c r="BW24" s="11">
        <f>IF(BL24&gt;0,BL24,"")</f>
        <v>9.8000000000000007</v>
      </c>
      <c r="BX24" s="11">
        <f>IF(BM24&gt;0,BM24,"")</f>
        <v>13.63</v>
      </c>
      <c r="BY24" s="11">
        <f>IF(SUM(BJ24:BM24)-BN24&gt;0,SUM(BJ24:BM24)-BN24,"")</f>
        <v>45.43</v>
      </c>
      <c r="BZ24" s="11">
        <f>IF(SUM(BV24,BY24)&gt;0,SUM(BV24,BY24),"")</f>
        <v>97.240000000000009</v>
      </c>
      <c r="CA24" s="22">
        <v>1.63</v>
      </c>
      <c r="CB24" s="22">
        <v>1.9</v>
      </c>
      <c r="CC24" s="22">
        <v>2.1</v>
      </c>
      <c r="CD24" s="22">
        <v>2.61</v>
      </c>
      <c r="CE24" s="22">
        <v>0</v>
      </c>
      <c r="CF24" s="22">
        <v>10</v>
      </c>
      <c r="CG24" s="22">
        <v>5.7</v>
      </c>
      <c r="CH24" s="22">
        <v>7.1</v>
      </c>
      <c r="CI24" s="22">
        <v>9.2200000000000006</v>
      </c>
      <c r="CJ24" s="22">
        <v>0</v>
      </c>
      <c r="CK24" s="22"/>
      <c r="CL24" s="22"/>
      <c r="CM24" s="22"/>
      <c r="CN24" s="22"/>
      <c r="CO24" s="22"/>
      <c r="CP24" s="27"/>
      <c r="CQ24" s="38">
        <f>IF(CC24&gt;0,CC24,"")</f>
        <v>2.1</v>
      </c>
      <c r="CR24" s="38">
        <f>IF(CD24&gt;0,CD24,"")</f>
        <v>2.61</v>
      </c>
      <c r="CS24" s="40">
        <f>IF(SUM(CA24:CD24)-CE24&gt;0,SUM(CA24:CD24)-CE24,"")</f>
        <v>8.24</v>
      </c>
      <c r="CT24" s="40">
        <f>IF(CH24&gt;0,CH24,"")</f>
        <v>7.1</v>
      </c>
      <c r="CU24" s="40">
        <f>IF(CI24&gt;0,CI24,"")</f>
        <v>9.2200000000000006</v>
      </c>
      <c r="CV24" s="40">
        <f>IF(SUM(CF24:CI24)-CJ24&gt;0,SUM(CF24:CI24)-CJ24,"")</f>
        <v>32.019999999999996</v>
      </c>
      <c r="CW24" s="40">
        <f>IF(CS24="","",MAX(CS24,CV24))</f>
        <v>32.019999999999996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32.019999999999996</v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4.625</v>
      </c>
      <c r="SW24" s="22">
        <f>IF($CP24="P",CB24,(CB24+BA24)/2)</f>
        <v>5.65</v>
      </c>
      <c r="SX24" s="22">
        <f>IF($CP24="P",CC24,(CC24+BB24)/2)</f>
        <v>6.6499999999999995</v>
      </c>
      <c r="SY24" s="22">
        <f>IF($CP24="P",CD24,(CD24+BC24)/2)</f>
        <v>8.7149999999999999</v>
      </c>
      <c r="SZ24" s="22">
        <f>IF($CP24="P",CE24,(CE24+BD24)/2)</f>
        <v>0</v>
      </c>
      <c r="TA24" s="22">
        <f>IF($CP24="P",CF24,(CF24+BE24)/2)</f>
        <v>13.05</v>
      </c>
      <c r="TB24" s="22">
        <f>IF($CP24="P",CG24,(CG24+BF24)/2)</f>
        <v>7.75</v>
      </c>
      <c r="TC24" s="22">
        <f>IF($CP24="P",CH24,(CH24+BG24)/2)</f>
        <v>9.1499999999999986</v>
      </c>
      <c r="TD24" s="22">
        <f>IF($CP24="P",CI24,(CI24+BH24)/2)</f>
        <v>11.965</v>
      </c>
      <c r="TE24" s="22">
        <f>IF($CP24="P",CJ24,(CJ24+BI24)/2)</f>
        <v>0</v>
      </c>
      <c r="TF24" s="22">
        <f>IF($CP24="P",CK24,(CK24+BJ24)/2)</f>
        <v>7.05</v>
      </c>
      <c r="TG24" s="22">
        <f>IF($CP24="P",CL24,(CL24+BK24)/2)</f>
        <v>3.95</v>
      </c>
      <c r="TH24" s="22">
        <f>IF($CP24="P",CM24,(CM24+BL24)/2)</f>
        <v>4.9000000000000004</v>
      </c>
      <c r="TI24" s="22">
        <f>IF($CP24="P",CN24,(CN24+BM24)/2)</f>
        <v>6.8150000000000004</v>
      </c>
      <c r="TJ24" s="22">
        <f>IF($CP24="P",CO24,(CO24+BN24)/2)</f>
        <v>0</v>
      </c>
      <c r="TK24" s="27" t="s">
        <v>46</v>
      </c>
      <c r="TL24" s="40">
        <f>IF(SX24&gt;0,SX24,"")</f>
        <v>6.6499999999999995</v>
      </c>
      <c r="TM24" s="40">
        <f>IF(SY24&gt;0,SY24,"")</f>
        <v>8.7149999999999999</v>
      </c>
      <c r="TN24" s="40">
        <f>IF(SUM(SV24:SY24)-SZ24&gt;0,SUM(SV24:SY24)-SZ24,"")</f>
        <v>25.64</v>
      </c>
      <c r="TO24" s="40">
        <f>IF(TC24&gt;0,TC24,"")</f>
        <v>9.1499999999999986</v>
      </c>
      <c r="TP24" s="40">
        <f>IF(TD24&gt;0,TD24,"")</f>
        <v>11.965</v>
      </c>
      <c r="TQ24" s="40">
        <f>IF(SUM(TA24:TD24)-TE24&gt;0,SUM(TA24:TD24)-TE24,"")</f>
        <v>41.914999999999999</v>
      </c>
      <c r="TR24" s="40">
        <f>IF(MAX(TN24,TQ24)&gt;0,MAX(TN24,TQ24),"")</f>
        <v>41.914999999999999</v>
      </c>
      <c r="TS24" s="40">
        <f>IF(TH24&gt;0,TH24,"")</f>
        <v>4.9000000000000004</v>
      </c>
      <c r="TT24" s="40">
        <f>IF(TI24&gt;0,TI24,"")</f>
        <v>6.8150000000000004</v>
      </c>
      <c r="TU24" s="40">
        <f>IF(SUM(TF24:TI24)-TJ24&gt;0,SUM(TF24:TI24)-TJ24,"")</f>
        <v>22.715</v>
      </c>
      <c r="TV24" s="40">
        <f>IF(SUM(TR24,TU24)&gt;0,SUM(TR24,TU24),"")</f>
        <v>64.63</v>
      </c>
    </row>
    <row r="25" spans="1:542" x14ac:dyDescent="0.2">
      <c r="A25" s="4" t="str" cm="1">
        <f t="array" ref="A25">IF(AND(J25&lt;&gt;"",J25&lt;&gt;"No DD"),SUMPRODUCT((J$4:J$41&lt;&gt;"")*(J$4:J$41&lt;&gt;"No DD")*(F$4:F$41&gt;F25))+1,IF(J25="No DD",SUMPRODUCT((J$4:J$41="No DD")*(F$4:F$41&gt;F25))+1+SUMPRODUCT((J$4:J$41&lt;&gt;"")*(J$4:J$41&lt;&gt;"No DD")),""))</f>
        <v/>
      </c>
      <c r="B25" s="4" t="str" cm="1">
        <f t="array" ref="B25">IF(AND(J25&lt;&gt;"",J25&lt;&gt;"No DD",G25=""),SUMPRODUCT((J$4:J$41&lt;&gt;"")*(J$4:J$41&lt;&gt;"No DD")*(G$4:G$41="")*(F$4:F$41&gt;F25))+1,IF(J25="No DD",SUMPRODUCT((J$4:J$41="No DD")*(F$4:F$41&gt;F25)*(G$4:G$41=""))+1+SUMPRODUCT((J$4:J$41&lt;&gt;"")*(G$4:G$41="")*(J$4:J$41&lt;&gt;"No DD")),""))</f>
        <v/>
      </c>
      <c r="C25" s="5" t="s">
        <v>170</v>
      </c>
      <c r="D25" s="4" t="s">
        <v>3</v>
      </c>
      <c r="E25" s="4">
        <v>2008</v>
      </c>
      <c r="F25" s="9">
        <f>SUM(L25:V25)+SUM(L25:T25)*0.0000001+SUM(L25)*0.0000000000001</f>
        <v>150.31001503100472</v>
      </c>
      <c r="G25" s="66"/>
      <c r="H25" s="3" t="str">
        <f>IF(OR(AND(AO25&gt;=AY$43,AO25&lt;&gt;"",AQ25&gt;=AY$47,AQ25&lt;&gt;"",AN25=""),AND(AR25&gt;=AY$43,AR25&lt;&gt;"",AT25&gt;=AY$47,AT25&lt;&gt;"",AN25=""),AND(AV25&gt;=AY$43,AV25&lt;&gt;"",AX25&gt;=AY$47,AX25&lt;&gt;"",AN25=""),AND(BP25&gt;=BZ$43,BP25&lt;&gt;"",BR25&gt;=BZ$47,BR25&lt;&gt;"",BO25=""),AND(BS25&gt;=BZ$43,BS25&lt;&gt;"",BU25&gt;=BZ$47,BU25&lt;&gt;"",BO25=""),AND(BW25&gt;=BZ$43,BW25&lt;&gt;"",BY25&gt;=BZ$47,BY25&lt;&gt;"",BO25=""),AND(CQ25&gt;=DA$43,CQ25&lt;&gt;"",CS25&gt;=DA$47,CS25&lt;&gt;"",CP25=""),AND(CT25&gt;=DA$43,CT25&lt;&gt;"",CV25&gt;=DA$47,CV25&lt;&gt;"",CP25=""),AND(CX25&gt;=DA$43,CX25&lt;&gt;"",CZ25&gt;=DA$47,CZ25&lt;&gt;"",CP25=""),AND(DX25&gt;=EK$43,DX25&lt;&gt;"",DZ25&gt;=EK$47,DZ25&lt;&gt;""),AND(EA25&gt;=EK$43,EA25&lt;&gt;"",EC25&gt;=EK$47,EC25&lt;&gt;""),AND(EE25&gt;=EK$43,EE25&lt;&gt;"",EG25&gt;=EK$47,EG25&lt;&gt;""),AND(EH25&gt;=EK$43,EH25&lt;&gt;"",EJ25&gt;=EK$47,EJ25&lt;&gt;""),AND(FF25&gt;=FS$43,FF25&lt;&gt;"",FH25&gt;=FS$47,FH25&lt;&gt;""),AND(FI25&gt;=FS$43,FI25&lt;&gt;"",FK25&gt;=FS$47,FK25&lt;&gt;""),AND(FM25&gt;=FS$43,FM25&lt;&gt;"",FO25&gt;=FS$47,FO25&lt;&gt;""),AND(FP25&gt;=FS$43,FP25&lt;&gt;"",FR25&gt;=FS$47,FR25&lt;&gt;""),AND(GN25&gt;=HA$43,GN25&lt;&gt;"",GP25&gt;=HA$47,GP25&lt;&gt;""),AND(GQ25&gt;=HA$43,GQ25&lt;&gt;"",GS25&gt;=HA$47,GS25&lt;&gt;""),AND(GU25&gt;=HA$43,GU25&lt;&gt;"",GW25&gt;=HA$47,GW25&lt;&gt;""),AND(GX25&gt;=HA$43,GX25&lt;&gt;"",GZ25&gt;=HA$47,GZ25&lt;&gt;""),AND(HV25&gt;=II$43,HV25&lt;&gt;"",HX25&gt;=II$47,HX25&lt;&gt;""),AND(HY25&gt;=II$43,HY25&lt;&gt;"",IA25&gt;=II$47,IA25&lt;&gt;""),AND(IC25&gt;=II$43,IC25&lt;&gt;"",IE25&gt;=II$47,IE25&lt;&gt;""),AND(IF25&gt;=II$43,IF25&lt;&gt;"",IH25&gt;=II$47,IH25&lt;&gt;""),AND(JD25&gt;=JQ$43,JD25&lt;&gt;"",JF25&gt;=JQ$47,JF25&lt;&gt;""),AND(JG25&gt;=JQ$43,JG25&lt;&gt;"",JI25&gt;=JQ$47,JI25&lt;&gt;""),AND(JK25&gt;=JQ$43,JK25&lt;&gt;"",JM25&gt;=JQ$47,JM25&lt;&gt;""),AND(JN25&gt;=JQ$43,JN25&lt;&gt;"",JP25&gt;=JQ$47,JP25&lt;&gt;""),AND(KL25&gt;=KY$43,KL25&lt;&gt;"",KN25&gt;=KY$47,KN25&lt;&gt;""),AND(KO25&gt;=KY$43,KO25&lt;&gt;"",KQ25&gt;=KY$47,KQ25&lt;&gt;""),AND(KS25&gt;=KY$43,KS25&lt;&gt;"",KU25&gt;=KY$47,KU25&lt;&gt;""),AND(KV25&gt;=KY$43,KV25&lt;&gt;"",KX25&gt;=KY$47,KX25&lt;&gt;""),AND(LT25&gt;=MG$43,LT25&lt;&gt;"",LV25&gt;=MG$47,LV25&lt;&gt;""),AND(LW25&gt;=MG$43,LW25&lt;&gt;"",LY25&gt;=MG$47,LY25&lt;&gt;""),AND(MA25&gt;=MG$43,MA25&lt;&gt;"",MC25&gt;=MG$47,MC25&lt;&gt;""),AND(MD25&gt;=MG$43,MD25&lt;&gt;"",MF25&gt;=MG$47,MF25&lt;&gt;""),AND(NB25&gt;=NO$43,NB25&lt;&gt;"",ND25&gt;=NO$47,ND25&lt;&gt;""),AND(NE25&gt;=NO$43,NE25&lt;&gt;"",NG25&gt;=NO$47,NG25&lt;&gt;""),AND(NI25&gt;=NO$43,NI25&lt;&gt;"",NK25&gt;=NO$47,NK25&lt;&gt;""),AND(NL25&gt;=NO$43,NL25&lt;&gt;"",NN25&gt;=NO$47,NN25&lt;&gt;""),AND(OJ25&gt;=OW$43,OJ25&lt;&gt;"",OL25&gt;=OW$47,OL25&lt;&gt;""),AND(OM25&gt;=OW$43,OM25&lt;&gt;"",OO25&gt;=OW$47,OO25&lt;&gt;""),AND(OQ25&gt;=OW$43,OQ25&lt;&gt;"",OS25&gt;=OW$47,OS25&lt;&gt;""),AND(OT25&gt;=OW$43,OT25&lt;&gt;"",OV25&gt;=OW$47,OV25&lt;&gt;""),AND(PR25&gt;=QE$43,PR25&lt;&gt;"",PT25&gt;=QE$47,PT25&lt;&gt;""),AND(PU25&gt;=QE$43,PU25&lt;&gt;"",PW25&gt;=QE$47,PW25&lt;&gt;""),AND(PY25&gt;=QE$43,PY25&lt;&gt;"",QA25&gt;=QE$47,QA25&lt;&gt;""),AND(QB25&gt;=QE$43,QB25&lt;&gt;"",QD25&gt;=QE$47,QD25&lt;&gt;""),AND(QZ25&gt;=RM$43,QZ25&lt;&gt;"",RB25&gt;=RM$47,RB25&lt;&gt;""),AND(RC25&gt;=RM$43,RC25&lt;&gt;"",RE25&gt;=RM$47,RE25&lt;&gt;""),AND(RG25&gt;=RM$43,RG25&lt;&gt;"",RI25&gt;=RM$47,RI25&lt;&gt;""),AND(RJ25&gt;=RM$43,RJ25&lt;&gt;"",RL25&gt;=RM$47,RL25&lt;&gt;""),AND(SH25&gt;=SU$43,SH25&lt;&gt;"",SJ25&gt;=SU$47,SJ25&lt;&gt;""),AND(SK25&gt;=SU$43,SK25&lt;&gt;"",SM25&gt;=SU$47,SM25&lt;&gt;""),AND(SO25&gt;=SU$43,SO25&lt;&gt;"",SQ25&gt;=SU$47,SQ25&lt;&gt;""),AND(SR25&gt;=SU$43,SR25&lt;&gt;"",ST25&gt;=SU$47,ST25&lt;&gt;"")),"P","")</f>
        <v/>
      </c>
      <c r="I25" s="3" t="str">
        <f>IF(OR(AND(AQ25&gt;=AY$47,AQ25&lt;&gt;"",AN25=""),AND(AT25&gt;=AY$47,AT25&lt;&gt;"",AN25=""),AND(AX25&gt;=AY$47,AX25&lt;&gt;"",AN25=""),AND(BR25&gt;=BZ$47,BR25&lt;&gt;"",BO25=""),AND(BU25&gt;=BZ$47,BU25&lt;&gt;"",BO25=""),AND(BY25&gt;=BZ$47,BY25&lt;&gt;"",BO25=""),AND(CS25&gt;=DA$47,CS25&lt;&gt;"",CP25=""),AND(CV25&gt;=DA$47,CV25&lt;&gt;"",CP25=""),AND(CZ25&gt;=DA$47,CZ25&lt;&gt;"",CP25=""),AND(DZ25&gt;=EK$47,DZ25&lt;&gt;""),AND(EC25&gt;=EK$47,EC25&lt;&gt;""),AND(EG25&gt;=EK$47,EG25&lt;&gt;""),AND(EJ25&gt;=EK$47,EJ25&lt;&gt;""),AND(FH25&gt;=FS$47,FH25&lt;&gt;""),AND(FK25&gt;=FS$47,FK25&lt;&gt;""),AND(FO25&gt;=FS$47,FO25&lt;&gt;""),AND(FR25&gt;=FS$47,FR25&lt;&gt;""),AND(GP25&gt;=HA$47,GP25&lt;&gt;""),AND(GS25&gt;=HA$47,GS25&lt;&gt;""),AND(GW25&gt;=HA$47,GW25&lt;&gt;""),AND(GZ25&gt;=HA$47,GZ25&lt;&gt;""),AND(HX25&gt;=II$47,HX25&lt;&gt;""),AND(IA25&gt;=II$47,IA25&lt;&gt;""),AND(IE25&gt;=II$47,IE25&lt;&gt;""),AND(IH25&gt;=II$47,IH25&lt;&gt;""),AND(JF25&gt;=JQ$47,JF25&lt;&gt;""),AND(JI25&gt;=JQ$47,JI25&lt;&gt;""),AND(JM25&gt;=JQ$47,JM25&lt;&gt;""),AND(JP25&gt;=JQ$47,JP25&lt;&gt;""),AND(KN25&gt;=KY$47,KN25&lt;&gt;""),AND(KQ25&gt;=KY$47,KQ25&lt;&gt;""),AND(KU25&gt;=KY$47,KU25&lt;&gt;""),AND(KX25&gt;=KY$47,KX25&lt;&gt;""),AND(LV25&gt;=MG$47,LV25&lt;&gt;""),AND(LY25&gt;=MG$47,LY25&lt;&gt;""),AND(MC25&gt;=MG$47,MC25&lt;&gt;""),AND(MF25&gt;=MG$47,MF25&lt;&gt;""),AND(ND25&gt;=NO$47,ND25&lt;&gt;""),AND(NG25&gt;=NO$47,NG25&lt;&gt;""),AND(NK25&gt;=NO$47,NK25&lt;&gt;""),AND(NN25&gt;=NO$47,NN25&lt;&gt;""),AND(OL25&gt;=OW$47,OL25&lt;&gt;""),AND(OO25&gt;=OW$47,OO25&lt;&gt;""),AND(OS25&gt;=OW$47,OS25&lt;&gt;""),AND(OV25&gt;=OW$47,OV25&lt;&gt;""),AND(PT25&gt;=QE$47,PT25&lt;&gt;""),AND(PW25&gt;=QE$47,PW25&lt;&gt;""),AND(QA25&gt;=QE$47,QA25&lt;&gt;""),AND(QD25&gt;=QE$47,QD25&lt;&gt;""),AND(RB25&gt;=RM$47,RB25&lt;&gt;""),AND(RE25&gt;=RM$47,RE25&lt;&gt;""),AND(RI25&gt;=RM$47,RI25&lt;&gt;""),AND(RL25&gt;=RM$47,RL25&lt;&gt;""),AND(SJ25&gt;=SU$47,SJ25&lt;&gt;""),AND(SM25&gt;=SU$47,SM25&lt;&gt;""),AND(SQ25&gt;=SU$47,SQ25&lt;&gt;""),AND(ST25&gt;=SU$47,ST25&lt;&gt;"")),"P","")</f>
        <v/>
      </c>
      <c r="J25" s="36" t="str">
        <f>IF(AND(I25="P",H25=""),"No DD",IF(OR(AND(AO25&gt;=AY$46,AO25&lt;&gt;"",AQ25&gt;=AY$50,AQ25&lt;&gt;"",AN25=""),AND(AR25&gt;=AY$46,AR25&lt;&gt;"",AT25&gt;=AY$50,AT25&lt;&gt;"",AN25=""),AND(AV25&gt;=AY$46,AV25&lt;&gt;"",AX25&gt;=AY$50,AX25&lt;&gt;"",AN25=""),AND(BP25&gt;=BZ$46,BP25&lt;&gt;"",BR25&gt;=BZ$50,BR25&lt;&gt;"",BO25=""),AND(BS25&gt;=BZ$46,BS25&lt;&gt;"",BU25&gt;=BZ$50,BU25&lt;&gt;"",BO25=""),AND(BW25&gt;=BZ$46,BW25&lt;&gt;"",BY25&gt;=BZ$50,BY25&lt;&gt;"",BO25=""),AND(CQ25&gt;=DA$46,CQ25&lt;&gt;"",CS25&gt;=DA$50,CS25&lt;&gt;"",CP25=""),AND(CT25&gt;=DA$46,CT25&lt;&gt;"",CV25&gt;=DA$50,CV25&lt;&gt;"",CP25=""),AND(CX25&gt;=DA$46,CX25&lt;&gt;"",CZ25&gt;=DA$50,CZ25&lt;&gt;"",CP25=""),AND(DX25&gt;=EK$46,DX25&lt;&gt;"",DZ25&gt;=EK$50,DZ25&lt;&gt;""),AND(EA25&gt;=EK$46,EA25&lt;&gt;"",EC25&gt;=EK$50,EC25&lt;&gt;""),AND(EE25&gt;=EK$46,EE25&lt;&gt;"",EG25&gt;=EK$50,EG25&lt;&gt;""),AND(EH25&gt;=EK$46,EH25&lt;&gt;"",EJ25&gt;=EK$50,EJ25&lt;&gt;""),AND(FF25&gt;=FS$46,FF25&lt;&gt;"",FH25&gt;=FS$50,FH25&lt;&gt;""),AND(FI25&gt;=FS$46,FI25&lt;&gt;"",FK25&gt;=FS$50,FK25&lt;&gt;""),AND(FM25&gt;=FS$46,FM25&lt;&gt;"",FO25&gt;=FS$50,FO25&lt;&gt;""),AND(FP25&gt;=FS$46,FP25&lt;&gt;"",FR25&gt;=FS$50,FR25&lt;&gt;""),AND(GN25&gt;=HA$46,GN25&lt;&gt;"",GP25&gt;=HA$50,GP25&lt;&gt;""),AND(GQ25&gt;=HA$46,GQ25&lt;&gt;"",GS25&gt;=HA$50,GS25&lt;&gt;""),AND(GU25&gt;=HA$46,GU25&lt;&gt;"",GW25&gt;=HA$50,GW25&lt;&gt;""),AND(GX25&gt;=HA$46,GX25&lt;&gt;"",GZ25&gt;=HA$50,GZ25&lt;&gt;""),AND(HV25&gt;=II$46,HV25&lt;&gt;"",HX25&gt;=II$50,HX25&lt;&gt;""),AND(HY25&gt;=II$46,HY25&lt;&gt;"",IA25&gt;=II$50,IA25&lt;&gt;""),AND(IC25&gt;=II$46,IC25&lt;&gt;"",IE25&gt;=II$50,IE25&lt;&gt;""),AND(IF25&gt;=II$46,IF25&lt;&gt;"",IH25&gt;=II$50,IH25&lt;&gt;""),AND(JD25&gt;=JQ$46,JD25&lt;&gt;"",JF25&gt;=JQ$50,JF25&lt;&gt;""),AND(JG25&gt;=JQ$46,JG25&lt;&gt;"",JI25&gt;=JQ$50,JI25&lt;&gt;""),AND(JK25&gt;=JQ$46,JK25&lt;&gt;"",JM25&gt;=JQ$50,JM25&lt;&gt;""),AND(JN25&gt;=JQ$46,JN25&lt;&gt;"",JP25&gt;=JQ$50,JP25&lt;&gt;""),AND(KL25&gt;=KY$46,KL25&lt;&gt;"",KN25&gt;=KY$50,KN25&lt;&gt;""),AND(KO25&gt;=KY$46,KO25&lt;&gt;"",KQ25&gt;=KY$50,KQ25&lt;&gt;""),AND(KS25&gt;=KY$46,KS25&lt;&gt;"",KU25&gt;=KY$50,KU25&lt;&gt;""),AND(KV25&gt;=KY$46,KV25&lt;&gt;"",KX25&gt;=KY$50,KX25&lt;&gt;""),AND(LT25&gt;=MG$46,LT25&lt;&gt;"",LV25&gt;=MG$50,LV25&lt;&gt;""),AND(LW25&gt;=MG$46,LW25&lt;&gt;"",LY25&gt;=MG$50,LY25&lt;&gt;""),AND(MA25&gt;=MG$46,MA25&lt;&gt;"",MC25&gt;=MG$50,MC25&lt;&gt;""),AND(MD25&gt;=MG$46,MD25&lt;&gt;"",MF25&gt;=MG$50,MF25&lt;&gt;""),AND(NB25&gt;=NO$46,NB25&lt;&gt;"",ND25&gt;=NO$50,ND25&lt;&gt;""),AND(NE25&gt;=NO$46,NE25&lt;&gt;"",NG25&gt;=NO$50,NG25&lt;&gt;""),AND(NI25&gt;=NO$46,NI25&lt;&gt;"",NK25&gt;=NO$50,NK25&lt;&gt;""),AND(NL25&gt;=NO$46,NL25&lt;&gt;"",NN25&gt;=NO$50,NN25&lt;&gt;""),AND(OJ25&gt;=OW$46,OJ25&lt;&gt;"",OL25&gt;=OW$50,OL25&lt;&gt;""),AND(OM25&gt;=OW$46,OM25&lt;&gt;"",OO25&gt;=OW$50,OO25&lt;&gt;""),AND(OQ25&gt;=OW$46,OQ25&lt;&gt;"",OS25&gt;=OW$50,OS25&lt;&gt;""),AND(OT25&gt;=OW$46,OT25&lt;&gt;"",OV25&gt;=OW$50,OV25&lt;&gt;""),AND(PR25&gt;=QE$46,PR25&lt;&gt;"",PT25&gt;=QE$50,PT25&lt;&gt;""),AND(PU25&gt;=QE$46,PU25&lt;&gt;"",PW25&gt;=QE$50,PW25&lt;&gt;""),AND(PY25&gt;=QE$46,PY25&lt;&gt;"",QA25&gt;=QE$50,QA25&lt;&gt;""),AND(QB25&gt;=QE$46,QB25&lt;&gt;"",QD25&gt;=QE$50,QD25&lt;&gt;""),AND(QZ25&gt;=RM$46,QZ25&lt;&gt;"",RB25&gt;=RM$50,RB25&lt;&gt;""),AND(RC25&gt;=RM$46,RC25&lt;&gt;"",RE25&gt;=RM$50,RE25&lt;&gt;""),AND(RG25&gt;=RM$46,RG25&lt;&gt;"",RI25&gt;=RM$50,RI25&lt;&gt;""),AND(RJ25&gt;=RM$46,RJ25&lt;&gt;"",RL25&gt;=RM$50,RL25&lt;&gt;""),AND(SH25&gt;=SU$46,SH25&lt;&gt;"",SJ25&gt;=SU$50,SJ25&lt;&gt;""),AND(SK25&gt;=SU$46,SK25&lt;&gt;"",SM25&gt;=SU$50,SM25&lt;&gt;""),AND(SO25&gt;=SU$46,SO25&lt;&gt;"",SQ25&gt;=SU$50,SQ25&lt;&gt;""),AND(SR25&gt;=SU$46,SR25&lt;&gt;"",ST25&gt;=SU$50,ST25&lt;&gt;"")),"Merit",IF(OR(AND(AO25&gt;=AY$45,AO25&lt;&gt;"",AQ25&gt;=AY$49,AQ25&lt;&gt;"",AN25=""),AND(AR25&gt;=AY$45,AR25&lt;&gt;"",AT25&gt;=AY$49,AT25&lt;&gt;"",AN25=""),AND(AV25&gt;=AY$45,AV25&lt;&gt;"",AX25&gt;=AY$49,AX25&lt;&gt;"",AN25=""),AND(BP25&gt;=BZ$45,BP25&lt;&gt;"",BR25&gt;=BZ$49,BR25&lt;&gt;"",BO25=""),AND(BS25&gt;=BZ$45,BS25&lt;&gt;"",BU25&gt;=BZ$49,BU25&lt;&gt;"",BO25=""),AND(BW25&gt;=BZ$45,BW25&lt;&gt;"",BY25&gt;=BZ$49,BY25&lt;&gt;"",BO25=""),AND(CQ25&gt;=DA$45,CQ25&lt;&gt;"",CS25&gt;=DA$49,CS25&lt;&gt;"",CP25=""),AND(CT25&gt;=DA$45,CT25&lt;&gt;"",CV25&gt;=DA$49,CV25&lt;&gt;"",CP25=""),AND(CX25&gt;=DA$45,CX25&lt;&gt;"",CZ25&gt;=DA$49,CZ25&lt;&gt;"",CP25=""),AND(DX25&gt;=EK$45,DX25&lt;&gt;"",DZ25&gt;=EK$49,DZ25&lt;&gt;""),AND(EA25&gt;=EK$45,EA25&lt;&gt;"",EC25&gt;=EK$49,EC25&lt;&gt;""),AND(EE25&gt;=EK$45,EE25&lt;&gt;"",EG25&gt;=EK$49,EG25&lt;&gt;""),AND(EH25&gt;=EK$45,EH25&lt;&gt;"",EJ25&gt;=EK$49,EJ25&lt;&gt;""),AND(FF25&gt;=FS$45,FF25&lt;&gt;"",FH25&gt;=FS$49,FH25&lt;&gt;""),AND(FI25&gt;=FS$45,FI25&lt;&gt;"",FK25&gt;=FS$49,FK25&lt;&gt;""),AND(FM25&gt;=FS$45,FM25&lt;&gt;"",FO25&gt;=FS$49,FO25&lt;&gt;""),AND(FP25&gt;=FS$45,FP25&lt;&gt;"",FR25&gt;=FS$49,FR25&lt;&gt;""),AND(GN25&gt;=HA$45,GN25&lt;&gt;"",GP25&gt;=HA$49,GP25&lt;&gt;""),AND(GQ25&gt;=HA$45,GQ25&lt;&gt;"",GS25&gt;=HA$49,GS25&lt;&gt;""),AND(GU25&gt;=HA$45,GU25&lt;&gt;"",GW25&gt;=HA$49,GW25&lt;&gt;""),AND(GX25&gt;=HA$45,GX25&lt;&gt;"",GZ25&gt;=HA$49,GZ25&lt;&gt;""),AND(HV25&gt;=II$45,HV25&lt;&gt;"",HX25&gt;=II$49,HX25&lt;&gt;""),AND(HY25&gt;=II$45,HY25&lt;&gt;"",IA25&gt;=II$49,IA25&lt;&gt;""),AND(IC25&gt;=II$45,IC25&lt;&gt;"",IE25&gt;=II$49,IE25&lt;&gt;""),AND(IF25&gt;=II$45,IF25&lt;&gt;"",IH25&gt;=II$49,IH25&lt;&gt;""),AND(JD25&gt;=JQ$45,JD25&lt;&gt;"",JF25&gt;=JQ$49,JF25&lt;&gt;""),AND(JG25&gt;=JQ$45,JG25&lt;&gt;"",JI25&gt;=JQ$49,JI25&lt;&gt;""),AND(JK25&gt;=JQ$45,JK25&lt;&gt;"",JM25&gt;=JQ$49,JM25&lt;&gt;""),AND(JN25&gt;=JQ$45,JN25&lt;&gt;"",JP25&gt;=JQ$49,JP25&lt;&gt;""),AND(KL25&gt;=KY$45,KL25&lt;&gt;"",KN25&gt;=KY$49,KN25&lt;&gt;""),AND(KO25&gt;=KY$45,KO25&lt;&gt;"",KQ25&gt;=KY$49,KQ25&lt;&gt;""),AND(KS25&gt;=KY$45,KS25&lt;&gt;"",KU25&gt;=KY$49,KU25&lt;&gt;""),AND(KV25&gt;=KY$45,KV25&lt;&gt;"",KX25&gt;=KY$49,KX25&lt;&gt;""),AND(LT25&gt;=MG$45,LT25&lt;&gt;"",LV25&gt;=MG$49,LV25&lt;&gt;""),AND(LW25&gt;=MG$45,LW25&lt;&gt;"",LY25&gt;=MG$49,LY25&lt;&gt;""),AND(MA25&gt;=MG$45,MA25&lt;&gt;"",MC25&gt;=MG$49,MC25&lt;&gt;""),AND(MD25&gt;=MG$45,MD25&lt;&gt;"",MF25&gt;=MG$49,MF25&lt;&gt;""),AND(NB25&gt;=NO$45,NB25&lt;&gt;"",ND25&gt;=NO$49,ND25&lt;&gt;""),AND(NE25&gt;=NO$45,NE25&lt;&gt;"",NG25&gt;=NO$49,NG25&lt;&gt;""),AND(NI25&gt;=NO$45,NI25&lt;&gt;"",NK25&gt;=NO$49,NK25&lt;&gt;""),AND(NL25&gt;=NO$45,NL25&lt;&gt;"",NN25&gt;=NO$49,NN25&lt;&gt;""),AND(OJ25&gt;=OW$45,OJ25&lt;&gt;"",OL25&gt;=OW$49,OL25&lt;&gt;""),AND(OM25&gt;=OW$45,OM25&lt;&gt;"",OO25&gt;=OW$49,OO25&lt;&gt;""),AND(OQ25&gt;=OW$45,OQ25&lt;&gt;"",OS25&gt;=OW$49,OS25&lt;&gt;""),AND(OT25&gt;=OW$45,OT25&lt;&gt;"",OV25&gt;=OW$49,OV25&lt;&gt;""),AND(PR25&gt;=QE$45,PR25&lt;&gt;"",PT25&gt;=QE$49,PT25&lt;&gt;""),AND(PU25&gt;=QE$45,PU25&lt;&gt;"",PW25&gt;=QE$49,PW25&lt;&gt;""),AND(PY25&gt;=QE$45,PY25&lt;&gt;"",QA25&gt;=QE$49,QA25&lt;&gt;""),AND(QB25&gt;=QE$45,QB25&lt;&gt;"",QD25&gt;=QE$49,QD25&lt;&gt;""),AND(QZ25&gt;=RM$45,QZ25&lt;&gt;"",RB25&gt;=RM$49,RB25&lt;&gt;""),AND(RC25&gt;=RM$45,RC25&lt;&gt;"",RE25&gt;=RM$49,RE25&lt;&gt;""),AND(RG25&gt;=RM$45,RG25&lt;&gt;"",RI25&gt;=RM$49,RI25&lt;&gt;""),AND(RJ25&gt;=RM$45,RJ25&lt;&gt;"",RL25&gt;=RM$49,RL25&lt;&gt;""),AND(SH25&gt;=SU$45,SH25&lt;&gt;"",SJ25&gt;=SU$49,SJ25&lt;&gt;""),AND(SK25&gt;=SU$45,SK25&lt;&gt;"",SM25&gt;=SU$49,SM25&lt;&gt;""),AND(SO25&gt;=SU$45,SO25&lt;&gt;"",SQ25&gt;=SU$49,SQ25&lt;&gt;""),AND(SR25&gt;=SU$45,SR25&lt;&gt;"",ST25&gt;=SU$49,ST25&lt;&gt;"")),"Excellence",IF(K25="P","Worlds Team",IF(H25="P","National Team","")))))</f>
        <v/>
      </c>
      <c r="K25" s="3" t="str">
        <f>IF(OR(AND(AO25&gt;=AY$44,AO25&lt;&gt;"",AQ25&gt;=AY$48,AQ25&lt;&gt;"",AN25=""),AND(AR25&gt;=AY$44,AR25&lt;&gt;"",AT25&gt;=AY$48,AT25&lt;&gt;"",AN25=""),AND(AV25&gt;=AY$44,AV25&lt;&gt;"",AX25&gt;=AY$48,AX25&lt;&gt;"",AN25=""),AND(BP25&gt;=BZ$44,BP25&lt;&gt;"",BR25&gt;=BZ$48,BR25&lt;&gt;"",BO25=""),AND(BS25&gt;=BZ$44,BS25&lt;&gt;"",BU25&gt;=BZ$48,BU25&lt;&gt;"",BO25=""),AND(BW25&gt;=BZ$44,BW25&lt;&gt;"",BY25&gt;=BZ$48,BY25&lt;&gt;"",BO25=""),AND(CQ25&gt;=DA$44,CQ25&lt;&gt;"",CS25&gt;=DA$48,CS25&lt;&gt;"",CP25=""),AND(CT25&gt;=DA$44,CT25&lt;&gt;"",CV25&gt;=DA$48,CV25&lt;&gt;"",CP25=""),AND(CX25&gt;=DA$44,CX25&lt;&gt;"",CZ25&gt;=DA$48,CZ25&lt;&gt;"",CP25=""),AND(DX25&gt;=EK$44,DX25&lt;&gt;"",DZ25&gt;=EK$48,DZ25&lt;&gt;""),AND(EA25&gt;=EK$44,EA25&lt;&gt;"",EC25&gt;=EK$48,EC25&lt;&gt;""),AND(EE25&gt;=EK$44,EE25&lt;&gt;"",EG25&gt;=EK$48,EG25&lt;&gt;""),AND(EH25&gt;=EK$44,EH25&lt;&gt;"",EJ25&gt;=EK$48,EJ25&lt;&gt;""),AND(FF25&gt;=FS$44,FF25&lt;&gt;"",FH25&gt;=FS$48,FH25&lt;&gt;""),AND(FI25&gt;=FS$44,FI25&lt;&gt;"",FK25&gt;=FS$48,FK25&lt;&gt;""),AND(FM25&gt;=FS$44,FM25&lt;&gt;"",FO25&gt;=FS$48,FO25&lt;&gt;""),AND(FP25&gt;=FS$44,FP25&lt;&gt;"",FR25&gt;=FS$48,FR25&lt;&gt;""),AND(GN25&gt;=HA$44,GN25&lt;&gt;"",GP25&gt;=HA$48,GP25&lt;&gt;""),AND(GQ25&gt;=HA$44,GQ25&lt;&gt;"",GS25&gt;=HA$48,GS25&lt;&gt;""),AND(GU25&gt;=HA$44,GU25&lt;&gt;"",GW25&gt;=HA$48,GW25&lt;&gt;""),AND(GX25&gt;=HA$44,GX25&lt;&gt;"",GZ25&gt;=HA$48,GZ25&lt;&gt;""),AND(HV25&gt;=II$44,HV25&lt;&gt;"",HX25&gt;=II$48,HX25&lt;&gt;""),AND(HY25&gt;=II$44,HY25&lt;&gt;"",IA25&gt;=II$48,IA25&lt;&gt;""),AND(IC25&gt;=II$44,IC25&lt;&gt;"",IE25&gt;=II$48,IE25&lt;&gt;""),AND(IF25&gt;=II$44,IF25&lt;&gt;"",IH25&gt;=II$48,IH25&lt;&gt;""),AND(JD25&gt;=JQ$44,JD25&lt;&gt;"",JF25&gt;=JQ$48,JF25&lt;&gt;""),AND(JG25&gt;=JQ$44,JG25&lt;&gt;"",JI25&gt;=JQ$48,JI25&lt;&gt;""),AND(JK25&gt;=JQ$44,JK25&lt;&gt;"",JM25&gt;=JQ$48,JM25&lt;&gt;""),AND(JN25&gt;=JQ$44,JN25&lt;&gt;"",JP25&gt;=JQ$48,JP25&lt;&gt;""),AND(KL25&gt;=KY$44,KL25&lt;&gt;"",KN25&gt;=KY$48,KN25&lt;&gt;""),AND(KO25&gt;=KY$44,KO25&lt;&gt;"",KQ25&gt;=KY$48,KQ25&lt;&gt;""),AND(KS25&gt;=KY$44,KS25&lt;&gt;"",KU25&gt;=KY$48,KU25&lt;&gt;""),AND(KV25&gt;=KY$44,KV25&lt;&gt;"",KX25&gt;=KY$48,KX25&lt;&gt;""),AND(LT25&gt;=MG$44,LT25&lt;&gt;"",LV25&gt;=MG$48,LV25&lt;&gt;""),AND(LW25&gt;=MG$44,LW25&lt;&gt;"",LY25&gt;=MG$48,LY25&lt;&gt;""),AND(MA25&gt;=MG$44,MA25&lt;&gt;"",MC25&gt;=MG$48,MC25&lt;&gt;""),AND(MD25&gt;=MG$44,MD25&lt;&gt;"",MF25&gt;=MG$48,MF25&lt;&gt;""),AND(NB25&gt;=NO$44,NB25&lt;&gt;"",ND25&gt;=NO$48,ND25&lt;&gt;""),AND(NE25&gt;=NO$44,NE25&lt;&gt;"",NG25&gt;=NO$48,NG25&lt;&gt;""),AND(NI25&gt;=NO$44,NI25&lt;&gt;"",NK25&gt;=NO$48,NK25&lt;&gt;""),AND(NL25&gt;=NO$44,NL25&lt;&gt;"",NN25&gt;=NO$48,NN25&lt;&gt;""),AND(OJ25&gt;=OW$44,OJ25&lt;&gt;"",OL25&gt;=OW$48,OL25&lt;&gt;""),AND(OM25&gt;=OW$44,OM25&lt;&gt;"",OO25&gt;=OW$48,OO25&lt;&gt;""),AND(OQ25&gt;=OW$44,OQ25&lt;&gt;"",OS25&gt;=OW$48,OS25&lt;&gt;""),AND(OT25&gt;=OW$44,OT25&lt;&gt;"",OV25&gt;=OW$48,OV25&lt;&gt;""),AND(PR25&gt;=QE$44,PR25&lt;&gt;"",PT25&gt;=QE$48,PT25&lt;&gt;""),AND(PU25&gt;=QE$44,PU25&lt;&gt;"",PW25&gt;=QE$48,PW25&lt;&gt;""),AND(PY25&gt;=QE$44,PY25&lt;&gt;"",QA25&gt;=QE$48,QA25&lt;&gt;""),AND(QB25&gt;=QE$44,QB25&lt;&gt;"",QD25&gt;=QE$48,QD25&lt;&gt;""),AND(QZ25&gt;=RM$44,QZ25&lt;&gt;"",RB25&gt;=RM$48,RB25&lt;&gt;""),AND(RC25&gt;=RM$44,RC25&lt;&gt;"",RE25&gt;=RM$48,RE25&lt;&gt;""),AND(RG25&gt;=RM$44,RG25&lt;&gt;"",RI25&gt;=RM$48,RI25&lt;&gt;""),AND(RJ25&gt;=RM$44,RJ25&lt;&gt;"",RL25&gt;=RM$48,RL25&lt;&gt;""),AND(SH25&gt;=SU$44,SH25&lt;&gt;"",SJ25&gt;=SU$48,SJ25&lt;&gt;""),AND(SK25&gt;=SU$44,SK25&lt;&gt;"",SM25&gt;=SU$48,SM25&lt;&gt;""),AND(SO25&gt;=SU$44,SO25&lt;&gt;"",SQ25&gt;=SU$48,SQ25&lt;&gt;""),AND(SR25&gt;=SU$44,SR25&lt;&gt;"",ST25&gt;=SU$48,ST25&lt;&gt;"")),"P","")</f>
        <v/>
      </c>
      <c r="L25" s="8">
        <f>IF(COUNT(AQ25,AT25,BR25,BU25,CS25,CV25)&gt;0,LARGE((AQ25,AT25,BR25,BU25,CS25,CV25),1),0)</f>
        <v>47.429999999999993</v>
      </c>
      <c r="M25" s="8" t="str">
        <f>IF(L25="","",IF(OR(L25=CS25,L25=CV25),$CA$1,IF(OR(L25=BR25,L25=BU25),$AZ$1,IF(OR(L25=AQ25,L25=AT25),$Y$1,""))))</f>
        <v>2023 3rd Domestic Trial</v>
      </c>
      <c r="N25" s="8">
        <f>IF(COUNT(AQ25,AT25,BR25,BU25,CS25,CV25)&gt;1,LARGE((AQ25,AT25,BR25,BU25,CS25,CV25),2),0)</f>
        <v>47.15</v>
      </c>
      <c r="O25" s="8" t="str">
        <f>IF(N25="","",IF(OR(N25=CS25,N25=CV25),$CA$1,IF(OR(N25=BR25,N25=BU25),$AZ$1,IF(OR(N25=AQ25,N25=AT25),$Y$1,""))))</f>
        <v>2023 3rd Domestic Trial</v>
      </c>
      <c r="P25" s="8">
        <f>IF(COUNT(AQ25,AT25,BR25,BU25,CS25,CV25)&gt;2,MAX(AX25,BY25,CZ25,LARGE((AQ25,AT25,BR25,BU25,CS25,CV25),3)),IF(MAX(AX25,BY25,CZ25)&gt;0,MAX(AX25,BY25,CZ25),0))</f>
        <v>46.03</v>
      </c>
      <c r="Q25" s="8" t="str">
        <f>IF(P25="","",IF(OR(P25=CS25,P25=CV25,P25=CZ25),$CA$1,IF(OR(P25=BR25,P25=BU25,P25=BY25),$AZ$1,IF(OR(P25=AQ25,P25=AT25,P25=AX25),$Y$1,""))))</f>
        <v>2024 Nationals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9.6999999999999993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2023 3rd Domestic Trial</v>
      </c>
      <c r="T25" s="8">
        <f>IF(MAX(IF(AO25&gt;=$AY$43,AP25,0),IF(AR25&gt;=$AY$43,AS25,0),IF(AV25&gt;=$AY$43,AW25,0),IF(BP25&gt;=$BZ$43,BQ25,0),IF(BS25&gt;=$BZ$43,BT25,0),IF(BW25&gt;=$BZ$43,BX25,0),IF(CQ25&gt;=$DA$43,CR25,0),IF(CT25&gt;=$DA$43,CU25,0),IF(CX25&gt;=$DA$43,CY25,0),IF(DX25&gt;=$EK$43,DY25,0),IF(EA25&gt;=$EK$43,EB25,0),IF(EE25&gt;=$EK$43,EF25,0),IF(EH25&gt;=$EK$43,EI25,0),IF(FF25&gt;=$FS$43,FG25,0),IF(FI25&gt;=$FS$43,FJ25,0),IF(FM25&gt;=$FS$43,FN25,0),IF(FP25&gt;=$FS$43,FQ25,0),IF(GN25&gt;=$HA$43,GO25,0),IF(GQ25&gt;=$HA$43,GR25,0),IF(GU25&gt;=$HA$43,GV25,0),IF(GX25&gt;=$HA$43,GY25,0),IF(HV25&gt;=$II$43,HW25,0),IF(HY25&gt;=$II$43,HZ25,0),IF(IC25&gt;=$II$43,ID25,0),IF(IF25&gt;=$II$43,IG25,0),IF(JD25&gt;=$JQ$43,JE25,0),IF(JG25&gt;=$JQ$43,JH25,0),IF(JK25&gt;=$JQ$43,JL25,0),IF(JN25&gt;=$JQ$43,JO25,0),IF(KL25&gt;=$KY$43,KM25,0),IF(KO25&gt;=$KY$43,KP25,0),IF(KS25&gt;=$KY$43,KT25,0),IF(KV25&gt;=$KY$43,KW25,0),IF(LT25&gt;=$MG$43,LU25,0),IF(LW25&gt;=$MG$43,LX25,0),IF(MA25&gt;=$MG$43,MB25,0),IF(MD25&gt;=$MG$43,ME25,0),IF(NB25&gt;=$NO$43,NC25,0),IF(NE25&gt;=$NO$43,NF25,0),IF(NI25&gt;=$NO$43,NJ25,0),IF(NL25&gt;=$NO$43,NM25,0),IF(OJ25&gt;=$OW$43,OK25,0),IF(OM25&gt;=$OW$43,ON25,0),IF(OQ25&gt;=$OW$43,OR25,0),IF(OT25&gt;=$OW$43,OU25,0),IF(PR25&gt;=$QE$43,PS25,0),IF(PU25&gt;=$QE$43,PV25,0),IF(PY25&gt;=$QE$43,PZ25,0),IF(QB25&gt;=$QE$43,QC25,0),IF(QZ25&gt;=$RM$43,RA25,0),IF(RC25&gt;=$RM$43,RD25,0),IF(RG25&gt;=$RM$43,RH25,0),IF(RJ25&gt;=$RM$43,RK25,0),IF(SH25&gt;=$SU$43,SI25,0),IF(SK25&gt;=$SU$43,SL25,0),IF(SO25&gt;=$SU$43,SP25,0),IF(SR25&gt;=$SU$43,SS25,0))&gt;0,MAX(IF(AO25&gt;=$AY$43,AP25,0),IF(AR25&gt;=$AY$43,AS25,0),IF(AV25&gt;=$AY$43,AW25,0),IF(BP25&gt;=$BZ$43,BQ25,0),IF(BS25&gt;=$BZ$43,BT25,0),IF(BW25&gt;=$BZ$43,BX25,0),IF(CQ25&gt;=$DA$43,CR25,0),IF(CT25&gt;=$DA$43,CU25,0),IF(CX25&gt;=$DA$43,CY25,0),IF(DX25&gt;=$EK$43,DY25,0),IF(EA25&gt;=$EK$43,EB25,0),IF(EE25&gt;=$EK$43,EF25,0),IF(EH25&gt;=$EK$43,EI25,0),IF(FF25&gt;=$FS$43,FG25,0),IF(FI25&gt;=$FS$43,FJ25,0),IF(FM25&gt;=$FS$43,FN25,0),IF(FP25&gt;=$FS$43,FQ25,0),IF(GN25&gt;=$HA$43,GO25,0),IF(GQ25&gt;=$HA$43,GR25,0),IF(GU25&gt;=$HA$43,GV25,0),IF(GX25&gt;=$HA$43,GY25,0),IF(HV25&gt;=$II$43,HW25,0),IF(HY25&gt;=$II$43,HZ25,0),IF(IC25&gt;=$II$43,ID25,0),IF(IF25&gt;=$II$43,IG25,0),IF(JD25&gt;=$JQ$43,JE25,0),IF(JG25&gt;=$JQ$43,JH25,0),IF(JK25&gt;=$JQ$43,JL25,0),IF(JN25&gt;=$JQ$43,JO25,0),IF(KL25&gt;=$KY$43,KM25,0),IF(KO25&gt;=$KY$43,KP25,0),IF(KS25&gt;=$KY$43,KT25,0),IF(KV25&gt;=$KY$43,KW25,0),IF(LT25&gt;=$MG$43,LU25,0),IF(LW25&gt;=$MG$43,LX25,0),IF(MA25&gt;=$MG$43,MB25,0),IF(MD25&gt;=$MG$43,ME25,0),IF(NB25&gt;=$NO$43,NC25,0),IF(NE25&gt;=$NO$43,NF25,0),IF(NI25&gt;=$NO$43,NJ25,0),IF(NL25&gt;=$NO$43,NM25,0),IF(OJ25&gt;=$OW$43,OK25,0),IF(OM25&gt;=$OW$43,ON25,0),IF(OQ25&gt;=$OW$43,OR25,0),IF(OT25&gt;=$OW$43,OU25,0),IF(PR25&gt;=$QE$43,PS25,0),IF(PU25&gt;=$QE$43,PV25,0),IF(PY25&gt;=$QE$43,PZ25,0),IF(QB25&gt;=$QE$43,QC25,0),IF(QZ25&gt;=$RM$43,RA25,0),IF(RC25&gt;=$RM$43,RD25,0),IF(RG25&gt;=$RM$43,RH25,0),IF(RJ25&gt;=$RM$43,RK25,0),IF(SH25&gt;=$SU$43,SI25,0),IF(SK25&gt;=$SU$43,SL25,0),IF(SO25&gt;=$SU$43,SP25,0),IF(SR25&gt;=$SU$43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>
        <v>14.7</v>
      </c>
      <c r="Z25" s="22">
        <v>8.6999999999999993</v>
      </c>
      <c r="AA25" s="22">
        <v>9.6999999999999993</v>
      </c>
      <c r="AB25" s="22">
        <v>14.33</v>
      </c>
      <c r="AC25" s="22">
        <v>0</v>
      </c>
      <c r="AD25" s="22">
        <v>15.1</v>
      </c>
      <c r="AE25" s="22">
        <v>9.1</v>
      </c>
      <c r="AF25" s="22">
        <v>8.6000000000000014</v>
      </c>
      <c r="AG25" s="22">
        <v>14.85</v>
      </c>
      <c r="AH25" s="22">
        <v>0.5</v>
      </c>
      <c r="AI25" s="22">
        <v>0</v>
      </c>
      <c r="AJ25" s="22">
        <v>0</v>
      </c>
      <c r="AK25" s="22">
        <v>0</v>
      </c>
      <c r="AL25" s="22">
        <v>0</v>
      </c>
      <c r="AM25" s="22">
        <v>0</v>
      </c>
      <c r="AN25" s="27"/>
      <c r="AO25" s="38">
        <f>IF(AA25&gt;0,AA25,"")</f>
        <v>9.6999999999999993</v>
      </c>
      <c r="AP25" s="38">
        <f>IF(AB25&gt;0,AB25,"")</f>
        <v>14.33</v>
      </c>
      <c r="AQ25" s="40">
        <f>IF(SUM(Y25:AB25)-AC25&gt;0,SUM(Y25:AB25)-AC25,"")</f>
        <v>47.429999999999993</v>
      </c>
      <c r="AR25" s="40">
        <f>IF(AF25&gt;0,AF25,"")</f>
        <v>8.6000000000000014</v>
      </c>
      <c r="AS25" s="40">
        <f>IF(AG25&gt;0,AG25,"")</f>
        <v>14.85</v>
      </c>
      <c r="AT25" s="40">
        <f>IF(SUM(AD25:AG25)-AH25&gt;0,SUM(AD25:AG25)-AH25,"")</f>
        <v>47.15</v>
      </c>
      <c r="AU25" s="40">
        <f>IF(AQ25="","",MAX(AQ25,AT25))</f>
        <v>47.429999999999993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47.429999999999993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>
        <v>7.1</v>
      </c>
      <c r="CB25" s="22">
        <v>4.5999999999999996</v>
      </c>
      <c r="CC25" s="22">
        <v>5.2</v>
      </c>
      <c r="CD25" s="22">
        <v>7.11</v>
      </c>
      <c r="CE25" s="22">
        <v>0</v>
      </c>
      <c r="CF25" s="22">
        <v>13.6</v>
      </c>
      <c r="CG25" s="22">
        <v>9.1</v>
      </c>
      <c r="CH25" s="22">
        <v>9.1999999999999993</v>
      </c>
      <c r="CI25" s="22">
        <v>14.13</v>
      </c>
      <c r="CJ25" s="22">
        <v>0</v>
      </c>
      <c r="CK25" s="22"/>
      <c r="CL25" s="22"/>
      <c r="CM25" s="22"/>
      <c r="CN25" s="22"/>
      <c r="CO25" s="22"/>
      <c r="CP25" s="27"/>
      <c r="CQ25" s="38">
        <f>IF(CC25&gt;0,CC25,"")</f>
        <v>5.2</v>
      </c>
      <c r="CR25" s="38">
        <f>IF(CD25&gt;0,CD25,"")</f>
        <v>7.11</v>
      </c>
      <c r="CS25" s="40">
        <f>IF(SUM(CA25:CD25)-CE25&gt;0,SUM(CA25:CD25)-CE25,"")</f>
        <v>24.009999999999998</v>
      </c>
      <c r="CT25" s="40">
        <f>IF(CH25&gt;0,CH25,"")</f>
        <v>9.1999999999999993</v>
      </c>
      <c r="CU25" s="40">
        <f>IF(CI25&gt;0,CI25,"")</f>
        <v>14.13</v>
      </c>
      <c r="CV25" s="40">
        <f>IF(SUM(CF25:CI25)-CJ25&gt;0,SUM(CF25:CI25)-CJ25,"")</f>
        <v>46.03</v>
      </c>
      <c r="CW25" s="40">
        <f>IF(CS25="","",MAX(CS25,CV25))</f>
        <v>46.03</v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>
        <f>IF(SUM(CW25,CZ25)&gt;0,SUM(CW25,CZ25),"")</f>
        <v>46.03</v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3.55</v>
      </c>
      <c r="SW25" s="22">
        <f>IF($CP25="P",CB25,(CB25+BA25)/2)</f>
        <v>2.2999999999999998</v>
      </c>
      <c r="SX25" s="22">
        <f>IF($CP25="P",CC25,(CC25+BB25)/2)</f>
        <v>2.6</v>
      </c>
      <c r="SY25" s="22">
        <f>IF($CP25="P",CD25,(CD25+BC25)/2)</f>
        <v>3.5550000000000002</v>
      </c>
      <c r="SZ25" s="22">
        <f>IF($CP25="P",CE25,(CE25+BD25)/2)</f>
        <v>0</v>
      </c>
      <c r="TA25" s="22">
        <f>IF($CP25="P",CF25,(CF25+BE25)/2)</f>
        <v>6.8</v>
      </c>
      <c r="TB25" s="22">
        <f>IF($CP25="P",CG25,(CG25+BF25)/2)</f>
        <v>4.55</v>
      </c>
      <c r="TC25" s="22">
        <f>IF($CP25="P",CH25,(CH25+BG25)/2)</f>
        <v>4.5999999999999996</v>
      </c>
      <c r="TD25" s="22">
        <f>IF($CP25="P",CI25,(CI25+BH25)/2)</f>
        <v>7.0650000000000004</v>
      </c>
      <c r="TE25" s="22">
        <f>IF($CP25="P",CJ25,(CJ25+BI25)/2)</f>
        <v>0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>
        <f>IF(SX25&gt;0,SX25,"")</f>
        <v>2.6</v>
      </c>
      <c r="TM25" s="40">
        <f>IF(SY25&gt;0,SY25,"")</f>
        <v>3.5550000000000002</v>
      </c>
      <c r="TN25" s="40">
        <f>IF(SUM(SV25:SY25)-SZ25&gt;0,SUM(SV25:SY25)-SZ25,"")</f>
        <v>12.004999999999999</v>
      </c>
      <c r="TO25" s="40">
        <f>IF(TC25&gt;0,TC25,"")</f>
        <v>4.5999999999999996</v>
      </c>
      <c r="TP25" s="40">
        <f>IF(TD25&gt;0,TD25,"")</f>
        <v>7.0650000000000004</v>
      </c>
      <c r="TQ25" s="40">
        <f>IF(SUM(TA25:TD25)-TE25&gt;0,SUM(TA25:TD25)-TE25,"")</f>
        <v>23.015000000000001</v>
      </c>
      <c r="TR25" s="40">
        <f>IF(MAX(TN25,TQ25)&gt;0,MAX(TN25,TQ25),"")</f>
        <v>23.015000000000001</v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>
        <f>IF(SUM(TR25,TU25)&gt;0,SUM(TR25,TU25),"")</f>
        <v>23.015000000000001</v>
      </c>
    </row>
    <row r="26" spans="1:542" x14ac:dyDescent="0.2">
      <c r="A26" s="4" t="str" cm="1">
        <f t="array" ref="A26">IF(AND(J26&lt;&gt;"",J26&lt;&gt;"No DD"),SUMPRODUCT((J$4:J$41&lt;&gt;"")*(J$4:J$41&lt;&gt;"No DD")*(F$4:F$41&gt;F26))+1,IF(J26="No DD",SUMPRODUCT((J$4:J$41="No DD")*(F$4:F$41&gt;F26))+1+SUMPRODUCT((J$4:J$41&lt;&gt;"")*(J$4:J$41&lt;&gt;"No DD")),""))</f>
        <v/>
      </c>
      <c r="B26" s="4" t="str" cm="1">
        <f t="array" ref="B26">IF(AND(J26&lt;&gt;"",J26&lt;&gt;"No DD",G26=""),SUMPRODUCT((J$4:J$41&lt;&gt;"")*(J$4:J$41&lt;&gt;"No DD")*(G$4:G$41="")*(F$4:F$41&gt;F26))+1,IF(J26="No DD",SUMPRODUCT((J$4:J$41="No DD")*(F$4:F$41&gt;F26)*(G$4:G$41=""))+1+SUMPRODUCT((J$4:J$41&lt;&gt;"")*(G$4:G$41="")*(J$4:J$41&lt;&gt;"No DD")),""))</f>
        <v/>
      </c>
      <c r="C26" s="5" t="s">
        <v>152</v>
      </c>
      <c r="D26" s="4" t="s">
        <v>3</v>
      </c>
      <c r="E26" s="4">
        <v>2006</v>
      </c>
      <c r="F26" s="9">
        <f>SUM(L26:V26)+SUM(L26:T26)*0.0000001+SUM(L26)*0.0000000000001</f>
        <v>147.84001478400458</v>
      </c>
      <c r="G26" s="66"/>
      <c r="H26" s="3" t="str">
        <f>IF(OR(AND(AO26&gt;=AY$43,AO26&lt;&gt;"",AQ26&gt;=AY$47,AQ26&lt;&gt;"",AN26=""),AND(AR26&gt;=AY$43,AR26&lt;&gt;"",AT26&gt;=AY$47,AT26&lt;&gt;"",AN26=""),AND(AV26&gt;=AY$43,AV26&lt;&gt;"",AX26&gt;=AY$47,AX26&lt;&gt;"",AN26=""),AND(BP26&gt;=BZ$43,BP26&lt;&gt;"",BR26&gt;=BZ$47,BR26&lt;&gt;"",BO26=""),AND(BS26&gt;=BZ$43,BS26&lt;&gt;"",BU26&gt;=BZ$47,BU26&lt;&gt;"",BO26=""),AND(BW26&gt;=BZ$43,BW26&lt;&gt;"",BY26&gt;=BZ$47,BY26&lt;&gt;"",BO26=""),AND(CQ26&gt;=DA$43,CQ26&lt;&gt;"",CS26&gt;=DA$47,CS26&lt;&gt;"",CP26=""),AND(CT26&gt;=DA$43,CT26&lt;&gt;"",CV26&gt;=DA$47,CV26&lt;&gt;"",CP26=""),AND(CX26&gt;=DA$43,CX26&lt;&gt;"",CZ26&gt;=DA$47,CZ26&lt;&gt;"",CP26=""),AND(DX26&gt;=EK$43,DX26&lt;&gt;"",DZ26&gt;=EK$47,DZ26&lt;&gt;""),AND(EA26&gt;=EK$43,EA26&lt;&gt;"",EC26&gt;=EK$47,EC26&lt;&gt;""),AND(EE26&gt;=EK$43,EE26&lt;&gt;"",EG26&gt;=EK$47,EG26&lt;&gt;""),AND(EH26&gt;=EK$43,EH26&lt;&gt;"",EJ26&gt;=EK$47,EJ26&lt;&gt;""),AND(FF26&gt;=FS$43,FF26&lt;&gt;"",FH26&gt;=FS$47,FH26&lt;&gt;""),AND(FI26&gt;=FS$43,FI26&lt;&gt;"",FK26&gt;=FS$47,FK26&lt;&gt;""),AND(FM26&gt;=FS$43,FM26&lt;&gt;"",FO26&gt;=FS$47,FO26&lt;&gt;""),AND(FP26&gt;=FS$43,FP26&lt;&gt;"",FR26&gt;=FS$47,FR26&lt;&gt;""),AND(GN26&gt;=HA$43,GN26&lt;&gt;"",GP26&gt;=HA$47,GP26&lt;&gt;""),AND(GQ26&gt;=HA$43,GQ26&lt;&gt;"",GS26&gt;=HA$47,GS26&lt;&gt;""),AND(GU26&gt;=HA$43,GU26&lt;&gt;"",GW26&gt;=HA$47,GW26&lt;&gt;""),AND(GX26&gt;=HA$43,GX26&lt;&gt;"",GZ26&gt;=HA$47,GZ26&lt;&gt;""),AND(HV26&gt;=II$43,HV26&lt;&gt;"",HX26&gt;=II$47,HX26&lt;&gt;""),AND(HY26&gt;=II$43,HY26&lt;&gt;"",IA26&gt;=II$47,IA26&lt;&gt;""),AND(IC26&gt;=II$43,IC26&lt;&gt;"",IE26&gt;=II$47,IE26&lt;&gt;""),AND(IF26&gt;=II$43,IF26&lt;&gt;"",IH26&gt;=II$47,IH26&lt;&gt;""),AND(JD26&gt;=JQ$43,JD26&lt;&gt;"",JF26&gt;=JQ$47,JF26&lt;&gt;""),AND(JG26&gt;=JQ$43,JG26&lt;&gt;"",JI26&gt;=JQ$47,JI26&lt;&gt;""),AND(JK26&gt;=JQ$43,JK26&lt;&gt;"",JM26&gt;=JQ$47,JM26&lt;&gt;""),AND(JN26&gt;=JQ$43,JN26&lt;&gt;"",JP26&gt;=JQ$47,JP26&lt;&gt;""),AND(KL26&gt;=KY$43,KL26&lt;&gt;"",KN26&gt;=KY$47,KN26&lt;&gt;""),AND(KO26&gt;=KY$43,KO26&lt;&gt;"",KQ26&gt;=KY$47,KQ26&lt;&gt;""),AND(KS26&gt;=KY$43,KS26&lt;&gt;"",KU26&gt;=KY$47,KU26&lt;&gt;""),AND(KV26&gt;=KY$43,KV26&lt;&gt;"",KX26&gt;=KY$47,KX26&lt;&gt;""),AND(LT26&gt;=MG$43,LT26&lt;&gt;"",LV26&gt;=MG$47,LV26&lt;&gt;""),AND(LW26&gt;=MG$43,LW26&lt;&gt;"",LY26&gt;=MG$47,LY26&lt;&gt;""),AND(MA26&gt;=MG$43,MA26&lt;&gt;"",MC26&gt;=MG$47,MC26&lt;&gt;""),AND(MD26&gt;=MG$43,MD26&lt;&gt;"",MF26&gt;=MG$47,MF26&lt;&gt;""),AND(NB26&gt;=NO$43,NB26&lt;&gt;"",ND26&gt;=NO$47,ND26&lt;&gt;""),AND(NE26&gt;=NO$43,NE26&lt;&gt;"",NG26&gt;=NO$47,NG26&lt;&gt;""),AND(NI26&gt;=NO$43,NI26&lt;&gt;"",NK26&gt;=NO$47,NK26&lt;&gt;""),AND(NL26&gt;=NO$43,NL26&lt;&gt;"",NN26&gt;=NO$47,NN26&lt;&gt;""),AND(OJ26&gt;=OW$43,OJ26&lt;&gt;"",OL26&gt;=OW$47,OL26&lt;&gt;""),AND(OM26&gt;=OW$43,OM26&lt;&gt;"",OO26&gt;=OW$47,OO26&lt;&gt;""),AND(OQ26&gt;=OW$43,OQ26&lt;&gt;"",OS26&gt;=OW$47,OS26&lt;&gt;""),AND(OT26&gt;=OW$43,OT26&lt;&gt;"",OV26&gt;=OW$47,OV26&lt;&gt;""),AND(PR26&gt;=QE$43,PR26&lt;&gt;"",PT26&gt;=QE$47,PT26&lt;&gt;""),AND(PU26&gt;=QE$43,PU26&lt;&gt;"",PW26&gt;=QE$47,PW26&lt;&gt;""),AND(PY26&gt;=QE$43,PY26&lt;&gt;"",QA26&gt;=QE$47,QA26&lt;&gt;""),AND(QB26&gt;=QE$43,QB26&lt;&gt;"",QD26&gt;=QE$47,QD26&lt;&gt;""),AND(QZ26&gt;=RM$43,QZ26&lt;&gt;"",RB26&gt;=RM$47,RB26&lt;&gt;""),AND(RC26&gt;=RM$43,RC26&lt;&gt;"",RE26&gt;=RM$47,RE26&lt;&gt;""),AND(RG26&gt;=RM$43,RG26&lt;&gt;"",RI26&gt;=RM$47,RI26&lt;&gt;""),AND(RJ26&gt;=RM$43,RJ26&lt;&gt;"",RL26&gt;=RM$47,RL26&lt;&gt;""),AND(SH26&gt;=SU$43,SH26&lt;&gt;"",SJ26&gt;=SU$47,SJ26&lt;&gt;""),AND(SK26&gt;=SU$43,SK26&lt;&gt;"",SM26&gt;=SU$47,SM26&lt;&gt;""),AND(SO26&gt;=SU$43,SO26&lt;&gt;"",SQ26&gt;=SU$47,SQ26&lt;&gt;""),AND(SR26&gt;=SU$43,SR26&lt;&gt;"",ST26&gt;=SU$47,ST26&lt;&gt;"")),"P","")</f>
        <v/>
      </c>
      <c r="I26" s="3" t="str">
        <f>IF(OR(AND(AQ26&gt;=AY$47,AQ26&lt;&gt;"",AN26=""),AND(AT26&gt;=AY$47,AT26&lt;&gt;"",AN26=""),AND(AX26&gt;=AY$47,AX26&lt;&gt;"",AN26=""),AND(BR26&gt;=BZ$47,BR26&lt;&gt;"",BO26=""),AND(BU26&gt;=BZ$47,BU26&lt;&gt;"",BO26=""),AND(BY26&gt;=BZ$47,BY26&lt;&gt;"",BO26=""),AND(CS26&gt;=DA$47,CS26&lt;&gt;"",CP26=""),AND(CV26&gt;=DA$47,CV26&lt;&gt;"",CP26=""),AND(CZ26&gt;=DA$47,CZ26&lt;&gt;"",CP26=""),AND(DZ26&gt;=EK$47,DZ26&lt;&gt;""),AND(EC26&gt;=EK$47,EC26&lt;&gt;""),AND(EG26&gt;=EK$47,EG26&lt;&gt;""),AND(EJ26&gt;=EK$47,EJ26&lt;&gt;""),AND(FH26&gt;=FS$47,FH26&lt;&gt;""),AND(FK26&gt;=FS$47,FK26&lt;&gt;""),AND(FO26&gt;=FS$47,FO26&lt;&gt;""),AND(FR26&gt;=FS$47,FR26&lt;&gt;""),AND(GP26&gt;=HA$47,GP26&lt;&gt;""),AND(GS26&gt;=HA$47,GS26&lt;&gt;""),AND(GW26&gt;=HA$47,GW26&lt;&gt;""),AND(GZ26&gt;=HA$47,GZ26&lt;&gt;""),AND(HX26&gt;=II$47,HX26&lt;&gt;""),AND(IA26&gt;=II$47,IA26&lt;&gt;""),AND(IE26&gt;=II$47,IE26&lt;&gt;""),AND(IH26&gt;=II$47,IH26&lt;&gt;""),AND(JF26&gt;=JQ$47,JF26&lt;&gt;""),AND(JI26&gt;=JQ$47,JI26&lt;&gt;""),AND(JM26&gt;=JQ$47,JM26&lt;&gt;""),AND(JP26&gt;=JQ$47,JP26&lt;&gt;""),AND(KN26&gt;=KY$47,KN26&lt;&gt;""),AND(KQ26&gt;=KY$47,KQ26&lt;&gt;""),AND(KU26&gt;=KY$47,KU26&lt;&gt;""),AND(KX26&gt;=KY$47,KX26&lt;&gt;""),AND(LV26&gt;=MG$47,LV26&lt;&gt;""),AND(LY26&gt;=MG$47,LY26&lt;&gt;""),AND(MC26&gt;=MG$47,MC26&lt;&gt;""),AND(MF26&gt;=MG$47,MF26&lt;&gt;""),AND(ND26&gt;=NO$47,ND26&lt;&gt;""),AND(NG26&gt;=NO$47,NG26&lt;&gt;""),AND(NK26&gt;=NO$47,NK26&lt;&gt;""),AND(NN26&gt;=NO$47,NN26&lt;&gt;""),AND(OL26&gt;=OW$47,OL26&lt;&gt;""),AND(OO26&gt;=OW$47,OO26&lt;&gt;""),AND(OS26&gt;=OW$47,OS26&lt;&gt;""),AND(OV26&gt;=OW$47,OV26&lt;&gt;""),AND(PT26&gt;=QE$47,PT26&lt;&gt;""),AND(PW26&gt;=QE$47,PW26&lt;&gt;""),AND(QA26&gt;=QE$47,QA26&lt;&gt;""),AND(QD26&gt;=QE$47,QD26&lt;&gt;""),AND(RB26&gt;=RM$47,RB26&lt;&gt;""),AND(RE26&gt;=RM$47,RE26&lt;&gt;""),AND(RI26&gt;=RM$47,RI26&lt;&gt;""),AND(RL26&gt;=RM$47,RL26&lt;&gt;""),AND(SJ26&gt;=SU$47,SJ26&lt;&gt;""),AND(SM26&gt;=SU$47,SM26&lt;&gt;""),AND(SQ26&gt;=SU$47,SQ26&lt;&gt;""),AND(ST26&gt;=SU$47,ST26&lt;&gt;"")),"P","")</f>
        <v/>
      </c>
      <c r="J26" s="36" t="str">
        <f>IF(AND(I26="P",H26=""),"No DD",IF(OR(AND(AO26&gt;=AY$46,AO26&lt;&gt;"",AQ26&gt;=AY$50,AQ26&lt;&gt;"",AN26=""),AND(AR26&gt;=AY$46,AR26&lt;&gt;"",AT26&gt;=AY$50,AT26&lt;&gt;"",AN26=""),AND(AV26&gt;=AY$46,AV26&lt;&gt;"",AX26&gt;=AY$50,AX26&lt;&gt;"",AN26=""),AND(BP26&gt;=BZ$46,BP26&lt;&gt;"",BR26&gt;=BZ$50,BR26&lt;&gt;"",BO26=""),AND(BS26&gt;=BZ$46,BS26&lt;&gt;"",BU26&gt;=BZ$50,BU26&lt;&gt;"",BO26=""),AND(BW26&gt;=BZ$46,BW26&lt;&gt;"",BY26&gt;=BZ$50,BY26&lt;&gt;"",BO26=""),AND(CQ26&gt;=DA$46,CQ26&lt;&gt;"",CS26&gt;=DA$50,CS26&lt;&gt;"",CP26=""),AND(CT26&gt;=DA$46,CT26&lt;&gt;"",CV26&gt;=DA$50,CV26&lt;&gt;"",CP26=""),AND(CX26&gt;=DA$46,CX26&lt;&gt;"",CZ26&gt;=DA$50,CZ26&lt;&gt;"",CP26=""),AND(DX26&gt;=EK$46,DX26&lt;&gt;"",DZ26&gt;=EK$50,DZ26&lt;&gt;""),AND(EA26&gt;=EK$46,EA26&lt;&gt;"",EC26&gt;=EK$50,EC26&lt;&gt;""),AND(EE26&gt;=EK$46,EE26&lt;&gt;"",EG26&gt;=EK$50,EG26&lt;&gt;""),AND(EH26&gt;=EK$46,EH26&lt;&gt;"",EJ26&gt;=EK$50,EJ26&lt;&gt;""),AND(FF26&gt;=FS$46,FF26&lt;&gt;"",FH26&gt;=FS$50,FH26&lt;&gt;""),AND(FI26&gt;=FS$46,FI26&lt;&gt;"",FK26&gt;=FS$50,FK26&lt;&gt;""),AND(FM26&gt;=FS$46,FM26&lt;&gt;"",FO26&gt;=FS$50,FO26&lt;&gt;""),AND(FP26&gt;=FS$46,FP26&lt;&gt;"",FR26&gt;=FS$50,FR26&lt;&gt;""),AND(GN26&gt;=HA$46,GN26&lt;&gt;"",GP26&gt;=HA$50,GP26&lt;&gt;""),AND(GQ26&gt;=HA$46,GQ26&lt;&gt;"",GS26&gt;=HA$50,GS26&lt;&gt;""),AND(GU26&gt;=HA$46,GU26&lt;&gt;"",GW26&gt;=HA$50,GW26&lt;&gt;""),AND(GX26&gt;=HA$46,GX26&lt;&gt;"",GZ26&gt;=HA$50,GZ26&lt;&gt;""),AND(HV26&gt;=II$46,HV26&lt;&gt;"",HX26&gt;=II$50,HX26&lt;&gt;""),AND(HY26&gt;=II$46,HY26&lt;&gt;"",IA26&gt;=II$50,IA26&lt;&gt;""),AND(IC26&gt;=II$46,IC26&lt;&gt;"",IE26&gt;=II$50,IE26&lt;&gt;""),AND(IF26&gt;=II$46,IF26&lt;&gt;"",IH26&gt;=II$50,IH26&lt;&gt;""),AND(JD26&gt;=JQ$46,JD26&lt;&gt;"",JF26&gt;=JQ$50,JF26&lt;&gt;""),AND(JG26&gt;=JQ$46,JG26&lt;&gt;"",JI26&gt;=JQ$50,JI26&lt;&gt;""),AND(JK26&gt;=JQ$46,JK26&lt;&gt;"",JM26&gt;=JQ$50,JM26&lt;&gt;""),AND(JN26&gt;=JQ$46,JN26&lt;&gt;"",JP26&gt;=JQ$50,JP26&lt;&gt;""),AND(KL26&gt;=KY$46,KL26&lt;&gt;"",KN26&gt;=KY$50,KN26&lt;&gt;""),AND(KO26&gt;=KY$46,KO26&lt;&gt;"",KQ26&gt;=KY$50,KQ26&lt;&gt;""),AND(KS26&gt;=KY$46,KS26&lt;&gt;"",KU26&gt;=KY$50,KU26&lt;&gt;""),AND(KV26&gt;=KY$46,KV26&lt;&gt;"",KX26&gt;=KY$50,KX26&lt;&gt;""),AND(LT26&gt;=MG$46,LT26&lt;&gt;"",LV26&gt;=MG$50,LV26&lt;&gt;""),AND(LW26&gt;=MG$46,LW26&lt;&gt;"",LY26&gt;=MG$50,LY26&lt;&gt;""),AND(MA26&gt;=MG$46,MA26&lt;&gt;"",MC26&gt;=MG$50,MC26&lt;&gt;""),AND(MD26&gt;=MG$46,MD26&lt;&gt;"",MF26&gt;=MG$50,MF26&lt;&gt;""),AND(NB26&gt;=NO$46,NB26&lt;&gt;"",ND26&gt;=NO$50,ND26&lt;&gt;""),AND(NE26&gt;=NO$46,NE26&lt;&gt;"",NG26&gt;=NO$50,NG26&lt;&gt;""),AND(NI26&gt;=NO$46,NI26&lt;&gt;"",NK26&gt;=NO$50,NK26&lt;&gt;""),AND(NL26&gt;=NO$46,NL26&lt;&gt;"",NN26&gt;=NO$50,NN26&lt;&gt;""),AND(OJ26&gt;=OW$46,OJ26&lt;&gt;"",OL26&gt;=OW$50,OL26&lt;&gt;""),AND(OM26&gt;=OW$46,OM26&lt;&gt;"",OO26&gt;=OW$50,OO26&lt;&gt;""),AND(OQ26&gt;=OW$46,OQ26&lt;&gt;"",OS26&gt;=OW$50,OS26&lt;&gt;""),AND(OT26&gt;=OW$46,OT26&lt;&gt;"",OV26&gt;=OW$50,OV26&lt;&gt;""),AND(PR26&gt;=QE$46,PR26&lt;&gt;"",PT26&gt;=QE$50,PT26&lt;&gt;""),AND(PU26&gt;=QE$46,PU26&lt;&gt;"",PW26&gt;=QE$50,PW26&lt;&gt;""),AND(PY26&gt;=QE$46,PY26&lt;&gt;"",QA26&gt;=QE$50,QA26&lt;&gt;""),AND(QB26&gt;=QE$46,QB26&lt;&gt;"",QD26&gt;=QE$50,QD26&lt;&gt;""),AND(QZ26&gt;=RM$46,QZ26&lt;&gt;"",RB26&gt;=RM$50,RB26&lt;&gt;""),AND(RC26&gt;=RM$46,RC26&lt;&gt;"",RE26&gt;=RM$50,RE26&lt;&gt;""),AND(RG26&gt;=RM$46,RG26&lt;&gt;"",RI26&gt;=RM$50,RI26&lt;&gt;""),AND(RJ26&gt;=RM$46,RJ26&lt;&gt;"",RL26&gt;=RM$50,RL26&lt;&gt;""),AND(SH26&gt;=SU$46,SH26&lt;&gt;"",SJ26&gt;=SU$50,SJ26&lt;&gt;""),AND(SK26&gt;=SU$46,SK26&lt;&gt;"",SM26&gt;=SU$50,SM26&lt;&gt;""),AND(SO26&gt;=SU$46,SO26&lt;&gt;"",SQ26&gt;=SU$50,SQ26&lt;&gt;""),AND(SR26&gt;=SU$46,SR26&lt;&gt;"",ST26&gt;=SU$50,ST26&lt;&gt;"")),"Merit",IF(OR(AND(AO26&gt;=AY$45,AO26&lt;&gt;"",AQ26&gt;=AY$49,AQ26&lt;&gt;"",AN26=""),AND(AR26&gt;=AY$45,AR26&lt;&gt;"",AT26&gt;=AY$49,AT26&lt;&gt;"",AN26=""),AND(AV26&gt;=AY$45,AV26&lt;&gt;"",AX26&gt;=AY$49,AX26&lt;&gt;"",AN26=""),AND(BP26&gt;=BZ$45,BP26&lt;&gt;"",BR26&gt;=BZ$49,BR26&lt;&gt;"",BO26=""),AND(BS26&gt;=BZ$45,BS26&lt;&gt;"",BU26&gt;=BZ$49,BU26&lt;&gt;"",BO26=""),AND(BW26&gt;=BZ$45,BW26&lt;&gt;"",BY26&gt;=BZ$49,BY26&lt;&gt;"",BO26=""),AND(CQ26&gt;=DA$45,CQ26&lt;&gt;"",CS26&gt;=DA$49,CS26&lt;&gt;"",CP26=""),AND(CT26&gt;=DA$45,CT26&lt;&gt;"",CV26&gt;=DA$49,CV26&lt;&gt;"",CP26=""),AND(CX26&gt;=DA$45,CX26&lt;&gt;"",CZ26&gt;=DA$49,CZ26&lt;&gt;"",CP26=""),AND(DX26&gt;=EK$45,DX26&lt;&gt;"",DZ26&gt;=EK$49,DZ26&lt;&gt;""),AND(EA26&gt;=EK$45,EA26&lt;&gt;"",EC26&gt;=EK$49,EC26&lt;&gt;""),AND(EE26&gt;=EK$45,EE26&lt;&gt;"",EG26&gt;=EK$49,EG26&lt;&gt;""),AND(EH26&gt;=EK$45,EH26&lt;&gt;"",EJ26&gt;=EK$49,EJ26&lt;&gt;""),AND(FF26&gt;=FS$45,FF26&lt;&gt;"",FH26&gt;=FS$49,FH26&lt;&gt;""),AND(FI26&gt;=FS$45,FI26&lt;&gt;"",FK26&gt;=FS$49,FK26&lt;&gt;""),AND(FM26&gt;=FS$45,FM26&lt;&gt;"",FO26&gt;=FS$49,FO26&lt;&gt;""),AND(FP26&gt;=FS$45,FP26&lt;&gt;"",FR26&gt;=FS$49,FR26&lt;&gt;""),AND(GN26&gt;=HA$45,GN26&lt;&gt;"",GP26&gt;=HA$49,GP26&lt;&gt;""),AND(GQ26&gt;=HA$45,GQ26&lt;&gt;"",GS26&gt;=HA$49,GS26&lt;&gt;""),AND(GU26&gt;=HA$45,GU26&lt;&gt;"",GW26&gt;=HA$49,GW26&lt;&gt;""),AND(GX26&gt;=HA$45,GX26&lt;&gt;"",GZ26&gt;=HA$49,GZ26&lt;&gt;""),AND(HV26&gt;=II$45,HV26&lt;&gt;"",HX26&gt;=II$49,HX26&lt;&gt;""),AND(HY26&gt;=II$45,HY26&lt;&gt;"",IA26&gt;=II$49,IA26&lt;&gt;""),AND(IC26&gt;=II$45,IC26&lt;&gt;"",IE26&gt;=II$49,IE26&lt;&gt;""),AND(IF26&gt;=II$45,IF26&lt;&gt;"",IH26&gt;=II$49,IH26&lt;&gt;""),AND(JD26&gt;=JQ$45,JD26&lt;&gt;"",JF26&gt;=JQ$49,JF26&lt;&gt;""),AND(JG26&gt;=JQ$45,JG26&lt;&gt;"",JI26&gt;=JQ$49,JI26&lt;&gt;""),AND(JK26&gt;=JQ$45,JK26&lt;&gt;"",JM26&gt;=JQ$49,JM26&lt;&gt;""),AND(JN26&gt;=JQ$45,JN26&lt;&gt;"",JP26&gt;=JQ$49,JP26&lt;&gt;""),AND(KL26&gt;=KY$45,KL26&lt;&gt;"",KN26&gt;=KY$49,KN26&lt;&gt;""),AND(KO26&gt;=KY$45,KO26&lt;&gt;"",KQ26&gt;=KY$49,KQ26&lt;&gt;""),AND(KS26&gt;=KY$45,KS26&lt;&gt;"",KU26&gt;=KY$49,KU26&lt;&gt;""),AND(KV26&gt;=KY$45,KV26&lt;&gt;"",KX26&gt;=KY$49,KX26&lt;&gt;""),AND(LT26&gt;=MG$45,LT26&lt;&gt;"",LV26&gt;=MG$49,LV26&lt;&gt;""),AND(LW26&gt;=MG$45,LW26&lt;&gt;"",LY26&gt;=MG$49,LY26&lt;&gt;""),AND(MA26&gt;=MG$45,MA26&lt;&gt;"",MC26&gt;=MG$49,MC26&lt;&gt;""),AND(MD26&gt;=MG$45,MD26&lt;&gt;"",MF26&gt;=MG$49,MF26&lt;&gt;""),AND(NB26&gt;=NO$45,NB26&lt;&gt;"",ND26&gt;=NO$49,ND26&lt;&gt;""),AND(NE26&gt;=NO$45,NE26&lt;&gt;"",NG26&gt;=NO$49,NG26&lt;&gt;""),AND(NI26&gt;=NO$45,NI26&lt;&gt;"",NK26&gt;=NO$49,NK26&lt;&gt;""),AND(NL26&gt;=NO$45,NL26&lt;&gt;"",NN26&gt;=NO$49,NN26&lt;&gt;""),AND(OJ26&gt;=OW$45,OJ26&lt;&gt;"",OL26&gt;=OW$49,OL26&lt;&gt;""),AND(OM26&gt;=OW$45,OM26&lt;&gt;"",OO26&gt;=OW$49,OO26&lt;&gt;""),AND(OQ26&gt;=OW$45,OQ26&lt;&gt;"",OS26&gt;=OW$49,OS26&lt;&gt;""),AND(OT26&gt;=OW$45,OT26&lt;&gt;"",OV26&gt;=OW$49,OV26&lt;&gt;""),AND(PR26&gt;=QE$45,PR26&lt;&gt;"",PT26&gt;=QE$49,PT26&lt;&gt;""),AND(PU26&gt;=QE$45,PU26&lt;&gt;"",PW26&gt;=QE$49,PW26&lt;&gt;""),AND(PY26&gt;=QE$45,PY26&lt;&gt;"",QA26&gt;=QE$49,QA26&lt;&gt;""),AND(QB26&gt;=QE$45,QB26&lt;&gt;"",QD26&gt;=QE$49,QD26&lt;&gt;""),AND(QZ26&gt;=RM$45,QZ26&lt;&gt;"",RB26&gt;=RM$49,RB26&lt;&gt;""),AND(RC26&gt;=RM$45,RC26&lt;&gt;"",RE26&gt;=RM$49,RE26&lt;&gt;""),AND(RG26&gt;=RM$45,RG26&lt;&gt;"",RI26&gt;=RM$49,RI26&lt;&gt;""),AND(RJ26&gt;=RM$45,RJ26&lt;&gt;"",RL26&gt;=RM$49,RL26&lt;&gt;""),AND(SH26&gt;=SU$45,SH26&lt;&gt;"",SJ26&gt;=SU$49,SJ26&lt;&gt;""),AND(SK26&gt;=SU$45,SK26&lt;&gt;"",SM26&gt;=SU$49,SM26&lt;&gt;""),AND(SO26&gt;=SU$45,SO26&lt;&gt;"",SQ26&gt;=SU$49,SQ26&lt;&gt;""),AND(SR26&gt;=SU$45,SR26&lt;&gt;"",ST26&gt;=SU$49,ST26&lt;&gt;"")),"Excellence",IF(K26="P","Worlds Team",IF(H26="P","National Team","")))))</f>
        <v/>
      </c>
      <c r="K26" s="3" t="str">
        <f>IF(OR(AND(AO26&gt;=AY$44,AO26&lt;&gt;"",AQ26&gt;=AY$48,AQ26&lt;&gt;"",AN26=""),AND(AR26&gt;=AY$44,AR26&lt;&gt;"",AT26&gt;=AY$48,AT26&lt;&gt;"",AN26=""),AND(AV26&gt;=AY$44,AV26&lt;&gt;"",AX26&gt;=AY$48,AX26&lt;&gt;"",AN26=""),AND(BP26&gt;=BZ$44,BP26&lt;&gt;"",BR26&gt;=BZ$48,BR26&lt;&gt;"",BO26=""),AND(BS26&gt;=BZ$44,BS26&lt;&gt;"",BU26&gt;=BZ$48,BU26&lt;&gt;"",BO26=""),AND(BW26&gt;=BZ$44,BW26&lt;&gt;"",BY26&gt;=BZ$48,BY26&lt;&gt;"",BO26=""),AND(CQ26&gt;=DA$44,CQ26&lt;&gt;"",CS26&gt;=DA$48,CS26&lt;&gt;"",CP26=""),AND(CT26&gt;=DA$44,CT26&lt;&gt;"",CV26&gt;=DA$48,CV26&lt;&gt;"",CP26=""),AND(CX26&gt;=DA$44,CX26&lt;&gt;"",CZ26&gt;=DA$48,CZ26&lt;&gt;"",CP26=""),AND(DX26&gt;=EK$44,DX26&lt;&gt;"",DZ26&gt;=EK$48,DZ26&lt;&gt;""),AND(EA26&gt;=EK$44,EA26&lt;&gt;"",EC26&gt;=EK$48,EC26&lt;&gt;""),AND(EE26&gt;=EK$44,EE26&lt;&gt;"",EG26&gt;=EK$48,EG26&lt;&gt;""),AND(EH26&gt;=EK$44,EH26&lt;&gt;"",EJ26&gt;=EK$48,EJ26&lt;&gt;""),AND(FF26&gt;=FS$44,FF26&lt;&gt;"",FH26&gt;=FS$48,FH26&lt;&gt;""),AND(FI26&gt;=FS$44,FI26&lt;&gt;"",FK26&gt;=FS$48,FK26&lt;&gt;""),AND(FM26&gt;=FS$44,FM26&lt;&gt;"",FO26&gt;=FS$48,FO26&lt;&gt;""),AND(FP26&gt;=FS$44,FP26&lt;&gt;"",FR26&gt;=FS$48,FR26&lt;&gt;""),AND(GN26&gt;=HA$44,GN26&lt;&gt;"",GP26&gt;=HA$48,GP26&lt;&gt;""),AND(GQ26&gt;=HA$44,GQ26&lt;&gt;"",GS26&gt;=HA$48,GS26&lt;&gt;""),AND(GU26&gt;=HA$44,GU26&lt;&gt;"",GW26&gt;=HA$48,GW26&lt;&gt;""),AND(GX26&gt;=HA$44,GX26&lt;&gt;"",GZ26&gt;=HA$48,GZ26&lt;&gt;""),AND(HV26&gt;=II$44,HV26&lt;&gt;"",HX26&gt;=II$48,HX26&lt;&gt;""),AND(HY26&gt;=II$44,HY26&lt;&gt;"",IA26&gt;=II$48,IA26&lt;&gt;""),AND(IC26&gt;=II$44,IC26&lt;&gt;"",IE26&gt;=II$48,IE26&lt;&gt;""),AND(IF26&gt;=II$44,IF26&lt;&gt;"",IH26&gt;=II$48,IH26&lt;&gt;""),AND(JD26&gt;=JQ$44,JD26&lt;&gt;"",JF26&gt;=JQ$48,JF26&lt;&gt;""),AND(JG26&gt;=JQ$44,JG26&lt;&gt;"",JI26&gt;=JQ$48,JI26&lt;&gt;""),AND(JK26&gt;=JQ$44,JK26&lt;&gt;"",JM26&gt;=JQ$48,JM26&lt;&gt;""),AND(JN26&gt;=JQ$44,JN26&lt;&gt;"",JP26&gt;=JQ$48,JP26&lt;&gt;""),AND(KL26&gt;=KY$44,KL26&lt;&gt;"",KN26&gt;=KY$48,KN26&lt;&gt;""),AND(KO26&gt;=KY$44,KO26&lt;&gt;"",KQ26&gt;=KY$48,KQ26&lt;&gt;""),AND(KS26&gt;=KY$44,KS26&lt;&gt;"",KU26&gt;=KY$48,KU26&lt;&gt;""),AND(KV26&gt;=KY$44,KV26&lt;&gt;"",KX26&gt;=KY$48,KX26&lt;&gt;""),AND(LT26&gt;=MG$44,LT26&lt;&gt;"",LV26&gt;=MG$48,LV26&lt;&gt;""),AND(LW26&gt;=MG$44,LW26&lt;&gt;"",LY26&gt;=MG$48,LY26&lt;&gt;""),AND(MA26&gt;=MG$44,MA26&lt;&gt;"",MC26&gt;=MG$48,MC26&lt;&gt;""),AND(MD26&gt;=MG$44,MD26&lt;&gt;"",MF26&gt;=MG$48,MF26&lt;&gt;""),AND(NB26&gt;=NO$44,NB26&lt;&gt;"",ND26&gt;=NO$48,ND26&lt;&gt;""),AND(NE26&gt;=NO$44,NE26&lt;&gt;"",NG26&gt;=NO$48,NG26&lt;&gt;""),AND(NI26&gt;=NO$44,NI26&lt;&gt;"",NK26&gt;=NO$48,NK26&lt;&gt;""),AND(NL26&gt;=NO$44,NL26&lt;&gt;"",NN26&gt;=NO$48,NN26&lt;&gt;""),AND(OJ26&gt;=OW$44,OJ26&lt;&gt;"",OL26&gt;=OW$48,OL26&lt;&gt;""),AND(OM26&gt;=OW$44,OM26&lt;&gt;"",OO26&gt;=OW$48,OO26&lt;&gt;""),AND(OQ26&gt;=OW$44,OQ26&lt;&gt;"",OS26&gt;=OW$48,OS26&lt;&gt;""),AND(OT26&gt;=OW$44,OT26&lt;&gt;"",OV26&gt;=OW$48,OV26&lt;&gt;""),AND(PR26&gt;=QE$44,PR26&lt;&gt;"",PT26&gt;=QE$48,PT26&lt;&gt;""),AND(PU26&gt;=QE$44,PU26&lt;&gt;"",PW26&gt;=QE$48,PW26&lt;&gt;""),AND(PY26&gt;=QE$44,PY26&lt;&gt;"",QA26&gt;=QE$48,QA26&lt;&gt;""),AND(QB26&gt;=QE$44,QB26&lt;&gt;"",QD26&gt;=QE$48,QD26&lt;&gt;""),AND(QZ26&gt;=RM$44,QZ26&lt;&gt;"",RB26&gt;=RM$48,RB26&lt;&gt;""),AND(RC26&gt;=RM$44,RC26&lt;&gt;"",RE26&gt;=RM$48,RE26&lt;&gt;""),AND(RG26&gt;=RM$44,RG26&lt;&gt;"",RI26&gt;=RM$48,RI26&lt;&gt;""),AND(RJ26&gt;=RM$44,RJ26&lt;&gt;"",RL26&gt;=RM$48,RL26&lt;&gt;""),AND(SH26&gt;=SU$44,SH26&lt;&gt;"",SJ26&gt;=SU$48,SJ26&lt;&gt;""),AND(SK26&gt;=SU$44,SK26&lt;&gt;"",SM26&gt;=SU$48,SM26&lt;&gt;""),AND(SO26&gt;=SU$44,SO26&lt;&gt;"",SQ26&gt;=SU$48,SQ26&lt;&gt;""),AND(SR26&gt;=SU$44,SR26&lt;&gt;"",ST26&gt;=SU$48,ST26&lt;&gt;"")),"P","")</f>
        <v/>
      </c>
      <c r="L26" s="8">
        <f>IF(COUNT(AQ26,AT26,BR26,BU26,CS26,CV26)&gt;0,LARGE((AQ26,AT26,BR26,BU26,CS26,CV26),1),0)</f>
        <v>46.08</v>
      </c>
      <c r="M26" s="8" t="str">
        <f>IF(L26="","",IF(OR(L26=CS26,L26=CV26),$CA$1,IF(OR(L26=BR26,L26=BU26),$AZ$1,IF(OR(L26=AQ26,L26=AT26),$Y$1,""))))</f>
        <v>2023 3rd Domestic Trial</v>
      </c>
      <c r="N26" s="8">
        <f>IF(COUNT(AQ26,AT26,BR26,BU26,CS26,CV26)&gt;1,LARGE((AQ26,AT26,BR26,BU26,CS26,CV26),2),0)</f>
        <v>45.93</v>
      </c>
      <c r="O26" s="8" t="str">
        <f>IF(N26="","",IF(OR(N26=CS26,N26=CV26),$CA$1,IF(OR(N26=BR26,N26=BU26),$AZ$1,IF(OR(N26=AQ26,N26=AT26),$Y$1,""))))</f>
        <v>2024 Nationals</v>
      </c>
      <c r="P26" s="8">
        <f>IF(COUNT(AQ26,AT26,BR26,BU26,CS26,CV26)&gt;2,MAX(AX26,BY26,CZ26,LARGE((AQ26,AT26,BR26,BU26,CS26,CV26),3)),IF(MAX(AX26,BY26,CZ26)&gt;0,MAX(AX26,BY26,CZ26),0))</f>
        <v>45.129999999999995</v>
      </c>
      <c r="Q26" s="8" t="str">
        <f>IF(P26="","",IF(OR(P26=CS26,P26=CV26,P26=CZ26),$CA$1,IF(OR(P26=BR26,P26=BU26,P26=BY26),$AZ$1,IF(OR(P26=AQ26,P26=AT26,P26=AX26),$Y$1,""))))</f>
        <v>2023 3rd Domestic Trial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10.7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2024 Nationals</v>
      </c>
      <c r="T26" s="8">
        <f>IF(MAX(IF(AO26&gt;=$AY$43,AP26,0),IF(AR26&gt;=$AY$43,AS26,0),IF(AV26&gt;=$AY$43,AW26,0),IF(BP26&gt;=$BZ$43,BQ26,0),IF(BS26&gt;=$BZ$43,BT26,0),IF(BW26&gt;=$BZ$43,BX26,0),IF(CQ26&gt;=$DA$43,CR26,0),IF(CT26&gt;=$DA$43,CU26,0),IF(CX26&gt;=$DA$43,CY26,0),IF(DX26&gt;=$EK$43,DY26,0),IF(EA26&gt;=$EK$43,EB26,0),IF(EE26&gt;=$EK$43,EF26,0),IF(EH26&gt;=$EK$43,EI26,0),IF(FF26&gt;=$FS$43,FG26,0),IF(FI26&gt;=$FS$43,FJ26,0),IF(FM26&gt;=$FS$43,FN26,0),IF(FP26&gt;=$FS$43,FQ26,0),IF(GN26&gt;=$HA$43,GO26,0),IF(GQ26&gt;=$HA$43,GR26,0),IF(GU26&gt;=$HA$43,GV26,0),IF(GX26&gt;=$HA$43,GY26,0),IF(HV26&gt;=$II$43,HW26,0),IF(HY26&gt;=$II$43,HZ26,0),IF(IC26&gt;=$II$43,ID26,0),IF(IF26&gt;=$II$43,IG26,0),IF(JD26&gt;=$JQ$43,JE26,0),IF(JG26&gt;=$JQ$43,JH26,0),IF(JK26&gt;=$JQ$43,JL26,0),IF(JN26&gt;=$JQ$43,JO26,0),IF(KL26&gt;=$KY$43,KM26,0),IF(KO26&gt;=$KY$43,KP26,0),IF(KS26&gt;=$KY$43,KT26,0),IF(KV26&gt;=$KY$43,KW26,0),IF(LT26&gt;=$MG$43,LU26,0),IF(LW26&gt;=$MG$43,LX26,0),IF(MA26&gt;=$MG$43,MB26,0),IF(MD26&gt;=$MG$43,ME26,0),IF(NB26&gt;=$NO$43,NC26,0),IF(NE26&gt;=$NO$43,NF26,0),IF(NI26&gt;=$NO$43,NJ26,0),IF(NL26&gt;=$NO$43,NM26,0),IF(OJ26&gt;=$OW$43,OK26,0),IF(OM26&gt;=$OW$43,ON26,0),IF(OQ26&gt;=$OW$43,OR26,0),IF(OT26&gt;=$OW$43,OU26,0),IF(PR26&gt;=$QE$43,PS26,0),IF(PU26&gt;=$QE$43,PV26,0),IF(PY26&gt;=$QE$43,PZ26,0),IF(QB26&gt;=$QE$43,QC26,0),IF(QZ26&gt;=$RM$43,RA26,0),IF(RC26&gt;=$RM$43,RD26,0),IF(RG26&gt;=$RM$43,RH26,0),IF(RJ26&gt;=$RM$43,RK26,0),IF(SH26&gt;=$SU$43,SI26,0),IF(SK26&gt;=$SU$43,SL26,0),IF(SO26&gt;=$SU$43,SP26,0),IF(SR26&gt;=$SU$43,SS26,0))&gt;0,MAX(IF(AO26&gt;=$AY$43,AP26,0),IF(AR26&gt;=$AY$43,AS26,0),IF(AV26&gt;=$AY$43,AW26,0),IF(BP26&gt;=$BZ$43,BQ26,0),IF(BS26&gt;=$BZ$43,BT26,0),IF(BW26&gt;=$BZ$43,BX26,0),IF(CQ26&gt;=$DA$43,CR26,0),IF(CT26&gt;=$DA$43,CU26,0),IF(CX26&gt;=$DA$43,CY26,0),IF(DX26&gt;=$EK$43,DY26,0),IF(EA26&gt;=$EK$43,EB26,0),IF(EE26&gt;=$EK$43,EF26,0),IF(EH26&gt;=$EK$43,EI26,0),IF(FF26&gt;=$FS$43,FG26,0),IF(FI26&gt;=$FS$43,FJ26,0),IF(FM26&gt;=$FS$43,FN26,0),IF(FP26&gt;=$FS$43,FQ26,0),IF(GN26&gt;=$HA$43,GO26,0),IF(GQ26&gt;=$HA$43,GR26,0),IF(GU26&gt;=$HA$43,GV26,0),IF(GX26&gt;=$HA$43,GY26,0),IF(HV26&gt;=$II$43,HW26,0),IF(HY26&gt;=$II$43,HZ26,0),IF(IC26&gt;=$II$43,ID26,0),IF(IF26&gt;=$II$43,IG26,0),IF(JD26&gt;=$JQ$43,JE26,0),IF(JG26&gt;=$JQ$43,JH26,0),IF(JK26&gt;=$JQ$43,JL26,0),IF(JN26&gt;=$JQ$43,JO26,0),IF(KL26&gt;=$KY$43,KM26,0),IF(KO26&gt;=$KY$43,KP26,0),IF(KS26&gt;=$KY$43,KT26,0),IF(KV26&gt;=$KY$43,KW26,0),IF(LT26&gt;=$MG$43,LU26,0),IF(LW26&gt;=$MG$43,LX26,0),IF(MA26&gt;=$MG$43,MB26,0),IF(MD26&gt;=$MG$43,ME26,0),IF(NB26&gt;=$NO$43,NC26,0),IF(NE26&gt;=$NO$43,NF26,0),IF(NI26&gt;=$NO$43,NJ26,0),IF(NL26&gt;=$NO$43,NM26,0),IF(OJ26&gt;=$OW$43,OK26,0),IF(OM26&gt;=$OW$43,ON26,0),IF(OQ26&gt;=$OW$43,OR26,0),IF(OT26&gt;=$OW$43,OU26,0),IF(PR26&gt;=$QE$43,PS26,0),IF(PU26&gt;=$QE$43,PV26,0),IF(PY26&gt;=$QE$43,PZ26,0),IF(QB26&gt;=$QE$43,QC26,0),IF(QZ26&gt;=$RM$43,RA26,0),IF(RC26&gt;=$RM$43,RD26,0),IF(RG26&gt;=$RM$43,RH26,0),IF(RJ26&gt;=$RM$43,RK26,0),IF(SH26&gt;=$SU$43,SI26,0),IF(SK26&gt;=$SU$43,SL26,0),IF(SO26&gt;=$SU$43,SP26,0),IF(SR26&gt;=$SU$43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>
        <v>5.2</v>
      </c>
      <c r="Z26" s="22">
        <v>3.8</v>
      </c>
      <c r="AA26" s="22">
        <v>4.2</v>
      </c>
      <c r="AB26" s="22">
        <v>5.91</v>
      </c>
      <c r="AC26" s="22">
        <v>0</v>
      </c>
      <c r="AD26" s="22">
        <v>12.6</v>
      </c>
      <c r="AE26" s="22">
        <v>9.5</v>
      </c>
      <c r="AF26" s="22">
        <v>9.8000000000000007</v>
      </c>
      <c r="AG26" s="22">
        <v>14.18</v>
      </c>
      <c r="AH26" s="22">
        <v>0</v>
      </c>
      <c r="AI26" s="22">
        <v>12.5</v>
      </c>
      <c r="AJ26" s="22">
        <v>8.9</v>
      </c>
      <c r="AK26" s="22">
        <v>9.8000000000000007</v>
      </c>
      <c r="AL26" s="22">
        <v>13.93</v>
      </c>
      <c r="AM26" s="22">
        <v>0</v>
      </c>
      <c r="AN26" s="27"/>
      <c r="AO26" s="38">
        <f>IF(AA26&gt;0,AA26,"")</f>
        <v>4.2</v>
      </c>
      <c r="AP26" s="38">
        <f>IF(AB26&gt;0,AB26,"")</f>
        <v>5.91</v>
      </c>
      <c r="AQ26" s="40">
        <f>IF(SUM(Y26:AB26)-AC26&gt;0,SUM(Y26:AB26)-AC26,"")</f>
        <v>19.11</v>
      </c>
      <c r="AR26" s="40">
        <f>IF(AF26&gt;0,AF26,"")</f>
        <v>9.8000000000000007</v>
      </c>
      <c r="AS26" s="40">
        <f>IF(AG26&gt;0,AG26,"")</f>
        <v>14.18</v>
      </c>
      <c r="AT26" s="40">
        <f>IF(SUM(AD26:AG26)-AH26&gt;0,SUM(AD26:AG26)-AH26,"")</f>
        <v>46.08</v>
      </c>
      <c r="AU26" s="40">
        <f>IF(AQ26="","",MAX(AQ26,AT26))</f>
        <v>46.08</v>
      </c>
      <c r="AV26" s="40">
        <f>IF(AK26&gt;0,AK26,"")</f>
        <v>9.8000000000000007</v>
      </c>
      <c r="AW26" s="40">
        <f>IF(AL26&gt;0,AL26,"")</f>
        <v>13.93</v>
      </c>
      <c r="AX26" s="40">
        <f>IF(SUM(AI26:AL26)-AM26&gt;0,SUM(AI26:AL26)-AM26,"")</f>
        <v>45.129999999999995</v>
      </c>
      <c r="AY26" s="40">
        <f>IF(SUM(AU26,AX26)&gt;0,SUM(AU26,AX26),"")</f>
        <v>91.21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>
        <v>12.6</v>
      </c>
      <c r="CB26" s="22">
        <v>9.5</v>
      </c>
      <c r="CC26" s="22">
        <v>9.8000000000000007</v>
      </c>
      <c r="CD26" s="22">
        <v>14.03</v>
      </c>
      <c r="CE26" s="22">
        <v>0</v>
      </c>
      <c r="CF26" s="22">
        <v>11</v>
      </c>
      <c r="CG26" s="22">
        <v>9</v>
      </c>
      <c r="CH26" s="22">
        <v>10.7</v>
      </c>
      <c r="CI26" s="22">
        <v>13.83</v>
      </c>
      <c r="CJ26" s="22">
        <v>0</v>
      </c>
      <c r="CK26" s="22"/>
      <c r="CL26" s="22"/>
      <c r="CM26" s="22"/>
      <c r="CN26" s="22"/>
      <c r="CO26" s="22"/>
      <c r="CP26" s="27"/>
      <c r="CQ26" s="38">
        <f>IF(CC26&gt;0,CC26,"")</f>
        <v>9.8000000000000007</v>
      </c>
      <c r="CR26" s="38">
        <f>IF(CD26&gt;0,CD26,"")</f>
        <v>14.03</v>
      </c>
      <c r="CS26" s="40">
        <f>IF(SUM(CA26:CD26)-CE26&gt;0,SUM(CA26:CD26)-CE26,"")</f>
        <v>45.93</v>
      </c>
      <c r="CT26" s="40">
        <f>IF(CH26&gt;0,CH26,"")</f>
        <v>10.7</v>
      </c>
      <c r="CU26" s="40">
        <f>IF(CI26&gt;0,CI26,"")</f>
        <v>13.83</v>
      </c>
      <c r="CV26" s="40">
        <f>IF(SUM(CF26:CI26)-CJ26&gt;0,SUM(CF26:CI26)-CJ26,"")</f>
        <v>44.53</v>
      </c>
      <c r="CW26" s="40">
        <f>IF(CS26="","",MAX(CS26,CV26))</f>
        <v>45.93</v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>
        <f>IF(SUM(CW26,CZ26)&gt;0,SUM(CW26,CZ26),"")</f>
        <v>45.93</v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6.3</v>
      </c>
      <c r="SW26" s="22">
        <f>IF($CP26="P",CB26,(CB26+BA26)/2)</f>
        <v>4.75</v>
      </c>
      <c r="SX26" s="22">
        <f>IF($CP26="P",CC26,(CC26+BB26)/2)</f>
        <v>4.9000000000000004</v>
      </c>
      <c r="SY26" s="22">
        <f>IF($CP26="P",CD26,(CD26+BC26)/2)</f>
        <v>7.0149999999999997</v>
      </c>
      <c r="SZ26" s="22">
        <f>IF($CP26="P",CE26,(CE26+BD26)/2)</f>
        <v>0</v>
      </c>
      <c r="TA26" s="22">
        <f>IF($CP26="P",CF26,(CF26+BE26)/2)</f>
        <v>5.5</v>
      </c>
      <c r="TB26" s="22">
        <f>IF($CP26="P",CG26,(CG26+BF26)/2)</f>
        <v>4.5</v>
      </c>
      <c r="TC26" s="22">
        <f>IF($CP26="P",CH26,(CH26+BG26)/2)</f>
        <v>5.35</v>
      </c>
      <c r="TD26" s="22">
        <f>IF($CP26="P",CI26,(CI26+BH26)/2)</f>
        <v>6.915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4.9000000000000004</v>
      </c>
      <c r="TM26" s="40">
        <f>IF(SY26&gt;0,SY26,"")</f>
        <v>7.0149999999999997</v>
      </c>
      <c r="TN26" s="40">
        <f>IF(SUM(SV26:SY26)-SZ26&gt;0,SUM(SV26:SY26)-SZ26,"")</f>
        <v>22.965</v>
      </c>
      <c r="TO26" s="40">
        <f>IF(TC26&gt;0,TC26,"")</f>
        <v>5.35</v>
      </c>
      <c r="TP26" s="40">
        <f>IF(TD26&gt;0,TD26,"")</f>
        <v>6.915</v>
      </c>
      <c r="TQ26" s="40">
        <f>IF(SUM(TA26:TD26)-TE26&gt;0,SUM(TA26:TD26)-TE26,"")</f>
        <v>22.265000000000001</v>
      </c>
      <c r="TR26" s="40">
        <f>IF(MAX(TN26,TQ26)&gt;0,MAX(TN26,TQ26),"")</f>
        <v>22.965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22.965</v>
      </c>
    </row>
    <row r="27" spans="1:542" x14ac:dyDescent="0.2">
      <c r="A27" s="4" t="str" cm="1">
        <f t="array" ref="A27">IF(AND(J27&lt;&gt;"",J27&lt;&gt;"No DD"),SUMPRODUCT((J$4:J$41&lt;&gt;"")*(J$4:J$41&lt;&gt;"No DD")*(F$4:F$41&gt;F27))+1,IF(J27="No DD",SUMPRODUCT((J$4:J$41="No DD")*(F$4:F$41&gt;F27))+1+SUMPRODUCT((J$4:J$41&lt;&gt;"")*(J$4:J$41&lt;&gt;"No DD")),""))</f>
        <v/>
      </c>
      <c r="B27" s="4" t="str" cm="1">
        <f t="array" ref="B27">IF(AND(J27&lt;&gt;"",J27&lt;&gt;"No DD",G27=""),SUMPRODUCT((J$4:J$41&lt;&gt;"")*(J$4:J$41&lt;&gt;"No DD")*(G$4:G$41="")*(F$4:F$41&gt;F27))+1,IF(J27="No DD",SUMPRODUCT((J$4:J$41="No DD")*(F$4:F$41&gt;F27)*(G$4:G$41=""))+1+SUMPRODUCT((J$4:J$41&lt;&gt;"")*(G$4:G$41="")*(J$4:J$41&lt;&gt;"No DD")),""))</f>
        <v/>
      </c>
      <c r="C27" s="5" t="s">
        <v>194</v>
      </c>
      <c r="D27" s="4" t="s">
        <v>5</v>
      </c>
      <c r="E27" s="4">
        <v>2007</v>
      </c>
      <c r="F27" s="9">
        <f>SUM(L27:V27)+SUM(L27:T27)*0.0000001+SUM(L27)*0.0000000000001</f>
        <v>147.24001472400474</v>
      </c>
      <c r="G27" s="66"/>
      <c r="H27" s="3" t="str">
        <f>IF(OR(AND(AO27&gt;=AY$43,AO27&lt;&gt;"",AQ27&gt;=AY$47,AQ27&lt;&gt;"",AN27=""),AND(AR27&gt;=AY$43,AR27&lt;&gt;"",AT27&gt;=AY$47,AT27&lt;&gt;"",AN27=""),AND(AV27&gt;=AY$43,AV27&lt;&gt;"",AX27&gt;=AY$47,AX27&lt;&gt;"",AN27=""),AND(BP27&gt;=BZ$43,BP27&lt;&gt;"",BR27&gt;=BZ$47,BR27&lt;&gt;"",BO27=""),AND(BS27&gt;=BZ$43,BS27&lt;&gt;"",BU27&gt;=BZ$47,BU27&lt;&gt;"",BO27=""),AND(BW27&gt;=BZ$43,BW27&lt;&gt;"",BY27&gt;=BZ$47,BY27&lt;&gt;"",BO27=""),AND(CQ27&gt;=DA$43,CQ27&lt;&gt;"",CS27&gt;=DA$47,CS27&lt;&gt;"",CP27=""),AND(CT27&gt;=DA$43,CT27&lt;&gt;"",CV27&gt;=DA$47,CV27&lt;&gt;"",CP27=""),AND(CX27&gt;=DA$43,CX27&lt;&gt;"",CZ27&gt;=DA$47,CZ27&lt;&gt;"",CP27=""),AND(DX27&gt;=EK$43,DX27&lt;&gt;"",DZ27&gt;=EK$47,DZ27&lt;&gt;""),AND(EA27&gt;=EK$43,EA27&lt;&gt;"",EC27&gt;=EK$47,EC27&lt;&gt;""),AND(EE27&gt;=EK$43,EE27&lt;&gt;"",EG27&gt;=EK$47,EG27&lt;&gt;""),AND(EH27&gt;=EK$43,EH27&lt;&gt;"",EJ27&gt;=EK$47,EJ27&lt;&gt;""),AND(FF27&gt;=FS$43,FF27&lt;&gt;"",FH27&gt;=FS$47,FH27&lt;&gt;""),AND(FI27&gt;=FS$43,FI27&lt;&gt;"",FK27&gt;=FS$47,FK27&lt;&gt;""),AND(FM27&gt;=FS$43,FM27&lt;&gt;"",FO27&gt;=FS$47,FO27&lt;&gt;""),AND(FP27&gt;=FS$43,FP27&lt;&gt;"",FR27&gt;=FS$47,FR27&lt;&gt;""),AND(GN27&gt;=HA$43,GN27&lt;&gt;"",GP27&gt;=HA$47,GP27&lt;&gt;""),AND(GQ27&gt;=HA$43,GQ27&lt;&gt;"",GS27&gt;=HA$47,GS27&lt;&gt;""),AND(GU27&gt;=HA$43,GU27&lt;&gt;"",GW27&gt;=HA$47,GW27&lt;&gt;""),AND(GX27&gt;=HA$43,GX27&lt;&gt;"",GZ27&gt;=HA$47,GZ27&lt;&gt;""),AND(HV27&gt;=II$43,HV27&lt;&gt;"",HX27&gt;=II$47,HX27&lt;&gt;""),AND(HY27&gt;=II$43,HY27&lt;&gt;"",IA27&gt;=II$47,IA27&lt;&gt;""),AND(IC27&gt;=II$43,IC27&lt;&gt;"",IE27&gt;=II$47,IE27&lt;&gt;""),AND(IF27&gt;=II$43,IF27&lt;&gt;"",IH27&gt;=II$47,IH27&lt;&gt;""),AND(JD27&gt;=JQ$43,JD27&lt;&gt;"",JF27&gt;=JQ$47,JF27&lt;&gt;""),AND(JG27&gt;=JQ$43,JG27&lt;&gt;"",JI27&gt;=JQ$47,JI27&lt;&gt;""),AND(JK27&gt;=JQ$43,JK27&lt;&gt;"",JM27&gt;=JQ$47,JM27&lt;&gt;""),AND(JN27&gt;=JQ$43,JN27&lt;&gt;"",JP27&gt;=JQ$47,JP27&lt;&gt;""),AND(KL27&gt;=KY$43,KL27&lt;&gt;"",KN27&gt;=KY$47,KN27&lt;&gt;""),AND(KO27&gt;=KY$43,KO27&lt;&gt;"",KQ27&gt;=KY$47,KQ27&lt;&gt;""),AND(KS27&gt;=KY$43,KS27&lt;&gt;"",KU27&gt;=KY$47,KU27&lt;&gt;""),AND(KV27&gt;=KY$43,KV27&lt;&gt;"",KX27&gt;=KY$47,KX27&lt;&gt;""),AND(LT27&gt;=MG$43,LT27&lt;&gt;"",LV27&gt;=MG$47,LV27&lt;&gt;""),AND(LW27&gt;=MG$43,LW27&lt;&gt;"",LY27&gt;=MG$47,LY27&lt;&gt;""),AND(MA27&gt;=MG$43,MA27&lt;&gt;"",MC27&gt;=MG$47,MC27&lt;&gt;""),AND(MD27&gt;=MG$43,MD27&lt;&gt;"",MF27&gt;=MG$47,MF27&lt;&gt;""),AND(NB27&gt;=NO$43,NB27&lt;&gt;"",ND27&gt;=NO$47,ND27&lt;&gt;""),AND(NE27&gt;=NO$43,NE27&lt;&gt;"",NG27&gt;=NO$47,NG27&lt;&gt;""),AND(NI27&gt;=NO$43,NI27&lt;&gt;"",NK27&gt;=NO$47,NK27&lt;&gt;""),AND(NL27&gt;=NO$43,NL27&lt;&gt;"",NN27&gt;=NO$47,NN27&lt;&gt;""),AND(OJ27&gt;=OW$43,OJ27&lt;&gt;"",OL27&gt;=OW$47,OL27&lt;&gt;""),AND(OM27&gt;=OW$43,OM27&lt;&gt;"",OO27&gt;=OW$47,OO27&lt;&gt;""),AND(OQ27&gt;=OW$43,OQ27&lt;&gt;"",OS27&gt;=OW$47,OS27&lt;&gt;""),AND(OT27&gt;=OW$43,OT27&lt;&gt;"",OV27&gt;=OW$47,OV27&lt;&gt;""),AND(PR27&gt;=QE$43,PR27&lt;&gt;"",PT27&gt;=QE$47,PT27&lt;&gt;""),AND(PU27&gt;=QE$43,PU27&lt;&gt;"",PW27&gt;=QE$47,PW27&lt;&gt;""),AND(PY27&gt;=QE$43,PY27&lt;&gt;"",QA27&gt;=QE$47,QA27&lt;&gt;""),AND(QB27&gt;=QE$43,QB27&lt;&gt;"",QD27&gt;=QE$47,QD27&lt;&gt;""),AND(QZ27&gt;=RM$43,QZ27&lt;&gt;"",RB27&gt;=RM$47,RB27&lt;&gt;""),AND(RC27&gt;=RM$43,RC27&lt;&gt;"",RE27&gt;=RM$47,RE27&lt;&gt;""),AND(RG27&gt;=RM$43,RG27&lt;&gt;"",RI27&gt;=RM$47,RI27&lt;&gt;""),AND(RJ27&gt;=RM$43,RJ27&lt;&gt;"",RL27&gt;=RM$47,RL27&lt;&gt;""),AND(SH27&gt;=SU$43,SH27&lt;&gt;"",SJ27&gt;=SU$47,SJ27&lt;&gt;""),AND(SK27&gt;=SU$43,SK27&lt;&gt;"",SM27&gt;=SU$47,SM27&lt;&gt;""),AND(SO27&gt;=SU$43,SO27&lt;&gt;"",SQ27&gt;=SU$47,SQ27&lt;&gt;""),AND(SR27&gt;=SU$43,SR27&lt;&gt;"",ST27&gt;=SU$47,ST27&lt;&gt;"")),"P","")</f>
        <v/>
      </c>
      <c r="I27" s="3" t="str">
        <f>IF(OR(AND(AQ27&gt;=AY$47,AQ27&lt;&gt;"",AN27=""),AND(AT27&gt;=AY$47,AT27&lt;&gt;"",AN27=""),AND(AX27&gt;=AY$47,AX27&lt;&gt;"",AN27=""),AND(BR27&gt;=BZ$47,BR27&lt;&gt;"",BO27=""),AND(BU27&gt;=BZ$47,BU27&lt;&gt;"",BO27=""),AND(BY27&gt;=BZ$47,BY27&lt;&gt;"",BO27=""),AND(CS27&gt;=DA$47,CS27&lt;&gt;"",CP27=""),AND(CV27&gt;=DA$47,CV27&lt;&gt;"",CP27=""),AND(CZ27&gt;=DA$47,CZ27&lt;&gt;"",CP27=""),AND(DZ27&gt;=EK$47,DZ27&lt;&gt;""),AND(EC27&gt;=EK$47,EC27&lt;&gt;""),AND(EG27&gt;=EK$47,EG27&lt;&gt;""),AND(EJ27&gt;=EK$47,EJ27&lt;&gt;""),AND(FH27&gt;=FS$47,FH27&lt;&gt;""),AND(FK27&gt;=FS$47,FK27&lt;&gt;""),AND(FO27&gt;=FS$47,FO27&lt;&gt;""),AND(FR27&gt;=FS$47,FR27&lt;&gt;""),AND(GP27&gt;=HA$47,GP27&lt;&gt;""),AND(GS27&gt;=HA$47,GS27&lt;&gt;""),AND(GW27&gt;=HA$47,GW27&lt;&gt;""),AND(GZ27&gt;=HA$47,GZ27&lt;&gt;""),AND(HX27&gt;=II$47,HX27&lt;&gt;""),AND(IA27&gt;=II$47,IA27&lt;&gt;""),AND(IE27&gt;=II$47,IE27&lt;&gt;""),AND(IH27&gt;=II$47,IH27&lt;&gt;""),AND(JF27&gt;=JQ$47,JF27&lt;&gt;""),AND(JI27&gt;=JQ$47,JI27&lt;&gt;""),AND(JM27&gt;=JQ$47,JM27&lt;&gt;""),AND(JP27&gt;=JQ$47,JP27&lt;&gt;""),AND(KN27&gt;=KY$47,KN27&lt;&gt;""),AND(KQ27&gt;=KY$47,KQ27&lt;&gt;""),AND(KU27&gt;=KY$47,KU27&lt;&gt;""),AND(KX27&gt;=KY$47,KX27&lt;&gt;""),AND(LV27&gt;=MG$47,LV27&lt;&gt;""),AND(LY27&gt;=MG$47,LY27&lt;&gt;""),AND(MC27&gt;=MG$47,MC27&lt;&gt;""),AND(MF27&gt;=MG$47,MF27&lt;&gt;""),AND(ND27&gt;=NO$47,ND27&lt;&gt;""),AND(NG27&gt;=NO$47,NG27&lt;&gt;""),AND(NK27&gt;=NO$47,NK27&lt;&gt;""),AND(NN27&gt;=NO$47,NN27&lt;&gt;""),AND(OL27&gt;=OW$47,OL27&lt;&gt;""),AND(OO27&gt;=OW$47,OO27&lt;&gt;""),AND(OS27&gt;=OW$47,OS27&lt;&gt;""),AND(OV27&gt;=OW$47,OV27&lt;&gt;""),AND(PT27&gt;=QE$47,PT27&lt;&gt;""),AND(PW27&gt;=QE$47,PW27&lt;&gt;""),AND(QA27&gt;=QE$47,QA27&lt;&gt;""),AND(QD27&gt;=QE$47,QD27&lt;&gt;""),AND(RB27&gt;=RM$47,RB27&lt;&gt;""),AND(RE27&gt;=RM$47,RE27&lt;&gt;""),AND(RI27&gt;=RM$47,RI27&lt;&gt;""),AND(RL27&gt;=RM$47,RL27&lt;&gt;""),AND(SJ27&gt;=SU$47,SJ27&lt;&gt;""),AND(SM27&gt;=SU$47,SM27&lt;&gt;""),AND(SQ27&gt;=SU$47,SQ27&lt;&gt;""),AND(ST27&gt;=SU$47,ST27&lt;&gt;"")),"P","")</f>
        <v/>
      </c>
      <c r="J27" s="36" t="str">
        <f>IF(AND(I27="P",H27=""),"No DD",IF(OR(AND(AO27&gt;=AY$46,AO27&lt;&gt;"",AQ27&gt;=AY$50,AQ27&lt;&gt;"",AN27=""),AND(AR27&gt;=AY$46,AR27&lt;&gt;"",AT27&gt;=AY$50,AT27&lt;&gt;"",AN27=""),AND(AV27&gt;=AY$46,AV27&lt;&gt;"",AX27&gt;=AY$50,AX27&lt;&gt;"",AN27=""),AND(BP27&gt;=BZ$46,BP27&lt;&gt;"",BR27&gt;=BZ$50,BR27&lt;&gt;"",BO27=""),AND(BS27&gt;=BZ$46,BS27&lt;&gt;"",BU27&gt;=BZ$50,BU27&lt;&gt;"",BO27=""),AND(BW27&gt;=BZ$46,BW27&lt;&gt;"",BY27&gt;=BZ$50,BY27&lt;&gt;"",BO27=""),AND(CQ27&gt;=DA$46,CQ27&lt;&gt;"",CS27&gt;=DA$50,CS27&lt;&gt;"",CP27=""),AND(CT27&gt;=DA$46,CT27&lt;&gt;"",CV27&gt;=DA$50,CV27&lt;&gt;"",CP27=""),AND(CX27&gt;=DA$46,CX27&lt;&gt;"",CZ27&gt;=DA$50,CZ27&lt;&gt;"",CP27=""),AND(DX27&gt;=EK$46,DX27&lt;&gt;"",DZ27&gt;=EK$50,DZ27&lt;&gt;""),AND(EA27&gt;=EK$46,EA27&lt;&gt;"",EC27&gt;=EK$50,EC27&lt;&gt;""),AND(EE27&gt;=EK$46,EE27&lt;&gt;"",EG27&gt;=EK$50,EG27&lt;&gt;""),AND(EH27&gt;=EK$46,EH27&lt;&gt;"",EJ27&gt;=EK$50,EJ27&lt;&gt;""),AND(FF27&gt;=FS$46,FF27&lt;&gt;"",FH27&gt;=FS$50,FH27&lt;&gt;""),AND(FI27&gt;=FS$46,FI27&lt;&gt;"",FK27&gt;=FS$50,FK27&lt;&gt;""),AND(FM27&gt;=FS$46,FM27&lt;&gt;"",FO27&gt;=FS$50,FO27&lt;&gt;""),AND(FP27&gt;=FS$46,FP27&lt;&gt;"",FR27&gt;=FS$50,FR27&lt;&gt;""),AND(GN27&gt;=HA$46,GN27&lt;&gt;"",GP27&gt;=HA$50,GP27&lt;&gt;""),AND(GQ27&gt;=HA$46,GQ27&lt;&gt;"",GS27&gt;=HA$50,GS27&lt;&gt;""),AND(GU27&gt;=HA$46,GU27&lt;&gt;"",GW27&gt;=HA$50,GW27&lt;&gt;""),AND(GX27&gt;=HA$46,GX27&lt;&gt;"",GZ27&gt;=HA$50,GZ27&lt;&gt;""),AND(HV27&gt;=II$46,HV27&lt;&gt;"",HX27&gt;=II$50,HX27&lt;&gt;""),AND(HY27&gt;=II$46,HY27&lt;&gt;"",IA27&gt;=II$50,IA27&lt;&gt;""),AND(IC27&gt;=II$46,IC27&lt;&gt;"",IE27&gt;=II$50,IE27&lt;&gt;""),AND(IF27&gt;=II$46,IF27&lt;&gt;"",IH27&gt;=II$50,IH27&lt;&gt;""),AND(JD27&gt;=JQ$46,JD27&lt;&gt;"",JF27&gt;=JQ$50,JF27&lt;&gt;""),AND(JG27&gt;=JQ$46,JG27&lt;&gt;"",JI27&gt;=JQ$50,JI27&lt;&gt;""),AND(JK27&gt;=JQ$46,JK27&lt;&gt;"",JM27&gt;=JQ$50,JM27&lt;&gt;""),AND(JN27&gt;=JQ$46,JN27&lt;&gt;"",JP27&gt;=JQ$50,JP27&lt;&gt;""),AND(KL27&gt;=KY$46,KL27&lt;&gt;"",KN27&gt;=KY$50,KN27&lt;&gt;""),AND(KO27&gt;=KY$46,KO27&lt;&gt;"",KQ27&gt;=KY$50,KQ27&lt;&gt;""),AND(KS27&gt;=KY$46,KS27&lt;&gt;"",KU27&gt;=KY$50,KU27&lt;&gt;""),AND(KV27&gt;=KY$46,KV27&lt;&gt;"",KX27&gt;=KY$50,KX27&lt;&gt;""),AND(LT27&gt;=MG$46,LT27&lt;&gt;"",LV27&gt;=MG$50,LV27&lt;&gt;""),AND(LW27&gt;=MG$46,LW27&lt;&gt;"",LY27&gt;=MG$50,LY27&lt;&gt;""),AND(MA27&gt;=MG$46,MA27&lt;&gt;"",MC27&gt;=MG$50,MC27&lt;&gt;""),AND(MD27&gt;=MG$46,MD27&lt;&gt;"",MF27&gt;=MG$50,MF27&lt;&gt;""),AND(NB27&gt;=NO$46,NB27&lt;&gt;"",ND27&gt;=NO$50,ND27&lt;&gt;""),AND(NE27&gt;=NO$46,NE27&lt;&gt;"",NG27&gt;=NO$50,NG27&lt;&gt;""),AND(NI27&gt;=NO$46,NI27&lt;&gt;"",NK27&gt;=NO$50,NK27&lt;&gt;""),AND(NL27&gt;=NO$46,NL27&lt;&gt;"",NN27&gt;=NO$50,NN27&lt;&gt;""),AND(OJ27&gt;=OW$46,OJ27&lt;&gt;"",OL27&gt;=OW$50,OL27&lt;&gt;""),AND(OM27&gt;=OW$46,OM27&lt;&gt;"",OO27&gt;=OW$50,OO27&lt;&gt;""),AND(OQ27&gt;=OW$46,OQ27&lt;&gt;"",OS27&gt;=OW$50,OS27&lt;&gt;""),AND(OT27&gt;=OW$46,OT27&lt;&gt;"",OV27&gt;=OW$50,OV27&lt;&gt;""),AND(PR27&gt;=QE$46,PR27&lt;&gt;"",PT27&gt;=QE$50,PT27&lt;&gt;""),AND(PU27&gt;=QE$46,PU27&lt;&gt;"",PW27&gt;=QE$50,PW27&lt;&gt;""),AND(PY27&gt;=QE$46,PY27&lt;&gt;"",QA27&gt;=QE$50,QA27&lt;&gt;""),AND(QB27&gt;=QE$46,QB27&lt;&gt;"",QD27&gt;=QE$50,QD27&lt;&gt;""),AND(QZ27&gt;=RM$46,QZ27&lt;&gt;"",RB27&gt;=RM$50,RB27&lt;&gt;""),AND(RC27&gt;=RM$46,RC27&lt;&gt;"",RE27&gt;=RM$50,RE27&lt;&gt;""),AND(RG27&gt;=RM$46,RG27&lt;&gt;"",RI27&gt;=RM$50,RI27&lt;&gt;""),AND(RJ27&gt;=RM$46,RJ27&lt;&gt;"",RL27&gt;=RM$50,RL27&lt;&gt;""),AND(SH27&gt;=SU$46,SH27&lt;&gt;"",SJ27&gt;=SU$50,SJ27&lt;&gt;""),AND(SK27&gt;=SU$46,SK27&lt;&gt;"",SM27&gt;=SU$50,SM27&lt;&gt;""),AND(SO27&gt;=SU$46,SO27&lt;&gt;"",SQ27&gt;=SU$50,SQ27&lt;&gt;""),AND(SR27&gt;=SU$46,SR27&lt;&gt;"",ST27&gt;=SU$50,ST27&lt;&gt;"")),"Merit",IF(OR(AND(AO27&gt;=AY$45,AO27&lt;&gt;"",AQ27&gt;=AY$49,AQ27&lt;&gt;"",AN27=""),AND(AR27&gt;=AY$45,AR27&lt;&gt;"",AT27&gt;=AY$49,AT27&lt;&gt;"",AN27=""),AND(AV27&gt;=AY$45,AV27&lt;&gt;"",AX27&gt;=AY$49,AX27&lt;&gt;"",AN27=""),AND(BP27&gt;=BZ$45,BP27&lt;&gt;"",BR27&gt;=BZ$49,BR27&lt;&gt;"",BO27=""),AND(BS27&gt;=BZ$45,BS27&lt;&gt;"",BU27&gt;=BZ$49,BU27&lt;&gt;"",BO27=""),AND(BW27&gt;=BZ$45,BW27&lt;&gt;"",BY27&gt;=BZ$49,BY27&lt;&gt;"",BO27=""),AND(CQ27&gt;=DA$45,CQ27&lt;&gt;"",CS27&gt;=DA$49,CS27&lt;&gt;"",CP27=""),AND(CT27&gt;=DA$45,CT27&lt;&gt;"",CV27&gt;=DA$49,CV27&lt;&gt;"",CP27=""),AND(CX27&gt;=DA$45,CX27&lt;&gt;"",CZ27&gt;=DA$49,CZ27&lt;&gt;"",CP27=""),AND(DX27&gt;=EK$45,DX27&lt;&gt;"",DZ27&gt;=EK$49,DZ27&lt;&gt;""),AND(EA27&gt;=EK$45,EA27&lt;&gt;"",EC27&gt;=EK$49,EC27&lt;&gt;""),AND(EE27&gt;=EK$45,EE27&lt;&gt;"",EG27&gt;=EK$49,EG27&lt;&gt;""),AND(EH27&gt;=EK$45,EH27&lt;&gt;"",EJ27&gt;=EK$49,EJ27&lt;&gt;""),AND(FF27&gt;=FS$45,FF27&lt;&gt;"",FH27&gt;=FS$49,FH27&lt;&gt;""),AND(FI27&gt;=FS$45,FI27&lt;&gt;"",FK27&gt;=FS$49,FK27&lt;&gt;""),AND(FM27&gt;=FS$45,FM27&lt;&gt;"",FO27&gt;=FS$49,FO27&lt;&gt;""),AND(FP27&gt;=FS$45,FP27&lt;&gt;"",FR27&gt;=FS$49,FR27&lt;&gt;""),AND(GN27&gt;=HA$45,GN27&lt;&gt;"",GP27&gt;=HA$49,GP27&lt;&gt;""),AND(GQ27&gt;=HA$45,GQ27&lt;&gt;"",GS27&gt;=HA$49,GS27&lt;&gt;""),AND(GU27&gt;=HA$45,GU27&lt;&gt;"",GW27&gt;=HA$49,GW27&lt;&gt;""),AND(GX27&gt;=HA$45,GX27&lt;&gt;"",GZ27&gt;=HA$49,GZ27&lt;&gt;""),AND(HV27&gt;=II$45,HV27&lt;&gt;"",HX27&gt;=II$49,HX27&lt;&gt;""),AND(HY27&gt;=II$45,HY27&lt;&gt;"",IA27&gt;=II$49,IA27&lt;&gt;""),AND(IC27&gt;=II$45,IC27&lt;&gt;"",IE27&gt;=II$49,IE27&lt;&gt;""),AND(IF27&gt;=II$45,IF27&lt;&gt;"",IH27&gt;=II$49,IH27&lt;&gt;""),AND(JD27&gt;=JQ$45,JD27&lt;&gt;"",JF27&gt;=JQ$49,JF27&lt;&gt;""),AND(JG27&gt;=JQ$45,JG27&lt;&gt;"",JI27&gt;=JQ$49,JI27&lt;&gt;""),AND(JK27&gt;=JQ$45,JK27&lt;&gt;"",JM27&gt;=JQ$49,JM27&lt;&gt;""),AND(JN27&gt;=JQ$45,JN27&lt;&gt;"",JP27&gt;=JQ$49,JP27&lt;&gt;""),AND(KL27&gt;=KY$45,KL27&lt;&gt;"",KN27&gt;=KY$49,KN27&lt;&gt;""),AND(KO27&gt;=KY$45,KO27&lt;&gt;"",KQ27&gt;=KY$49,KQ27&lt;&gt;""),AND(KS27&gt;=KY$45,KS27&lt;&gt;"",KU27&gt;=KY$49,KU27&lt;&gt;""),AND(KV27&gt;=KY$45,KV27&lt;&gt;"",KX27&gt;=KY$49,KX27&lt;&gt;""),AND(LT27&gt;=MG$45,LT27&lt;&gt;"",LV27&gt;=MG$49,LV27&lt;&gt;""),AND(LW27&gt;=MG$45,LW27&lt;&gt;"",LY27&gt;=MG$49,LY27&lt;&gt;""),AND(MA27&gt;=MG$45,MA27&lt;&gt;"",MC27&gt;=MG$49,MC27&lt;&gt;""),AND(MD27&gt;=MG$45,MD27&lt;&gt;"",MF27&gt;=MG$49,MF27&lt;&gt;""),AND(NB27&gt;=NO$45,NB27&lt;&gt;"",ND27&gt;=NO$49,ND27&lt;&gt;""),AND(NE27&gt;=NO$45,NE27&lt;&gt;"",NG27&gt;=NO$49,NG27&lt;&gt;""),AND(NI27&gt;=NO$45,NI27&lt;&gt;"",NK27&gt;=NO$49,NK27&lt;&gt;""),AND(NL27&gt;=NO$45,NL27&lt;&gt;"",NN27&gt;=NO$49,NN27&lt;&gt;""),AND(OJ27&gt;=OW$45,OJ27&lt;&gt;"",OL27&gt;=OW$49,OL27&lt;&gt;""),AND(OM27&gt;=OW$45,OM27&lt;&gt;"",OO27&gt;=OW$49,OO27&lt;&gt;""),AND(OQ27&gt;=OW$45,OQ27&lt;&gt;"",OS27&gt;=OW$49,OS27&lt;&gt;""),AND(OT27&gt;=OW$45,OT27&lt;&gt;"",OV27&gt;=OW$49,OV27&lt;&gt;""),AND(PR27&gt;=QE$45,PR27&lt;&gt;"",PT27&gt;=QE$49,PT27&lt;&gt;""),AND(PU27&gt;=QE$45,PU27&lt;&gt;"",PW27&gt;=QE$49,PW27&lt;&gt;""),AND(PY27&gt;=QE$45,PY27&lt;&gt;"",QA27&gt;=QE$49,QA27&lt;&gt;""),AND(QB27&gt;=QE$45,QB27&lt;&gt;"",QD27&gt;=QE$49,QD27&lt;&gt;""),AND(QZ27&gt;=RM$45,QZ27&lt;&gt;"",RB27&gt;=RM$49,RB27&lt;&gt;""),AND(RC27&gt;=RM$45,RC27&lt;&gt;"",RE27&gt;=RM$49,RE27&lt;&gt;""),AND(RG27&gt;=RM$45,RG27&lt;&gt;"",RI27&gt;=RM$49,RI27&lt;&gt;""),AND(RJ27&gt;=RM$45,RJ27&lt;&gt;"",RL27&gt;=RM$49,RL27&lt;&gt;""),AND(SH27&gt;=SU$45,SH27&lt;&gt;"",SJ27&gt;=SU$49,SJ27&lt;&gt;""),AND(SK27&gt;=SU$45,SK27&lt;&gt;"",SM27&gt;=SU$49,SM27&lt;&gt;""),AND(SO27&gt;=SU$45,SO27&lt;&gt;"",SQ27&gt;=SU$49,SQ27&lt;&gt;""),AND(SR27&gt;=SU$45,SR27&lt;&gt;"",ST27&gt;=SU$49,ST27&lt;&gt;"")),"Excellence",IF(K27="P","Worlds Team",IF(H27="P","National Team","")))))</f>
        <v/>
      </c>
      <c r="K27" s="3" t="str">
        <f>IF(OR(AND(AO27&gt;=AY$44,AO27&lt;&gt;"",AQ27&gt;=AY$48,AQ27&lt;&gt;"",AN27=""),AND(AR27&gt;=AY$44,AR27&lt;&gt;"",AT27&gt;=AY$48,AT27&lt;&gt;"",AN27=""),AND(AV27&gt;=AY$44,AV27&lt;&gt;"",AX27&gt;=AY$48,AX27&lt;&gt;"",AN27=""),AND(BP27&gt;=BZ$44,BP27&lt;&gt;"",BR27&gt;=BZ$48,BR27&lt;&gt;"",BO27=""),AND(BS27&gt;=BZ$44,BS27&lt;&gt;"",BU27&gt;=BZ$48,BU27&lt;&gt;"",BO27=""),AND(BW27&gt;=BZ$44,BW27&lt;&gt;"",BY27&gt;=BZ$48,BY27&lt;&gt;"",BO27=""),AND(CQ27&gt;=DA$44,CQ27&lt;&gt;"",CS27&gt;=DA$48,CS27&lt;&gt;"",CP27=""),AND(CT27&gt;=DA$44,CT27&lt;&gt;"",CV27&gt;=DA$48,CV27&lt;&gt;"",CP27=""),AND(CX27&gt;=DA$44,CX27&lt;&gt;"",CZ27&gt;=DA$48,CZ27&lt;&gt;"",CP27=""),AND(DX27&gt;=EK$44,DX27&lt;&gt;"",DZ27&gt;=EK$48,DZ27&lt;&gt;""),AND(EA27&gt;=EK$44,EA27&lt;&gt;"",EC27&gt;=EK$48,EC27&lt;&gt;""),AND(EE27&gt;=EK$44,EE27&lt;&gt;"",EG27&gt;=EK$48,EG27&lt;&gt;""),AND(EH27&gt;=EK$44,EH27&lt;&gt;"",EJ27&gt;=EK$48,EJ27&lt;&gt;""),AND(FF27&gt;=FS$44,FF27&lt;&gt;"",FH27&gt;=FS$48,FH27&lt;&gt;""),AND(FI27&gt;=FS$44,FI27&lt;&gt;"",FK27&gt;=FS$48,FK27&lt;&gt;""),AND(FM27&gt;=FS$44,FM27&lt;&gt;"",FO27&gt;=FS$48,FO27&lt;&gt;""),AND(FP27&gt;=FS$44,FP27&lt;&gt;"",FR27&gt;=FS$48,FR27&lt;&gt;""),AND(GN27&gt;=HA$44,GN27&lt;&gt;"",GP27&gt;=HA$48,GP27&lt;&gt;""),AND(GQ27&gt;=HA$44,GQ27&lt;&gt;"",GS27&gt;=HA$48,GS27&lt;&gt;""),AND(GU27&gt;=HA$44,GU27&lt;&gt;"",GW27&gt;=HA$48,GW27&lt;&gt;""),AND(GX27&gt;=HA$44,GX27&lt;&gt;"",GZ27&gt;=HA$48,GZ27&lt;&gt;""),AND(HV27&gt;=II$44,HV27&lt;&gt;"",HX27&gt;=II$48,HX27&lt;&gt;""),AND(HY27&gt;=II$44,HY27&lt;&gt;"",IA27&gt;=II$48,IA27&lt;&gt;""),AND(IC27&gt;=II$44,IC27&lt;&gt;"",IE27&gt;=II$48,IE27&lt;&gt;""),AND(IF27&gt;=II$44,IF27&lt;&gt;"",IH27&gt;=II$48,IH27&lt;&gt;""),AND(JD27&gt;=JQ$44,JD27&lt;&gt;"",JF27&gt;=JQ$48,JF27&lt;&gt;""),AND(JG27&gt;=JQ$44,JG27&lt;&gt;"",JI27&gt;=JQ$48,JI27&lt;&gt;""),AND(JK27&gt;=JQ$44,JK27&lt;&gt;"",JM27&gt;=JQ$48,JM27&lt;&gt;""),AND(JN27&gt;=JQ$44,JN27&lt;&gt;"",JP27&gt;=JQ$48,JP27&lt;&gt;""),AND(KL27&gt;=KY$44,KL27&lt;&gt;"",KN27&gt;=KY$48,KN27&lt;&gt;""),AND(KO27&gt;=KY$44,KO27&lt;&gt;"",KQ27&gt;=KY$48,KQ27&lt;&gt;""),AND(KS27&gt;=KY$44,KS27&lt;&gt;"",KU27&gt;=KY$48,KU27&lt;&gt;""),AND(KV27&gt;=KY$44,KV27&lt;&gt;"",KX27&gt;=KY$48,KX27&lt;&gt;""),AND(LT27&gt;=MG$44,LT27&lt;&gt;"",LV27&gt;=MG$48,LV27&lt;&gt;""),AND(LW27&gt;=MG$44,LW27&lt;&gt;"",LY27&gt;=MG$48,LY27&lt;&gt;""),AND(MA27&gt;=MG$44,MA27&lt;&gt;"",MC27&gt;=MG$48,MC27&lt;&gt;""),AND(MD27&gt;=MG$44,MD27&lt;&gt;"",MF27&gt;=MG$48,MF27&lt;&gt;""),AND(NB27&gt;=NO$44,NB27&lt;&gt;"",ND27&gt;=NO$48,ND27&lt;&gt;""),AND(NE27&gt;=NO$44,NE27&lt;&gt;"",NG27&gt;=NO$48,NG27&lt;&gt;""),AND(NI27&gt;=NO$44,NI27&lt;&gt;"",NK27&gt;=NO$48,NK27&lt;&gt;""),AND(NL27&gt;=NO$44,NL27&lt;&gt;"",NN27&gt;=NO$48,NN27&lt;&gt;""),AND(OJ27&gt;=OW$44,OJ27&lt;&gt;"",OL27&gt;=OW$48,OL27&lt;&gt;""),AND(OM27&gt;=OW$44,OM27&lt;&gt;"",OO27&gt;=OW$48,OO27&lt;&gt;""),AND(OQ27&gt;=OW$44,OQ27&lt;&gt;"",OS27&gt;=OW$48,OS27&lt;&gt;""),AND(OT27&gt;=OW$44,OT27&lt;&gt;"",OV27&gt;=OW$48,OV27&lt;&gt;""),AND(PR27&gt;=QE$44,PR27&lt;&gt;"",PT27&gt;=QE$48,PT27&lt;&gt;""),AND(PU27&gt;=QE$44,PU27&lt;&gt;"",PW27&gt;=QE$48,PW27&lt;&gt;""),AND(PY27&gt;=QE$44,PY27&lt;&gt;"",QA27&gt;=QE$48,QA27&lt;&gt;""),AND(QB27&gt;=QE$44,QB27&lt;&gt;"",QD27&gt;=QE$48,QD27&lt;&gt;""),AND(QZ27&gt;=RM$44,QZ27&lt;&gt;"",RB27&gt;=RM$48,RB27&lt;&gt;""),AND(RC27&gt;=RM$44,RC27&lt;&gt;"",RE27&gt;=RM$48,RE27&lt;&gt;""),AND(RG27&gt;=RM$44,RG27&lt;&gt;"",RI27&gt;=RM$48,RI27&lt;&gt;""),AND(RJ27&gt;=RM$44,RJ27&lt;&gt;"",RL27&gt;=RM$48,RL27&lt;&gt;""),AND(SH27&gt;=SU$44,SH27&lt;&gt;"",SJ27&gt;=SU$48,SJ27&lt;&gt;""),AND(SK27&gt;=SU$44,SK27&lt;&gt;"",SM27&gt;=SU$48,SM27&lt;&gt;""),AND(SO27&gt;=SU$44,SO27&lt;&gt;"",SQ27&gt;=SU$48,SQ27&lt;&gt;""),AND(SR27&gt;=SU$44,SR27&lt;&gt;"",ST27&gt;=SU$48,ST27&lt;&gt;"")),"P","")</f>
        <v/>
      </c>
      <c r="L27" s="8">
        <f>IF(COUNT(AQ27,AT27,BR27,BU27,CS27,CV27)&gt;0,LARGE((AQ27,AT27,BR27,BU27,CS27,CV27),1),0)</f>
        <v>47.5</v>
      </c>
      <c r="M27" s="8" t="str">
        <f>IF(L27="","",IF(OR(L27=CS27,L27=CV27),$CA$1,IF(OR(L27=BR27,L27=BU27),$AZ$1,IF(OR(L27=AQ27,L27=AT27),$Y$1,""))))</f>
        <v>2024 Elite Canada</v>
      </c>
      <c r="N27" s="8">
        <f>IF(COUNT(AQ27,AT27,BR27,BU27,CS27,CV27)&gt;1,LARGE((AQ27,AT27,BR27,BU27,CS27,CV27),2),0)</f>
        <v>44.419999999999995</v>
      </c>
      <c r="O27" s="8" t="str">
        <f>IF(N27="","",IF(OR(N27=CS27,N27=CV27),$CA$1,IF(OR(N27=BR27,N27=BU27),$AZ$1,IF(OR(N27=AQ27,N27=AT27),$Y$1,""))))</f>
        <v>2024 Nationals</v>
      </c>
      <c r="P27" s="8">
        <f>IF(COUNT(AQ27,AT27,BR27,BU27,CS27,CV27)&gt;2,MAX(AX27,BY27,CZ27,LARGE((AQ27,AT27,BR27,BU27,CS27,CV27),3)),IF(MAX(AX27,BY27,CZ27)&gt;0,MAX(AX27,BY27,CZ27),0))</f>
        <v>44.32</v>
      </c>
      <c r="Q27" s="8" t="str">
        <f>IF(P27="","",IF(OR(P27=CS27,P27=CV27,P27=CZ27),$CA$1,IF(OR(P27=BR27,P27=BU27,P27=BY27),$AZ$1,IF(OR(P27=AQ27,P27=AT27,P27=AX27),$Y$1,""))))</f>
        <v>2024 Elite Canada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11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Nationals</v>
      </c>
      <c r="T27" s="8">
        <f>IF(MAX(IF(AO27&gt;=$AY$43,AP27,0),IF(AR27&gt;=$AY$43,AS27,0),IF(AV27&gt;=$AY$43,AW27,0),IF(BP27&gt;=$BZ$43,BQ27,0),IF(BS27&gt;=$BZ$43,BT27,0),IF(BW27&gt;=$BZ$43,BX27,0),IF(CQ27&gt;=$DA$43,CR27,0),IF(CT27&gt;=$DA$43,CU27,0),IF(CX27&gt;=$DA$43,CY27,0),IF(DX27&gt;=$EK$43,DY27,0),IF(EA27&gt;=$EK$43,EB27,0),IF(EE27&gt;=$EK$43,EF27,0),IF(EH27&gt;=$EK$43,EI27,0),IF(FF27&gt;=$FS$43,FG27,0),IF(FI27&gt;=$FS$43,FJ27,0),IF(FM27&gt;=$FS$43,FN27,0),IF(FP27&gt;=$FS$43,FQ27,0),IF(GN27&gt;=$HA$43,GO27,0),IF(GQ27&gt;=$HA$43,GR27,0),IF(GU27&gt;=$HA$43,GV27,0),IF(GX27&gt;=$HA$43,GY27,0),IF(HV27&gt;=$II$43,HW27,0),IF(HY27&gt;=$II$43,HZ27,0),IF(IC27&gt;=$II$43,ID27,0),IF(IF27&gt;=$II$43,IG27,0),IF(JD27&gt;=$JQ$43,JE27,0),IF(JG27&gt;=$JQ$43,JH27,0),IF(JK27&gt;=$JQ$43,JL27,0),IF(JN27&gt;=$JQ$43,JO27,0),IF(KL27&gt;=$KY$43,KM27,0),IF(KO27&gt;=$KY$43,KP27,0),IF(KS27&gt;=$KY$43,KT27,0),IF(KV27&gt;=$KY$43,KW27,0),IF(LT27&gt;=$MG$43,LU27,0),IF(LW27&gt;=$MG$43,LX27,0),IF(MA27&gt;=$MG$43,MB27,0),IF(MD27&gt;=$MG$43,ME27,0),IF(NB27&gt;=$NO$43,NC27,0),IF(NE27&gt;=$NO$43,NF27,0),IF(NI27&gt;=$NO$43,NJ27,0),IF(NL27&gt;=$NO$43,NM27,0),IF(OJ27&gt;=$OW$43,OK27,0),IF(OM27&gt;=$OW$43,ON27,0),IF(OQ27&gt;=$OW$43,OR27,0),IF(OT27&gt;=$OW$43,OU27,0),IF(PR27&gt;=$QE$43,PS27,0),IF(PU27&gt;=$QE$43,PV27,0),IF(PY27&gt;=$QE$43,PZ27,0),IF(QB27&gt;=$QE$43,QC27,0),IF(QZ27&gt;=$RM$43,RA27,0),IF(RC27&gt;=$RM$43,RD27,0),IF(RG27&gt;=$RM$43,RH27,0),IF(RJ27&gt;=$RM$43,RK27,0),IF(SH27&gt;=$SU$43,SI27,0),IF(SK27&gt;=$SU$43,SL27,0),IF(SO27&gt;=$SU$43,SP27,0),IF(SR27&gt;=$SU$43,SS27,0))&gt;0,MAX(IF(AO27&gt;=$AY$43,AP27,0),IF(AR27&gt;=$AY$43,AS27,0),IF(AV27&gt;=$AY$43,AW27,0),IF(BP27&gt;=$BZ$43,BQ27,0),IF(BS27&gt;=$BZ$43,BT27,0),IF(BW27&gt;=$BZ$43,BX27,0),IF(CQ27&gt;=$DA$43,CR27,0),IF(CT27&gt;=$DA$43,CU27,0),IF(CX27&gt;=$DA$43,CY27,0),IF(DX27&gt;=$EK$43,DY27,0),IF(EA27&gt;=$EK$43,EB27,0),IF(EE27&gt;=$EK$43,EF27,0),IF(EH27&gt;=$EK$43,EI27,0),IF(FF27&gt;=$FS$43,FG27,0),IF(FI27&gt;=$FS$43,FJ27,0),IF(FM27&gt;=$FS$43,FN27,0),IF(FP27&gt;=$FS$43,FQ27,0),IF(GN27&gt;=$HA$43,GO27,0),IF(GQ27&gt;=$HA$43,GR27,0),IF(GU27&gt;=$HA$43,GV27,0),IF(GX27&gt;=$HA$43,GY27,0),IF(HV27&gt;=$II$43,HW27,0),IF(HY27&gt;=$II$43,HZ27,0),IF(IC27&gt;=$II$43,ID27,0),IF(IF27&gt;=$II$43,IG27,0),IF(JD27&gt;=$JQ$43,JE27,0),IF(JG27&gt;=$JQ$43,JH27,0),IF(JK27&gt;=$JQ$43,JL27,0),IF(JN27&gt;=$JQ$43,JO27,0),IF(KL27&gt;=$KY$43,KM27,0),IF(KO27&gt;=$KY$43,KP27,0),IF(KS27&gt;=$KY$43,KT27,0),IF(KV27&gt;=$KY$43,KW27,0),IF(LT27&gt;=$MG$43,LU27,0),IF(LW27&gt;=$MG$43,LX27,0),IF(MA27&gt;=$MG$43,MB27,0),IF(MD27&gt;=$MG$43,ME27,0),IF(NB27&gt;=$NO$43,NC27,0),IF(NE27&gt;=$NO$43,NF27,0),IF(NI27&gt;=$NO$43,NJ27,0),IF(NL27&gt;=$NO$43,NM27,0),IF(OJ27&gt;=$OW$43,OK27,0),IF(OM27&gt;=$OW$43,ON27,0),IF(OQ27&gt;=$OW$43,OR27,0),IF(OT27&gt;=$OW$43,OU27,0),IF(PR27&gt;=$QE$43,PS27,0),IF(PU27&gt;=$QE$43,PV27,0),IF(PY27&gt;=$QE$43,PZ27,0),IF(QB27&gt;=$QE$43,QC27,0),IF(QZ27&gt;=$RM$43,RA27,0),IF(RC27&gt;=$RM$43,RD27,0),IF(RG27&gt;=$RM$43,RH27,0),IF(RJ27&gt;=$RM$43,RK27,0),IF(SH27&gt;=$SU$43,SI27,0),IF(SK27&gt;=$SU$43,SL27,0),IF(SO27&gt;=$SU$43,SP27,0),IF(SR27&gt;=$SU$43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7"/>
      <c r="AO27" s="38" t="str">
        <f>IF(AA27&gt;0,AA27,"")</f>
        <v/>
      </c>
      <c r="AP27" s="38" t="str">
        <f>IF(AB27&gt;0,AB27,"")</f>
        <v/>
      </c>
      <c r="AQ27" s="40" t="str">
        <f>IF(SUM(Y27:AB27)-AC27&gt;0,SUM(Y27:AB27)-AC27,"")</f>
        <v/>
      </c>
      <c r="AR27" s="40" t="str">
        <f>IF(AF27&gt;0,AF27,"")</f>
        <v/>
      </c>
      <c r="AS27" s="40" t="str">
        <f>IF(AG27&gt;0,AG27,"")</f>
        <v/>
      </c>
      <c r="AT27" s="40" t="str">
        <f>IF(SUM(AD27:AG27)-AH27&gt;0,SUM(AD27:AG27)-AH27,"")</f>
        <v/>
      </c>
      <c r="AU27" s="40" t="str">
        <f>IF(AQ27="","",MAX(AQ27,AT27))</f>
        <v/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 t="str">
        <f>IF(SUM(AU27,AX27)&gt;0,SUM(AU27,AX27),"")</f>
        <v/>
      </c>
      <c r="AZ27" s="26">
        <v>13.2</v>
      </c>
      <c r="BA27" s="26">
        <v>9.1</v>
      </c>
      <c r="BB27" s="26">
        <v>10.6</v>
      </c>
      <c r="BC27" s="26">
        <v>14.6</v>
      </c>
      <c r="BD27" s="26">
        <v>0</v>
      </c>
      <c r="BE27" s="26">
        <v>12.2</v>
      </c>
      <c r="BF27" s="26">
        <v>8.8000000000000007</v>
      </c>
      <c r="BG27" s="26">
        <v>9</v>
      </c>
      <c r="BH27" s="26">
        <v>14.42</v>
      </c>
      <c r="BI27" s="26">
        <v>0.1</v>
      </c>
      <c r="BJ27" s="26"/>
      <c r="BK27" s="26"/>
      <c r="BL27" s="26"/>
      <c r="BM27" s="26"/>
      <c r="BN27" s="26"/>
      <c r="BO27" s="28"/>
      <c r="BP27" s="39">
        <f>IF(BB27&gt;0,BB27,"")</f>
        <v>10.6</v>
      </c>
      <c r="BQ27" s="39">
        <f>IF(BC27&gt;0,BC27,"")</f>
        <v>14.6</v>
      </c>
      <c r="BR27" s="11">
        <f>IF(SUM(AZ27:BC27)-BD27&gt;0,SUM(AZ27:BC27)-BD27,"")</f>
        <v>47.5</v>
      </c>
      <c r="BS27" s="11">
        <f>IF(BG27&gt;0,BG27,"")</f>
        <v>9</v>
      </c>
      <c r="BT27" s="11">
        <f>IF(BH27&gt;0,BH27,"")</f>
        <v>14.42</v>
      </c>
      <c r="BU27" s="11">
        <f>IF(SUM(BE27:BH27)-BI27&gt;0,SUM(BE27:BH27)-BI27,"")</f>
        <v>44.32</v>
      </c>
      <c r="BV27" s="11">
        <f>IF(BR27="","",MAX(BR27,BU27))</f>
        <v>47.5</v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>
        <f>IF(SUM(BV27,BY27)&gt;0,SUM(BV27,BY27),"")</f>
        <v>47.5</v>
      </c>
      <c r="CA27" s="22">
        <v>11.5</v>
      </c>
      <c r="CB27" s="22">
        <v>8.1999999999999993</v>
      </c>
      <c r="CC27" s="22">
        <v>11</v>
      </c>
      <c r="CD27" s="22">
        <v>12.67</v>
      </c>
      <c r="CE27" s="22">
        <v>0</v>
      </c>
      <c r="CF27" s="22">
        <v>12.5</v>
      </c>
      <c r="CG27" s="22">
        <v>9</v>
      </c>
      <c r="CH27" s="22">
        <v>8.9</v>
      </c>
      <c r="CI27" s="22">
        <v>14.22</v>
      </c>
      <c r="CJ27" s="22">
        <v>0.2</v>
      </c>
      <c r="CK27" s="22"/>
      <c r="CL27" s="22"/>
      <c r="CM27" s="22"/>
      <c r="CN27" s="22"/>
      <c r="CO27" s="22"/>
      <c r="CP27" s="27"/>
      <c r="CQ27" s="38">
        <f>IF(CC27&gt;0,CC27,"")</f>
        <v>11</v>
      </c>
      <c r="CR27" s="38">
        <f>IF(CD27&gt;0,CD27,"")</f>
        <v>12.67</v>
      </c>
      <c r="CS27" s="40">
        <f>IF(SUM(CA27:CD27)-CE27&gt;0,SUM(CA27:CD27)-CE27,"")</f>
        <v>43.37</v>
      </c>
      <c r="CT27" s="40">
        <f>IF(CH27&gt;0,CH27,"")</f>
        <v>8.9</v>
      </c>
      <c r="CU27" s="40">
        <f>IF(CI27&gt;0,CI27,"")</f>
        <v>14.22</v>
      </c>
      <c r="CV27" s="40">
        <f>IF(SUM(CF27:CI27)-CJ27&gt;0,SUM(CF27:CI27)-CJ27,"")</f>
        <v>44.419999999999995</v>
      </c>
      <c r="CW27" s="40">
        <f>IF(CS27="","",MAX(CS27,CV27))</f>
        <v>44.419999999999995</v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>
        <f>IF(SUM(CW27,CZ27)&gt;0,SUM(CW27,CZ27),"")</f>
        <v>44.419999999999995</v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12.35</v>
      </c>
      <c r="SW27" s="22">
        <f>IF($CP27="P",CB27,(CB27+BA27)/2)</f>
        <v>8.6499999999999986</v>
      </c>
      <c r="SX27" s="22">
        <f>IF($CP27="P",CC27,(CC27+BB27)/2)</f>
        <v>10.8</v>
      </c>
      <c r="SY27" s="22">
        <f>IF($CP27="P",CD27,(CD27+BC27)/2)</f>
        <v>13.635</v>
      </c>
      <c r="SZ27" s="22">
        <f>IF($CP27="P",CE27,(CE27+BD27)/2)</f>
        <v>0</v>
      </c>
      <c r="TA27" s="22">
        <f>IF($CP27="P",CF27,(CF27+BE27)/2)</f>
        <v>12.35</v>
      </c>
      <c r="TB27" s="22">
        <f>IF($CP27="P",CG27,(CG27+BF27)/2)</f>
        <v>8.9</v>
      </c>
      <c r="TC27" s="22">
        <f>IF($CP27="P",CH27,(CH27+BG27)/2)</f>
        <v>8.9499999999999993</v>
      </c>
      <c r="TD27" s="22">
        <f>IF($CP27="P",CI27,(CI27+BH27)/2)</f>
        <v>14.32</v>
      </c>
      <c r="TE27" s="22">
        <f>IF($CP27="P",CJ27,(CJ27+BI27)/2)</f>
        <v>0.15000000000000002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10.8</v>
      </c>
      <c r="TM27" s="40">
        <f>IF(SY27&gt;0,SY27,"")</f>
        <v>13.635</v>
      </c>
      <c r="TN27" s="40">
        <f>IF(SUM(SV27:SY27)-SZ27&gt;0,SUM(SV27:SY27)-SZ27,"")</f>
        <v>45.435000000000002</v>
      </c>
      <c r="TO27" s="40">
        <f>IF(TC27&gt;0,TC27,"")</f>
        <v>8.9499999999999993</v>
      </c>
      <c r="TP27" s="40">
        <f>IF(TD27&gt;0,TD27,"")</f>
        <v>14.32</v>
      </c>
      <c r="TQ27" s="40">
        <f>IF(SUM(TA27:TD27)-TE27&gt;0,SUM(TA27:TD27)-TE27,"")</f>
        <v>44.37</v>
      </c>
      <c r="TR27" s="40">
        <f>IF(MAX(TN27,TQ27)&gt;0,MAX(TN27,TQ27),"")</f>
        <v>45.435000000000002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45.435000000000002</v>
      </c>
    </row>
    <row r="28" spans="1:542" x14ac:dyDescent="0.2">
      <c r="A28" s="4" t="str" cm="1">
        <f t="array" ref="A28">IF(AND(J28&lt;&gt;"",J28&lt;&gt;"No DD"),SUMPRODUCT((J$4:J$41&lt;&gt;"")*(J$4:J$41&lt;&gt;"No DD")*(F$4:F$41&gt;F28))+1,IF(J28="No DD",SUMPRODUCT((J$4:J$41="No DD")*(F$4:F$41&gt;F28))+1+SUMPRODUCT((J$4:J$41&lt;&gt;"")*(J$4:J$41&lt;&gt;"No DD")),""))</f>
        <v/>
      </c>
      <c r="B28" s="4" t="str" cm="1">
        <f t="array" ref="B28">IF(AND(J28&lt;&gt;"",J28&lt;&gt;"No DD",G28=""),SUMPRODUCT((J$4:J$41&lt;&gt;"")*(J$4:J$41&lt;&gt;"No DD")*(G$4:G$41="")*(F$4:F$41&gt;F28))+1,IF(J28="No DD",SUMPRODUCT((J$4:J$41="No DD")*(F$4:F$41&gt;F28)*(G$4:G$41=""))+1+SUMPRODUCT((J$4:J$41&lt;&gt;"")*(G$4:G$41="")*(J$4:J$41&lt;&gt;"No DD")),""))</f>
        <v/>
      </c>
      <c r="C28" s="5" t="s">
        <v>197</v>
      </c>
      <c r="D28" s="4" t="s">
        <v>5</v>
      </c>
      <c r="E28" s="4">
        <v>2007</v>
      </c>
      <c r="F28" s="9">
        <f>SUM(L28:V28)+SUM(L28:T28)*0.0000001+SUM(L28)*0.0000000000001</f>
        <v>144.83001448300473</v>
      </c>
      <c r="G28" s="66"/>
      <c r="H28" s="3" t="str">
        <f>IF(OR(AND(AO28&gt;=AY$43,AO28&lt;&gt;"",AQ28&gt;=AY$47,AQ28&lt;&gt;"",AN28=""),AND(AR28&gt;=AY$43,AR28&lt;&gt;"",AT28&gt;=AY$47,AT28&lt;&gt;"",AN28=""),AND(AV28&gt;=AY$43,AV28&lt;&gt;"",AX28&gt;=AY$47,AX28&lt;&gt;"",AN28=""),AND(BP28&gt;=BZ$43,BP28&lt;&gt;"",BR28&gt;=BZ$47,BR28&lt;&gt;"",BO28=""),AND(BS28&gt;=BZ$43,BS28&lt;&gt;"",BU28&gt;=BZ$47,BU28&lt;&gt;"",BO28=""),AND(BW28&gt;=BZ$43,BW28&lt;&gt;"",BY28&gt;=BZ$47,BY28&lt;&gt;"",BO28=""),AND(CQ28&gt;=DA$43,CQ28&lt;&gt;"",CS28&gt;=DA$47,CS28&lt;&gt;"",CP28=""),AND(CT28&gt;=DA$43,CT28&lt;&gt;"",CV28&gt;=DA$47,CV28&lt;&gt;"",CP28=""),AND(CX28&gt;=DA$43,CX28&lt;&gt;"",CZ28&gt;=DA$47,CZ28&lt;&gt;"",CP28=""),AND(DX28&gt;=EK$43,DX28&lt;&gt;"",DZ28&gt;=EK$47,DZ28&lt;&gt;""),AND(EA28&gt;=EK$43,EA28&lt;&gt;"",EC28&gt;=EK$47,EC28&lt;&gt;""),AND(EE28&gt;=EK$43,EE28&lt;&gt;"",EG28&gt;=EK$47,EG28&lt;&gt;""),AND(EH28&gt;=EK$43,EH28&lt;&gt;"",EJ28&gt;=EK$47,EJ28&lt;&gt;""),AND(FF28&gt;=FS$43,FF28&lt;&gt;"",FH28&gt;=FS$47,FH28&lt;&gt;""),AND(FI28&gt;=FS$43,FI28&lt;&gt;"",FK28&gt;=FS$47,FK28&lt;&gt;""),AND(FM28&gt;=FS$43,FM28&lt;&gt;"",FO28&gt;=FS$47,FO28&lt;&gt;""),AND(FP28&gt;=FS$43,FP28&lt;&gt;"",FR28&gt;=FS$47,FR28&lt;&gt;""),AND(GN28&gt;=HA$43,GN28&lt;&gt;"",GP28&gt;=HA$47,GP28&lt;&gt;""),AND(GQ28&gt;=HA$43,GQ28&lt;&gt;"",GS28&gt;=HA$47,GS28&lt;&gt;""),AND(GU28&gt;=HA$43,GU28&lt;&gt;"",GW28&gt;=HA$47,GW28&lt;&gt;""),AND(GX28&gt;=HA$43,GX28&lt;&gt;"",GZ28&gt;=HA$47,GZ28&lt;&gt;""),AND(HV28&gt;=II$43,HV28&lt;&gt;"",HX28&gt;=II$47,HX28&lt;&gt;""),AND(HY28&gt;=II$43,HY28&lt;&gt;"",IA28&gt;=II$47,IA28&lt;&gt;""),AND(IC28&gt;=II$43,IC28&lt;&gt;"",IE28&gt;=II$47,IE28&lt;&gt;""),AND(IF28&gt;=II$43,IF28&lt;&gt;"",IH28&gt;=II$47,IH28&lt;&gt;""),AND(JD28&gt;=JQ$43,JD28&lt;&gt;"",JF28&gt;=JQ$47,JF28&lt;&gt;""),AND(JG28&gt;=JQ$43,JG28&lt;&gt;"",JI28&gt;=JQ$47,JI28&lt;&gt;""),AND(JK28&gt;=JQ$43,JK28&lt;&gt;"",JM28&gt;=JQ$47,JM28&lt;&gt;""),AND(JN28&gt;=JQ$43,JN28&lt;&gt;"",JP28&gt;=JQ$47,JP28&lt;&gt;""),AND(KL28&gt;=KY$43,KL28&lt;&gt;"",KN28&gt;=KY$47,KN28&lt;&gt;""),AND(KO28&gt;=KY$43,KO28&lt;&gt;"",KQ28&gt;=KY$47,KQ28&lt;&gt;""),AND(KS28&gt;=KY$43,KS28&lt;&gt;"",KU28&gt;=KY$47,KU28&lt;&gt;""),AND(KV28&gt;=KY$43,KV28&lt;&gt;"",KX28&gt;=KY$47,KX28&lt;&gt;""),AND(LT28&gt;=MG$43,LT28&lt;&gt;"",LV28&gt;=MG$47,LV28&lt;&gt;""),AND(LW28&gt;=MG$43,LW28&lt;&gt;"",LY28&gt;=MG$47,LY28&lt;&gt;""),AND(MA28&gt;=MG$43,MA28&lt;&gt;"",MC28&gt;=MG$47,MC28&lt;&gt;""),AND(MD28&gt;=MG$43,MD28&lt;&gt;"",MF28&gt;=MG$47,MF28&lt;&gt;""),AND(NB28&gt;=NO$43,NB28&lt;&gt;"",ND28&gt;=NO$47,ND28&lt;&gt;""),AND(NE28&gt;=NO$43,NE28&lt;&gt;"",NG28&gt;=NO$47,NG28&lt;&gt;""),AND(NI28&gt;=NO$43,NI28&lt;&gt;"",NK28&gt;=NO$47,NK28&lt;&gt;""),AND(NL28&gt;=NO$43,NL28&lt;&gt;"",NN28&gt;=NO$47,NN28&lt;&gt;""),AND(OJ28&gt;=OW$43,OJ28&lt;&gt;"",OL28&gt;=OW$47,OL28&lt;&gt;""),AND(OM28&gt;=OW$43,OM28&lt;&gt;"",OO28&gt;=OW$47,OO28&lt;&gt;""),AND(OQ28&gt;=OW$43,OQ28&lt;&gt;"",OS28&gt;=OW$47,OS28&lt;&gt;""),AND(OT28&gt;=OW$43,OT28&lt;&gt;"",OV28&gt;=OW$47,OV28&lt;&gt;""),AND(PR28&gt;=QE$43,PR28&lt;&gt;"",PT28&gt;=QE$47,PT28&lt;&gt;""),AND(PU28&gt;=QE$43,PU28&lt;&gt;"",PW28&gt;=QE$47,PW28&lt;&gt;""),AND(PY28&gt;=QE$43,PY28&lt;&gt;"",QA28&gt;=QE$47,QA28&lt;&gt;""),AND(QB28&gt;=QE$43,QB28&lt;&gt;"",QD28&gt;=QE$47,QD28&lt;&gt;""),AND(QZ28&gt;=RM$43,QZ28&lt;&gt;"",RB28&gt;=RM$47,RB28&lt;&gt;""),AND(RC28&gt;=RM$43,RC28&lt;&gt;"",RE28&gt;=RM$47,RE28&lt;&gt;""),AND(RG28&gt;=RM$43,RG28&lt;&gt;"",RI28&gt;=RM$47,RI28&lt;&gt;""),AND(RJ28&gt;=RM$43,RJ28&lt;&gt;"",RL28&gt;=RM$47,RL28&lt;&gt;""),AND(SH28&gt;=SU$43,SH28&lt;&gt;"",SJ28&gt;=SU$47,SJ28&lt;&gt;""),AND(SK28&gt;=SU$43,SK28&lt;&gt;"",SM28&gt;=SU$47,SM28&lt;&gt;""),AND(SO28&gt;=SU$43,SO28&lt;&gt;"",SQ28&gt;=SU$47,SQ28&lt;&gt;""),AND(SR28&gt;=SU$43,SR28&lt;&gt;"",ST28&gt;=SU$47,ST28&lt;&gt;"")),"P","")</f>
        <v/>
      </c>
      <c r="I28" s="3" t="str">
        <f>IF(OR(AND(AQ28&gt;=AY$47,AQ28&lt;&gt;"",AN28=""),AND(AT28&gt;=AY$47,AT28&lt;&gt;"",AN28=""),AND(AX28&gt;=AY$47,AX28&lt;&gt;"",AN28=""),AND(BR28&gt;=BZ$47,BR28&lt;&gt;"",BO28=""),AND(BU28&gt;=BZ$47,BU28&lt;&gt;"",BO28=""),AND(BY28&gt;=BZ$47,BY28&lt;&gt;"",BO28=""),AND(CS28&gt;=DA$47,CS28&lt;&gt;"",CP28=""),AND(CV28&gt;=DA$47,CV28&lt;&gt;"",CP28=""),AND(CZ28&gt;=DA$47,CZ28&lt;&gt;"",CP28=""),AND(DZ28&gt;=EK$47,DZ28&lt;&gt;""),AND(EC28&gt;=EK$47,EC28&lt;&gt;""),AND(EG28&gt;=EK$47,EG28&lt;&gt;""),AND(EJ28&gt;=EK$47,EJ28&lt;&gt;""),AND(FH28&gt;=FS$47,FH28&lt;&gt;""),AND(FK28&gt;=FS$47,FK28&lt;&gt;""),AND(FO28&gt;=FS$47,FO28&lt;&gt;""),AND(FR28&gt;=FS$47,FR28&lt;&gt;""),AND(GP28&gt;=HA$47,GP28&lt;&gt;""),AND(GS28&gt;=HA$47,GS28&lt;&gt;""),AND(GW28&gt;=HA$47,GW28&lt;&gt;""),AND(GZ28&gt;=HA$47,GZ28&lt;&gt;""),AND(HX28&gt;=II$47,HX28&lt;&gt;""),AND(IA28&gt;=II$47,IA28&lt;&gt;""),AND(IE28&gt;=II$47,IE28&lt;&gt;""),AND(IH28&gt;=II$47,IH28&lt;&gt;""),AND(JF28&gt;=JQ$47,JF28&lt;&gt;""),AND(JI28&gt;=JQ$47,JI28&lt;&gt;""),AND(JM28&gt;=JQ$47,JM28&lt;&gt;""),AND(JP28&gt;=JQ$47,JP28&lt;&gt;""),AND(KN28&gt;=KY$47,KN28&lt;&gt;""),AND(KQ28&gt;=KY$47,KQ28&lt;&gt;""),AND(KU28&gt;=KY$47,KU28&lt;&gt;""),AND(KX28&gt;=KY$47,KX28&lt;&gt;""),AND(LV28&gt;=MG$47,LV28&lt;&gt;""),AND(LY28&gt;=MG$47,LY28&lt;&gt;""),AND(MC28&gt;=MG$47,MC28&lt;&gt;""),AND(MF28&gt;=MG$47,MF28&lt;&gt;""),AND(ND28&gt;=NO$47,ND28&lt;&gt;""),AND(NG28&gt;=NO$47,NG28&lt;&gt;""),AND(NK28&gt;=NO$47,NK28&lt;&gt;""),AND(NN28&gt;=NO$47,NN28&lt;&gt;""),AND(OL28&gt;=OW$47,OL28&lt;&gt;""),AND(OO28&gt;=OW$47,OO28&lt;&gt;""),AND(OS28&gt;=OW$47,OS28&lt;&gt;""),AND(OV28&gt;=OW$47,OV28&lt;&gt;""),AND(PT28&gt;=QE$47,PT28&lt;&gt;""),AND(PW28&gt;=QE$47,PW28&lt;&gt;""),AND(QA28&gt;=QE$47,QA28&lt;&gt;""),AND(QD28&gt;=QE$47,QD28&lt;&gt;""),AND(RB28&gt;=RM$47,RB28&lt;&gt;""),AND(RE28&gt;=RM$47,RE28&lt;&gt;""),AND(RI28&gt;=RM$47,RI28&lt;&gt;""),AND(RL28&gt;=RM$47,RL28&lt;&gt;""),AND(SJ28&gt;=SU$47,SJ28&lt;&gt;""),AND(SM28&gt;=SU$47,SM28&lt;&gt;""),AND(SQ28&gt;=SU$47,SQ28&lt;&gt;""),AND(ST28&gt;=SU$47,ST28&lt;&gt;"")),"P","")</f>
        <v/>
      </c>
      <c r="J28" s="36" t="str">
        <f>IF(AND(I28="P",H28=""),"No DD",IF(OR(AND(AO28&gt;=AY$46,AO28&lt;&gt;"",AQ28&gt;=AY$50,AQ28&lt;&gt;"",AN28=""),AND(AR28&gt;=AY$46,AR28&lt;&gt;"",AT28&gt;=AY$50,AT28&lt;&gt;"",AN28=""),AND(AV28&gt;=AY$46,AV28&lt;&gt;"",AX28&gt;=AY$50,AX28&lt;&gt;"",AN28=""),AND(BP28&gt;=BZ$46,BP28&lt;&gt;"",BR28&gt;=BZ$50,BR28&lt;&gt;"",BO28=""),AND(BS28&gt;=BZ$46,BS28&lt;&gt;"",BU28&gt;=BZ$50,BU28&lt;&gt;"",BO28=""),AND(BW28&gt;=BZ$46,BW28&lt;&gt;"",BY28&gt;=BZ$50,BY28&lt;&gt;"",BO28=""),AND(CQ28&gt;=DA$46,CQ28&lt;&gt;"",CS28&gt;=DA$50,CS28&lt;&gt;"",CP28=""),AND(CT28&gt;=DA$46,CT28&lt;&gt;"",CV28&gt;=DA$50,CV28&lt;&gt;"",CP28=""),AND(CX28&gt;=DA$46,CX28&lt;&gt;"",CZ28&gt;=DA$50,CZ28&lt;&gt;"",CP28=""),AND(DX28&gt;=EK$46,DX28&lt;&gt;"",DZ28&gt;=EK$50,DZ28&lt;&gt;""),AND(EA28&gt;=EK$46,EA28&lt;&gt;"",EC28&gt;=EK$50,EC28&lt;&gt;""),AND(EE28&gt;=EK$46,EE28&lt;&gt;"",EG28&gt;=EK$50,EG28&lt;&gt;""),AND(EH28&gt;=EK$46,EH28&lt;&gt;"",EJ28&gt;=EK$50,EJ28&lt;&gt;""),AND(FF28&gt;=FS$46,FF28&lt;&gt;"",FH28&gt;=FS$50,FH28&lt;&gt;""),AND(FI28&gt;=FS$46,FI28&lt;&gt;"",FK28&gt;=FS$50,FK28&lt;&gt;""),AND(FM28&gt;=FS$46,FM28&lt;&gt;"",FO28&gt;=FS$50,FO28&lt;&gt;""),AND(FP28&gt;=FS$46,FP28&lt;&gt;"",FR28&gt;=FS$50,FR28&lt;&gt;""),AND(GN28&gt;=HA$46,GN28&lt;&gt;"",GP28&gt;=HA$50,GP28&lt;&gt;""),AND(GQ28&gt;=HA$46,GQ28&lt;&gt;"",GS28&gt;=HA$50,GS28&lt;&gt;""),AND(GU28&gt;=HA$46,GU28&lt;&gt;"",GW28&gt;=HA$50,GW28&lt;&gt;""),AND(GX28&gt;=HA$46,GX28&lt;&gt;"",GZ28&gt;=HA$50,GZ28&lt;&gt;""),AND(HV28&gt;=II$46,HV28&lt;&gt;"",HX28&gt;=II$50,HX28&lt;&gt;""),AND(HY28&gt;=II$46,HY28&lt;&gt;"",IA28&gt;=II$50,IA28&lt;&gt;""),AND(IC28&gt;=II$46,IC28&lt;&gt;"",IE28&gt;=II$50,IE28&lt;&gt;""),AND(IF28&gt;=II$46,IF28&lt;&gt;"",IH28&gt;=II$50,IH28&lt;&gt;""),AND(JD28&gt;=JQ$46,JD28&lt;&gt;"",JF28&gt;=JQ$50,JF28&lt;&gt;""),AND(JG28&gt;=JQ$46,JG28&lt;&gt;"",JI28&gt;=JQ$50,JI28&lt;&gt;""),AND(JK28&gt;=JQ$46,JK28&lt;&gt;"",JM28&gt;=JQ$50,JM28&lt;&gt;""),AND(JN28&gt;=JQ$46,JN28&lt;&gt;"",JP28&gt;=JQ$50,JP28&lt;&gt;""),AND(KL28&gt;=KY$46,KL28&lt;&gt;"",KN28&gt;=KY$50,KN28&lt;&gt;""),AND(KO28&gt;=KY$46,KO28&lt;&gt;"",KQ28&gt;=KY$50,KQ28&lt;&gt;""),AND(KS28&gt;=KY$46,KS28&lt;&gt;"",KU28&gt;=KY$50,KU28&lt;&gt;""),AND(KV28&gt;=KY$46,KV28&lt;&gt;"",KX28&gt;=KY$50,KX28&lt;&gt;""),AND(LT28&gt;=MG$46,LT28&lt;&gt;"",LV28&gt;=MG$50,LV28&lt;&gt;""),AND(LW28&gt;=MG$46,LW28&lt;&gt;"",LY28&gt;=MG$50,LY28&lt;&gt;""),AND(MA28&gt;=MG$46,MA28&lt;&gt;"",MC28&gt;=MG$50,MC28&lt;&gt;""),AND(MD28&gt;=MG$46,MD28&lt;&gt;"",MF28&gt;=MG$50,MF28&lt;&gt;""),AND(NB28&gt;=NO$46,NB28&lt;&gt;"",ND28&gt;=NO$50,ND28&lt;&gt;""),AND(NE28&gt;=NO$46,NE28&lt;&gt;"",NG28&gt;=NO$50,NG28&lt;&gt;""),AND(NI28&gt;=NO$46,NI28&lt;&gt;"",NK28&gt;=NO$50,NK28&lt;&gt;""),AND(NL28&gt;=NO$46,NL28&lt;&gt;"",NN28&gt;=NO$50,NN28&lt;&gt;""),AND(OJ28&gt;=OW$46,OJ28&lt;&gt;"",OL28&gt;=OW$50,OL28&lt;&gt;""),AND(OM28&gt;=OW$46,OM28&lt;&gt;"",OO28&gt;=OW$50,OO28&lt;&gt;""),AND(OQ28&gt;=OW$46,OQ28&lt;&gt;"",OS28&gt;=OW$50,OS28&lt;&gt;""),AND(OT28&gt;=OW$46,OT28&lt;&gt;"",OV28&gt;=OW$50,OV28&lt;&gt;""),AND(PR28&gt;=QE$46,PR28&lt;&gt;"",PT28&gt;=QE$50,PT28&lt;&gt;""),AND(PU28&gt;=QE$46,PU28&lt;&gt;"",PW28&gt;=QE$50,PW28&lt;&gt;""),AND(PY28&gt;=QE$46,PY28&lt;&gt;"",QA28&gt;=QE$50,QA28&lt;&gt;""),AND(QB28&gt;=QE$46,QB28&lt;&gt;"",QD28&gt;=QE$50,QD28&lt;&gt;""),AND(QZ28&gt;=RM$46,QZ28&lt;&gt;"",RB28&gt;=RM$50,RB28&lt;&gt;""),AND(RC28&gt;=RM$46,RC28&lt;&gt;"",RE28&gt;=RM$50,RE28&lt;&gt;""),AND(RG28&gt;=RM$46,RG28&lt;&gt;"",RI28&gt;=RM$50,RI28&lt;&gt;""),AND(RJ28&gt;=RM$46,RJ28&lt;&gt;"",RL28&gt;=RM$50,RL28&lt;&gt;""),AND(SH28&gt;=SU$46,SH28&lt;&gt;"",SJ28&gt;=SU$50,SJ28&lt;&gt;""),AND(SK28&gt;=SU$46,SK28&lt;&gt;"",SM28&gt;=SU$50,SM28&lt;&gt;""),AND(SO28&gt;=SU$46,SO28&lt;&gt;"",SQ28&gt;=SU$50,SQ28&lt;&gt;""),AND(SR28&gt;=SU$46,SR28&lt;&gt;"",ST28&gt;=SU$50,ST28&lt;&gt;"")),"Merit",IF(OR(AND(AO28&gt;=AY$45,AO28&lt;&gt;"",AQ28&gt;=AY$49,AQ28&lt;&gt;"",AN28=""),AND(AR28&gt;=AY$45,AR28&lt;&gt;"",AT28&gt;=AY$49,AT28&lt;&gt;"",AN28=""),AND(AV28&gt;=AY$45,AV28&lt;&gt;"",AX28&gt;=AY$49,AX28&lt;&gt;"",AN28=""),AND(BP28&gt;=BZ$45,BP28&lt;&gt;"",BR28&gt;=BZ$49,BR28&lt;&gt;"",BO28=""),AND(BS28&gt;=BZ$45,BS28&lt;&gt;"",BU28&gt;=BZ$49,BU28&lt;&gt;"",BO28=""),AND(BW28&gt;=BZ$45,BW28&lt;&gt;"",BY28&gt;=BZ$49,BY28&lt;&gt;"",BO28=""),AND(CQ28&gt;=DA$45,CQ28&lt;&gt;"",CS28&gt;=DA$49,CS28&lt;&gt;"",CP28=""),AND(CT28&gt;=DA$45,CT28&lt;&gt;"",CV28&gt;=DA$49,CV28&lt;&gt;"",CP28=""),AND(CX28&gt;=DA$45,CX28&lt;&gt;"",CZ28&gt;=DA$49,CZ28&lt;&gt;"",CP28=""),AND(DX28&gt;=EK$45,DX28&lt;&gt;"",DZ28&gt;=EK$49,DZ28&lt;&gt;""),AND(EA28&gt;=EK$45,EA28&lt;&gt;"",EC28&gt;=EK$49,EC28&lt;&gt;""),AND(EE28&gt;=EK$45,EE28&lt;&gt;"",EG28&gt;=EK$49,EG28&lt;&gt;""),AND(EH28&gt;=EK$45,EH28&lt;&gt;"",EJ28&gt;=EK$49,EJ28&lt;&gt;""),AND(FF28&gt;=FS$45,FF28&lt;&gt;"",FH28&gt;=FS$49,FH28&lt;&gt;""),AND(FI28&gt;=FS$45,FI28&lt;&gt;"",FK28&gt;=FS$49,FK28&lt;&gt;""),AND(FM28&gt;=FS$45,FM28&lt;&gt;"",FO28&gt;=FS$49,FO28&lt;&gt;""),AND(FP28&gt;=FS$45,FP28&lt;&gt;"",FR28&gt;=FS$49,FR28&lt;&gt;""),AND(GN28&gt;=HA$45,GN28&lt;&gt;"",GP28&gt;=HA$49,GP28&lt;&gt;""),AND(GQ28&gt;=HA$45,GQ28&lt;&gt;"",GS28&gt;=HA$49,GS28&lt;&gt;""),AND(GU28&gt;=HA$45,GU28&lt;&gt;"",GW28&gt;=HA$49,GW28&lt;&gt;""),AND(GX28&gt;=HA$45,GX28&lt;&gt;"",GZ28&gt;=HA$49,GZ28&lt;&gt;""),AND(HV28&gt;=II$45,HV28&lt;&gt;"",HX28&gt;=II$49,HX28&lt;&gt;""),AND(HY28&gt;=II$45,HY28&lt;&gt;"",IA28&gt;=II$49,IA28&lt;&gt;""),AND(IC28&gt;=II$45,IC28&lt;&gt;"",IE28&gt;=II$49,IE28&lt;&gt;""),AND(IF28&gt;=II$45,IF28&lt;&gt;"",IH28&gt;=II$49,IH28&lt;&gt;""),AND(JD28&gt;=JQ$45,JD28&lt;&gt;"",JF28&gt;=JQ$49,JF28&lt;&gt;""),AND(JG28&gt;=JQ$45,JG28&lt;&gt;"",JI28&gt;=JQ$49,JI28&lt;&gt;""),AND(JK28&gt;=JQ$45,JK28&lt;&gt;"",JM28&gt;=JQ$49,JM28&lt;&gt;""),AND(JN28&gt;=JQ$45,JN28&lt;&gt;"",JP28&gt;=JQ$49,JP28&lt;&gt;""),AND(KL28&gt;=KY$45,KL28&lt;&gt;"",KN28&gt;=KY$49,KN28&lt;&gt;""),AND(KO28&gt;=KY$45,KO28&lt;&gt;"",KQ28&gt;=KY$49,KQ28&lt;&gt;""),AND(KS28&gt;=KY$45,KS28&lt;&gt;"",KU28&gt;=KY$49,KU28&lt;&gt;""),AND(KV28&gt;=KY$45,KV28&lt;&gt;"",KX28&gt;=KY$49,KX28&lt;&gt;""),AND(LT28&gt;=MG$45,LT28&lt;&gt;"",LV28&gt;=MG$49,LV28&lt;&gt;""),AND(LW28&gt;=MG$45,LW28&lt;&gt;"",LY28&gt;=MG$49,LY28&lt;&gt;""),AND(MA28&gt;=MG$45,MA28&lt;&gt;"",MC28&gt;=MG$49,MC28&lt;&gt;""),AND(MD28&gt;=MG$45,MD28&lt;&gt;"",MF28&gt;=MG$49,MF28&lt;&gt;""),AND(NB28&gt;=NO$45,NB28&lt;&gt;"",ND28&gt;=NO$49,ND28&lt;&gt;""),AND(NE28&gt;=NO$45,NE28&lt;&gt;"",NG28&gt;=NO$49,NG28&lt;&gt;""),AND(NI28&gt;=NO$45,NI28&lt;&gt;"",NK28&gt;=NO$49,NK28&lt;&gt;""),AND(NL28&gt;=NO$45,NL28&lt;&gt;"",NN28&gt;=NO$49,NN28&lt;&gt;""),AND(OJ28&gt;=OW$45,OJ28&lt;&gt;"",OL28&gt;=OW$49,OL28&lt;&gt;""),AND(OM28&gt;=OW$45,OM28&lt;&gt;"",OO28&gt;=OW$49,OO28&lt;&gt;""),AND(OQ28&gt;=OW$45,OQ28&lt;&gt;"",OS28&gt;=OW$49,OS28&lt;&gt;""),AND(OT28&gt;=OW$45,OT28&lt;&gt;"",OV28&gt;=OW$49,OV28&lt;&gt;""),AND(PR28&gt;=QE$45,PR28&lt;&gt;"",PT28&gt;=QE$49,PT28&lt;&gt;""),AND(PU28&gt;=QE$45,PU28&lt;&gt;"",PW28&gt;=QE$49,PW28&lt;&gt;""),AND(PY28&gt;=QE$45,PY28&lt;&gt;"",QA28&gt;=QE$49,QA28&lt;&gt;""),AND(QB28&gt;=QE$45,QB28&lt;&gt;"",QD28&gt;=QE$49,QD28&lt;&gt;""),AND(QZ28&gt;=RM$45,QZ28&lt;&gt;"",RB28&gt;=RM$49,RB28&lt;&gt;""),AND(RC28&gt;=RM$45,RC28&lt;&gt;"",RE28&gt;=RM$49,RE28&lt;&gt;""),AND(RG28&gt;=RM$45,RG28&lt;&gt;"",RI28&gt;=RM$49,RI28&lt;&gt;""),AND(RJ28&gt;=RM$45,RJ28&lt;&gt;"",RL28&gt;=RM$49,RL28&lt;&gt;""),AND(SH28&gt;=SU$45,SH28&lt;&gt;"",SJ28&gt;=SU$49,SJ28&lt;&gt;""),AND(SK28&gt;=SU$45,SK28&lt;&gt;"",SM28&gt;=SU$49,SM28&lt;&gt;""),AND(SO28&gt;=SU$45,SO28&lt;&gt;"",SQ28&gt;=SU$49,SQ28&lt;&gt;""),AND(SR28&gt;=SU$45,SR28&lt;&gt;"",ST28&gt;=SU$49,ST28&lt;&gt;"")),"Excellence",IF(K28="P","Worlds Team",IF(H28="P","National Team","")))))</f>
        <v/>
      </c>
      <c r="K28" s="3" t="str">
        <f>IF(OR(AND(AO28&gt;=AY$44,AO28&lt;&gt;"",AQ28&gt;=AY$48,AQ28&lt;&gt;"",AN28=""),AND(AR28&gt;=AY$44,AR28&lt;&gt;"",AT28&gt;=AY$48,AT28&lt;&gt;"",AN28=""),AND(AV28&gt;=AY$44,AV28&lt;&gt;"",AX28&gt;=AY$48,AX28&lt;&gt;"",AN28=""),AND(BP28&gt;=BZ$44,BP28&lt;&gt;"",BR28&gt;=BZ$48,BR28&lt;&gt;"",BO28=""),AND(BS28&gt;=BZ$44,BS28&lt;&gt;"",BU28&gt;=BZ$48,BU28&lt;&gt;"",BO28=""),AND(BW28&gt;=BZ$44,BW28&lt;&gt;"",BY28&gt;=BZ$48,BY28&lt;&gt;"",BO28=""),AND(CQ28&gt;=DA$44,CQ28&lt;&gt;"",CS28&gt;=DA$48,CS28&lt;&gt;"",CP28=""),AND(CT28&gt;=DA$44,CT28&lt;&gt;"",CV28&gt;=DA$48,CV28&lt;&gt;"",CP28=""),AND(CX28&gt;=DA$44,CX28&lt;&gt;"",CZ28&gt;=DA$48,CZ28&lt;&gt;"",CP28=""),AND(DX28&gt;=EK$44,DX28&lt;&gt;"",DZ28&gt;=EK$48,DZ28&lt;&gt;""),AND(EA28&gt;=EK$44,EA28&lt;&gt;"",EC28&gt;=EK$48,EC28&lt;&gt;""),AND(EE28&gt;=EK$44,EE28&lt;&gt;"",EG28&gt;=EK$48,EG28&lt;&gt;""),AND(EH28&gt;=EK$44,EH28&lt;&gt;"",EJ28&gt;=EK$48,EJ28&lt;&gt;""),AND(FF28&gt;=FS$44,FF28&lt;&gt;"",FH28&gt;=FS$48,FH28&lt;&gt;""),AND(FI28&gt;=FS$44,FI28&lt;&gt;"",FK28&gt;=FS$48,FK28&lt;&gt;""),AND(FM28&gt;=FS$44,FM28&lt;&gt;"",FO28&gt;=FS$48,FO28&lt;&gt;""),AND(FP28&gt;=FS$44,FP28&lt;&gt;"",FR28&gt;=FS$48,FR28&lt;&gt;""),AND(GN28&gt;=HA$44,GN28&lt;&gt;"",GP28&gt;=HA$48,GP28&lt;&gt;""),AND(GQ28&gt;=HA$44,GQ28&lt;&gt;"",GS28&gt;=HA$48,GS28&lt;&gt;""),AND(GU28&gt;=HA$44,GU28&lt;&gt;"",GW28&gt;=HA$48,GW28&lt;&gt;""),AND(GX28&gt;=HA$44,GX28&lt;&gt;"",GZ28&gt;=HA$48,GZ28&lt;&gt;""),AND(HV28&gt;=II$44,HV28&lt;&gt;"",HX28&gt;=II$48,HX28&lt;&gt;""),AND(HY28&gt;=II$44,HY28&lt;&gt;"",IA28&gt;=II$48,IA28&lt;&gt;""),AND(IC28&gt;=II$44,IC28&lt;&gt;"",IE28&gt;=II$48,IE28&lt;&gt;""),AND(IF28&gt;=II$44,IF28&lt;&gt;"",IH28&gt;=II$48,IH28&lt;&gt;""),AND(JD28&gt;=JQ$44,JD28&lt;&gt;"",JF28&gt;=JQ$48,JF28&lt;&gt;""),AND(JG28&gt;=JQ$44,JG28&lt;&gt;"",JI28&gt;=JQ$48,JI28&lt;&gt;""),AND(JK28&gt;=JQ$44,JK28&lt;&gt;"",JM28&gt;=JQ$48,JM28&lt;&gt;""),AND(JN28&gt;=JQ$44,JN28&lt;&gt;"",JP28&gt;=JQ$48,JP28&lt;&gt;""),AND(KL28&gt;=KY$44,KL28&lt;&gt;"",KN28&gt;=KY$48,KN28&lt;&gt;""),AND(KO28&gt;=KY$44,KO28&lt;&gt;"",KQ28&gt;=KY$48,KQ28&lt;&gt;""),AND(KS28&gt;=KY$44,KS28&lt;&gt;"",KU28&gt;=KY$48,KU28&lt;&gt;""),AND(KV28&gt;=KY$44,KV28&lt;&gt;"",KX28&gt;=KY$48,KX28&lt;&gt;""),AND(LT28&gt;=MG$44,LT28&lt;&gt;"",LV28&gt;=MG$48,LV28&lt;&gt;""),AND(LW28&gt;=MG$44,LW28&lt;&gt;"",LY28&gt;=MG$48,LY28&lt;&gt;""),AND(MA28&gt;=MG$44,MA28&lt;&gt;"",MC28&gt;=MG$48,MC28&lt;&gt;""),AND(MD28&gt;=MG$44,MD28&lt;&gt;"",MF28&gt;=MG$48,MF28&lt;&gt;""),AND(NB28&gt;=NO$44,NB28&lt;&gt;"",ND28&gt;=NO$48,ND28&lt;&gt;""),AND(NE28&gt;=NO$44,NE28&lt;&gt;"",NG28&gt;=NO$48,NG28&lt;&gt;""),AND(NI28&gt;=NO$44,NI28&lt;&gt;"",NK28&gt;=NO$48,NK28&lt;&gt;""),AND(NL28&gt;=NO$44,NL28&lt;&gt;"",NN28&gt;=NO$48,NN28&lt;&gt;""),AND(OJ28&gt;=OW$44,OJ28&lt;&gt;"",OL28&gt;=OW$48,OL28&lt;&gt;""),AND(OM28&gt;=OW$44,OM28&lt;&gt;"",OO28&gt;=OW$48,OO28&lt;&gt;""),AND(OQ28&gt;=OW$44,OQ28&lt;&gt;"",OS28&gt;=OW$48,OS28&lt;&gt;""),AND(OT28&gt;=OW$44,OT28&lt;&gt;"",OV28&gt;=OW$48,OV28&lt;&gt;""),AND(PR28&gt;=QE$44,PR28&lt;&gt;"",PT28&gt;=QE$48,PT28&lt;&gt;""),AND(PU28&gt;=QE$44,PU28&lt;&gt;"",PW28&gt;=QE$48,PW28&lt;&gt;""),AND(PY28&gt;=QE$44,PY28&lt;&gt;"",QA28&gt;=QE$48,QA28&lt;&gt;""),AND(QB28&gt;=QE$44,QB28&lt;&gt;"",QD28&gt;=QE$48,QD28&lt;&gt;""),AND(QZ28&gt;=RM$44,QZ28&lt;&gt;"",RB28&gt;=RM$48,RB28&lt;&gt;""),AND(RC28&gt;=RM$44,RC28&lt;&gt;"",RE28&gt;=RM$48,RE28&lt;&gt;""),AND(RG28&gt;=RM$44,RG28&lt;&gt;"",RI28&gt;=RM$48,RI28&lt;&gt;""),AND(RJ28&gt;=RM$44,RJ28&lt;&gt;"",RL28&gt;=RM$48,RL28&lt;&gt;""),AND(SH28&gt;=SU$44,SH28&lt;&gt;"",SJ28&gt;=SU$48,SJ28&lt;&gt;""),AND(SK28&gt;=SU$44,SK28&lt;&gt;"",SM28&gt;=SU$48,SM28&lt;&gt;""),AND(SO28&gt;=SU$44,SO28&lt;&gt;"",SQ28&gt;=SU$48,SQ28&lt;&gt;""),AND(SR28&gt;=SU$44,SR28&lt;&gt;"",ST28&gt;=SU$48,ST28&lt;&gt;"")),"P","")</f>
        <v/>
      </c>
      <c r="L28" s="8">
        <f>IF(COUNT(AQ28,AT28,BR28,BU28,CS28,CV28)&gt;0,LARGE((AQ28,AT28,BR28,BU28,CS28,CV28),1),0)</f>
        <v>47.52</v>
      </c>
      <c r="M28" s="8" t="str">
        <f>IF(L28="","",IF(OR(L28=CS28,L28=CV28),$CA$1,IF(OR(L28=BR28,L28=BU28),$AZ$1,IF(OR(L28=AQ28,L28=AT28),$Y$1,""))))</f>
        <v>2024 Nationals</v>
      </c>
      <c r="N28" s="8">
        <f>IF(COUNT(AQ28,AT28,BR28,BU28,CS28,CV28)&gt;1,LARGE((AQ28,AT28,BR28,BU28,CS28,CV28),2),0)</f>
        <v>44.2</v>
      </c>
      <c r="O28" s="8" t="str">
        <f>IF(N28="","",IF(OR(N28=CS28,N28=CV28),$CA$1,IF(OR(N28=BR28,N28=BU28),$AZ$1,IF(OR(N28=AQ28,N28=AT28),$Y$1,""))))</f>
        <v>2024 Nationals</v>
      </c>
      <c r="P28" s="8">
        <f>IF(COUNT(AQ28,AT28,BR28,BU28,CS28,CV28)&gt;2,MAX(AX28,BY28,CZ28,LARGE((AQ28,AT28,BR28,BU28,CS28,CV28),3)),IF(MAX(AX28,BY28,CZ28)&gt;0,MAX(AX28,BY28,CZ28),0))</f>
        <v>41.910000000000004</v>
      </c>
      <c r="Q28" s="8" t="str">
        <f>IF(P28="","",IF(OR(P28=CS28,P28=CV28,P28=CZ28),$CA$1,IF(OR(P28=BR28,P28=BU28,P28=BY28),$AZ$1,IF(OR(P28=AQ28,P28=AT28,P28=AX28),$Y$1,""))))</f>
        <v>2024 Elite Canada</v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11.2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Nationals</v>
      </c>
      <c r="T28" s="8">
        <f>IF(MAX(IF(AO28&gt;=$AY$43,AP28,0),IF(AR28&gt;=$AY$43,AS28,0),IF(AV28&gt;=$AY$43,AW28,0),IF(BP28&gt;=$BZ$43,BQ28,0),IF(BS28&gt;=$BZ$43,BT28,0),IF(BW28&gt;=$BZ$43,BX28,0),IF(CQ28&gt;=$DA$43,CR28,0),IF(CT28&gt;=$DA$43,CU28,0),IF(CX28&gt;=$DA$43,CY28,0),IF(DX28&gt;=$EK$43,DY28,0),IF(EA28&gt;=$EK$43,EB28,0),IF(EE28&gt;=$EK$43,EF28,0),IF(EH28&gt;=$EK$43,EI28,0),IF(FF28&gt;=$FS$43,FG28,0),IF(FI28&gt;=$FS$43,FJ28,0),IF(FM28&gt;=$FS$43,FN28,0),IF(FP28&gt;=$FS$43,FQ28,0),IF(GN28&gt;=$HA$43,GO28,0),IF(GQ28&gt;=$HA$43,GR28,0),IF(GU28&gt;=$HA$43,GV28,0),IF(GX28&gt;=$HA$43,GY28,0),IF(HV28&gt;=$II$43,HW28,0),IF(HY28&gt;=$II$43,HZ28,0),IF(IC28&gt;=$II$43,ID28,0),IF(IF28&gt;=$II$43,IG28,0),IF(JD28&gt;=$JQ$43,JE28,0),IF(JG28&gt;=$JQ$43,JH28,0),IF(JK28&gt;=$JQ$43,JL28,0),IF(JN28&gt;=$JQ$43,JO28,0),IF(KL28&gt;=$KY$43,KM28,0),IF(KO28&gt;=$KY$43,KP28,0),IF(KS28&gt;=$KY$43,KT28,0),IF(KV28&gt;=$KY$43,KW28,0),IF(LT28&gt;=$MG$43,LU28,0),IF(LW28&gt;=$MG$43,LX28,0),IF(MA28&gt;=$MG$43,MB28,0),IF(MD28&gt;=$MG$43,ME28,0),IF(NB28&gt;=$NO$43,NC28,0),IF(NE28&gt;=$NO$43,NF28,0),IF(NI28&gt;=$NO$43,NJ28,0),IF(NL28&gt;=$NO$43,NM28,0),IF(OJ28&gt;=$OW$43,OK28,0),IF(OM28&gt;=$OW$43,ON28,0),IF(OQ28&gt;=$OW$43,OR28,0),IF(OT28&gt;=$OW$43,OU28,0),IF(PR28&gt;=$QE$43,PS28,0),IF(PU28&gt;=$QE$43,PV28,0),IF(PY28&gt;=$QE$43,PZ28,0),IF(QB28&gt;=$QE$43,QC28,0),IF(QZ28&gt;=$RM$43,RA28,0),IF(RC28&gt;=$RM$43,RD28,0),IF(RG28&gt;=$RM$43,RH28,0),IF(RJ28&gt;=$RM$43,RK28,0),IF(SH28&gt;=$SU$43,SI28,0),IF(SK28&gt;=$SU$43,SL28,0),IF(SO28&gt;=$SU$43,SP28,0),IF(SR28&gt;=$SU$43,SS28,0))&gt;0,MAX(IF(AO28&gt;=$AY$43,AP28,0),IF(AR28&gt;=$AY$43,AS28,0),IF(AV28&gt;=$AY$43,AW28,0),IF(BP28&gt;=$BZ$43,BQ28,0),IF(BS28&gt;=$BZ$43,BT28,0),IF(BW28&gt;=$BZ$43,BX28,0),IF(CQ28&gt;=$DA$43,CR28,0),IF(CT28&gt;=$DA$43,CU28,0),IF(CX28&gt;=$DA$43,CY28,0),IF(DX28&gt;=$EK$43,DY28,0),IF(EA28&gt;=$EK$43,EB28,0),IF(EE28&gt;=$EK$43,EF28,0),IF(EH28&gt;=$EK$43,EI28,0),IF(FF28&gt;=$FS$43,FG28,0),IF(FI28&gt;=$FS$43,FJ28,0),IF(FM28&gt;=$FS$43,FN28,0),IF(FP28&gt;=$FS$43,FQ28,0),IF(GN28&gt;=$HA$43,GO28,0),IF(GQ28&gt;=$HA$43,GR28,0),IF(GU28&gt;=$HA$43,GV28,0),IF(GX28&gt;=$HA$43,GY28,0),IF(HV28&gt;=$II$43,HW28,0),IF(HY28&gt;=$II$43,HZ28,0),IF(IC28&gt;=$II$43,ID28,0),IF(IF28&gt;=$II$43,IG28,0),IF(JD28&gt;=$JQ$43,JE28,0),IF(JG28&gt;=$JQ$43,JH28,0),IF(JK28&gt;=$JQ$43,JL28,0),IF(JN28&gt;=$JQ$43,JO28,0),IF(KL28&gt;=$KY$43,KM28,0),IF(KO28&gt;=$KY$43,KP28,0),IF(KS28&gt;=$KY$43,KT28,0),IF(KV28&gt;=$KY$43,KW28,0),IF(LT28&gt;=$MG$43,LU28,0),IF(LW28&gt;=$MG$43,LX28,0),IF(MA28&gt;=$MG$43,MB28,0),IF(MD28&gt;=$MG$43,ME28,0),IF(NB28&gt;=$NO$43,NC28,0),IF(NE28&gt;=$NO$43,NF28,0),IF(NI28&gt;=$NO$43,NJ28,0),IF(NL28&gt;=$NO$43,NM28,0),IF(OJ28&gt;=$OW$43,OK28,0),IF(OM28&gt;=$OW$43,ON28,0),IF(OQ28&gt;=$OW$43,OR28,0),IF(OT28&gt;=$OW$43,OU28,0),IF(PR28&gt;=$QE$43,PS28,0),IF(PU28&gt;=$QE$43,PV28,0),IF(PY28&gt;=$QE$43,PZ28,0),IF(QB28&gt;=$QE$43,QC28,0),IF(QZ28&gt;=$RM$43,RA28,0),IF(RC28&gt;=$RM$43,RD28,0),IF(RG28&gt;=$RM$43,RH28,0),IF(RJ28&gt;=$RM$43,RK28,0),IF(SH28&gt;=$SU$43,SI28,0),IF(SK28&gt;=$SU$43,SL28,0),IF(SO28&gt;=$SU$43,SP28,0),IF(SR28&gt;=$SU$43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7"/>
      <c r="AO28" s="38" t="str">
        <f>IF(AA28&gt;0,AA28,"")</f>
        <v/>
      </c>
      <c r="AP28" s="38" t="str">
        <f>IF(AB28&gt;0,AB28,"")</f>
        <v/>
      </c>
      <c r="AQ28" s="40" t="str">
        <f>IF(SUM(Y28:AB28)-AC28&gt;0,SUM(Y28:AB28)-AC28,"")</f>
        <v/>
      </c>
      <c r="AR28" s="40" t="str">
        <f>IF(AF28&gt;0,AF28,"")</f>
        <v/>
      </c>
      <c r="AS28" s="40" t="str">
        <f>IF(AG28&gt;0,AG28,"")</f>
        <v/>
      </c>
      <c r="AT28" s="40" t="str">
        <f>IF(SUM(AD28:AG28)-AH28&gt;0,SUM(AD28:AG28)-AH28,"")</f>
        <v/>
      </c>
      <c r="AU28" s="40" t="str">
        <f>IF(AQ28="","",MAX(AQ28,AT28))</f>
        <v/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 t="str">
        <f>IF(SUM(AU28,AX28)&gt;0,SUM(AU28,AX28),"")</f>
        <v/>
      </c>
      <c r="AZ28" s="26">
        <v>4.8</v>
      </c>
      <c r="BA28" s="26">
        <v>2.5</v>
      </c>
      <c r="BB28" s="26">
        <v>3.1</v>
      </c>
      <c r="BC28" s="26">
        <v>14.76</v>
      </c>
      <c r="BD28" s="26">
        <v>0</v>
      </c>
      <c r="BE28" s="26">
        <v>13.9</v>
      </c>
      <c r="BF28" s="26">
        <v>9.1</v>
      </c>
      <c r="BG28" s="26">
        <v>6.7</v>
      </c>
      <c r="BH28" s="26">
        <v>14.61</v>
      </c>
      <c r="BI28" s="26">
        <v>2.4</v>
      </c>
      <c r="BJ28" s="26"/>
      <c r="BK28" s="26"/>
      <c r="BL28" s="26"/>
      <c r="BM28" s="26"/>
      <c r="BN28" s="26"/>
      <c r="BO28" s="28"/>
      <c r="BP28" s="39">
        <f>IF(BB28&gt;0,BB28,"")</f>
        <v>3.1</v>
      </c>
      <c r="BQ28" s="39">
        <f>IF(BC28&gt;0,BC28,"")</f>
        <v>14.76</v>
      </c>
      <c r="BR28" s="11">
        <f>IF(SUM(AZ28:BC28)-BD28&gt;0,SUM(AZ28:BC28)-BD28,"")</f>
        <v>25.16</v>
      </c>
      <c r="BS28" s="11">
        <f>IF(BG28&gt;0,BG28,"")</f>
        <v>6.7</v>
      </c>
      <c r="BT28" s="11">
        <f>IF(BH28&gt;0,BH28,"")</f>
        <v>14.61</v>
      </c>
      <c r="BU28" s="11">
        <f>IF(SUM(BE28:BH28)-BI28&gt;0,SUM(BE28:BH28)-BI28,"")</f>
        <v>41.910000000000004</v>
      </c>
      <c r="BV28" s="11">
        <f>IF(BR28="","",MAX(BR28,BU28))</f>
        <v>41.910000000000004</v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>
        <f>IF(SUM(BV28,BY28)&gt;0,SUM(BV28,BY28),"")</f>
        <v>41.910000000000004</v>
      </c>
      <c r="CA28" s="22">
        <v>13.3</v>
      </c>
      <c r="CB28" s="22">
        <v>8.1999999999999993</v>
      </c>
      <c r="CC28" s="22">
        <v>10.1</v>
      </c>
      <c r="CD28" s="22">
        <v>12.6</v>
      </c>
      <c r="CE28" s="22">
        <v>0</v>
      </c>
      <c r="CF28" s="22">
        <v>13.4</v>
      </c>
      <c r="CG28" s="22">
        <v>9.1</v>
      </c>
      <c r="CH28" s="22">
        <v>11.2</v>
      </c>
      <c r="CI28" s="22">
        <v>13.82</v>
      </c>
      <c r="CJ28" s="22">
        <v>0</v>
      </c>
      <c r="CK28" s="22"/>
      <c r="CL28" s="22"/>
      <c r="CM28" s="22"/>
      <c r="CN28" s="22"/>
      <c r="CO28" s="22"/>
      <c r="CP28" s="27"/>
      <c r="CQ28" s="38">
        <f>IF(CC28&gt;0,CC28,"")</f>
        <v>10.1</v>
      </c>
      <c r="CR28" s="38">
        <f>IF(CD28&gt;0,CD28,"")</f>
        <v>12.6</v>
      </c>
      <c r="CS28" s="40">
        <f>IF(SUM(CA28:CD28)-CE28&gt;0,SUM(CA28:CD28)-CE28,"")</f>
        <v>44.2</v>
      </c>
      <c r="CT28" s="40">
        <f>IF(CH28&gt;0,CH28,"")</f>
        <v>11.2</v>
      </c>
      <c r="CU28" s="40">
        <f>IF(CI28&gt;0,CI28,"")</f>
        <v>13.82</v>
      </c>
      <c r="CV28" s="40">
        <f>IF(SUM(CF28:CI28)-CJ28&gt;0,SUM(CF28:CI28)-CJ28,"")</f>
        <v>47.52</v>
      </c>
      <c r="CW28" s="40">
        <f>IF(CS28="","",MAX(CS28,CV28))</f>
        <v>47.52</v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>
        <f>IF(SUM(CW28,CZ28)&gt;0,SUM(CW28,CZ28),"")</f>
        <v>47.52</v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9.0500000000000007</v>
      </c>
      <c r="SW28" s="22">
        <f>IF($CP28="P",CB28,(CB28+BA28)/2)</f>
        <v>5.35</v>
      </c>
      <c r="SX28" s="22">
        <f>IF($CP28="P",CC28,(CC28+BB28)/2)</f>
        <v>6.6</v>
      </c>
      <c r="SY28" s="22">
        <f>IF($CP28="P",CD28,(CD28+BC28)/2)</f>
        <v>13.68</v>
      </c>
      <c r="SZ28" s="22">
        <f>IF($CP28="P",CE28,(CE28+BD28)/2)</f>
        <v>0</v>
      </c>
      <c r="TA28" s="22">
        <f>IF($CP28="P",CF28,(CF28+BE28)/2)</f>
        <v>13.65</v>
      </c>
      <c r="TB28" s="22">
        <f>IF($CP28="P",CG28,(CG28+BF28)/2)</f>
        <v>9.1</v>
      </c>
      <c r="TC28" s="22">
        <f>IF($CP28="P",CH28,(CH28+BG28)/2)</f>
        <v>8.9499999999999993</v>
      </c>
      <c r="TD28" s="22">
        <f>IF($CP28="P",CI28,(CI28+BH28)/2)</f>
        <v>14.215</v>
      </c>
      <c r="TE28" s="22">
        <f>IF($CP28="P",CJ28,(CJ28+BI28)/2)</f>
        <v>1.2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6.6</v>
      </c>
      <c r="TM28" s="40">
        <f>IF(SY28&gt;0,SY28,"")</f>
        <v>13.68</v>
      </c>
      <c r="TN28" s="40">
        <f>IF(SUM(SV28:SY28)-SZ28&gt;0,SUM(SV28:SY28)-SZ28,"")</f>
        <v>34.68</v>
      </c>
      <c r="TO28" s="40">
        <f>IF(TC28&gt;0,TC28,"")</f>
        <v>8.9499999999999993</v>
      </c>
      <c r="TP28" s="40">
        <f>IF(TD28&gt;0,TD28,"")</f>
        <v>14.215</v>
      </c>
      <c r="TQ28" s="40">
        <f>IF(SUM(TA28:TD28)-TE28&gt;0,SUM(TA28:TD28)-TE28,"")</f>
        <v>44.714999999999996</v>
      </c>
      <c r="TR28" s="40">
        <f>IF(MAX(TN28,TQ28)&gt;0,MAX(TN28,TQ28),"")</f>
        <v>44.714999999999996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44.714999999999996</v>
      </c>
    </row>
    <row r="29" spans="1:542" x14ac:dyDescent="0.2">
      <c r="A29" s="4" t="str" cm="1">
        <f t="array" ref="A29">IF(AND(J29&lt;&gt;"",J29&lt;&gt;"No DD"),SUMPRODUCT((J$4:J$41&lt;&gt;"")*(J$4:J$41&lt;&gt;"No DD")*(F$4:F$41&gt;F29))+1,IF(J29="No DD",SUMPRODUCT((J$4:J$41="No DD")*(F$4:F$41&gt;F29))+1+SUMPRODUCT((J$4:J$41&lt;&gt;"")*(J$4:J$41&lt;&gt;"No DD")),""))</f>
        <v/>
      </c>
      <c r="B29" s="4" t="str" cm="1">
        <f t="array" ref="B29">IF(AND(J29&lt;&gt;"",J29&lt;&gt;"No DD",G29=""),SUMPRODUCT((J$4:J$41&lt;&gt;"")*(J$4:J$41&lt;&gt;"No DD")*(G$4:G$41="")*(F$4:F$41&gt;F29))+1,IF(J29="No DD",SUMPRODUCT((J$4:J$41="No DD")*(F$4:F$41&gt;F29)*(G$4:G$41=""))+1+SUMPRODUCT((J$4:J$41&lt;&gt;"")*(G$4:G$41="")*(J$4:J$41&lt;&gt;"No DD")),""))</f>
        <v/>
      </c>
      <c r="C29" s="5" t="s">
        <v>112</v>
      </c>
      <c r="D29" s="4" t="s">
        <v>5</v>
      </c>
      <c r="E29" s="4">
        <v>2005</v>
      </c>
      <c r="F29" s="9">
        <f>SUM(L29:V29)+SUM(L29:T29)*0.0000001+SUM(L29)*0.0000000000001</f>
        <v>139.16001391600417</v>
      </c>
      <c r="G29" s="66"/>
      <c r="H29" s="3" t="str">
        <f>IF(OR(AND(AO29&gt;=AY$43,AO29&lt;&gt;"",AQ29&gt;=AY$47,AQ29&lt;&gt;"",AN29=""),AND(AR29&gt;=AY$43,AR29&lt;&gt;"",AT29&gt;=AY$47,AT29&lt;&gt;"",AN29=""),AND(AV29&gt;=AY$43,AV29&lt;&gt;"",AX29&gt;=AY$47,AX29&lt;&gt;"",AN29=""),AND(BP29&gt;=BZ$43,BP29&lt;&gt;"",BR29&gt;=BZ$47,BR29&lt;&gt;"",BO29=""),AND(BS29&gt;=BZ$43,BS29&lt;&gt;"",BU29&gt;=BZ$47,BU29&lt;&gt;"",BO29=""),AND(BW29&gt;=BZ$43,BW29&lt;&gt;"",BY29&gt;=BZ$47,BY29&lt;&gt;"",BO29=""),AND(CQ29&gt;=DA$43,CQ29&lt;&gt;"",CS29&gt;=DA$47,CS29&lt;&gt;"",CP29=""),AND(CT29&gt;=DA$43,CT29&lt;&gt;"",CV29&gt;=DA$47,CV29&lt;&gt;"",CP29=""),AND(CX29&gt;=DA$43,CX29&lt;&gt;"",CZ29&gt;=DA$47,CZ29&lt;&gt;"",CP29=""),AND(DX29&gt;=EK$43,DX29&lt;&gt;"",DZ29&gt;=EK$47,DZ29&lt;&gt;""),AND(EA29&gt;=EK$43,EA29&lt;&gt;"",EC29&gt;=EK$47,EC29&lt;&gt;""),AND(EE29&gt;=EK$43,EE29&lt;&gt;"",EG29&gt;=EK$47,EG29&lt;&gt;""),AND(EH29&gt;=EK$43,EH29&lt;&gt;"",EJ29&gt;=EK$47,EJ29&lt;&gt;""),AND(FF29&gt;=FS$43,FF29&lt;&gt;"",FH29&gt;=FS$47,FH29&lt;&gt;""),AND(FI29&gt;=FS$43,FI29&lt;&gt;"",FK29&gt;=FS$47,FK29&lt;&gt;""),AND(FM29&gt;=FS$43,FM29&lt;&gt;"",FO29&gt;=FS$47,FO29&lt;&gt;""),AND(FP29&gt;=FS$43,FP29&lt;&gt;"",FR29&gt;=FS$47,FR29&lt;&gt;""),AND(GN29&gt;=HA$43,GN29&lt;&gt;"",GP29&gt;=HA$47,GP29&lt;&gt;""),AND(GQ29&gt;=HA$43,GQ29&lt;&gt;"",GS29&gt;=HA$47,GS29&lt;&gt;""),AND(GU29&gt;=HA$43,GU29&lt;&gt;"",GW29&gt;=HA$47,GW29&lt;&gt;""),AND(GX29&gt;=HA$43,GX29&lt;&gt;"",GZ29&gt;=HA$47,GZ29&lt;&gt;""),AND(HV29&gt;=II$43,HV29&lt;&gt;"",HX29&gt;=II$47,HX29&lt;&gt;""),AND(HY29&gt;=II$43,HY29&lt;&gt;"",IA29&gt;=II$47,IA29&lt;&gt;""),AND(IC29&gt;=II$43,IC29&lt;&gt;"",IE29&gt;=II$47,IE29&lt;&gt;""),AND(IF29&gt;=II$43,IF29&lt;&gt;"",IH29&gt;=II$47,IH29&lt;&gt;""),AND(JD29&gt;=JQ$43,JD29&lt;&gt;"",JF29&gt;=JQ$47,JF29&lt;&gt;""),AND(JG29&gt;=JQ$43,JG29&lt;&gt;"",JI29&gt;=JQ$47,JI29&lt;&gt;""),AND(JK29&gt;=JQ$43,JK29&lt;&gt;"",JM29&gt;=JQ$47,JM29&lt;&gt;""),AND(JN29&gt;=JQ$43,JN29&lt;&gt;"",JP29&gt;=JQ$47,JP29&lt;&gt;""),AND(KL29&gt;=KY$43,KL29&lt;&gt;"",KN29&gt;=KY$47,KN29&lt;&gt;""),AND(KO29&gt;=KY$43,KO29&lt;&gt;"",KQ29&gt;=KY$47,KQ29&lt;&gt;""),AND(KS29&gt;=KY$43,KS29&lt;&gt;"",KU29&gt;=KY$47,KU29&lt;&gt;""),AND(KV29&gt;=KY$43,KV29&lt;&gt;"",KX29&gt;=KY$47,KX29&lt;&gt;""),AND(LT29&gt;=MG$43,LT29&lt;&gt;"",LV29&gt;=MG$47,LV29&lt;&gt;""),AND(LW29&gt;=MG$43,LW29&lt;&gt;"",LY29&gt;=MG$47,LY29&lt;&gt;""),AND(MA29&gt;=MG$43,MA29&lt;&gt;"",MC29&gt;=MG$47,MC29&lt;&gt;""),AND(MD29&gt;=MG$43,MD29&lt;&gt;"",MF29&gt;=MG$47,MF29&lt;&gt;""),AND(NB29&gt;=NO$43,NB29&lt;&gt;"",ND29&gt;=NO$47,ND29&lt;&gt;""),AND(NE29&gt;=NO$43,NE29&lt;&gt;"",NG29&gt;=NO$47,NG29&lt;&gt;""),AND(NI29&gt;=NO$43,NI29&lt;&gt;"",NK29&gt;=NO$47,NK29&lt;&gt;""),AND(NL29&gt;=NO$43,NL29&lt;&gt;"",NN29&gt;=NO$47,NN29&lt;&gt;""),AND(OJ29&gt;=OW$43,OJ29&lt;&gt;"",OL29&gt;=OW$47,OL29&lt;&gt;""),AND(OM29&gt;=OW$43,OM29&lt;&gt;"",OO29&gt;=OW$47,OO29&lt;&gt;""),AND(OQ29&gt;=OW$43,OQ29&lt;&gt;"",OS29&gt;=OW$47,OS29&lt;&gt;""),AND(OT29&gt;=OW$43,OT29&lt;&gt;"",OV29&gt;=OW$47,OV29&lt;&gt;""),AND(PR29&gt;=QE$43,PR29&lt;&gt;"",PT29&gt;=QE$47,PT29&lt;&gt;""),AND(PU29&gt;=QE$43,PU29&lt;&gt;"",PW29&gt;=QE$47,PW29&lt;&gt;""),AND(PY29&gt;=QE$43,PY29&lt;&gt;"",QA29&gt;=QE$47,QA29&lt;&gt;""),AND(QB29&gt;=QE$43,QB29&lt;&gt;"",QD29&gt;=QE$47,QD29&lt;&gt;""),AND(QZ29&gt;=RM$43,QZ29&lt;&gt;"",RB29&gt;=RM$47,RB29&lt;&gt;""),AND(RC29&gt;=RM$43,RC29&lt;&gt;"",RE29&gt;=RM$47,RE29&lt;&gt;""),AND(RG29&gt;=RM$43,RG29&lt;&gt;"",RI29&gt;=RM$47,RI29&lt;&gt;""),AND(RJ29&gt;=RM$43,RJ29&lt;&gt;"",RL29&gt;=RM$47,RL29&lt;&gt;""),AND(SH29&gt;=SU$43,SH29&lt;&gt;"",SJ29&gt;=SU$47,SJ29&lt;&gt;""),AND(SK29&gt;=SU$43,SK29&lt;&gt;"",SM29&gt;=SU$47,SM29&lt;&gt;""),AND(SO29&gt;=SU$43,SO29&lt;&gt;"",SQ29&gt;=SU$47,SQ29&lt;&gt;""),AND(SR29&gt;=SU$43,SR29&lt;&gt;"",ST29&gt;=SU$47,ST29&lt;&gt;"")),"P","")</f>
        <v/>
      </c>
      <c r="I29" s="3" t="str">
        <f>IF(OR(AND(AQ29&gt;=AY$47,AQ29&lt;&gt;"",AN29=""),AND(AT29&gt;=AY$47,AT29&lt;&gt;"",AN29=""),AND(AX29&gt;=AY$47,AX29&lt;&gt;"",AN29=""),AND(BR29&gt;=BZ$47,BR29&lt;&gt;"",BO29=""),AND(BU29&gt;=BZ$47,BU29&lt;&gt;"",BO29=""),AND(BY29&gt;=BZ$47,BY29&lt;&gt;"",BO29=""),AND(CS29&gt;=DA$47,CS29&lt;&gt;"",CP29=""),AND(CV29&gt;=DA$47,CV29&lt;&gt;"",CP29=""),AND(CZ29&gt;=DA$47,CZ29&lt;&gt;"",CP29=""),AND(DZ29&gt;=EK$47,DZ29&lt;&gt;""),AND(EC29&gt;=EK$47,EC29&lt;&gt;""),AND(EG29&gt;=EK$47,EG29&lt;&gt;""),AND(EJ29&gt;=EK$47,EJ29&lt;&gt;""),AND(FH29&gt;=FS$47,FH29&lt;&gt;""),AND(FK29&gt;=FS$47,FK29&lt;&gt;""),AND(FO29&gt;=FS$47,FO29&lt;&gt;""),AND(FR29&gt;=FS$47,FR29&lt;&gt;""),AND(GP29&gt;=HA$47,GP29&lt;&gt;""),AND(GS29&gt;=HA$47,GS29&lt;&gt;""),AND(GW29&gt;=HA$47,GW29&lt;&gt;""),AND(GZ29&gt;=HA$47,GZ29&lt;&gt;""),AND(HX29&gt;=II$47,HX29&lt;&gt;""),AND(IA29&gt;=II$47,IA29&lt;&gt;""),AND(IE29&gt;=II$47,IE29&lt;&gt;""),AND(IH29&gt;=II$47,IH29&lt;&gt;""),AND(JF29&gt;=JQ$47,JF29&lt;&gt;""),AND(JI29&gt;=JQ$47,JI29&lt;&gt;""),AND(JM29&gt;=JQ$47,JM29&lt;&gt;""),AND(JP29&gt;=JQ$47,JP29&lt;&gt;""),AND(KN29&gt;=KY$47,KN29&lt;&gt;""),AND(KQ29&gt;=KY$47,KQ29&lt;&gt;""),AND(KU29&gt;=KY$47,KU29&lt;&gt;""),AND(KX29&gt;=KY$47,KX29&lt;&gt;""),AND(LV29&gt;=MG$47,LV29&lt;&gt;""),AND(LY29&gt;=MG$47,LY29&lt;&gt;""),AND(MC29&gt;=MG$47,MC29&lt;&gt;""),AND(MF29&gt;=MG$47,MF29&lt;&gt;""),AND(ND29&gt;=NO$47,ND29&lt;&gt;""),AND(NG29&gt;=NO$47,NG29&lt;&gt;""),AND(NK29&gt;=NO$47,NK29&lt;&gt;""),AND(NN29&gt;=NO$47,NN29&lt;&gt;""),AND(OL29&gt;=OW$47,OL29&lt;&gt;""),AND(OO29&gt;=OW$47,OO29&lt;&gt;""),AND(OS29&gt;=OW$47,OS29&lt;&gt;""),AND(OV29&gt;=OW$47,OV29&lt;&gt;""),AND(PT29&gt;=QE$47,PT29&lt;&gt;""),AND(PW29&gt;=QE$47,PW29&lt;&gt;""),AND(QA29&gt;=QE$47,QA29&lt;&gt;""),AND(QD29&gt;=QE$47,QD29&lt;&gt;""),AND(RB29&gt;=RM$47,RB29&lt;&gt;""),AND(RE29&gt;=RM$47,RE29&lt;&gt;""),AND(RI29&gt;=RM$47,RI29&lt;&gt;""),AND(RL29&gt;=RM$47,RL29&lt;&gt;""),AND(SJ29&gt;=SU$47,SJ29&lt;&gt;""),AND(SM29&gt;=SU$47,SM29&lt;&gt;""),AND(SQ29&gt;=SU$47,SQ29&lt;&gt;""),AND(ST29&gt;=SU$47,ST29&lt;&gt;"")),"P","")</f>
        <v/>
      </c>
      <c r="J29" s="36" t="str">
        <f>IF(AND(I29="P",H29=""),"No DD",IF(OR(AND(AO29&gt;=AY$46,AO29&lt;&gt;"",AQ29&gt;=AY$50,AQ29&lt;&gt;"",AN29=""),AND(AR29&gt;=AY$46,AR29&lt;&gt;"",AT29&gt;=AY$50,AT29&lt;&gt;"",AN29=""),AND(AV29&gt;=AY$46,AV29&lt;&gt;"",AX29&gt;=AY$50,AX29&lt;&gt;"",AN29=""),AND(BP29&gt;=BZ$46,BP29&lt;&gt;"",BR29&gt;=BZ$50,BR29&lt;&gt;"",BO29=""),AND(BS29&gt;=BZ$46,BS29&lt;&gt;"",BU29&gt;=BZ$50,BU29&lt;&gt;"",BO29=""),AND(BW29&gt;=BZ$46,BW29&lt;&gt;"",BY29&gt;=BZ$50,BY29&lt;&gt;"",BO29=""),AND(CQ29&gt;=DA$46,CQ29&lt;&gt;"",CS29&gt;=DA$50,CS29&lt;&gt;"",CP29=""),AND(CT29&gt;=DA$46,CT29&lt;&gt;"",CV29&gt;=DA$50,CV29&lt;&gt;"",CP29=""),AND(CX29&gt;=DA$46,CX29&lt;&gt;"",CZ29&gt;=DA$50,CZ29&lt;&gt;"",CP29=""),AND(DX29&gt;=EK$46,DX29&lt;&gt;"",DZ29&gt;=EK$50,DZ29&lt;&gt;""),AND(EA29&gt;=EK$46,EA29&lt;&gt;"",EC29&gt;=EK$50,EC29&lt;&gt;""),AND(EE29&gt;=EK$46,EE29&lt;&gt;"",EG29&gt;=EK$50,EG29&lt;&gt;""),AND(EH29&gt;=EK$46,EH29&lt;&gt;"",EJ29&gt;=EK$50,EJ29&lt;&gt;""),AND(FF29&gt;=FS$46,FF29&lt;&gt;"",FH29&gt;=FS$50,FH29&lt;&gt;""),AND(FI29&gt;=FS$46,FI29&lt;&gt;"",FK29&gt;=FS$50,FK29&lt;&gt;""),AND(FM29&gt;=FS$46,FM29&lt;&gt;"",FO29&gt;=FS$50,FO29&lt;&gt;""),AND(FP29&gt;=FS$46,FP29&lt;&gt;"",FR29&gt;=FS$50,FR29&lt;&gt;""),AND(GN29&gt;=HA$46,GN29&lt;&gt;"",GP29&gt;=HA$50,GP29&lt;&gt;""),AND(GQ29&gt;=HA$46,GQ29&lt;&gt;"",GS29&gt;=HA$50,GS29&lt;&gt;""),AND(GU29&gt;=HA$46,GU29&lt;&gt;"",GW29&gt;=HA$50,GW29&lt;&gt;""),AND(GX29&gt;=HA$46,GX29&lt;&gt;"",GZ29&gt;=HA$50,GZ29&lt;&gt;""),AND(HV29&gt;=II$46,HV29&lt;&gt;"",HX29&gt;=II$50,HX29&lt;&gt;""),AND(HY29&gt;=II$46,HY29&lt;&gt;"",IA29&gt;=II$50,IA29&lt;&gt;""),AND(IC29&gt;=II$46,IC29&lt;&gt;"",IE29&gt;=II$50,IE29&lt;&gt;""),AND(IF29&gt;=II$46,IF29&lt;&gt;"",IH29&gt;=II$50,IH29&lt;&gt;""),AND(JD29&gt;=JQ$46,JD29&lt;&gt;"",JF29&gt;=JQ$50,JF29&lt;&gt;""),AND(JG29&gt;=JQ$46,JG29&lt;&gt;"",JI29&gt;=JQ$50,JI29&lt;&gt;""),AND(JK29&gt;=JQ$46,JK29&lt;&gt;"",JM29&gt;=JQ$50,JM29&lt;&gt;""),AND(JN29&gt;=JQ$46,JN29&lt;&gt;"",JP29&gt;=JQ$50,JP29&lt;&gt;""),AND(KL29&gt;=KY$46,KL29&lt;&gt;"",KN29&gt;=KY$50,KN29&lt;&gt;""),AND(KO29&gt;=KY$46,KO29&lt;&gt;"",KQ29&gt;=KY$50,KQ29&lt;&gt;""),AND(KS29&gt;=KY$46,KS29&lt;&gt;"",KU29&gt;=KY$50,KU29&lt;&gt;""),AND(KV29&gt;=KY$46,KV29&lt;&gt;"",KX29&gt;=KY$50,KX29&lt;&gt;""),AND(LT29&gt;=MG$46,LT29&lt;&gt;"",LV29&gt;=MG$50,LV29&lt;&gt;""),AND(LW29&gt;=MG$46,LW29&lt;&gt;"",LY29&gt;=MG$50,LY29&lt;&gt;""),AND(MA29&gt;=MG$46,MA29&lt;&gt;"",MC29&gt;=MG$50,MC29&lt;&gt;""),AND(MD29&gt;=MG$46,MD29&lt;&gt;"",MF29&gt;=MG$50,MF29&lt;&gt;""),AND(NB29&gt;=NO$46,NB29&lt;&gt;"",ND29&gt;=NO$50,ND29&lt;&gt;""),AND(NE29&gt;=NO$46,NE29&lt;&gt;"",NG29&gt;=NO$50,NG29&lt;&gt;""),AND(NI29&gt;=NO$46,NI29&lt;&gt;"",NK29&gt;=NO$50,NK29&lt;&gt;""),AND(NL29&gt;=NO$46,NL29&lt;&gt;"",NN29&gt;=NO$50,NN29&lt;&gt;""),AND(OJ29&gt;=OW$46,OJ29&lt;&gt;"",OL29&gt;=OW$50,OL29&lt;&gt;""),AND(OM29&gt;=OW$46,OM29&lt;&gt;"",OO29&gt;=OW$50,OO29&lt;&gt;""),AND(OQ29&gt;=OW$46,OQ29&lt;&gt;"",OS29&gt;=OW$50,OS29&lt;&gt;""),AND(OT29&gt;=OW$46,OT29&lt;&gt;"",OV29&gt;=OW$50,OV29&lt;&gt;""),AND(PR29&gt;=QE$46,PR29&lt;&gt;"",PT29&gt;=QE$50,PT29&lt;&gt;""),AND(PU29&gt;=QE$46,PU29&lt;&gt;"",PW29&gt;=QE$50,PW29&lt;&gt;""),AND(PY29&gt;=QE$46,PY29&lt;&gt;"",QA29&gt;=QE$50,QA29&lt;&gt;""),AND(QB29&gt;=QE$46,QB29&lt;&gt;"",QD29&gt;=QE$50,QD29&lt;&gt;""),AND(QZ29&gt;=RM$46,QZ29&lt;&gt;"",RB29&gt;=RM$50,RB29&lt;&gt;""),AND(RC29&gt;=RM$46,RC29&lt;&gt;"",RE29&gt;=RM$50,RE29&lt;&gt;""),AND(RG29&gt;=RM$46,RG29&lt;&gt;"",RI29&gt;=RM$50,RI29&lt;&gt;""),AND(RJ29&gt;=RM$46,RJ29&lt;&gt;"",RL29&gt;=RM$50,RL29&lt;&gt;""),AND(SH29&gt;=SU$46,SH29&lt;&gt;"",SJ29&gt;=SU$50,SJ29&lt;&gt;""),AND(SK29&gt;=SU$46,SK29&lt;&gt;"",SM29&gt;=SU$50,SM29&lt;&gt;""),AND(SO29&gt;=SU$46,SO29&lt;&gt;"",SQ29&gt;=SU$50,SQ29&lt;&gt;""),AND(SR29&gt;=SU$46,SR29&lt;&gt;"",ST29&gt;=SU$50,ST29&lt;&gt;"")),"Merit",IF(OR(AND(AO29&gt;=AY$45,AO29&lt;&gt;"",AQ29&gt;=AY$49,AQ29&lt;&gt;"",AN29=""),AND(AR29&gt;=AY$45,AR29&lt;&gt;"",AT29&gt;=AY$49,AT29&lt;&gt;"",AN29=""),AND(AV29&gt;=AY$45,AV29&lt;&gt;"",AX29&gt;=AY$49,AX29&lt;&gt;"",AN29=""),AND(BP29&gt;=BZ$45,BP29&lt;&gt;"",BR29&gt;=BZ$49,BR29&lt;&gt;"",BO29=""),AND(BS29&gt;=BZ$45,BS29&lt;&gt;"",BU29&gt;=BZ$49,BU29&lt;&gt;"",BO29=""),AND(BW29&gt;=BZ$45,BW29&lt;&gt;"",BY29&gt;=BZ$49,BY29&lt;&gt;"",BO29=""),AND(CQ29&gt;=DA$45,CQ29&lt;&gt;"",CS29&gt;=DA$49,CS29&lt;&gt;"",CP29=""),AND(CT29&gt;=DA$45,CT29&lt;&gt;"",CV29&gt;=DA$49,CV29&lt;&gt;"",CP29=""),AND(CX29&gt;=DA$45,CX29&lt;&gt;"",CZ29&gt;=DA$49,CZ29&lt;&gt;"",CP29=""),AND(DX29&gt;=EK$45,DX29&lt;&gt;"",DZ29&gt;=EK$49,DZ29&lt;&gt;""),AND(EA29&gt;=EK$45,EA29&lt;&gt;"",EC29&gt;=EK$49,EC29&lt;&gt;""),AND(EE29&gt;=EK$45,EE29&lt;&gt;"",EG29&gt;=EK$49,EG29&lt;&gt;""),AND(EH29&gt;=EK$45,EH29&lt;&gt;"",EJ29&gt;=EK$49,EJ29&lt;&gt;""),AND(FF29&gt;=FS$45,FF29&lt;&gt;"",FH29&gt;=FS$49,FH29&lt;&gt;""),AND(FI29&gt;=FS$45,FI29&lt;&gt;"",FK29&gt;=FS$49,FK29&lt;&gt;""),AND(FM29&gt;=FS$45,FM29&lt;&gt;"",FO29&gt;=FS$49,FO29&lt;&gt;""),AND(FP29&gt;=FS$45,FP29&lt;&gt;"",FR29&gt;=FS$49,FR29&lt;&gt;""),AND(GN29&gt;=HA$45,GN29&lt;&gt;"",GP29&gt;=HA$49,GP29&lt;&gt;""),AND(GQ29&gt;=HA$45,GQ29&lt;&gt;"",GS29&gt;=HA$49,GS29&lt;&gt;""),AND(GU29&gt;=HA$45,GU29&lt;&gt;"",GW29&gt;=HA$49,GW29&lt;&gt;""),AND(GX29&gt;=HA$45,GX29&lt;&gt;"",GZ29&gt;=HA$49,GZ29&lt;&gt;""),AND(HV29&gt;=II$45,HV29&lt;&gt;"",HX29&gt;=II$49,HX29&lt;&gt;""),AND(HY29&gt;=II$45,HY29&lt;&gt;"",IA29&gt;=II$49,IA29&lt;&gt;""),AND(IC29&gt;=II$45,IC29&lt;&gt;"",IE29&gt;=II$49,IE29&lt;&gt;""),AND(IF29&gt;=II$45,IF29&lt;&gt;"",IH29&gt;=II$49,IH29&lt;&gt;""),AND(JD29&gt;=JQ$45,JD29&lt;&gt;"",JF29&gt;=JQ$49,JF29&lt;&gt;""),AND(JG29&gt;=JQ$45,JG29&lt;&gt;"",JI29&gt;=JQ$49,JI29&lt;&gt;""),AND(JK29&gt;=JQ$45,JK29&lt;&gt;"",JM29&gt;=JQ$49,JM29&lt;&gt;""),AND(JN29&gt;=JQ$45,JN29&lt;&gt;"",JP29&gt;=JQ$49,JP29&lt;&gt;""),AND(KL29&gt;=KY$45,KL29&lt;&gt;"",KN29&gt;=KY$49,KN29&lt;&gt;""),AND(KO29&gt;=KY$45,KO29&lt;&gt;"",KQ29&gt;=KY$49,KQ29&lt;&gt;""),AND(KS29&gt;=KY$45,KS29&lt;&gt;"",KU29&gt;=KY$49,KU29&lt;&gt;""),AND(KV29&gt;=KY$45,KV29&lt;&gt;"",KX29&gt;=KY$49,KX29&lt;&gt;""),AND(LT29&gt;=MG$45,LT29&lt;&gt;"",LV29&gt;=MG$49,LV29&lt;&gt;""),AND(LW29&gt;=MG$45,LW29&lt;&gt;"",LY29&gt;=MG$49,LY29&lt;&gt;""),AND(MA29&gt;=MG$45,MA29&lt;&gt;"",MC29&gt;=MG$49,MC29&lt;&gt;""),AND(MD29&gt;=MG$45,MD29&lt;&gt;"",MF29&gt;=MG$49,MF29&lt;&gt;""),AND(NB29&gt;=NO$45,NB29&lt;&gt;"",ND29&gt;=NO$49,ND29&lt;&gt;""),AND(NE29&gt;=NO$45,NE29&lt;&gt;"",NG29&gt;=NO$49,NG29&lt;&gt;""),AND(NI29&gt;=NO$45,NI29&lt;&gt;"",NK29&gt;=NO$49,NK29&lt;&gt;""),AND(NL29&gt;=NO$45,NL29&lt;&gt;"",NN29&gt;=NO$49,NN29&lt;&gt;""),AND(OJ29&gt;=OW$45,OJ29&lt;&gt;"",OL29&gt;=OW$49,OL29&lt;&gt;""),AND(OM29&gt;=OW$45,OM29&lt;&gt;"",OO29&gt;=OW$49,OO29&lt;&gt;""),AND(OQ29&gt;=OW$45,OQ29&lt;&gt;"",OS29&gt;=OW$49,OS29&lt;&gt;""),AND(OT29&gt;=OW$45,OT29&lt;&gt;"",OV29&gt;=OW$49,OV29&lt;&gt;""),AND(PR29&gt;=QE$45,PR29&lt;&gt;"",PT29&gt;=QE$49,PT29&lt;&gt;""),AND(PU29&gt;=QE$45,PU29&lt;&gt;"",PW29&gt;=QE$49,PW29&lt;&gt;""),AND(PY29&gt;=QE$45,PY29&lt;&gt;"",QA29&gt;=QE$49,QA29&lt;&gt;""),AND(QB29&gt;=QE$45,QB29&lt;&gt;"",QD29&gt;=QE$49,QD29&lt;&gt;""),AND(QZ29&gt;=RM$45,QZ29&lt;&gt;"",RB29&gt;=RM$49,RB29&lt;&gt;""),AND(RC29&gt;=RM$45,RC29&lt;&gt;"",RE29&gt;=RM$49,RE29&lt;&gt;""),AND(RG29&gt;=RM$45,RG29&lt;&gt;"",RI29&gt;=RM$49,RI29&lt;&gt;""),AND(RJ29&gt;=RM$45,RJ29&lt;&gt;"",RL29&gt;=RM$49,RL29&lt;&gt;""),AND(SH29&gt;=SU$45,SH29&lt;&gt;"",SJ29&gt;=SU$49,SJ29&lt;&gt;""),AND(SK29&gt;=SU$45,SK29&lt;&gt;"",SM29&gt;=SU$49,SM29&lt;&gt;""),AND(SO29&gt;=SU$45,SO29&lt;&gt;"",SQ29&gt;=SU$49,SQ29&lt;&gt;""),AND(SR29&gt;=SU$45,SR29&lt;&gt;"",ST29&gt;=SU$49,ST29&lt;&gt;"")),"Excellence",IF(K29="P","Worlds Team",IF(H29="P","National Team","")))))</f>
        <v/>
      </c>
      <c r="K29" s="3" t="str">
        <f>IF(OR(AND(AO29&gt;=AY$44,AO29&lt;&gt;"",AQ29&gt;=AY$48,AQ29&lt;&gt;"",AN29=""),AND(AR29&gt;=AY$44,AR29&lt;&gt;"",AT29&gt;=AY$48,AT29&lt;&gt;"",AN29=""),AND(AV29&gt;=AY$44,AV29&lt;&gt;"",AX29&gt;=AY$48,AX29&lt;&gt;"",AN29=""),AND(BP29&gt;=BZ$44,BP29&lt;&gt;"",BR29&gt;=BZ$48,BR29&lt;&gt;"",BO29=""),AND(BS29&gt;=BZ$44,BS29&lt;&gt;"",BU29&gt;=BZ$48,BU29&lt;&gt;"",BO29=""),AND(BW29&gt;=BZ$44,BW29&lt;&gt;"",BY29&gt;=BZ$48,BY29&lt;&gt;"",BO29=""),AND(CQ29&gt;=DA$44,CQ29&lt;&gt;"",CS29&gt;=DA$48,CS29&lt;&gt;"",CP29=""),AND(CT29&gt;=DA$44,CT29&lt;&gt;"",CV29&gt;=DA$48,CV29&lt;&gt;"",CP29=""),AND(CX29&gt;=DA$44,CX29&lt;&gt;"",CZ29&gt;=DA$48,CZ29&lt;&gt;"",CP29=""),AND(DX29&gt;=EK$44,DX29&lt;&gt;"",DZ29&gt;=EK$48,DZ29&lt;&gt;""),AND(EA29&gt;=EK$44,EA29&lt;&gt;"",EC29&gt;=EK$48,EC29&lt;&gt;""),AND(EE29&gt;=EK$44,EE29&lt;&gt;"",EG29&gt;=EK$48,EG29&lt;&gt;""),AND(EH29&gt;=EK$44,EH29&lt;&gt;"",EJ29&gt;=EK$48,EJ29&lt;&gt;""),AND(FF29&gt;=FS$44,FF29&lt;&gt;"",FH29&gt;=FS$48,FH29&lt;&gt;""),AND(FI29&gt;=FS$44,FI29&lt;&gt;"",FK29&gt;=FS$48,FK29&lt;&gt;""),AND(FM29&gt;=FS$44,FM29&lt;&gt;"",FO29&gt;=FS$48,FO29&lt;&gt;""),AND(FP29&gt;=FS$44,FP29&lt;&gt;"",FR29&gt;=FS$48,FR29&lt;&gt;""),AND(GN29&gt;=HA$44,GN29&lt;&gt;"",GP29&gt;=HA$48,GP29&lt;&gt;""),AND(GQ29&gt;=HA$44,GQ29&lt;&gt;"",GS29&gt;=HA$48,GS29&lt;&gt;""),AND(GU29&gt;=HA$44,GU29&lt;&gt;"",GW29&gt;=HA$48,GW29&lt;&gt;""),AND(GX29&gt;=HA$44,GX29&lt;&gt;"",GZ29&gt;=HA$48,GZ29&lt;&gt;""),AND(HV29&gt;=II$44,HV29&lt;&gt;"",HX29&gt;=II$48,HX29&lt;&gt;""),AND(HY29&gt;=II$44,HY29&lt;&gt;"",IA29&gt;=II$48,IA29&lt;&gt;""),AND(IC29&gt;=II$44,IC29&lt;&gt;"",IE29&gt;=II$48,IE29&lt;&gt;""),AND(IF29&gt;=II$44,IF29&lt;&gt;"",IH29&gt;=II$48,IH29&lt;&gt;""),AND(JD29&gt;=JQ$44,JD29&lt;&gt;"",JF29&gt;=JQ$48,JF29&lt;&gt;""),AND(JG29&gt;=JQ$44,JG29&lt;&gt;"",JI29&gt;=JQ$48,JI29&lt;&gt;""),AND(JK29&gt;=JQ$44,JK29&lt;&gt;"",JM29&gt;=JQ$48,JM29&lt;&gt;""),AND(JN29&gt;=JQ$44,JN29&lt;&gt;"",JP29&gt;=JQ$48,JP29&lt;&gt;""),AND(KL29&gt;=KY$44,KL29&lt;&gt;"",KN29&gt;=KY$48,KN29&lt;&gt;""),AND(KO29&gt;=KY$44,KO29&lt;&gt;"",KQ29&gt;=KY$48,KQ29&lt;&gt;""),AND(KS29&gt;=KY$44,KS29&lt;&gt;"",KU29&gt;=KY$48,KU29&lt;&gt;""),AND(KV29&gt;=KY$44,KV29&lt;&gt;"",KX29&gt;=KY$48,KX29&lt;&gt;""),AND(LT29&gt;=MG$44,LT29&lt;&gt;"",LV29&gt;=MG$48,LV29&lt;&gt;""),AND(LW29&gt;=MG$44,LW29&lt;&gt;"",LY29&gt;=MG$48,LY29&lt;&gt;""),AND(MA29&gt;=MG$44,MA29&lt;&gt;"",MC29&gt;=MG$48,MC29&lt;&gt;""),AND(MD29&gt;=MG$44,MD29&lt;&gt;"",MF29&gt;=MG$48,MF29&lt;&gt;""),AND(NB29&gt;=NO$44,NB29&lt;&gt;"",ND29&gt;=NO$48,ND29&lt;&gt;""),AND(NE29&gt;=NO$44,NE29&lt;&gt;"",NG29&gt;=NO$48,NG29&lt;&gt;""),AND(NI29&gt;=NO$44,NI29&lt;&gt;"",NK29&gt;=NO$48,NK29&lt;&gt;""),AND(NL29&gt;=NO$44,NL29&lt;&gt;"",NN29&gt;=NO$48,NN29&lt;&gt;""),AND(OJ29&gt;=OW$44,OJ29&lt;&gt;"",OL29&gt;=OW$48,OL29&lt;&gt;""),AND(OM29&gt;=OW$44,OM29&lt;&gt;"",OO29&gt;=OW$48,OO29&lt;&gt;""),AND(OQ29&gt;=OW$44,OQ29&lt;&gt;"",OS29&gt;=OW$48,OS29&lt;&gt;""),AND(OT29&gt;=OW$44,OT29&lt;&gt;"",OV29&gt;=OW$48,OV29&lt;&gt;""),AND(PR29&gt;=QE$44,PR29&lt;&gt;"",PT29&gt;=QE$48,PT29&lt;&gt;""),AND(PU29&gt;=QE$44,PU29&lt;&gt;"",PW29&gt;=QE$48,PW29&lt;&gt;""),AND(PY29&gt;=QE$44,PY29&lt;&gt;"",QA29&gt;=QE$48,QA29&lt;&gt;""),AND(QB29&gt;=QE$44,QB29&lt;&gt;"",QD29&gt;=QE$48,QD29&lt;&gt;""),AND(QZ29&gt;=RM$44,QZ29&lt;&gt;"",RB29&gt;=RM$48,RB29&lt;&gt;""),AND(RC29&gt;=RM$44,RC29&lt;&gt;"",RE29&gt;=RM$48,RE29&lt;&gt;""),AND(RG29&gt;=RM$44,RG29&lt;&gt;"",RI29&gt;=RM$48,RI29&lt;&gt;""),AND(RJ29&gt;=RM$44,RJ29&lt;&gt;"",RL29&gt;=RM$48,RL29&lt;&gt;""),AND(SH29&gt;=SU$44,SH29&lt;&gt;"",SJ29&gt;=SU$48,SJ29&lt;&gt;""),AND(SK29&gt;=SU$44,SK29&lt;&gt;"",SM29&gt;=SU$48,SM29&lt;&gt;""),AND(SO29&gt;=SU$44,SO29&lt;&gt;"",SQ29&gt;=SU$48,SQ29&lt;&gt;""),AND(SR29&gt;=SU$44,SR29&lt;&gt;"",ST29&gt;=SU$48,ST29&lt;&gt;"")),"P","")</f>
        <v/>
      </c>
      <c r="L29" s="8">
        <f>IF(COUNT(AQ29,AT29,BR29,BU29,CS29,CV29)&gt;0,LARGE((AQ29,AT29,BR29,BU29,CS29,CV29),1),0)</f>
        <v>41.67</v>
      </c>
      <c r="M29" s="8" t="str">
        <f>IF(L29="","",IF(OR(L29=CS29,L29=CV29),$CA$1,IF(OR(L29=BR29,L29=BU29),$AZ$1,IF(OR(L29=AQ29,L29=AT29),$Y$1,""))))</f>
        <v>2024 Nationals</v>
      </c>
      <c r="N29" s="8">
        <f>IF(COUNT(AQ29,AT29,BR29,BU29,CS29,CV29)&gt;1,LARGE((AQ29,AT29,BR29,BU29,CS29,CV29),2),0)</f>
        <v>40.129999999999995</v>
      </c>
      <c r="O29" s="8" t="str">
        <f>IF(N29="","",IF(OR(N29=CS29,N29=CV29),$CA$1,IF(OR(N29=BR29,N29=BU29),$AZ$1,IF(OR(N29=AQ29,N29=AT29),$Y$1,""))))</f>
        <v>2023 3rd Domestic Trial</v>
      </c>
      <c r="P29" s="8">
        <f>IF(COUNT(AQ29,AT29,BR29,BU29,CS29,CV29)&gt;2,MAX(AX29,BY29,CZ29,LARGE((AQ29,AT29,BR29,BU29,CS29,CV29),3)),IF(MAX(AX29,BY29,CZ29)&gt;0,MAX(AX29,BY29,CZ29),0))</f>
        <v>46.760000000000005</v>
      </c>
      <c r="Q29" s="8" t="str">
        <f>IF(P29="","",IF(OR(P29=CS29,P29=CV29,P29=CZ29),$CA$1,IF(OR(P29=BR29,P29=BU29,P29=BY29),$AZ$1,IF(OR(P29=AQ29,P29=AT29,P29=AX29),$Y$1,""))))</f>
        <v>2023 3rd Domestic Trial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10.6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2023 3rd Domestic Trial</v>
      </c>
      <c r="T29" s="8">
        <f>IF(MAX(IF(AO29&gt;=$AY$43,AP29,0),IF(AR29&gt;=$AY$43,AS29,0),IF(AV29&gt;=$AY$43,AW29,0),IF(BP29&gt;=$BZ$43,BQ29,0),IF(BS29&gt;=$BZ$43,BT29,0),IF(BW29&gt;=$BZ$43,BX29,0),IF(CQ29&gt;=$DA$43,CR29,0),IF(CT29&gt;=$DA$43,CU29,0),IF(CX29&gt;=$DA$43,CY29,0),IF(DX29&gt;=$EK$43,DY29,0),IF(EA29&gt;=$EK$43,EB29,0),IF(EE29&gt;=$EK$43,EF29,0),IF(EH29&gt;=$EK$43,EI29,0),IF(FF29&gt;=$FS$43,FG29,0),IF(FI29&gt;=$FS$43,FJ29,0),IF(FM29&gt;=$FS$43,FN29,0),IF(FP29&gt;=$FS$43,FQ29,0),IF(GN29&gt;=$HA$43,GO29,0),IF(GQ29&gt;=$HA$43,GR29,0),IF(GU29&gt;=$HA$43,GV29,0),IF(GX29&gt;=$HA$43,GY29,0),IF(HV29&gt;=$II$43,HW29,0),IF(HY29&gt;=$II$43,HZ29,0),IF(IC29&gt;=$II$43,ID29,0),IF(IF29&gt;=$II$43,IG29,0),IF(JD29&gt;=$JQ$43,JE29,0),IF(JG29&gt;=$JQ$43,JH29,0),IF(JK29&gt;=$JQ$43,JL29,0),IF(JN29&gt;=$JQ$43,JO29,0),IF(KL29&gt;=$KY$43,KM29,0),IF(KO29&gt;=$KY$43,KP29,0),IF(KS29&gt;=$KY$43,KT29,0),IF(KV29&gt;=$KY$43,KW29,0),IF(LT29&gt;=$MG$43,LU29,0),IF(LW29&gt;=$MG$43,LX29,0),IF(MA29&gt;=$MG$43,MB29,0),IF(MD29&gt;=$MG$43,ME29,0),IF(NB29&gt;=$NO$43,NC29,0),IF(NE29&gt;=$NO$43,NF29,0),IF(NI29&gt;=$NO$43,NJ29,0),IF(NL29&gt;=$NO$43,NM29,0),IF(OJ29&gt;=$OW$43,OK29,0),IF(OM29&gt;=$OW$43,ON29,0),IF(OQ29&gt;=$OW$43,OR29,0),IF(OT29&gt;=$OW$43,OU29,0),IF(PR29&gt;=$QE$43,PS29,0),IF(PU29&gt;=$QE$43,PV29,0),IF(PY29&gt;=$QE$43,PZ29,0),IF(QB29&gt;=$QE$43,QC29,0),IF(QZ29&gt;=$RM$43,RA29,0),IF(RC29&gt;=$RM$43,RD29,0),IF(RG29&gt;=$RM$43,RH29,0),IF(RJ29&gt;=$RM$43,RK29,0),IF(SH29&gt;=$SU$43,SI29,0),IF(SK29&gt;=$SU$43,SL29,0),IF(SO29&gt;=$SU$43,SP29,0),IF(SR29&gt;=$SU$43,SS29,0))&gt;0,MAX(IF(AO29&gt;=$AY$43,AP29,0),IF(AR29&gt;=$AY$43,AS29,0),IF(AV29&gt;=$AY$43,AW29,0),IF(BP29&gt;=$BZ$43,BQ29,0),IF(BS29&gt;=$BZ$43,BT29,0),IF(BW29&gt;=$BZ$43,BX29,0),IF(CQ29&gt;=$DA$43,CR29,0),IF(CT29&gt;=$DA$43,CU29,0),IF(CX29&gt;=$DA$43,CY29,0),IF(DX29&gt;=$EK$43,DY29,0),IF(EA29&gt;=$EK$43,EB29,0),IF(EE29&gt;=$EK$43,EF29,0),IF(EH29&gt;=$EK$43,EI29,0),IF(FF29&gt;=$FS$43,FG29,0),IF(FI29&gt;=$FS$43,FJ29,0),IF(FM29&gt;=$FS$43,FN29,0),IF(FP29&gt;=$FS$43,FQ29,0),IF(GN29&gt;=$HA$43,GO29,0),IF(GQ29&gt;=$HA$43,GR29,0),IF(GU29&gt;=$HA$43,GV29,0),IF(GX29&gt;=$HA$43,GY29,0),IF(HV29&gt;=$II$43,HW29,0),IF(HY29&gt;=$II$43,HZ29,0),IF(IC29&gt;=$II$43,ID29,0),IF(IF29&gt;=$II$43,IG29,0),IF(JD29&gt;=$JQ$43,JE29,0),IF(JG29&gt;=$JQ$43,JH29,0),IF(JK29&gt;=$JQ$43,JL29,0),IF(JN29&gt;=$JQ$43,JO29,0),IF(KL29&gt;=$KY$43,KM29,0),IF(KO29&gt;=$KY$43,KP29,0),IF(KS29&gt;=$KY$43,KT29,0),IF(KV29&gt;=$KY$43,KW29,0),IF(LT29&gt;=$MG$43,LU29,0),IF(LW29&gt;=$MG$43,LX29,0),IF(MA29&gt;=$MG$43,MB29,0),IF(MD29&gt;=$MG$43,ME29,0),IF(NB29&gt;=$NO$43,NC29,0),IF(NE29&gt;=$NO$43,NF29,0),IF(NI29&gt;=$NO$43,NJ29,0),IF(NL29&gt;=$NO$43,NM29,0),IF(OJ29&gt;=$OW$43,OK29,0),IF(OM29&gt;=$OW$43,ON29,0),IF(OQ29&gt;=$OW$43,OR29,0),IF(OT29&gt;=$OW$43,OU29,0),IF(PR29&gt;=$QE$43,PS29,0),IF(PU29&gt;=$QE$43,PV29,0),IF(PY29&gt;=$QE$43,PZ29,0),IF(QB29&gt;=$QE$43,QC29,0),IF(QZ29&gt;=$RM$43,RA29,0),IF(RC29&gt;=$RM$43,RD29,0),IF(RG29&gt;=$RM$43,RH29,0),IF(RJ29&gt;=$RM$43,RK29,0),IF(SH29&gt;=$SU$43,SI29,0),IF(SK29&gt;=$SU$43,SL29,0),IF(SO29&gt;=$SU$43,SP29,0),IF(SR29&gt;=$SU$43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>
        <v>10.5</v>
      </c>
      <c r="Z29" s="22">
        <v>7.2</v>
      </c>
      <c r="AA29" s="22">
        <v>10.399999999999999</v>
      </c>
      <c r="AB29" s="22">
        <v>12.03</v>
      </c>
      <c r="AC29" s="22">
        <v>0</v>
      </c>
      <c r="AD29" s="22">
        <v>4.3</v>
      </c>
      <c r="AE29" s="22">
        <v>2.9</v>
      </c>
      <c r="AF29" s="22">
        <v>4.5999999999999996</v>
      </c>
      <c r="AG29" s="22">
        <v>5.0999999999999996</v>
      </c>
      <c r="AH29" s="22">
        <v>0</v>
      </c>
      <c r="AI29" s="22">
        <v>12.6</v>
      </c>
      <c r="AJ29" s="22">
        <v>9</v>
      </c>
      <c r="AK29" s="22">
        <v>10.6</v>
      </c>
      <c r="AL29" s="22">
        <v>14.56</v>
      </c>
      <c r="AM29" s="22">
        <v>0</v>
      </c>
      <c r="AN29" s="27"/>
      <c r="AO29" s="38">
        <f>IF(AA29&gt;0,AA29,"")</f>
        <v>10.399999999999999</v>
      </c>
      <c r="AP29" s="38">
        <f>IF(AB29&gt;0,AB29,"")</f>
        <v>12.03</v>
      </c>
      <c r="AQ29" s="40">
        <f>IF(SUM(Y29:AB29)-AC29&gt;0,SUM(Y29:AB29)-AC29,"")</f>
        <v>40.129999999999995</v>
      </c>
      <c r="AR29" s="40">
        <f>IF(AF29&gt;0,AF29,"")</f>
        <v>4.5999999999999996</v>
      </c>
      <c r="AS29" s="40">
        <f>IF(AG29&gt;0,AG29,"")</f>
        <v>5.0999999999999996</v>
      </c>
      <c r="AT29" s="40">
        <f>IF(SUM(AD29:AG29)-AH29&gt;0,SUM(AD29:AG29)-AH29,"")</f>
        <v>16.899999999999999</v>
      </c>
      <c r="AU29" s="40">
        <f>IF(AQ29="","",MAX(AQ29,AT29))</f>
        <v>40.129999999999995</v>
      </c>
      <c r="AV29" s="40">
        <f>IF(AK29&gt;0,AK29,"")</f>
        <v>10.6</v>
      </c>
      <c r="AW29" s="40">
        <f>IF(AL29&gt;0,AL29,"")</f>
        <v>14.56</v>
      </c>
      <c r="AX29" s="40">
        <f>IF(SUM(AI29:AL29)-AM29&gt;0,SUM(AI29:AL29)-AM29,"")</f>
        <v>46.760000000000005</v>
      </c>
      <c r="AY29" s="40">
        <f>IF(SUM(AU29,AX29)&gt;0,SUM(AU29,AX29),"")</f>
        <v>86.89</v>
      </c>
      <c r="AZ29" s="26">
        <v>6.6</v>
      </c>
      <c r="BA29" s="26">
        <v>4.5</v>
      </c>
      <c r="BB29" s="26">
        <v>5.8</v>
      </c>
      <c r="BC29" s="26">
        <v>7.39</v>
      </c>
      <c r="BD29" s="26">
        <v>0</v>
      </c>
      <c r="BE29" s="26">
        <v>3.9</v>
      </c>
      <c r="BF29" s="26">
        <v>2.7</v>
      </c>
      <c r="BG29" s="26">
        <v>4.2</v>
      </c>
      <c r="BH29" s="26">
        <v>4.59</v>
      </c>
      <c r="BI29" s="26">
        <v>0</v>
      </c>
      <c r="BJ29" s="26"/>
      <c r="BK29" s="26"/>
      <c r="BL29" s="26"/>
      <c r="BM29" s="26"/>
      <c r="BN29" s="26"/>
      <c r="BO29" s="28"/>
      <c r="BP29" s="39">
        <f>IF(BB29&gt;0,BB29,"")</f>
        <v>5.8</v>
      </c>
      <c r="BQ29" s="39">
        <f>IF(BC29&gt;0,BC29,"")</f>
        <v>7.39</v>
      </c>
      <c r="BR29" s="11">
        <f>IF(SUM(AZ29:BC29)-BD29&gt;0,SUM(AZ29:BC29)-BD29,"")</f>
        <v>24.29</v>
      </c>
      <c r="BS29" s="11">
        <f>IF(BG29&gt;0,BG29,"")</f>
        <v>4.2</v>
      </c>
      <c r="BT29" s="11">
        <f>IF(BH29&gt;0,BH29,"")</f>
        <v>4.59</v>
      </c>
      <c r="BU29" s="11">
        <f>IF(SUM(BE29:BH29)-BI29&gt;0,SUM(BE29:BH29)-BI29,"")</f>
        <v>15.39</v>
      </c>
      <c r="BV29" s="11">
        <f>IF(BR29="","",MAX(BR29,BU29))</f>
        <v>24.29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24.29</v>
      </c>
      <c r="CA29" s="22">
        <v>11.7</v>
      </c>
      <c r="CB29" s="22">
        <v>7.3</v>
      </c>
      <c r="CC29" s="22">
        <v>10.4</v>
      </c>
      <c r="CD29" s="22">
        <v>12.27</v>
      </c>
      <c r="CE29" s="22">
        <v>0</v>
      </c>
      <c r="CF29" s="22">
        <v>5.6</v>
      </c>
      <c r="CG29" s="22">
        <v>3.8</v>
      </c>
      <c r="CH29" s="22">
        <v>5.2</v>
      </c>
      <c r="CI29" s="22">
        <v>6.16</v>
      </c>
      <c r="CJ29" s="22">
        <v>0</v>
      </c>
      <c r="CK29" s="22"/>
      <c r="CL29" s="22"/>
      <c r="CM29" s="22"/>
      <c r="CN29" s="22"/>
      <c r="CO29" s="22"/>
      <c r="CP29" s="27"/>
      <c r="CQ29" s="38">
        <f>IF(CC29&gt;0,CC29,"")</f>
        <v>10.4</v>
      </c>
      <c r="CR29" s="38">
        <f>IF(CD29&gt;0,CD29,"")</f>
        <v>12.27</v>
      </c>
      <c r="CS29" s="40">
        <f>IF(SUM(CA29:CD29)-CE29&gt;0,SUM(CA29:CD29)-CE29,"")</f>
        <v>41.67</v>
      </c>
      <c r="CT29" s="40">
        <f>IF(CH29&gt;0,CH29,"")</f>
        <v>5.2</v>
      </c>
      <c r="CU29" s="40">
        <f>IF(CI29&gt;0,CI29,"")</f>
        <v>6.16</v>
      </c>
      <c r="CV29" s="40">
        <f>IF(SUM(CF29:CI29)-CJ29&gt;0,SUM(CF29:CI29)-CJ29,"")</f>
        <v>20.759999999999998</v>
      </c>
      <c r="CW29" s="40">
        <f>IF(CS29="","",MAX(CS29,CV29))</f>
        <v>41.67</v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>
        <f>IF(SUM(CW29,CZ29)&gt;0,SUM(CW29,CZ29),"")</f>
        <v>41.67</v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9.1499999999999986</v>
      </c>
      <c r="SW29" s="22">
        <f>IF($CP29="P",CB29,(CB29+BA29)/2)</f>
        <v>5.9</v>
      </c>
      <c r="SX29" s="22">
        <f>IF($CP29="P",CC29,(CC29+BB29)/2)</f>
        <v>8.1</v>
      </c>
      <c r="SY29" s="22">
        <f>IF($CP29="P",CD29,(CD29+BC29)/2)</f>
        <v>9.83</v>
      </c>
      <c r="SZ29" s="22">
        <f>IF($CP29="P",CE29,(CE29+BD29)/2)</f>
        <v>0</v>
      </c>
      <c r="TA29" s="22">
        <f>IF($CP29="P",CF29,(CF29+BE29)/2)</f>
        <v>4.75</v>
      </c>
      <c r="TB29" s="22">
        <f>IF($CP29="P",CG29,(CG29+BF29)/2)</f>
        <v>3.25</v>
      </c>
      <c r="TC29" s="22">
        <f>IF($CP29="P",CH29,(CH29+BG29)/2)</f>
        <v>4.7</v>
      </c>
      <c r="TD29" s="22">
        <f>IF($CP29="P",CI29,(CI29+BH29)/2)</f>
        <v>5.375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8.1</v>
      </c>
      <c r="TM29" s="40">
        <f>IF(SY29&gt;0,SY29,"")</f>
        <v>9.83</v>
      </c>
      <c r="TN29" s="40">
        <f>IF(SUM(SV29:SY29)-SZ29&gt;0,SUM(SV29:SY29)-SZ29,"")</f>
        <v>32.979999999999997</v>
      </c>
      <c r="TO29" s="40">
        <f>IF(TC29&gt;0,TC29,"")</f>
        <v>4.7</v>
      </c>
      <c r="TP29" s="40">
        <f>IF(TD29&gt;0,TD29,"")</f>
        <v>5.375</v>
      </c>
      <c r="TQ29" s="40">
        <f>IF(SUM(TA29:TD29)-TE29&gt;0,SUM(TA29:TD29)-TE29,"")</f>
        <v>18.074999999999999</v>
      </c>
      <c r="TR29" s="40">
        <f>IF(MAX(TN29,TQ29)&gt;0,MAX(TN29,TQ29),"")</f>
        <v>32.979999999999997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32.979999999999997</v>
      </c>
    </row>
    <row r="30" spans="1:542" x14ac:dyDescent="0.2">
      <c r="A30" s="4" t="str" cm="1">
        <f t="array" ref="A30">IF(AND(J30&lt;&gt;"",J30&lt;&gt;"No DD"),SUMPRODUCT((J$4:J$41&lt;&gt;"")*(J$4:J$41&lt;&gt;"No DD")*(F$4:F$41&gt;F30))+1,IF(J30="No DD",SUMPRODUCT((J$4:J$41="No DD")*(F$4:F$41&gt;F30))+1+SUMPRODUCT((J$4:J$41&lt;&gt;"")*(J$4:J$41&lt;&gt;"No DD")),""))</f>
        <v/>
      </c>
      <c r="B30" s="4" t="str" cm="1">
        <f t="array" ref="B30">IF(AND(J30&lt;&gt;"",J30&lt;&gt;"No DD",G30=""),SUMPRODUCT((J$4:J$41&lt;&gt;"")*(J$4:J$41&lt;&gt;"No DD")*(G$4:G$41="")*(F$4:F$41&gt;F30))+1,IF(J30="No DD",SUMPRODUCT((J$4:J$41="No DD")*(F$4:F$41&gt;F30)*(G$4:G$41=""))+1+SUMPRODUCT((J$4:J$41&lt;&gt;"")*(G$4:G$41="")*(J$4:J$41&lt;&gt;"No DD")),""))</f>
        <v/>
      </c>
      <c r="C30" s="5" t="s">
        <v>185</v>
      </c>
      <c r="D30" s="4" t="s">
        <v>5</v>
      </c>
      <c r="E30" s="4">
        <v>2007</v>
      </c>
      <c r="F30" s="9">
        <f>SUM(L30:V30)+SUM(L30:T30)*0.0000001+SUM(L30)*0.0000000000001</f>
        <v>132.70001327000463</v>
      </c>
      <c r="G30" s="66"/>
      <c r="H30" s="3" t="str">
        <f>IF(OR(AND(AO30&gt;=AY$43,AO30&lt;&gt;"",AQ30&gt;=AY$47,AQ30&lt;&gt;"",AN30=""),AND(AR30&gt;=AY$43,AR30&lt;&gt;"",AT30&gt;=AY$47,AT30&lt;&gt;"",AN30=""),AND(AV30&gt;=AY$43,AV30&lt;&gt;"",AX30&gt;=AY$47,AX30&lt;&gt;"",AN30=""),AND(BP30&gt;=BZ$43,BP30&lt;&gt;"",BR30&gt;=BZ$47,BR30&lt;&gt;"",BO30=""),AND(BS30&gt;=BZ$43,BS30&lt;&gt;"",BU30&gt;=BZ$47,BU30&lt;&gt;"",BO30=""),AND(BW30&gt;=BZ$43,BW30&lt;&gt;"",BY30&gt;=BZ$47,BY30&lt;&gt;"",BO30=""),AND(CQ30&gt;=DA$43,CQ30&lt;&gt;"",CS30&gt;=DA$47,CS30&lt;&gt;"",CP30=""),AND(CT30&gt;=DA$43,CT30&lt;&gt;"",CV30&gt;=DA$47,CV30&lt;&gt;"",CP30=""),AND(CX30&gt;=DA$43,CX30&lt;&gt;"",CZ30&gt;=DA$47,CZ30&lt;&gt;"",CP30=""),AND(DX30&gt;=EK$43,DX30&lt;&gt;"",DZ30&gt;=EK$47,DZ30&lt;&gt;""),AND(EA30&gt;=EK$43,EA30&lt;&gt;"",EC30&gt;=EK$47,EC30&lt;&gt;""),AND(EE30&gt;=EK$43,EE30&lt;&gt;"",EG30&gt;=EK$47,EG30&lt;&gt;""),AND(EH30&gt;=EK$43,EH30&lt;&gt;"",EJ30&gt;=EK$47,EJ30&lt;&gt;""),AND(FF30&gt;=FS$43,FF30&lt;&gt;"",FH30&gt;=FS$47,FH30&lt;&gt;""),AND(FI30&gt;=FS$43,FI30&lt;&gt;"",FK30&gt;=FS$47,FK30&lt;&gt;""),AND(FM30&gt;=FS$43,FM30&lt;&gt;"",FO30&gt;=FS$47,FO30&lt;&gt;""),AND(FP30&gt;=FS$43,FP30&lt;&gt;"",FR30&gt;=FS$47,FR30&lt;&gt;""),AND(GN30&gt;=HA$43,GN30&lt;&gt;"",GP30&gt;=HA$47,GP30&lt;&gt;""),AND(GQ30&gt;=HA$43,GQ30&lt;&gt;"",GS30&gt;=HA$47,GS30&lt;&gt;""),AND(GU30&gt;=HA$43,GU30&lt;&gt;"",GW30&gt;=HA$47,GW30&lt;&gt;""),AND(GX30&gt;=HA$43,GX30&lt;&gt;"",GZ30&gt;=HA$47,GZ30&lt;&gt;""),AND(HV30&gt;=II$43,HV30&lt;&gt;"",HX30&gt;=II$47,HX30&lt;&gt;""),AND(HY30&gt;=II$43,HY30&lt;&gt;"",IA30&gt;=II$47,IA30&lt;&gt;""),AND(IC30&gt;=II$43,IC30&lt;&gt;"",IE30&gt;=II$47,IE30&lt;&gt;""),AND(IF30&gt;=II$43,IF30&lt;&gt;"",IH30&gt;=II$47,IH30&lt;&gt;""),AND(JD30&gt;=JQ$43,JD30&lt;&gt;"",JF30&gt;=JQ$47,JF30&lt;&gt;""),AND(JG30&gt;=JQ$43,JG30&lt;&gt;"",JI30&gt;=JQ$47,JI30&lt;&gt;""),AND(JK30&gt;=JQ$43,JK30&lt;&gt;"",JM30&gt;=JQ$47,JM30&lt;&gt;""),AND(JN30&gt;=JQ$43,JN30&lt;&gt;"",JP30&gt;=JQ$47,JP30&lt;&gt;""),AND(KL30&gt;=KY$43,KL30&lt;&gt;"",KN30&gt;=KY$47,KN30&lt;&gt;""),AND(KO30&gt;=KY$43,KO30&lt;&gt;"",KQ30&gt;=KY$47,KQ30&lt;&gt;""),AND(KS30&gt;=KY$43,KS30&lt;&gt;"",KU30&gt;=KY$47,KU30&lt;&gt;""),AND(KV30&gt;=KY$43,KV30&lt;&gt;"",KX30&gt;=KY$47,KX30&lt;&gt;""),AND(LT30&gt;=MG$43,LT30&lt;&gt;"",LV30&gt;=MG$47,LV30&lt;&gt;""),AND(LW30&gt;=MG$43,LW30&lt;&gt;"",LY30&gt;=MG$47,LY30&lt;&gt;""),AND(MA30&gt;=MG$43,MA30&lt;&gt;"",MC30&gt;=MG$47,MC30&lt;&gt;""),AND(MD30&gt;=MG$43,MD30&lt;&gt;"",MF30&gt;=MG$47,MF30&lt;&gt;""),AND(NB30&gt;=NO$43,NB30&lt;&gt;"",ND30&gt;=NO$47,ND30&lt;&gt;""),AND(NE30&gt;=NO$43,NE30&lt;&gt;"",NG30&gt;=NO$47,NG30&lt;&gt;""),AND(NI30&gt;=NO$43,NI30&lt;&gt;"",NK30&gt;=NO$47,NK30&lt;&gt;""),AND(NL30&gt;=NO$43,NL30&lt;&gt;"",NN30&gt;=NO$47,NN30&lt;&gt;""),AND(OJ30&gt;=OW$43,OJ30&lt;&gt;"",OL30&gt;=OW$47,OL30&lt;&gt;""),AND(OM30&gt;=OW$43,OM30&lt;&gt;"",OO30&gt;=OW$47,OO30&lt;&gt;""),AND(OQ30&gt;=OW$43,OQ30&lt;&gt;"",OS30&gt;=OW$47,OS30&lt;&gt;""),AND(OT30&gt;=OW$43,OT30&lt;&gt;"",OV30&gt;=OW$47,OV30&lt;&gt;""),AND(PR30&gt;=QE$43,PR30&lt;&gt;"",PT30&gt;=QE$47,PT30&lt;&gt;""),AND(PU30&gt;=QE$43,PU30&lt;&gt;"",PW30&gt;=QE$47,PW30&lt;&gt;""),AND(PY30&gt;=QE$43,PY30&lt;&gt;"",QA30&gt;=QE$47,QA30&lt;&gt;""),AND(QB30&gt;=QE$43,QB30&lt;&gt;"",QD30&gt;=QE$47,QD30&lt;&gt;""),AND(QZ30&gt;=RM$43,QZ30&lt;&gt;"",RB30&gt;=RM$47,RB30&lt;&gt;""),AND(RC30&gt;=RM$43,RC30&lt;&gt;"",RE30&gt;=RM$47,RE30&lt;&gt;""),AND(RG30&gt;=RM$43,RG30&lt;&gt;"",RI30&gt;=RM$47,RI30&lt;&gt;""),AND(RJ30&gt;=RM$43,RJ30&lt;&gt;"",RL30&gt;=RM$47,RL30&lt;&gt;""),AND(SH30&gt;=SU$43,SH30&lt;&gt;"",SJ30&gt;=SU$47,SJ30&lt;&gt;""),AND(SK30&gt;=SU$43,SK30&lt;&gt;"",SM30&gt;=SU$47,SM30&lt;&gt;""),AND(SO30&gt;=SU$43,SO30&lt;&gt;"",SQ30&gt;=SU$47,SQ30&lt;&gt;""),AND(SR30&gt;=SU$43,SR30&lt;&gt;"",ST30&gt;=SU$47,ST30&lt;&gt;"")),"P","")</f>
        <v/>
      </c>
      <c r="I30" s="3" t="str">
        <f>IF(OR(AND(AQ30&gt;=AY$47,AQ30&lt;&gt;"",AN30=""),AND(AT30&gt;=AY$47,AT30&lt;&gt;"",AN30=""),AND(AX30&gt;=AY$47,AX30&lt;&gt;"",AN30=""),AND(BR30&gt;=BZ$47,BR30&lt;&gt;"",BO30=""),AND(BU30&gt;=BZ$47,BU30&lt;&gt;"",BO30=""),AND(BY30&gt;=BZ$47,BY30&lt;&gt;"",BO30=""),AND(CS30&gt;=DA$47,CS30&lt;&gt;"",CP30=""),AND(CV30&gt;=DA$47,CV30&lt;&gt;"",CP30=""),AND(CZ30&gt;=DA$47,CZ30&lt;&gt;"",CP30=""),AND(DZ30&gt;=EK$47,DZ30&lt;&gt;""),AND(EC30&gt;=EK$47,EC30&lt;&gt;""),AND(EG30&gt;=EK$47,EG30&lt;&gt;""),AND(EJ30&gt;=EK$47,EJ30&lt;&gt;""),AND(FH30&gt;=FS$47,FH30&lt;&gt;""),AND(FK30&gt;=FS$47,FK30&lt;&gt;""),AND(FO30&gt;=FS$47,FO30&lt;&gt;""),AND(FR30&gt;=FS$47,FR30&lt;&gt;""),AND(GP30&gt;=HA$47,GP30&lt;&gt;""),AND(GS30&gt;=HA$47,GS30&lt;&gt;""),AND(GW30&gt;=HA$47,GW30&lt;&gt;""),AND(GZ30&gt;=HA$47,GZ30&lt;&gt;""),AND(HX30&gt;=II$47,HX30&lt;&gt;""),AND(IA30&gt;=II$47,IA30&lt;&gt;""),AND(IE30&gt;=II$47,IE30&lt;&gt;""),AND(IH30&gt;=II$47,IH30&lt;&gt;""),AND(JF30&gt;=JQ$47,JF30&lt;&gt;""),AND(JI30&gt;=JQ$47,JI30&lt;&gt;""),AND(JM30&gt;=JQ$47,JM30&lt;&gt;""),AND(JP30&gt;=JQ$47,JP30&lt;&gt;""),AND(KN30&gt;=KY$47,KN30&lt;&gt;""),AND(KQ30&gt;=KY$47,KQ30&lt;&gt;""),AND(KU30&gt;=KY$47,KU30&lt;&gt;""),AND(KX30&gt;=KY$47,KX30&lt;&gt;""),AND(LV30&gt;=MG$47,LV30&lt;&gt;""),AND(LY30&gt;=MG$47,LY30&lt;&gt;""),AND(MC30&gt;=MG$47,MC30&lt;&gt;""),AND(MF30&gt;=MG$47,MF30&lt;&gt;""),AND(ND30&gt;=NO$47,ND30&lt;&gt;""),AND(NG30&gt;=NO$47,NG30&lt;&gt;""),AND(NK30&gt;=NO$47,NK30&lt;&gt;""),AND(NN30&gt;=NO$47,NN30&lt;&gt;""),AND(OL30&gt;=OW$47,OL30&lt;&gt;""),AND(OO30&gt;=OW$47,OO30&lt;&gt;""),AND(OS30&gt;=OW$47,OS30&lt;&gt;""),AND(OV30&gt;=OW$47,OV30&lt;&gt;""),AND(PT30&gt;=QE$47,PT30&lt;&gt;""),AND(PW30&gt;=QE$47,PW30&lt;&gt;""),AND(QA30&gt;=QE$47,QA30&lt;&gt;""),AND(QD30&gt;=QE$47,QD30&lt;&gt;""),AND(RB30&gt;=RM$47,RB30&lt;&gt;""),AND(RE30&gt;=RM$47,RE30&lt;&gt;""),AND(RI30&gt;=RM$47,RI30&lt;&gt;""),AND(RL30&gt;=RM$47,RL30&lt;&gt;""),AND(SJ30&gt;=SU$47,SJ30&lt;&gt;""),AND(SM30&gt;=SU$47,SM30&lt;&gt;""),AND(SQ30&gt;=SU$47,SQ30&lt;&gt;""),AND(ST30&gt;=SU$47,ST30&lt;&gt;"")),"P","")</f>
        <v/>
      </c>
      <c r="J30" s="36" t="str">
        <f>IF(AND(I30="P",H30=""),"No DD",IF(OR(AND(AO30&gt;=AY$46,AO30&lt;&gt;"",AQ30&gt;=AY$50,AQ30&lt;&gt;"",AN30=""),AND(AR30&gt;=AY$46,AR30&lt;&gt;"",AT30&gt;=AY$50,AT30&lt;&gt;"",AN30=""),AND(AV30&gt;=AY$46,AV30&lt;&gt;"",AX30&gt;=AY$50,AX30&lt;&gt;"",AN30=""),AND(BP30&gt;=BZ$46,BP30&lt;&gt;"",BR30&gt;=BZ$50,BR30&lt;&gt;"",BO30=""),AND(BS30&gt;=BZ$46,BS30&lt;&gt;"",BU30&gt;=BZ$50,BU30&lt;&gt;"",BO30=""),AND(BW30&gt;=BZ$46,BW30&lt;&gt;"",BY30&gt;=BZ$50,BY30&lt;&gt;"",BO30=""),AND(CQ30&gt;=DA$46,CQ30&lt;&gt;"",CS30&gt;=DA$50,CS30&lt;&gt;"",CP30=""),AND(CT30&gt;=DA$46,CT30&lt;&gt;"",CV30&gt;=DA$50,CV30&lt;&gt;"",CP30=""),AND(CX30&gt;=DA$46,CX30&lt;&gt;"",CZ30&gt;=DA$50,CZ30&lt;&gt;"",CP30=""),AND(DX30&gt;=EK$46,DX30&lt;&gt;"",DZ30&gt;=EK$50,DZ30&lt;&gt;""),AND(EA30&gt;=EK$46,EA30&lt;&gt;"",EC30&gt;=EK$50,EC30&lt;&gt;""),AND(EE30&gt;=EK$46,EE30&lt;&gt;"",EG30&gt;=EK$50,EG30&lt;&gt;""),AND(EH30&gt;=EK$46,EH30&lt;&gt;"",EJ30&gt;=EK$50,EJ30&lt;&gt;""),AND(FF30&gt;=FS$46,FF30&lt;&gt;"",FH30&gt;=FS$50,FH30&lt;&gt;""),AND(FI30&gt;=FS$46,FI30&lt;&gt;"",FK30&gt;=FS$50,FK30&lt;&gt;""),AND(FM30&gt;=FS$46,FM30&lt;&gt;"",FO30&gt;=FS$50,FO30&lt;&gt;""),AND(FP30&gt;=FS$46,FP30&lt;&gt;"",FR30&gt;=FS$50,FR30&lt;&gt;""),AND(GN30&gt;=HA$46,GN30&lt;&gt;"",GP30&gt;=HA$50,GP30&lt;&gt;""),AND(GQ30&gt;=HA$46,GQ30&lt;&gt;"",GS30&gt;=HA$50,GS30&lt;&gt;""),AND(GU30&gt;=HA$46,GU30&lt;&gt;"",GW30&gt;=HA$50,GW30&lt;&gt;""),AND(GX30&gt;=HA$46,GX30&lt;&gt;"",GZ30&gt;=HA$50,GZ30&lt;&gt;""),AND(HV30&gt;=II$46,HV30&lt;&gt;"",HX30&gt;=II$50,HX30&lt;&gt;""),AND(HY30&gt;=II$46,HY30&lt;&gt;"",IA30&gt;=II$50,IA30&lt;&gt;""),AND(IC30&gt;=II$46,IC30&lt;&gt;"",IE30&gt;=II$50,IE30&lt;&gt;""),AND(IF30&gt;=II$46,IF30&lt;&gt;"",IH30&gt;=II$50,IH30&lt;&gt;""),AND(JD30&gt;=JQ$46,JD30&lt;&gt;"",JF30&gt;=JQ$50,JF30&lt;&gt;""),AND(JG30&gt;=JQ$46,JG30&lt;&gt;"",JI30&gt;=JQ$50,JI30&lt;&gt;""),AND(JK30&gt;=JQ$46,JK30&lt;&gt;"",JM30&gt;=JQ$50,JM30&lt;&gt;""),AND(JN30&gt;=JQ$46,JN30&lt;&gt;"",JP30&gt;=JQ$50,JP30&lt;&gt;""),AND(KL30&gt;=KY$46,KL30&lt;&gt;"",KN30&gt;=KY$50,KN30&lt;&gt;""),AND(KO30&gt;=KY$46,KO30&lt;&gt;"",KQ30&gt;=KY$50,KQ30&lt;&gt;""),AND(KS30&gt;=KY$46,KS30&lt;&gt;"",KU30&gt;=KY$50,KU30&lt;&gt;""),AND(KV30&gt;=KY$46,KV30&lt;&gt;"",KX30&gt;=KY$50,KX30&lt;&gt;""),AND(LT30&gt;=MG$46,LT30&lt;&gt;"",LV30&gt;=MG$50,LV30&lt;&gt;""),AND(LW30&gt;=MG$46,LW30&lt;&gt;"",LY30&gt;=MG$50,LY30&lt;&gt;""),AND(MA30&gt;=MG$46,MA30&lt;&gt;"",MC30&gt;=MG$50,MC30&lt;&gt;""),AND(MD30&gt;=MG$46,MD30&lt;&gt;"",MF30&gt;=MG$50,MF30&lt;&gt;""),AND(NB30&gt;=NO$46,NB30&lt;&gt;"",ND30&gt;=NO$50,ND30&lt;&gt;""),AND(NE30&gt;=NO$46,NE30&lt;&gt;"",NG30&gt;=NO$50,NG30&lt;&gt;""),AND(NI30&gt;=NO$46,NI30&lt;&gt;"",NK30&gt;=NO$50,NK30&lt;&gt;""),AND(NL30&gt;=NO$46,NL30&lt;&gt;"",NN30&gt;=NO$50,NN30&lt;&gt;""),AND(OJ30&gt;=OW$46,OJ30&lt;&gt;"",OL30&gt;=OW$50,OL30&lt;&gt;""),AND(OM30&gt;=OW$46,OM30&lt;&gt;"",OO30&gt;=OW$50,OO30&lt;&gt;""),AND(OQ30&gt;=OW$46,OQ30&lt;&gt;"",OS30&gt;=OW$50,OS30&lt;&gt;""),AND(OT30&gt;=OW$46,OT30&lt;&gt;"",OV30&gt;=OW$50,OV30&lt;&gt;""),AND(PR30&gt;=QE$46,PR30&lt;&gt;"",PT30&gt;=QE$50,PT30&lt;&gt;""),AND(PU30&gt;=QE$46,PU30&lt;&gt;"",PW30&gt;=QE$50,PW30&lt;&gt;""),AND(PY30&gt;=QE$46,PY30&lt;&gt;"",QA30&gt;=QE$50,QA30&lt;&gt;""),AND(QB30&gt;=QE$46,QB30&lt;&gt;"",QD30&gt;=QE$50,QD30&lt;&gt;""),AND(QZ30&gt;=RM$46,QZ30&lt;&gt;"",RB30&gt;=RM$50,RB30&lt;&gt;""),AND(RC30&gt;=RM$46,RC30&lt;&gt;"",RE30&gt;=RM$50,RE30&lt;&gt;""),AND(RG30&gt;=RM$46,RG30&lt;&gt;"",RI30&gt;=RM$50,RI30&lt;&gt;""),AND(RJ30&gt;=RM$46,RJ30&lt;&gt;"",RL30&gt;=RM$50,RL30&lt;&gt;""),AND(SH30&gt;=SU$46,SH30&lt;&gt;"",SJ30&gt;=SU$50,SJ30&lt;&gt;""),AND(SK30&gt;=SU$46,SK30&lt;&gt;"",SM30&gt;=SU$50,SM30&lt;&gt;""),AND(SO30&gt;=SU$46,SO30&lt;&gt;"",SQ30&gt;=SU$50,SQ30&lt;&gt;""),AND(SR30&gt;=SU$46,SR30&lt;&gt;"",ST30&gt;=SU$50,ST30&lt;&gt;"")),"Merit",IF(OR(AND(AO30&gt;=AY$45,AO30&lt;&gt;"",AQ30&gt;=AY$49,AQ30&lt;&gt;"",AN30=""),AND(AR30&gt;=AY$45,AR30&lt;&gt;"",AT30&gt;=AY$49,AT30&lt;&gt;"",AN30=""),AND(AV30&gt;=AY$45,AV30&lt;&gt;"",AX30&gt;=AY$49,AX30&lt;&gt;"",AN30=""),AND(BP30&gt;=BZ$45,BP30&lt;&gt;"",BR30&gt;=BZ$49,BR30&lt;&gt;"",BO30=""),AND(BS30&gt;=BZ$45,BS30&lt;&gt;"",BU30&gt;=BZ$49,BU30&lt;&gt;"",BO30=""),AND(BW30&gt;=BZ$45,BW30&lt;&gt;"",BY30&gt;=BZ$49,BY30&lt;&gt;"",BO30=""),AND(CQ30&gt;=DA$45,CQ30&lt;&gt;"",CS30&gt;=DA$49,CS30&lt;&gt;"",CP30=""),AND(CT30&gt;=DA$45,CT30&lt;&gt;"",CV30&gt;=DA$49,CV30&lt;&gt;"",CP30=""),AND(CX30&gt;=DA$45,CX30&lt;&gt;"",CZ30&gt;=DA$49,CZ30&lt;&gt;"",CP30=""),AND(DX30&gt;=EK$45,DX30&lt;&gt;"",DZ30&gt;=EK$49,DZ30&lt;&gt;""),AND(EA30&gt;=EK$45,EA30&lt;&gt;"",EC30&gt;=EK$49,EC30&lt;&gt;""),AND(EE30&gt;=EK$45,EE30&lt;&gt;"",EG30&gt;=EK$49,EG30&lt;&gt;""),AND(EH30&gt;=EK$45,EH30&lt;&gt;"",EJ30&gt;=EK$49,EJ30&lt;&gt;""),AND(FF30&gt;=FS$45,FF30&lt;&gt;"",FH30&gt;=FS$49,FH30&lt;&gt;""),AND(FI30&gt;=FS$45,FI30&lt;&gt;"",FK30&gt;=FS$49,FK30&lt;&gt;""),AND(FM30&gt;=FS$45,FM30&lt;&gt;"",FO30&gt;=FS$49,FO30&lt;&gt;""),AND(FP30&gt;=FS$45,FP30&lt;&gt;"",FR30&gt;=FS$49,FR30&lt;&gt;""),AND(GN30&gt;=HA$45,GN30&lt;&gt;"",GP30&gt;=HA$49,GP30&lt;&gt;""),AND(GQ30&gt;=HA$45,GQ30&lt;&gt;"",GS30&gt;=HA$49,GS30&lt;&gt;""),AND(GU30&gt;=HA$45,GU30&lt;&gt;"",GW30&gt;=HA$49,GW30&lt;&gt;""),AND(GX30&gt;=HA$45,GX30&lt;&gt;"",GZ30&gt;=HA$49,GZ30&lt;&gt;""),AND(HV30&gt;=II$45,HV30&lt;&gt;"",HX30&gt;=II$49,HX30&lt;&gt;""),AND(HY30&gt;=II$45,HY30&lt;&gt;"",IA30&gt;=II$49,IA30&lt;&gt;""),AND(IC30&gt;=II$45,IC30&lt;&gt;"",IE30&gt;=II$49,IE30&lt;&gt;""),AND(IF30&gt;=II$45,IF30&lt;&gt;"",IH30&gt;=II$49,IH30&lt;&gt;""),AND(JD30&gt;=JQ$45,JD30&lt;&gt;"",JF30&gt;=JQ$49,JF30&lt;&gt;""),AND(JG30&gt;=JQ$45,JG30&lt;&gt;"",JI30&gt;=JQ$49,JI30&lt;&gt;""),AND(JK30&gt;=JQ$45,JK30&lt;&gt;"",JM30&gt;=JQ$49,JM30&lt;&gt;""),AND(JN30&gt;=JQ$45,JN30&lt;&gt;"",JP30&gt;=JQ$49,JP30&lt;&gt;""),AND(KL30&gt;=KY$45,KL30&lt;&gt;"",KN30&gt;=KY$49,KN30&lt;&gt;""),AND(KO30&gt;=KY$45,KO30&lt;&gt;"",KQ30&gt;=KY$49,KQ30&lt;&gt;""),AND(KS30&gt;=KY$45,KS30&lt;&gt;"",KU30&gt;=KY$49,KU30&lt;&gt;""),AND(KV30&gt;=KY$45,KV30&lt;&gt;"",KX30&gt;=KY$49,KX30&lt;&gt;""),AND(LT30&gt;=MG$45,LT30&lt;&gt;"",LV30&gt;=MG$49,LV30&lt;&gt;""),AND(LW30&gt;=MG$45,LW30&lt;&gt;"",LY30&gt;=MG$49,LY30&lt;&gt;""),AND(MA30&gt;=MG$45,MA30&lt;&gt;"",MC30&gt;=MG$49,MC30&lt;&gt;""),AND(MD30&gt;=MG$45,MD30&lt;&gt;"",MF30&gt;=MG$49,MF30&lt;&gt;""),AND(NB30&gt;=NO$45,NB30&lt;&gt;"",ND30&gt;=NO$49,ND30&lt;&gt;""),AND(NE30&gt;=NO$45,NE30&lt;&gt;"",NG30&gt;=NO$49,NG30&lt;&gt;""),AND(NI30&gt;=NO$45,NI30&lt;&gt;"",NK30&gt;=NO$49,NK30&lt;&gt;""),AND(NL30&gt;=NO$45,NL30&lt;&gt;"",NN30&gt;=NO$49,NN30&lt;&gt;""),AND(OJ30&gt;=OW$45,OJ30&lt;&gt;"",OL30&gt;=OW$49,OL30&lt;&gt;""),AND(OM30&gt;=OW$45,OM30&lt;&gt;"",OO30&gt;=OW$49,OO30&lt;&gt;""),AND(OQ30&gt;=OW$45,OQ30&lt;&gt;"",OS30&gt;=OW$49,OS30&lt;&gt;""),AND(OT30&gt;=OW$45,OT30&lt;&gt;"",OV30&gt;=OW$49,OV30&lt;&gt;""),AND(PR30&gt;=QE$45,PR30&lt;&gt;"",PT30&gt;=QE$49,PT30&lt;&gt;""),AND(PU30&gt;=QE$45,PU30&lt;&gt;"",PW30&gt;=QE$49,PW30&lt;&gt;""),AND(PY30&gt;=QE$45,PY30&lt;&gt;"",QA30&gt;=QE$49,QA30&lt;&gt;""),AND(QB30&gt;=QE$45,QB30&lt;&gt;"",QD30&gt;=QE$49,QD30&lt;&gt;""),AND(QZ30&gt;=RM$45,QZ30&lt;&gt;"",RB30&gt;=RM$49,RB30&lt;&gt;""),AND(RC30&gt;=RM$45,RC30&lt;&gt;"",RE30&gt;=RM$49,RE30&lt;&gt;""),AND(RG30&gt;=RM$45,RG30&lt;&gt;"",RI30&gt;=RM$49,RI30&lt;&gt;""),AND(RJ30&gt;=RM$45,RJ30&lt;&gt;"",RL30&gt;=RM$49,RL30&lt;&gt;""),AND(SH30&gt;=SU$45,SH30&lt;&gt;"",SJ30&gt;=SU$49,SJ30&lt;&gt;""),AND(SK30&gt;=SU$45,SK30&lt;&gt;"",SM30&gt;=SU$49,SM30&lt;&gt;""),AND(SO30&gt;=SU$45,SO30&lt;&gt;"",SQ30&gt;=SU$49,SQ30&lt;&gt;""),AND(SR30&gt;=SU$45,SR30&lt;&gt;"",ST30&gt;=SU$49,ST30&lt;&gt;"")),"Excellence",IF(K30="P","Worlds Team",IF(H30="P","National Team","")))))</f>
        <v/>
      </c>
      <c r="K30" s="3" t="str">
        <f>IF(OR(AND(AO30&gt;=AY$44,AO30&lt;&gt;"",AQ30&gt;=AY$48,AQ30&lt;&gt;"",AN30=""),AND(AR30&gt;=AY$44,AR30&lt;&gt;"",AT30&gt;=AY$48,AT30&lt;&gt;"",AN30=""),AND(AV30&gt;=AY$44,AV30&lt;&gt;"",AX30&gt;=AY$48,AX30&lt;&gt;"",AN30=""),AND(BP30&gt;=BZ$44,BP30&lt;&gt;"",BR30&gt;=BZ$48,BR30&lt;&gt;"",BO30=""),AND(BS30&gt;=BZ$44,BS30&lt;&gt;"",BU30&gt;=BZ$48,BU30&lt;&gt;"",BO30=""),AND(BW30&gt;=BZ$44,BW30&lt;&gt;"",BY30&gt;=BZ$48,BY30&lt;&gt;"",BO30=""),AND(CQ30&gt;=DA$44,CQ30&lt;&gt;"",CS30&gt;=DA$48,CS30&lt;&gt;"",CP30=""),AND(CT30&gt;=DA$44,CT30&lt;&gt;"",CV30&gt;=DA$48,CV30&lt;&gt;"",CP30=""),AND(CX30&gt;=DA$44,CX30&lt;&gt;"",CZ30&gt;=DA$48,CZ30&lt;&gt;"",CP30=""),AND(DX30&gt;=EK$44,DX30&lt;&gt;"",DZ30&gt;=EK$48,DZ30&lt;&gt;""),AND(EA30&gt;=EK$44,EA30&lt;&gt;"",EC30&gt;=EK$48,EC30&lt;&gt;""),AND(EE30&gt;=EK$44,EE30&lt;&gt;"",EG30&gt;=EK$48,EG30&lt;&gt;""),AND(EH30&gt;=EK$44,EH30&lt;&gt;"",EJ30&gt;=EK$48,EJ30&lt;&gt;""),AND(FF30&gt;=FS$44,FF30&lt;&gt;"",FH30&gt;=FS$48,FH30&lt;&gt;""),AND(FI30&gt;=FS$44,FI30&lt;&gt;"",FK30&gt;=FS$48,FK30&lt;&gt;""),AND(FM30&gt;=FS$44,FM30&lt;&gt;"",FO30&gt;=FS$48,FO30&lt;&gt;""),AND(FP30&gt;=FS$44,FP30&lt;&gt;"",FR30&gt;=FS$48,FR30&lt;&gt;""),AND(GN30&gt;=HA$44,GN30&lt;&gt;"",GP30&gt;=HA$48,GP30&lt;&gt;""),AND(GQ30&gt;=HA$44,GQ30&lt;&gt;"",GS30&gt;=HA$48,GS30&lt;&gt;""),AND(GU30&gt;=HA$44,GU30&lt;&gt;"",GW30&gt;=HA$48,GW30&lt;&gt;""),AND(GX30&gt;=HA$44,GX30&lt;&gt;"",GZ30&gt;=HA$48,GZ30&lt;&gt;""),AND(HV30&gt;=II$44,HV30&lt;&gt;"",HX30&gt;=II$48,HX30&lt;&gt;""),AND(HY30&gt;=II$44,HY30&lt;&gt;"",IA30&gt;=II$48,IA30&lt;&gt;""),AND(IC30&gt;=II$44,IC30&lt;&gt;"",IE30&gt;=II$48,IE30&lt;&gt;""),AND(IF30&gt;=II$44,IF30&lt;&gt;"",IH30&gt;=II$48,IH30&lt;&gt;""),AND(JD30&gt;=JQ$44,JD30&lt;&gt;"",JF30&gt;=JQ$48,JF30&lt;&gt;""),AND(JG30&gt;=JQ$44,JG30&lt;&gt;"",JI30&gt;=JQ$48,JI30&lt;&gt;""),AND(JK30&gt;=JQ$44,JK30&lt;&gt;"",JM30&gt;=JQ$48,JM30&lt;&gt;""),AND(JN30&gt;=JQ$44,JN30&lt;&gt;"",JP30&gt;=JQ$48,JP30&lt;&gt;""),AND(KL30&gt;=KY$44,KL30&lt;&gt;"",KN30&gt;=KY$48,KN30&lt;&gt;""),AND(KO30&gt;=KY$44,KO30&lt;&gt;"",KQ30&gt;=KY$48,KQ30&lt;&gt;""),AND(KS30&gt;=KY$44,KS30&lt;&gt;"",KU30&gt;=KY$48,KU30&lt;&gt;""),AND(KV30&gt;=KY$44,KV30&lt;&gt;"",KX30&gt;=KY$48,KX30&lt;&gt;""),AND(LT30&gt;=MG$44,LT30&lt;&gt;"",LV30&gt;=MG$48,LV30&lt;&gt;""),AND(LW30&gt;=MG$44,LW30&lt;&gt;"",LY30&gt;=MG$48,LY30&lt;&gt;""),AND(MA30&gt;=MG$44,MA30&lt;&gt;"",MC30&gt;=MG$48,MC30&lt;&gt;""),AND(MD30&gt;=MG$44,MD30&lt;&gt;"",MF30&gt;=MG$48,MF30&lt;&gt;""),AND(NB30&gt;=NO$44,NB30&lt;&gt;"",ND30&gt;=NO$48,ND30&lt;&gt;""),AND(NE30&gt;=NO$44,NE30&lt;&gt;"",NG30&gt;=NO$48,NG30&lt;&gt;""),AND(NI30&gt;=NO$44,NI30&lt;&gt;"",NK30&gt;=NO$48,NK30&lt;&gt;""),AND(NL30&gt;=NO$44,NL30&lt;&gt;"",NN30&gt;=NO$48,NN30&lt;&gt;""),AND(OJ30&gt;=OW$44,OJ30&lt;&gt;"",OL30&gt;=OW$48,OL30&lt;&gt;""),AND(OM30&gt;=OW$44,OM30&lt;&gt;"",OO30&gt;=OW$48,OO30&lt;&gt;""),AND(OQ30&gt;=OW$44,OQ30&lt;&gt;"",OS30&gt;=OW$48,OS30&lt;&gt;""),AND(OT30&gt;=OW$44,OT30&lt;&gt;"",OV30&gt;=OW$48,OV30&lt;&gt;""),AND(PR30&gt;=QE$44,PR30&lt;&gt;"",PT30&gt;=QE$48,PT30&lt;&gt;""),AND(PU30&gt;=QE$44,PU30&lt;&gt;"",PW30&gt;=QE$48,PW30&lt;&gt;""),AND(PY30&gt;=QE$44,PY30&lt;&gt;"",QA30&gt;=QE$48,QA30&lt;&gt;""),AND(QB30&gt;=QE$44,QB30&lt;&gt;"",QD30&gt;=QE$48,QD30&lt;&gt;""),AND(QZ30&gt;=RM$44,QZ30&lt;&gt;"",RB30&gt;=RM$48,RB30&lt;&gt;""),AND(RC30&gt;=RM$44,RC30&lt;&gt;"",RE30&gt;=RM$48,RE30&lt;&gt;""),AND(RG30&gt;=RM$44,RG30&lt;&gt;"",RI30&gt;=RM$48,RI30&lt;&gt;""),AND(RJ30&gt;=RM$44,RJ30&lt;&gt;"",RL30&gt;=RM$48,RL30&lt;&gt;""),AND(SH30&gt;=SU$44,SH30&lt;&gt;"",SJ30&gt;=SU$48,SJ30&lt;&gt;""),AND(SK30&gt;=SU$44,SK30&lt;&gt;"",SM30&gt;=SU$48,SM30&lt;&gt;""),AND(SO30&gt;=SU$44,SO30&lt;&gt;"",SQ30&gt;=SU$48,SQ30&lt;&gt;""),AND(SR30&gt;=SU$44,SR30&lt;&gt;"",ST30&gt;=SU$48,ST30&lt;&gt;"")),"P","")</f>
        <v/>
      </c>
      <c r="L30" s="8">
        <f>IF(COUNT(AQ30,AT30,BR30,BU30,CS30,CV30)&gt;0,LARGE((AQ30,AT30,BR30,BU30,CS30,CV30),1),0)</f>
        <v>45.97</v>
      </c>
      <c r="M30" s="8" t="str">
        <f>IF(L30="","",IF(OR(L30=CS30,L30=CV30),$CA$1,IF(OR(L30=BR30,L30=BU30),$AZ$1,IF(OR(L30=AQ30,L30=AT30),$Y$1,""))))</f>
        <v>2024 Elite Canada</v>
      </c>
      <c r="N30" s="8">
        <f>IF(COUNT(AQ30,AT30,BR30,BU30,CS30,CV30)&gt;1,LARGE((AQ30,AT30,BR30,BU30,CS30,CV30),2),0)</f>
        <v>45.74</v>
      </c>
      <c r="O30" s="8" t="str">
        <f>IF(N30="","",IF(OR(N30=CS30,N30=CV30),$CA$1,IF(OR(N30=BR30,N30=BU30),$AZ$1,IF(OR(N30=AQ30,N30=AT30),$Y$1,""))))</f>
        <v>2024 Elite Canada</v>
      </c>
      <c r="P30" s="8">
        <f>IF(COUNT(AQ30,AT30,BR30,BU30,CS30,CV30)&gt;2,MAX(AX30,BY30,CZ30,LARGE((AQ30,AT30,BR30,BU30,CS30,CV30),3)),IF(MAX(AX30,BY30,CZ30)&gt;0,MAX(AX30,BY30,CZ30),0))</f>
        <v>30.39</v>
      </c>
      <c r="Q30" s="8" t="str">
        <f>IF(P30="","",IF(OR(P30=CS30,P30=CV30,P30=CZ30),$CA$1,IF(OR(P30=BR30,P30=BU30,P30=BY30),$AZ$1,IF(OR(P30=AQ30,P30=AT30,P30=AX30),$Y$1,""))))</f>
        <v>2024 Nationals</v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10.6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2024 Elite Canada</v>
      </c>
      <c r="T30" s="8">
        <f>IF(MAX(IF(AO30&gt;=$AY$43,AP30,0),IF(AR30&gt;=$AY$43,AS30,0),IF(AV30&gt;=$AY$43,AW30,0),IF(BP30&gt;=$BZ$43,BQ30,0),IF(BS30&gt;=$BZ$43,BT30,0),IF(BW30&gt;=$BZ$43,BX30,0),IF(CQ30&gt;=$DA$43,CR30,0),IF(CT30&gt;=$DA$43,CU30,0),IF(CX30&gt;=$DA$43,CY30,0),IF(DX30&gt;=$EK$43,DY30,0),IF(EA30&gt;=$EK$43,EB30,0),IF(EE30&gt;=$EK$43,EF30,0),IF(EH30&gt;=$EK$43,EI30,0),IF(FF30&gt;=$FS$43,FG30,0),IF(FI30&gt;=$FS$43,FJ30,0),IF(FM30&gt;=$FS$43,FN30,0),IF(FP30&gt;=$FS$43,FQ30,0),IF(GN30&gt;=$HA$43,GO30,0),IF(GQ30&gt;=$HA$43,GR30,0),IF(GU30&gt;=$HA$43,GV30,0),IF(GX30&gt;=$HA$43,GY30,0),IF(HV30&gt;=$II$43,HW30,0),IF(HY30&gt;=$II$43,HZ30,0),IF(IC30&gt;=$II$43,ID30,0),IF(IF30&gt;=$II$43,IG30,0),IF(JD30&gt;=$JQ$43,JE30,0),IF(JG30&gt;=$JQ$43,JH30,0),IF(JK30&gt;=$JQ$43,JL30,0),IF(JN30&gt;=$JQ$43,JO30,0),IF(KL30&gt;=$KY$43,KM30,0),IF(KO30&gt;=$KY$43,KP30,0),IF(KS30&gt;=$KY$43,KT30,0),IF(KV30&gt;=$KY$43,KW30,0),IF(LT30&gt;=$MG$43,LU30,0),IF(LW30&gt;=$MG$43,LX30,0),IF(MA30&gt;=$MG$43,MB30,0),IF(MD30&gt;=$MG$43,ME30,0),IF(NB30&gt;=$NO$43,NC30,0),IF(NE30&gt;=$NO$43,NF30,0),IF(NI30&gt;=$NO$43,NJ30,0),IF(NL30&gt;=$NO$43,NM30,0),IF(OJ30&gt;=$OW$43,OK30,0),IF(OM30&gt;=$OW$43,ON30,0),IF(OQ30&gt;=$OW$43,OR30,0),IF(OT30&gt;=$OW$43,OU30,0),IF(PR30&gt;=$QE$43,PS30,0),IF(PU30&gt;=$QE$43,PV30,0),IF(PY30&gt;=$QE$43,PZ30,0),IF(QB30&gt;=$QE$43,QC30,0),IF(QZ30&gt;=$RM$43,RA30,0),IF(RC30&gt;=$RM$43,RD30,0),IF(RG30&gt;=$RM$43,RH30,0),IF(RJ30&gt;=$RM$43,RK30,0),IF(SH30&gt;=$SU$43,SI30,0),IF(SK30&gt;=$SU$43,SL30,0),IF(SO30&gt;=$SU$43,SP30,0),IF(SR30&gt;=$SU$43,SS30,0))&gt;0,MAX(IF(AO30&gt;=$AY$43,AP30,0),IF(AR30&gt;=$AY$43,AS30,0),IF(AV30&gt;=$AY$43,AW30,0),IF(BP30&gt;=$BZ$43,BQ30,0),IF(BS30&gt;=$BZ$43,BT30,0),IF(BW30&gt;=$BZ$43,BX30,0),IF(CQ30&gt;=$DA$43,CR30,0),IF(CT30&gt;=$DA$43,CU30,0),IF(CX30&gt;=$DA$43,CY30,0),IF(DX30&gt;=$EK$43,DY30,0),IF(EA30&gt;=$EK$43,EB30,0),IF(EE30&gt;=$EK$43,EF30,0),IF(EH30&gt;=$EK$43,EI30,0),IF(FF30&gt;=$FS$43,FG30,0),IF(FI30&gt;=$FS$43,FJ30,0),IF(FM30&gt;=$FS$43,FN30,0),IF(FP30&gt;=$FS$43,FQ30,0),IF(GN30&gt;=$HA$43,GO30,0),IF(GQ30&gt;=$HA$43,GR30,0),IF(GU30&gt;=$HA$43,GV30,0),IF(GX30&gt;=$HA$43,GY30,0),IF(HV30&gt;=$II$43,HW30,0),IF(HY30&gt;=$II$43,HZ30,0),IF(IC30&gt;=$II$43,ID30,0),IF(IF30&gt;=$II$43,IG30,0),IF(JD30&gt;=$JQ$43,JE30,0),IF(JG30&gt;=$JQ$43,JH30,0),IF(JK30&gt;=$JQ$43,JL30,0),IF(JN30&gt;=$JQ$43,JO30,0),IF(KL30&gt;=$KY$43,KM30,0),IF(KO30&gt;=$KY$43,KP30,0),IF(KS30&gt;=$KY$43,KT30,0),IF(KV30&gt;=$KY$43,KW30,0),IF(LT30&gt;=$MG$43,LU30,0),IF(LW30&gt;=$MG$43,LX30,0),IF(MA30&gt;=$MG$43,MB30,0),IF(MD30&gt;=$MG$43,ME30,0),IF(NB30&gt;=$NO$43,NC30,0),IF(NE30&gt;=$NO$43,NF30,0),IF(NI30&gt;=$NO$43,NJ30,0),IF(NL30&gt;=$NO$43,NM30,0),IF(OJ30&gt;=$OW$43,OK30,0),IF(OM30&gt;=$OW$43,ON30,0),IF(OQ30&gt;=$OW$43,OR30,0),IF(OT30&gt;=$OW$43,OU30,0),IF(PR30&gt;=$QE$43,PS30,0),IF(PU30&gt;=$QE$43,PV30,0),IF(PY30&gt;=$QE$43,PZ30,0),IF(QB30&gt;=$QE$43,QC30,0),IF(QZ30&gt;=$RM$43,RA30,0),IF(RC30&gt;=$RM$43,RD30,0),IF(RG30&gt;=$RM$43,RH30,0),IF(RJ30&gt;=$RM$43,RK30,0),IF(SH30&gt;=$SU$43,SI30,0),IF(SK30&gt;=$SU$43,SL30,0),IF(SO30&gt;=$SU$43,SP30,0),IF(SR30&gt;=$SU$43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>IF(AA30&gt;0,AA30,"")</f>
        <v/>
      </c>
      <c r="AP30" s="38" t="str">
        <f>IF(AB30&gt;0,AB30,"")</f>
        <v/>
      </c>
      <c r="AQ30" s="40" t="str">
        <f>IF(SUM(Y30:AB30)-AC30&gt;0,SUM(Y30:AB30)-AC30,"")</f>
        <v/>
      </c>
      <c r="AR30" s="40" t="str">
        <f>IF(AF30&gt;0,AF30,"")</f>
        <v/>
      </c>
      <c r="AS30" s="40" t="str">
        <f>IF(AG30&gt;0,AG30,"")</f>
        <v/>
      </c>
      <c r="AT30" s="40" t="str">
        <f>IF(SUM(AD30:AG30)-AH30&gt;0,SUM(AD30:AG30)-AH30,"")</f>
        <v/>
      </c>
      <c r="AU30" s="40" t="str">
        <f>IF(AQ30="","",MAX(AQ30,AT30))</f>
        <v/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 t="str">
        <f>IF(SUM(AU30,AX30)&gt;0,SUM(AU30,AX30),"")</f>
        <v/>
      </c>
      <c r="AZ30" s="26">
        <v>13.7</v>
      </c>
      <c r="BA30" s="26">
        <v>9.6</v>
      </c>
      <c r="BB30" s="26">
        <v>10</v>
      </c>
      <c r="BC30" s="26">
        <v>12.67</v>
      </c>
      <c r="BD30" s="26">
        <v>0</v>
      </c>
      <c r="BE30" s="26">
        <v>13.5</v>
      </c>
      <c r="BF30" s="26">
        <v>8.9</v>
      </c>
      <c r="BG30" s="26">
        <v>10.6</v>
      </c>
      <c r="BH30" s="26">
        <v>12.74</v>
      </c>
      <c r="BI30" s="26">
        <v>0</v>
      </c>
      <c r="BJ30" s="26"/>
      <c r="BK30" s="26"/>
      <c r="BL30" s="26"/>
      <c r="BM30" s="26"/>
      <c r="BN30" s="26"/>
      <c r="BO30" s="28"/>
      <c r="BP30" s="39">
        <f>IF(BB30&gt;0,BB30,"")</f>
        <v>10</v>
      </c>
      <c r="BQ30" s="39">
        <f>IF(BC30&gt;0,BC30,"")</f>
        <v>12.67</v>
      </c>
      <c r="BR30" s="11">
        <f>IF(SUM(AZ30:BC30)-BD30&gt;0,SUM(AZ30:BC30)-BD30,"")</f>
        <v>45.97</v>
      </c>
      <c r="BS30" s="11">
        <f>IF(BG30&gt;0,BG30,"")</f>
        <v>10.6</v>
      </c>
      <c r="BT30" s="11">
        <f>IF(BH30&gt;0,BH30,"")</f>
        <v>12.74</v>
      </c>
      <c r="BU30" s="11">
        <f>IF(SUM(BE30:BH30)-BI30&gt;0,SUM(BE30:BH30)-BI30,"")</f>
        <v>45.74</v>
      </c>
      <c r="BV30" s="11">
        <f>IF(BR30="","",MAX(BR30,BU30))</f>
        <v>45.97</v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>
        <f>IF(SUM(BV30,BY30)&gt;0,SUM(BV30,BY30),"")</f>
        <v>45.97</v>
      </c>
      <c r="CA30" s="22">
        <v>1.4</v>
      </c>
      <c r="CB30" s="22">
        <v>1</v>
      </c>
      <c r="CC30" s="22">
        <v>1.5</v>
      </c>
      <c r="CD30" s="22">
        <v>1.43</v>
      </c>
      <c r="CE30" s="22">
        <v>0</v>
      </c>
      <c r="CF30" s="22">
        <v>9.5</v>
      </c>
      <c r="CG30" s="22">
        <v>6</v>
      </c>
      <c r="CH30" s="22">
        <v>5.9</v>
      </c>
      <c r="CI30" s="22">
        <v>8.99</v>
      </c>
      <c r="CJ30" s="22">
        <v>0</v>
      </c>
      <c r="CK30" s="22"/>
      <c r="CL30" s="22"/>
      <c r="CM30" s="22"/>
      <c r="CN30" s="22"/>
      <c r="CO30" s="22"/>
      <c r="CP30" s="27"/>
      <c r="CQ30" s="38">
        <f>IF(CC30&gt;0,CC30,"")</f>
        <v>1.5</v>
      </c>
      <c r="CR30" s="38">
        <f>IF(CD30&gt;0,CD30,"")</f>
        <v>1.43</v>
      </c>
      <c r="CS30" s="40">
        <f>IF(SUM(CA30:CD30)-CE30&gt;0,SUM(CA30:CD30)-CE30,"")</f>
        <v>5.33</v>
      </c>
      <c r="CT30" s="40">
        <f>IF(CH30&gt;0,CH30,"")</f>
        <v>5.9</v>
      </c>
      <c r="CU30" s="40">
        <f>IF(CI30&gt;0,CI30,"")</f>
        <v>8.99</v>
      </c>
      <c r="CV30" s="40">
        <f>IF(SUM(CF30:CI30)-CJ30&gt;0,SUM(CF30:CI30)-CJ30,"")</f>
        <v>30.39</v>
      </c>
      <c r="CW30" s="40">
        <f>IF(CS30="","",MAX(CS30,CV30))</f>
        <v>30.39</v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>
        <f>IF(SUM(CW30,CZ30)&gt;0,SUM(CW30,CZ30),"")</f>
        <v>30.39</v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7.55</v>
      </c>
      <c r="SW30" s="22">
        <f>IF($CP30="P",CB30,(CB30+BA30)/2)</f>
        <v>5.3</v>
      </c>
      <c r="SX30" s="22">
        <f>IF($CP30="P",CC30,(CC30+BB30)/2)</f>
        <v>5.75</v>
      </c>
      <c r="SY30" s="22">
        <f>IF($CP30="P",CD30,(CD30+BC30)/2)</f>
        <v>7.05</v>
      </c>
      <c r="SZ30" s="22">
        <f>IF($CP30="P",CE30,(CE30+BD30)/2)</f>
        <v>0</v>
      </c>
      <c r="TA30" s="22">
        <f>IF($CP30="P",CF30,(CF30+BE30)/2)</f>
        <v>11.5</v>
      </c>
      <c r="TB30" s="22">
        <f>IF($CP30="P",CG30,(CG30+BF30)/2)</f>
        <v>7.45</v>
      </c>
      <c r="TC30" s="22">
        <f>IF($CP30="P",CH30,(CH30+BG30)/2)</f>
        <v>8.25</v>
      </c>
      <c r="TD30" s="22">
        <f>IF($CP30="P",CI30,(CI30+BH30)/2)</f>
        <v>10.865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5.75</v>
      </c>
      <c r="TM30" s="40">
        <f>IF(SY30&gt;0,SY30,"")</f>
        <v>7.05</v>
      </c>
      <c r="TN30" s="40">
        <f>IF(SUM(SV30:SY30)-SZ30&gt;0,SUM(SV30:SY30)-SZ30,"")</f>
        <v>25.650000000000002</v>
      </c>
      <c r="TO30" s="40">
        <f>IF(TC30&gt;0,TC30,"")</f>
        <v>8.25</v>
      </c>
      <c r="TP30" s="40">
        <f>IF(TD30&gt;0,TD30,"")</f>
        <v>10.865</v>
      </c>
      <c r="TQ30" s="40">
        <f>IF(SUM(TA30:TD30)-TE30&gt;0,SUM(TA30:TD30)-TE30,"")</f>
        <v>38.064999999999998</v>
      </c>
      <c r="TR30" s="40">
        <f>IF(MAX(TN30,TQ30)&gt;0,MAX(TN30,TQ30),"")</f>
        <v>38.064999999999998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38.064999999999998</v>
      </c>
    </row>
    <row r="31" spans="1:542" x14ac:dyDescent="0.2">
      <c r="A31" s="4" t="str" cm="1">
        <f t="array" ref="A31">IF(AND(J31&lt;&gt;"",J31&lt;&gt;"No DD"),SUMPRODUCT((J$4:J$41&lt;&gt;"")*(J$4:J$41&lt;&gt;"No DD")*(F$4:F$41&gt;F31))+1,IF(J31="No DD",SUMPRODUCT((J$4:J$41="No DD")*(F$4:F$41&gt;F31))+1+SUMPRODUCT((J$4:J$41&lt;&gt;"")*(J$4:J$41&lt;&gt;"No DD")),""))</f>
        <v/>
      </c>
      <c r="B31" s="4" t="str" cm="1">
        <f t="array" ref="B31">IF(AND(J31&lt;&gt;"",J31&lt;&gt;"No DD",G31=""),SUMPRODUCT((J$4:J$41&lt;&gt;"")*(J$4:J$41&lt;&gt;"No DD")*(G$4:G$41="")*(F$4:F$41&gt;F31))+1,IF(J31="No DD",SUMPRODUCT((J$4:J$41="No DD")*(F$4:F$41&gt;F31)*(G$4:G$41=""))+1+SUMPRODUCT((J$4:J$41&lt;&gt;"")*(G$4:G$41="")*(J$4:J$41&lt;&gt;"No DD")),""))</f>
        <v/>
      </c>
      <c r="C31" s="5" t="s">
        <v>187</v>
      </c>
      <c r="D31" s="4" t="s">
        <v>4</v>
      </c>
      <c r="E31" s="4">
        <v>2007</v>
      </c>
      <c r="F31" s="9">
        <f>SUM(L31:V31)+SUM(L31:T31)*0.0000001+SUM(L31)*0.0000000000001</f>
        <v>132.15001321500469</v>
      </c>
      <c r="G31" s="66"/>
      <c r="H31" s="3" t="str">
        <f>IF(OR(AND(AO31&gt;=AY$43,AO31&lt;&gt;"",AQ31&gt;=AY$47,AQ31&lt;&gt;"",AN31=""),AND(AR31&gt;=AY$43,AR31&lt;&gt;"",AT31&gt;=AY$47,AT31&lt;&gt;"",AN31=""),AND(AV31&gt;=AY$43,AV31&lt;&gt;"",AX31&gt;=AY$47,AX31&lt;&gt;"",AN31=""),AND(BP31&gt;=BZ$43,BP31&lt;&gt;"",BR31&gt;=BZ$47,BR31&lt;&gt;"",BO31=""),AND(BS31&gt;=BZ$43,BS31&lt;&gt;"",BU31&gt;=BZ$47,BU31&lt;&gt;"",BO31=""),AND(BW31&gt;=BZ$43,BW31&lt;&gt;"",BY31&gt;=BZ$47,BY31&lt;&gt;"",BO31=""),AND(CQ31&gt;=DA$43,CQ31&lt;&gt;"",CS31&gt;=DA$47,CS31&lt;&gt;"",CP31=""),AND(CT31&gt;=DA$43,CT31&lt;&gt;"",CV31&gt;=DA$47,CV31&lt;&gt;"",CP31=""),AND(CX31&gt;=DA$43,CX31&lt;&gt;"",CZ31&gt;=DA$47,CZ31&lt;&gt;"",CP31=""),AND(DX31&gt;=EK$43,DX31&lt;&gt;"",DZ31&gt;=EK$47,DZ31&lt;&gt;""),AND(EA31&gt;=EK$43,EA31&lt;&gt;"",EC31&gt;=EK$47,EC31&lt;&gt;""),AND(EE31&gt;=EK$43,EE31&lt;&gt;"",EG31&gt;=EK$47,EG31&lt;&gt;""),AND(EH31&gt;=EK$43,EH31&lt;&gt;"",EJ31&gt;=EK$47,EJ31&lt;&gt;""),AND(FF31&gt;=FS$43,FF31&lt;&gt;"",FH31&gt;=FS$47,FH31&lt;&gt;""),AND(FI31&gt;=FS$43,FI31&lt;&gt;"",FK31&gt;=FS$47,FK31&lt;&gt;""),AND(FM31&gt;=FS$43,FM31&lt;&gt;"",FO31&gt;=FS$47,FO31&lt;&gt;""),AND(FP31&gt;=FS$43,FP31&lt;&gt;"",FR31&gt;=FS$47,FR31&lt;&gt;""),AND(GN31&gt;=HA$43,GN31&lt;&gt;"",GP31&gt;=HA$47,GP31&lt;&gt;""),AND(GQ31&gt;=HA$43,GQ31&lt;&gt;"",GS31&gt;=HA$47,GS31&lt;&gt;""),AND(GU31&gt;=HA$43,GU31&lt;&gt;"",GW31&gt;=HA$47,GW31&lt;&gt;""),AND(GX31&gt;=HA$43,GX31&lt;&gt;"",GZ31&gt;=HA$47,GZ31&lt;&gt;""),AND(HV31&gt;=II$43,HV31&lt;&gt;"",HX31&gt;=II$47,HX31&lt;&gt;""),AND(HY31&gt;=II$43,HY31&lt;&gt;"",IA31&gt;=II$47,IA31&lt;&gt;""),AND(IC31&gt;=II$43,IC31&lt;&gt;"",IE31&gt;=II$47,IE31&lt;&gt;""),AND(IF31&gt;=II$43,IF31&lt;&gt;"",IH31&gt;=II$47,IH31&lt;&gt;""),AND(JD31&gt;=JQ$43,JD31&lt;&gt;"",JF31&gt;=JQ$47,JF31&lt;&gt;""),AND(JG31&gt;=JQ$43,JG31&lt;&gt;"",JI31&gt;=JQ$47,JI31&lt;&gt;""),AND(JK31&gt;=JQ$43,JK31&lt;&gt;"",JM31&gt;=JQ$47,JM31&lt;&gt;""),AND(JN31&gt;=JQ$43,JN31&lt;&gt;"",JP31&gt;=JQ$47,JP31&lt;&gt;""),AND(KL31&gt;=KY$43,KL31&lt;&gt;"",KN31&gt;=KY$47,KN31&lt;&gt;""),AND(KO31&gt;=KY$43,KO31&lt;&gt;"",KQ31&gt;=KY$47,KQ31&lt;&gt;""),AND(KS31&gt;=KY$43,KS31&lt;&gt;"",KU31&gt;=KY$47,KU31&lt;&gt;""),AND(KV31&gt;=KY$43,KV31&lt;&gt;"",KX31&gt;=KY$47,KX31&lt;&gt;""),AND(LT31&gt;=MG$43,LT31&lt;&gt;"",LV31&gt;=MG$47,LV31&lt;&gt;""),AND(LW31&gt;=MG$43,LW31&lt;&gt;"",LY31&gt;=MG$47,LY31&lt;&gt;""),AND(MA31&gt;=MG$43,MA31&lt;&gt;"",MC31&gt;=MG$47,MC31&lt;&gt;""),AND(MD31&gt;=MG$43,MD31&lt;&gt;"",MF31&gt;=MG$47,MF31&lt;&gt;""),AND(NB31&gt;=NO$43,NB31&lt;&gt;"",ND31&gt;=NO$47,ND31&lt;&gt;""),AND(NE31&gt;=NO$43,NE31&lt;&gt;"",NG31&gt;=NO$47,NG31&lt;&gt;""),AND(NI31&gt;=NO$43,NI31&lt;&gt;"",NK31&gt;=NO$47,NK31&lt;&gt;""),AND(NL31&gt;=NO$43,NL31&lt;&gt;"",NN31&gt;=NO$47,NN31&lt;&gt;""),AND(OJ31&gt;=OW$43,OJ31&lt;&gt;"",OL31&gt;=OW$47,OL31&lt;&gt;""),AND(OM31&gt;=OW$43,OM31&lt;&gt;"",OO31&gt;=OW$47,OO31&lt;&gt;""),AND(OQ31&gt;=OW$43,OQ31&lt;&gt;"",OS31&gt;=OW$47,OS31&lt;&gt;""),AND(OT31&gt;=OW$43,OT31&lt;&gt;"",OV31&gt;=OW$47,OV31&lt;&gt;""),AND(PR31&gt;=QE$43,PR31&lt;&gt;"",PT31&gt;=QE$47,PT31&lt;&gt;""),AND(PU31&gt;=QE$43,PU31&lt;&gt;"",PW31&gt;=QE$47,PW31&lt;&gt;""),AND(PY31&gt;=QE$43,PY31&lt;&gt;"",QA31&gt;=QE$47,QA31&lt;&gt;""),AND(QB31&gt;=QE$43,QB31&lt;&gt;"",QD31&gt;=QE$47,QD31&lt;&gt;""),AND(QZ31&gt;=RM$43,QZ31&lt;&gt;"",RB31&gt;=RM$47,RB31&lt;&gt;""),AND(RC31&gt;=RM$43,RC31&lt;&gt;"",RE31&gt;=RM$47,RE31&lt;&gt;""),AND(RG31&gt;=RM$43,RG31&lt;&gt;"",RI31&gt;=RM$47,RI31&lt;&gt;""),AND(RJ31&gt;=RM$43,RJ31&lt;&gt;"",RL31&gt;=RM$47,RL31&lt;&gt;""),AND(SH31&gt;=SU$43,SH31&lt;&gt;"",SJ31&gt;=SU$47,SJ31&lt;&gt;""),AND(SK31&gt;=SU$43,SK31&lt;&gt;"",SM31&gt;=SU$47,SM31&lt;&gt;""),AND(SO31&gt;=SU$43,SO31&lt;&gt;"",SQ31&gt;=SU$47,SQ31&lt;&gt;""),AND(SR31&gt;=SU$43,SR31&lt;&gt;"",ST31&gt;=SU$47,ST31&lt;&gt;"")),"P","")</f>
        <v/>
      </c>
      <c r="I31" s="3" t="str">
        <f>IF(OR(AND(AQ31&gt;=AY$47,AQ31&lt;&gt;"",AN31=""),AND(AT31&gt;=AY$47,AT31&lt;&gt;"",AN31=""),AND(AX31&gt;=AY$47,AX31&lt;&gt;"",AN31=""),AND(BR31&gt;=BZ$47,BR31&lt;&gt;"",BO31=""),AND(BU31&gt;=BZ$47,BU31&lt;&gt;"",BO31=""),AND(BY31&gt;=BZ$47,BY31&lt;&gt;"",BO31=""),AND(CS31&gt;=DA$47,CS31&lt;&gt;"",CP31=""),AND(CV31&gt;=DA$47,CV31&lt;&gt;"",CP31=""),AND(CZ31&gt;=DA$47,CZ31&lt;&gt;"",CP31=""),AND(DZ31&gt;=EK$47,DZ31&lt;&gt;""),AND(EC31&gt;=EK$47,EC31&lt;&gt;""),AND(EG31&gt;=EK$47,EG31&lt;&gt;""),AND(EJ31&gt;=EK$47,EJ31&lt;&gt;""),AND(FH31&gt;=FS$47,FH31&lt;&gt;""),AND(FK31&gt;=FS$47,FK31&lt;&gt;""),AND(FO31&gt;=FS$47,FO31&lt;&gt;""),AND(FR31&gt;=FS$47,FR31&lt;&gt;""),AND(GP31&gt;=HA$47,GP31&lt;&gt;""),AND(GS31&gt;=HA$47,GS31&lt;&gt;""),AND(GW31&gt;=HA$47,GW31&lt;&gt;""),AND(GZ31&gt;=HA$47,GZ31&lt;&gt;""),AND(HX31&gt;=II$47,HX31&lt;&gt;""),AND(IA31&gt;=II$47,IA31&lt;&gt;""),AND(IE31&gt;=II$47,IE31&lt;&gt;""),AND(IH31&gt;=II$47,IH31&lt;&gt;""),AND(JF31&gt;=JQ$47,JF31&lt;&gt;""),AND(JI31&gt;=JQ$47,JI31&lt;&gt;""),AND(JM31&gt;=JQ$47,JM31&lt;&gt;""),AND(JP31&gt;=JQ$47,JP31&lt;&gt;""),AND(KN31&gt;=KY$47,KN31&lt;&gt;""),AND(KQ31&gt;=KY$47,KQ31&lt;&gt;""),AND(KU31&gt;=KY$47,KU31&lt;&gt;""),AND(KX31&gt;=KY$47,KX31&lt;&gt;""),AND(LV31&gt;=MG$47,LV31&lt;&gt;""),AND(LY31&gt;=MG$47,LY31&lt;&gt;""),AND(MC31&gt;=MG$47,MC31&lt;&gt;""),AND(MF31&gt;=MG$47,MF31&lt;&gt;""),AND(ND31&gt;=NO$47,ND31&lt;&gt;""),AND(NG31&gt;=NO$47,NG31&lt;&gt;""),AND(NK31&gt;=NO$47,NK31&lt;&gt;""),AND(NN31&gt;=NO$47,NN31&lt;&gt;""),AND(OL31&gt;=OW$47,OL31&lt;&gt;""),AND(OO31&gt;=OW$47,OO31&lt;&gt;""),AND(OS31&gt;=OW$47,OS31&lt;&gt;""),AND(OV31&gt;=OW$47,OV31&lt;&gt;""),AND(PT31&gt;=QE$47,PT31&lt;&gt;""),AND(PW31&gt;=QE$47,PW31&lt;&gt;""),AND(QA31&gt;=QE$47,QA31&lt;&gt;""),AND(QD31&gt;=QE$47,QD31&lt;&gt;""),AND(RB31&gt;=RM$47,RB31&lt;&gt;""),AND(RE31&gt;=RM$47,RE31&lt;&gt;""),AND(RI31&gt;=RM$47,RI31&lt;&gt;""),AND(RL31&gt;=RM$47,RL31&lt;&gt;""),AND(SJ31&gt;=SU$47,SJ31&lt;&gt;""),AND(SM31&gt;=SU$47,SM31&lt;&gt;""),AND(SQ31&gt;=SU$47,SQ31&lt;&gt;""),AND(ST31&gt;=SU$47,ST31&lt;&gt;"")),"P","")</f>
        <v/>
      </c>
      <c r="J31" s="36" t="str">
        <f>IF(AND(I31="P",H31=""),"No DD",IF(OR(AND(AO31&gt;=AY$46,AO31&lt;&gt;"",AQ31&gt;=AY$50,AQ31&lt;&gt;"",AN31=""),AND(AR31&gt;=AY$46,AR31&lt;&gt;"",AT31&gt;=AY$50,AT31&lt;&gt;"",AN31=""),AND(AV31&gt;=AY$46,AV31&lt;&gt;"",AX31&gt;=AY$50,AX31&lt;&gt;"",AN31=""),AND(BP31&gt;=BZ$46,BP31&lt;&gt;"",BR31&gt;=BZ$50,BR31&lt;&gt;"",BO31=""),AND(BS31&gt;=BZ$46,BS31&lt;&gt;"",BU31&gt;=BZ$50,BU31&lt;&gt;"",BO31=""),AND(BW31&gt;=BZ$46,BW31&lt;&gt;"",BY31&gt;=BZ$50,BY31&lt;&gt;"",BO31=""),AND(CQ31&gt;=DA$46,CQ31&lt;&gt;"",CS31&gt;=DA$50,CS31&lt;&gt;"",CP31=""),AND(CT31&gt;=DA$46,CT31&lt;&gt;"",CV31&gt;=DA$50,CV31&lt;&gt;"",CP31=""),AND(CX31&gt;=DA$46,CX31&lt;&gt;"",CZ31&gt;=DA$50,CZ31&lt;&gt;"",CP31=""),AND(DX31&gt;=EK$46,DX31&lt;&gt;"",DZ31&gt;=EK$50,DZ31&lt;&gt;""),AND(EA31&gt;=EK$46,EA31&lt;&gt;"",EC31&gt;=EK$50,EC31&lt;&gt;""),AND(EE31&gt;=EK$46,EE31&lt;&gt;"",EG31&gt;=EK$50,EG31&lt;&gt;""),AND(EH31&gt;=EK$46,EH31&lt;&gt;"",EJ31&gt;=EK$50,EJ31&lt;&gt;""),AND(FF31&gt;=FS$46,FF31&lt;&gt;"",FH31&gt;=FS$50,FH31&lt;&gt;""),AND(FI31&gt;=FS$46,FI31&lt;&gt;"",FK31&gt;=FS$50,FK31&lt;&gt;""),AND(FM31&gt;=FS$46,FM31&lt;&gt;"",FO31&gt;=FS$50,FO31&lt;&gt;""),AND(FP31&gt;=FS$46,FP31&lt;&gt;"",FR31&gt;=FS$50,FR31&lt;&gt;""),AND(GN31&gt;=HA$46,GN31&lt;&gt;"",GP31&gt;=HA$50,GP31&lt;&gt;""),AND(GQ31&gt;=HA$46,GQ31&lt;&gt;"",GS31&gt;=HA$50,GS31&lt;&gt;""),AND(GU31&gt;=HA$46,GU31&lt;&gt;"",GW31&gt;=HA$50,GW31&lt;&gt;""),AND(GX31&gt;=HA$46,GX31&lt;&gt;"",GZ31&gt;=HA$50,GZ31&lt;&gt;""),AND(HV31&gt;=II$46,HV31&lt;&gt;"",HX31&gt;=II$50,HX31&lt;&gt;""),AND(HY31&gt;=II$46,HY31&lt;&gt;"",IA31&gt;=II$50,IA31&lt;&gt;""),AND(IC31&gt;=II$46,IC31&lt;&gt;"",IE31&gt;=II$50,IE31&lt;&gt;""),AND(IF31&gt;=II$46,IF31&lt;&gt;"",IH31&gt;=II$50,IH31&lt;&gt;""),AND(JD31&gt;=JQ$46,JD31&lt;&gt;"",JF31&gt;=JQ$50,JF31&lt;&gt;""),AND(JG31&gt;=JQ$46,JG31&lt;&gt;"",JI31&gt;=JQ$50,JI31&lt;&gt;""),AND(JK31&gt;=JQ$46,JK31&lt;&gt;"",JM31&gt;=JQ$50,JM31&lt;&gt;""),AND(JN31&gt;=JQ$46,JN31&lt;&gt;"",JP31&gt;=JQ$50,JP31&lt;&gt;""),AND(KL31&gt;=KY$46,KL31&lt;&gt;"",KN31&gt;=KY$50,KN31&lt;&gt;""),AND(KO31&gt;=KY$46,KO31&lt;&gt;"",KQ31&gt;=KY$50,KQ31&lt;&gt;""),AND(KS31&gt;=KY$46,KS31&lt;&gt;"",KU31&gt;=KY$50,KU31&lt;&gt;""),AND(KV31&gt;=KY$46,KV31&lt;&gt;"",KX31&gt;=KY$50,KX31&lt;&gt;""),AND(LT31&gt;=MG$46,LT31&lt;&gt;"",LV31&gt;=MG$50,LV31&lt;&gt;""),AND(LW31&gt;=MG$46,LW31&lt;&gt;"",LY31&gt;=MG$50,LY31&lt;&gt;""),AND(MA31&gt;=MG$46,MA31&lt;&gt;"",MC31&gt;=MG$50,MC31&lt;&gt;""),AND(MD31&gt;=MG$46,MD31&lt;&gt;"",MF31&gt;=MG$50,MF31&lt;&gt;""),AND(NB31&gt;=NO$46,NB31&lt;&gt;"",ND31&gt;=NO$50,ND31&lt;&gt;""),AND(NE31&gt;=NO$46,NE31&lt;&gt;"",NG31&gt;=NO$50,NG31&lt;&gt;""),AND(NI31&gt;=NO$46,NI31&lt;&gt;"",NK31&gt;=NO$50,NK31&lt;&gt;""),AND(NL31&gt;=NO$46,NL31&lt;&gt;"",NN31&gt;=NO$50,NN31&lt;&gt;""),AND(OJ31&gt;=OW$46,OJ31&lt;&gt;"",OL31&gt;=OW$50,OL31&lt;&gt;""),AND(OM31&gt;=OW$46,OM31&lt;&gt;"",OO31&gt;=OW$50,OO31&lt;&gt;""),AND(OQ31&gt;=OW$46,OQ31&lt;&gt;"",OS31&gt;=OW$50,OS31&lt;&gt;""),AND(OT31&gt;=OW$46,OT31&lt;&gt;"",OV31&gt;=OW$50,OV31&lt;&gt;""),AND(PR31&gt;=QE$46,PR31&lt;&gt;"",PT31&gt;=QE$50,PT31&lt;&gt;""),AND(PU31&gt;=QE$46,PU31&lt;&gt;"",PW31&gt;=QE$50,PW31&lt;&gt;""),AND(PY31&gt;=QE$46,PY31&lt;&gt;"",QA31&gt;=QE$50,QA31&lt;&gt;""),AND(QB31&gt;=QE$46,QB31&lt;&gt;"",QD31&gt;=QE$50,QD31&lt;&gt;""),AND(QZ31&gt;=RM$46,QZ31&lt;&gt;"",RB31&gt;=RM$50,RB31&lt;&gt;""),AND(RC31&gt;=RM$46,RC31&lt;&gt;"",RE31&gt;=RM$50,RE31&lt;&gt;""),AND(RG31&gt;=RM$46,RG31&lt;&gt;"",RI31&gt;=RM$50,RI31&lt;&gt;""),AND(RJ31&gt;=RM$46,RJ31&lt;&gt;"",RL31&gt;=RM$50,RL31&lt;&gt;""),AND(SH31&gt;=SU$46,SH31&lt;&gt;"",SJ31&gt;=SU$50,SJ31&lt;&gt;""),AND(SK31&gt;=SU$46,SK31&lt;&gt;"",SM31&gt;=SU$50,SM31&lt;&gt;""),AND(SO31&gt;=SU$46,SO31&lt;&gt;"",SQ31&gt;=SU$50,SQ31&lt;&gt;""),AND(SR31&gt;=SU$46,SR31&lt;&gt;"",ST31&gt;=SU$50,ST31&lt;&gt;"")),"Merit",IF(OR(AND(AO31&gt;=AY$45,AO31&lt;&gt;"",AQ31&gt;=AY$49,AQ31&lt;&gt;"",AN31=""),AND(AR31&gt;=AY$45,AR31&lt;&gt;"",AT31&gt;=AY$49,AT31&lt;&gt;"",AN31=""),AND(AV31&gt;=AY$45,AV31&lt;&gt;"",AX31&gt;=AY$49,AX31&lt;&gt;"",AN31=""),AND(BP31&gt;=BZ$45,BP31&lt;&gt;"",BR31&gt;=BZ$49,BR31&lt;&gt;"",BO31=""),AND(BS31&gt;=BZ$45,BS31&lt;&gt;"",BU31&gt;=BZ$49,BU31&lt;&gt;"",BO31=""),AND(BW31&gt;=BZ$45,BW31&lt;&gt;"",BY31&gt;=BZ$49,BY31&lt;&gt;"",BO31=""),AND(CQ31&gt;=DA$45,CQ31&lt;&gt;"",CS31&gt;=DA$49,CS31&lt;&gt;"",CP31=""),AND(CT31&gt;=DA$45,CT31&lt;&gt;"",CV31&gt;=DA$49,CV31&lt;&gt;"",CP31=""),AND(CX31&gt;=DA$45,CX31&lt;&gt;"",CZ31&gt;=DA$49,CZ31&lt;&gt;"",CP31=""),AND(DX31&gt;=EK$45,DX31&lt;&gt;"",DZ31&gt;=EK$49,DZ31&lt;&gt;""),AND(EA31&gt;=EK$45,EA31&lt;&gt;"",EC31&gt;=EK$49,EC31&lt;&gt;""),AND(EE31&gt;=EK$45,EE31&lt;&gt;"",EG31&gt;=EK$49,EG31&lt;&gt;""),AND(EH31&gt;=EK$45,EH31&lt;&gt;"",EJ31&gt;=EK$49,EJ31&lt;&gt;""),AND(FF31&gt;=FS$45,FF31&lt;&gt;"",FH31&gt;=FS$49,FH31&lt;&gt;""),AND(FI31&gt;=FS$45,FI31&lt;&gt;"",FK31&gt;=FS$49,FK31&lt;&gt;""),AND(FM31&gt;=FS$45,FM31&lt;&gt;"",FO31&gt;=FS$49,FO31&lt;&gt;""),AND(FP31&gt;=FS$45,FP31&lt;&gt;"",FR31&gt;=FS$49,FR31&lt;&gt;""),AND(GN31&gt;=HA$45,GN31&lt;&gt;"",GP31&gt;=HA$49,GP31&lt;&gt;""),AND(GQ31&gt;=HA$45,GQ31&lt;&gt;"",GS31&gt;=HA$49,GS31&lt;&gt;""),AND(GU31&gt;=HA$45,GU31&lt;&gt;"",GW31&gt;=HA$49,GW31&lt;&gt;""),AND(GX31&gt;=HA$45,GX31&lt;&gt;"",GZ31&gt;=HA$49,GZ31&lt;&gt;""),AND(HV31&gt;=II$45,HV31&lt;&gt;"",HX31&gt;=II$49,HX31&lt;&gt;""),AND(HY31&gt;=II$45,HY31&lt;&gt;"",IA31&gt;=II$49,IA31&lt;&gt;""),AND(IC31&gt;=II$45,IC31&lt;&gt;"",IE31&gt;=II$49,IE31&lt;&gt;""),AND(IF31&gt;=II$45,IF31&lt;&gt;"",IH31&gt;=II$49,IH31&lt;&gt;""),AND(JD31&gt;=JQ$45,JD31&lt;&gt;"",JF31&gt;=JQ$49,JF31&lt;&gt;""),AND(JG31&gt;=JQ$45,JG31&lt;&gt;"",JI31&gt;=JQ$49,JI31&lt;&gt;""),AND(JK31&gt;=JQ$45,JK31&lt;&gt;"",JM31&gt;=JQ$49,JM31&lt;&gt;""),AND(JN31&gt;=JQ$45,JN31&lt;&gt;"",JP31&gt;=JQ$49,JP31&lt;&gt;""),AND(KL31&gt;=KY$45,KL31&lt;&gt;"",KN31&gt;=KY$49,KN31&lt;&gt;""),AND(KO31&gt;=KY$45,KO31&lt;&gt;"",KQ31&gt;=KY$49,KQ31&lt;&gt;""),AND(KS31&gt;=KY$45,KS31&lt;&gt;"",KU31&gt;=KY$49,KU31&lt;&gt;""),AND(KV31&gt;=KY$45,KV31&lt;&gt;"",KX31&gt;=KY$49,KX31&lt;&gt;""),AND(LT31&gt;=MG$45,LT31&lt;&gt;"",LV31&gt;=MG$49,LV31&lt;&gt;""),AND(LW31&gt;=MG$45,LW31&lt;&gt;"",LY31&gt;=MG$49,LY31&lt;&gt;""),AND(MA31&gt;=MG$45,MA31&lt;&gt;"",MC31&gt;=MG$49,MC31&lt;&gt;""),AND(MD31&gt;=MG$45,MD31&lt;&gt;"",MF31&gt;=MG$49,MF31&lt;&gt;""),AND(NB31&gt;=NO$45,NB31&lt;&gt;"",ND31&gt;=NO$49,ND31&lt;&gt;""),AND(NE31&gt;=NO$45,NE31&lt;&gt;"",NG31&gt;=NO$49,NG31&lt;&gt;""),AND(NI31&gt;=NO$45,NI31&lt;&gt;"",NK31&gt;=NO$49,NK31&lt;&gt;""),AND(NL31&gt;=NO$45,NL31&lt;&gt;"",NN31&gt;=NO$49,NN31&lt;&gt;""),AND(OJ31&gt;=OW$45,OJ31&lt;&gt;"",OL31&gt;=OW$49,OL31&lt;&gt;""),AND(OM31&gt;=OW$45,OM31&lt;&gt;"",OO31&gt;=OW$49,OO31&lt;&gt;""),AND(OQ31&gt;=OW$45,OQ31&lt;&gt;"",OS31&gt;=OW$49,OS31&lt;&gt;""),AND(OT31&gt;=OW$45,OT31&lt;&gt;"",OV31&gt;=OW$49,OV31&lt;&gt;""),AND(PR31&gt;=QE$45,PR31&lt;&gt;"",PT31&gt;=QE$49,PT31&lt;&gt;""),AND(PU31&gt;=QE$45,PU31&lt;&gt;"",PW31&gt;=QE$49,PW31&lt;&gt;""),AND(PY31&gt;=QE$45,PY31&lt;&gt;"",QA31&gt;=QE$49,QA31&lt;&gt;""),AND(QB31&gt;=QE$45,QB31&lt;&gt;"",QD31&gt;=QE$49,QD31&lt;&gt;""),AND(QZ31&gt;=RM$45,QZ31&lt;&gt;"",RB31&gt;=RM$49,RB31&lt;&gt;""),AND(RC31&gt;=RM$45,RC31&lt;&gt;"",RE31&gt;=RM$49,RE31&lt;&gt;""),AND(RG31&gt;=RM$45,RG31&lt;&gt;"",RI31&gt;=RM$49,RI31&lt;&gt;""),AND(RJ31&gt;=RM$45,RJ31&lt;&gt;"",RL31&gt;=RM$49,RL31&lt;&gt;""),AND(SH31&gt;=SU$45,SH31&lt;&gt;"",SJ31&gt;=SU$49,SJ31&lt;&gt;""),AND(SK31&gt;=SU$45,SK31&lt;&gt;"",SM31&gt;=SU$49,SM31&lt;&gt;""),AND(SO31&gt;=SU$45,SO31&lt;&gt;"",SQ31&gt;=SU$49,SQ31&lt;&gt;""),AND(SR31&gt;=SU$45,SR31&lt;&gt;"",ST31&gt;=SU$49,ST31&lt;&gt;"")),"Excellence",IF(K31="P","Worlds Team",IF(H31="P","National Team","")))))</f>
        <v/>
      </c>
      <c r="K31" s="3" t="str">
        <f>IF(OR(AND(AO31&gt;=AY$44,AO31&lt;&gt;"",AQ31&gt;=AY$48,AQ31&lt;&gt;"",AN31=""),AND(AR31&gt;=AY$44,AR31&lt;&gt;"",AT31&gt;=AY$48,AT31&lt;&gt;"",AN31=""),AND(AV31&gt;=AY$44,AV31&lt;&gt;"",AX31&gt;=AY$48,AX31&lt;&gt;"",AN31=""),AND(BP31&gt;=BZ$44,BP31&lt;&gt;"",BR31&gt;=BZ$48,BR31&lt;&gt;"",BO31=""),AND(BS31&gt;=BZ$44,BS31&lt;&gt;"",BU31&gt;=BZ$48,BU31&lt;&gt;"",BO31=""),AND(BW31&gt;=BZ$44,BW31&lt;&gt;"",BY31&gt;=BZ$48,BY31&lt;&gt;"",BO31=""),AND(CQ31&gt;=DA$44,CQ31&lt;&gt;"",CS31&gt;=DA$48,CS31&lt;&gt;"",CP31=""),AND(CT31&gt;=DA$44,CT31&lt;&gt;"",CV31&gt;=DA$48,CV31&lt;&gt;"",CP31=""),AND(CX31&gt;=DA$44,CX31&lt;&gt;"",CZ31&gt;=DA$48,CZ31&lt;&gt;"",CP31=""),AND(DX31&gt;=EK$44,DX31&lt;&gt;"",DZ31&gt;=EK$48,DZ31&lt;&gt;""),AND(EA31&gt;=EK$44,EA31&lt;&gt;"",EC31&gt;=EK$48,EC31&lt;&gt;""),AND(EE31&gt;=EK$44,EE31&lt;&gt;"",EG31&gt;=EK$48,EG31&lt;&gt;""),AND(EH31&gt;=EK$44,EH31&lt;&gt;"",EJ31&gt;=EK$48,EJ31&lt;&gt;""),AND(FF31&gt;=FS$44,FF31&lt;&gt;"",FH31&gt;=FS$48,FH31&lt;&gt;""),AND(FI31&gt;=FS$44,FI31&lt;&gt;"",FK31&gt;=FS$48,FK31&lt;&gt;""),AND(FM31&gt;=FS$44,FM31&lt;&gt;"",FO31&gt;=FS$48,FO31&lt;&gt;""),AND(FP31&gt;=FS$44,FP31&lt;&gt;"",FR31&gt;=FS$48,FR31&lt;&gt;""),AND(GN31&gt;=HA$44,GN31&lt;&gt;"",GP31&gt;=HA$48,GP31&lt;&gt;""),AND(GQ31&gt;=HA$44,GQ31&lt;&gt;"",GS31&gt;=HA$48,GS31&lt;&gt;""),AND(GU31&gt;=HA$44,GU31&lt;&gt;"",GW31&gt;=HA$48,GW31&lt;&gt;""),AND(GX31&gt;=HA$44,GX31&lt;&gt;"",GZ31&gt;=HA$48,GZ31&lt;&gt;""),AND(HV31&gt;=II$44,HV31&lt;&gt;"",HX31&gt;=II$48,HX31&lt;&gt;""),AND(HY31&gt;=II$44,HY31&lt;&gt;"",IA31&gt;=II$48,IA31&lt;&gt;""),AND(IC31&gt;=II$44,IC31&lt;&gt;"",IE31&gt;=II$48,IE31&lt;&gt;""),AND(IF31&gt;=II$44,IF31&lt;&gt;"",IH31&gt;=II$48,IH31&lt;&gt;""),AND(JD31&gt;=JQ$44,JD31&lt;&gt;"",JF31&gt;=JQ$48,JF31&lt;&gt;""),AND(JG31&gt;=JQ$44,JG31&lt;&gt;"",JI31&gt;=JQ$48,JI31&lt;&gt;""),AND(JK31&gt;=JQ$44,JK31&lt;&gt;"",JM31&gt;=JQ$48,JM31&lt;&gt;""),AND(JN31&gt;=JQ$44,JN31&lt;&gt;"",JP31&gt;=JQ$48,JP31&lt;&gt;""),AND(KL31&gt;=KY$44,KL31&lt;&gt;"",KN31&gt;=KY$48,KN31&lt;&gt;""),AND(KO31&gt;=KY$44,KO31&lt;&gt;"",KQ31&gt;=KY$48,KQ31&lt;&gt;""),AND(KS31&gt;=KY$44,KS31&lt;&gt;"",KU31&gt;=KY$48,KU31&lt;&gt;""),AND(KV31&gt;=KY$44,KV31&lt;&gt;"",KX31&gt;=KY$48,KX31&lt;&gt;""),AND(LT31&gt;=MG$44,LT31&lt;&gt;"",LV31&gt;=MG$48,LV31&lt;&gt;""),AND(LW31&gt;=MG$44,LW31&lt;&gt;"",LY31&gt;=MG$48,LY31&lt;&gt;""),AND(MA31&gt;=MG$44,MA31&lt;&gt;"",MC31&gt;=MG$48,MC31&lt;&gt;""),AND(MD31&gt;=MG$44,MD31&lt;&gt;"",MF31&gt;=MG$48,MF31&lt;&gt;""),AND(NB31&gt;=NO$44,NB31&lt;&gt;"",ND31&gt;=NO$48,ND31&lt;&gt;""),AND(NE31&gt;=NO$44,NE31&lt;&gt;"",NG31&gt;=NO$48,NG31&lt;&gt;""),AND(NI31&gt;=NO$44,NI31&lt;&gt;"",NK31&gt;=NO$48,NK31&lt;&gt;""),AND(NL31&gt;=NO$44,NL31&lt;&gt;"",NN31&gt;=NO$48,NN31&lt;&gt;""),AND(OJ31&gt;=OW$44,OJ31&lt;&gt;"",OL31&gt;=OW$48,OL31&lt;&gt;""),AND(OM31&gt;=OW$44,OM31&lt;&gt;"",OO31&gt;=OW$48,OO31&lt;&gt;""),AND(OQ31&gt;=OW$44,OQ31&lt;&gt;"",OS31&gt;=OW$48,OS31&lt;&gt;""),AND(OT31&gt;=OW$44,OT31&lt;&gt;"",OV31&gt;=OW$48,OV31&lt;&gt;""),AND(PR31&gt;=QE$44,PR31&lt;&gt;"",PT31&gt;=QE$48,PT31&lt;&gt;""),AND(PU31&gt;=QE$44,PU31&lt;&gt;"",PW31&gt;=QE$48,PW31&lt;&gt;""),AND(PY31&gt;=QE$44,PY31&lt;&gt;"",QA31&gt;=QE$48,QA31&lt;&gt;""),AND(QB31&gt;=QE$44,QB31&lt;&gt;"",QD31&gt;=QE$48,QD31&lt;&gt;""),AND(QZ31&gt;=RM$44,QZ31&lt;&gt;"",RB31&gt;=RM$48,RB31&lt;&gt;""),AND(RC31&gt;=RM$44,RC31&lt;&gt;"",RE31&gt;=RM$48,RE31&lt;&gt;""),AND(RG31&gt;=RM$44,RG31&lt;&gt;"",RI31&gt;=RM$48,RI31&lt;&gt;""),AND(RJ31&gt;=RM$44,RJ31&lt;&gt;"",RL31&gt;=RM$48,RL31&lt;&gt;""),AND(SH31&gt;=SU$44,SH31&lt;&gt;"",SJ31&gt;=SU$48,SJ31&lt;&gt;""),AND(SK31&gt;=SU$44,SK31&lt;&gt;"",SM31&gt;=SU$48,SM31&lt;&gt;""),AND(SO31&gt;=SU$44,SO31&lt;&gt;"",SQ31&gt;=SU$48,SQ31&lt;&gt;""),AND(SR31&gt;=SU$44,SR31&lt;&gt;"",ST31&gt;=SU$48,ST31&lt;&gt;"")),"P","")</f>
        <v/>
      </c>
      <c r="L31" s="8">
        <f>IF(COUNT(AQ31,AT31,BR31,BU31,CS31,CV31)&gt;0,LARGE((AQ31,AT31,BR31,BU31,CS31,CV31),1),0)</f>
        <v>46.97</v>
      </c>
      <c r="M31" s="8" t="str">
        <f>IF(L31="","",IF(OR(L31=CS31,L31=CV31),$CA$1,IF(OR(L31=BR31,L31=BU31),$AZ$1,IF(OR(L31=AQ31,L31=AT31),$Y$1,""))))</f>
        <v>2024 Nationals</v>
      </c>
      <c r="N31" s="8">
        <f>IF(COUNT(AQ31,AT31,BR31,BU31,CS31,CV31)&gt;1,LARGE((AQ31,AT31,BR31,BU31,CS31,CV31),2),0)</f>
        <v>46.67</v>
      </c>
      <c r="O31" s="8" t="str">
        <f>IF(N31="","",IF(OR(N31=CS31,N31=CV31),$CA$1,IF(OR(N31=BR31,N31=BU31),$AZ$1,IF(OR(N31=AQ31,N31=AT31),$Y$1,""))))</f>
        <v>2024 Elite Canada</v>
      </c>
      <c r="P31" s="8">
        <f>IF(COUNT(AQ31,AT31,BR31,BU31,CS31,CV31)&gt;2,MAX(AX31,BY31,CZ31,LARGE((AQ31,AT31,BR31,BU31,CS31,CV31),3)),IF(MAX(AX31,BY31,CZ31)&gt;0,MAX(AX31,BY31,CZ31),0))</f>
        <v>26.91</v>
      </c>
      <c r="Q31" s="8" t="str">
        <f>IF(P31="","",IF(OR(P31=CS31,P31=CV31,P31=CZ31),$CA$1,IF(OR(P31=BR31,P31=BU31,P31=BY31),$AZ$1,IF(OR(P31=AQ31,P31=AT31,P31=AX31),$Y$1,""))))</f>
        <v>2024 Nationals</v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11.6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Elite Canada</v>
      </c>
      <c r="T31" s="8">
        <f>IF(MAX(IF(AO31&gt;=$AY$43,AP31,0),IF(AR31&gt;=$AY$43,AS31,0),IF(AV31&gt;=$AY$43,AW31,0),IF(BP31&gt;=$BZ$43,BQ31,0),IF(BS31&gt;=$BZ$43,BT31,0),IF(BW31&gt;=$BZ$43,BX31,0),IF(CQ31&gt;=$DA$43,CR31,0),IF(CT31&gt;=$DA$43,CU31,0),IF(CX31&gt;=$DA$43,CY31,0),IF(DX31&gt;=$EK$43,DY31,0),IF(EA31&gt;=$EK$43,EB31,0),IF(EE31&gt;=$EK$43,EF31,0),IF(EH31&gt;=$EK$43,EI31,0),IF(FF31&gt;=$FS$43,FG31,0),IF(FI31&gt;=$FS$43,FJ31,0),IF(FM31&gt;=$FS$43,FN31,0),IF(FP31&gt;=$FS$43,FQ31,0),IF(GN31&gt;=$HA$43,GO31,0),IF(GQ31&gt;=$HA$43,GR31,0),IF(GU31&gt;=$HA$43,GV31,0),IF(GX31&gt;=$HA$43,GY31,0),IF(HV31&gt;=$II$43,HW31,0),IF(HY31&gt;=$II$43,HZ31,0),IF(IC31&gt;=$II$43,ID31,0),IF(IF31&gt;=$II$43,IG31,0),IF(JD31&gt;=$JQ$43,JE31,0),IF(JG31&gt;=$JQ$43,JH31,0),IF(JK31&gt;=$JQ$43,JL31,0),IF(JN31&gt;=$JQ$43,JO31,0),IF(KL31&gt;=$KY$43,KM31,0),IF(KO31&gt;=$KY$43,KP31,0),IF(KS31&gt;=$KY$43,KT31,0),IF(KV31&gt;=$KY$43,KW31,0),IF(LT31&gt;=$MG$43,LU31,0),IF(LW31&gt;=$MG$43,LX31,0),IF(MA31&gt;=$MG$43,MB31,0),IF(MD31&gt;=$MG$43,ME31,0),IF(NB31&gt;=$NO$43,NC31,0),IF(NE31&gt;=$NO$43,NF31,0),IF(NI31&gt;=$NO$43,NJ31,0),IF(NL31&gt;=$NO$43,NM31,0),IF(OJ31&gt;=$OW$43,OK31,0),IF(OM31&gt;=$OW$43,ON31,0),IF(OQ31&gt;=$OW$43,OR31,0),IF(OT31&gt;=$OW$43,OU31,0),IF(PR31&gt;=$QE$43,PS31,0),IF(PU31&gt;=$QE$43,PV31,0),IF(PY31&gt;=$QE$43,PZ31,0),IF(QB31&gt;=$QE$43,QC31,0),IF(QZ31&gt;=$RM$43,RA31,0),IF(RC31&gt;=$RM$43,RD31,0),IF(RG31&gt;=$RM$43,RH31,0),IF(RJ31&gt;=$RM$43,RK31,0),IF(SH31&gt;=$SU$43,SI31,0),IF(SK31&gt;=$SU$43,SL31,0),IF(SO31&gt;=$SU$43,SP31,0),IF(SR31&gt;=$SU$43,SS31,0))&gt;0,MAX(IF(AO31&gt;=$AY$43,AP31,0),IF(AR31&gt;=$AY$43,AS31,0),IF(AV31&gt;=$AY$43,AW31,0),IF(BP31&gt;=$BZ$43,BQ31,0),IF(BS31&gt;=$BZ$43,BT31,0),IF(BW31&gt;=$BZ$43,BX31,0),IF(CQ31&gt;=$DA$43,CR31,0),IF(CT31&gt;=$DA$43,CU31,0),IF(CX31&gt;=$DA$43,CY31,0),IF(DX31&gt;=$EK$43,DY31,0),IF(EA31&gt;=$EK$43,EB31,0),IF(EE31&gt;=$EK$43,EF31,0),IF(EH31&gt;=$EK$43,EI31,0),IF(FF31&gt;=$FS$43,FG31,0),IF(FI31&gt;=$FS$43,FJ31,0),IF(FM31&gt;=$FS$43,FN31,0),IF(FP31&gt;=$FS$43,FQ31,0),IF(GN31&gt;=$HA$43,GO31,0),IF(GQ31&gt;=$HA$43,GR31,0),IF(GU31&gt;=$HA$43,GV31,0),IF(GX31&gt;=$HA$43,GY31,0),IF(HV31&gt;=$II$43,HW31,0),IF(HY31&gt;=$II$43,HZ31,0),IF(IC31&gt;=$II$43,ID31,0),IF(IF31&gt;=$II$43,IG31,0),IF(JD31&gt;=$JQ$43,JE31,0),IF(JG31&gt;=$JQ$43,JH31,0),IF(JK31&gt;=$JQ$43,JL31,0),IF(JN31&gt;=$JQ$43,JO31,0),IF(KL31&gt;=$KY$43,KM31,0),IF(KO31&gt;=$KY$43,KP31,0),IF(KS31&gt;=$KY$43,KT31,0),IF(KV31&gt;=$KY$43,KW31,0),IF(LT31&gt;=$MG$43,LU31,0),IF(LW31&gt;=$MG$43,LX31,0),IF(MA31&gt;=$MG$43,MB31,0),IF(MD31&gt;=$MG$43,ME31,0),IF(NB31&gt;=$NO$43,NC31,0),IF(NE31&gt;=$NO$43,NF31,0),IF(NI31&gt;=$NO$43,NJ31,0),IF(NL31&gt;=$NO$43,NM31,0),IF(OJ31&gt;=$OW$43,OK31,0),IF(OM31&gt;=$OW$43,ON31,0),IF(OQ31&gt;=$OW$43,OR31,0),IF(OT31&gt;=$OW$43,OU31,0),IF(PR31&gt;=$QE$43,PS31,0),IF(PU31&gt;=$QE$43,PV31,0),IF(PY31&gt;=$QE$43,PZ31,0),IF(QB31&gt;=$QE$43,QC31,0),IF(QZ31&gt;=$RM$43,RA31,0),IF(RC31&gt;=$RM$43,RD31,0),IF(RG31&gt;=$RM$43,RH31,0),IF(RJ31&gt;=$RM$43,RK31,0),IF(SH31&gt;=$SU$43,SI31,0),IF(SK31&gt;=$SU$43,SL31,0),IF(SO31&gt;=$SU$43,SP31,0),IF(SR31&gt;=$SU$43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7"/>
      <c r="AO31" s="38" t="str">
        <f>IF(AA31&gt;0,AA31,"")</f>
        <v/>
      </c>
      <c r="AP31" s="38" t="str">
        <f>IF(AB31&gt;0,AB31,"")</f>
        <v/>
      </c>
      <c r="AQ31" s="40" t="str">
        <f>IF(SUM(Y31:AB31)-AC31&gt;0,SUM(Y31:AB31)-AC31,"")</f>
        <v/>
      </c>
      <c r="AR31" s="40" t="str">
        <f>IF(AF31&gt;0,AF31,"")</f>
        <v/>
      </c>
      <c r="AS31" s="40" t="str">
        <f>IF(AG31&gt;0,AG31,"")</f>
        <v/>
      </c>
      <c r="AT31" s="40" t="str">
        <f>IF(SUM(AD31:AG31)-AH31&gt;0,SUM(AD31:AG31)-AH31,"")</f>
        <v/>
      </c>
      <c r="AU31" s="40" t="str">
        <f>IF(AQ31="","",MAX(AQ31,AT31))</f>
        <v/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 t="str">
        <f>IF(SUM(AU31,AX31)&gt;0,SUM(AU31,AX31),"")</f>
        <v/>
      </c>
      <c r="AZ31" s="26">
        <v>12.6</v>
      </c>
      <c r="BA31" s="26">
        <v>9</v>
      </c>
      <c r="BB31" s="26">
        <v>11.6</v>
      </c>
      <c r="BC31" s="26">
        <v>13.47</v>
      </c>
      <c r="BD31" s="26">
        <v>0</v>
      </c>
      <c r="BE31" s="26">
        <v>2.9</v>
      </c>
      <c r="BF31" s="26">
        <v>1.9</v>
      </c>
      <c r="BG31" s="26">
        <v>2.7</v>
      </c>
      <c r="BH31" s="26">
        <v>3</v>
      </c>
      <c r="BI31" s="26">
        <v>0</v>
      </c>
      <c r="BJ31" s="26"/>
      <c r="BK31" s="26"/>
      <c r="BL31" s="26"/>
      <c r="BM31" s="26"/>
      <c r="BN31" s="26"/>
      <c r="BO31" s="28"/>
      <c r="BP31" s="39">
        <f>IF(BB31&gt;0,BB31,"")</f>
        <v>11.6</v>
      </c>
      <c r="BQ31" s="39">
        <f>IF(BC31&gt;0,BC31,"")</f>
        <v>13.47</v>
      </c>
      <c r="BR31" s="11">
        <f>IF(SUM(AZ31:BC31)-BD31&gt;0,SUM(AZ31:BC31)-BD31,"")</f>
        <v>46.67</v>
      </c>
      <c r="BS31" s="11">
        <f>IF(BG31&gt;0,BG31,"")</f>
        <v>2.7</v>
      </c>
      <c r="BT31" s="11">
        <f>IF(BH31&gt;0,BH31,"")</f>
        <v>3</v>
      </c>
      <c r="BU31" s="11">
        <f>IF(SUM(BE31:BH31)-BI31&gt;0,SUM(BE31:BH31)-BI31,"")</f>
        <v>10.5</v>
      </c>
      <c r="BV31" s="11">
        <f>IF(BR31="","",MAX(BR31,BU31))</f>
        <v>46.67</v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>
        <f>IF(SUM(BV31,BY31)&gt;0,SUM(BV31,BY31),"")</f>
        <v>46.67</v>
      </c>
      <c r="CA31" s="22">
        <v>12.8</v>
      </c>
      <c r="CB31" s="22">
        <v>8.9</v>
      </c>
      <c r="CC31" s="22">
        <v>11.4</v>
      </c>
      <c r="CD31" s="22">
        <v>13.87</v>
      </c>
      <c r="CE31" s="22">
        <v>0</v>
      </c>
      <c r="CF31" s="22">
        <v>7.9</v>
      </c>
      <c r="CG31" s="22">
        <v>5.2</v>
      </c>
      <c r="CH31" s="22">
        <v>6.2</v>
      </c>
      <c r="CI31" s="22">
        <v>7.61</v>
      </c>
      <c r="CJ31" s="22">
        <v>0</v>
      </c>
      <c r="CK31" s="22"/>
      <c r="CL31" s="22"/>
      <c r="CM31" s="22"/>
      <c r="CN31" s="22"/>
      <c r="CO31" s="22"/>
      <c r="CP31" s="27"/>
      <c r="CQ31" s="38">
        <f>IF(CC31&gt;0,CC31,"")</f>
        <v>11.4</v>
      </c>
      <c r="CR31" s="38">
        <f>IF(CD31&gt;0,CD31,"")</f>
        <v>13.87</v>
      </c>
      <c r="CS31" s="40">
        <f>IF(SUM(CA31:CD31)-CE31&gt;0,SUM(CA31:CD31)-CE31,"")</f>
        <v>46.97</v>
      </c>
      <c r="CT31" s="40">
        <f>IF(CH31&gt;0,CH31,"")</f>
        <v>6.2</v>
      </c>
      <c r="CU31" s="40">
        <f>IF(CI31&gt;0,CI31,"")</f>
        <v>7.61</v>
      </c>
      <c r="CV31" s="40">
        <f>IF(SUM(CF31:CI31)-CJ31&gt;0,SUM(CF31:CI31)-CJ31,"")</f>
        <v>26.91</v>
      </c>
      <c r="CW31" s="40">
        <f>IF(CS31="","",MAX(CS31,CV31))</f>
        <v>46.97</v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>
        <f>IF(SUM(CW31,CZ31)&gt;0,SUM(CW31,CZ31),"")</f>
        <v>46.97</v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12.7</v>
      </c>
      <c r="SW31" s="22">
        <f>IF($CP31="P",CB31,(CB31+BA31)/2)</f>
        <v>8.9499999999999993</v>
      </c>
      <c r="SX31" s="22">
        <f>IF($CP31="P",CC31,(CC31+BB31)/2)</f>
        <v>11.5</v>
      </c>
      <c r="SY31" s="22">
        <f>IF($CP31="P",CD31,(CD31+BC31)/2)</f>
        <v>13.67</v>
      </c>
      <c r="SZ31" s="22">
        <f>IF($CP31="P",CE31,(CE31+BD31)/2)</f>
        <v>0</v>
      </c>
      <c r="TA31" s="22">
        <f>IF($CP31="P",CF31,(CF31+BE31)/2)</f>
        <v>5.4</v>
      </c>
      <c r="TB31" s="22">
        <f>IF($CP31="P",CG31,(CG31+BF31)/2)</f>
        <v>3.55</v>
      </c>
      <c r="TC31" s="22">
        <f>IF($CP31="P",CH31,(CH31+BG31)/2)</f>
        <v>4.45</v>
      </c>
      <c r="TD31" s="22">
        <f>IF($CP31="P",CI31,(CI31+BH31)/2)</f>
        <v>5.3049999999999997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11.5</v>
      </c>
      <c r="TM31" s="40">
        <f>IF(SY31&gt;0,SY31,"")</f>
        <v>13.67</v>
      </c>
      <c r="TN31" s="40">
        <f>IF(SUM(SV31:SY31)-SZ31&gt;0,SUM(SV31:SY31)-SZ31,"")</f>
        <v>46.82</v>
      </c>
      <c r="TO31" s="40">
        <f>IF(TC31&gt;0,TC31,"")</f>
        <v>4.45</v>
      </c>
      <c r="TP31" s="40">
        <f>IF(TD31&gt;0,TD31,"")</f>
        <v>5.3049999999999997</v>
      </c>
      <c r="TQ31" s="40">
        <f>IF(SUM(TA31:TD31)-TE31&gt;0,SUM(TA31:TD31)-TE31,"")</f>
        <v>18.704999999999998</v>
      </c>
      <c r="TR31" s="40">
        <f>IF(MAX(TN31,TQ31)&gt;0,MAX(TN31,TQ31),"")</f>
        <v>46.82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46.82</v>
      </c>
    </row>
    <row r="32" spans="1:542" x14ac:dyDescent="0.2">
      <c r="A32" s="4" t="str" cm="1">
        <f t="array" ref="A32">IF(AND(J32&lt;&gt;"",J32&lt;&gt;"No DD"),SUMPRODUCT((J$4:J$41&lt;&gt;"")*(J$4:J$41&lt;&gt;"No DD")*(F$4:F$41&gt;F32))+1,IF(J32="No DD",SUMPRODUCT((J$4:J$41="No DD")*(F$4:F$41&gt;F32))+1+SUMPRODUCT((J$4:J$41&lt;&gt;"")*(J$4:J$41&lt;&gt;"No DD")),""))</f>
        <v/>
      </c>
      <c r="B32" s="4" t="str" cm="1">
        <f t="array" ref="B32">IF(AND(J32&lt;&gt;"",J32&lt;&gt;"No DD",G32=""),SUMPRODUCT((J$4:J$41&lt;&gt;"")*(J$4:J$41&lt;&gt;"No DD")*(G$4:G$41="")*(F$4:F$41&gt;F32))+1,IF(J32="No DD",SUMPRODUCT((J$4:J$41="No DD")*(F$4:F$41&gt;F32)*(G$4:G$41=""))+1+SUMPRODUCT((J$4:J$41&lt;&gt;"")*(G$4:G$41="")*(J$4:J$41&lt;&gt;"No DD")),""))</f>
        <v/>
      </c>
      <c r="C32" s="5" t="s">
        <v>109</v>
      </c>
      <c r="D32" s="4" t="s">
        <v>3</v>
      </c>
      <c r="E32" s="4">
        <v>2004</v>
      </c>
      <c r="F32" s="9">
        <f>SUM(L32:V32)+SUM(L32:T32)*0.0000001+SUM(L32)*0.0000000000001</f>
        <v>126.14001261400493</v>
      </c>
      <c r="G32" s="66"/>
      <c r="H32" s="3" t="str">
        <f>IF(OR(AND(AO32&gt;=AY$43,AO32&lt;&gt;"",AQ32&gt;=AY$47,AQ32&lt;&gt;"",AN32=""),AND(AR32&gt;=AY$43,AR32&lt;&gt;"",AT32&gt;=AY$47,AT32&lt;&gt;"",AN32=""),AND(AV32&gt;=AY$43,AV32&lt;&gt;"",AX32&gt;=AY$47,AX32&lt;&gt;"",AN32=""),AND(BP32&gt;=BZ$43,BP32&lt;&gt;"",BR32&gt;=BZ$47,BR32&lt;&gt;"",BO32=""),AND(BS32&gt;=BZ$43,BS32&lt;&gt;"",BU32&gt;=BZ$47,BU32&lt;&gt;"",BO32=""),AND(BW32&gt;=BZ$43,BW32&lt;&gt;"",BY32&gt;=BZ$47,BY32&lt;&gt;"",BO32=""),AND(CQ32&gt;=DA$43,CQ32&lt;&gt;"",CS32&gt;=DA$47,CS32&lt;&gt;"",CP32=""),AND(CT32&gt;=DA$43,CT32&lt;&gt;"",CV32&gt;=DA$47,CV32&lt;&gt;"",CP32=""),AND(CX32&gt;=DA$43,CX32&lt;&gt;"",CZ32&gt;=DA$47,CZ32&lt;&gt;"",CP32=""),AND(DX32&gt;=EK$43,DX32&lt;&gt;"",DZ32&gt;=EK$47,DZ32&lt;&gt;""),AND(EA32&gt;=EK$43,EA32&lt;&gt;"",EC32&gt;=EK$47,EC32&lt;&gt;""),AND(EE32&gt;=EK$43,EE32&lt;&gt;"",EG32&gt;=EK$47,EG32&lt;&gt;""),AND(EH32&gt;=EK$43,EH32&lt;&gt;"",EJ32&gt;=EK$47,EJ32&lt;&gt;""),AND(FF32&gt;=FS$43,FF32&lt;&gt;"",FH32&gt;=FS$47,FH32&lt;&gt;""),AND(FI32&gt;=FS$43,FI32&lt;&gt;"",FK32&gt;=FS$47,FK32&lt;&gt;""),AND(FM32&gt;=FS$43,FM32&lt;&gt;"",FO32&gt;=FS$47,FO32&lt;&gt;""),AND(FP32&gt;=FS$43,FP32&lt;&gt;"",FR32&gt;=FS$47,FR32&lt;&gt;""),AND(GN32&gt;=HA$43,GN32&lt;&gt;"",GP32&gt;=HA$47,GP32&lt;&gt;""),AND(GQ32&gt;=HA$43,GQ32&lt;&gt;"",GS32&gt;=HA$47,GS32&lt;&gt;""),AND(GU32&gt;=HA$43,GU32&lt;&gt;"",GW32&gt;=HA$47,GW32&lt;&gt;""),AND(GX32&gt;=HA$43,GX32&lt;&gt;"",GZ32&gt;=HA$47,GZ32&lt;&gt;""),AND(HV32&gt;=II$43,HV32&lt;&gt;"",HX32&gt;=II$47,HX32&lt;&gt;""),AND(HY32&gt;=II$43,HY32&lt;&gt;"",IA32&gt;=II$47,IA32&lt;&gt;""),AND(IC32&gt;=II$43,IC32&lt;&gt;"",IE32&gt;=II$47,IE32&lt;&gt;""),AND(IF32&gt;=II$43,IF32&lt;&gt;"",IH32&gt;=II$47,IH32&lt;&gt;""),AND(JD32&gt;=JQ$43,JD32&lt;&gt;"",JF32&gt;=JQ$47,JF32&lt;&gt;""),AND(JG32&gt;=JQ$43,JG32&lt;&gt;"",JI32&gt;=JQ$47,JI32&lt;&gt;""),AND(JK32&gt;=JQ$43,JK32&lt;&gt;"",JM32&gt;=JQ$47,JM32&lt;&gt;""),AND(JN32&gt;=JQ$43,JN32&lt;&gt;"",JP32&gt;=JQ$47,JP32&lt;&gt;""),AND(KL32&gt;=KY$43,KL32&lt;&gt;"",KN32&gt;=KY$47,KN32&lt;&gt;""),AND(KO32&gt;=KY$43,KO32&lt;&gt;"",KQ32&gt;=KY$47,KQ32&lt;&gt;""),AND(KS32&gt;=KY$43,KS32&lt;&gt;"",KU32&gt;=KY$47,KU32&lt;&gt;""),AND(KV32&gt;=KY$43,KV32&lt;&gt;"",KX32&gt;=KY$47,KX32&lt;&gt;""),AND(LT32&gt;=MG$43,LT32&lt;&gt;"",LV32&gt;=MG$47,LV32&lt;&gt;""),AND(LW32&gt;=MG$43,LW32&lt;&gt;"",LY32&gt;=MG$47,LY32&lt;&gt;""),AND(MA32&gt;=MG$43,MA32&lt;&gt;"",MC32&gt;=MG$47,MC32&lt;&gt;""),AND(MD32&gt;=MG$43,MD32&lt;&gt;"",MF32&gt;=MG$47,MF32&lt;&gt;""),AND(NB32&gt;=NO$43,NB32&lt;&gt;"",ND32&gt;=NO$47,ND32&lt;&gt;""),AND(NE32&gt;=NO$43,NE32&lt;&gt;"",NG32&gt;=NO$47,NG32&lt;&gt;""),AND(NI32&gt;=NO$43,NI32&lt;&gt;"",NK32&gt;=NO$47,NK32&lt;&gt;""),AND(NL32&gt;=NO$43,NL32&lt;&gt;"",NN32&gt;=NO$47,NN32&lt;&gt;""),AND(OJ32&gt;=OW$43,OJ32&lt;&gt;"",OL32&gt;=OW$47,OL32&lt;&gt;""),AND(OM32&gt;=OW$43,OM32&lt;&gt;"",OO32&gt;=OW$47,OO32&lt;&gt;""),AND(OQ32&gt;=OW$43,OQ32&lt;&gt;"",OS32&gt;=OW$47,OS32&lt;&gt;""),AND(OT32&gt;=OW$43,OT32&lt;&gt;"",OV32&gt;=OW$47,OV32&lt;&gt;""),AND(PR32&gt;=QE$43,PR32&lt;&gt;"",PT32&gt;=QE$47,PT32&lt;&gt;""),AND(PU32&gt;=QE$43,PU32&lt;&gt;"",PW32&gt;=QE$47,PW32&lt;&gt;""),AND(PY32&gt;=QE$43,PY32&lt;&gt;"",QA32&gt;=QE$47,QA32&lt;&gt;""),AND(QB32&gt;=QE$43,QB32&lt;&gt;"",QD32&gt;=QE$47,QD32&lt;&gt;""),AND(QZ32&gt;=RM$43,QZ32&lt;&gt;"",RB32&gt;=RM$47,RB32&lt;&gt;""),AND(RC32&gt;=RM$43,RC32&lt;&gt;"",RE32&gt;=RM$47,RE32&lt;&gt;""),AND(RG32&gt;=RM$43,RG32&lt;&gt;"",RI32&gt;=RM$47,RI32&lt;&gt;""),AND(RJ32&gt;=RM$43,RJ32&lt;&gt;"",RL32&gt;=RM$47,RL32&lt;&gt;""),AND(SH32&gt;=SU$43,SH32&lt;&gt;"",SJ32&gt;=SU$47,SJ32&lt;&gt;""),AND(SK32&gt;=SU$43,SK32&lt;&gt;"",SM32&gt;=SU$47,SM32&lt;&gt;""),AND(SO32&gt;=SU$43,SO32&lt;&gt;"",SQ32&gt;=SU$47,SQ32&lt;&gt;""),AND(SR32&gt;=SU$43,SR32&lt;&gt;"",ST32&gt;=SU$47,ST32&lt;&gt;"")),"P","")</f>
        <v/>
      </c>
      <c r="I32" s="3" t="str">
        <f>IF(OR(AND(AQ32&gt;=AY$47,AQ32&lt;&gt;"",AN32=""),AND(AT32&gt;=AY$47,AT32&lt;&gt;"",AN32=""),AND(AX32&gt;=AY$47,AX32&lt;&gt;"",AN32=""),AND(BR32&gt;=BZ$47,BR32&lt;&gt;"",BO32=""),AND(BU32&gt;=BZ$47,BU32&lt;&gt;"",BO32=""),AND(BY32&gt;=BZ$47,BY32&lt;&gt;"",BO32=""),AND(CS32&gt;=DA$47,CS32&lt;&gt;"",CP32=""),AND(CV32&gt;=DA$47,CV32&lt;&gt;"",CP32=""),AND(CZ32&gt;=DA$47,CZ32&lt;&gt;"",CP32=""),AND(DZ32&gt;=EK$47,DZ32&lt;&gt;""),AND(EC32&gt;=EK$47,EC32&lt;&gt;""),AND(EG32&gt;=EK$47,EG32&lt;&gt;""),AND(EJ32&gt;=EK$47,EJ32&lt;&gt;""),AND(FH32&gt;=FS$47,FH32&lt;&gt;""),AND(FK32&gt;=FS$47,FK32&lt;&gt;""),AND(FO32&gt;=FS$47,FO32&lt;&gt;""),AND(FR32&gt;=FS$47,FR32&lt;&gt;""),AND(GP32&gt;=HA$47,GP32&lt;&gt;""),AND(GS32&gt;=HA$47,GS32&lt;&gt;""),AND(GW32&gt;=HA$47,GW32&lt;&gt;""),AND(GZ32&gt;=HA$47,GZ32&lt;&gt;""),AND(HX32&gt;=II$47,HX32&lt;&gt;""),AND(IA32&gt;=II$47,IA32&lt;&gt;""),AND(IE32&gt;=II$47,IE32&lt;&gt;""),AND(IH32&gt;=II$47,IH32&lt;&gt;""),AND(JF32&gt;=JQ$47,JF32&lt;&gt;""),AND(JI32&gt;=JQ$47,JI32&lt;&gt;""),AND(JM32&gt;=JQ$47,JM32&lt;&gt;""),AND(JP32&gt;=JQ$47,JP32&lt;&gt;""),AND(KN32&gt;=KY$47,KN32&lt;&gt;""),AND(KQ32&gt;=KY$47,KQ32&lt;&gt;""),AND(KU32&gt;=KY$47,KU32&lt;&gt;""),AND(KX32&gt;=KY$47,KX32&lt;&gt;""),AND(LV32&gt;=MG$47,LV32&lt;&gt;""),AND(LY32&gt;=MG$47,LY32&lt;&gt;""),AND(MC32&gt;=MG$47,MC32&lt;&gt;""),AND(MF32&gt;=MG$47,MF32&lt;&gt;""),AND(ND32&gt;=NO$47,ND32&lt;&gt;""),AND(NG32&gt;=NO$47,NG32&lt;&gt;""),AND(NK32&gt;=NO$47,NK32&lt;&gt;""),AND(NN32&gt;=NO$47,NN32&lt;&gt;""),AND(OL32&gt;=OW$47,OL32&lt;&gt;""),AND(OO32&gt;=OW$47,OO32&lt;&gt;""),AND(OS32&gt;=OW$47,OS32&lt;&gt;""),AND(OV32&gt;=OW$47,OV32&lt;&gt;""),AND(PT32&gt;=QE$47,PT32&lt;&gt;""),AND(PW32&gt;=QE$47,PW32&lt;&gt;""),AND(QA32&gt;=QE$47,QA32&lt;&gt;""),AND(QD32&gt;=QE$47,QD32&lt;&gt;""),AND(RB32&gt;=RM$47,RB32&lt;&gt;""),AND(RE32&gt;=RM$47,RE32&lt;&gt;""),AND(RI32&gt;=RM$47,RI32&lt;&gt;""),AND(RL32&gt;=RM$47,RL32&lt;&gt;""),AND(SJ32&gt;=SU$47,SJ32&lt;&gt;""),AND(SM32&gt;=SU$47,SM32&lt;&gt;""),AND(SQ32&gt;=SU$47,SQ32&lt;&gt;""),AND(ST32&gt;=SU$47,ST32&lt;&gt;"")),"P","")</f>
        <v/>
      </c>
      <c r="J32" s="36" t="str">
        <f>IF(AND(I32="P",H32=""),"No DD",IF(OR(AND(AO32&gt;=AY$46,AO32&lt;&gt;"",AQ32&gt;=AY$50,AQ32&lt;&gt;"",AN32=""),AND(AR32&gt;=AY$46,AR32&lt;&gt;"",AT32&gt;=AY$50,AT32&lt;&gt;"",AN32=""),AND(AV32&gt;=AY$46,AV32&lt;&gt;"",AX32&gt;=AY$50,AX32&lt;&gt;"",AN32=""),AND(BP32&gt;=BZ$46,BP32&lt;&gt;"",BR32&gt;=BZ$50,BR32&lt;&gt;"",BO32=""),AND(BS32&gt;=BZ$46,BS32&lt;&gt;"",BU32&gt;=BZ$50,BU32&lt;&gt;"",BO32=""),AND(BW32&gt;=BZ$46,BW32&lt;&gt;"",BY32&gt;=BZ$50,BY32&lt;&gt;"",BO32=""),AND(CQ32&gt;=DA$46,CQ32&lt;&gt;"",CS32&gt;=DA$50,CS32&lt;&gt;"",CP32=""),AND(CT32&gt;=DA$46,CT32&lt;&gt;"",CV32&gt;=DA$50,CV32&lt;&gt;"",CP32=""),AND(CX32&gt;=DA$46,CX32&lt;&gt;"",CZ32&gt;=DA$50,CZ32&lt;&gt;"",CP32=""),AND(DX32&gt;=EK$46,DX32&lt;&gt;"",DZ32&gt;=EK$50,DZ32&lt;&gt;""),AND(EA32&gt;=EK$46,EA32&lt;&gt;"",EC32&gt;=EK$50,EC32&lt;&gt;""),AND(EE32&gt;=EK$46,EE32&lt;&gt;"",EG32&gt;=EK$50,EG32&lt;&gt;""),AND(EH32&gt;=EK$46,EH32&lt;&gt;"",EJ32&gt;=EK$50,EJ32&lt;&gt;""),AND(FF32&gt;=FS$46,FF32&lt;&gt;"",FH32&gt;=FS$50,FH32&lt;&gt;""),AND(FI32&gt;=FS$46,FI32&lt;&gt;"",FK32&gt;=FS$50,FK32&lt;&gt;""),AND(FM32&gt;=FS$46,FM32&lt;&gt;"",FO32&gt;=FS$50,FO32&lt;&gt;""),AND(FP32&gt;=FS$46,FP32&lt;&gt;"",FR32&gt;=FS$50,FR32&lt;&gt;""),AND(GN32&gt;=HA$46,GN32&lt;&gt;"",GP32&gt;=HA$50,GP32&lt;&gt;""),AND(GQ32&gt;=HA$46,GQ32&lt;&gt;"",GS32&gt;=HA$50,GS32&lt;&gt;""),AND(GU32&gt;=HA$46,GU32&lt;&gt;"",GW32&gt;=HA$50,GW32&lt;&gt;""),AND(GX32&gt;=HA$46,GX32&lt;&gt;"",GZ32&gt;=HA$50,GZ32&lt;&gt;""),AND(HV32&gt;=II$46,HV32&lt;&gt;"",HX32&gt;=II$50,HX32&lt;&gt;""),AND(HY32&gt;=II$46,HY32&lt;&gt;"",IA32&gt;=II$50,IA32&lt;&gt;""),AND(IC32&gt;=II$46,IC32&lt;&gt;"",IE32&gt;=II$50,IE32&lt;&gt;""),AND(IF32&gt;=II$46,IF32&lt;&gt;"",IH32&gt;=II$50,IH32&lt;&gt;""),AND(JD32&gt;=JQ$46,JD32&lt;&gt;"",JF32&gt;=JQ$50,JF32&lt;&gt;""),AND(JG32&gt;=JQ$46,JG32&lt;&gt;"",JI32&gt;=JQ$50,JI32&lt;&gt;""),AND(JK32&gt;=JQ$46,JK32&lt;&gt;"",JM32&gt;=JQ$50,JM32&lt;&gt;""),AND(JN32&gt;=JQ$46,JN32&lt;&gt;"",JP32&gt;=JQ$50,JP32&lt;&gt;""),AND(KL32&gt;=KY$46,KL32&lt;&gt;"",KN32&gt;=KY$50,KN32&lt;&gt;""),AND(KO32&gt;=KY$46,KO32&lt;&gt;"",KQ32&gt;=KY$50,KQ32&lt;&gt;""),AND(KS32&gt;=KY$46,KS32&lt;&gt;"",KU32&gt;=KY$50,KU32&lt;&gt;""),AND(KV32&gt;=KY$46,KV32&lt;&gt;"",KX32&gt;=KY$50,KX32&lt;&gt;""),AND(LT32&gt;=MG$46,LT32&lt;&gt;"",LV32&gt;=MG$50,LV32&lt;&gt;""),AND(LW32&gt;=MG$46,LW32&lt;&gt;"",LY32&gt;=MG$50,LY32&lt;&gt;""),AND(MA32&gt;=MG$46,MA32&lt;&gt;"",MC32&gt;=MG$50,MC32&lt;&gt;""),AND(MD32&gt;=MG$46,MD32&lt;&gt;"",MF32&gt;=MG$50,MF32&lt;&gt;""),AND(NB32&gt;=NO$46,NB32&lt;&gt;"",ND32&gt;=NO$50,ND32&lt;&gt;""),AND(NE32&gt;=NO$46,NE32&lt;&gt;"",NG32&gt;=NO$50,NG32&lt;&gt;""),AND(NI32&gt;=NO$46,NI32&lt;&gt;"",NK32&gt;=NO$50,NK32&lt;&gt;""),AND(NL32&gt;=NO$46,NL32&lt;&gt;"",NN32&gt;=NO$50,NN32&lt;&gt;""),AND(OJ32&gt;=OW$46,OJ32&lt;&gt;"",OL32&gt;=OW$50,OL32&lt;&gt;""),AND(OM32&gt;=OW$46,OM32&lt;&gt;"",OO32&gt;=OW$50,OO32&lt;&gt;""),AND(OQ32&gt;=OW$46,OQ32&lt;&gt;"",OS32&gt;=OW$50,OS32&lt;&gt;""),AND(OT32&gt;=OW$46,OT32&lt;&gt;"",OV32&gt;=OW$50,OV32&lt;&gt;""),AND(PR32&gt;=QE$46,PR32&lt;&gt;"",PT32&gt;=QE$50,PT32&lt;&gt;""),AND(PU32&gt;=QE$46,PU32&lt;&gt;"",PW32&gt;=QE$50,PW32&lt;&gt;""),AND(PY32&gt;=QE$46,PY32&lt;&gt;"",QA32&gt;=QE$50,QA32&lt;&gt;""),AND(QB32&gt;=QE$46,QB32&lt;&gt;"",QD32&gt;=QE$50,QD32&lt;&gt;""),AND(QZ32&gt;=RM$46,QZ32&lt;&gt;"",RB32&gt;=RM$50,RB32&lt;&gt;""),AND(RC32&gt;=RM$46,RC32&lt;&gt;"",RE32&gt;=RM$50,RE32&lt;&gt;""),AND(RG32&gt;=RM$46,RG32&lt;&gt;"",RI32&gt;=RM$50,RI32&lt;&gt;""),AND(RJ32&gt;=RM$46,RJ32&lt;&gt;"",RL32&gt;=RM$50,RL32&lt;&gt;""),AND(SH32&gt;=SU$46,SH32&lt;&gt;"",SJ32&gt;=SU$50,SJ32&lt;&gt;""),AND(SK32&gt;=SU$46,SK32&lt;&gt;"",SM32&gt;=SU$50,SM32&lt;&gt;""),AND(SO32&gt;=SU$46,SO32&lt;&gt;"",SQ32&gt;=SU$50,SQ32&lt;&gt;""),AND(SR32&gt;=SU$46,SR32&lt;&gt;"",ST32&gt;=SU$50,ST32&lt;&gt;"")),"Merit",IF(OR(AND(AO32&gt;=AY$45,AO32&lt;&gt;"",AQ32&gt;=AY$49,AQ32&lt;&gt;"",AN32=""),AND(AR32&gt;=AY$45,AR32&lt;&gt;"",AT32&gt;=AY$49,AT32&lt;&gt;"",AN32=""),AND(AV32&gt;=AY$45,AV32&lt;&gt;"",AX32&gt;=AY$49,AX32&lt;&gt;"",AN32=""),AND(BP32&gt;=BZ$45,BP32&lt;&gt;"",BR32&gt;=BZ$49,BR32&lt;&gt;"",BO32=""),AND(BS32&gt;=BZ$45,BS32&lt;&gt;"",BU32&gt;=BZ$49,BU32&lt;&gt;"",BO32=""),AND(BW32&gt;=BZ$45,BW32&lt;&gt;"",BY32&gt;=BZ$49,BY32&lt;&gt;"",BO32=""),AND(CQ32&gt;=DA$45,CQ32&lt;&gt;"",CS32&gt;=DA$49,CS32&lt;&gt;"",CP32=""),AND(CT32&gt;=DA$45,CT32&lt;&gt;"",CV32&gt;=DA$49,CV32&lt;&gt;"",CP32=""),AND(CX32&gt;=DA$45,CX32&lt;&gt;"",CZ32&gt;=DA$49,CZ32&lt;&gt;"",CP32=""),AND(DX32&gt;=EK$45,DX32&lt;&gt;"",DZ32&gt;=EK$49,DZ32&lt;&gt;""),AND(EA32&gt;=EK$45,EA32&lt;&gt;"",EC32&gt;=EK$49,EC32&lt;&gt;""),AND(EE32&gt;=EK$45,EE32&lt;&gt;"",EG32&gt;=EK$49,EG32&lt;&gt;""),AND(EH32&gt;=EK$45,EH32&lt;&gt;"",EJ32&gt;=EK$49,EJ32&lt;&gt;""),AND(FF32&gt;=FS$45,FF32&lt;&gt;"",FH32&gt;=FS$49,FH32&lt;&gt;""),AND(FI32&gt;=FS$45,FI32&lt;&gt;"",FK32&gt;=FS$49,FK32&lt;&gt;""),AND(FM32&gt;=FS$45,FM32&lt;&gt;"",FO32&gt;=FS$49,FO32&lt;&gt;""),AND(FP32&gt;=FS$45,FP32&lt;&gt;"",FR32&gt;=FS$49,FR32&lt;&gt;""),AND(GN32&gt;=HA$45,GN32&lt;&gt;"",GP32&gt;=HA$49,GP32&lt;&gt;""),AND(GQ32&gt;=HA$45,GQ32&lt;&gt;"",GS32&gt;=HA$49,GS32&lt;&gt;""),AND(GU32&gt;=HA$45,GU32&lt;&gt;"",GW32&gt;=HA$49,GW32&lt;&gt;""),AND(GX32&gt;=HA$45,GX32&lt;&gt;"",GZ32&gt;=HA$49,GZ32&lt;&gt;""),AND(HV32&gt;=II$45,HV32&lt;&gt;"",HX32&gt;=II$49,HX32&lt;&gt;""),AND(HY32&gt;=II$45,HY32&lt;&gt;"",IA32&gt;=II$49,IA32&lt;&gt;""),AND(IC32&gt;=II$45,IC32&lt;&gt;"",IE32&gt;=II$49,IE32&lt;&gt;""),AND(IF32&gt;=II$45,IF32&lt;&gt;"",IH32&gt;=II$49,IH32&lt;&gt;""),AND(JD32&gt;=JQ$45,JD32&lt;&gt;"",JF32&gt;=JQ$49,JF32&lt;&gt;""),AND(JG32&gt;=JQ$45,JG32&lt;&gt;"",JI32&gt;=JQ$49,JI32&lt;&gt;""),AND(JK32&gt;=JQ$45,JK32&lt;&gt;"",JM32&gt;=JQ$49,JM32&lt;&gt;""),AND(JN32&gt;=JQ$45,JN32&lt;&gt;"",JP32&gt;=JQ$49,JP32&lt;&gt;""),AND(KL32&gt;=KY$45,KL32&lt;&gt;"",KN32&gt;=KY$49,KN32&lt;&gt;""),AND(KO32&gt;=KY$45,KO32&lt;&gt;"",KQ32&gt;=KY$49,KQ32&lt;&gt;""),AND(KS32&gt;=KY$45,KS32&lt;&gt;"",KU32&gt;=KY$49,KU32&lt;&gt;""),AND(KV32&gt;=KY$45,KV32&lt;&gt;"",KX32&gt;=KY$49,KX32&lt;&gt;""),AND(LT32&gt;=MG$45,LT32&lt;&gt;"",LV32&gt;=MG$49,LV32&lt;&gt;""),AND(LW32&gt;=MG$45,LW32&lt;&gt;"",LY32&gt;=MG$49,LY32&lt;&gt;""),AND(MA32&gt;=MG$45,MA32&lt;&gt;"",MC32&gt;=MG$49,MC32&lt;&gt;""),AND(MD32&gt;=MG$45,MD32&lt;&gt;"",MF32&gt;=MG$49,MF32&lt;&gt;""),AND(NB32&gt;=NO$45,NB32&lt;&gt;"",ND32&gt;=NO$49,ND32&lt;&gt;""),AND(NE32&gt;=NO$45,NE32&lt;&gt;"",NG32&gt;=NO$49,NG32&lt;&gt;""),AND(NI32&gt;=NO$45,NI32&lt;&gt;"",NK32&gt;=NO$49,NK32&lt;&gt;""),AND(NL32&gt;=NO$45,NL32&lt;&gt;"",NN32&gt;=NO$49,NN32&lt;&gt;""),AND(OJ32&gt;=OW$45,OJ32&lt;&gt;"",OL32&gt;=OW$49,OL32&lt;&gt;""),AND(OM32&gt;=OW$45,OM32&lt;&gt;"",OO32&gt;=OW$49,OO32&lt;&gt;""),AND(OQ32&gt;=OW$45,OQ32&lt;&gt;"",OS32&gt;=OW$49,OS32&lt;&gt;""),AND(OT32&gt;=OW$45,OT32&lt;&gt;"",OV32&gt;=OW$49,OV32&lt;&gt;""),AND(PR32&gt;=QE$45,PR32&lt;&gt;"",PT32&gt;=QE$49,PT32&lt;&gt;""),AND(PU32&gt;=QE$45,PU32&lt;&gt;"",PW32&gt;=QE$49,PW32&lt;&gt;""),AND(PY32&gt;=QE$45,PY32&lt;&gt;"",QA32&gt;=QE$49,QA32&lt;&gt;""),AND(QB32&gt;=QE$45,QB32&lt;&gt;"",QD32&gt;=QE$49,QD32&lt;&gt;""),AND(QZ32&gt;=RM$45,QZ32&lt;&gt;"",RB32&gt;=RM$49,RB32&lt;&gt;""),AND(RC32&gt;=RM$45,RC32&lt;&gt;"",RE32&gt;=RM$49,RE32&lt;&gt;""),AND(RG32&gt;=RM$45,RG32&lt;&gt;"",RI32&gt;=RM$49,RI32&lt;&gt;""),AND(RJ32&gt;=RM$45,RJ32&lt;&gt;"",RL32&gt;=RM$49,RL32&lt;&gt;""),AND(SH32&gt;=SU$45,SH32&lt;&gt;"",SJ32&gt;=SU$49,SJ32&lt;&gt;""),AND(SK32&gt;=SU$45,SK32&lt;&gt;"",SM32&gt;=SU$49,SM32&lt;&gt;""),AND(SO32&gt;=SU$45,SO32&lt;&gt;"",SQ32&gt;=SU$49,SQ32&lt;&gt;""),AND(SR32&gt;=SU$45,SR32&lt;&gt;"",ST32&gt;=SU$49,ST32&lt;&gt;"")),"Excellence",IF(K32="P","Worlds Team",IF(H32="P","National Team","")))))</f>
        <v/>
      </c>
      <c r="K32" s="3" t="str">
        <f>IF(OR(AND(AO32&gt;=AY$44,AO32&lt;&gt;"",AQ32&gt;=AY$48,AQ32&lt;&gt;"",AN32=""),AND(AR32&gt;=AY$44,AR32&lt;&gt;"",AT32&gt;=AY$48,AT32&lt;&gt;"",AN32=""),AND(AV32&gt;=AY$44,AV32&lt;&gt;"",AX32&gt;=AY$48,AX32&lt;&gt;"",AN32=""),AND(BP32&gt;=BZ$44,BP32&lt;&gt;"",BR32&gt;=BZ$48,BR32&lt;&gt;"",BO32=""),AND(BS32&gt;=BZ$44,BS32&lt;&gt;"",BU32&gt;=BZ$48,BU32&lt;&gt;"",BO32=""),AND(BW32&gt;=BZ$44,BW32&lt;&gt;"",BY32&gt;=BZ$48,BY32&lt;&gt;"",BO32=""),AND(CQ32&gt;=DA$44,CQ32&lt;&gt;"",CS32&gt;=DA$48,CS32&lt;&gt;"",CP32=""),AND(CT32&gt;=DA$44,CT32&lt;&gt;"",CV32&gt;=DA$48,CV32&lt;&gt;"",CP32=""),AND(CX32&gt;=DA$44,CX32&lt;&gt;"",CZ32&gt;=DA$48,CZ32&lt;&gt;"",CP32=""),AND(DX32&gt;=EK$44,DX32&lt;&gt;"",DZ32&gt;=EK$48,DZ32&lt;&gt;""),AND(EA32&gt;=EK$44,EA32&lt;&gt;"",EC32&gt;=EK$48,EC32&lt;&gt;""),AND(EE32&gt;=EK$44,EE32&lt;&gt;"",EG32&gt;=EK$48,EG32&lt;&gt;""),AND(EH32&gt;=EK$44,EH32&lt;&gt;"",EJ32&gt;=EK$48,EJ32&lt;&gt;""),AND(FF32&gt;=FS$44,FF32&lt;&gt;"",FH32&gt;=FS$48,FH32&lt;&gt;""),AND(FI32&gt;=FS$44,FI32&lt;&gt;"",FK32&gt;=FS$48,FK32&lt;&gt;""),AND(FM32&gt;=FS$44,FM32&lt;&gt;"",FO32&gt;=FS$48,FO32&lt;&gt;""),AND(FP32&gt;=FS$44,FP32&lt;&gt;"",FR32&gt;=FS$48,FR32&lt;&gt;""),AND(GN32&gt;=HA$44,GN32&lt;&gt;"",GP32&gt;=HA$48,GP32&lt;&gt;""),AND(GQ32&gt;=HA$44,GQ32&lt;&gt;"",GS32&gt;=HA$48,GS32&lt;&gt;""),AND(GU32&gt;=HA$44,GU32&lt;&gt;"",GW32&gt;=HA$48,GW32&lt;&gt;""),AND(GX32&gt;=HA$44,GX32&lt;&gt;"",GZ32&gt;=HA$48,GZ32&lt;&gt;""),AND(HV32&gt;=II$44,HV32&lt;&gt;"",HX32&gt;=II$48,HX32&lt;&gt;""),AND(HY32&gt;=II$44,HY32&lt;&gt;"",IA32&gt;=II$48,IA32&lt;&gt;""),AND(IC32&gt;=II$44,IC32&lt;&gt;"",IE32&gt;=II$48,IE32&lt;&gt;""),AND(IF32&gt;=II$44,IF32&lt;&gt;"",IH32&gt;=II$48,IH32&lt;&gt;""),AND(JD32&gt;=JQ$44,JD32&lt;&gt;"",JF32&gt;=JQ$48,JF32&lt;&gt;""),AND(JG32&gt;=JQ$44,JG32&lt;&gt;"",JI32&gt;=JQ$48,JI32&lt;&gt;""),AND(JK32&gt;=JQ$44,JK32&lt;&gt;"",JM32&gt;=JQ$48,JM32&lt;&gt;""),AND(JN32&gt;=JQ$44,JN32&lt;&gt;"",JP32&gt;=JQ$48,JP32&lt;&gt;""),AND(KL32&gt;=KY$44,KL32&lt;&gt;"",KN32&gt;=KY$48,KN32&lt;&gt;""),AND(KO32&gt;=KY$44,KO32&lt;&gt;"",KQ32&gt;=KY$48,KQ32&lt;&gt;""),AND(KS32&gt;=KY$44,KS32&lt;&gt;"",KU32&gt;=KY$48,KU32&lt;&gt;""),AND(KV32&gt;=KY$44,KV32&lt;&gt;"",KX32&gt;=KY$48,KX32&lt;&gt;""),AND(LT32&gt;=MG$44,LT32&lt;&gt;"",LV32&gt;=MG$48,LV32&lt;&gt;""),AND(LW32&gt;=MG$44,LW32&lt;&gt;"",LY32&gt;=MG$48,LY32&lt;&gt;""),AND(MA32&gt;=MG$44,MA32&lt;&gt;"",MC32&gt;=MG$48,MC32&lt;&gt;""),AND(MD32&gt;=MG$44,MD32&lt;&gt;"",MF32&gt;=MG$48,MF32&lt;&gt;""),AND(NB32&gt;=NO$44,NB32&lt;&gt;"",ND32&gt;=NO$48,ND32&lt;&gt;""),AND(NE32&gt;=NO$44,NE32&lt;&gt;"",NG32&gt;=NO$48,NG32&lt;&gt;""),AND(NI32&gt;=NO$44,NI32&lt;&gt;"",NK32&gt;=NO$48,NK32&lt;&gt;""),AND(NL32&gt;=NO$44,NL32&lt;&gt;"",NN32&gt;=NO$48,NN32&lt;&gt;""),AND(OJ32&gt;=OW$44,OJ32&lt;&gt;"",OL32&gt;=OW$48,OL32&lt;&gt;""),AND(OM32&gt;=OW$44,OM32&lt;&gt;"",OO32&gt;=OW$48,OO32&lt;&gt;""),AND(OQ32&gt;=OW$44,OQ32&lt;&gt;"",OS32&gt;=OW$48,OS32&lt;&gt;""),AND(OT32&gt;=OW$44,OT32&lt;&gt;"",OV32&gt;=OW$48,OV32&lt;&gt;""),AND(PR32&gt;=QE$44,PR32&lt;&gt;"",PT32&gt;=QE$48,PT32&lt;&gt;""),AND(PU32&gt;=QE$44,PU32&lt;&gt;"",PW32&gt;=QE$48,PW32&lt;&gt;""),AND(PY32&gt;=QE$44,PY32&lt;&gt;"",QA32&gt;=QE$48,QA32&lt;&gt;""),AND(QB32&gt;=QE$44,QB32&lt;&gt;"",QD32&gt;=QE$48,QD32&lt;&gt;""),AND(QZ32&gt;=RM$44,QZ32&lt;&gt;"",RB32&gt;=RM$48,RB32&lt;&gt;""),AND(RC32&gt;=RM$44,RC32&lt;&gt;"",RE32&gt;=RM$48,RE32&lt;&gt;""),AND(RG32&gt;=RM$44,RG32&lt;&gt;"",RI32&gt;=RM$48,RI32&lt;&gt;""),AND(RJ32&gt;=RM$44,RJ32&lt;&gt;"",RL32&gt;=RM$48,RL32&lt;&gt;""),AND(SH32&gt;=SU$44,SH32&lt;&gt;"",SJ32&gt;=SU$48,SJ32&lt;&gt;""),AND(SK32&gt;=SU$44,SK32&lt;&gt;"",SM32&gt;=SU$48,SM32&lt;&gt;""),AND(SO32&gt;=SU$44,SO32&lt;&gt;"",SQ32&gt;=SU$48,SQ32&lt;&gt;""),AND(SR32&gt;=SU$44,SR32&lt;&gt;"",ST32&gt;=SU$48,ST32&lt;&gt;"")),"P","")</f>
        <v/>
      </c>
      <c r="L32" s="8">
        <f>IF(COUNT(AQ32,AT32,BR32,BU32,CS32,CV32)&gt;0,LARGE((AQ32,AT32,BR32,BU32,CS32,CV32),1),0)</f>
        <v>49.25</v>
      </c>
      <c r="M32" s="8" t="str">
        <f>IF(L32="","",IF(OR(L32=CS32,L32=CV32),$CA$1,IF(OR(L32=BR32,L32=BU32),$AZ$1,IF(OR(L32=AQ32,L32=AT32),$Y$1,""))))</f>
        <v>2024 Nationals</v>
      </c>
      <c r="N32" s="8">
        <f>IF(COUNT(AQ32,AT32,BR32,BU32,CS32,CV32)&gt;1,LARGE((AQ32,AT32,BR32,BU32,CS32,CV32),2),0)</f>
        <v>48.64</v>
      </c>
      <c r="O32" s="8" t="str">
        <f>IF(N32="","",IF(OR(N32=CS32,N32=CV32),$CA$1,IF(OR(N32=BR32,N32=BU32),$AZ$1,IF(OR(N32=AQ32,N32=AT32),$Y$1,""))))</f>
        <v>2024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IF(P32="","",IF(OR(P32=CS32,P32=CV32,P32=CZ32),$CA$1,IF(OR(P32=BR32,P32=BU32,P32=BY32),$AZ$1,IF(OR(P32=AQ32,P32=AT32,P32=AX32),$Y$1,""))))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13.5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Nationals</v>
      </c>
      <c r="T32" s="8">
        <f>IF(MAX(IF(AO32&gt;=$AY$43,AP32,0),IF(AR32&gt;=$AY$43,AS32,0),IF(AV32&gt;=$AY$43,AW32,0),IF(BP32&gt;=$BZ$43,BQ32,0),IF(BS32&gt;=$BZ$43,BT32,0),IF(BW32&gt;=$BZ$43,BX32,0),IF(CQ32&gt;=$DA$43,CR32,0),IF(CT32&gt;=$DA$43,CU32,0),IF(CX32&gt;=$DA$43,CY32,0),IF(DX32&gt;=$EK$43,DY32,0),IF(EA32&gt;=$EK$43,EB32,0),IF(EE32&gt;=$EK$43,EF32,0),IF(EH32&gt;=$EK$43,EI32,0),IF(FF32&gt;=$FS$43,FG32,0),IF(FI32&gt;=$FS$43,FJ32,0),IF(FM32&gt;=$FS$43,FN32,0),IF(FP32&gt;=$FS$43,FQ32,0),IF(GN32&gt;=$HA$43,GO32,0),IF(GQ32&gt;=$HA$43,GR32,0),IF(GU32&gt;=$HA$43,GV32,0),IF(GX32&gt;=$HA$43,GY32,0),IF(HV32&gt;=$II$43,HW32,0),IF(HY32&gt;=$II$43,HZ32,0),IF(IC32&gt;=$II$43,ID32,0),IF(IF32&gt;=$II$43,IG32,0),IF(JD32&gt;=$JQ$43,JE32,0),IF(JG32&gt;=$JQ$43,JH32,0),IF(JK32&gt;=$JQ$43,JL32,0),IF(JN32&gt;=$JQ$43,JO32,0),IF(KL32&gt;=$KY$43,KM32,0),IF(KO32&gt;=$KY$43,KP32,0),IF(KS32&gt;=$KY$43,KT32,0),IF(KV32&gt;=$KY$43,KW32,0),IF(LT32&gt;=$MG$43,LU32,0),IF(LW32&gt;=$MG$43,LX32,0),IF(MA32&gt;=$MG$43,MB32,0),IF(MD32&gt;=$MG$43,ME32,0),IF(NB32&gt;=$NO$43,NC32,0),IF(NE32&gt;=$NO$43,NF32,0),IF(NI32&gt;=$NO$43,NJ32,0),IF(NL32&gt;=$NO$43,NM32,0),IF(OJ32&gt;=$OW$43,OK32,0),IF(OM32&gt;=$OW$43,ON32,0),IF(OQ32&gt;=$OW$43,OR32,0),IF(OT32&gt;=$OW$43,OU32,0),IF(PR32&gt;=$QE$43,PS32,0),IF(PU32&gt;=$QE$43,PV32,0),IF(PY32&gt;=$QE$43,PZ32,0),IF(QB32&gt;=$QE$43,QC32,0),IF(QZ32&gt;=$RM$43,RA32,0),IF(RC32&gt;=$RM$43,RD32,0),IF(RG32&gt;=$RM$43,RH32,0),IF(RJ32&gt;=$RM$43,RK32,0),IF(SH32&gt;=$SU$43,SI32,0),IF(SK32&gt;=$SU$43,SL32,0),IF(SO32&gt;=$SU$43,SP32,0),IF(SR32&gt;=$SU$43,SS32,0))&gt;0,MAX(IF(AO32&gt;=$AY$43,AP32,0),IF(AR32&gt;=$AY$43,AS32,0),IF(AV32&gt;=$AY$43,AW32,0),IF(BP32&gt;=$BZ$43,BQ32,0),IF(BS32&gt;=$BZ$43,BT32,0),IF(BW32&gt;=$BZ$43,BX32,0),IF(CQ32&gt;=$DA$43,CR32,0),IF(CT32&gt;=$DA$43,CU32,0),IF(CX32&gt;=$DA$43,CY32,0),IF(DX32&gt;=$EK$43,DY32,0),IF(EA32&gt;=$EK$43,EB32,0),IF(EE32&gt;=$EK$43,EF32,0),IF(EH32&gt;=$EK$43,EI32,0),IF(FF32&gt;=$FS$43,FG32,0),IF(FI32&gt;=$FS$43,FJ32,0),IF(FM32&gt;=$FS$43,FN32,0),IF(FP32&gt;=$FS$43,FQ32,0),IF(GN32&gt;=$HA$43,GO32,0),IF(GQ32&gt;=$HA$43,GR32,0),IF(GU32&gt;=$HA$43,GV32,0),IF(GX32&gt;=$HA$43,GY32,0),IF(HV32&gt;=$II$43,HW32,0),IF(HY32&gt;=$II$43,HZ32,0),IF(IC32&gt;=$II$43,ID32,0),IF(IF32&gt;=$II$43,IG32,0),IF(JD32&gt;=$JQ$43,JE32,0),IF(JG32&gt;=$JQ$43,JH32,0),IF(JK32&gt;=$JQ$43,JL32,0),IF(JN32&gt;=$JQ$43,JO32,0),IF(KL32&gt;=$KY$43,KM32,0),IF(KO32&gt;=$KY$43,KP32,0),IF(KS32&gt;=$KY$43,KT32,0),IF(KV32&gt;=$KY$43,KW32,0),IF(LT32&gt;=$MG$43,LU32,0),IF(LW32&gt;=$MG$43,LX32,0),IF(MA32&gt;=$MG$43,MB32,0),IF(MD32&gt;=$MG$43,ME32,0),IF(NB32&gt;=$NO$43,NC32,0),IF(NE32&gt;=$NO$43,NF32,0),IF(NI32&gt;=$NO$43,NJ32,0),IF(NL32&gt;=$NO$43,NM32,0),IF(OJ32&gt;=$OW$43,OK32,0),IF(OM32&gt;=$OW$43,ON32,0),IF(OQ32&gt;=$OW$43,OR32,0),IF(OT32&gt;=$OW$43,OU32,0),IF(PR32&gt;=$QE$43,PS32,0),IF(PU32&gt;=$QE$43,PV32,0),IF(PY32&gt;=$QE$43,PZ32,0),IF(QB32&gt;=$QE$43,QC32,0),IF(QZ32&gt;=$RM$43,RA32,0),IF(RC32&gt;=$RM$43,RD32,0),IF(RG32&gt;=$RM$43,RH32,0),IF(RJ32&gt;=$RM$43,RK32,0),IF(SH32&gt;=$SU$43,SI32,0),IF(SK32&gt;=$SU$43,SL32,0),IF(SO32&gt;=$SU$43,SP32,0),IF(SR32&gt;=$SU$43,SS32,0)),0)</f>
        <v>14.75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>2024 Nationals</v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8"/>
      <c r="BP32" s="39" t="str">
        <f>IF(BB32&gt;0,BB32,"")</f>
        <v/>
      </c>
      <c r="BQ32" s="39" t="str">
        <f>IF(BC32&gt;0,BC32,"")</f>
        <v/>
      </c>
      <c r="BR32" s="11" t="str">
        <f>IF(SUM(AZ32:BC32)-BD32&gt;0,SUM(AZ32:BC32)-BD32,"")</f>
        <v/>
      </c>
      <c r="BS32" s="11" t="str">
        <f>IF(BG32&gt;0,BG32,"")</f>
        <v/>
      </c>
      <c r="BT32" s="11" t="str">
        <f>IF(BH32&gt;0,BH32,"")</f>
        <v/>
      </c>
      <c r="BU32" s="11" t="str">
        <f>IF(SUM(BE32:BH32)-BI32&gt;0,SUM(BE32:BH32)-BI32,"")</f>
        <v/>
      </c>
      <c r="BV32" s="11" t="str">
        <f>IF(BR32="","",MAX(BR32,BU32))</f>
        <v/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 t="str">
        <f>IF(SUM(BV32,BY32)&gt;0,SUM(BV32,BY32),"")</f>
        <v/>
      </c>
      <c r="CA32" s="22">
        <v>11.9</v>
      </c>
      <c r="CB32" s="22">
        <v>9.1</v>
      </c>
      <c r="CC32" s="22">
        <v>13.5</v>
      </c>
      <c r="CD32" s="22">
        <v>14.75</v>
      </c>
      <c r="CE32" s="22">
        <v>0</v>
      </c>
      <c r="CF32" s="22">
        <v>13.4</v>
      </c>
      <c r="CG32" s="22">
        <v>8.6999999999999993</v>
      </c>
      <c r="CH32" s="22">
        <v>11.7</v>
      </c>
      <c r="CI32" s="22">
        <v>14.84</v>
      </c>
      <c r="CJ32" s="22">
        <v>0</v>
      </c>
      <c r="CK32" s="22"/>
      <c r="CL32" s="22"/>
      <c r="CM32" s="22"/>
      <c r="CN32" s="22"/>
      <c r="CO32" s="22"/>
      <c r="CP32" s="27"/>
      <c r="CQ32" s="38">
        <f>IF(CC32&gt;0,CC32,"")</f>
        <v>13.5</v>
      </c>
      <c r="CR32" s="38">
        <f>IF(CD32&gt;0,CD32,"")</f>
        <v>14.75</v>
      </c>
      <c r="CS32" s="40">
        <f>IF(SUM(CA32:CD32)-CE32&gt;0,SUM(CA32:CD32)-CE32,"")</f>
        <v>49.25</v>
      </c>
      <c r="CT32" s="40">
        <f>IF(CH32&gt;0,CH32,"")</f>
        <v>11.7</v>
      </c>
      <c r="CU32" s="40">
        <f>IF(CI32&gt;0,CI32,"")</f>
        <v>14.84</v>
      </c>
      <c r="CV32" s="40">
        <f>IF(SUM(CF32:CI32)-CJ32&gt;0,SUM(CF32:CI32)-CJ32,"")</f>
        <v>48.64</v>
      </c>
      <c r="CW32" s="40">
        <f>IF(CS32="","",MAX(CS32,CV32))</f>
        <v>49.25</v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>
        <f>IF(SUM(CW32,CZ32)&gt;0,SUM(CW32,CZ32),"")</f>
        <v>49.25</v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5.95</v>
      </c>
      <c r="SW32" s="22">
        <f>IF($CP32="P",CB32,(CB32+BA32)/2)</f>
        <v>4.55</v>
      </c>
      <c r="SX32" s="22">
        <f>IF($CP32="P",CC32,(CC32+BB32)/2)</f>
        <v>6.75</v>
      </c>
      <c r="SY32" s="22">
        <f>IF($CP32="P",CD32,(CD32+BC32)/2)</f>
        <v>7.375</v>
      </c>
      <c r="SZ32" s="22">
        <f>IF($CP32="P",CE32,(CE32+BD32)/2)</f>
        <v>0</v>
      </c>
      <c r="TA32" s="22">
        <f>IF($CP32="P",CF32,(CF32+BE32)/2)</f>
        <v>6.7</v>
      </c>
      <c r="TB32" s="22">
        <f>IF($CP32="P",CG32,(CG32+BF32)/2)</f>
        <v>4.3499999999999996</v>
      </c>
      <c r="TC32" s="22">
        <f>IF($CP32="P",CH32,(CH32+BG32)/2)</f>
        <v>5.85</v>
      </c>
      <c r="TD32" s="22">
        <f>IF($CP32="P",CI32,(CI32+BH32)/2)</f>
        <v>7.42</v>
      </c>
      <c r="TE32" s="22">
        <f>IF($CP32="P",CJ32,(CJ32+BI32)/2)</f>
        <v>0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6.75</v>
      </c>
      <c r="TM32" s="40">
        <f>IF(SY32&gt;0,SY32,"")</f>
        <v>7.375</v>
      </c>
      <c r="TN32" s="40">
        <f>IF(SUM(SV32:SY32)-SZ32&gt;0,SUM(SV32:SY32)-SZ32,"")</f>
        <v>24.625</v>
      </c>
      <c r="TO32" s="40">
        <f>IF(TC32&gt;0,TC32,"")</f>
        <v>5.85</v>
      </c>
      <c r="TP32" s="40">
        <f>IF(TD32&gt;0,TD32,"")</f>
        <v>7.42</v>
      </c>
      <c r="TQ32" s="40">
        <f>IF(SUM(TA32:TD32)-TE32&gt;0,SUM(TA32:TD32)-TE32,"")</f>
        <v>24.32</v>
      </c>
      <c r="TR32" s="40">
        <f>IF(MAX(TN32,TQ32)&gt;0,MAX(TN32,TQ32),"")</f>
        <v>24.625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24.625</v>
      </c>
    </row>
    <row r="33" spans="1:542" x14ac:dyDescent="0.2">
      <c r="A33" s="4" t="str" cm="1">
        <f t="array" ref="A33">IF(AND(J33&lt;&gt;"",J33&lt;&gt;"No DD"),SUMPRODUCT((J$4:J$41&lt;&gt;"")*(J$4:J$41&lt;&gt;"No DD")*(F$4:F$41&gt;F33))+1,IF(J33="No DD",SUMPRODUCT((J$4:J$41="No DD")*(F$4:F$41&gt;F33))+1+SUMPRODUCT((J$4:J$41&lt;&gt;"")*(J$4:J$41&lt;&gt;"No DD")),""))</f>
        <v/>
      </c>
      <c r="B33" s="4" t="str" cm="1">
        <f t="array" ref="B33">IF(AND(J33&lt;&gt;"",J33&lt;&gt;"No DD",G33=""),SUMPRODUCT((J$4:J$41&lt;&gt;"")*(J$4:J$41&lt;&gt;"No DD")*(G$4:G$41="")*(F$4:F$41&gt;F33))+1,IF(J33="No DD",SUMPRODUCT((J$4:J$41="No DD")*(F$4:F$41&gt;F33)*(G$4:G$41=""))+1+SUMPRODUCT((J$4:J$41&lt;&gt;"")*(G$4:G$41="")*(J$4:J$41&lt;&gt;"No DD")),""))</f>
        <v/>
      </c>
      <c r="C33" s="5" t="s">
        <v>230</v>
      </c>
      <c r="D33" s="4" t="s">
        <v>3</v>
      </c>
      <c r="E33" s="4">
        <v>2006</v>
      </c>
      <c r="F33" s="9">
        <f>SUM(L33:V33)+SUM(L33:T33)*0.0000001+SUM(L33)*0.0000000000001</f>
        <v>103.01001030100487</v>
      </c>
      <c r="G33" s="66"/>
      <c r="H33" s="3" t="str">
        <f>IF(OR(AND(AO33&gt;=AY$43,AO33&lt;&gt;"",AQ33&gt;=AY$47,AQ33&lt;&gt;"",AN33=""),AND(AR33&gt;=AY$43,AR33&lt;&gt;"",AT33&gt;=AY$47,AT33&lt;&gt;"",AN33=""),AND(AV33&gt;=AY$43,AV33&lt;&gt;"",AX33&gt;=AY$47,AX33&lt;&gt;"",AN33=""),AND(BP33&gt;=BZ$43,BP33&lt;&gt;"",BR33&gt;=BZ$47,BR33&lt;&gt;"",BO33=""),AND(BS33&gt;=BZ$43,BS33&lt;&gt;"",BU33&gt;=BZ$47,BU33&lt;&gt;"",BO33=""),AND(BW33&gt;=BZ$43,BW33&lt;&gt;"",BY33&gt;=BZ$47,BY33&lt;&gt;"",BO33=""),AND(CQ33&gt;=DA$43,CQ33&lt;&gt;"",CS33&gt;=DA$47,CS33&lt;&gt;"",CP33=""),AND(CT33&gt;=DA$43,CT33&lt;&gt;"",CV33&gt;=DA$47,CV33&lt;&gt;"",CP33=""),AND(CX33&gt;=DA$43,CX33&lt;&gt;"",CZ33&gt;=DA$47,CZ33&lt;&gt;"",CP33=""),AND(DX33&gt;=EK$43,DX33&lt;&gt;"",DZ33&gt;=EK$47,DZ33&lt;&gt;""),AND(EA33&gt;=EK$43,EA33&lt;&gt;"",EC33&gt;=EK$47,EC33&lt;&gt;""),AND(EE33&gt;=EK$43,EE33&lt;&gt;"",EG33&gt;=EK$47,EG33&lt;&gt;""),AND(EH33&gt;=EK$43,EH33&lt;&gt;"",EJ33&gt;=EK$47,EJ33&lt;&gt;""),AND(FF33&gt;=FS$43,FF33&lt;&gt;"",FH33&gt;=FS$47,FH33&lt;&gt;""),AND(FI33&gt;=FS$43,FI33&lt;&gt;"",FK33&gt;=FS$47,FK33&lt;&gt;""),AND(FM33&gt;=FS$43,FM33&lt;&gt;"",FO33&gt;=FS$47,FO33&lt;&gt;""),AND(FP33&gt;=FS$43,FP33&lt;&gt;"",FR33&gt;=FS$47,FR33&lt;&gt;""),AND(GN33&gt;=HA$43,GN33&lt;&gt;"",GP33&gt;=HA$47,GP33&lt;&gt;""),AND(GQ33&gt;=HA$43,GQ33&lt;&gt;"",GS33&gt;=HA$47,GS33&lt;&gt;""),AND(GU33&gt;=HA$43,GU33&lt;&gt;"",GW33&gt;=HA$47,GW33&lt;&gt;""),AND(GX33&gt;=HA$43,GX33&lt;&gt;"",GZ33&gt;=HA$47,GZ33&lt;&gt;""),AND(HV33&gt;=II$43,HV33&lt;&gt;"",HX33&gt;=II$47,HX33&lt;&gt;""),AND(HY33&gt;=II$43,HY33&lt;&gt;"",IA33&gt;=II$47,IA33&lt;&gt;""),AND(IC33&gt;=II$43,IC33&lt;&gt;"",IE33&gt;=II$47,IE33&lt;&gt;""),AND(IF33&gt;=II$43,IF33&lt;&gt;"",IH33&gt;=II$47,IH33&lt;&gt;""),AND(JD33&gt;=JQ$43,JD33&lt;&gt;"",JF33&gt;=JQ$47,JF33&lt;&gt;""),AND(JG33&gt;=JQ$43,JG33&lt;&gt;"",JI33&gt;=JQ$47,JI33&lt;&gt;""),AND(JK33&gt;=JQ$43,JK33&lt;&gt;"",JM33&gt;=JQ$47,JM33&lt;&gt;""),AND(JN33&gt;=JQ$43,JN33&lt;&gt;"",JP33&gt;=JQ$47,JP33&lt;&gt;""),AND(KL33&gt;=KY$43,KL33&lt;&gt;"",KN33&gt;=KY$47,KN33&lt;&gt;""),AND(KO33&gt;=KY$43,KO33&lt;&gt;"",KQ33&gt;=KY$47,KQ33&lt;&gt;""),AND(KS33&gt;=KY$43,KS33&lt;&gt;"",KU33&gt;=KY$47,KU33&lt;&gt;""),AND(KV33&gt;=KY$43,KV33&lt;&gt;"",KX33&gt;=KY$47,KX33&lt;&gt;""),AND(LT33&gt;=MG$43,LT33&lt;&gt;"",LV33&gt;=MG$47,LV33&lt;&gt;""),AND(LW33&gt;=MG$43,LW33&lt;&gt;"",LY33&gt;=MG$47,LY33&lt;&gt;""),AND(MA33&gt;=MG$43,MA33&lt;&gt;"",MC33&gt;=MG$47,MC33&lt;&gt;""),AND(MD33&gt;=MG$43,MD33&lt;&gt;"",MF33&gt;=MG$47,MF33&lt;&gt;""),AND(NB33&gt;=NO$43,NB33&lt;&gt;"",ND33&gt;=NO$47,ND33&lt;&gt;""),AND(NE33&gt;=NO$43,NE33&lt;&gt;"",NG33&gt;=NO$47,NG33&lt;&gt;""),AND(NI33&gt;=NO$43,NI33&lt;&gt;"",NK33&gt;=NO$47,NK33&lt;&gt;""),AND(NL33&gt;=NO$43,NL33&lt;&gt;"",NN33&gt;=NO$47,NN33&lt;&gt;""),AND(OJ33&gt;=OW$43,OJ33&lt;&gt;"",OL33&gt;=OW$47,OL33&lt;&gt;""),AND(OM33&gt;=OW$43,OM33&lt;&gt;"",OO33&gt;=OW$47,OO33&lt;&gt;""),AND(OQ33&gt;=OW$43,OQ33&lt;&gt;"",OS33&gt;=OW$47,OS33&lt;&gt;""),AND(OT33&gt;=OW$43,OT33&lt;&gt;"",OV33&gt;=OW$47,OV33&lt;&gt;""),AND(PR33&gt;=QE$43,PR33&lt;&gt;"",PT33&gt;=QE$47,PT33&lt;&gt;""),AND(PU33&gt;=QE$43,PU33&lt;&gt;"",PW33&gt;=QE$47,PW33&lt;&gt;""),AND(PY33&gt;=QE$43,PY33&lt;&gt;"",QA33&gt;=QE$47,QA33&lt;&gt;""),AND(QB33&gt;=QE$43,QB33&lt;&gt;"",QD33&gt;=QE$47,QD33&lt;&gt;""),AND(QZ33&gt;=RM$43,QZ33&lt;&gt;"",RB33&gt;=RM$47,RB33&lt;&gt;""),AND(RC33&gt;=RM$43,RC33&lt;&gt;"",RE33&gt;=RM$47,RE33&lt;&gt;""),AND(RG33&gt;=RM$43,RG33&lt;&gt;"",RI33&gt;=RM$47,RI33&lt;&gt;""),AND(RJ33&gt;=RM$43,RJ33&lt;&gt;"",RL33&gt;=RM$47,RL33&lt;&gt;""),AND(SH33&gt;=SU$43,SH33&lt;&gt;"",SJ33&gt;=SU$47,SJ33&lt;&gt;""),AND(SK33&gt;=SU$43,SK33&lt;&gt;"",SM33&gt;=SU$47,SM33&lt;&gt;""),AND(SO33&gt;=SU$43,SO33&lt;&gt;"",SQ33&gt;=SU$47,SQ33&lt;&gt;""),AND(SR33&gt;=SU$43,SR33&lt;&gt;"",ST33&gt;=SU$47,ST33&lt;&gt;"")),"P","")</f>
        <v/>
      </c>
      <c r="I33" s="3" t="str">
        <f>IF(OR(AND(AQ33&gt;=AY$47,AQ33&lt;&gt;"",AN33=""),AND(AT33&gt;=AY$47,AT33&lt;&gt;"",AN33=""),AND(AX33&gt;=AY$47,AX33&lt;&gt;"",AN33=""),AND(BR33&gt;=BZ$47,BR33&lt;&gt;"",BO33=""),AND(BU33&gt;=BZ$47,BU33&lt;&gt;"",BO33=""),AND(BY33&gt;=BZ$47,BY33&lt;&gt;"",BO33=""),AND(CS33&gt;=DA$47,CS33&lt;&gt;"",CP33=""),AND(CV33&gt;=DA$47,CV33&lt;&gt;"",CP33=""),AND(CZ33&gt;=DA$47,CZ33&lt;&gt;"",CP33=""),AND(DZ33&gt;=EK$47,DZ33&lt;&gt;""),AND(EC33&gt;=EK$47,EC33&lt;&gt;""),AND(EG33&gt;=EK$47,EG33&lt;&gt;""),AND(EJ33&gt;=EK$47,EJ33&lt;&gt;""),AND(FH33&gt;=FS$47,FH33&lt;&gt;""),AND(FK33&gt;=FS$47,FK33&lt;&gt;""),AND(FO33&gt;=FS$47,FO33&lt;&gt;""),AND(FR33&gt;=FS$47,FR33&lt;&gt;""),AND(GP33&gt;=HA$47,GP33&lt;&gt;""),AND(GS33&gt;=HA$47,GS33&lt;&gt;""),AND(GW33&gt;=HA$47,GW33&lt;&gt;""),AND(GZ33&gt;=HA$47,GZ33&lt;&gt;""),AND(HX33&gt;=II$47,HX33&lt;&gt;""),AND(IA33&gt;=II$47,IA33&lt;&gt;""),AND(IE33&gt;=II$47,IE33&lt;&gt;""),AND(IH33&gt;=II$47,IH33&lt;&gt;""),AND(JF33&gt;=JQ$47,JF33&lt;&gt;""),AND(JI33&gt;=JQ$47,JI33&lt;&gt;""),AND(JM33&gt;=JQ$47,JM33&lt;&gt;""),AND(JP33&gt;=JQ$47,JP33&lt;&gt;""),AND(KN33&gt;=KY$47,KN33&lt;&gt;""),AND(KQ33&gt;=KY$47,KQ33&lt;&gt;""),AND(KU33&gt;=KY$47,KU33&lt;&gt;""),AND(KX33&gt;=KY$47,KX33&lt;&gt;""),AND(LV33&gt;=MG$47,LV33&lt;&gt;""),AND(LY33&gt;=MG$47,LY33&lt;&gt;""),AND(MC33&gt;=MG$47,MC33&lt;&gt;""),AND(MF33&gt;=MG$47,MF33&lt;&gt;""),AND(ND33&gt;=NO$47,ND33&lt;&gt;""),AND(NG33&gt;=NO$47,NG33&lt;&gt;""),AND(NK33&gt;=NO$47,NK33&lt;&gt;""),AND(NN33&gt;=NO$47,NN33&lt;&gt;""),AND(OL33&gt;=OW$47,OL33&lt;&gt;""),AND(OO33&gt;=OW$47,OO33&lt;&gt;""),AND(OS33&gt;=OW$47,OS33&lt;&gt;""),AND(OV33&gt;=OW$47,OV33&lt;&gt;""),AND(PT33&gt;=QE$47,PT33&lt;&gt;""),AND(PW33&gt;=QE$47,PW33&lt;&gt;""),AND(QA33&gt;=QE$47,QA33&lt;&gt;""),AND(QD33&gt;=QE$47,QD33&lt;&gt;""),AND(RB33&gt;=RM$47,RB33&lt;&gt;""),AND(RE33&gt;=RM$47,RE33&lt;&gt;""),AND(RI33&gt;=RM$47,RI33&lt;&gt;""),AND(RL33&gt;=RM$47,RL33&lt;&gt;""),AND(SJ33&gt;=SU$47,SJ33&lt;&gt;""),AND(SM33&gt;=SU$47,SM33&lt;&gt;""),AND(SQ33&gt;=SU$47,SQ33&lt;&gt;""),AND(ST33&gt;=SU$47,ST33&lt;&gt;"")),"P","")</f>
        <v/>
      </c>
      <c r="J33" s="36" t="str">
        <f>IF(AND(I33="P",H33=""),"No DD",IF(OR(AND(AO33&gt;=AY$46,AO33&lt;&gt;"",AQ33&gt;=AY$50,AQ33&lt;&gt;"",AN33=""),AND(AR33&gt;=AY$46,AR33&lt;&gt;"",AT33&gt;=AY$50,AT33&lt;&gt;"",AN33=""),AND(AV33&gt;=AY$46,AV33&lt;&gt;"",AX33&gt;=AY$50,AX33&lt;&gt;"",AN33=""),AND(BP33&gt;=BZ$46,BP33&lt;&gt;"",BR33&gt;=BZ$50,BR33&lt;&gt;"",BO33=""),AND(BS33&gt;=BZ$46,BS33&lt;&gt;"",BU33&gt;=BZ$50,BU33&lt;&gt;"",BO33=""),AND(BW33&gt;=BZ$46,BW33&lt;&gt;"",BY33&gt;=BZ$50,BY33&lt;&gt;"",BO33=""),AND(CQ33&gt;=DA$46,CQ33&lt;&gt;"",CS33&gt;=DA$50,CS33&lt;&gt;"",CP33=""),AND(CT33&gt;=DA$46,CT33&lt;&gt;"",CV33&gt;=DA$50,CV33&lt;&gt;"",CP33=""),AND(CX33&gt;=DA$46,CX33&lt;&gt;"",CZ33&gt;=DA$50,CZ33&lt;&gt;"",CP33=""),AND(DX33&gt;=EK$46,DX33&lt;&gt;"",DZ33&gt;=EK$50,DZ33&lt;&gt;""),AND(EA33&gt;=EK$46,EA33&lt;&gt;"",EC33&gt;=EK$50,EC33&lt;&gt;""),AND(EE33&gt;=EK$46,EE33&lt;&gt;"",EG33&gt;=EK$50,EG33&lt;&gt;""),AND(EH33&gt;=EK$46,EH33&lt;&gt;"",EJ33&gt;=EK$50,EJ33&lt;&gt;""),AND(FF33&gt;=FS$46,FF33&lt;&gt;"",FH33&gt;=FS$50,FH33&lt;&gt;""),AND(FI33&gt;=FS$46,FI33&lt;&gt;"",FK33&gt;=FS$50,FK33&lt;&gt;""),AND(FM33&gt;=FS$46,FM33&lt;&gt;"",FO33&gt;=FS$50,FO33&lt;&gt;""),AND(FP33&gt;=FS$46,FP33&lt;&gt;"",FR33&gt;=FS$50,FR33&lt;&gt;""),AND(GN33&gt;=HA$46,GN33&lt;&gt;"",GP33&gt;=HA$50,GP33&lt;&gt;""),AND(GQ33&gt;=HA$46,GQ33&lt;&gt;"",GS33&gt;=HA$50,GS33&lt;&gt;""),AND(GU33&gt;=HA$46,GU33&lt;&gt;"",GW33&gt;=HA$50,GW33&lt;&gt;""),AND(GX33&gt;=HA$46,GX33&lt;&gt;"",GZ33&gt;=HA$50,GZ33&lt;&gt;""),AND(HV33&gt;=II$46,HV33&lt;&gt;"",HX33&gt;=II$50,HX33&lt;&gt;""),AND(HY33&gt;=II$46,HY33&lt;&gt;"",IA33&gt;=II$50,IA33&lt;&gt;""),AND(IC33&gt;=II$46,IC33&lt;&gt;"",IE33&gt;=II$50,IE33&lt;&gt;""),AND(IF33&gt;=II$46,IF33&lt;&gt;"",IH33&gt;=II$50,IH33&lt;&gt;""),AND(JD33&gt;=JQ$46,JD33&lt;&gt;"",JF33&gt;=JQ$50,JF33&lt;&gt;""),AND(JG33&gt;=JQ$46,JG33&lt;&gt;"",JI33&gt;=JQ$50,JI33&lt;&gt;""),AND(JK33&gt;=JQ$46,JK33&lt;&gt;"",JM33&gt;=JQ$50,JM33&lt;&gt;""),AND(JN33&gt;=JQ$46,JN33&lt;&gt;"",JP33&gt;=JQ$50,JP33&lt;&gt;""),AND(KL33&gt;=KY$46,KL33&lt;&gt;"",KN33&gt;=KY$50,KN33&lt;&gt;""),AND(KO33&gt;=KY$46,KO33&lt;&gt;"",KQ33&gt;=KY$50,KQ33&lt;&gt;""),AND(KS33&gt;=KY$46,KS33&lt;&gt;"",KU33&gt;=KY$50,KU33&lt;&gt;""),AND(KV33&gt;=KY$46,KV33&lt;&gt;"",KX33&gt;=KY$50,KX33&lt;&gt;""),AND(LT33&gt;=MG$46,LT33&lt;&gt;"",LV33&gt;=MG$50,LV33&lt;&gt;""),AND(LW33&gt;=MG$46,LW33&lt;&gt;"",LY33&gt;=MG$50,LY33&lt;&gt;""),AND(MA33&gt;=MG$46,MA33&lt;&gt;"",MC33&gt;=MG$50,MC33&lt;&gt;""),AND(MD33&gt;=MG$46,MD33&lt;&gt;"",MF33&gt;=MG$50,MF33&lt;&gt;""),AND(NB33&gt;=NO$46,NB33&lt;&gt;"",ND33&gt;=NO$50,ND33&lt;&gt;""),AND(NE33&gt;=NO$46,NE33&lt;&gt;"",NG33&gt;=NO$50,NG33&lt;&gt;""),AND(NI33&gt;=NO$46,NI33&lt;&gt;"",NK33&gt;=NO$50,NK33&lt;&gt;""),AND(NL33&gt;=NO$46,NL33&lt;&gt;"",NN33&gt;=NO$50,NN33&lt;&gt;""),AND(OJ33&gt;=OW$46,OJ33&lt;&gt;"",OL33&gt;=OW$50,OL33&lt;&gt;""),AND(OM33&gt;=OW$46,OM33&lt;&gt;"",OO33&gt;=OW$50,OO33&lt;&gt;""),AND(OQ33&gt;=OW$46,OQ33&lt;&gt;"",OS33&gt;=OW$50,OS33&lt;&gt;""),AND(OT33&gt;=OW$46,OT33&lt;&gt;"",OV33&gt;=OW$50,OV33&lt;&gt;""),AND(PR33&gt;=QE$46,PR33&lt;&gt;"",PT33&gt;=QE$50,PT33&lt;&gt;""),AND(PU33&gt;=QE$46,PU33&lt;&gt;"",PW33&gt;=QE$50,PW33&lt;&gt;""),AND(PY33&gt;=QE$46,PY33&lt;&gt;"",QA33&gt;=QE$50,QA33&lt;&gt;""),AND(QB33&gt;=QE$46,QB33&lt;&gt;"",QD33&gt;=QE$50,QD33&lt;&gt;""),AND(QZ33&gt;=RM$46,QZ33&lt;&gt;"",RB33&gt;=RM$50,RB33&lt;&gt;""),AND(RC33&gt;=RM$46,RC33&lt;&gt;"",RE33&gt;=RM$50,RE33&lt;&gt;""),AND(RG33&gt;=RM$46,RG33&lt;&gt;"",RI33&gt;=RM$50,RI33&lt;&gt;""),AND(RJ33&gt;=RM$46,RJ33&lt;&gt;"",RL33&gt;=RM$50,RL33&lt;&gt;""),AND(SH33&gt;=SU$46,SH33&lt;&gt;"",SJ33&gt;=SU$50,SJ33&lt;&gt;""),AND(SK33&gt;=SU$46,SK33&lt;&gt;"",SM33&gt;=SU$50,SM33&lt;&gt;""),AND(SO33&gt;=SU$46,SO33&lt;&gt;"",SQ33&gt;=SU$50,SQ33&lt;&gt;""),AND(SR33&gt;=SU$46,SR33&lt;&gt;"",ST33&gt;=SU$50,ST33&lt;&gt;"")),"Merit",IF(OR(AND(AO33&gt;=AY$45,AO33&lt;&gt;"",AQ33&gt;=AY$49,AQ33&lt;&gt;"",AN33=""),AND(AR33&gt;=AY$45,AR33&lt;&gt;"",AT33&gt;=AY$49,AT33&lt;&gt;"",AN33=""),AND(AV33&gt;=AY$45,AV33&lt;&gt;"",AX33&gt;=AY$49,AX33&lt;&gt;"",AN33=""),AND(BP33&gt;=BZ$45,BP33&lt;&gt;"",BR33&gt;=BZ$49,BR33&lt;&gt;"",BO33=""),AND(BS33&gt;=BZ$45,BS33&lt;&gt;"",BU33&gt;=BZ$49,BU33&lt;&gt;"",BO33=""),AND(BW33&gt;=BZ$45,BW33&lt;&gt;"",BY33&gt;=BZ$49,BY33&lt;&gt;"",BO33=""),AND(CQ33&gt;=DA$45,CQ33&lt;&gt;"",CS33&gt;=DA$49,CS33&lt;&gt;"",CP33=""),AND(CT33&gt;=DA$45,CT33&lt;&gt;"",CV33&gt;=DA$49,CV33&lt;&gt;"",CP33=""),AND(CX33&gt;=DA$45,CX33&lt;&gt;"",CZ33&gt;=DA$49,CZ33&lt;&gt;"",CP33=""),AND(DX33&gt;=EK$45,DX33&lt;&gt;"",DZ33&gt;=EK$49,DZ33&lt;&gt;""),AND(EA33&gt;=EK$45,EA33&lt;&gt;"",EC33&gt;=EK$49,EC33&lt;&gt;""),AND(EE33&gt;=EK$45,EE33&lt;&gt;"",EG33&gt;=EK$49,EG33&lt;&gt;""),AND(EH33&gt;=EK$45,EH33&lt;&gt;"",EJ33&gt;=EK$49,EJ33&lt;&gt;""),AND(FF33&gt;=FS$45,FF33&lt;&gt;"",FH33&gt;=FS$49,FH33&lt;&gt;""),AND(FI33&gt;=FS$45,FI33&lt;&gt;"",FK33&gt;=FS$49,FK33&lt;&gt;""),AND(FM33&gt;=FS$45,FM33&lt;&gt;"",FO33&gt;=FS$49,FO33&lt;&gt;""),AND(FP33&gt;=FS$45,FP33&lt;&gt;"",FR33&gt;=FS$49,FR33&lt;&gt;""),AND(GN33&gt;=HA$45,GN33&lt;&gt;"",GP33&gt;=HA$49,GP33&lt;&gt;""),AND(GQ33&gt;=HA$45,GQ33&lt;&gt;"",GS33&gt;=HA$49,GS33&lt;&gt;""),AND(GU33&gt;=HA$45,GU33&lt;&gt;"",GW33&gt;=HA$49,GW33&lt;&gt;""),AND(GX33&gt;=HA$45,GX33&lt;&gt;"",GZ33&gt;=HA$49,GZ33&lt;&gt;""),AND(HV33&gt;=II$45,HV33&lt;&gt;"",HX33&gt;=II$49,HX33&lt;&gt;""),AND(HY33&gt;=II$45,HY33&lt;&gt;"",IA33&gt;=II$49,IA33&lt;&gt;""),AND(IC33&gt;=II$45,IC33&lt;&gt;"",IE33&gt;=II$49,IE33&lt;&gt;""),AND(IF33&gt;=II$45,IF33&lt;&gt;"",IH33&gt;=II$49,IH33&lt;&gt;""),AND(JD33&gt;=JQ$45,JD33&lt;&gt;"",JF33&gt;=JQ$49,JF33&lt;&gt;""),AND(JG33&gt;=JQ$45,JG33&lt;&gt;"",JI33&gt;=JQ$49,JI33&lt;&gt;""),AND(JK33&gt;=JQ$45,JK33&lt;&gt;"",JM33&gt;=JQ$49,JM33&lt;&gt;""),AND(JN33&gt;=JQ$45,JN33&lt;&gt;"",JP33&gt;=JQ$49,JP33&lt;&gt;""),AND(KL33&gt;=KY$45,KL33&lt;&gt;"",KN33&gt;=KY$49,KN33&lt;&gt;""),AND(KO33&gt;=KY$45,KO33&lt;&gt;"",KQ33&gt;=KY$49,KQ33&lt;&gt;""),AND(KS33&gt;=KY$45,KS33&lt;&gt;"",KU33&gt;=KY$49,KU33&lt;&gt;""),AND(KV33&gt;=KY$45,KV33&lt;&gt;"",KX33&gt;=KY$49,KX33&lt;&gt;""),AND(LT33&gt;=MG$45,LT33&lt;&gt;"",LV33&gt;=MG$49,LV33&lt;&gt;""),AND(LW33&gt;=MG$45,LW33&lt;&gt;"",LY33&gt;=MG$49,LY33&lt;&gt;""),AND(MA33&gt;=MG$45,MA33&lt;&gt;"",MC33&gt;=MG$49,MC33&lt;&gt;""),AND(MD33&gt;=MG$45,MD33&lt;&gt;"",MF33&gt;=MG$49,MF33&lt;&gt;""),AND(NB33&gt;=NO$45,NB33&lt;&gt;"",ND33&gt;=NO$49,ND33&lt;&gt;""),AND(NE33&gt;=NO$45,NE33&lt;&gt;"",NG33&gt;=NO$49,NG33&lt;&gt;""),AND(NI33&gt;=NO$45,NI33&lt;&gt;"",NK33&gt;=NO$49,NK33&lt;&gt;""),AND(NL33&gt;=NO$45,NL33&lt;&gt;"",NN33&gt;=NO$49,NN33&lt;&gt;""),AND(OJ33&gt;=OW$45,OJ33&lt;&gt;"",OL33&gt;=OW$49,OL33&lt;&gt;""),AND(OM33&gt;=OW$45,OM33&lt;&gt;"",OO33&gt;=OW$49,OO33&lt;&gt;""),AND(OQ33&gt;=OW$45,OQ33&lt;&gt;"",OS33&gt;=OW$49,OS33&lt;&gt;""),AND(OT33&gt;=OW$45,OT33&lt;&gt;"",OV33&gt;=OW$49,OV33&lt;&gt;""),AND(PR33&gt;=QE$45,PR33&lt;&gt;"",PT33&gt;=QE$49,PT33&lt;&gt;""),AND(PU33&gt;=QE$45,PU33&lt;&gt;"",PW33&gt;=QE$49,PW33&lt;&gt;""),AND(PY33&gt;=QE$45,PY33&lt;&gt;"",QA33&gt;=QE$49,QA33&lt;&gt;""),AND(QB33&gt;=QE$45,QB33&lt;&gt;"",QD33&gt;=QE$49,QD33&lt;&gt;""),AND(QZ33&gt;=RM$45,QZ33&lt;&gt;"",RB33&gt;=RM$49,RB33&lt;&gt;""),AND(RC33&gt;=RM$45,RC33&lt;&gt;"",RE33&gt;=RM$49,RE33&lt;&gt;""),AND(RG33&gt;=RM$45,RG33&lt;&gt;"",RI33&gt;=RM$49,RI33&lt;&gt;""),AND(RJ33&gt;=RM$45,RJ33&lt;&gt;"",RL33&gt;=RM$49,RL33&lt;&gt;""),AND(SH33&gt;=SU$45,SH33&lt;&gt;"",SJ33&gt;=SU$49,SJ33&lt;&gt;""),AND(SK33&gt;=SU$45,SK33&lt;&gt;"",SM33&gt;=SU$49,SM33&lt;&gt;""),AND(SO33&gt;=SU$45,SO33&lt;&gt;"",SQ33&gt;=SU$49,SQ33&lt;&gt;""),AND(SR33&gt;=SU$45,SR33&lt;&gt;"",ST33&gt;=SU$49,ST33&lt;&gt;"")),"Excellence",IF(K33="P","Worlds Team",IF(H33="P","National Team","")))))</f>
        <v/>
      </c>
      <c r="K33" s="3" t="str">
        <f>IF(OR(AND(AO33&gt;=AY$44,AO33&lt;&gt;"",AQ33&gt;=AY$48,AQ33&lt;&gt;"",AN33=""),AND(AR33&gt;=AY$44,AR33&lt;&gt;"",AT33&gt;=AY$48,AT33&lt;&gt;"",AN33=""),AND(AV33&gt;=AY$44,AV33&lt;&gt;"",AX33&gt;=AY$48,AX33&lt;&gt;"",AN33=""),AND(BP33&gt;=BZ$44,BP33&lt;&gt;"",BR33&gt;=BZ$48,BR33&lt;&gt;"",BO33=""),AND(BS33&gt;=BZ$44,BS33&lt;&gt;"",BU33&gt;=BZ$48,BU33&lt;&gt;"",BO33=""),AND(BW33&gt;=BZ$44,BW33&lt;&gt;"",BY33&gt;=BZ$48,BY33&lt;&gt;"",BO33=""),AND(CQ33&gt;=DA$44,CQ33&lt;&gt;"",CS33&gt;=DA$48,CS33&lt;&gt;"",CP33=""),AND(CT33&gt;=DA$44,CT33&lt;&gt;"",CV33&gt;=DA$48,CV33&lt;&gt;"",CP33=""),AND(CX33&gt;=DA$44,CX33&lt;&gt;"",CZ33&gt;=DA$48,CZ33&lt;&gt;"",CP33=""),AND(DX33&gt;=EK$44,DX33&lt;&gt;"",DZ33&gt;=EK$48,DZ33&lt;&gt;""),AND(EA33&gt;=EK$44,EA33&lt;&gt;"",EC33&gt;=EK$48,EC33&lt;&gt;""),AND(EE33&gt;=EK$44,EE33&lt;&gt;"",EG33&gt;=EK$48,EG33&lt;&gt;""),AND(EH33&gt;=EK$44,EH33&lt;&gt;"",EJ33&gt;=EK$48,EJ33&lt;&gt;""),AND(FF33&gt;=FS$44,FF33&lt;&gt;"",FH33&gt;=FS$48,FH33&lt;&gt;""),AND(FI33&gt;=FS$44,FI33&lt;&gt;"",FK33&gt;=FS$48,FK33&lt;&gt;""),AND(FM33&gt;=FS$44,FM33&lt;&gt;"",FO33&gt;=FS$48,FO33&lt;&gt;""),AND(FP33&gt;=FS$44,FP33&lt;&gt;"",FR33&gt;=FS$48,FR33&lt;&gt;""),AND(GN33&gt;=HA$44,GN33&lt;&gt;"",GP33&gt;=HA$48,GP33&lt;&gt;""),AND(GQ33&gt;=HA$44,GQ33&lt;&gt;"",GS33&gt;=HA$48,GS33&lt;&gt;""),AND(GU33&gt;=HA$44,GU33&lt;&gt;"",GW33&gt;=HA$48,GW33&lt;&gt;""),AND(GX33&gt;=HA$44,GX33&lt;&gt;"",GZ33&gt;=HA$48,GZ33&lt;&gt;""),AND(HV33&gt;=II$44,HV33&lt;&gt;"",HX33&gt;=II$48,HX33&lt;&gt;""),AND(HY33&gt;=II$44,HY33&lt;&gt;"",IA33&gt;=II$48,IA33&lt;&gt;""),AND(IC33&gt;=II$44,IC33&lt;&gt;"",IE33&gt;=II$48,IE33&lt;&gt;""),AND(IF33&gt;=II$44,IF33&lt;&gt;"",IH33&gt;=II$48,IH33&lt;&gt;""),AND(JD33&gt;=JQ$44,JD33&lt;&gt;"",JF33&gt;=JQ$48,JF33&lt;&gt;""),AND(JG33&gt;=JQ$44,JG33&lt;&gt;"",JI33&gt;=JQ$48,JI33&lt;&gt;""),AND(JK33&gt;=JQ$44,JK33&lt;&gt;"",JM33&gt;=JQ$48,JM33&lt;&gt;""),AND(JN33&gt;=JQ$44,JN33&lt;&gt;"",JP33&gt;=JQ$48,JP33&lt;&gt;""),AND(KL33&gt;=KY$44,KL33&lt;&gt;"",KN33&gt;=KY$48,KN33&lt;&gt;""),AND(KO33&gt;=KY$44,KO33&lt;&gt;"",KQ33&gt;=KY$48,KQ33&lt;&gt;""),AND(KS33&gt;=KY$44,KS33&lt;&gt;"",KU33&gt;=KY$48,KU33&lt;&gt;""),AND(KV33&gt;=KY$44,KV33&lt;&gt;"",KX33&gt;=KY$48,KX33&lt;&gt;""),AND(LT33&gt;=MG$44,LT33&lt;&gt;"",LV33&gt;=MG$48,LV33&lt;&gt;""),AND(LW33&gt;=MG$44,LW33&lt;&gt;"",LY33&gt;=MG$48,LY33&lt;&gt;""),AND(MA33&gt;=MG$44,MA33&lt;&gt;"",MC33&gt;=MG$48,MC33&lt;&gt;""),AND(MD33&gt;=MG$44,MD33&lt;&gt;"",MF33&gt;=MG$48,MF33&lt;&gt;""),AND(NB33&gt;=NO$44,NB33&lt;&gt;"",ND33&gt;=NO$48,ND33&lt;&gt;""),AND(NE33&gt;=NO$44,NE33&lt;&gt;"",NG33&gt;=NO$48,NG33&lt;&gt;""),AND(NI33&gt;=NO$44,NI33&lt;&gt;"",NK33&gt;=NO$48,NK33&lt;&gt;""),AND(NL33&gt;=NO$44,NL33&lt;&gt;"",NN33&gt;=NO$48,NN33&lt;&gt;""),AND(OJ33&gt;=OW$44,OJ33&lt;&gt;"",OL33&gt;=OW$48,OL33&lt;&gt;""),AND(OM33&gt;=OW$44,OM33&lt;&gt;"",OO33&gt;=OW$48,OO33&lt;&gt;""),AND(OQ33&gt;=OW$44,OQ33&lt;&gt;"",OS33&gt;=OW$48,OS33&lt;&gt;""),AND(OT33&gt;=OW$44,OT33&lt;&gt;"",OV33&gt;=OW$48,OV33&lt;&gt;""),AND(PR33&gt;=QE$44,PR33&lt;&gt;"",PT33&gt;=QE$48,PT33&lt;&gt;""),AND(PU33&gt;=QE$44,PU33&lt;&gt;"",PW33&gt;=QE$48,PW33&lt;&gt;""),AND(PY33&gt;=QE$44,PY33&lt;&gt;"",QA33&gt;=QE$48,QA33&lt;&gt;""),AND(QB33&gt;=QE$44,QB33&lt;&gt;"",QD33&gt;=QE$48,QD33&lt;&gt;""),AND(QZ33&gt;=RM$44,QZ33&lt;&gt;"",RB33&gt;=RM$48,RB33&lt;&gt;""),AND(RC33&gt;=RM$44,RC33&lt;&gt;"",RE33&gt;=RM$48,RE33&lt;&gt;""),AND(RG33&gt;=RM$44,RG33&lt;&gt;"",RI33&gt;=RM$48,RI33&lt;&gt;""),AND(RJ33&gt;=RM$44,RJ33&lt;&gt;"",RL33&gt;=RM$48,RL33&lt;&gt;""),AND(SH33&gt;=SU$44,SH33&lt;&gt;"",SJ33&gt;=SU$48,SJ33&lt;&gt;""),AND(SK33&gt;=SU$44,SK33&lt;&gt;"",SM33&gt;=SU$48,SM33&lt;&gt;""),AND(SO33&gt;=SU$44,SO33&lt;&gt;"",SQ33&gt;=SU$48,SQ33&lt;&gt;""),AND(SR33&gt;=SU$44,SR33&lt;&gt;"",ST33&gt;=SU$48,ST33&lt;&gt;"")),"P","")</f>
        <v/>
      </c>
      <c r="L33" s="8">
        <f>IF(COUNT(AQ33,AT33,BR33,BU33,CS33,CV33)&gt;0,LARGE((AQ33,AT33,BR33,BU33,CS33,CV33),1),0)</f>
        <v>48.49</v>
      </c>
      <c r="M33" s="8" t="str">
        <f>IF(L33="","",IF(OR(L33=CS33,L33=CV33),$CA$1,IF(OR(L33=BR33,L33=BU33),$AZ$1,IF(OR(L33=AQ33,L33=AT33),$Y$1,""))))</f>
        <v>2024 Nationals</v>
      </c>
      <c r="N33" s="8">
        <f>IF(COUNT(AQ33,AT33,BR33,BU33,CS33,CV33)&gt;1,LARGE((AQ33,AT33,BR33,BU33,CS33,CV33),2),0)</f>
        <v>44.120000000000005</v>
      </c>
      <c r="O33" s="8" t="str">
        <f>IF(N33="","",IF(OR(N33=CS33,N33=CV33),$CA$1,IF(OR(N33=BR33,N33=BU33),$AZ$1,IF(OR(N33=AQ33,N33=AT33),$Y$1,""))))</f>
        <v>2024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IF(P33="","",IF(OR(P33=CS33,P33=CV33,P33=CZ33),$CA$1,IF(OR(P33=BR33,P33=BU33,P33=BY33),$AZ$1,IF(OR(P33=AQ33,P33=AT33,P33=AX33),$Y$1,""))))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10.4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Nationals</v>
      </c>
      <c r="T33" s="8">
        <f>IF(MAX(IF(AO33&gt;=$AY$43,AP33,0),IF(AR33&gt;=$AY$43,AS33,0),IF(AV33&gt;=$AY$43,AW33,0),IF(BP33&gt;=$BZ$43,BQ33,0),IF(BS33&gt;=$BZ$43,BT33,0),IF(BW33&gt;=$BZ$43,BX33,0),IF(CQ33&gt;=$DA$43,CR33,0),IF(CT33&gt;=$DA$43,CU33,0),IF(CX33&gt;=$DA$43,CY33,0),IF(DX33&gt;=$EK$43,DY33,0),IF(EA33&gt;=$EK$43,EB33,0),IF(EE33&gt;=$EK$43,EF33,0),IF(EH33&gt;=$EK$43,EI33,0),IF(FF33&gt;=$FS$43,FG33,0),IF(FI33&gt;=$FS$43,FJ33,0),IF(FM33&gt;=$FS$43,FN33,0),IF(FP33&gt;=$FS$43,FQ33,0),IF(GN33&gt;=$HA$43,GO33,0),IF(GQ33&gt;=$HA$43,GR33,0),IF(GU33&gt;=$HA$43,GV33,0),IF(GX33&gt;=$HA$43,GY33,0),IF(HV33&gt;=$II$43,HW33,0),IF(HY33&gt;=$II$43,HZ33,0),IF(IC33&gt;=$II$43,ID33,0),IF(IF33&gt;=$II$43,IG33,0),IF(JD33&gt;=$JQ$43,JE33,0),IF(JG33&gt;=$JQ$43,JH33,0),IF(JK33&gt;=$JQ$43,JL33,0),IF(JN33&gt;=$JQ$43,JO33,0),IF(KL33&gt;=$KY$43,KM33,0),IF(KO33&gt;=$KY$43,KP33,0),IF(KS33&gt;=$KY$43,KT33,0),IF(KV33&gt;=$KY$43,KW33,0),IF(LT33&gt;=$MG$43,LU33,0),IF(LW33&gt;=$MG$43,LX33,0),IF(MA33&gt;=$MG$43,MB33,0),IF(MD33&gt;=$MG$43,ME33,0),IF(NB33&gt;=$NO$43,NC33,0),IF(NE33&gt;=$NO$43,NF33,0),IF(NI33&gt;=$NO$43,NJ33,0),IF(NL33&gt;=$NO$43,NM33,0),IF(OJ33&gt;=$OW$43,OK33,0),IF(OM33&gt;=$OW$43,ON33,0),IF(OQ33&gt;=$OW$43,OR33,0),IF(OT33&gt;=$OW$43,OU33,0),IF(PR33&gt;=$QE$43,PS33,0),IF(PU33&gt;=$QE$43,PV33,0),IF(PY33&gt;=$QE$43,PZ33,0),IF(QB33&gt;=$QE$43,QC33,0),IF(QZ33&gt;=$RM$43,RA33,0),IF(RC33&gt;=$RM$43,RD33,0),IF(RG33&gt;=$RM$43,RH33,0),IF(RJ33&gt;=$RM$43,RK33,0),IF(SH33&gt;=$SU$43,SI33,0),IF(SK33&gt;=$SU$43,SL33,0),IF(SO33&gt;=$SU$43,SP33,0),IF(SR33&gt;=$SU$43,SS33,0))&gt;0,MAX(IF(AO33&gt;=$AY$43,AP33,0),IF(AR33&gt;=$AY$43,AS33,0),IF(AV33&gt;=$AY$43,AW33,0),IF(BP33&gt;=$BZ$43,BQ33,0),IF(BS33&gt;=$BZ$43,BT33,0),IF(BW33&gt;=$BZ$43,BX33,0),IF(CQ33&gt;=$DA$43,CR33,0),IF(CT33&gt;=$DA$43,CU33,0),IF(CX33&gt;=$DA$43,CY33,0),IF(DX33&gt;=$EK$43,DY33,0),IF(EA33&gt;=$EK$43,EB33,0),IF(EE33&gt;=$EK$43,EF33,0),IF(EH33&gt;=$EK$43,EI33,0),IF(FF33&gt;=$FS$43,FG33,0),IF(FI33&gt;=$FS$43,FJ33,0),IF(FM33&gt;=$FS$43,FN33,0),IF(FP33&gt;=$FS$43,FQ33,0),IF(GN33&gt;=$HA$43,GO33,0),IF(GQ33&gt;=$HA$43,GR33,0),IF(GU33&gt;=$HA$43,GV33,0),IF(GX33&gt;=$HA$43,GY33,0),IF(HV33&gt;=$II$43,HW33,0),IF(HY33&gt;=$II$43,HZ33,0),IF(IC33&gt;=$II$43,ID33,0),IF(IF33&gt;=$II$43,IG33,0),IF(JD33&gt;=$JQ$43,JE33,0),IF(JG33&gt;=$JQ$43,JH33,0),IF(JK33&gt;=$JQ$43,JL33,0),IF(JN33&gt;=$JQ$43,JO33,0),IF(KL33&gt;=$KY$43,KM33,0),IF(KO33&gt;=$KY$43,KP33,0),IF(KS33&gt;=$KY$43,KT33,0),IF(KV33&gt;=$KY$43,KW33,0),IF(LT33&gt;=$MG$43,LU33,0),IF(LW33&gt;=$MG$43,LX33,0),IF(MA33&gt;=$MG$43,MB33,0),IF(MD33&gt;=$MG$43,ME33,0),IF(NB33&gt;=$NO$43,NC33,0),IF(NE33&gt;=$NO$43,NF33,0),IF(NI33&gt;=$NO$43,NJ33,0),IF(NL33&gt;=$NO$43,NM33,0),IF(OJ33&gt;=$OW$43,OK33,0),IF(OM33&gt;=$OW$43,ON33,0),IF(OQ33&gt;=$OW$43,OR33,0),IF(OT33&gt;=$OW$43,OU33,0),IF(PR33&gt;=$QE$43,PS33,0),IF(PU33&gt;=$QE$43,PV33,0),IF(PY33&gt;=$QE$43,PZ33,0),IF(QB33&gt;=$QE$43,QC33,0),IF(QZ33&gt;=$RM$43,RA33,0),IF(RC33&gt;=$RM$43,RD33,0),IF(RG33&gt;=$RM$43,RH33,0),IF(RJ33&gt;=$RM$43,RK33,0),IF(SH33&gt;=$SU$43,SI33,0),IF(SK33&gt;=$SU$43,SL33,0),IF(SO33&gt;=$SU$43,SP33,0),IF(SR33&gt;=$SU$43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>IF(AA33&gt;0,AA33,"")</f>
        <v/>
      </c>
      <c r="AP33" s="38" t="str">
        <f>IF(AB33&gt;0,AB33,"")</f>
        <v/>
      </c>
      <c r="AQ33" s="40" t="str">
        <f>IF(SUM(Y33:AB33)-AC33&gt;0,SUM(Y33:AB33)-AC33,"")</f>
        <v/>
      </c>
      <c r="AR33" s="40" t="str">
        <f>IF(AF33&gt;0,AF33,"")</f>
        <v/>
      </c>
      <c r="AS33" s="40" t="str">
        <f>IF(AG33&gt;0,AG33,"")</f>
        <v/>
      </c>
      <c r="AT33" s="40" t="str">
        <f>IF(SUM(AD33:AG33)-AH33&gt;0,SUM(AD33:AG33)-AH33,"")</f>
        <v/>
      </c>
      <c r="AU33" s="40" t="str">
        <f>IF(AQ33="","",MAX(AQ33,AT33))</f>
        <v/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 t="str">
        <f>IF(SUM(AU33,AX33)&gt;0,SUM(AU33,AX33),"")</f>
        <v/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>IF(BB33&gt;0,BB33,"")</f>
        <v/>
      </c>
      <c r="BQ33" s="39" t="str">
        <f>IF(BC33&gt;0,BC33,"")</f>
        <v/>
      </c>
      <c r="BR33" s="11" t="str">
        <f>IF(SUM(AZ33:BC33)-BD33&gt;0,SUM(AZ33:BC33)-BD33,"")</f>
        <v/>
      </c>
      <c r="BS33" s="11" t="str">
        <f>IF(BG33&gt;0,BG33,"")</f>
        <v/>
      </c>
      <c r="BT33" s="11" t="str">
        <f>IF(BH33&gt;0,BH33,"")</f>
        <v/>
      </c>
      <c r="BU33" s="11" t="str">
        <f>IF(SUM(BE33:BH33)-BI33&gt;0,SUM(BE33:BH33)-BI33,"")</f>
        <v/>
      </c>
      <c r="BV33" s="11" t="str">
        <f>IF(BR33="","",MAX(BR33,BU33))</f>
        <v/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 t="str">
        <f>IF(SUM(BV33,BY33)&gt;0,SUM(BV33,BY33),"")</f>
        <v/>
      </c>
      <c r="CA33" s="22">
        <v>13.4</v>
      </c>
      <c r="CB33" s="22">
        <v>8.6</v>
      </c>
      <c r="CC33" s="22">
        <v>9.1</v>
      </c>
      <c r="CD33" s="22">
        <v>13.02</v>
      </c>
      <c r="CE33" s="22">
        <v>0</v>
      </c>
      <c r="CF33" s="22">
        <v>14.9</v>
      </c>
      <c r="CG33" s="22">
        <v>9.1999999999999993</v>
      </c>
      <c r="CH33" s="22">
        <v>10.4</v>
      </c>
      <c r="CI33" s="22">
        <v>13.99</v>
      </c>
      <c r="CJ33" s="22">
        <v>0</v>
      </c>
      <c r="CK33" s="22"/>
      <c r="CL33" s="22"/>
      <c r="CM33" s="22"/>
      <c r="CN33" s="22"/>
      <c r="CO33" s="22"/>
      <c r="CP33" s="27"/>
      <c r="CQ33" s="38">
        <f>IF(CC33&gt;0,CC33,"")</f>
        <v>9.1</v>
      </c>
      <c r="CR33" s="38">
        <f>IF(CD33&gt;0,CD33,"")</f>
        <v>13.02</v>
      </c>
      <c r="CS33" s="40">
        <f>IF(SUM(CA33:CD33)-CE33&gt;0,SUM(CA33:CD33)-CE33,"")</f>
        <v>44.120000000000005</v>
      </c>
      <c r="CT33" s="40">
        <f>IF(CH33&gt;0,CH33,"")</f>
        <v>10.4</v>
      </c>
      <c r="CU33" s="40">
        <f>IF(CI33&gt;0,CI33,"")</f>
        <v>13.99</v>
      </c>
      <c r="CV33" s="40">
        <f>IF(SUM(CF33:CI33)-CJ33&gt;0,SUM(CF33:CI33)-CJ33,"")</f>
        <v>48.49</v>
      </c>
      <c r="CW33" s="40">
        <f>IF(CS33="","",MAX(CS33,CV33))</f>
        <v>48.49</v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>
        <f>IF(SUM(CW33,CZ33)&gt;0,SUM(CW33,CZ33),"")</f>
        <v>48.49</v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6.7</v>
      </c>
      <c r="SW33" s="22">
        <f>IF($CP33="P",CB33,(CB33+BA33)/2)</f>
        <v>4.3</v>
      </c>
      <c r="SX33" s="22">
        <f>IF($CP33="P",CC33,(CC33+BB33)/2)</f>
        <v>4.55</v>
      </c>
      <c r="SY33" s="22">
        <f>IF($CP33="P",CD33,(CD33+BC33)/2)</f>
        <v>6.51</v>
      </c>
      <c r="SZ33" s="22">
        <f>IF($CP33="P",CE33,(CE33+BD33)/2)</f>
        <v>0</v>
      </c>
      <c r="TA33" s="22">
        <f>IF($CP33="P",CF33,(CF33+BE33)/2)</f>
        <v>7.45</v>
      </c>
      <c r="TB33" s="22">
        <f>IF($CP33="P",CG33,(CG33+BF33)/2)</f>
        <v>4.5999999999999996</v>
      </c>
      <c r="TC33" s="22">
        <f>IF($CP33="P",CH33,(CH33+BG33)/2)</f>
        <v>5.2</v>
      </c>
      <c r="TD33" s="22">
        <f>IF($CP33="P",CI33,(CI33+BH33)/2)</f>
        <v>6.9950000000000001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4.55</v>
      </c>
      <c r="TM33" s="40">
        <f>IF(SY33&gt;0,SY33,"")</f>
        <v>6.51</v>
      </c>
      <c r="TN33" s="40">
        <f>IF(SUM(SV33:SY33)-SZ33&gt;0,SUM(SV33:SY33)-SZ33,"")</f>
        <v>22.060000000000002</v>
      </c>
      <c r="TO33" s="40">
        <f>IF(TC33&gt;0,TC33,"")</f>
        <v>5.2</v>
      </c>
      <c r="TP33" s="40">
        <f>IF(TD33&gt;0,TD33,"")</f>
        <v>6.9950000000000001</v>
      </c>
      <c r="TQ33" s="40">
        <f>IF(SUM(TA33:TD33)-TE33&gt;0,SUM(TA33:TD33)-TE33,"")</f>
        <v>24.245000000000001</v>
      </c>
      <c r="TR33" s="40">
        <f>IF(MAX(TN33,TQ33)&gt;0,MAX(TN33,TQ33),"")</f>
        <v>24.245000000000001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24.245000000000001</v>
      </c>
    </row>
    <row r="34" spans="1:542" x14ac:dyDescent="0.2">
      <c r="A34" s="4" t="str" cm="1">
        <f t="array" ref="A34">IF(AND(J34&lt;&gt;"",J34&lt;&gt;"No DD"),SUMPRODUCT((J$4:J$41&lt;&gt;"")*(J$4:J$41&lt;&gt;"No DD")*(F$4:F$41&gt;F34))+1,IF(J34="No DD",SUMPRODUCT((J$4:J$41="No DD")*(F$4:F$41&gt;F34))+1+SUMPRODUCT((J$4:J$41&lt;&gt;"")*(J$4:J$41&lt;&gt;"No DD")),""))</f>
        <v/>
      </c>
      <c r="B34" s="4" t="str" cm="1">
        <f t="array" ref="B34">IF(AND(J34&lt;&gt;"",J34&lt;&gt;"No DD",G34=""),SUMPRODUCT((J$4:J$41&lt;&gt;"")*(J$4:J$41&lt;&gt;"No DD")*(G$4:G$41="")*(F$4:F$41&gt;F34))+1,IF(J34="No DD",SUMPRODUCT((J$4:J$41="No DD")*(F$4:F$41&gt;F34)*(G$4:G$41=""))+1+SUMPRODUCT((J$4:J$41&lt;&gt;"")*(G$4:G$41="")*(J$4:J$41&lt;&gt;"No DD")),""))</f>
        <v/>
      </c>
      <c r="C34" s="5" t="s">
        <v>119</v>
      </c>
      <c r="D34" s="4" t="s">
        <v>4</v>
      </c>
      <c r="E34" s="4">
        <v>2005</v>
      </c>
      <c r="F34" s="9">
        <f>SUM(L34:V34)+SUM(L34:T34)*0.0000001+SUM(L34)*0.0000000000001</f>
        <v>101.3100101310047</v>
      </c>
      <c r="G34" s="66"/>
      <c r="H34" s="3" t="str">
        <f>IF(OR(AND(AO34&gt;=AY$43,AO34&lt;&gt;"",AQ34&gt;=AY$47,AQ34&lt;&gt;"",AN34=""),AND(AR34&gt;=AY$43,AR34&lt;&gt;"",AT34&gt;=AY$47,AT34&lt;&gt;"",AN34=""),AND(AV34&gt;=AY$43,AV34&lt;&gt;"",AX34&gt;=AY$47,AX34&lt;&gt;"",AN34=""),AND(BP34&gt;=BZ$43,BP34&lt;&gt;"",BR34&gt;=BZ$47,BR34&lt;&gt;"",BO34=""),AND(BS34&gt;=BZ$43,BS34&lt;&gt;"",BU34&gt;=BZ$47,BU34&lt;&gt;"",BO34=""),AND(BW34&gt;=BZ$43,BW34&lt;&gt;"",BY34&gt;=BZ$47,BY34&lt;&gt;"",BO34=""),AND(CQ34&gt;=DA$43,CQ34&lt;&gt;"",CS34&gt;=DA$47,CS34&lt;&gt;"",CP34=""),AND(CT34&gt;=DA$43,CT34&lt;&gt;"",CV34&gt;=DA$47,CV34&lt;&gt;"",CP34=""),AND(CX34&gt;=DA$43,CX34&lt;&gt;"",CZ34&gt;=DA$47,CZ34&lt;&gt;"",CP34=""),AND(DX34&gt;=EK$43,DX34&lt;&gt;"",DZ34&gt;=EK$47,DZ34&lt;&gt;""),AND(EA34&gt;=EK$43,EA34&lt;&gt;"",EC34&gt;=EK$47,EC34&lt;&gt;""),AND(EE34&gt;=EK$43,EE34&lt;&gt;"",EG34&gt;=EK$47,EG34&lt;&gt;""),AND(EH34&gt;=EK$43,EH34&lt;&gt;"",EJ34&gt;=EK$47,EJ34&lt;&gt;""),AND(FF34&gt;=FS$43,FF34&lt;&gt;"",FH34&gt;=FS$47,FH34&lt;&gt;""),AND(FI34&gt;=FS$43,FI34&lt;&gt;"",FK34&gt;=FS$47,FK34&lt;&gt;""),AND(FM34&gt;=FS$43,FM34&lt;&gt;"",FO34&gt;=FS$47,FO34&lt;&gt;""),AND(FP34&gt;=FS$43,FP34&lt;&gt;"",FR34&gt;=FS$47,FR34&lt;&gt;""),AND(GN34&gt;=HA$43,GN34&lt;&gt;"",GP34&gt;=HA$47,GP34&lt;&gt;""),AND(GQ34&gt;=HA$43,GQ34&lt;&gt;"",GS34&gt;=HA$47,GS34&lt;&gt;""),AND(GU34&gt;=HA$43,GU34&lt;&gt;"",GW34&gt;=HA$47,GW34&lt;&gt;""),AND(GX34&gt;=HA$43,GX34&lt;&gt;"",GZ34&gt;=HA$47,GZ34&lt;&gt;""),AND(HV34&gt;=II$43,HV34&lt;&gt;"",HX34&gt;=II$47,HX34&lt;&gt;""),AND(HY34&gt;=II$43,HY34&lt;&gt;"",IA34&gt;=II$47,IA34&lt;&gt;""),AND(IC34&gt;=II$43,IC34&lt;&gt;"",IE34&gt;=II$47,IE34&lt;&gt;""),AND(IF34&gt;=II$43,IF34&lt;&gt;"",IH34&gt;=II$47,IH34&lt;&gt;""),AND(JD34&gt;=JQ$43,JD34&lt;&gt;"",JF34&gt;=JQ$47,JF34&lt;&gt;""),AND(JG34&gt;=JQ$43,JG34&lt;&gt;"",JI34&gt;=JQ$47,JI34&lt;&gt;""),AND(JK34&gt;=JQ$43,JK34&lt;&gt;"",JM34&gt;=JQ$47,JM34&lt;&gt;""),AND(JN34&gt;=JQ$43,JN34&lt;&gt;"",JP34&gt;=JQ$47,JP34&lt;&gt;""),AND(KL34&gt;=KY$43,KL34&lt;&gt;"",KN34&gt;=KY$47,KN34&lt;&gt;""),AND(KO34&gt;=KY$43,KO34&lt;&gt;"",KQ34&gt;=KY$47,KQ34&lt;&gt;""),AND(KS34&gt;=KY$43,KS34&lt;&gt;"",KU34&gt;=KY$47,KU34&lt;&gt;""),AND(KV34&gt;=KY$43,KV34&lt;&gt;"",KX34&gt;=KY$47,KX34&lt;&gt;""),AND(LT34&gt;=MG$43,LT34&lt;&gt;"",LV34&gt;=MG$47,LV34&lt;&gt;""),AND(LW34&gt;=MG$43,LW34&lt;&gt;"",LY34&gt;=MG$47,LY34&lt;&gt;""),AND(MA34&gt;=MG$43,MA34&lt;&gt;"",MC34&gt;=MG$47,MC34&lt;&gt;""),AND(MD34&gt;=MG$43,MD34&lt;&gt;"",MF34&gt;=MG$47,MF34&lt;&gt;""),AND(NB34&gt;=NO$43,NB34&lt;&gt;"",ND34&gt;=NO$47,ND34&lt;&gt;""),AND(NE34&gt;=NO$43,NE34&lt;&gt;"",NG34&gt;=NO$47,NG34&lt;&gt;""),AND(NI34&gt;=NO$43,NI34&lt;&gt;"",NK34&gt;=NO$47,NK34&lt;&gt;""),AND(NL34&gt;=NO$43,NL34&lt;&gt;"",NN34&gt;=NO$47,NN34&lt;&gt;""),AND(OJ34&gt;=OW$43,OJ34&lt;&gt;"",OL34&gt;=OW$47,OL34&lt;&gt;""),AND(OM34&gt;=OW$43,OM34&lt;&gt;"",OO34&gt;=OW$47,OO34&lt;&gt;""),AND(OQ34&gt;=OW$43,OQ34&lt;&gt;"",OS34&gt;=OW$47,OS34&lt;&gt;""),AND(OT34&gt;=OW$43,OT34&lt;&gt;"",OV34&gt;=OW$47,OV34&lt;&gt;""),AND(PR34&gt;=QE$43,PR34&lt;&gt;"",PT34&gt;=QE$47,PT34&lt;&gt;""),AND(PU34&gt;=QE$43,PU34&lt;&gt;"",PW34&gt;=QE$47,PW34&lt;&gt;""),AND(PY34&gt;=QE$43,PY34&lt;&gt;"",QA34&gt;=QE$47,QA34&lt;&gt;""),AND(QB34&gt;=QE$43,QB34&lt;&gt;"",QD34&gt;=QE$47,QD34&lt;&gt;""),AND(QZ34&gt;=RM$43,QZ34&lt;&gt;"",RB34&gt;=RM$47,RB34&lt;&gt;""),AND(RC34&gt;=RM$43,RC34&lt;&gt;"",RE34&gt;=RM$47,RE34&lt;&gt;""),AND(RG34&gt;=RM$43,RG34&lt;&gt;"",RI34&gt;=RM$47,RI34&lt;&gt;""),AND(RJ34&gt;=RM$43,RJ34&lt;&gt;"",RL34&gt;=RM$47,RL34&lt;&gt;""),AND(SH34&gt;=SU$43,SH34&lt;&gt;"",SJ34&gt;=SU$47,SJ34&lt;&gt;""),AND(SK34&gt;=SU$43,SK34&lt;&gt;"",SM34&gt;=SU$47,SM34&lt;&gt;""),AND(SO34&gt;=SU$43,SO34&lt;&gt;"",SQ34&gt;=SU$47,SQ34&lt;&gt;""),AND(SR34&gt;=SU$43,SR34&lt;&gt;"",ST34&gt;=SU$47,ST34&lt;&gt;"")),"P","")</f>
        <v/>
      </c>
      <c r="I34" s="3" t="str">
        <f>IF(OR(AND(AQ34&gt;=AY$47,AQ34&lt;&gt;"",AN34=""),AND(AT34&gt;=AY$47,AT34&lt;&gt;"",AN34=""),AND(AX34&gt;=AY$47,AX34&lt;&gt;"",AN34=""),AND(BR34&gt;=BZ$47,BR34&lt;&gt;"",BO34=""),AND(BU34&gt;=BZ$47,BU34&lt;&gt;"",BO34=""),AND(BY34&gt;=BZ$47,BY34&lt;&gt;"",BO34=""),AND(CS34&gt;=DA$47,CS34&lt;&gt;"",CP34=""),AND(CV34&gt;=DA$47,CV34&lt;&gt;"",CP34=""),AND(CZ34&gt;=DA$47,CZ34&lt;&gt;"",CP34=""),AND(DZ34&gt;=EK$47,DZ34&lt;&gt;""),AND(EC34&gt;=EK$47,EC34&lt;&gt;""),AND(EG34&gt;=EK$47,EG34&lt;&gt;""),AND(EJ34&gt;=EK$47,EJ34&lt;&gt;""),AND(FH34&gt;=FS$47,FH34&lt;&gt;""),AND(FK34&gt;=FS$47,FK34&lt;&gt;""),AND(FO34&gt;=FS$47,FO34&lt;&gt;""),AND(FR34&gt;=FS$47,FR34&lt;&gt;""),AND(GP34&gt;=HA$47,GP34&lt;&gt;""),AND(GS34&gt;=HA$47,GS34&lt;&gt;""),AND(GW34&gt;=HA$47,GW34&lt;&gt;""),AND(GZ34&gt;=HA$47,GZ34&lt;&gt;""),AND(HX34&gt;=II$47,HX34&lt;&gt;""),AND(IA34&gt;=II$47,IA34&lt;&gt;""),AND(IE34&gt;=II$47,IE34&lt;&gt;""),AND(IH34&gt;=II$47,IH34&lt;&gt;""),AND(JF34&gt;=JQ$47,JF34&lt;&gt;""),AND(JI34&gt;=JQ$47,JI34&lt;&gt;""),AND(JM34&gt;=JQ$47,JM34&lt;&gt;""),AND(JP34&gt;=JQ$47,JP34&lt;&gt;""),AND(KN34&gt;=KY$47,KN34&lt;&gt;""),AND(KQ34&gt;=KY$47,KQ34&lt;&gt;""),AND(KU34&gt;=KY$47,KU34&lt;&gt;""),AND(KX34&gt;=KY$47,KX34&lt;&gt;""),AND(LV34&gt;=MG$47,LV34&lt;&gt;""),AND(LY34&gt;=MG$47,LY34&lt;&gt;""),AND(MC34&gt;=MG$47,MC34&lt;&gt;""),AND(MF34&gt;=MG$47,MF34&lt;&gt;""),AND(ND34&gt;=NO$47,ND34&lt;&gt;""),AND(NG34&gt;=NO$47,NG34&lt;&gt;""),AND(NK34&gt;=NO$47,NK34&lt;&gt;""),AND(NN34&gt;=NO$47,NN34&lt;&gt;""),AND(OL34&gt;=OW$47,OL34&lt;&gt;""),AND(OO34&gt;=OW$47,OO34&lt;&gt;""),AND(OS34&gt;=OW$47,OS34&lt;&gt;""),AND(OV34&gt;=OW$47,OV34&lt;&gt;""),AND(PT34&gt;=QE$47,PT34&lt;&gt;""),AND(PW34&gt;=QE$47,PW34&lt;&gt;""),AND(QA34&gt;=QE$47,QA34&lt;&gt;""),AND(QD34&gt;=QE$47,QD34&lt;&gt;""),AND(RB34&gt;=RM$47,RB34&lt;&gt;""),AND(RE34&gt;=RM$47,RE34&lt;&gt;""),AND(RI34&gt;=RM$47,RI34&lt;&gt;""),AND(RL34&gt;=RM$47,RL34&lt;&gt;""),AND(SJ34&gt;=SU$47,SJ34&lt;&gt;""),AND(SM34&gt;=SU$47,SM34&lt;&gt;""),AND(SQ34&gt;=SU$47,SQ34&lt;&gt;""),AND(ST34&gt;=SU$47,ST34&lt;&gt;"")),"P","")</f>
        <v/>
      </c>
      <c r="J34" s="36" t="str">
        <f>IF(AND(I34="P",H34=""),"No DD",IF(OR(AND(AO34&gt;=AY$46,AO34&lt;&gt;"",AQ34&gt;=AY$50,AQ34&lt;&gt;"",AN34=""),AND(AR34&gt;=AY$46,AR34&lt;&gt;"",AT34&gt;=AY$50,AT34&lt;&gt;"",AN34=""),AND(AV34&gt;=AY$46,AV34&lt;&gt;"",AX34&gt;=AY$50,AX34&lt;&gt;"",AN34=""),AND(BP34&gt;=BZ$46,BP34&lt;&gt;"",BR34&gt;=BZ$50,BR34&lt;&gt;"",BO34=""),AND(BS34&gt;=BZ$46,BS34&lt;&gt;"",BU34&gt;=BZ$50,BU34&lt;&gt;"",BO34=""),AND(BW34&gt;=BZ$46,BW34&lt;&gt;"",BY34&gt;=BZ$50,BY34&lt;&gt;"",BO34=""),AND(CQ34&gt;=DA$46,CQ34&lt;&gt;"",CS34&gt;=DA$50,CS34&lt;&gt;"",CP34=""),AND(CT34&gt;=DA$46,CT34&lt;&gt;"",CV34&gt;=DA$50,CV34&lt;&gt;"",CP34=""),AND(CX34&gt;=DA$46,CX34&lt;&gt;"",CZ34&gt;=DA$50,CZ34&lt;&gt;"",CP34=""),AND(DX34&gt;=EK$46,DX34&lt;&gt;"",DZ34&gt;=EK$50,DZ34&lt;&gt;""),AND(EA34&gt;=EK$46,EA34&lt;&gt;"",EC34&gt;=EK$50,EC34&lt;&gt;""),AND(EE34&gt;=EK$46,EE34&lt;&gt;"",EG34&gt;=EK$50,EG34&lt;&gt;""),AND(EH34&gt;=EK$46,EH34&lt;&gt;"",EJ34&gt;=EK$50,EJ34&lt;&gt;""),AND(FF34&gt;=FS$46,FF34&lt;&gt;"",FH34&gt;=FS$50,FH34&lt;&gt;""),AND(FI34&gt;=FS$46,FI34&lt;&gt;"",FK34&gt;=FS$50,FK34&lt;&gt;""),AND(FM34&gt;=FS$46,FM34&lt;&gt;"",FO34&gt;=FS$50,FO34&lt;&gt;""),AND(FP34&gt;=FS$46,FP34&lt;&gt;"",FR34&gt;=FS$50,FR34&lt;&gt;""),AND(GN34&gt;=HA$46,GN34&lt;&gt;"",GP34&gt;=HA$50,GP34&lt;&gt;""),AND(GQ34&gt;=HA$46,GQ34&lt;&gt;"",GS34&gt;=HA$50,GS34&lt;&gt;""),AND(GU34&gt;=HA$46,GU34&lt;&gt;"",GW34&gt;=HA$50,GW34&lt;&gt;""),AND(GX34&gt;=HA$46,GX34&lt;&gt;"",GZ34&gt;=HA$50,GZ34&lt;&gt;""),AND(HV34&gt;=II$46,HV34&lt;&gt;"",HX34&gt;=II$50,HX34&lt;&gt;""),AND(HY34&gt;=II$46,HY34&lt;&gt;"",IA34&gt;=II$50,IA34&lt;&gt;""),AND(IC34&gt;=II$46,IC34&lt;&gt;"",IE34&gt;=II$50,IE34&lt;&gt;""),AND(IF34&gt;=II$46,IF34&lt;&gt;"",IH34&gt;=II$50,IH34&lt;&gt;""),AND(JD34&gt;=JQ$46,JD34&lt;&gt;"",JF34&gt;=JQ$50,JF34&lt;&gt;""),AND(JG34&gt;=JQ$46,JG34&lt;&gt;"",JI34&gt;=JQ$50,JI34&lt;&gt;""),AND(JK34&gt;=JQ$46,JK34&lt;&gt;"",JM34&gt;=JQ$50,JM34&lt;&gt;""),AND(JN34&gt;=JQ$46,JN34&lt;&gt;"",JP34&gt;=JQ$50,JP34&lt;&gt;""),AND(KL34&gt;=KY$46,KL34&lt;&gt;"",KN34&gt;=KY$50,KN34&lt;&gt;""),AND(KO34&gt;=KY$46,KO34&lt;&gt;"",KQ34&gt;=KY$50,KQ34&lt;&gt;""),AND(KS34&gt;=KY$46,KS34&lt;&gt;"",KU34&gt;=KY$50,KU34&lt;&gt;""),AND(KV34&gt;=KY$46,KV34&lt;&gt;"",KX34&gt;=KY$50,KX34&lt;&gt;""),AND(LT34&gt;=MG$46,LT34&lt;&gt;"",LV34&gt;=MG$50,LV34&lt;&gt;""),AND(LW34&gt;=MG$46,LW34&lt;&gt;"",LY34&gt;=MG$50,LY34&lt;&gt;""),AND(MA34&gt;=MG$46,MA34&lt;&gt;"",MC34&gt;=MG$50,MC34&lt;&gt;""),AND(MD34&gt;=MG$46,MD34&lt;&gt;"",MF34&gt;=MG$50,MF34&lt;&gt;""),AND(NB34&gt;=NO$46,NB34&lt;&gt;"",ND34&gt;=NO$50,ND34&lt;&gt;""),AND(NE34&gt;=NO$46,NE34&lt;&gt;"",NG34&gt;=NO$50,NG34&lt;&gt;""),AND(NI34&gt;=NO$46,NI34&lt;&gt;"",NK34&gt;=NO$50,NK34&lt;&gt;""),AND(NL34&gt;=NO$46,NL34&lt;&gt;"",NN34&gt;=NO$50,NN34&lt;&gt;""),AND(OJ34&gt;=OW$46,OJ34&lt;&gt;"",OL34&gt;=OW$50,OL34&lt;&gt;""),AND(OM34&gt;=OW$46,OM34&lt;&gt;"",OO34&gt;=OW$50,OO34&lt;&gt;""),AND(OQ34&gt;=OW$46,OQ34&lt;&gt;"",OS34&gt;=OW$50,OS34&lt;&gt;""),AND(OT34&gt;=OW$46,OT34&lt;&gt;"",OV34&gt;=OW$50,OV34&lt;&gt;""),AND(PR34&gt;=QE$46,PR34&lt;&gt;"",PT34&gt;=QE$50,PT34&lt;&gt;""),AND(PU34&gt;=QE$46,PU34&lt;&gt;"",PW34&gt;=QE$50,PW34&lt;&gt;""),AND(PY34&gt;=QE$46,PY34&lt;&gt;"",QA34&gt;=QE$50,QA34&lt;&gt;""),AND(QB34&gt;=QE$46,QB34&lt;&gt;"",QD34&gt;=QE$50,QD34&lt;&gt;""),AND(QZ34&gt;=RM$46,QZ34&lt;&gt;"",RB34&gt;=RM$50,RB34&lt;&gt;""),AND(RC34&gt;=RM$46,RC34&lt;&gt;"",RE34&gt;=RM$50,RE34&lt;&gt;""),AND(RG34&gt;=RM$46,RG34&lt;&gt;"",RI34&gt;=RM$50,RI34&lt;&gt;""),AND(RJ34&gt;=RM$46,RJ34&lt;&gt;"",RL34&gt;=RM$50,RL34&lt;&gt;""),AND(SH34&gt;=SU$46,SH34&lt;&gt;"",SJ34&gt;=SU$50,SJ34&lt;&gt;""),AND(SK34&gt;=SU$46,SK34&lt;&gt;"",SM34&gt;=SU$50,SM34&lt;&gt;""),AND(SO34&gt;=SU$46,SO34&lt;&gt;"",SQ34&gt;=SU$50,SQ34&lt;&gt;""),AND(SR34&gt;=SU$46,SR34&lt;&gt;"",ST34&gt;=SU$50,ST34&lt;&gt;"")),"Merit",IF(OR(AND(AO34&gt;=AY$45,AO34&lt;&gt;"",AQ34&gt;=AY$49,AQ34&lt;&gt;"",AN34=""),AND(AR34&gt;=AY$45,AR34&lt;&gt;"",AT34&gt;=AY$49,AT34&lt;&gt;"",AN34=""),AND(AV34&gt;=AY$45,AV34&lt;&gt;"",AX34&gt;=AY$49,AX34&lt;&gt;"",AN34=""),AND(BP34&gt;=BZ$45,BP34&lt;&gt;"",BR34&gt;=BZ$49,BR34&lt;&gt;"",BO34=""),AND(BS34&gt;=BZ$45,BS34&lt;&gt;"",BU34&gt;=BZ$49,BU34&lt;&gt;"",BO34=""),AND(BW34&gt;=BZ$45,BW34&lt;&gt;"",BY34&gt;=BZ$49,BY34&lt;&gt;"",BO34=""),AND(CQ34&gt;=DA$45,CQ34&lt;&gt;"",CS34&gt;=DA$49,CS34&lt;&gt;"",CP34=""),AND(CT34&gt;=DA$45,CT34&lt;&gt;"",CV34&gt;=DA$49,CV34&lt;&gt;"",CP34=""),AND(CX34&gt;=DA$45,CX34&lt;&gt;"",CZ34&gt;=DA$49,CZ34&lt;&gt;"",CP34=""),AND(DX34&gt;=EK$45,DX34&lt;&gt;"",DZ34&gt;=EK$49,DZ34&lt;&gt;""),AND(EA34&gt;=EK$45,EA34&lt;&gt;"",EC34&gt;=EK$49,EC34&lt;&gt;""),AND(EE34&gt;=EK$45,EE34&lt;&gt;"",EG34&gt;=EK$49,EG34&lt;&gt;""),AND(EH34&gt;=EK$45,EH34&lt;&gt;"",EJ34&gt;=EK$49,EJ34&lt;&gt;""),AND(FF34&gt;=FS$45,FF34&lt;&gt;"",FH34&gt;=FS$49,FH34&lt;&gt;""),AND(FI34&gt;=FS$45,FI34&lt;&gt;"",FK34&gt;=FS$49,FK34&lt;&gt;""),AND(FM34&gt;=FS$45,FM34&lt;&gt;"",FO34&gt;=FS$49,FO34&lt;&gt;""),AND(FP34&gt;=FS$45,FP34&lt;&gt;"",FR34&gt;=FS$49,FR34&lt;&gt;""),AND(GN34&gt;=HA$45,GN34&lt;&gt;"",GP34&gt;=HA$49,GP34&lt;&gt;""),AND(GQ34&gt;=HA$45,GQ34&lt;&gt;"",GS34&gt;=HA$49,GS34&lt;&gt;""),AND(GU34&gt;=HA$45,GU34&lt;&gt;"",GW34&gt;=HA$49,GW34&lt;&gt;""),AND(GX34&gt;=HA$45,GX34&lt;&gt;"",GZ34&gt;=HA$49,GZ34&lt;&gt;""),AND(HV34&gt;=II$45,HV34&lt;&gt;"",HX34&gt;=II$49,HX34&lt;&gt;""),AND(HY34&gt;=II$45,HY34&lt;&gt;"",IA34&gt;=II$49,IA34&lt;&gt;""),AND(IC34&gt;=II$45,IC34&lt;&gt;"",IE34&gt;=II$49,IE34&lt;&gt;""),AND(IF34&gt;=II$45,IF34&lt;&gt;"",IH34&gt;=II$49,IH34&lt;&gt;""),AND(JD34&gt;=JQ$45,JD34&lt;&gt;"",JF34&gt;=JQ$49,JF34&lt;&gt;""),AND(JG34&gt;=JQ$45,JG34&lt;&gt;"",JI34&gt;=JQ$49,JI34&lt;&gt;""),AND(JK34&gt;=JQ$45,JK34&lt;&gt;"",JM34&gt;=JQ$49,JM34&lt;&gt;""),AND(JN34&gt;=JQ$45,JN34&lt;&gt;"",JP34&gt;=JQ$49,JP34&lt;&gt;""),AND(KL34&gt;=KY$45,KL34&lt;&gt;"",KN34&gt;=KY$49,KN34&lt;&gt;""),AND(KO34&gt;=KY$45,KO34&lt;&gt;"",KQ34&gt;=KY$49,KQ34&lt;&gt;""),AND(KS34&gt;=KY$45,KS34&lt;&gt;"",KU34&gt;=KY$49,KU34&lt;&gt;""),AND(KV34&gt;=KY$45,KV34&lt;&gt;"",KX34&gt;=KY$49,KX34&lt;&gt;""),AND(LT34&gt;=MG$45,LT34&lt;&gt;"",LV34&gt;=MG$49,LV34&lt;&gt;""),AND(LW34&gt;=MG$45,LW34&lt;&gt;"",LY34&gt;=MG$49,LY34&lt;&gt;""),AND(MA34&gt;=MG$45,MA34&lt;&gt;"",MC34&gt;=MG$49,MC34&lt;&gt;""),AND(MD34&gt;=MG$45,MD34&lt;&gt;"",MF34&gt;=MG$49,MF34&lt;&gt;""),AND(NB34&gt;=NO$45,NB34&lt;&gt;"",ND34&gt;=NO$49,ND34&lt;&gt;""),AND(NE34&gt;=NO$45,NE34&lt;&gt;"",NG34&gt;=NO$49,NG34&lt;&gt;""),AND(NI34&gt;=NO$45,NI34&lt;&gt;"",NK34&gt;=NO$49,NK34&lt;&gt;""),AND(NL34&gt;=NO$45,NL34&lt;&gt;"",NN34&gt;=NO$49,NN34&lt;&gt;""),AND(OJ34&gt;=OW$45,OJ34&lt;&gt;"",OL34&gt;=OW$49,OL34&lt;&gt;""),AND(OM34&gt;=OW$45,OM34&lt;&gt;"",OO34&gt;=OW$49,OO34&lt;&gt;""),AND(OQ34&gt;=OW$45,OQ34&lt;&gt;"",OS34&gt;=OW$49,OS34&lt;&gt;""),AND(OT34&gt;=OW$45,OT34&lt;&gt;"",OV34&gt;=OW$49,OV34&lt;&gt;""),AND(PR34&gt;=QE$45,PR34&lt;&gt;"",PT34&gt;=QE$49,PT34&lt;&gt;""),AND(PU34&gt;=QE$45,PU34&lt;&gt;"",PW34&gt;=QE$49,PW34&lt;&gt;""),AND(PY34&gt;=QE$45,PY34&lt;&gt;"",QA34&gt;=QE$49,QA34&lt;&gt;""),AND(QB34&gt;=QE$45,QB34&lt;&gt;"",QD34&gt;=QE$49,QD34&lt;&gt;""),AND(QZ34&gt;=RM$45,QZ34&lt;&gt;"",RB34&gt;=RM$49,RB34&lt;&gt;""),AND(RC34&gt;=RM$45,RC34&lt;&gt;"",RE34&gt;=RM$49,RE34&lt;&gt;""),AND(RG34&gt;=RM$45,RG34&lt;&gt;"",RI34&gt;=RM$49,RI34&lt;&gt;""),AND(RJ34&gt;=RM$45,RJ34&lt;&gt;"",RL34&gt;=RM$49,RL34&lt;&gt;""),AND(SH34&gt;=SU$45,SH34&lt;&gt;"",SJ34&gt;=SU$49,SJ34&lt;&gt;""),AND(SK34&gt;=SU$45,SK34&lt;&gt;"",SM34&gt;=SU$49,SM34&lt;&gt;""),AND(SO34&gt;=SU$45,SO34&lt;&gt;"",SQ34&gt;=SU$49,SQ34&lt;&gt;""),AND(SR34&gt;=SU$45,SR34&lt;&gt;"",ST34&gt;=SU$49,ST34&lt;&gt;"")),"Excellence",IF(K34="P","Worlds Team",IF(H34="P","National Team","")))))</f>
        <v/>
      </c>
      <c r="K34" s="3" t="str">
        <f>IF(OR(AND(AO34&gt;=AY$44,AO34&lt;&gt;"",AQ34&gt;=AY$48,AQ34&lt;&gt;"",AN34=""),AND(AR34&gt;=AY$44,AR34&lt;&gt;"",AT34&gt;=AY$48,AT34&lt;&gt;"",AN34=""),AND(AV34&gt;=AY$44,AV34&lt;&gt;"",AX34&gt;=AY$48,AX34&lt;&gt;"",AN34=""),AND(BP34&gt;=BZ$44,BP34&lt;&gt;"",BR34&gt;=BZ$48,BR34&lt;&gt;"",BO34=""),AND(BS34&gt;=BZ$44,BS34&lt;&gt;"",BU34&gt;=BZ$48,BU34&lt;&gt;"",BO34=""),AND(BW34&gt;=BZ$44,BW34&lt;&gt;"",BY34&gt;=BZ$48,BY34&lt;&gt;"",BO34=""),AND(CQ34&gt;=DA$44,CQ34&lt;&gt;"",CS34&gt;=DA$48,CS34&lt;&gt;"",CP34=""),AND(CT34&gt;=DA$44,CT34&lt;&gt;"",CV34&gt;=DA$48,CV34&lt;&gt;"",CP34=""),AND(CX34&gt;=DA$44,CX34&lt;&gt;"",CZ34&gt;=DA$48,CZ34&lt;&gt;"",CP34=""),AND(DX34&gt;=EK$44,DX34&lt;&gt;"",DZ34&gt;=EK$48,DZ34&lt;&gt;""),AND(EA34&gt;=EK$44,EA34&lt;&gt;"",EC34&gt;=EK$48,EC34&lt;&gt;""),AND(EE34&gt;=EK$44,EE34&lt;&gt;"",EG34&gt;=EK$48,EG34&lt;&gt;""),AND(EH34&gt;=EK$44,EH34&lt;&gt;"",EJ34&gt;=EK$48,EJ34&lt;&gt;""),AND(FF34&gt;=FS$44,FF34&lt;&gt;"",FH34&gt;=FS$48,FH34&lt;&gt;""),AND(FI34&gt;=FS$44,FI34&lt;&gt;"",FK34&gt;=FS$48,FK34&lt;&gt;""),AND(FM34&gt;=FS$44,FM34&lt;&gt;"",FO34&gt;=FS$48,FO34&lt;&gt;""),AND(FP34&gt;=FS$44,FP34&lt;&gt;"",FR34&gt;=FS$48,FR34&lt;&gt;""),AND(GN34&gt;=HA$44,GN34&lt;&gt;"",GP34&gt;=HA$48,GP34&lt;&gt;""),AND(GQ34&gt;=HA$44,GQ34&lt;&gt;"",GS34&gt;=HA$48,GS34&lt;&gt;""),AND(GU34&gt;=HA$44,GU34&lt;&gt;"",GW34&gt;=HA$48,GW34&lt;&gt;""),AND(GX34&gt;=HA$44,GX34&lt;&gt;"",GZ34&gt;=HA$48,GZ34&lt;&gt;""),AND(HV34&gt;=II$44,HV34&lt;&gt;"",HX34&gt;=II$48,HX34&lt;&gt;""),AND(HY34&gt;=II$44,HY34&lt;&gt;"",IA34&gt;=II$48,IA34&lt;&gt;""),AND(IC34&gt;=II$44,IC34&lt;&gt;"",IE34&gt;=II$48,IE34&lt;&gt;""),AND(IF34&gt;=II$44,IF34&lt;&gt;"",IH34&gt;=II$48,IH34&lt;&gt;""),AND(JD34&gt;=JQ$44,JD34&lt;&gt;"",JF34&gt;=JQ$48,JF34&lt;&gt;""),AND(JG34&gt;=JQ$44,JG34&lt;&gt;"",JI34&gt;=JQ$48,JI34&lt;&gt;""),AND(JK34&gt;=JQ$44,JK34&lt;&gt;"",JM34&gt;=JQ$48,JM34&lt;&gt;""),AND(JN34&gt;=JQ$44,JN34&lt;&gt;"",JP34&gt;=JQ$48,JP34&lt;&gt;""),AND(KL34&gt;=KY$44,KL34&lt;&gt;"",KN34&gt;=KY$48,KN34&lt;&gt;""),AND(KO34&gt;=KY$44,KO34&lt;&gt;"",KQ34&gt;=KY$48,KQ34&lt;&gt;""),AND(KS34&gt;=KY$44,KS34&lt;&gt;"",KU34&gt;=KY$48,KU34&lt;&gt;""),AND(KV34&gt;=KY$44,KV34&lt;&gt;"",KX34&gt;=KY$48,KX34&lt;&gt;""),AND(LT34&gt;=MG$44,LT34&lt;&gt;"",LV34&gt;=MG$48,LV34&lt;&gt;""),AND(LW34&gt;=MG$44,LW34&lt;&gt;"",LY34&gt;=MG$48,LY34&lt;&gt;""),AND(MA34&gt;=MG$44,MA34&lt;&gt;"",MC34&gt;=MG$48,MC34&lt;&gt;""),AND(MD34&gt;=MG$44,MD34&lt;&gt;"",MF34&gt;=MG$48,MF34&lt;&gt;""),AND(NB34&gt;=NO$44,NB34&lt;&gt;"",ND34&gt;=NO$48,ND34&lt;&gt;""),AND(NE34&gt;=NO$44,NE34&lt;&gt;"",NG34&gt;=NO$48,NG34&lt;&gt;""),AND(NI34&gt;=NO$44,NI34&lt;&gt;"",NK34&gt;=NO$48,NK34&lt;&gt;""),AND(NL34&gt;=NO$44,NL34&lt;&gt;"",NN34&gt;=NO$48,NN34&lt;&gt;""),AND(OJ34&gt;=OW$44,OJ34&lt;&gt;"",OL34&gt;=OW$48,OL34&lt;&gt;""),AND(OM34&gt;=OW$44,OM34&lt;&gt;"",OO34&gt;=OW$48,OO34&lt;&gt;""),AND(OQ34&gt;=OW$44,OQ34&lt;&gt;"",OS34&gt;=OW$48,OS34&lt;&gt;""),AND(OT34&gt;=OW$44,OT34&lt;&gt;"",OV34&gt;=OW$48,OV34&lt;&gt;""),AND(PR34&gt;=QE$44,PR34&lt;&gt;"",PT34&gt;=QE$48,PT34&lt;&gt;""),AND(PU34&gt;=QE$44,PU34&lt;&gt;"",PW34&gt;=QE$48,PW34&lt;&gt;""),AND(PY34&gt;=QE$44,PY34&lt;&gt;"",QA34&gt;=QE$48,QA34&lt;&gt;""),AND(QB34&gt;=QE$44,QB34&lt;&gt;"",QD34&gt;=QE$48,QD34&lt;&gt;""),AND(QZ34&gt;=RM$44,QZ34&lt;&gt;"",RB34&gt;=RM$48,RB34&lt;&gt;""),AND(RC34&gt;=RM$44,RC34&lt;&gt;"",RE34&gt;=RM$48,RE34&lt;&gt;""),AND(RG34&gt;=RM$44,RG34&lt;&gt;"",RI34&gt;=RM$48,RI34&lt;&gt;""),AND(RJ34&gt;=RM$44,RJ34&lt;&gt;"",RL34&gt;=RM$48,RL34&lt;&gt;""),AND(SH34&gt;=SU$44,SH34&lt;&gt;"",SJ34&gt;=SU$48,SJ34&lt;&gt;""),AND(SK34&gt;=SU$44,SK34&lt;&gt;"",SM34&gt;=SU$48,SM34&lt;&gt;""),AND(SO34&gt;=SU$44,SO34&lt;&gt;"",SQ34&gt;=SU$48,SQ34&lt;&gt;""),AND(SR34&gt;=SU$44,SR34&lt;&gt;"",ST34&gt;=SU$48,ST34&lt;&gt;"")),"P","")</f>
        <v/>
      </c>
      <c r="L34" s="8">
        <f>IF(COUNT(AQ34,AT34,BR34,BU34,CS34,CV34)&gt;0,LARGE((AQ34,AT34,BR34,BU34,CS34,CV34),1),0)</f>
        <v>47.1</v>
      </c>
      <c r="M34" s="8" t="str">
        <f>IF(L34="","",IF(OR(L34=CS34,L34=CV34),$CA$1,IF(OR(L34=BR34,L34=BU34),$AZ$1,IF(OR(L34=AQ34,L34=AT34),$Y$1,""))))</f>
        <v>2024 Nationals</v>
      </c>
      <c r="N34" s="8">
        <f>IF(COUNT(AQ34,AT34,BR34,BU34,CS34,CV34)&gt;1,LARGE((AQ34,AT34,BR34,BU34,CS34,CV34),2),0)</f>
        <v>43.71</v>
      </c>
      <c r="O34" s="8" t="str">
        <f>IF(N34="","",IF(OR(N34=CS34,N34=CV34),$CA$1,IF(OR(N34=BR34,N34=BU34),$AZ$1,IF(OR(N34=AQ34,N34=AT34),$Y$1,""))))</f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IF(P34="","",IF(OR(P34=CS34,P34=CV34,P34=CZ34),$CA$1,IF(OR(P34=BR34,P34=BU34,P34=BY34),$AZ$1,IF(OR(P34=AQ34,P34=AT34,P34=AX34),$Y$1,""))))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10.5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Nationals</v>
      </c>
      <c r="T34" s="8">
        <f>IF(MAX(IF(AO34&gt;=$AY$43,AP34,0),IF(AR34&gt;=$AY$43,AS34,0),IF(AV34&gt;=$AY$43,AW34,0),IF(BP34&gt;=$BZ$43,BQ34,0),IF(BS34&gt;=$BZ$43,BT34,0),IF(BW34&gt;=$BZ$43,BX34,0),IF(CQ34&gt;=$DA$43,CR34,0),IF(CT34&gt;=$DA$43,CU34,0),IF(CX34&gt;=$DA$43,CY34,0),IF(DX34&gt;=$EK$43,DY34,0),IF(EA34&gt;=$EK$43,EB34,0),IF(EE34&gt;=$EK$43,EF34,0),IF(EH34&gt;=$EK$43,EI34,0),IF(FF34&gt;=$FS$43,FG34,0),IF(FI34&gt;=$FS$43,FJ34,0),IF(FM34&gt;=$FS$43,FN34,0),IF(FP34&gt;=$FS$43,FQ34,0),IF(GN34&gt;=$HA$43,GO34,0),IF(GQ34&gt;=$HA$43,GR34,0),IF(GU34&gt;=$HA$43,GV34,0),IF(GX34&gt;=$HA$43,GY34,0),IF(HV34&gt;=$II$43,HW34,0),IF(HY34&gt;=$II$43,HZ34,0),IF(IC34&gt;=$II$43,ID34,0),IF(IF34&gt;=$II$43,IG34,0),IF(JD34&gt;=$JQ$43,JE34,0),IF(JG34&gt;=$JQ$43,JH34,0),IF(JK34&gt;=$JQ$43,JL34,0),IF(JN34&gt;=$JQ$43,JO34,0),IF(KL34&gt;=$KY$43,KM34,0),IF(KO34&gt;=$KY$43,KP34,0),IF(KS34&gt;=$KY$43,KT34,0),IF(KV34&gt;=$KY$43,KW34,0),IF(LT34&gt;=$MG$43,LU34,0),IF(LW34&gt;=$MG$43,LX34,0),IF(MA34&gt;=$MG$43,MB34,0),IF(MD34&gt;=$MG$43,ME34,0),IF(NB34&gt;=$NO$43,NC34,0),IF(NE34&gt;=$NO$43,NF34,0),IF(NI34&gt;=$NO$43,NJ34,0),IF(NL34&gt;=$NO$43,NM34,0),IF(OJ34&gt;=$OW$43,OK34,0),IF(OM34&gt;=$OW$43,ON34,0),IF(OQ34&gt;=$OW$43,OR34,0),IF(OT34&gt;=$OW$43,OU34,0),IF(PR34&gt;=$QE$43,PS34,0),IF(PU34&gt;=$QE$43,PV34,0),IF(PY34&gt;=$QE$43,PZ34,0),IF(QB34&gt;=$QE$43,QC34,0),IF(QZ34&gt;=$RM$43,RA34,0),IF(RC34&gt;=$RM$43,RD34,0),IF(RG34&gt;=$RM$43,RH34,0),IF(RJ34&gt;=$RM$43,RK34,0),IF(SH34&gt;=$SU$43,SI34,0),IF(SK34&gt;=$SU$43,SL34,0),IF(SO34&gt;=$SU$43,SP34,0),IF(SR34&gt;=$SU$43,SS34,0))&gt;0,MAX(IF(AO34&gt;=$AY$43,AP34,0),IF(AR34&gt;=$AY$43,AS34,0),IF(AV34&gt;=$AY$43,AW34,0),IF(BP34&gt;=$BZ$43,BQ34,0),IF(BS34&gt;=$BZ$43,BT34,0),IF(BW34&gt;=$BZ$43,BX34,0),IF(CQ34&gt;=$DA$43,CR34,0),IF(CT34&gt;=$DA$43,CU34,0),IF(CX34&gt;=$DA$43,CY34,0),IF(DX34&gt;=$EK$43,DY34,0),IF(EA34&gt;=$EK$43,EB34,0),IF(EE34&gt;=$EK$43,EF34,0),IF(EH34&gt;=$EK$43,EI34,0),IF(FF34&gt;=$FS$43,FG34,0),IF(FI34&gt;=$FS$43,FJ34,0),IF(FM34&gt;=$FS$43,FN34,0),IF(FP34&gt;=$FS$43,FQ34,0),IF(GN34&gt;=$HA$43,GO34,0),IF(GQ34&gt;=$HA$43,GR34,0),IF(GU34&gt;=$HA$43,GV34,0),IF(GX34&gt;=$HA$43,GY34,0),IF(HV34&gt;=$II$43,HW34,0),IF(HY34&gt;=$II$43,HZ34,0),IF(IC34&gt;=$II$43,ID34,0),IF(IF34&gt;=$II$43,IG34,0),IF(JD34&gt;=$JQ$43,JE34,0),IF(JG34&gt;=$JQ$43,JH34,0),IF(JK34&gt;=$JQ$43,JL34,0),IF(JN34&gt;=$JQ$43,JO34,0),IF(KL34&gt;=$KY$43,KM34,0),IF(KO34&gt;=$KY$43,KP34,0),IF(KS34&gt;=$KY$43,KT34,0),IF(KV34&gt;=$KY$43,KW34,0),IF(LT34&gt;=$MG$43,LU34,0),IF(LW34&gt;=$MG$43,LX34,0),IF(MA34&gt;=$MG$43,MB34,0),IF(MD34&gt;=$MG$43,ME34,0),IF(NB34&gt;=$NO$43,NC34,0),IF(NE34&gt;=$NO$43,NF34,0),IF(NI34&gt;=$NO$43,NJ34,0),IF(NL34&gt;=$NO$43,NM34,0),IF(OJ34&gt;=$OW$43,OK34,0),IF(OM34&gt;=$OW$43,ON34,0),IF(OQ34&gt;=$OW$43,OR34,0),IF(OT34&gt;=$OW$43,OU34,0),IF(PR34&gt;=$QE$43,PS34,0),IF(PU34&gt;=$QE$43,PV34,0),IF(PY34&gt;=$QE$43,PZ34,0),IF(QB34&gt;=$QE$43,QC34,0),IF(QZ34&gt;=$RM$43,RA34,0),IF(RC34&gt;=$RM$43,RD34,0),IF(RG34&gt;=$RM$43,RH34,0),IF(RJ34&gt;=$RM$43,RK34,0),IF(SH34&gt;=$SU$43,SI34,0),IF(SK34&gt;=$SU$43,SL34,0),IF(SO34&gt;=$SU$43,SP34,0),IF(SR34&gt;=$SU$43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>IF(AA34&gt;0,AA34,"")</f>
        <v/>
      </c>
      <c r="AP34" s="38" t="str">
        <f>IF(AB34&gt;0,AB34,"")</f>
        <v/>
      </c>
      <c r="AQ34" s="40" t="str">
        <f>IF(SUM(Y34:AB34)-AC34&gt;0,SUM(Y34:AB34)-AC34,"")</f>
        <v/>
      </c>
      <c r="AR34" s="40" t="str">
        <f>IF(AF34&gt;0,AF34,"")</f>
        <v/>
      </c>
      <c r="AS34" s="40" t="str">
        <f>IF(AG34&gt;0,AG34,"")</f>
        <v/>
      </c>
      <c r="AT34" s="40" t="str">
        <f>IF(SUM(AD34:AG34)-AH34&gt;0,SUM(AD34:AG34)-AH34,"")</f>
        <v/>
      </c>
      <c r="AU34" s="40" t="str">
        <f>IF(AQ34="","",MAX(AQ34,AT34))</f>
        <v/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 t="str">
        <f>IF(SUM(AU34,AX34)&gt;0,SUM(AU34,AX34),"")</f>
        <v/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>IF(BB34&gt;0,BB34,"")</f>
        <v/>
      </c>
      <c r="BQ34" s="39" t="str">
        <f>IF(BC34&gt;0,BC34,"")</f>
        <v/>
      </c>
      <c r="BR34" s="11" t="str">
        <f>IF(SUM(AZ34:BC34)-BD34&gt;0,SUM(AZ34:BC34)-BD34,"")</f>
        <v/>
      </c>
      <c r="BS34" s="11" t="str">
        <f>IF(BG34&gt;0,BG34,"")</f>
        <v/>
      </c>
      <c r="BT34" s="11" t="str">
        <f>IF(BH34&gt;0,BH34,"")</f>
        <v/>
      </c>
      <c r="BU34" s="11" t="str">
        <f>IF(SUM(BE34:BH34)-BI34&gt;0,SUM(BE34:BH34)-BI34,"")</f>
        <v/>
      </c>
      <c r="BV34" s="11" t="str">
        <f>IF(BR34="","",MAX(BR34,BU34))</f>
        <v/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 t="str">
        <f>IF(SUM(BV34,BY34)&gt;0,SUM(BV34,BY34),"")</f>
        <v/>
      </c>
      <c r="CA34" s="22">
        <v>10.199999999999999</v>
      </c>
      <c r="CB34" s="22">
        <v>8.6999999999999993</v>
      </c>
      <c r="CC34" s="22">
        <v>9.8000000000000007</v>
      </c>
      <c r="CD34" s="22">
        <v>15.01</v>
      </c>
      <c r="CE34" s="22">
        <v>0</v>
      </c>
      <c r="CF34" s="22">
        <v>12.3</v>
      </c>
      <c r="CG34" s="22">
        <v>8.9</v>
      </c>
      <c r="CH34" s="22">
        <v>10.5</v>
      </c>
      <c r="CI34" s="22">
        <v>15.4</v>
      </c>
      <c r="CJ34" s="22">
        <v>0</v>
      </c>
      <c r="CK34" s="22"/>
      <c r="CL34" s="22"/>
      <c r="CM34" s="22"/>
      <c r="CN34" s="22"/>
      <c r="CO34" s="22"/>
      <c r="CP34" s="27"/>
      <c r="CQ34" s="38">
        <f>IF(CC34&gt;0,CC34,"")</f>
        <v>9.8000000000000007</v>
      </c>
      <c r="CR34" s="38">
        <f>IF(CD34&gt;0,CD34,"")</f>
        <v>15.01</v>
      </c>
      <c r="CS34" s="40">
        <f>IF(SUM(CA34:CD34)-CE34&gt;0,SUM(CA34:CD34)-CE34,"")</f>
        <v>43.71</v>
      </c>
      <c r="CT34" s="40">
        <f>IF(CH34&gt;0,CH34,"")</f>
        <v>10.5</v>
      </c>
      <c r="CU34" s="40">
        <f>IF(CI34&gt;0,CI34,"")</f>
        <v>15.4</v>
      </c>
      <c r="CV34" s="40">
        <f>IF(SUM(CF34:CI34)-CJ34&gt;0,SUM(CF34:CI34)-CJ34,"")</f>
        <v>47.1</v>
      </c>
      <c r="CW34" s="40">
        <f>IF(CS34="","",MAX(CS34,CV34))</f>
        <v>47.1</v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>
        <f>IF(SUM(CW34,CZ34)&gt;0,SUM(CW34,CZ34),"")</f>
        <v>47.1</v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5.0999999999999996</v>
      </c>
      <c r="SW34" s="22">
        <f>IF($CP34="P",CB34,(CB34+BA34)/2)</f>
        <v>4.3499999999999996</v>
      </c>
      <c r="SX34" s="22">
        <f>IF($CP34="P",CC34,(CC34+BB34)/2)</f>
        <v>4.9000000000000004</v>
      </c>
      <c r="SY34" s="22">
        <f>IF($CP34="P",CD34,(CD34+BC34)/2)</f>
        <v>7.5049999999999999</v>
      </c>
      <c r="SZ34" s="22">
        <f>IF($CP34="P",CE34,(CE34+BD34)/2)</f>
        <v>0</v>
      </c>
      <c r="TA34" s="22">
        <f>IF($CP34="P",CF34,(CF34+BE34)/2)</f>
        <v>6.15</v>
      </c>
      <c r="TB34" s="22">
        <f>IF($CP34="P",CG34,(CG34+BF34)/2)</f>
        <v>4.45</v>
      </c>
      <c r="TC34" s="22">
        <f>IF($CP34="P",CH34,(CH34+BG34)/2)</f>
        <v>5.25</v>
      </c>
      <c r="TD34" s="22">
        <f>IF($CP34="P",CI34,(CI34+BH34)/2)</f>
        <v>7.7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>
        <f>IF(SX34&gt;0,SX34,"")</f>
        <v>4.9000000000000004</v>
      </c>
      <c r="TM34" s="40">
        <f>IF(SY34&gt;0,SY34,"")</f>
        <v>7.5049999999999999</v>
      </c>
      <c r="TN34" s="40">
        <f>IF(SUM(SV34:SY34)-SZ34&gt;0,SUM(SV34:SY34)-SZ34,"")</f>
        <v>21.855</v>
      </c>
      <c r="TO34" s="40">
        <f>IF(TC34&gt;0,TC34,"")</f>
        <v>5.25</v>
      </c>
      <c r="TP34" s="40">
        <f>IF(TD34&gt;0,TD34,"")</f>
        <v>7.7</v>
      </c>
      <c r="TQ34" s="40">
        <f>IF(SUM(TA34:TD34)-TE34&gt;0,SUM(TA34:TD34)-TE34,"")</f>
        <v>23.55</v>
      </c>
      <c r="TR34" s="40">
        <f>IF(MAX(TN34,TQ34)&gt;0,MAX(TN34,TQ34),"")</f>
        <v>23.55</v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>
        <f>IF(SUM(TR34,TU34)&gt;0,SUM(TR34,TU34),"")</f>
        <v>23.55</v>
      </c>
    </row>
    <row r="35" spans="1:542" x14ac:dyDescent="0.2">
      <c r="A35" s="4" t="str" cm="1">
        <f t="array" ref="A35">IF(AND(J35&lt;&gt;"",J35&lt;&gt;"No DD"),SUMPRODUCT((J$4:J$41&lt;&gt;"")*(J$4:J$41&lt;&gt;"No DD")*(F$4:F$41&gt;F35))+1,IF(J35="No DD",SUMPRODUCT((J$4:J$41="No DD")*(F$4:F$41&gt;F35))+1+SUMPRODUCT((J$4:J$41&lt;&gt;"")*(J$4:J$41&lt;&gt;"No DD")),""))</f>
        <v/>
      </c>
      <c r="B35" s="4" t="str" cm="1">
        <f t="array" ref="B35">IF(AND(J35&lt;&gt;"",J35&lt;&gt;"No DD",G35=""),SUMPRODUCT((J$4:J$41&lt;&gt;"")*(J$4:J$41&lt;&gt;"No DD")*(G$4:G$41="")*(F$4:F$41&gt;F35))+1,IF(J35="No DD",SUMPRODUCT((J$4:J$41="No DD")*(F$4:F$41&gt;F35)*(G$4:G$41=""))+1+SUMPRODUCT((J$4:J$41&lt;&gt;"")*(G$4:G$41="")*(J$4:J$41&lt;&gt;"No DD")),""))</f>
        <v/>
      </c>
      <c r="C35" s="5" t="s">
        <v>138</v>
      </c>
      <c r="D35" s="4" t="s">
        <v>6</v>
      </c>
      <c r="E35" s="4">
        <v>2004</v>
      </c>
      <c r="F35" s="9">
        <f>SUM(L35:V35)+SUM(L35:T35)*0.0000001+SUM(L35)*0.0000000000001</f>
        <v>100.81001008100392</v>
      </c>
      <c r="G35" s="66"/>
      <c r="H35" s="3" t="str">
        <f>IF(OR(AND(AO35&gt;=AY$43,AO35&lt;&gt;"",AQ35&gt;=AY$47,AQ35&lt;&gt;"",AN35=""),AND(AR35&gt;=AY$43,AR35&lt;&gt;"",AT35&gt;=AY$47,AT35&lt;&gt;"",AN35=""),AND(AV35&gt;=AY$43,AV35&lt;&gt;"",AX35&gt;=AY$47,AX35&lt;&gt;"",AN35=""),AND(BP35&gt;=BZ$43,BP35&lt;&gt;"",BR35&gt;=BZ$47,BR35&lt;&gt;"",BO35=""),AND(BS35&gt;=BZ$43,BS35&lt;&gt;"",BU35&gt;=BZ$47,BU35&lt;&gt;"",BO35=""),AND(BW35&gt;=BZ$43,BW35&lt;&gt;"",BY35&gt;=BZ$47,BY35&lt;&gt;"",BO35=""),AND(CQ35&gt;=DA$43,CQ35&lt;&gt;"",CS35&gt;=DA$47,CS35&lt;&gt;"",CP35=""),AND(CT35&gt;=DA$43,CT35&lt;&gt;"",CV35&gt;=DA$47,CV35&lt;&gt;"",CP35=""),AND(CX35&gt;=DA$43,CX35&lt;&gt;"",CZ35&gt;=DA$47,CZ35&lt;&gt;"",CP35=""),AND(DX35&gt;=EK$43,DX35&lt;&gt;"",DZ35&gt;=EK$47,DZ35&lt;&gt;""),AND(EA35&gt;=EK$43,EA35&lt;&gt;"",EC35&gt;=EK$47,EC35&lt;&gt;""),AND(EE35&gt;=EK$43,EE35&lt;&gt;"",EG35&gt;=EK$47,EG35&lt;&gt;""),AND(EH35&gt;=EK$43,EH35&lt;&gt;"",EJ35&gt;=EK$47,EJ35&lt;&gt;""),AND(FF35&gt;=FS$43,FF35&lt;&gt;"",FH35&gt;=FS$47,FH35&lt;&gt;""),AND(FI35&gt;=FS$43,FI35&lt;&gt;"",FK35&gt;=FS$47,FK35&lt;&gt;""),AND(FM35&gt;=FS$43,FM35&lt;&gt;"",FO35&gt;=FS$47,FO35&lt;&gt;""),AND(FP35&gt;=FS$43,FP35&lt;&gt;"",FR35&gt;=FS$47,FR35&lt;&gt;""),AND(GN35&gt;=HA$43,GN35&lt;&gt;"",GP35&gt;=HA$47,GP35&lt;&gt;""),AND(GQ35&gt;=HA$43,GQ35&lt;&gt;"",GS35&gt;=HA$47,GS35&lt;&gt;""),AND(GU35&gt;=HA$43,GU35&lt;&gt;"",GW35&gt;=HA$47,GW35&lt;&gt;""),AND(GX35&gt;=HA$43,GX35&lt;&gt;"",GZ35&gt;=HA$47,GZ35&lt;&gt;""),AND(HV35&gt;=II$43,HV35&lt;&gt;"",HX35&gt;=II$47,HX35&lt;&gt;""),AND(HY35&gt;=II$43,HY35&lt;&gt;"",IA35&gt;=II$47,IA35&lt;&gt;""),AND(IC35&gt;=II$43,IC35&lt;&gt;"",IE35&gt;=II$47,IE35&lt;&gt;""),AND(IF35&gt;=II$43,IF35&lt;&gt;"",IH35&gt;=II$47,IH35&lt;&gt;""),AND(JD35&gt;=JQ$43,JD35&lt;&gt;"",JF35&gt;=JQ$47,JF35&lt;&gt;""),AND(JG35&gt;=JQ$43,JG35&lt;&gt;"",JI35&gt;=JQ$47,JI35&lt;&gt;""),AND(JK35&gt;=JQ$43,JK35&lt;&gt;"",JM35&gt;=JQ$47,JM35&lt;&gt;""),AND(JN35&gt;=JQ$43,JN35&lt;&gt;"",JP35&gt;=JQ$47,JP35&lt;&gt;""),AND(KL35&gt;=KY$43,KL35&lt;&gt;"",KN35&gt;=KY$47,KN35&lt;&gt;""),AND(KO35&gt;=KY$43,KO35&lt;&gt;"",KQ35&gt;=KY$47,KQ35&lt;&gt;""),AND(KS35&gt;=KY$43,KS35&lt;&gt;"",KU35&gt;=KY$47,KU35&lt;&gt;""),AND(KV35&gt;=KY$43,KV35&lt;&gt;"",KX35&gt;=KY$47,KX35&lt;&gt;""),AND(LT35&gt;=MG$43,LT35&lt;&gt;"",LV35&gt;=MG$47,LV35&lt;&gt;""),AND(LW35&gt;=MG$43,LW35&lt;&gt;"",LY35&gt;=MG$47,LY35&lt;&gt;""),AND(MA35&gt;=MG$43,MA35&lt;&gt;"",MC35&gt;=MG$47,MC35&lt;&gt;""),AND(MD35&gt;=MG$43,MD35&lt;&gt;"",MF35&gt;=MG$47,MF35&lt;&gt;""),AND(NB35&gt;=NO$43,NB35&lt;&gt;"",ND35&gt;=NO$47,ND35&lt;&gt;""),AND(NE35&gt;=NO$43,NE35&lt;&gt;"",NG35&gt;=NO$47,NG35&lt;&gt;""),AND(NI35&gt;=NO$43,NI35&lt;&gt;"",NK35&gt;=NO$47,NK35&lt;&gt;""),AND(NL35&gt;=NO$43,NL35&lt;&gt;"",NN35&gt;=NO$47,NN35&lt;&gt;""),AND(OJ35&gt;=OW$43,OJ35&lt;&gt;"",OL35&gt;=OW$47,OL35&lt;&gt;""),AND(OM35&gt;=OW$43,OM35&lt;&gt;"",OO35&gt;=OW$47,OO35&lt;&gt;""),AND(OQ35&gt;=OW$43,OQ35&lt;&gt;"",OS35&gt;=OW$47,OS35&lt;&gt;""),AND(OT35&gt;=OW$43,OT35&lt;&gt;"",OV35&gt;=OW$47,OV35&lt;&gt;""),AND(PR35&gt;=QE$43,PR35&lt;&gt;"",PT35&gt;=QE$47,PT35&lt;&gt;""),AND(PU35&gt;=QE$43,PU35&lt;&gt;"",PW35&gt;=QE$47,PW35&lt;&gt;""),AND(PY35&gt;=QE$43,PY35&lt;&gt;"",QA35&gt;=QE$47,QA35&lt;&gt;""),AND(QB35&gt;=QE$43,QB35&lt;&gt;"",QD35&gt;=QE$47,QD35&lt;&gt;""),AND(QZ35&gt;=RM$43,QZ35&lt;&gt;"",RB35&gt;=RM$47,RB35&lt;&gt;""),AND(RC35&gt;=RM$43,RC35&lt;&gt;"",RE35&gt;=RM$47,RE35&lt;&gt;""),AND(RG35&gt;=RM$43,RG35&lt;&gt;"",RI35&gt;=RM$47,RI35&lt;&gt;""),AND(RJ35&gt;=RM$43,RJ35&lt;&gt;"",RL35&gt;=RM$47,RL35&lt;&gt;""),AND(SH35&gt;=SU$43,SH35&lt;&gt;"",SJ35&gt;=SU$47,SJ35&lt;&gt;""),AND(SK35&gt;=SU$43,SK35&lt;&gt;"",SM35&gt;=SU$47,SM35&lt;&gt;""),AND(SO35&gt;=SU$43,SO35&lt;&gt;"",SQ35&gt;=SU$47,SQ35&lt;&gt;""),AND(SR35&gt;=SU$43,SR35&lt;&gt;"",ST35&gt;=SU$47,ST35&lt;&gt;"")),"P","")</f>
        <v/>
      </c>
      <c r="I35" s="3" t="str">
        <f>IF(OR(AND(AQ35&gt;=AY$47,AQ35&lt;&gt;"",AN35=""),AND(AT35&gt;=AY$47,AT35&lt;&gt;"",AN35=""),AND(AX35&gt;=AY$47,AX35&lt;&gt;"",AN35=""),AND(BR35&gt;=BZ$47,BR35&lt;&gt;"",BO35=""),AND(BU35&gt;=BZ$47,BU35&lt;&gt;"",BO35=""),AND(BY35&gt;=BZ$47,BY35&lt;&gt;"",BO35=""),AND(CS35&gt;=DA$47,CS35&lt;&gt;"",CP35=""),AND(CV35&gt;=DA$47,CV35&lt;&gt;"",CP35=""),AND(CZ35&gt;=DA$47,CZ35&lt;&gt;"",CP35=""),AND(DZ35&gt;=EK$47,DZ35&lt;&gt;""),AND(EC35&gt;=EK$47,EC35&lt;&gt;""),AND(EG35&gt;=EK$47,EG35&lt;&gt;""),AND(EJ35&gt;=EK$47,EJ35&lt;&gt;""),AND(FH35&gt;=FS$47,FH35&lt;&gt;""),AND(FK35&gt;=FS$47,FK35&lt;&gt;""),AND(FO35&gt;=FS$47,FO35&lt;&gt;""),AND(FR35&gt;=FS$47,FR35&lt;&gt;""),AND(GP35&gt;=HA$47,GP35&lt;&gt;""),AND(GS35&gt;=HA$47,GS35&lt;&gt;""),AND(GW35&gt;=HA$47,GW35&lt;&gt;""),AND(GZ35&gt;=HA$47,GZ35&lt;&gt;""),AND(HX35&gt;=II$47,HX35&lt;&gt;""),AND(IA35&gt;=II$47,IA35&lt;&gt;""),AND(IE35&gt;=II$47,IE35&lt;&gt;""),AND(IH35&gt;=II$47,IH35&lt;&gt;""),AND(JF35&gt;=JQ$47,JF35&lt;&gt;""),AND(JI35&gt;=JQ$47,JI35&lt;&gt;""),AND(JM35&gt;=JQ$47,JM35&lt;&gt;""),AND(JP35&gt;=JQ$47,JP35&lt;&gt;""),AND(KN35&gt;=KY$47,KN35&lt;&gt;""),AND(KQ35&gt;=KY$47,KQ35&lt;&gt;""),AND(KU35&gt;=KY$47,KU35&lt;&gt;""),AND(KX35&gt;=KY$47,KX35&lt;&gt;""),AND(LV35&gt;=MG$47,LV35&lt;&gt;""),AND(LY35&gt;=MG$47,LY35&lt;&gt;""),AND(MC35&gt;=MG$47,MC35&lt;&gt;""),AND(MF35&gt;=MG$47,MF35&lt;&gt;""),AND(ND35&gt;=NO$47,ND35&lt;&gt;""),AND(NG35&gt;=NO$47,NG35&lt;&gt;""),AND(NK35&gt;=NO$47,NK35&lt;&gt;""),AND(NN35&gt;=NO$47,NN35&lt;&gt;""),AND(OL35&gt;=OW$47,OL35&lt;&gt;""),AND(OO35&gt;=OW$47,OO35&lt;&gt;""),AND(OS35&gt;=OW$47,OS35&lt;&gt;""),AND(OV35&gt;=OW$47,OV35&lt;&gt;""),AND(PT35&gt;=QE$47,PT35&lt;&gt;""),AND(PW35&gt;=QE$47,PW35&lt;&gt;""),AND(QA35&gt;=QE$47,QA35&lt;&gt;""),AND(QD35&gt;=QE$47,QD35&lt;&gt;""),AND(RB35&gt;=RM$47,RB35&lt;&gt;""),AND(RE35&gt;=RM$47,RE35&lt;&gt;""),AND(RI35&gt;=RM$47,RI35&lt;&gt;""),AND(RL35&gt;=RM$47,RL35&lt;&gt;""),AND(SJ35&gt;=SU$47,SJ35&lt;&gt;""),AND(SM35&gt;=SU$47,SM35&lt;&gt;""),AND(SQ35&gt;=SU$47,SQ35&lt;&gt;""),AND(ST35&gt;=SU$47,ST35&lt;&gt;"")),"P","")</f>
        <v/>
      </c>
      <c r="J35" s="36" t="str">
        <f>IF(AND(I35="P",H35=""),"No DD",IF(OR(AND(AO35&gt;=AY$46,AO35&lt;&gt;"",AQ35&gt;=AY$50,AQ35&lt;&gt;"",AN35=""),AND(AR35&gt;=AY$46,AR35&lt;&gt;"",AT35&gt;=AY$50,AT35&lt;&gt;"",AN35=""),AND(AV35&gt;=AY$46,AV35&lt;&gt;"",AX35&gt;=AY$50,AX35&lt;&gt;"",AN35=""),AND(BP35&gt;=BZ$46,BP35&lt;&gt;"",BR35&gt;=BZ$50,BR35&lt;&gt;"",BO35=""),AND(BS35&gt;=BZ$46,BS35&lt;&gt;"",BU35&gt;=BZ$50,BU35&lt;&gt;"",BO35=""),AND(BW35&gt;=BZ$46,BW35&lt;&gt;"",BY35&gt;=BZ$50,BY35&lt;&gt;"",BO35=""),AND(CQ35&gt;=DA$46,CQ35&lt;&gt;"",CS35&gt;=DA$50,CS35&lt;&gt;"",CP35=""),AND(CT35&gt;=DA$46,CT35&lt;&gt;"",CV35&gt;=DA$50,CV35&lt;&gt;"",CP35=""),AND(CX35&gt;=DA$46,CX35&lt;&gt;"",CZ35&gt;=DA$50,CZ35&lt;&gt;"",CP35=""),AND(DX35&gt;=EK$46,DX35&lt;&gt;"",DZ35&gt;=EK$50,DZ35&lt;&gt;""),AND(EA35&gt;=EK$46,EA35&lt;&gt;"",EC35&gt;=EK$50,EC35&lt;&gt;""),AND(EE35&gt;=EK$46,EE35&lt;&gt;"",EG35&gt;=EK$50,EG35&lt;&gt;""),AND(EH35&gt;=EK$46,EH35&lt;&gt;"",EJ35&gt;=EK$50,EJ35&lt;&gt;""),AND(FF35&gt;=FS$46,FF35&lt;&gt;"",FH35&gt;=FS$50,FH35&lt;&gt;""),AND(FI35&gt;=FS$46,FI35&lt;&gt;"",FK35&gt;=FS$50,FK35&lt;&gt;""),AND(FM35&gt;=FS$46,FM35&lt;&gt;"",FO35&gt;=FS$50,FO35&lt;&gt;""),AND(FP35&gt;=FS$46,FP35&lt;&gt;"",FR35&gt;=FS$50,FR35&lt;&gt;""),AND(GN35&gt;=HA$46,GN35&lt;&gt;"",GP35&gt;=HA$50,GP35&lt;&gt;""),AND(GQ35&gt;=HA$46,GQ35&lt;&gt;"",GS35&gt;=HA$50,GS35&lt;&gt;""),AND(GU35&gt;=HA$46,GU35&lt;&gt;"",GW35&gt;=HA$50,GW35&lt;&gt;""),AND(GX35&gt;=HA$46,GX35&lt;&gt;"",GZ35&gt;=HA$50,GZ35&lt;&gt;""),AND(HV35&gt;=II$46,HV35&lt;&gt;"",HX35&gt;=II$50,HX35&lt;&gt;""),AND(HY35&gt;=II$46,HY35&lt;&gt;"",IA35&gt;=II$50,IA35&lt;&gt;""),AND(IC35&gt;=II$46,IC35&lt;&gt;"",IE35&gt;=II$50,IE35&lt;&gt;""),AND(IF35&gt;=II$46,IF35&lt;&gt;"",IH35&gt;=II$50,IH35&lt;&gt;""),AND(JD35&gt;=JQ$46,JD35&lt;&gt;"",JF35&gt;=JQ$50,JF35&lt;&gt;""),AND(JG35&gt;=JQ$46,JG35&lt;&gt;"",JI35&gt;=JQ$50,JI35&lt;&gt;""),AND(JK35&gt;=JQ$46,JK35&lt;&gt;"",JM35&gt;=JQ$50,JM35&lt;&gt;""),AND(JN35&gt;=JQ$46,JN35&lt;&gt;"",JP35&gt;=JQ$50,JP35&lt;&gt;""),AND(KL35&gt;=KY$46,KL35&lt;&gt;"",KN35&gt;=KY$50,KN35&lt;&gt;""),AND(KO35&gt;=KY$46,KO35&lt;&gt;"",KQ35&gt;=KY$50,KQ35&lt;&gt;""),AND(KS35&gt;=KY$46,KS35&lt;&gt;"",KU35&gt;=KY$50,KU35&lt;&gt;""),AND(KV35&gt;=KY$46,KV35&lt;&gt;"",KX35&gt;=KY$50,KX35&lt;&gt;""),AND(LT35&gt;=MG$46,LT35&lt;&gt;"",LV35&gt;=MG$50,LV35&lt;&gt;""),AND(LW35&gt;=MG$46,LW35&lt;&gt;"",LY35&gt;=MG$50,LY35&lt;&gt;""),AND(MA35&gt;=MG$46,MA35&lt;&gt;"",MC35&gt;=MG$50,MC35&lt;&gt;""),AND(MD35&gt;=MG$46,MD35&lt;&gt;"",MF35&gt;=MG$50,MF35&lt;&gt;""),AND(NB35&gt;=NO$46,NB35&lt;&gt;"",ND35&gt;=NO$50,ND35&lt;&gt;""),AND(NE35&gt;=NO$46,NE35&lt;&gt;"",NG35&gt;=NO$50,NG35&lt;&gt;""),AND(NI35&gt;=NO$46,NI35&lt;&gt;"",NK35&gt;=NO$50,NK35&lt;&gt;""),AND(NL35&gt;=NO$46,NL35&lt;&gt;"",NN35&gt;=NO$50,NN35&lt;&gt;""),AND(OJ35&gt;=OW$46,OJ35&lt;&gt;"",OL35&gt;=OW$50,OL35&lt;&gt;""),AND(OM35&gt;=OW$46,OM35&lt;&gt;"",OO35&gt;=OW$50,OO35&lt;&gt;""),AND(OQ35&gt;=OW$46,OQ35&lt;&gt;"",OS35&gt;=OW$50,OS35&lt;&gt;""),AND(OT35&gt;=OW$46,OT35&lt;&gt;"",OV35&gt;=OW$50,OV35&lt;&gt;""),AND(PR35&gt;=QE$46,PR35&lt;&gt;"",PT35&gt;=QE$50,PT35&lt;&gt;""),AND(PU35&gt;=QE$46,PU35&lt;&gt;"",PW35&gt;=QE$50,PW35&lt;&gt;""),AND(PY35&gt;=QE$46,PY35&lt;&gt;"",QA35&gt;=QE$50,QA35&lt;&gt;""),AND(QB35&gt;=QE$46,QB35&lt;&gt;"",QD35&gt;=QE$50,QD35&lt;&gt;""),AND(QZ35&gt;=RM$46,QZ35&lt;&gt;"",RB35&gt;=RM$50,RB35&lt;&gt;""),AND(RC35&gt;=RM$46,RC35&lt;&gt;"",RE35&gt;=RM$50,RE35&lt;&gt;""),AND(RG35&gt;=RM$46,RG35&lt;&gt;"",RI35&gt;=RM$50,RI35&lt;&gt;""),AND(RJ35&gt;=RM$46,RJ35&lt;&gt;"",RL35&gt;=RM$50,RL35&lt;&gt;""),AND(SH35&gt;=SU$46,SH35&lt;&gt;"",SJ35&gt;=SU$50,SJ35&lt;&gt;""),AND(SK35&gt;=SU$46,SK35&lt;&gt;"",SM35&gt;=SU$50,SM35&lt;&gt;""),AND(SO35&gt;=SU$46,SO35&lt;&gt;"",SQ35&gt;=SU$50,SQ35&lt;&gt;""),AND(SR35&gt;=SU$46,SR35&lt;&gt;"",ST35&gt;=SU$50,ST35&lt;&gt;"")),"Merit",IF(OR(AND(AO35&gt;=AY$45,AO35&lt;&gt;"",AQ35&gt;=AY$49,AQ35&lt;&gt;"",AN35=""),AND(AR35&gt;=AY$45,AR35&lt;&gt;"",AT35&gt;=AY$49,AT35&lt;&gt;"",AN35=""),AND(AV35&gt;=AY$45,AV35&lt;&gt;"",AX35&gt;=AY$49,AX35&lt;&gt;"",AN35=""),AND(BP35&gt;=BZ$45,BP35&lt;&gt;"",BR35&gt;=BZ$49,BR35&lt;&gt;"",BO35=""),AND(BS35&gt;=BZ$45,BS35&lt;&gt;"",BU35&gt;=BZ$49,BU35&lt;&gt;"",BO35=""),AND(BW35&gt;=BZ$45,BW35&lt;&gt;"",BY35&gt;=BZ$49,BY35&lt;&gt;"",BO35=""),AND(CQ35&gt;=DA$45,CQ35&lt;&gt;"",CS35&gt;=DA$49,CS35&lt;&gt;"",CP35=""),AND(CT35&gt;=DA$45,CT35&lt;&gt;"",CV35&gt;=DA$49,CV35&lt;&gt;"",CP35=""),AND(CX35&gt;=DA$45,CX35&lt;&gt;"",CZ35&gt;=DA$49,CZ35&lt;&gt;"",CP35=""),AND(DX35&gt;=EK$45,DX35&lt;&gt;"",DZ35&gt;=EK$49,DZ35&lt;&gt;""),AND(EA35&gt;=EK$45,EA35&lt;&gt;"",EC35&gt;=EK$49,EC35&lt;&gt;""),AND(EE35&gt;=EK$45,EE35&lt;&gt;"",EG35&gt;=EK$49,EG35&lt;&gt;""),AND(EH35&gt;=EK$45,EH35&lt;&gt;"",EJ35&gt;=EK$49,EJ35&lt;&gt;""),AND(FF35&gt;=FS$45,FF35&lt;&gt;"",FH35&gt;=FS$49,FH35&lt;&gt;""),AND(FI35&gt;=FS$45,FI35&lt;&gt;"",FK35&gt;=FS$49,FK35&lt;&gt;""),AND(FM35&gt;=FS$45,FM35&lt;&gt;"",FO35&gt;=FS$49,FO35&lt;&gt;""),AND(FP35&gt;=FS$45,FP35&lt;&gt;"",FR35&gt;=FS$49,FR35&lt;&gt;""),AND(GN35&gt;=HA$45,GN35&lt;&gt;"",GP35&gt;=HA$49,GP35&lt;&gt;""),AND(GQ35&gt;=HA$45,GQ35&lt;&gt;"",GS35&gt;=HA$49,GS35&lt;&gt;""),AND(GU35&gt;=HA$45,GU35&lt;&gt;"",GW35&gt;=HA$49,GW35&lt;&gt;""),AND(GX35&gt;=HA$45,GX35&lt;&gt;"",GZ35&gt;=HA$49,GZ35&lt;&gt;""),AND(HV35&gt;=II$45,HV35&lt;&gt;"",HX35&gt;=II$49,HX35&lt;&gt;""),AND(HY35&gt;=II$45,HY35&lt;&gt;"",IA35&gt;=II$49,IA35&lt;&gt;""),AND(IC35&gt;=II$45,IC35&lt;&gt;"",IE35&gt;=II$49,IE35&lt;&gt;""),AND(IF35&gt;=II$45,IF35&lt;&gt;"",IH35&gt;=II$49,IH35&lt;&gt;""),AND(JD35&gt;=JQ$45,JD35&lt;&gt;"",JF35&gt;=JQ$49,JF35&lt;&gt;""),AND(JG35&gt;=JQ$45,JG35&lt;&gt;"",JI35&gt;=JQ$49,JI35&lt;&gt;""),AND(JK35&gt;=JQ$45,JK35&lt;&gt;"",JM35&gt;=JQ$49,JM35&lt;&gt;""),AND(JN35&gt;=JQ$45,JN35&lt;&gt;"",JP35&gt;=JQ$49,JP35&lt;&gt;""),AND(KL35&gt;=KY$45,KL35&lt;&gt;"",KN35&gt;=KY$49,KN35&lt;&gt;""),AND(KO35&gt;=KY$45,KO35&lt;&gt;"",KQ35&gt;=KY$49,KQ35&lt;&gt;""),AND(KS35&gt;=KY$45,KS35&lt;&gt;"",KU35&gt;=KY$49,KU35&lt;&gt;""),AND(KV35&gt;=KY$45,KV35&lt;&gt;"",KX35&gt;=KY$49,KX35&lt;&gt;""),AND(LT35&gt;=MG$45,LT35&lt;&gt;"",LV35&gt;=MG$49,LV35&lt;&gt;""),AND(LW35&gt;=MG$45,LW35&lt;&gt;"",LY35&gt;=MG$49,LY35&lt;&gt;""),AND(MA35&gt;=MG$45,MA35&lt;&gt;"",MC35&gt;=MG$49,MC35&lt;&gt;""),AND(MD35&gt;=MG$45,MD35&lt;&gt;"",MF35&gt;=MG$49,MF35&lt;&gt;""),AND(NB35&gt;=NO$45,NB35&lt;&gt;"",ND35&gt;=NO$49,ND35&lt;&gt;""),AND(NE35&gt;=NO$45,NE35&lt;&gt;"",NG35&gt;=NO$49,NG35&lt;&gt;""),AND(NI35&gt;=NO$45,NI35&lt;&gt;"",NK35&gt;=NO$49,NK35&lt;&gt;""),AND(NL35&gt;=NO$45,NL35&lt;&gt;"",NN35&gt;=NO$49,NN35&lt;&gt;""),AND(OJ35&gt;=OW$45,OJ35&lt;&gt;"",OL35&gt;=OW$49,OL35&lt;&gt;""),AND(OM35&gt;=OW$45,OM35&lt;&gt;"",OO35&gt;=OW$49,OO35&lt;&gt;""),AND(OQ35&gt;=OW$45,OQ35&lt;&gt;"",OS35&gt;=OW$49,OS35&lt;&gt;""),AND(OT35&gt;=OW$45,OT35&lt;&gt;"",OV35&gt;=OW$49,OV35&lt;&gt;""),AND(PR35&gt;=QE$45,PR35&lt;&gt;"",PT35&gt;=QE$49,PT35&lt;&gt;""),AND(PU35&gt;=QE$45,PU35&lt;&gt;"",PW35&gt;=QE$49,PW35&lt;&gt;""),AND(PY35&gt;=QE$45,PY35&lt;&gt;"",QA35&gt;=QE$49,QA35&lt;&gt;""),AND(QB35&gt;=QE$45,QB35&lt;&gt;"",QD35&gt;=QE$49,QD35&lt;&gt;""),AND(QZ35&gt;=RM$45,QZ35&lt;&gt;"",RB35&gt;=RM$49,RB35&lt;&gt;""),AND(RC35&gt;=RM$45,RC35&lt;&gt;"",RE35&gt;=RM$49,RE35&lt;&gt;""),AND(RG35&gt;=RM$45,RG35&lt;&gt;"",RI35&gt;=RM$49,RI35&lt;&gt;""),AND(RJ35&gt;=RM$45,RJ35&lt;&gt;"",RL35&gt;=RM$49,RL35&lt;&gt;""),AND(SH35&gt;=SU$45,SH35&lt;&gt;"",SJ35&gt;=SU$49,SJ35&lt;&gt;""),AND(SK35&gt;=SU$45,SK35&lt;&gt;"",SM35&gt;=SU$49,SM35&lt;&gt;""),AND(SO35&gt;=SU$45,SO35&lt;&gt;"",SQ35&gt;=SU$49,SQ35&lt;&gt;""),AND(SR35&gt;=SU$45,SR35&lt;&gt;"",ST35&gt;=SU$49,ST35&lt;&gt;"")),"Excellence",IF(K35="P","Worlds Team",IF(H35="P","National Team","")))))</f>
        <v/>
      </c>
      <c r="K35" s="3" t="str">
        <f>IF(OR(AND(AO35&gt;=AY$44,AO35&lt;&gt;"",AQ35&gt;=AY$48,AQ35&lt;&gt;"",AN35=""),AND(AR35&gt;=AY$44,AR35&lt;&gt;"",AT35&gt;=AY$48,AT35&lt;&gt;"",AN35=""),AND(AV35&gt;=AY$44,AV35&lt;&gt;"",AX35&gt;=AY$48,AX35&lt;&gt;"",AN35=""),AND(BP35&gt;=BZ$44,BP35&lt;&gt;"",BR35&gt;=BZ$48,BR35&lt;&gt;"",BO35=""),AND(BS35&gt;=BZ$44,BS35&lt;&gt;"",BU35&gt;=BZ$48,BU35&lt;&gt;"",BO35=""),AND(BW35&gt;=BZ$44,BW35&lt;&gt;"",BY35&gt;=BZ$48,BY35&lt;&gt;"",BO35=""),AND(CQ35&gt;=DA$44,CQ35&lt;&gt;"",CS35&gt;=DA$48,CS35&lt;&gt;"",CP35=""),AND(CT35&gt;=DA$44,CT35&lt;&gt;"",CV35&gt;=DA$48,CV35&lt;&gt;"",CP35=""),AND(CX35&gt;=DA$44,CX35&lt;&gt;"",CZ35&gt;=DA$48,CZ35&lt;&gt;"",CP35=""),AND(DX35&gt;=EK$44,DX35&lt;&gt;"",DZ35&gt;=EK$48,DZ35&lt;&gt;""),AND(EA35&gt;=EK$44,EA35&lt;&gt;"",EC35&gt;=EK$48,EC35&lt;&gt;""),AND(EE35&gt;=EK$44,EE35&lt;&gt;"",EG35&gt;=EK$48,EG35&lt;&gt;""),AND(EH35&gt;=EK$44,EH35&lt;&gt;"",EJ35&gt;=EK$48,EJ35&lt;&gt;""),AND(FF35&gt;=FS$44,FF35&lt;&gt;"",FH35&gt;=FS$48,FH35&lt;&gt;""),AND(FI35&gt;=FS$44,FI35&lt;&gt;"",FK35&gt;=FS$48,FK35&lt;&gt;""),AND(FM35&gt;=FS$44,FM35&lt;&gt;"",FO35&gt;=FS$48,FO35&lt;&gt;""),AND(FP35&gt;=FS$44,FP35&lt;&gt;"",FR35&gt;=FS$48,FR35&lt;&gt;""),AND(GN35&gt;=HA$44,GN35&lt;&gt;"",GP35&gt;=HA$48,GP35&lt;&gt;""),AND(GQ35&gt;=HA$44,GQ35&lt;&gt;"",GS35&gt;=HA$48,GS35&lt;&gt;""),AND(GU35&gt;=HA$44,GU35&lt;&gt;"",GW35&gt;=HA$48,GW35&lt;&gt;""),AND(GX35&gt;=HA$44,GX35&lt;&gt;"",GZ35&gt;=HA$48,GZ35&lt;&gt;""),AND(HV35&gt;=II$44,HV35&lt;&gt;"",HX35&gt;=II$48,HX35&lt;&gt;""),AND(HY35&gt;=II$44,HY35&lt;&gt;"",IA35&gt;=II$48,IA35&lt;&gt;""),AND(IC35&gt;=II$44,IC35&lt;&gt;"",IE35&gt;=II$48,IE35&lt;&gt;""),AND(IF35&gt;=II$44,IF35&lt;&gt;"",IH35&gt;=II$48,IH35&lt;&gt;""),AND(JD35&gt;=JQ$44,JD35&lt;&gt;"",JF35&gt;=JQ$48,JF35&lt;&gt;""),AND(JG35&gt;=JQ$44,JG35&lt;&gt;"",JI35&gt;=JQ$48,JI35&lt;&gt;""),AND(JK35&gt;=JQ$44,JK35&lt;&gt;"",JM35&gt;=JQ$48,JM35&lt;&gt;""),AND(JN35&gt;=JQ$44,JN35&lt;&gt;"",JP35&gt;=JQ$48,JP35&lt;&gt;""),AND(KL35&gt;=KY$44,KL35&lt;&gt;"",KN35&gt;=KY$48,KN35&lt;&gt;""),AND(KO35&gt;=KY$44,KO35&lt;&gt;"",KQ35&gt;=KY$48,KQ35&lt;&gt;""),AND(KS35&gt;=KY$44,KS35&lt;&gt;"",KU35&gt;=KY$48,KU35&lt;&gt;""),AND(KV35&gt;=KY$44,KV35&lt;&gt;"",KX35&gt;=KY$48,KX35&lt;&gt;""),AND(LT35&gt;=MG$44,LT35&lt;&gt;"",LV35&gt;=MG$48,LV35&lt;&gt;""),AND(LW35&gt;=MG$44,LW35&lt;&gt;"",LY35&gt;=MG$48,LY35&lt;&gt;""),AND(MA35&gt;=MG$44,MA35&lt;&gt;"",MC35&gt;=MG$48,MC35&lt;&gt;""),AND(MD35&gt;=MG$44,MD35&lt;&gt;"",MF35&gt;=MG$48,MF35&lt;&gt;""),AND(NB35&gt;=NO$44,NB35&lt;&gt;"",ND35&gt;=NO$48,ND35&lt;&gt;""),AND(NE35&gt;=NO$44,NE35&lt;&gt;"",NG35&gt;=NO$48,NG35&lt;&gt;""),AND(NI35&gt;=NO$44,NI35&lt;&gt;"",NK35&gt;=NO$48,NK35&lt;&gt;""),AND(NL35&gt;=NO$44,NL35&lt;&gt;"",NN35&gt;=NO$48,NN35&lt;&gt;""),AND(OJ35&gt;=OW$44,OJ35&lt;&gt;"",OL35&gt;=OW$48,OL35&lt;&gt;""),AND(OM35&gt;=OW$44,OM35&lt;&gt;"",OO35&gt;=OW$48,OO35&lt;&gt;""),AND(OQ35&gt;=OW$44,OQ35&lt;&gt;"",OS35&gt;=OW$48,OS35&lt;&gt;""),AND(OT35&gt;=OW$44,OT35&lt;&gt;"",OV35&gt;=OW$48,OV35&lt;&gt;""),AND(PR35&gt;=QE$44,PR35&lt;&gt;"",PT35&gt;=QE$48,PT35&lt;&gt;""),AND(PU35&gt;=QE$44,PU35&lt;&gt;"",PW35&gt;=QE$48,PW35&lt;&gt;""),AND(PY35&gt;=QE$44,PY35&lt;&gt;"",QA35&gt;=QE$48,QA35&lt;&gt;""),AND(QB35&gt;=QE$44,QB35&lt;&gt;"",QD35&gt;=QE$48,QD35&lt;&gt;""),AND(QZ35&gt;=RM$44,QZ35&lt;&gt;"",RB35&gt;=RM$48,RB35&lt;&gt;""),AND(RC35&gt;=RM$44,RC35&lt;&gt;"",RE35&gt;=RM$48,RE35&lt;&gt;""),AND(RG35&gt;=RM$44,RG35&lt;&gt;"",RI35&gt;=RM$48,RI35&lt;&gt;""),AND(RJ35&gt;=RM$44,RJ35&lt;&gt;"",RL35&gt;=RM$48,RL35&lt;&gt;""),AND(SH35&gt;=SU$44,SH35&lt;&gt;"",SJ35&gt;=SU$48,SJ35&lt;&gt;""),AND(SK35&gt;=SU$44,SK35&lt;&gt;"",SM35&gt;=SU$48,SM35&lt;&gt;""),AND(SO35&gt;=SU$44,SO35&lt;&gt;"",SQ35&gt;=SU$48,SQ35&lt;&gt;""),AND(SR35&gt;=SU$44,SR35&lt;&gt;"",ST35&gt;=SU$48,ST35&lt;&gt;"")),"P","")</f>
        <v/>
      </c>
      <c r="L35" s="8">
        <f>IF(COUNT(AQ35,AT35,BR35,BU35,CS35,CV35)&gt;0,LARGE((AQ35,AT35,BR35,BU35,CS35,CV35),1),0)</f>
        <v>39.06</v>
      </c>
      <c r="M35" s="8" t="str">
        <f>IF(L35="","",IF(OR(L35=CS35,L35=CV35),$CA$1,IF(OR(L35=BR35,L35=BU35),$AZ$1,IF(OR(L35=AQ35,L35=AT35),$Y$1,""))))</f>
        <v>2024 Elite Canada</v>
      </c>
      <c r="N35" s="8">
        <f>IF(COUNT(AQ35,AT35,BR35,BU35,CS35,CV35)&gt;1,LARGE((AQ35,AT35,BR35,BU35,CS35,CV35),2),0)</f>
        <v>31.369999999999997</v>
      </c>
      <c r="O35" s="8" t="str">
        <f>IF(N35="","",IF(OR(N35=CS35,N35=CV35),$CA$1,IF(OR(N35=BR35,N35=BU35),$AZ$1,IF(OR(N35=AQ35,N35=AT35),$Y$1,""))))</f>
        <v>2023 3rd Domestic Trial</v>
      </c>
      <c r="P35" s="8">
        <f>IF(COUNT(AQ35,AT35,BR35,BU35,CS35,CV35)&gt;2,MAX(AX35,BY35,CZ35,LARGE((AQ35,AT35,BR35,BU35,CS35,CV35),3)),IF(MAX(AX35,BY35,CZ35)&gt;0,MAX(AX35,BY35,CZ35),0))</f>
        <v>20.98</v>
      </c>
      <c r="Q35" s="8" t="str">
        <f>IF(P35="","",IF(OR(P35=CS35,P35=CV35,P35=CZ35),$CA$1,IF(OR(P35=BR35,P35=BU35,P35=BY35),$AZ$1,IF(OR(P35=AQ35,P35=AT35,P35=AX35),$Y$1,""))))</f>
        <v>2023 3rd Domestic Trial</v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9.4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Elite Canada</v>
      </c>
      <c r="T35" s="8">
        <f>IF(MAX(IF(AO35&gt;=$AY$43,AP35,0),IF(AR35&gt;=$AY$43,AS35,0),IF(AV35&gt;=$AY$43,AW35,0),IF(BP35&gt;=$BZ$43,BQ35,0),IF(BS35&gt;=$BZ$43,BT35,0),IF(BW35&gt;=$BZ$43,BX35,0),IF(CQ35&gt;=$DA$43,CR35,0),IF(CT35&gt;=$DA$43,CU35,0),IF(CX35&gt;=$DA$43,CY35,0),IF(DX35&gt;=$EK$43,DY35,0),IF(EA35&gt;=$EK$43,EB35,0),IF(EE35&gt;=$EK$43,EF35,0),IF(EH35&gt;=$EK$43,EI35,0),IF(FF35&gt;=$FS$43,FG35,0),IF(FI35&gt;=$FS$43,FJ35,0),IF(FM35&gt;=$FS$43,FN35,0),IF(FP35&gt;=$FS$43,FQ35,0),IF(GN35&gt;=$HA$43,GO35,0),IF(GQ35&gt;=$HA$43,GR35,0),IF(GU35&gt;=$HA$43,GV35,0),IF(GX35&gt;=$HA$43,GY35,0),IF(HV35&gt;=$II$43,HW35,0),IF(HY35&gt;=$II$43,HZ35,0),IF(IC35&gt;=$II$43,ID35,0),IF(IF35&gt;=$II$43,IG35,0),IF(JD35&gt;=$JQ$43,JE35,0),IF(JG35&gt;=$JQ$43,JH35,0),IF(JK35&gt;=$JQ$43,JL35,0),IF(JN35&gt;=$JQ$43,JO35,0),IF(KL35&gt;=$KY$43,KM35,0),IF(KO35&gt;=$KY$43,KP35,0),IF(KS35&gt;=$KY$43,KT35,0),IF(KV35&gt;=$KY$43,KW35,0),IF(LT35&gt;=$MG$43,LU35,0),IF(LW35&gt;=$MG$43,LX35,0),IF(MA35&gt;=$MG$43,MB35,0),IF(MD35&gt;=$MG$43,ME35,0),IF(NB35&gt;=$NO$43,NC35,0),IF(NE35&gt;=$NO$43,NF35,0),IF(NI35&gt;=$NO$43,NJ35,0),IF(NL35&gt;=$NO$43,NM35,0),IF(OJ35&gt;=$OW$43,OK35,0),IF(OM35&gt;=$OW$43,ON35,0),IF(OQ35&gt;=$OW$43,OR35,0),IF(OT35&gt;=$OW$43,OU35,0),IF(PR35&gt;=$QE$43,PS35,0),IF(PU35&gt;=$QE$43,PV35,0),IF(PY35&gt;=$QE$43,PZ35,0),IF(QB35&gt;=$QE$43,QC35,0),IF(QZ35&gt;=$RM$43,RA35,0),IF(RC35&gt;=$RM$43,RD35,0),IF(RG35&gt;=$RM$43,RH35,0),IF(RJ35&gt;=$RM$43,RK35,0),IF(SH35&gt;=$SU$43,SI35,0),IF(SK35&gt;=$SU$43,SL35,0),IF(SO35&gt;=$SU$43,SP35,0),IF(SR35&gt;=$SU$43,SS35,0))&gt;0,MAX(IF(AO35&gt;=$AY$43,AP35,0),IF(AR35&gt;=$AY$43,AS35,0),IF(AV35&gt;=$AY$43,AW35,0),IF(BP35&gt;=$BZ$43,BQ35,0),IF(BS35&gt;=$BZ$43,BT35,0),IF(BW35&gt;=$BZ$43,BX35,0),IF(CQ35&gt;=$DA$43,CR35,0),IF(CT35&gt;=$DA$43,CU35,0),IF(CX35&gt;=$DA$43,CY35,0),IF(DX35&gt;=$EK$43,DY35,0),IF(EA35&gt;=$EK$43,EB35,0),IF(EE35&gt;=$EK$43,EF35,0),IF(EH35&gt;=$EK$43,EI35,0),IF(FF35&gt;=$FS$43,FG35,0),IF(FI35&gt;=$FS$43,FJ35,0),IF(FM35&gt;=$FS$43,FN35,0),IF(FP35&gt;=$FS$43,FQ35,0),IF(GN35&gt;=$HA$43,GO35,0),IF(GQ35&gt;=$HA$43,GR35,0),IF(GU35&gt;=$HA$43,GV35,0),IF(GX35&gt;=$HA$43,GY35,0),IF(HV35&gt;=$II$43,HW35,0),IF(HY35&gt;=$II$43,HZ35,0),IF(IC35&gt;=$II$43,ID35,0),IF(IF35&gt;=$II$43,IG35,0),IF(JD35&gt;=$JQ$43,JE35,0),IF(JG35&gt;=$JQ$43,JH35,0),IF(JK35&gt;=$JQ$43,JL35,0),IF(JN35&gt;=$JQ$43,JO35,0),IF(KL35&gt;=$KY$43,KM35,0),IF(KO35&gt;=$KY$43,KP35,0),IF(KS35&gt;=$KY$43,KT35,0),IF(KV35&gt;=$KY$43,KW35,0),IF(LT35&gt;=$MG$43,LU35,0),IF(LW35&gt;=$MG$43,LX35,0),IF(MA35&gt;=$MG$43,MB35,0),IF(MD35&gt;=$MG$43,ME35,0),IF(NB35&gt;=$NO$43,NC35,0),IF(NE35&gt;=$NO$43,NF35,0),IF(NI35&gt;=$NO$43,NJ35,0),IF(NL35&gt;=$NO$43,NM35,0),IF(OJ35&gt;=$OW$43,OK35,0),IF(OM35&gt;=$OW$43,ON35,0),IF(OQ35&gt;=$OW$43,OR35,0),IF(OT35&gt;=$OW$43,OU35,0),IF(PR35&gt;=$QE$43,PS35,0),IF(PU35&gt;=$QE$43,PV35,0),IF(PY35&gt;=$QE$43,PZ35,0),IF(QB35&gt;=$QE$43,QC35,0),IF(QZ35&gt;=$RM$43,RA35,0),IF(RC35&gt;=$RM$43,RD35,0),IF(RG35&gt;=$RM$43,RH35,0),IF(RJ35&gt;=$RM$43,RK35,0),IF(SH35&gt;=$SU$43,SI35,0),IF(SK35&gt;=$SU$43,SL35,0),IF(SO35&gt;=$SU$43,SP35,0),IF(SR35&gt;=$SU$43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>
        <v>8.1999999999999993</v>
      </c>
      <c r="Z35" s="22">
        <v>5.4</v>
      </c>
      <c r="AA35" s="22">
        <v>8.1</v>
      </c>
      <c r="AB35" s="22">
        <v>9.67</v>
      </c>
      <c r="AC35" s="22">
        <v>0</v>
      </c>
      <c r="AD35" s="22">
        <v>5.4</v>
      </c>
      <c r="AE35" s="22">
        <v>3.5</v>
      </c>
      <c r="AF35" s="22">
        <v>5.4</v>
      </c>
      <c r="AG35" s="22">
        <v>6.68</v>
      </c>
      <c r="AH35" s="22">
        <v>0</v>
      </c>
      <c r="AI35" s="22"/>
      <c r="AJ35" s="22"/>
      <c r="AK35" s="22"/>
      <c r="AL35" s="22"/>
      <c r="AM35" s="22"/>
      <c r="AN35" s="27"/>
      <c r="AO35" s="38">
        <f>IF(AA35&gt;0,AA35,"")</f>
        <v>8.1</v>
      </c>
      <c r="AP35" s="38">
        <f>IF(AB35&gt;0,AB35,"")</f>
        <v>9.67</v>
      </c>
      <c r="AQ35" s="40">
        <f>IF(SUM(Y35:AB35)-AC35&gt;0,SUM(Y35:AB35)-AC35,"")</f>
        <v>31.369999999999997</v>
      </c>
      <c r="AR35" s="40">
        <f>IF(AF35&gt;0,AF35,"")</f>
        <v>5.4</v>
      </c>
      <c r="AS35" s="40">
        <f>IF(AG35&gt;0,AG35,"")</f>
        <v>6.68</v>
      </c>
      <c r="AT35" s="40">
        <f>IF(SUM(AD35:AG35)-AH35&gt;0,SUM(AD35:AG35)-AH35,"")</f>
        <v>20.98</v>
      </c>
      <c r="AU35" s="40">
        <f>IF(AQ35="","",MAX(AQ35,AT35))</f>
        <v>31.369999999999997</v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>
        <f>IF(SUM(AU35,AX35)&gt;0,SUM(AU35,AX35),"")</f>
        <v>31.369999999999997</v>
      </c>
      <c r="AZ35" s="26">
        <v>4.4000000000000004</v>
      </c>
      <c r="BA35" s="26">
        <v>2.5</v>
      </c>
      <c r="BB35" s="26">
        <v>4</v>
      </c>
      <c r="BC35" s="26">
        <v>5</v>
      </c>
      <c r="BD35" s="26">
        <v>0</v>
      </c>
      <c r="BE35" s="26">
        <v>10.3</v>
      </c>
      <c r="BF35" s="26">
        <v>6.7</v>
      </c>
      <c r="BG35" s="26">
        <v>9.4</v>
      </c>
      <c r="BH35" s="26">
        <v>12.66</v>
      </c>
      <c r="BI35" s="26">
        <v>0</v>
      </c>
      <c r="BJ35" s="26"/>
      <c r="BK35" s="26"/>
      <c r="BL35" s="26"/>
      <c r="BM35" s="26"/>
      <c r="BN35" s="26"/>
      <c r="BO35" s="28"/>
      <c r="BP35" s="39">
        <f>IF(BB35&gt;0,BB35,"")</f>
        <v>4</v>
      </c>
      <c r="BQ35" s="39">
        <f>IF(BC35&gt;0,BC35,"")</f>
        <v>5</v>
      </c>
      <c r="BR35" s="11">
        <f>IF(SUM(AZ35:BC35)-BD35&gt;0,SUM(AZ35:BC35)-BD35,"")</f>
        <v>15.9</v>
      </c>
      <c r="BS35" s="11">
        <f>IF(BG35&gt;0,BG35,"")</f>
        <v>9.4</v>
      </c>
      <c r="BT35" s="11">
        <f>IF(BH35&gt;0,BH35,"")</f>
        <v>12.66</v>
      </c>
      <c r="BU35" s="11">
        <f>IF(SUM(BE35:BH35)-BI35&gt;0,SUM(BE35:BH35)-BI35,"")</f>
        <v>39.06</v>
      </c>
      <c r="BV35" s="11">
        <f>IF(BR35="","",MAX(BR35,BU35))</f>
        <v>39.06</v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>
        <f>IF(SUM(BV35,BY35)&gt;0,SUM(BV35,BY35),"")</f>
        <v>39.06</v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>IF(CC35&gt;0,CC35,"")</f>
        <v/>
      </c>
      <c r="CR35" s="38" t="str">
        <f>IF(CD35&gt;0,CD35,"")</f>
        <v/>
      </c>
      <c r="CS35" s="40" t="str">
        <f>IF(SUM(CA35:CD35)-CE35&gt;0,SUM(CA35:CD35)-CE35,"")</f>
        <v/>
      </c>
      <c r="CT35" s="40" t="str">
        <f>IF(CH35&gt;0,CH35,"")</f>
        <v/>
      </c>
      <c r="CU35" s="40" t="str">
        <f>IF(CI35&gt;0,CI35,"")</f>
        <v/>
      </c>
      <c r="CV35" s="40" t="str">
        <f>IF(SUM(CF35:CI35)-CJ35&gt;0,SUM(CF35:CI35)-CJ35,"")</f>
        <v/>
      </c>
      <c r="CW35" s="40" t="str">
        <f>IF(CS35="","",MAX(CS35,CV35))</f>
        <v/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 t="str">
        <f>IF(SUM(CW35,CZ35)&gt;0,SUM(CW35,CZ35),"")</f>
        <v/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2.2000000000000002</v>
      </c>
      <c r="SW35" s="22">
        <f>IF($CP35="P",CB35,(CB35+BA35)/2)</f>
        <v>1.25</v>
      </c>
      <c r="SX35" s="22">
        <f>IF($CP35="P",CC35,(CC35+BB35)/2)</f>
        <v>2</v>
      </c>
      <c r="SY35" s="22">
        <f>IF($CP35="P",CD35,(CD35+BC35)/2)</f>
        <v>2.5</v>
      </c>
      <c r="SZ35" s="22">
        <f>IF($CP35="P",CE35,(CE35+BD35)/2)</f>
        <v>0</v>
      </c>
      <c r="TA35" s="22">
        <f>IF($CP35="P",CF35,(CF35+BE35)/2)</f>
        <v>5.15</v>
      </c>
      <c r="TB35" s="22">
        <f>IF($CP35="P",CG35,(CG35+BF35)/2)</f>
        <v>3.35</v>
      </c>
      <c r="TC35" s="22">
        <f>IF($CP35="P",CH35,(CH35+BG35)/2)</f>
        <v>4.7</v>
      </c>
      <c r="TD35" s="22">
        <f>IF($CP35="P",CI35,(CI35+BH35)/2)</f>
        <v>6.33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>
        <f>IF(SX35&gt;0,SX35,"")</f>
        <v>2</v>
      </c>
      <c r="TM35" s="40">
        <f>IF(SY35&gt;0,SY35,"")</f>
        <v>2.5</v>
      </c>
      <c r="TN35" s="40">
        <f>IF(SUM(SV35:SY35)-SZ35&gt;0,SUM(SV35:SY35)-SZ35,"")</f>
        <v>7.95</v>
      </c>
      <c r="TO35" s="40">
        <f>IF(TC35&gt;0,TC35,"")</f>
        <v>4.7</v>
      </c>
      <c r="TP35" s="40">
        <f>IF(TD35&gt;0,TD35,"")</f>
        <v>6.33</v>
      </c>
      <c r="TQ35" s="40">
        <f>IF(SUM(TA35:TD35)-TE35&gt;0,SUM(TA35:TD35)-TE35,"")</f>
        <v>19.53</v>
      </c>
      <c r="TR35" s="40">
        <f>IF(MAX(TN35,TQ35)&gt;0,MAX(TN35,TQ35),"")</f>
        <v>19.53</v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>
        <f>IF(SUM(TR35,TU35)&gt;0,SUM(TR35,TU35),"")</f>
        <v>19.53</v>
      </c>
    </row>
    <row r="36" spans="1:542" x14ac:dyDescent="0.2">
      <c r="A36" s="4" t="str" cm="1">
        <f t="array" ref="A36">IF(AND(J36&lt;&gt;"",J36&lt;&gt;"No DD"),SUMPRODUCT((J$4:J$41&lt;&gt;"")*(J$4:J$41&lt;&gt;"No DD")*(F$4:F$41&gt;F36))+1,IF(J36="No DD",SUMPRODUCT((J$4:J$41="No DD")*(F$4:F$41&gt;F36))+1+SUMPRODUCT((J$4:J$41&lt;&gt;"")*(J$4:J$41&lt;&gt;"No DD")),""))</f>
        <v/>
      </c>
      <c r="B36" s="4" t="str" cm="1">
        <f t="array" ref="B36">IF(AND(J36&lt;&gt;"",J36&lt;&gt;"No DD",G36=""),SUMPRODUCT((J$4:J$41&lt;&gt;"")*(J$4:J$41&lt;&gt;"No DD")*(G$4:G$41="")*(F$4:F$41&gt;F36))+1,IF(J36="No DD",SUMPRODUCT((J$4:J$41="No DD")*(F$4:F$41&gt;F36)*(G$4:G$41=""))+1+SUMPRODUCT((J$4:J$41&lt;&gt;"")*(G$4:G$41="")*(J$4:J$41&lt;&gt;"No DD")),""))</f>
        <v/>
      </c>
      <c r="C36" s="5" t="s">
        <v>231</v>
      </c>
      <c r="D36" s="4" t="s">
        <v>3</v>
      </c>
      <c r="E36" s="4">
        <v>2007</v>
      </c>
      <c r="F36" s="9">
        <f>SUM(L36:V36)+SUM(L36:T36)*0.0000001+SUM(L36)*0.0000000000001</f>
        <v>100.00001000000475</v>
      </c>
      <c r="G36" s="66"/>
      <c r="H36" s="3" t="str">
        <f>IF(OR(AND(AO36&gt;=AY$43,AO36&lt;&gt;"",AQ36&gt;=AY$47,AQ36&lt;&gt;"",AN36=""),AND(AR36&gt;=AY$43,AR36&lt;&gt;"",AT36&gt;=AY$47,AT36&lt;&gt;"",AN36=""),AND(AV36&gt;=AY$43,AV36&lt;&gt;"",AX36&gt;=AY$47,AX36&lt;&gt;"",AN36=""),AND(BP36&gt;=BZ$43,BP36&lt;&gt;"",BR36&gt;=BZ$47,BR36&lt;&gt;"",BO36=""),AND(BS36&gt;=BZ$43,BS36&lt;&gt;"",BU36&gt;=BZ$47,BU36&lt;&gt;"",BO36=""),AND(BW36&gt;=BZ$43,BW36&lt;&gt;"",BY36&gt;=BZ$47,BY36&lt;&gt;"",BO36=""),AND(CQ36&gt;=DA$43,CQ36&lt;&gt;"",CS36&gt;=DA$47,CS36&lt;&gt;"",CP36=""),AND(CT36&gt;=DA$43,CT36&lt;&gt;"",CV36&gt;=DA$47,CV36&lt;&gt;"",CP36=""),AND(CX36&gt;=DA$43,CX36&lt;&gt;"",CZ36&gt;=DA$47,CZ36&lt;&gt;"",CP36=""),AND(DX36&gt;=EK$43,DX36&lt;&gt;"",DZ36&gt;=EK$47,DZ36&lt;&gt;""),AND(EA36&gt;=EK$43,EA36&lt;&gt;"",EC36&gt;=EK$47,EC36&lt;&gt;""),AND(EE36&gt;=EK$43,EE36&lt;&gt;"",EG36&gt;=EK$47,EG36&lt;&gt;""),AND(EH36&gt;=EK$43,EH36&lt;&gt;"",EJ36&gt;=EK$47,EJ36&lt;&gt;""),AND(FF36&gt;=FS$43,FF36&lt;&gt;"",FH36&gt;=FS$47,FH36&lt;&gt;""),AND(FI36&gt;=FS$43,FI36&lt;&gt;"",FK36&gt;=FS$47,FK36&lt;&gt;""),AND(FM36&gt;=FS$43,FM36&lt;&gt;"",FO36&gt;=FS$47,FO36&lt;&gt;""),AND(FP36&gt;=FS$43,FP36&lt;&gt;"",FR36&gt;=FS$47,FR36&lt;&gt;""),AND(GN36&gt;=HA$43,GN36&lt;&gt;"",GP36&gt;=HA$47,GP36&lt;&gt;""),AND(GQ36&gt;=HA$43,GQ36&lt;&gt;"",GS36&gt;=HA$47,GS36&lt;&gt;""),AND(GU36&gt;=HA$43,GU36&lt;&gt;"",GW36&gt;=HA$47,GW36&lt;&gt;""),AND(GX36&gt;=HA$43,GX36&lt;&gt;"",GZ36&gt;=HA$47,GZ36&lt;&gt;""),AND(HV36&gt;=II$43,HV36&lt;&gt;"",HX36&gt;=II$47,HX36&lt;&gt;""),AND(HY36&gt;=II$43,HY36&lt;&gt;"",IA36&gt;=II$47,IA36&lt;&gt;""),AND(IC36&gt;=II$43,IC36&lt;&gt;"",IE36&gt;=II$47,IE36&lt;&gt;""),AND(IF36&gt;=II$43,IF36&lt;&gt;"",IH36&gt;=II$47,IH36&lt;&gt;""),AND(JD36&gt;=JQ$43,JD36&lt;&gt;"",JF36&gt;=JQ$47,JF36&lt;&gt;""),AND(JG36&gt;=JQ$43,JG36&lt;&gt;"",JI36&gt;=JQ$47,JI36&lt;&gt;""),AND(JK36&gt;=JQ$43,JK36&lt;&gt;"",JM36&gt;=JQ$47,JM36&lt;&gt;""),AND(JN36&gt;=JQ$43,JN36&lt;&gt;"",JP36&gt;=JQ$47,JP36&lt;&gt;""),AND(KL36&gt;=KY$43,KL36&lt;&gt;"",KN36&gt;=KY$47,KN36&lt;&gt;""),AND(KO36&gt;=KY$43,KO36&lt;&gt;"",KQ36&gt;=KY$47,KQ36&lt;&gt;""),AND(KS36&gt;=KY$43,KS36&lt;&gt;"",KU36&gt;=KY$47,KU36&lt;&gt;""),AND(KV36&gt;=KY$43,KV36&lt;&gt;"",KX36&gt;=KY$47,KX36&lt;&gt;""),AND(LT36&gt;=MG$43,LT36&lt;&gt;"",LV36&gt;=MG$47,LV36&lt;&gt;""),AND(LW36&gt;=MG$43,LW36&lt;&gt;"",LY36&gt;=MG$47,LY36&lt;&gt;""),AND(MA36&gt;=MG$43,MA36&lt;&gt;"",MC36&gt;=MG$47,MC36&lt;&gt;""),AND(MD36&gt;=MG$43,MD36&lt;&gt;"",MF36&gt;=MG$47,MF36&lt;&gt;""),AND(NB36&gt;=NO$43,NB36&lt;&gt;"",ND36&gt;=NO$47,ND36&lt;&gt;""),AND(NE36&gt;=NO$43,NE36&lt;&gt;"",NG36&gt;=NO$47,NG36&lt;&gt;""),AND(NI36&gt;=NO$43,NI36&lt;&gt;"",NK36&gt;=NO$47,NK36&lt;&gt;""),AND(NL36&gt;=NO$43,NL36&lt;&gt;"",NN36&gt;=NO$47,NN36&lt;&gt;""),AND(OJ36&gt;=OW$43,OJ36&lt;&gt;"",OL36&gt;=OW$47,OL36&lt;&gt;""),AND(OM36&gt;=OW$43,OM36&lt;&gt;"",OO36&gt;=OW$47,OO36&lt;&gt;""),AND(OQ36&gt;=OW$43,OQ36&lt;&gt;"",OS36&gt;=OW$47,OS36&lt;&gt;""),AND(OT36&gt;=OW$43,OT36&lt;&gt;"",OV36&gt;=OW$47,OV36&lt;&gt;""),AND(PR36&gt;=QE$43,PR36&lt;&gt;"",PT36&gt;=QE$47,PT36&lt;&gt;""),AND(PU36&gt;=QE$43,PU36&lt;&gt;"",PW36&gt;=QE$47,PW36&lt;&gt;""),AND(PY36&gt;=QE$43,PY36&lt;&gt;"",QA36&gt;=QE$47,QA36&lt;&gt;""),AND(QB36&gt;=QE$43,QB36&lt;&gt;"",QD36&gt;=QE$47,QD36&lt;&gt;""),AND(QZ36&gt;=RM$43,QZ36&lt;&gt;"",RB36&gt;=RM$47,RB36&lt;&gt;""),AND(RC36&gt;=RM$43,RC36&lt;&gt;"",RE36&gt;=RM$47,RE36&lt;&gt;""),AND(RG36&gt;=RM$43,RG36&lt;&gt;"",RI36&gt;=RM$47,RI36&lt;&gt;""),AND(RJ36&gt;=RM$43,RJ36&lt;&gt;"",RL36&gt;=RM$47,RL36&lt;&gt;""),AND(SH36&gt;=SU$43,SH36&lt;&gt;"",SJ36&gt;=SU$47,SJ36&lt;&gt;""),AND(SK36&gt;=SU$43,SK36&lt;&gt;"",SM36&gt;=SU$47,SM36&lt;&gt;""),AND(SO36&gt;=SU$43,SO36&lt;&gt;"",SQ36&gt;=SU$47,SQ36&lt;&gt;""),AND(SR36&gt;=SU$43,SR36&lt;&gt;"",ST36&gt;=SU$47,ST36&lt;&gt;"")),"P","")</f>
        <v/>
      </c>
      <c r="I36" s="3" t="str">
        <f>IF(OR(AND(AQ36&gt;=AY$47,AQ36&lt;&gt;"",AN36=""),AND(AT36&gt;=AY$47,AT36&lt;&gt;"",AN36=""),AND(AX36&gt;=AY$47,AX36&lt;&gt;"",AN36=""),AND(BR36&gt;=BZ$47,BR36&lt;&gt;"",BO36=""),AND(BU36&gt;=BZ$47,BU36&lt;&gt;"",BO36=""),AND(BY36&gt;=BZ$47,BY36&lt;&gt;"",BO36=""),AND(CS36&gt;=DA$47,CS36&lt;&gt;"",CP36=""),AND(CV36&gt;=DA$47,CV36&lt;&gt;"",CP36=""),AND(CZ36&gt;=DA$47,CZ36&lt;&gt;"",CP36=""),AND(DZ36&gt;=EK$47,DZ36&lt;&gt;""),AND(EC36&gt;=EK$47,EC36&lt;&gt;""),AND(EG36&gt;=EK$47,EG36&lt;&gt;""),AND(EJ36&gt;=EK$47,EJ36&lt;&gt;""),AND(FH36&gt;=FS$47,FH36&lt;&gt;""),AND(FK36&gt;=FS$47,FK36&lt;&gt;""),AND(FO36&gt;=FS$47,FO36&lt;&gt;""),AND(FR36&gt;=FS$47,FR36&lt;&gt;""),AND(GP36&gt;=HA$47,GP36&lt;&gt;""),AND(GS36&gt;=HA$47,GS36&lt;&gt;""),AND(GW36&gt;=HA$47,GW36&lt;&gt;""),AND(GZ36&gt;=HA$47,GZ36&lt;&gt;""),AND(HX36&gt;=II$47,HX36&lt;&gt;""),AND(IA36&gt;=II$47,IA36&lt;&gt;""),AND(IE36&gt;=II$47,IE36&lt;&gt;""),AND(IH36&gt;=II$47,IH36&lt;&gt;""),AND(JF36&gt;=JQ$47,JF36&lt;&gt;""),AND(JI36&gt;=JQ$47,JI36&lt;&gt;""),AND(JM36&gt;=JQ$47,JM36&lt;&gt;""),AND(JP36&gt;=JQ$47,JP36&lt;&gt;""),AND(KN36&gt;=KY$47,KN36&lt;&gt;""),AND(KQ36&gt;=KY$47,KQ36&lt;&gt;""),AND(KU36&gt;=KY$47,KU36&lt;&gt;""),AND(KX36&gt;=KY$47,KX36&lt;&gt;""),AND(LV36&gt;=MG$47,LV36&lt;&gt;""),AND(LY36&gt;=MG$47,LY36&lt;&gt;""),AND(MC36&gt;=MG$47,MC36&lt;&gt;""),AND(MF36&gt;=MG$47,MF36&lt;&gt;""),AND(ND36&gt;=NO$47,ND36&lt;&gt;""),AND(NG36&gt;=NO$47,NG36&lt;&gt;""),AND(NK36&gt;=NO$47,NK36&lt;&gt;""),AND(NN36&gt;=NO$47,NN36&lt;&gt;""),AND(OL36&gt;=OW$47,OL36&lt;&gt;""),AND(OO36&gt;=OW$47,OO36&lt;&gt;""),AND(OS36&gt;=OW$47,OS36&lt;&gt;""),AND(OV36&gt;=OW$47,OV36&lt;&gt;""),AND(PT36&gt;=QE$47,PT36&lt;&gt;""),AND(PW36&gt;=QE$47,PW36&lt;&gt;""),AND(QA36&gt;=QE$47,QA36&lt;&gt;""),AND(QD36&gt;=QE$47,QD36&lt;&gt;""),AND(RB36&gt;=RM$47,RB36&lt;&gt;""),AND(RE36&gt;=RM$47,RE36&lt;&gt;""),AND(RI36&gt;=RM$47,RI36&lt;&gt;""),AND(RL36&gt;=RM$47,RL36&lt;&gt;""),AND(SJ36&gt;=SU$47,SJ36&lt;&gt;""),AND(SM36&gt;=SU$47,SM36&lt;&gt;""),AND(SQ36&gt;=SU$47,SQ36&lt;&gt;""),AND(ST36&gt;=SU$47,ST36&lt;&gt;"")),"P","")</f>
        <v/>
      </c>
      <c r="J36" s="36" t="str">
        <f>IF(AND(I36="P",H36=""),"No DD",IF(OR(AND(AO36&gt;=AY$46,AO36&lt;&gt;"",AQ36&gt;=AY$50,AQ36&lt;&gt;"",AN36=""),AND(AR36&gt;=AY$46,AR36&lt;&gt;"",AT36&gt;=AY$50,AT36&lt;&gt;"",AN36=""),AND(AV36&gt;=AY$46,AV36&lt;&gt;"",AX36&gt;=AY$50,AX36&lt;&gt;"",AN36=""),AND(BP36&gt;=BZ$46,BP36&lt;&gt;"",BR36&gt;=BZ$50,BR36&lt;&gt;"",BO36=""),AND(BS36&gt;=BZ$46,BS36&lt;&gt;"",BU36&gt;=BZ$50,BU36&lt;&gt;"",BO36=""),AND(BW36&gt;=BZ$46,BW36&lt;&gt;"",BY36&gt;=BZ$50,BY36&lt;&gt;"",BO36=""),AND(CQ36&gt;=DA$46,CQ36&lt;&gt;"",CS36&gt;=DA$50,CS36&lt;&gt;"",CP36=""),AND(CT36&gt;=DA$46,CT36&lt;&gt;"",CV36&gt;=DA$50,CV36&lt;&gt;"",CP36=""),AND(CX36&gt;=DA$46,CX36&lt;&gt;"",CZ36&gt;=DA$50,CZ36&lt;&gt;"",CP36=""),AND(DX36&gt;=EK$46,DX36&lt;&gt;"",DZ36&gt;=EK$50,DZ36&lt;&gt;""),AND(EA36&gt;=EK$46,EA36&lt;&gt;"",EC36&gt;=EK$50,EC36&lt;&gt;""),AND(EE36&gt;=EK$46,EE36&lt;&gt;"",EG36&gt;=EK$50,EG36&lt;&gt;""),AND(EH36&gt;=EK$46,EH36&lt;&gt;"",EJ36&gt;=EK$50,EJ36&lt;&gt;""),AND(FF36&gt;=FS$46,FF36&lt;&gt;"",FH36&gt;=FS$50,FH36&lt;&gt;""),AND(FI36&gt;=FS$46,FI36&lt;&gt;"",FK36&gt;=FS$50,FK36&lt;&gt;""),AND(FM36&gt;=FS$46,FM36&lt;&gt;"",FO36&gt;=FS$50,FO36&lt;&gt;""),AND(FP36&gt;=FS$46,FP36&lt;&gt;"",FR36&gt;=FS$50,FR36&lt;&gt;""),AND(GN36&gt;=HA$46,GN36&lt;&gt;"",GP36&gt;=HA$50,GP36&lt;&gt;""),AND(GQ36&gt;=HA$46,GQ36&lt;&gt;"",GS36&gt;=HA$50,GS36&lt;&gt;""),AND(GU36&gt;=HA$46,GU36&lt;&gt;"",GW36&gt;=HA$50,GW36&lt;&gt;""),AND(GX36&gt;=HA$46,GX36&lt;&gt;"",GZ36&gt;=HA$50,GZ36&lt;&gt;""),AND(HV36&gt;=II$46,HV36&lt;&gt;"",HX36&gt;=II$50,HX36&lt;&gt;""),AND(HY36&gt;=II$46,HY36&lt;&gt;"",IA36&gt;=II$50,IA36&lt;&gt;""),AND(IC36&gt;=II$46,IC36&lt;&gt;"",IE36&gt;=II$50,IE36&lt;&gt;""),AND(IF36&gt;=II$46,IF36&lt;&gt;"",IH36&gt;=II$50,IH36&lt;&gt;""),AND(JD36&gt;=JQ$46,JD36&lt;&gt;"",JF36&gt;=JQ$50,JF36&lt;&gt;""),AND(JG36&gt;=JQ$46,JG36&lt;&gt;"",JI36&gt;=JQ$50,JI36&lt;&gt;""),AND(JK36&gt;=JQ$46,JK36&lt;&gt;"",JM36&gt;=JQ$50,JM36&lt;&gt;""),AND(JN36&gt;=JQ$46,JN36&lt;&gt;"",JP36&gt;=JQ$50,JP36&lt;&gt;""),AND(KL36&gt;=KY$46,KL36&lt;&gt;"",KN36&gt;=KY$50,KN36&lt;&gt;""),AND(KO36&gt;=KY$46,KO36&lt;&gt;"",KQ36&gt;=KY$50,KQ36&lt;&gt;""),AND(KS36&gt;=KY$46,KS36&lt;&gt;"",KU36&gt;=KY$50,KU36&lt;&gt;""),AND(KV36&gt;=KY$46,KV36&lt;&gt;"",KX36&gt;=KY$50,KX36&lt;&gt;""),AND(LT36&gt;=MG$46,LT36&lt;&gt;"",LV36&gt;=MG$50,LV36&lt;&gt;""),AND(LW36&gt;=MG$46,LW36&lt;&gt;"",LY36&gt;=MG$50,LY36&lt;&gt;""),AND(MA36&gt;=MG$46,MA36&lt;&gt;"",MC36&gt;=MG$50,MC36&lt;&gt;""),AND(MD36&gt;=MG$46,MD36&lt;&gt;"",MF36&gt;=MG$50,MF36&lt;&gt;""),AND(NB36&gt;=NO$46,NB36&lt;&gt;"",ND36&gt;=NO$50,ND36&lt;&gt;""),AND(NE36&gt;=NO$46,NE36&lt;&gt;"",NG36&gt;=NO$50,NG36&lt;&gt;""),AND(NI36&gt;=NO$46,NI36&lt;&gt;"",NK36&gt;=NO$50,NK36&lt;&gt;""),AND(NL36&gt;=NO$46,NL36&lt;&gt;"",NN36&gt;=NO$50,NN36&lt;&gt;""),AND(OJ36&gt;=OW$46,OJ36&lt;&gt;"",OL36&gt;=OW$50,OL36&lt;&gt;""),AND(OM36&gt;=OW$46,OM36&lt;&gt;"",OO36&gt;=OW$50,OO36&lt;&gt;""),AND(OQ36&gt;=OW$46,OQ36&lt;&gt;"",OS36&gt;=OW$50,OS36&lt;&gt;""),AND(OT36&gt;=OW$46,OT36&lt;&gt;"",OV36&gt;=OW$50,OV36&lt;&gt;""),AND(PR36&gt;=QE$46,PR36&lt;&gt;"",PT36&gt;=QE$50,PT36&lt;&gt;""),AND(PU36&gt;=QE$46,PU36&lt;&gt;"",PW36&gt;=QE$50,PW36&lt;&gt;""),AND(PY36&gt;=QE$46,PY36&lt;&gt;"",QA36&gt;=QE$50,QA36&lt;&gt;""),AND(QB36&gt;=QE$46,QB36&lt;&gt;"",QD36&gt;=QE$50,QD36&lt;&gt;""),AND(QZ36&gt;=RM$46,QZ36&lt;&gt;"",RB36&gt;=RM$50,RB36&lt;&gt;""),AND(RC36&gt;=RM$46,RC36&lt;&gt;"",RE36&gt;=RM$50,RE36&lt;&gt;""),AND(RG36&gt;=RM$46,RG36&lt;&gt;"",RI36&gt;=RM$50,RI36&lt;&gt;""),AND(RJ36&gt;=RM$46,RJ36&lt;&gt;"",RL36&gt;=RM$50,RL36&lt;&gt;""),AND(SH36&gt;=SU$46,SH36&lt;&gt;"",SJ36&gt;=SU$50,SJ36&lt;&gt;""),AND(SK36&gt;=SU$46,SK36&lt;&gt;"",SM36&gt;=SU$50,SM36&lt;&gt;""),AND(SO36&gt;=SU$46,SO36&lt;&gt;"",SQ36&gt;=SU$50,SQ36&lt;&gt;""),AND(SR36&gt;=SU$46,SR36&lt;&gt;"",ST36&gt;=SU$50,ST36&lt;&gt;"")),"Merit",IF(OR(AND(AO36&gt;=AY$45,AO36&lt;&gt;"",AQ36&gt;=AY$49,AQ36&lt;&gt;"",AN36=""),AND(AR36&gt;=AY$45,AR36&lt;&gt;"",AT36&gt;=AY$49,AT36&lt;&gt;"",AN36=""),AND(AV36&gt;=AY$45,AV36&lt;&gt;"",AX36&gt;=AY$49,AX36&lt;&gt;"",AN36=""),AND(BP36&gt;=BZ$45,BP36&lt;&gt;"",BR36&gt;=BZ$49,BR36&lt;&gt;"",BO36=""),AND(BS36&gt;=BZ$45,BS36&lt;&gt;"",BU36&gt;=BZ$49,BU36&lt;&gt;"",BO36=""),AND(BW36&gt;=BZ$45,BW36&lt;&gt;"",BY36&gt;=BZ$49,BY36&lt;&gt;"",BO36=""),AND(CQ36&gt;=DA$45,CQ36&lt;&gt;"",CS36&gt;=DA$49,CS36&lt;&gt;"",CP36=""),AND(CT36&gt;=DA$45,CT36&lt;&gt;"",CV36&gt;=DA$49,CV36&lt;&gt;"",CP36=""),AND(CX36&gt;=DA$45,CX36&lt;&gt;"",CZ36&gt;=DA$49,CZ36&lt;&gt;"",CP36=""),AND(DX36&gt;=EK$45,DX36&lt;&gt;"",DZ36&gt;=EK$49,DZ36&lt;&gt;""),AND(EA36&gt;=EK$45,EA36&lt;&gt;"",EC36&gt;=EK$49,EC36&lt;&gt;""),AND(EE36&gt;=EK$45,EE36&lt;&gt;"",EG36&gt;=EK$49,EG36&lt;&gt;""),AND(EH36&gt;=EK$45,EH36&lt;&gt;"",EJ36&gt;=EK$49,EJ36&lt;&gt;""),AND(FF36&gt;=FS$45,FF36&lt;&gt;"",FH36&gt;=FS$49,FH36&lt;&gt;""),AND(FI36&gt;=FS$45,FI36&lt;&gt;"",FK36&gt;=FS$49,FK36&lt;&gt;""),AND(FM36&gt;=FS$45,FM36&lt;&gt;"",FO36&gt;=FS$49,FO36&lt;&gt;""),AND(FP36&gt;=FS$45,FP36&lt;&gt;"",FR36&gt;=FS$49,FR36&lt;&gt;""),AND(GN36&gt;=HA$45,GN36&lt;&gt;"",GP36&gt;=HA$49,GP36&lt;&gt;""),AND(GQ36&gt;=HA$45,GQ36&lt;&gt;"",GS36&gt;=HA$49,GS36&lt;&gt;""),AND(GU36&gt;=HA$45,GU36&lt;&gt;"",GW36&gt;=HA$49,GW36&lt;&gt;""),AND(GX36&gt;=HA$45,GX36&lt;&gt;"",GZ36&gt;=HA$49,GZ36&lt;&gt;""),AND(HV36&gt;=II$45,HV36&lt;&gt;"",HX36&gt;=II$49,HX36&lt;&gt;""),AND(HY36&gt;=II$45,HY36&lt;&gt;"",IA36&gt;=II$49,IA36&lt;&gt;""),AND(IC36&gt;=II$45,IC36&lt;&gt;"",IE36&gt;=II$49,IE36&lt;&gt;""),AND(IF36&gt;=II$45,IF36&lt;&gt;"",IH36&gt;=II$49,IH36&lt;&gt;""),AND(JD36&gt;=JQ$45,JD36&lt;&gt;"",JF36&gt;=JQ$49,JF36&lt;&gt;""),AND(JG36&gt;=JQ$45,JG36&lt;&gt;"",JI36&gt;=JQ$49,JI36&lt;&gt;""),AND(JK36&gt;=JQ$45,JK36&lt;&gt;"",JM36&gt;=JQ$49,JM36&lt;&gt;""),AND(JN36&gt;=JQ$45,JN36&lt;&gt;"",JP36&gt;=JQ$49,JP36&lt;&gt;""),AND(KL36&gt;=KY$45,KL36&lt;&gt;"",KN36&gt;=KY$49,KN36&lt;&gt;""),AND(KO36&gt;=KY$45,KO36&lt;&gt;"",KQ36&gt;=KY$49,KQ36&lt;&gt;""),AND(KS36&gt;=KY$45,KS36&lt;&gt;"",KU36&gt;=KY$49,KU36&lt;&gt;""),AND(KV36&gt;=KY$45,KV36&lt;&gt;"",KX36&gt;=KY$49,KX36&lt;&gt;""),AND(LT36&gt;=MG$45,LT36&lt;&gt;"",LV36&gt;=MG$49,LV36&lt;&gt;""),AND(LW36&gt;=MG$45,LW36&lt;&gt;"",LY36&gt;=MG$49,LY36&lt;&gt;""),AND(MA36&gt;=MG$45,MA36&lt;&gt;"",MC36&gt;=MG$49,MC36&lt;&gt;""),AND(MD36&gt;=MG$45,MD36&lt;&gt;"",MF36&gt;=MG$49,MF36&lt;&gt;""),AND(NB36&gt;=NO$45,NB36&lt;&gt;"",ND36&gt;=NO$49,ND36&lt;&gt;""),AND(NE36&gt;=NO$45,NE36&lt;&gt;"",NG36&gt;=NO$49,NG36&lt;&gt;""),AND(NI36&gt;=NO$45,NI36&lt;&gt;"",NK36&gt;=NO$49,NK36&lt;&gt;""),AND(NL36&gt;=NO$45,NL36&lt;&gt;"",NN36&gt;=NO$49,NN36&lt;&gt;""),AND(OJ36&gt;=OW$45,OJ36&lt;&gt;"",OL36&gt;=OW$49,OL36&lt;&gt;""),AND(OM36&gt;=OW$45,OM36&lt;&gt;"",OO36&gt;=OW$49,OO36&lt;&gt;""),AND(OQ36&gt;=OW$45,OQ36&lt;&gt;"",OS36&gt;=OW$49,OS36&lt;&gt;""),AND(OT36&gt;=OW$45,OT36&lt;&gt;"",OV36&gt;=OW$49,OV36&lt;&gt;""),AND(PR36&gt;=QE$45,PR36&lt;&gt;"",PT36&gt;=QE$49,PT36&lt;&gt;""),AND(PU36&gt;=QE$45,PU36&lt;&gt;"",PW36&gt;=QE$49,PW36&lt;&gt;""),AND(PY36&gt;=QE$45,PY36&lt;&gt;"",QA36&gt;=QE$49,QA36&lt;&gt;""),AND(QB36&gt;=QE$45,QB36&lt;&gt;"",QD36&gt;=QE$49,QD36&lt;&gt;""),AND(QZ36&gt;=RM$45,QZ36&lt;&gt;"",RB36&gt;=RM$49,RB36&lt;&gt;""),AND(RC36&gt;=RM$45,RC36&lt;&gt;"",RE36&gt;=RM$49,RE36&lt;&gt;""),AND(RG36&gt;=RM$45,RG36&lt;&gt;"",RI36&gt;=RM$49,RI36&lt;&gt;""),AND(RJ36&gt;=RM$45,RJ36&lt;&gt;"",RL36&gt;=RM$49,RL36&lt;&gt;""),AND(SH36&gt;=SU$45,SH36&lt;&gt;"",SJ36&gt;=SU$49,SJ36&lt;&gt;""),AND(SK36&gt;=SU$45,SK36&lt;&gt;"",SM36&gt;=SU$49,SM36&lt;&gt;""),AND(SO36&gt;=SU$45,SO36&lt;&gt;"",SQ36&gt;=SU$49,SQ36&lt;&gt;""),AND(SR36&gt;=SU$45,SR36&lt;&gt;"",ST36&gt;=SU$49,ST36&lt;&gt;"")),"Excellence",IF(K36="P","Worlds Team",IF(H36="P","National Team","")))))</f>
        <v/>
      </c>
      <c r="K36" s="3" t="str">
        <f>IF(OR(AND(AO36&gt;=AY$44,AO36&lt;&gt;"",AQ36&gt;=AY$48,AQ36&lt;&gt;"",AN36=""),AND(AR36&gt;=AY$44,AR36&lt;&gt;"",AT36&gt;=AY$48,AT36&lt;&gt;"",AN36=""),AND(AV36&gt;=AY$44,AV36&lt;&gt;"",AX36&gt;=AY$48,AX36&lt;&gt;"",AN36=""),AND(BP36&gt;=BZ$44,BP36&lt;&gt;"",BR36&gt;=BZ$48,BR36&lt;&gt;"",BO36=""),AND(BS36&gt;=BZ$44,BS36&lt;&gt;"",BU36&gt;=BZ$48,BU36&lt;&gt;"",BO36=""),AND(BW36&gt;=BZ$44,BW36&lt;&gt;"",BY36&gt;=BZ$48,BY36&lt;&gt;"",BO36=""),AND(CQ36&gt;=DA$44,CQ36&lt;&gt;"",CS36&gt;=DA$48,CS36&lt;&gt;"",CP36=""),AND(CT36&gt;=DA$44,CT36&lt;&gt;"",CV36&gt;=DA$48,CV36&lt;&gt;"",CP36=""),AND(CX36&gt;=DA$44,CX36&lt;&gt;"",CZ36&gt;=DA$48,CZ36&lt;&gt;"",CP36=""),AND(DX36&gt;=EK$44,DX36&lt;&gt;"",DZ36&gt;=EK$48,DZ36&lt;&gt;""),AND(EA36&gt;=EK$44,EA36&lt;&gt;"",EC36&gt;=EK$48,EC36&lt;&gt;""),AND(EE36&gt;=EK$44,EE36&lt;&gt;"",EG36&gt;=EK$48,EG36&lt;&gt;""),AND(EH36&gt;=EK$44,EH36&lt;&gt;"",EJ36&gt;=EK$48,EJ36&lt;&gt;""),AND(FF36&gt;=FS$44,FF36&lt;&gt;"",FH36&gt;=FS$48,FH36&lt;&gt;""),AND(FI36&gt;=FS$44,FI36&lt;&gt;"",FK36&gt;=FS$48,FK36&lt;&gt;""),AND(FM36&gt;=FS$44,FM36&lt;&gt;"",FO36&gt;=FS$48,FO36&lt;&gt;""),AND(FP36&gt;=FS$44,FP36&lt;&gt;"",FR36&gt;=FS$48,FR36&lt;&gt;""),AND(GN36&gt;=HA$44,GN36&lt;&gt;"",GP36&gt;=HA$48,GP36&lt;&gt;""),AND(GQ36&gt;=HA$44,GQ36&lt;&gt;"",GS36&gt;=HA$48,GS36&lt;&gt;""),AND(GU36&gt;=HA$44,GU36&lt;&gt;"",GW36&gt;=HA$48,GW36&lt;&gt;""),AND(GX36&gt;=HA$44,GX36&lt;&gt;"",GZ36&gt;=HA$48,GZ36&lt;&gt;""),AND(HV36&gt;=II$44,HV36&lt;&gt;"",HX36&gt;=II$48,HX36&lt;&gt;""),AND(HY36&gt;=II$44,HY36&lt;&gt;"",IA36&gt;=II$48,IA36&lt;&gt;""),AND(IC36&gt;=II$44,IC36&lt;&gt;"",IE36&gt;=II$48,IE36&lt;&gt;""),AND(IF36&gt;=II$44,IF36&lt;&gt;"",IH36&gt;=II$48,IH36&lt;&gt;""),AND(JD36&gt;=JQ$44,JD36&lt;&gt;"",JF36&gt;=JQ$48,JF36&lt;&gt;""),AND(JG36&gt;=JQ$44,JG36&lt;&gt;"",JI36&gt;=JQ$48,JI36&lt;&gt;""),AND(JK36&gt;=JQ$44,JK36&lt;&gt;"",JM36&gt;=JQ$48,JM36&lt;&gt;""),AND(JN36&gt;=JQ$44,JN36&lt;&gt;"",JP36&gt;=JQ$48,JP36&lt;&gt;""),AND(KL36&gt;=KY$44,KL36&lt;&gt;"",KN36&gt;=KY$48,KN36&lt;&gt;""),AND(KO36&gt;=KY$44,KO36&lt;&gt;"",KQ36&gt;=KY$48,KQ36&lt;&gt;""),AND(KS36&gt;=KY$44,KS36&lt;&gt;"",KU36&gt;=KY$48,KU36&lt;&gt;""),AND(KV36&gt;=KY$44,KV36&lt;&gt;"",KX36&gt;=KY$48,KX36&lt;&gt;""),AND(LT36&gt;=MG$44,LT36&lt;&gt;"",LV36&gt;=MG$48,LV36&lt;&gt;""),AND(LW36&gt;=MG$44,LW36&lt;&gt;"",LY36&gt;=MG$48,LY36&lt;&gt;""),AND(MA36&gt;=MG$44,MA36&lt;&gt;"",MC36&gt;=MG$48,MC36&lt;&gt;""),AND(MD36&gt;=MG$44,MD36&lt;&gt;"",MF36&gt;=MG$48,MF36&lt;&gt;""),AND(NB36&gt;=NO$44,NB36&lt;&gt;"",ND36&gt;=NO$48,ND36&lt;&gt;""),AND(NE36&gt;=NO$44,NE36&lt;&gt;"",NG36&gt;=NO$48,NG36&lt;&gt;""),AND(NI36&gt;=NO$44,NI36&lt;&gt;"",NK36&gt;=NO$48,NK36&lt;&gt;""),AND(NL36&gt;=NO$44,NL36&lt;&gt;"",NN36&gt;=NO$48,NN36&lt;&gt;""),AND(OJ36&gt;=OW$44,OJ36&lt;&gt;"",OL36&gt;=OW$48,OL36&lt;&gt;""),AND(OM36&gt;=OW$44,OM36&lt;&gt;"",OO36&gt;=OW$48,OO36&lt;&gt;""),AND(OQ36&gt;=OW$44,OQ36&lt;&gt;"",OS36&gt;=OW$48,OS36&lt;&gt;""),AND(OT36&gt;=OW$44,OT36&lt;&gt;"",OV36&gt;=OW$48,OV36&lt;&gt;""),AND(PR36&gt;=QE$44,PR36&lt;&gt;"",PT36&gt;=QE$48,PT36&lt;&gt;""),AND(PU36&gt;=QE$44,PU36&lt;&gt;"",PW36&gt;=QE$48,PW36&lt;&gt;""),AND(PY36&gt;=QE$44,PY36&lt;&gt;"",QA36&gt;=QE$48,QA36&lt;&gt;""),AND(QB36&gt;=QE$44,QB36&lt;&gt;"",QD36&gt;=QE$48,QD36&lt;&gt;""),AND(QZ36&gt;=RM$44,QZ36&lt;&gt;"",RB36&gt;=RM$48,RB36&lt;&gt;""),AND(RC36&gt;=RM$44,RC36&lt;&gt;"",RE36&gt;=RM$48,RE36&lt;&gt;""),AND(RG36&gt;=RM$44,RG36&lt;&gt;"",RI36&gt;=RM$48,RI36&lt;&gt;""),AND(RJ36&gt;=RM$44,RJ36&lt;&gt;"",RL36&gt;=RM$48,RL36&lt;&gt;""),AND(SH36&gt;=SU$44,SH36&lt;&gt;"",SJ36&gt;=SU$48,SJ36&lt;&gt;""),AND(SK36&gt;=SU$44,SK36&lt;&gt;"",SM36&gt;=SU$48,SM36&lt;&gt;""),AND(SO36&gt;=SU$44,SO36&lt;&gt;"",SQ36&gt;=SU$48,SQ36&lt;&gt;""),AND(SR36&gt;=SU$44,SR36&lt;&gt;"",ST36&gt;=SU$48,ST36&lt;&gt;"")),"P","")</f>
        <v/>
      </c>
      <c r="L36" s="8">
        <f>IF(COUNT(AQ36,AT36,BR36,BU36,CS36,CV36)&gt;0,LARGE((AQ36,AT36,BR36,BU36,CS36,CV36),1),0)</f>
        <v>47.629999999999995</v>
      </c>
      <c r="M36" s="8" t="str">
        <f>IF(L36="","",IF(OR(L36=CS36,L36=CV36),$CA$1,IF(OR(L36=BR36,L36=BU36),$AZ$1,IF(OR(L36=AQ36,L36=AT36),$Y$1,""))))</f>
        <v>2024 Nationals</v>
      </c>
      <c r="N36" s="8">
        <f>IF(COUNT(AQ36,AT36,BR36,BU36,CS36,CV36)&gt;1,LARGE((AQ36,AT36,BR36,BU36,CS36,CV36),2),0)</f>
        <v>41.269999999999996</v>
      </c>
      <c r="O36" s="8" t="str">
        <f>IF(N36="","",IF(OR(N36=CS36,N36=CV36),$CA$1,IF(OR(N36=BR36,N36=BU36),$AZ$1,IF(OR(N36=AQ36,N36=AT36),$Y$1,""))))</f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IF(P36="","",IF(OR(P36=CS36,P36=CV36,P36=CZ36),$CA$1,IF(OR(P36=BR36,P36=BU36,P36=BY36),$AZ$1,IF(OR(P36=AQ36,P36=AT36,P36=AX36),$Y$1,""))))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11.1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Nationals</v>
      </c>
      <c r="T36" s="8">
        <f>IF(MAX(IF(AO36&gt;=$AY$43,AP36,0),IF(AR36&gt;=$AY$43,AS36,0),IF(AV36&gt;=$AY$43,AW36,0),IF(BP36&gt;=$BZ$43,BQ36,0),IF(BS36&gt;=$BZ$43,BT36,0),IF(BW36&gt;=$BZ$43,BX36,0),IF(CQ36&gt;=$DA$43,CR36,0),IF(CT36&gt;=$DA$43,CU36,0),IF(CX36&gt;=$DA$43,CY36,0),IF(DX36&gt;=$EK$43,DY36,0),IF(EA36&gt;=$EK$43,EB36,0),IF(EE36&gt;=$EK$43,EF36,0),IF(EH36&gt;=$EK$43,EI36,0),IF(FF36&gt;=$FS$43,FG36,0),IF(FI36&gt;=$FS$43,FJ36,0),IF(FM36&gt;=$FS$43,FN36,0),IF(FP36&gt;=$FS$43,FQ36,0),IF(GN36&gt;=$HA$43,GO36,0),IF(GQ36&gt;=$HA$43,GR36,0),IF(GU36&gt;=$HA$43,GV36,0),IF(GX36&gt;=$HA$43,GY36,0),IF(HV36&gt;=$II$43,HW36,0),IF(HY36&gt;=$II$43,HZ36,0),IF(IC36&gt;=$II$43,ID36,0),IF(IF36&gt;=$II$43,IG36,0),IF(JD36&gt;=$JQ$43,JE36,0),IF(JG36&gt;=$JQ$43,JH36,0),IF(JK36&gt;=$JQ$43,JL36,0),IF(JN36&gt;=$JQ$43,JO36,0),IF(KL36&gt;=$KY$43,KM36,0),IF(KO36&gt;=$KY$43,KP36,0),IF(KS36&gt;=$KY$43,KT36,0),IF(KV36&gt;=$KY$43,KW36,0),IF(LT36&gt;=$MG$43,LU36,0),IF(LW36&gt;=$MG$43,LX36,0),IF(MA36&gt;=$MG$43,MB36,0),IF(MD36&gt;=$MG$43,ME36,0),IF(NB36&gt;=$NO$43,NC36,0),IF(NE36&gt;=$NO$43,NF36,0),IF(NI36&gt;=$NO$43,NJ36,0),IF(NL36&gt;=$NO$43,NM36,0),IF(OJ36&gt;=$OW$43,OK36,0),IF(OM36&gt;=$OW$43,ON36,0),IF(OQ36&gt;=$OW$43,OR36,0),IF(OT36&gt;=$OW$43,OU36,0),IF(PR36&gt;=$QE$43,PS36,0),IF(PU36&gt;=$QE$43,PV36,0),IF(PY36&gt;=$QE$43,PZ36,0),IF(QB36&gt;=$QE$43,QC36,0),IF(QZ36&gt;=$RM$43,RA36,0),IF(RC36&gt;=$RM$43,RD36,0),IF(RG36&gt;=$RM$43,RH36,0),IF(RJ36&gt;=$RM$43,RK36,0),IF(SH36&gt;=$SU$43,SI36,0),IF(SK36&gt;=$SU$43,SL36,0),IF(SO36&gt;=$SU$43,SP36,0),IF(SR36&gt;=$SU$43,SS36,0))&gt;0,MAX(IF(AO36&gt;=$AY$43,AP36,0),IF(AR36&gt;=$AY$43,AS36,0),IF(AV36&gt;=$AY$43,AW36,0),IF(BP36&gt;=$BZ$43,BQ36,0),IF(BS36&gt;=$BZ$43,BT36,0),IF(BW36&gt;=$BZ$43,BX36,0),IF(CQ36&gt;=$DA$43,CR36,0),IF(CT36&gt;=$DA$43,CU36,0),IF(CX36&gt;=$DA$43,CY36,0),IF(DX36&gt;=$EK$43,DY36,0),IF(EA36&gt;=$EK$43,EB36,0),IF(EE36&gt;=$EK$43,EF36,0),IF(EH36&gt;=$EK$43,EI36,0),IF(FF36&gt;=$FS$43,FG36,0),IF(FI36&gt;=$FS$43,FJ36,0),IF(FM36&gt;=$FS$43,FN36,0),IF(FP36&gt;=$FS$43,FQ36,0),IF(GN36&gt;=$HA$43,GO36,0),IF(GQ36&gt;=$HA$43,GR36,0),IF(GU36&gt;=$HA$43,GV36,0),IF(GX36&gt;=$HA$43,GY36,0),IF(HV36&gt;=$II$43,HW36,0),IF(HY36&gt;=$II$43,HZ36,0),IF(IC36&gt;=$II$43,ID36,0),IF(IF36&gt;=$II$43,IG36,0),IF(JD36&gt;=$JQ$43,JE36,0),IF(JG36&gt;=$JQ$43,JH36,0),IF(JK36&gt;=$JQ$43,JL36,0),IF(JN36&gt;=$JQ$43,JO36,0),IF(KL36&gt;=$KY$43,KM36,0),IF(KO36&gt;=$KY$43,KP36,0),IF(KS36&gt;=$KY$43,KT36,0),IF(KV36&gt;=$KY$43,KW36,0),IF(LT36&gt;=$MG$43,LU36,0),IF(LW36&gt;=$MG$43,LX36,0),IF(MA36&gt;=$MG$43,MB36,0),IF(MD36&gt;=$MG$43,ME36,0),IF(NB36&gt;=$NO$43,NC36,0),IF(NE36&gt;=$NO$43,NF36,0),IF(NI36&gt;=$NO$43,NJ36,0),IF(NL36&gt;=$NO$43,NM36,0),IF(OJ36&gt;=$OW$43,OK36,0),IF(OM36&gt;=$OW$43,ON36,0),IF(OQ36&gt;=$OW$43,OR36,0),IF(OT36&gt;=$OW$43,OU36,0),IF(PR36&gt;=$QE$43,PS36,0),IF(PU36&gt;=$QE$43,PV36,0),IF(PY36&gt;=$QE$43,PZ36,0),IF(QB36&gt;=$QE$43,QC36,0),IF(QZ36&gt;=$RM$43,RA36,0),IF(RC36&gt;=$RM$43,RD36,0),IF(RG36&gt;=$RM$43,RH36,0),IF(RJ36&gt;=$RM$43,RK36,0),IF(SH36&gt;=$SU$43,SI36,0),IF(SK36&gt;=$SU$43,SL36,0),IF(SO36&gt;=$SU$43,SP36,0),IF(SR36&gt;=$SU$43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>IF(BB36&gt;0,BB36,"")</f>
        <v/>
      </c>
      <c r="BQ36" s="39" t="str">
        <f>IF(BC36&gt;0,BC36,"")</f>
        <v/>
      </c>
      <c r="BR36" s="11" t="str">
        <f>IF(SUM(AZ36:BC36)-BD36&gt;0,SUM(AZ36:BC36)-BD36,"")</f>
        <v/>
      </c>
      <c r="BS36" s="11" t="str">
        <f>IF(BG36&gt;0,BG36,"")</f>
        <v/>
      </c>
      <c r="BT36" s="11" t="str">
        <f>IF(BH36&gt;0,BH36,"")</f>
        <v/>
      </c>
      <c r="BU36" s="11" t="str">
        <f>IF(SUM(BE36:BH36)-BI36&gt;0,SUM(BE36:BH36)-BI36,"")</f>
        <v/>
      </c>
      <c r="BV36" s="11" t="str">
        <f>IF(BR36="","",MAX(BR36,BU36))</f>
        <v/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 t="str">
        <f>IF(SUM(BV36,BY36)&gt;0,SUM(BV36,BY36),"")</f>
        <v/>
      </c>
      <c r="CA36" s="22">
        <v>11.9</v>
      </c>
      <c r="CB36" s="22">
        <v>8</v>
      </c>
      <c r="CC36" s="22">
        <v>8.4</v>
      </c>
      <c r="CD36" s="22">
        <v>12.97</v>
      </c>
      <c r="CE36" s="22">
        <v>0</v>
      </c>
      <c r="CF36" s="22">
        <v>13.3</v>
      </c>
      <c r="CG36" s="22">
        <v>9</v>
      </c>
      <c r="CH36" s="22">
        <v>11.1</v>
      </c>
      <c r="CI36" s="22">
        <v>14.23</v>
      </c>
      <c r="CJ36" s="22">
        <v>0</v>
      </c>
      <c r="CK36" s="22"/>
      <c r="CL36" s="22"/>
      <c r="CM36" s="22"/>
      <c r="CN36" s="22"/>
      <c r="CO36" s="22"/>
      <c r="CP36" s="27"/>
      <c r="CQ36" s="38">
        <f>IF(CC36&gt;0,CC36,"")</f>
        <v>8.4</v>
      </c>
      <c r="CR36" s="38">
        <f>IF(CD36&gt;0,CD36,"")</f>
        <v>12.97</v>
      </c>
      <c r="CS36" s="40">
        <f>IF(SUM(CA36:CD36)-CE36&gt;0,SUM(CA36:CD36)-CE36,"")</f>
        <v>41.269999999999996</v>
      </c>
      <c r="CT36" s="40">
        <f>IF(CH36&gt;0,CH36,"")</f>
        <v>11.1</v>
      </c>
      <c r="CU36" s="40">
        <f>IF(CI36&gt;0,CI36,"")</f>
        <v>14.23</v>
      </c>
      <c r="CV36" s="40">
        <f>IF(SUM(CF36:CI36)-CJ36&gt;0,SUM(CF36:CI36)-CJ36,"")</f>
        <v>47.629999999999995</v>
      </c>
      <c r="CW36" s="40">
        <f>IF(CS36="","",MAX(CS36,CV36))</f>
        <v>47.629999999999995</v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>
        <f>IF(SUM(CW36,CZ36)&gt;0,SUM(CW36,CZ36),"")</f>
        <v>47.629999999999995</v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5.95</v>
      </c>
      <c r="SW36" s="22">
        <f>IF($CP36="P",CB36,(CB36+BA36)/2)</f>
        <v>4</v>
      </c>
      <c r="SX36" s="22">
        <f>IF($CP36="P",CC36,(CC36+BB36)/2)</f>
        <v>4.2</v>
      </c>
      <c r="SY36" s="22">
        <f>IF($CP36="P",CD36,(CD36+BC36)/2)</f>
        <v>6.4850000000000003</v>
      </c>
      <c r="SZ36" s="22">
        <f>IF($CP36="P",CE36,(CE36+BD36)/2)</f>
        <v>0</v>
      </c>
      <c r="TA36" s="22">
        <f>IF($CP36="P",CF36,(CF36+BE36)/2)</f>
        <v>6.65</v>
      </c>
      <c r="TB36" s="22">
        <f>IF($CP36="P",CG36,(CG36+BF36)/2)</f>
        <v>4.5</v>
      </c>
      <c r="TC36" s="22">
        <f>IF($CP36="P",CH36,(CH36+BG36)/2)</f>
        <v>5.55</v>
      </c>
      <c r="TD36" s="22">
        <f>IF($CP36="P",CI36,(CI36+BH36)/2)</f>
        <v>7.1150000000000002</v>
      </c>
      <c r="TE36" s="22">
        <f>IF($CP36="P",CJ36,(CJ36+BI36)/2)</f>
        <v>0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4.2</v>
      </c>
      <c r="TM36" s="40">
        <f>IF(SY36&gt;0,SY36,"")</f>
        <v>6.4850000000000003</v>
      </c>
      <c r="TN36" s="40">
        <f>IF(SUM(SV36:SY36)-SZ36&gt;0,SUM(SV36:SY36)-SZ36,"")</f>
        <v>20.634999999999998</v>
      </c>
      <c r="TO36" s="40">
        <f>IF(TC36&gt;0,TC36,"")</f>
        <v>5.55</v>
      </c>
      <c r="TP36" s="40">
        <f>IF(TD36&gt;0,TD36,"")</f>
        <v>7.1150000000000002</v>
      </c>
      <c r="TQ36" s="40">
        <f>IF(SUM(TA36:TD36)-TE36&gt;0,SUM(TA36:TD36)-TE36,"")</f>
        <v>23.814999999999998</v>
      </c>
      <c r="TR36" s="40">
        <f>IF(MAX(TN36,TQ36)&gt;0,MAX(TN36,TQ36),"")</f>
        <v>23.814999999999998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23.814999999999998</v>
      </c>
    </row>
    <row r="37" spans="1:542" x14ac:dyDescent="0.2">
      <c r="A37" s="4" t="str" cm="1">
        <f t="array" ref="A37">IF(AND(J37&lt;&gt;"",J37&lt;&gt;"No DD"),SUMPRODUCT((J$4:J$41&lt;&gt;"")*(J$4:J$41&lt;&gt;"No DD")*(F$4:F$41&gt;F37))+1,IF(J37="No DD",SUMPRODUCT((J$4:J$41="No DD")*(F$4:F$41&gt;F37))+1+SUMPRODUCT((J$4:J$41&lt;&gt;"")*(J$4:J$41&lt;&gt;"No DD")),""))</f>
        <v/>
      </c>
      <c r="B37" s="4" t="str" cm="1">
        <f t="array" ref="B37">IF(AND(J37&lt;&gt;"",J37&lt;&gt;"No DD",G37=""),SUMPRODUCT((J$4:J$41&lt;&gt;"")*(J$4:J$41&lt;&gt;"No DD")*(G$4:G$41="")*(F$4:F$41&gt;F37))+1,IF(J37="No DD",SUMPRODUCT((J$4:J$41="No DD")*(F$4:F$41&gt;F37)*(G$4:G$41=""))+1+SUMPRODUCT((J$4:J$41&lt;&gt;"")*(G$4:G$41="")*(J$4:J$41&lt;&gt;"No DD")),""))</f>
        <v/>
      </c>
      <c r="C37" s="5" t="s">
        <v>196</v>
      </c>
      <c r="D37" s="4" t="s">
        <v>161</v>
      </c>
      <c r="E37" s="4">
        <v>2003</v>
      </c>
      <c r="F37" s="9">
        <f>SUM(L37:V37)+SUM(L37:T37)*0.0000001+SUM(L37)*0.0000000000001</f>
        <v>98.590009859004553</v>
      </c>
      <c r="G37" s="66"/>
      <c r="H37" s="3" t="str">
        <f>IF(OR(AND(AO37&gt;=AY$43,AO37&lt;&gt;"",AQ37&gt;=AY$47,AQ37&lt;&gt;"",AN37=""),AND(AR37&gt;=AY$43,AR37&lt;&gt;"",AT37&gt;=AY$47,AT37&lt;&gt;"",AN37=""),AND(AV37&gt;=AY$43,AV37&lt;&gt;"",AX37&gt;=AY$47,AX37&lt;&gt;"",AN37=""),AND(BP37&gt;=BZ$43,BP37&lt;&gt;"",BR37&gt;=BZ$47,BR37&lt;&gt;"",BO37=""),AND(BS37&gt;=BZ$43,BS37&lt;&gt;"",BU37&gt;=BZ$47,BU37&lt;&gt;"",BO37=""),AND(BW37&gt;=BZ$43,BW37&lt;&gt;"",BY37&gt;=BZ$47,BY37&lt;&gt;"",BO37=""),AND(CQ37&gt;=DA$43,CQ37&lt;&gt;"",CS37&gt;=DA$47,CS37&lt;&gt;"",CP37=""),AND(CT37&gt;=DA$43,CT37&lt;&gt;"",CV37&gt;=DA$47,CV37&lt;&gt;"",CP37=""),AND(CX37&gt;=DA$43,CX37&lt;&gt;"",CZ37&gt;=DA$47,CZ37&lt;&gt;"",CP37=""),AND(DX37&gt;=EK$43,DX37&lt;&gt;"",DZ37&gt;=EK$47,DZ37&lt;&gt;""),AND(EA37&gt;=EK$43,EA37&lt;&gt;"",EC37&gt;=EK$47,EC37&lt;&gt;""),AND(EE37&gt;=EK$43,EE37&lt;&gt;"",EG37&gt;=EK$47,EG37&lt;&gt;""),AND(EH37&gt;=EK$43,EH37&lt;&gt;"",EJ37&gt;=EK$47,EJ37&lt;&gt;""),AND(FF37&gt;=FS$43,FF37&lt;&gt;"",FH37&gt;=FS$47,FH37&lt;&gt;""),AND(FI37&gt;=FS$43,FI37&lt;&gt;"",FK37&gt;=FS$47,FK37&lt;&gt;""),AND(FM37&gt;=FS$43,FM37&lt;&gt;"",FO37&gt;=FS$47,FO37&lt;&gt;""),AND(FP37&gt;=FS$43,FP37&lt;&gt;"",FR37&gt;=FS$47,FR37&lt;&gt;""),AND(GN37&gt;=HA$43,GN37&lt;&gt;"",GP37&gt;=HA$47,GP37&lt;&gt;""),AND(GQ37&gt;=HA$43,GQ37&lt;&gt;"",GS37&gt;=HA$47,GS37&lt;&gt;""),AND(GU37&gt;=HA$43,GU37&lt;&gt;"",GW37&gt;=HA$47,GW37&lt;&gt;""),AND(GX37&gt;=HA$43,GX37&lt;&gt;"",GZ37&gt;=HA$47,GZ37&lt;&gt;""),AND(HV37&gt;=II$43,HV37&lt;&gt;"",HX37&gt;=II$47,HX37&lt;&gt;""),AND(HY37&gt;=II$43,HY37&lt;&gt;"",IA37&gt;=II$47,IA37&lt;&gt;""),AND(IC37&gt;=II$43,IC37&lt;&gt;"",IE37&gt;=II$47,IE37&lt;&gt;""),AND(IF37&gt;=II$43,IF37&lt;&gt;"",IH37&gt;=II$47,IH37&lt;&gt;""),AND(JD37&gt;=JQ$43,JD37&lt;&gt;"",JF37&gt;=JQ$47,JF37&lt;&gt;""),AND(JG37&gt;=JQ$43,JG37&lt;&gt;"",JI37&gt;=JQ$47,JI37&lt;&gt;""),AND(JK37&gt;=JQ$43,JK37&lt;&gt;"",JM37&gt;=JQ$47,JM37&lt;&gt;""),AND(JN37&gt;=JQ$43,JN37&lt;&gt;"",JP37&gt;=JQ$47,JP37&lt;&gt;""),AND(KL37&gt;=KY$43,KL37&lt;&gt;"",KN37&gt;=KY$47,KN37&lt;&gt;""),AND(KO37&gt;=KY$43,KO37&lt;&gt;"",KQ37&gt;=KY$47,KQ37&lt;&gt;""),AND(KS37&gt;=KY$43,KS37&lt;&gt;"",KU37&gt;=KY$47,KU37&lt;&gt;""),AND(KV37&gt;=KY$43,KV37&lt;&gt;"",KX37&gt;=KY$47,KX37&lt;&gt;""),AND(LT37&gt;=MG$43,LT37&lt;&gt;"",LV37&gt;=MG$47,LV37&lt;&gt;""),AND(LW37&gt;=MG$43,LW37&lt;&gt;"",LY37&gt;=MG$47,LY37&lt;&gt;""),AND(MA37&gt;=MG$43,MA37&lt;&gt;"",MC37&gt;=MG$47,MC37&lt;&gt;""),AND(MD37&gt;=MG$43,MD37&lt;&gt;"",MF37&gt;=MG$47,MF37&lt;&gt;""),AND(NB37&gt;=NO$43,NB37&lt;&gt;"",ND37&gt;=NO$47,ND37&lt;&gt;""),AND(NE37&gt;=NO$43,NE37&lt;&gt;"",NG37&gt;=NO$47,NG37&lt;&gt;""),AND(NI37&gt;=NO$43,NI37&lt;&gt;"",NK37&gt;=NO$47,NK37&lt;&gt;""),AND(NL37&gt;=NO$43,NL37&lt;&gt;"",NN37&gt;=NO$47,NN37&lt;&gt;""),AND(OJ37&gt;=OW$43,OJ37&lt;&gt;"",OL37&gt;=OW$47,OL37&lt;&gt;""),AND(OM37&gt;=OW$43,OM37&lt;&gt;"",OO37&gt;=OW$47,OO37&lt;&gt;""),AND(OQ37&gt;=OW$43,OQ37&lt;&gt;"",OS37&gt;=OW$47,OS37&lt;&gt;""),AND(OT37&gt;=OW$43,OT37&lt;&gt;"",OV37&gt;=OW$47,OV37&lt;&gt;""),AND(PR37&gt;=QE$43,PR37&lt;&gt;"",PT37&gt;=QE$47,PT37&lt;&gt;""),AND(PU37&gt;=QE$43,PU37&lt;&gt;"",PW37&gt;=QE$47,PW37&lt;&gt;""),AND(PY37&gt;=QE$43,PY37&lt;&gt;"",QA37&gt;=QE$47,QA37&lt;&gt;""),AND(QB37&gt;=QE$43,QB37&lt;&gt;"",QD37&gt;=QE$47,QD37&lt;&gt;""),AND(QZ37&gt;=RM$43,QZ37&lt;&gt;"",RB37&gt;=RM$47,RB37&lt;&gt;""),AND(RC37&gt;=RM$43,RC37&lt;&gt;"",RE37&gt;=RM$47,RE37&lt;&gt;""),AND(RG37&gt;=RM$43,RG37&lt;&gt;"",RI37&gt;=RM$47,RI37&lt;&gt;""),AND(RJ37&gt;=RM$43,RJ37&lt;&gt;"",RL37&gt;=RM$47,RL37&lt;&gt;""),AND(SH37&gt;=SU$43,SH37&lt;&gt;"",SJ37&gt;=SU$47,SJ37&lt;&gt;""),AND(SK37&gt;=SU$43,SK37&lt;&gt;"",SM37&gt;=SU$47,SM37&lt;&gt;""),AND(SO37&gt;=SU$43,SO37&lt;&gt;"",SQ37&gt;=SU$47,SQ37&lt;&gt;""),AND(SR37&gt;=SU$43,SR37&lt;&gt;"",ST37&gt;=SU$47,ST37&lt;&gt;"")),"P","")</f>
        <v/>
      </c>
      <c r="I37" s="3" t="str">
        <f>IF(OR(AND(AQ37&gt;=AY$47,AQ37&lt;&gt;"",AN37=""),AND(AT37&gt;=AY$47,AT37&lt;&gt;"",AN37=""),AND(AX37&gt;=AY$47,AX37&lt;&gt;"",AN37=""),AND(BR37&gt;=BZ$47,BR37&lt;&gt;"",BO37=""),AND(BU37&gt;=BZ$47,BU37&lt;&gt;"",BO37=""),AND(BY37&gt;=BZ$47,BY37&lt;&gt;"",BO37=""),AND(CS37&gt;=DA$47,CS37&lt;&gt;"",CP37=""),AND(CV37&gt;=DA$47,CV37&lt;&gt;"",CP37=""),AND(CZ37&gt;=DA$47,CZ37&lt;&gt;"",CP37=""),AND(DZ37&gt;=EK$47,DZ37&lt;&gt;""),AND(EC37&gt;=EK$47,EC37&lt;&gt;""),AND(EG37&gt;=EK$47,EG37&lt;&gt;""),AND(EJ37&gt;=EK$47,EJ37&lt;&gt;""),AND(FH37&gt;=FS$47,FH37&lt;&gt;""),AND(FK37&gt;=FS$47,FK37&lt;&gt;""),AND(FO37&gt;=FS$47,FO37&lt;&gt;""),AND(FR37&gt;=FS$47,FR37&lt;&gt;""),AND(GP37&gt;=HA$47,GP37&lt;&gt;""),AND(GS37&gt;=HA$47,GS37&lt;&gt;""),AND(GW37&gt;=HA$47,GW37&lt;&gt;""),AND(GZ37&gt;=HA$47,GZ37&lt;&gt;""),AND(HX37&gt;=II$47,HX37&lt;&gt;""),AND(IA37&gt;=II$47,IA37&lt;&gt;""),AND(IE37&gt;=II$47,IE37&lt;&gt;""),AND(IH37&gt;=II$47,IH37&lt;&gt;""),AND(JF37&gt;=JQ$47,JF37&lt;&gt;""),AND(JI37&gt;=JQ$47,JI37&lt;&gt;""),AND(JM37&gt;=JQ$47,JM37&lt;&gt;""),AND(JP37&gt;=JQ$47,JP37&lt;&gt;""),AND(KN37&gt;=KY$47,KN37&lt;&gt;""),AND(KQ37&gt;=KY$47,KQ37&lt;&gt;""),AND(KU37&gt;=KY$47,KU37&lt;&gt;""),AND(KX37&gt;=KY$47,KX37&lt;&gt;""),AND(LV37&gt;=MG$47,LV37&lt;&gt;""),AND(LY37&gt;=MG$47,LY37&lt;&gt;""),AND(MC37&gt;=MG$47,MC37&lt;&gt;""),AND(MF37&gt;=MG$47,MF37&lt;&gt;""),AND(ND37&gt;=NO$47,ND37&lt;&gt;""),AND(NG37&gt;=NO$47,NG37&lt;&gt;""),AND(NK37&gt;=NO$47,NK37&lt;&gt;""),AND(NN37&gt;=NO$47,NN37&lt;&gt;""),AND(OL37&gt;=OW$47,OL37&lt;&gt;""),AND(OO37&gt;=OW$47,OO37&lt;&gt;""),AND(OS37&gt;=OW$47,OS37&lt;&gt;""),AND(OV37&gt;=OW$47,OV37&lt;&gt;""),AND(PT37&gt;=QE$47,PT37&lt;&gt;""),AND(PW37&gt;=QE$47,PW37&lt;&gt;""),AND(QA37&gt;=QE$47,QA37&lt;&gt;""),AND(QD37&gt;=QE$47,QD37&lt;&gt;""),AND(RB37&gt;=RM$47,RB37&lt;&gt;""),AND(RE37&gt;=RM$47,RE37&lt;&gt;""),AND(RI37&gt;=RM$47,RI37&lt;&gt;""),AND(RL37&gt;=RM$47,RL37&lt;&gt;""),AND(SJ37&gt;=SU$47,SJ37&lt;&gt;""),AND(SM37&gt;=SU$47,SM37&lt;&gt;""),AND(SQ37&gt;=SU$47,SQ37&lt;&gt;""),AND(ST37&gt;=SU$47,ST37&lt;&gt;"")),"P","")</f>
        <v/>
      </c>
      <c r="J37" s="36" t="str">
        <f>IF(AND(I37="P",H37=""),"No DD",IF(OR(AND(AO37&gt;=AY$46,AO37&lt;&gt;"",AQ37&gt;=AY$50,AQ37&lt;&gt;"",AN37=""),AND(AR37&gt;=AY$46,AR37&lt;&gt;"",AT37&gt;=AY$50,AT37&lt;&gt;"",AN37=""),AND(AV37&gt;=AY$46,AV37&lt;&gt;"",AX37&gt;=AY$50,AX37&lt;&gt;"",AN37=""),AND(BP37&gt;=BZ$46,BP37&lt;&gt;"",BR37&gt;=BZ$50,BR37&lt;&gt;"",BO37=""),AND(BS37&gt;=BZ$46,BS37&lt;&gt;"",BU37&gt;=BZ$50,BU37&lt;&gt;"",BO37=""),AND(BW37&gt;=BZ$46,BW37&lt;&gt;"",BY37&gt;=BZ$50,BY37&lt;&gt;"",BO37=""),AND(CQ37&gt;=DA$46,CQ37&lt;&gt;"",CS37&gt;=DA$50,CS37&lt;&gt;"",CP37=""),AND(CT37&gt;=DA$46,CT37&lt;&gt;"",CV37&gt;=DA$50,CV37&lt;&gt;"",CP37=""),AND(CX37&gt;=DA$46,CX37&lt;&gt;"",CZ37&gt;=DA$50,CZ37&lt;&gt;"",CP37=""),AND(DX37&gt;=EK$46,DX37&lt;&gt;"",DZ37&gt;=EK$50,DZ37&lt;&gt;""),AND(EA37&gt;=EK$46,EA37&lt;&gt;"",EC37&gt;=EK$50,EC37&lt;&gt;""),AND(EE37&gt;=EK$46,EE37&lt;&gt;"",EG37&gt;=EK$50,EG37&lt;&gt;""),AND(EH37&gt;=EK$46,EH37&lt;&gt;"",EJ37&gt;=EK$50,EJ37&lt;&gt;""),AND(FF37&gt;=FS$46,FF37&lt;&gt;"",FH37&gt;=FS$50,FH37&lt;&gt;""),AND(FI37&gt;=FS$46,FI37&lt;&gt;"",FK37&gt;=FS$50,FK37&lt;&gt;""),AND(FM37&gt;=FS$46,FM37&lt;&gt;"",FO37&gt;=FS$50,FO37&lt;&gt;""),AND(FP37&gt;=FS$46,FP37&lt;&gt;"",FR37&gt;=FS$50,FR37&lt;&gt;""),AND(GN37&gt;=HA$46,GN37&lt;&gt;"",GP37&gt;=HA$50,GP37&lt;&gt;""),AND(GQ37&gt;=HA$46,GQ37&lt;&gt;"",GS37&gt;=HA$50,GS37&lt;&gt;""),AND(GU37&gt;=HA$46,GU37&lt;&gt;"",GW37&gt;=HA$50,GW37&lt;&gt;""),AND(GX37&gt;=HA$46,GX37&lt;&gt;"",GZ37&gt;=HA$50,GZ37&lt;&gt;""),AND(HV37&gt;=II$46,HV37&lt;&gt;"",HX37&gt;=II$50,HX37&lt;&gt;""),AND(HY37&gt;=II$46,HY37&lt;&gt;"",IA37&gt;=II$50,IA37&lt;&gt;""),AND(IC37&gt;=II$46,IC37&lt;&gt;"",IE37&gt;=II$50,IE37&lt;&gt;""),AND(IF37&gt;=II$46,IF37&lt;&gt;"",IH37&gt;=II$50,IH37&lt;&gt;""),AND(JD37&gt;=JQ$46,JD37&lt;&gt;"",JF37&gt;=JQ$50,JF37&lt;&gt;""),AND(JG37&gt;=JQ$46,JG37&lt;&gt;"",JI37&gt;=JQ$50,JI37&lt;&gt;""),AND(JK37&gt;=JQ$46,JK37&lt;&gt;"",JM37&gt;=JQ$50,JM37&lt;&gt;""),AND(JN37&gt;=JQ$46,JN37&lt;&gt;"",JP37&gt;=JQ$50,JP37&lt;&gt;""),AND(KL37&gt;=KY$46,KL37&lt;&gt;"",KN37&gt;=KY$50,KN37&lt;&gt;""),AND(KO37&gt;=KY$46,KO37&lt;&gt;"",KQ37&gt;=KY$50,KQ37&lt;&gt;""),AND(KS37&gt;=KY$46,KS37&lt;&gt;"",KU37&gt;=KY$50,KU37&lt;&gt;""),AND(KV37&gt;=KY$46,KV37&lt;&gt;"",KX37&gt;=KY$50,KX37&lt;&gt;""),AND(LT37&gt;=MG$46,LT37&lt;&gt;"",LV37&gt;=MG$50,LV37&lt;&gt;""),AND(LW37&gt;=MG$46,LW37&lt;&gt;"",LY37&gt;=MG$50,LY37&lt;&gt;""),AND(MA37&gt;=MG$46,MA37&lt;&gt;"",MC37&gt;=MG$50,MC37&lt;&gt;""),AND(MD37&gt;=MG$46,MD37&lt;&gt;"",MF37&gt;=MG$50,MF37&lt;&gt;""),AND(NB37&gt;=NO$46,NB37&lt;&gt;"",ND37&gt;=NO$50,ND37&lt;&gt;""),AND(NE37&gt;=NO$46,NE37&lt;&gt;"",NG37&gt;=NO$50,NG37&lt;&gt;""),AND(NI37&gt;=NO$46,NI37&lt;&gt;"",NK37&gt;=NO$50,NK37&lt;&gt;""),AND(NL37&gt;=NO$46,NL37&lt;&gt;"",NN37&gt;=NO$50,NN37&lt;&gt;""),AND(OJ37&gt;=OW$46,OJ37&lt;&gt;"",OL37&gt;=OW$50,OL37&lt;&gt;""),AND(OM37&gt;=OW$46,OM37&lt;&gt;"",OO37&gt;=OW$50,OO37&lt;&gt;""),AND(OQ37&gt;=OW$46,OQ37&lt;&gt;"",OS37&gt;=OW$50,OS37&lt;&gt;""),AND(OT37&gt;=OW$46,OT37&lt;&gt;"",OV37&gt;=OW$50,OV37&lt;&gt;""),AND(PR37&gt;=QE$46,PR37&lt;&gt;"",PT37&gt;=QE$50,PT37&lt;&gt;""),AND(PU37&gt;=QE$46,PU37&lt;&gt;"",PW37&gt;=QE$50,PW37&lt;&gt;""),AND(PY37&gt;=QE$46,PY37&lt;&gt;"",QA37&gt;=QE$50,QA37&lt;&gt;""),AND(QB37&gt;=QE$46,QB37&lt;&gt;"",QD37&gt;=QE$50,QD37&lt;&gt;""),AND(QZ37&gt;=RM$46,QZ37&lt;&gt;"",RB37&gt;=RM$50,RB37&lt;&gt;""),AND(RC37&gt;=RM$46,RC37&lt;&gt;"",RE37&gt;=RM$50,RE37&lt;&gt;""),AND(RG37&gt;=RM$46,RG37&lt;&gt;"",RI37&gt;=RM$50,RI37&lt;&gt;""),AND(RJ37&gt;=RM$46,RJ37&lt;&gt;"",RL37&gt;=RM$50,RL37&lt;&gt;""),AND(SH37&gt;=SU$46,SH37&lt;&gt;"",SJ37&gt;=SU$50,SJ37&lt;&gt;""),AND(SK37&gt;=SU$46,SK37&lt;&gt;"",SM37&gt;=SU$50,SM37&lt;&gt;""),AND(SO37&gt;=SU$46,SO37&lt;&gt;"",SQ37&gt;=SU$50,SQ37&lt;&gt;""),AND(SR37&gt;=SU$46,SR37&lt;&gt;"",ST37&gt;=SU$50,ST37&lt;&gt;"")),"Merit",IF(OR(AND(AO37&gt;=AY$45,AO37&lt;&gt;"",AQ37&gt;=AY$49,AQ37&lt;&gt;"",AN37=""),AND(AR37&gt;=AY$45,AR37&lt;&gt;"",AT37&gt;=AY$49,AT37&lt;&gt;"",AN37=""),AND(AV37&gt;=AY$45,AV37&lt;&gt;"",AX37&gt;=AY$49,AX37&lt;&gt;"",AN37=""),AND(BP37&gt;=BZ$45,BP37&lt;&gt;"",BR37&gt;=BZ$49,BR37&lt;&gt;"",BO37=""),AND(BS37&gt;=BZ$45,BS37&lt;&gt;"",BU37&gt;=BZ$49,BU37&lt;&gt;"",BO37=""),AND(BW37&gt;=BZ$45,BW37&lt;&gt;"",BY37&gt;=BZ$49,BY37&lt;&gt;"",BO37=""),AND(CQ37&gt;=DA$45,CQ37&lt;&gt;"",CS37&gt;=DA$49,CS37&lt;&gt;"",CP37=""),AND(CT37&gt;=DA$45,CT37&lt;&gt;"",CV37&gt;=DA$49,CV37&lt;&gt;"",CP37=""),AND(CX37&gt;=DA$45,CX37&lt;&gt;"",CZ37&gt;=DA$49,CZ37&lt;&gt;"",CP37=""),AND(DX37&gt;=EK$45,DX37&lt;&gt;"",DZ37&gt;=EK$49,DZ37&lt;&gt;""),AND(EA37&gt;=EK$45,EA37&lt;&gt;"",EC37&gt;=EK$49,EC37&lt;&gt;""),AND(EE37&gt;=EK$45,EE37&lt;&gt;"",EG37&gt;=EK$49,EG37&lt;&gt;""),AND(EH37&gt;=EK$45,EH37&lt;&gt;"",EJ37&gt;=EK$49,EJ37&lt;&gt;""),AND(FF37&gt;=FS$45,FF37&lt;&gt;"",FH37&gt;=FS$49,FH37&lt;&gt;""),AND(FI37&gt;=FS$45,FI37&lt;&gt;"",FK37&gt;=FS$49,FK37&lt;&gt;""),AND(FM37&gt;=FS$45,FM37&lt;&gt;"",FO37&gt;=FS$49,FO37&lt;&gt;""),AND(FP37&gt;=FS$45,FP37&lt;&gt;"",FR37&gt;=FS$49,FR37&lt;&gt;""),AND(GN37&gt;=HA$45,GN37&lt;&gt;"",GP37&gt;=HA$49,GP37&lt;&gt;""),AND(GQ37&gt;=HA$45,GQ37&lt;&gt;"",GS37&gt;=HA$49,GS37&lt;&gt;""),AND(GU37&gt;=HA$45,GU37&lt;&gt;"",GW37&gt;=HA$49,GW37&lt;&gt;""),AND(GX37&gt;=HA$45,GX37&lt;&gt;"",GZ37&gt;=HA$49,GZ37&lt;&gt;""),AND(HV37&gt;=II$45,HV37&lt;&gt;"",HX37&gt;=II$49,HX37&lt;&gt;""),AND(HY37&gt;=II$45,HY37&lt;&gt;"",IA37&gt;=II$49,IA37&lt;&gt;""),AND(IC37&gt;=II$45,IC37&lt;&gt;"",IE37&gt;=II$49,IE37&lt;&gt;""),AND(IF37&gt;=II$45,IF37&lt;&gt;"",IH37&gt;=II$49,IH37&lt;&gt;""),AND(JD37&gt;=JQ$45,JD37&lt;&gt;"",JF37&gt;=JQ$49,JF37&lt;&gt;""),AND(JG37&gt;=JQ$45,JG37&lt;&gt;"",JI37&gt;=JQ$49,JI37&lt;&gt;""),AND(JK37&gt;=JQ$45,JK37&lt;&gt;"",JM37&gt;=JQ$49,JM37&lt;&gt;""),AND(JN37&gt;=JQ$45,JN37&lt;&gt;"",JP37&gt;=JQ$49,JP37&lt;&gt;""),AND(KL37&gt;=KY$45,KL37&lt;&gt;"",KN37&gt;=KY$49,KN37&lt;&gt;""),AND(KO37&gt;=KY$45,KO37&lt;&gt;"",KQ37&gt;=KY$49,KQ37&lt;&gt;""),AND(KS37&gt;=KY$45,KS37&lt;&gt;"",KU37&gt;=KY$49,KU37&lt;&gt;""),AND(KV37&gt;=KY$45,KV37&lt;&gt;"",KX37&gt;=KY$49,KX37&lt;&gt;""),AND(LT37&gt;=MG$45,LT37&lt;&gt;"",LV37&gt;=MG$49,LV37&lt;&gt;""),AND(LW37&gt;=MG$45,LW37&lt;&gt;"",LY37&gt;=MG$49,LY37&lt;&gt;""),AND(MA37&gt;=MG$45,MA37&lt;&gt;"",MC37&gt;=MG$49,MC37&lt;&gt;""),AND(MD37&gt;=MG$45,MD37&lt;&gt;"",MF37&gt;=MG$49,MF37&lt;&gt;""),AND(NB37&gt;=NO$45,NB37&lt;&gt;"",ND37&gt;=NO$49,ND37&lt;&gt;""),AND(NE37&gt;=NO$45,NE37&lt;&gt;"",NG37&gt;=NO$49,NG37&lt;&gt;""),AND(NI37&gt;=NO$45,NI37&lt;&gt;"",NK37&gt;=NO$49,NK37&lt;&gt;""),AND(NL37&gt;=NO$45,NL37&lt;&gt;"",NN37&gt;=NO$49,NN37&lt;&gt;""),AND(OJ37&gt;=OW$45,OJ37&lt;&gt;"",OL37&gt;=OW$49,OL37&lt;&gt;""),AND(OM37&gt;=OW$45,OM37&lt;&gt;"",OO37&gt;=OW$49,OO37&lt;&gt;""),AND(OQ37&gt;=OW$45,OQ37&lt;&gt;"",OS37&gt;=OW$49,OS37&lt;&gt;""),AND(OT37&gt;=OW$45,OT37&lt;&gt;"",OV37&gt;=OW$49,OV37&lt;&gt;""),AND(PR37&gt;=QE$45,PR37&lt;&gt;"",PT37&gt;=QE$49,PT37&lt;&gt;""),AND(PU37&gt;=QE$45,PU37&lt;&gt;"",PW37&gt;=QE$49,PW37&lt;&gt;""),AND(PY37&gt;=QE$45,PY37&lt;&gt;"",QA37&gt;=QE$49,QA37&lt;&gt;""),AND(QB37&gt;=QE$45,QB37&lt;&gt;"",QD37&gt;=QE$49,QD37&lt;&gt;""),AND(QZ37&gt;=RM$45,QZ37&lt;&gt;"",RB37&gt;=RM$49,RB37&lt;&gt;""),AND(RC37&gt;=RM$45,RC37&lt;&gt;"",RE37&gt;=RM$49,RE37&lt;&gt;""),AND(RG37&gt;=RM$45,RG37&lt;&gt;"",RI37&gt;=RM$49,RI37&lt;&gt;""),AND(RJ37&gt;=RM$45,RJ37&lt;&gt;"",RL37&gt;=RM$49,RL37&lt;&gt;""),AND(SH37&gt;=SU$45,SH37&lt;&gt;"",SJ37&gt;=SU$49,SJ37&lt;&gt;""),AND(SK37&gt;=SU$45,SK37&lt;&gt;"",SM37&gt;=SU$49,SM37&lt;&gt;""),AND(SO37&gt;=SU$45,SO37&lt;&gt;"",SQ37&gt;=SU$49,SQ37&lt;&gt;""),AND(SR37&gt;=SU$45,SR37&lt;&gt;"",ST37&gt;=SU$49,ST37&lt;&gt;"")),"Excellence",IF(K37="P","Worlds Team",IF(H37="P","National Team","")))))</f>
        <v/>
      </c>
      <c r="K37" s="3" t="str">
        <f>IF(OR(AND(AO37&gt;=AY$44,AO37&lt;&gt;"",AQ37&gt;=AY$48,AQ37&lt;&gt;"",AN37=""),AND(AR37&gt;=AY$44,AR37&lt;&gt;"",AT37&gt;=AY$48,AT37&lt;&gt;"",AN37=""),AND(AV37&gt;=AY$44,AV37&lt;&gt;"",AX37&gt;=AY$48,AX37&lt;&gt;"",AN37=""),AND(BP37&gt;=BZ$44,BP37&lt;&gt;"",BR37&gt;=BZ$48,BR37&lt;&gt;"",BO37=""),AND(BS37&gt;=BZ$44,BS37&lt;&gt;"",BU37&gt;=BZ$48,BU37&lt;&gt;"",BO37=""),AND(BW37&gt;=BZ$44,BW37&lt;&gt;"",BY37&gt;=BZ$48,BY37&lt;&gt;"",BO37=""),AND(CQ37&gt;=DA$44,CQ37&lt;&gt;"",CS37&gt;=DA$48,CS37&lt;&gt;"",CP37=""),AND(CT37&gt;=DA$44,CT37&lt;&gt;"",CV37&gt;=DA$48,CV37&lt;&gt;"",CP37=""),AND(CX37&gt;=DA$44,CX37&lt;&gt;"",CZ37&gt;=DA$48,CZ37&lt;&gt;"",CP37=""),AND(DX37&gt;=EK$44,DX37&lt;&gt;"",DZ37&gt;=EK$48,DZ37&lt;&gt;""),AND(EA37&gt;=EK$44,EA37&lt;&gt;"",EC37&gt;=EK$48,EC37&lt;&gt;""),AND(EE37&gt;=EK$44,EE37&lt;&gt;"",EG37&gt;=EK$48,EG37&lt;&gt;""),AND(EH37&gt;=EK$44,EH37&lt;&gt;"",EJ37&gt;=EK$48,EJ37&lt;&gt;""),AND(FF37&gt;=FS$44,FF37&lt;&gt;"",FH37&gt;=FS$48,FH37&lt;&gt;""),AND(FI37&gt;=FS$44,FI37&lt;&gt;"",FK37&gt;=FS$48,FK37&lt;&gt;""),AND(FM37&gt;=FS$44,FM37&lt;&gt;"",FO37&gt;=FS$48,FO37&lt;&gt;""),AND(FP37&gt;=FS$44,FP37&lt;&gt;"",FR37&gt;=FS$48,FR37&lt;&gt;""),AND(GN37&gt;=HA$44,GN37&lt;&gt;"",GP37&gt;=HA$48,GP37&lt;&gt;""),AND(GQ37&gt;=HA$44,GQ37&lt;&gt;"",GS37&gt;=HA$48,GS37&lt;&gt;""),AND(GU37&gt;=HA$44,GU37&lt;&gt;"",GW37&gt;=HA$48,GW37&lt;&gt;""),AND(GX37&gt;=HA$44,GX37&lt;&gt;"",GZ37&gt;=HA$48,GZ37&lt;&gt;""),AND(HV37&gt;=II$44,HV37&lt;&gt;"",HX37&gt;=II$48,HX37&lt;&gt;""),AND(HY37&gt;=II$44,HY37&lt;&gt;"",IA37&gt;=II$48,IA37&lt;&gt;""),AND(IC37&gt;=II$44,IC37&lt;&gt;"",IE37&gt;=II$48,IE37&lt;&gt;""),AND(IF37&gt;=II$44,IF37&lt;&gt;"",IH37&gt;=II$48,IH37&lt;&gt;""),AND(JD37&gt;=JQ$44,JD37&lt;&gt;"",JF37&gt;=JQ$48,JF37&lt;&gt;""),AND(JG37&gt;=JQ$44,JG37&lt;&gt;"",JI37&gt;=JQ$48,JI37&lt;&gt;""),AND(JK37&gt;=JQ$44,JK37&lt;&gt;"",JM37&gt;=JQ$48,JM37&lt;&gt;""),AND(JN37&gt;=JQ$44,JN37&lt;&gt;"",JP37&gt;=JQ$48,JP37&lt;&gt;""),AND(KL37&gt;=KY$44,KL37&lt;&gt;"",KN37&gt;=KY$48,KN37&lt;&gt;""),AND(KO37&gt;=KY$44,KO37&lt;&gt;"",KQ37&gt;=KY$48,KQ37&lt;&gt;""),AND(KS37&gt;=KY$44,KS37&lt;&gt;"",KU37&gt;=KY$48,KU37&lt;&gt;""),AND(KV37&gt;=KY$44,KV37&lt;&gt;"",KX37&gt;=KY$48,KX37&lt;&gt;""),AND(LT37&gt;=MG$44,LT37&lt;&gt;"",LV37&gt;=MG$48,LV37&lt;&gt;""),AND(LW37&gt;=MG$44,LW37&lt;&gt;"",LY37&gt;=MG$48,LY37&lt;&gt;""),AND(MA37&gt;=MG$44,MA37&lt;&gt;"",MC37&gt;=MG$48,MC37&lt;&gt;""),AND(MD37&gt;=MG$44,MD37&lt;&gt;"",MF37&gt;=MG$48,MF37&lt;&gt;""),AND(NB37&gt;=NO$44,NB37&lt;&gt;"",ND37&gt;=NO$48,ND37&lt;&gt;""),AND(NE37&gt;=NO$44,NE37&lt;&gt;"",NG37&gt;=NO$48,NG37&lt;&gt;""),AND(NI37&gt;=NO$44,NI37&lt;&gt;"",NK37&gt;=NO$48,NK37&lt;&gt;""),AND(NL37&gt;=NO$44,NL37&lt;&gt;"",NN37&gt;=NO$48,NN37&lt;&gt;""),AND(OJ37&gt;=OW$44,OJ37&lt;&gt;"",OL37&gt;=OW$48,OL37&lt;&gt;""),AND(OM37&gt;=OW$44,OM37&lt;&gt;"",OO37&gt;=OW$48,OO37&lt;&gt;""),AND(OQ37&gt;=OW$44,OQ37&lt;&gt;"",OS37&gt;=OW$48,OS37&lt;&gt;""),AND(OT37&gt;=OW$44,OT37&lt;&gt;"",OV37&gt;=OW$48,OV37&lt;&gt;""),AND(PR37&gt;=QE$44,PR37&lt;&gt;"",PT37&gt;=QE$48,PT37&lt;&gt;""),AND(PU37&gt;=QE$44,PU37&lt;&gt;"",PW37&gt;=QE$48,PW37&lt;&gt;""),AND(PY37&gt;=QE$44,PY37&lt;&gt;"",QA37&gt;=QE$48,QA37&lt;&gt;""),AND(QB37&gt;=QE$44,QB37&lt;&gt;"",QD37&gt;=QE$48,QD37&lt;&gt;""),AND(QZ37&gt;=RM$44,QZ37&lt;&gt;"",RB37&gt;=RM$48,RB37&lt;&gt;""),AND(RC37&gt;=RM$44,RC37&lt;&gt;"",RE37&gt;=RM$48,RE37&lt;&gt;""),AND(RG37&gt;=RM$44,RG37&lt;&gt;"",RI37&gt;=RM$48,RI37&lt;&gt;""),AND(RJ37&gt;=RM$44,RJ37&lt;&gt;"",RL37&gt;=RM$48,RL37&lt;&gt;""),AND(SH37&gt;=SU$44,SH37&lt;&gt;"",SJ37&gt;=SU$48,SJ37&lt;&gt;""),AND(SK37&gt;=SU$44,SK37&lt;&gt;"",SM37&gt;=SU$48,SM37&lt;&gt;""),AND(SO37&gt;=SU$44,SO37&lt;&gt;"",SQ37&gt;=SU$48,SQ37&lt;&gt;""),AND(SR37&gt;=SU$44,SR37&lt;&gt;"",ST37&gt;=SU$48,ST37&lt;&gt;"")),"P","")</f>
        <v/>
      </c>
      <c r="L37" s="8">
        <f>IF(COUNT(AQ37,AT37,BR37,BU37,CS37,CV37)&gt;0,LARGE((AQ37,AT37,BR37,BU37,CS37,CV37),1),0)</f>
        <v>45.42</v>
      </c>
      <c r="M37" s="8" t="str">
        <f>IF(L37="","",IF(OR(L37=CS37,L37=CV37),$CA$1,IF(OR(L37=BR37,L37=BU37),$AZ$1,IF(OR(L37=AQ37,L37=AT37),$Y$1,""))))</f>
        <v>2024 Elite Canada</v>
      </c>
      <c r="N37" s="8">
        <f>IF(COUNT(AQ37,AT37,BR37,BU37,CS37,CV37)&gt;1,LARGE((AQ37,AT37,BR37,BU37,CS37,CV37),2),0)</f>
        <v>44.370000000000005</v>
      </c>
      <c r="O37" s="8" t="str">
        <f>IF(N37="","",IF(OR(N37=CS37,N37=CV37),$CA$1,IF(OR(N37=BR37,N37=BU37),$AZ$1,IF(OR(N37=AQ37,N37=AT37),$Y$1,""))))</f>
        <v>2024 Elite Canada</v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>IF(P37="","",IF(OR(P37=CS37,P37=CV37,P37=CZ37),$CA$1,IF(OR(P37=BR37,P37=BU37,P37=BY37),$AZ$1,IF(OR(P37=AQ37,P37=AT37,P37=AX37),$Y$1,""))))</f>
        <v/>
      </c>
      <c r="R37" s="8">
        <f>IF(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&gt;0,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,0)</f>
        <v>8.8000000000000007</v>
      </c>
      <c r="S37" s="8" t="str">
        <f>IF(R37=0,"",IF(OR(R37=CQ37,R37=CT37,R37=CX37),$CA$1,IF(OR(R37=BP37,R37=BS37,R37=BW37),$AZ$1,IF(OR(R37=AO37,R37=AR37,R37=AV37),$Y$1,IF(OR(R37=SH37,R37=SK37,R37=SO37,R37=SR37),$RN$1,IF(OR(R37=QZ37,R37=RC37,R37=RG37,R37=RJ37),$QF$1,IF(OR(R37=PR37,R37=PU37,R37=PY37,R37=QB37),$OX$1,IF(OR(R37=OJ37,R37=OM37,R37=OQ37,R37=OT37),$NP$1,IF(OR(R37=NB37,R37=NE37,R37=NI37,R37=NL37),$MH$1,IF(OR(R37=LT37,R37=LW37,R37=MA37,R37=MD37),$KZ$1,IF(OR(R37=KL37,R37=KO37,R37=KS37,R37=KV37),$JR$1,IF(OR(R37=JD37,R37=JG37,R37=JK37,R37=JN37),$IJ$1,IF(OR(R37=HV37,R37=HY37,R37=IC37,R37=IF37),$HB$1,IF(OR(R37=GN37,R37=GQ37,R37=GU37,R37=GX37),$FT$1,IF(OR(R37=FF37,R37=FI37,R37=FM37,R37=FP37),$EL$1,IF(OR(R37=DX37,R37=EA37,R37=EE37,R37=EH37),$DD$1,""))))))))))))))))</f>
        <v>2024 Elite Canada</v>
      </c>
      <c r="T37" s="8">
        <f>IF(MAX(IF(AO37&gt;=$AY$43,AP37,0),IF(AR37&gt;=$AY$43,AS37,0),IF(AV37&gt;=$AY$43,AW37,0),IF(BP37&gt;=$BZ$43,BQ37,0),IF(BS37&gt;=$BZ$43,BT37,0),IF(BW37&gt;=$BZ$43,BX37,0),IF(CQ37&gt;=$DA$43,CR37,0),IF(CT37&gt;=$DA$43,CU37,0),IF(CX37&gt;=$DA$43,CY37,0),IF(DX37&gt;=$EK$43,DY37,0),IF(EA37&gt;=$EK$43,EB37,0),IF(EE37&gt;=$EK$43,EF37,0),IF(EH37&gt;=$EK$43,EI37,0),IF(FF37&gt;=$FS$43,FG37,0),IF(FI37&gt;=$FS$43,FJ37,0),IF(FM37&gt;=$FS$43,FN37,0),IF(FP37&gt;=$FS$43,FQ37,0),IF(GN37&gt;=$HA$43,GO37,0),IF(GQ37&gt;=$HA$43,GR37,0),IF(GU37&gt;=$HA$43,GV37,0),IF(GX37&gt;=$HA$43,GY37,0),IF(HV37&gt;=$II$43,HW37,0),IF(HY37&gt;=$II$43,HZ37,0),IF(IC37&gt;=$II$43,ID37,0),IF(IF37&gt;=$II$43,IG37,0),IF(JD37&gt;=$JQ$43,JE37,0),IF(JG37&gt;=$JQ$43,JH37,0),IF(JK37&gt;=$JQ$43,JL37,0),IF(JN37&gt;=$JQ$43,JO37,0),IF(KL37&gt;=$KY$43,KM37,0),IF(KO37&gt;=$KY$43,KP37,0),IF(KS37&gt;=$KY$43,KT37,0),IF(KV37&gt;=$KY$43,KW37,0),IF(LT37&gt;=$MG$43,LU37,0),IF(LW37&gt;=$MG$43,LX37,0),IF(MA37&gt;=$MG$43,MB37,0),IF(MD37&gt;=$MG$43,ME37,0),IF(NB37&gt;=$NO$43,NC37,0),IF(NE37&gt;=$NO$43,NF37,0),IF(NI37&gt;=$NO$43,NJ37,0),IF(NL37&gt;=$NO$43,NM37,0),IF(OJ37&gt;=$OW$43,OK37,0),IF(OM37&gt;=$OW$43,ON37,0),IF(OQ37&gt;=$OW$43,OR37,0),IF(OT37&gt;=$OW$43,OU37,0),IF(PR37&gt;=$QE$43,PS37,0),IF(PU37&gt;=$QE$43,PV37,0),IF(PY37&gt;=$QE$43,PZ37,0),IF(QB37&gt;=$QE$43,QC37,0),IF(QZ37&gt;=$RM$43,RA37,0),IF(RC37&gt;=$RM$43,RD37,0),IF(RG37&gt;=$RM$43,RH37,0),IF(RJ37&gt;=$RM$43,RK37,0),IF(SH37&gt;=$SU$43,SI37,0),IF(SK37&gt;=$SU$43,SL37,0),IF(SO37&gt;=$SU$43,SP37,0),IF(SR37&gt;=$SU$43,SS37,0))&gt;0,MAX(IF(AO37&gt;=$AY$43,AP37,0),IF(AR37&gt;=$AY$43,AS37,0),IF(AV37&gt;=$AY$43,AW37,0),IF(BP37&gt;=$BZ$43,BQ37,0),IF(BS37&gt;=$BZ$43,BT37,0),IF(BW37&gt;=$BZ$43,BX37,0),IF(CQ37&gt;=$DA$43,CR37,0),IF(CT37&gt;=$DA$43,CU37,0),IF(CX37&gt;=$DA$43,CY37,0),IF(DX37&gt;=$EK$43,DY37,0),IF(EA37&gt;=$EK$43,EB37,0),IF(EE37&gt;=$EK$43,EF37,0),IF(EH37&gt;=$EK$43,EI37,0),IF(FF37&gt;=$FS$43,FG37,0),IF(FI37&gt;=$FS$43,FJ37,0),IF(FM37&gt;=$FS$43,FN37,0),IF(FP37&gt;=$FS$43,FQ37,0),IF(GN37&gt;=$HA$43,GO37,0),IF(GQ37&gt;=$HA$43,GR37,0),IF(GU37&gt;=$HA$43,GV37,0),IF(GX37&gt;=$HA$43,GY37,0),IF(HV37&gt;=$II$43,HW37,0),IF(HY37&gt;=$II$43,HZ37,0),IF(IC37&gt;=$II$43,ID37,0),IF(IF37&gt;=$II$43,IG37,0),IF(JD37&gt;=$JQ$43,JE37,0),IF(JG37&gt;=$JQ$43,JH37,0),IF(JK37&gt;=$JQ$43,JL37,0),IF(JN37&gt;=$JQ$43,JO37,0),IF(KL37&gt;=$KY$43,KM37,0),IF(KO37&gt;=$KY$43,KP37,0),IF(KS37&gt;=$KY$43,KT37,0),IF(KV37&gt;=$KY$43,KW37,0),IF(LT37&gt;=$MG$43,LU37,0),IF(LW37&gt;=$MG$43,LX37,0),IF(MA37&gt;=$MG$43,MB37,0),IF(MD37&gt;=$MG$43,ME37,0),IF(NB37&gt;=$NO$43,NC37,0),IF(NE37&gt;=$NO$43,NF37,0),IF(NI37&gt;=$NO$43,NJ37,0),IF(NL37&gt;=$NO$43,NM37,0),IF(OJ37&gt;=$OW$43,OK37,0),IF(OM37&gt;=$OW$43,ON37,0),IF(OQ37&gt;=$OW$43,OR37,0),IF(OT37&gt;=$OW$43,OU37,0),IF(PR37&gt;=$QE$43,PS37,0),IF(PU37&gt;=$QE$43,PV37,0),IF(PY37&gt;=$QE$43,PZ37,0),IF(QB37&gt;=$QE$43,QC37,0),IF(QZ37&gt;=$RM$43,RA37,0),IF(RC37&gt;=$RM$43,RD37,0),IF(RG37&gt;=$RM$43,RH37,0),IF(RJ37&gt;=$RM$43,RK37,0),IF(SH37&gt;=$SU$43,SI37,0),IF(SK37&gt;=$SU$43,SL37,0),IF(SO37&gt;=$SU$43,SP37,0),IF(SR37&gt;=$SU$43,SS37,0)),0)</f>
        <v>0</v>
      </c>
      <c r="U37" s="8" t="str">
        <f>IF(T37=0,"",IF(OR(T37=CR37,T37=CU37,T37=CY37),$CA$1,IF(OR(T37=BQ37,T37=BT37,T37=BX37),$AZ$1,IF(OR(T37=AP37,T37=AS37,T37=AW37),$Y$1,IF(OR(T37=SI37,T37=SL37,T37=SP37,T37=SS37),$RN$1,IF(OR(T37=RA37,T37=RD37,T37=RH37,T37=RK37),$QF$1,IF(OR(T37=PS37,T37=PV37,T37=PZ37,T37=QC37),$OX$1,IF(OR(T37=OK37,T37=ON37,T37=OR37,T37=OU37),$NP$1,IF(OR(T37=NC37,T37=NF37,T37=NJ37,T37=NM37),$MH$1,IF(OR(T37=LU37,T37=LX37,T37=MB37,T37=ME37),$KZ$1,IF(OR(T37=KM37,T37=KP37,T37=KT37,T37=KW37),$JR$1,IF(OR(T37=JE37,T37=JH37,T37=JL37,T37=JO37),$IJ$1,IF(OR(T37=HW37,T37=HZ37,T37=ID37,T37=IG37),$HB$1,IF(OR(T37=GO37,T37=GR37,T37=GV37,T37=GY37),$FT$1,IF(OR(T37=FG37,T37=FJ37,T37=FN37,T37=FQ37),$EL$1,IF(OR(T37=DY37,T37=EB37,T37=EF37,T37=EI37),$DD$1,""))))))))))))))))</f>
        <v/>
      </c>
      <c r="V37" s="8" t="str">
        <f>IF(MAX(DB37,DC37)&gt;0,MAX(DB37,DC37),"")</f>
        <v/>
      </c>
      <c r="W37" s="11" t="str">
        <f>IF(V37="","",IF(V37=DB37,"("&amp;DB$2&amp;")",IF(V37=DC37,"("&amp;DC$2&amp;")")))</f>
        <v/>
      </c>
      <c r="X37" s="8" t="str">
        <f>IF(V37="","",IF(V37=DB37,IF(V37+IF(P37="",0,P37)=SM37,$RN$1,IF(V37+IF(P37="",0,P37)=RE37,$QF$1,IF(V37+IF(P37="",0,P37)=PW37,$OX$1,IF(V37+IF(P37="",0,P37)=OO37,$NP$1,IF(V37+IF(P37="",0,P37)=NG37,$MH$1,IF(V37+IF(P37="",0,P37)=LY37,$KZ$1,IF(V37+IF(P37="",0,P37)=KQ37,$JR$1,IF(V37+IF(P37="",0,P37)=JI37,$IJ$1,IF(V37+IF(P37="",0,P37)=IA37,$HB$1,IF(V37+IF(P37="",0,P37)=GS37,$FT$1,IF(V37+IF(P37="",0,P37)=FK37,$EL$1,IF(V37+IF(P37="",0,P37)=EC37,$DD$1,IF(V37+IF(P37="",0,P37)=SJ37,$RN$1,IF(V37+IF(P37="",0,P37)=RB37,$QF$1,IF(V37+IF(P37="",0,P37)=PT37,$OX$1,IF(V37+IF(P37="",0,P37)=OL37,$NP$1,IF(V37+IF(P37="",0,P37)=ND37,$MH$1,IF(V37+IF(P37="",0,P37)=LV37,$KZ$1,IF(V37+IF(P37="",0,P37)=KN37,$JR$1,IF(V37+IF(P37="",0,P37)=JF37,$IJ$1,IF(V37+IF(P37="",0,P37)=HX37,$HB$1,IF(V37+IF(P37="",0,P37)=GP37,$FT$1,IF(V37+IF(P37="",0,P37)=FH37,$EL$1,IF(V37+IF(P37="",0,P37)=DZ37,$DD$1,IF(V37+IF(N37="",0,N37)=SM37,$RN$1,IF(V37+IF(N37="",0,N37)=RE37,$QF$1,IF(V37+IF(N37="",0,N37)=PW37,$OX$1,IF(V37+IF(N37="",0,N37)=OO37,$NP$1,IF(V37+IF(N37="",0,N37)=NG37,$MH$1,IF(V37+IF(N37="",0,N37)=LY37,$KZ$1,IF(V37+IF(N37="",0,N37)=KQ37,$JR$1,IF(V37+IF(N37="",0,N37)=JI37,$IJ$1,IF(V37+IF(N37="",0,N37)=IA37,$HB$1,IF(V37+IF(N37="",0,N37)=GS37,$FT$1,IF(V37+IF(N37="",0,N37)=FK37,$EL$1,IF(V37+IF(N37="",0,N37)=EC37,$DD$1,IF(V37+IF(N37="",0,N37)=SJ37,$RN$1,IF(V37+IF(N37="",0,N37)=RB37,$QF$1,IF(V37+IF(N37="",0,N37)=PT37,$OX$1,IF(V37+IF(N37="",0,N37)=OL37,$NP$1,IF(V37+IF(N37="",0,N37)=ND37,$MH$1,IF(V37+IF(N37="",0,N37)=LV37,$KZ$1,IF(V37+IF(N37="",0,N37)=KN37,$JR$1,IF(V37+IF(N37="",0,N37)=JF37,$IJ$1,IF(V37+IF(N37="",0,N37)=HX37,$HB$1,IF(V37+IF(N37="",0,N37)=GP37,$FT$1,IF(V37+IF(N37="",0,N37)=FH37,$EL$1,IF(V37+IF(N37="",0,N37)=DZ37,$DD$1)))))))))))))))))))))))))))))))))))))))))))))))),IF(V37=DC37,IF(V37+IF(P37="",0,P37)=ST37,$RN$1,IF(V37+IF(P37="",0,P37)=RL37,$QF$1,IF(V37+IF(P37="",0,P37)=QD37,$OX$1,IF(V37+IF(P37="",0,P37)=OV37,$NP$1,IF(V37+IF(P37="",0,P37)=NN37,$MH$1,IF(V37+IF(P37="",0,P37)=MF37,$KZ$1,IF(V37+IF(P37="",0,P37)=KX37,$JR$1,IF(V37+IF(P37="",0,P37)=JP37,$IJ$1,IF(V37+IF(P37="",0,P37)=IH37,$HB$1,IF(V37+IF(P37="",0,P37)=GZ37,$FT$1,IF(V37+IF(P37="",0,P37)=FR37,$EL$1,IF(V37+IF(P37="",0,P37)=EJ37,$DD$1,IF(V37+IF(P37="",0,P37)=SQ37,$RN$1,IF(V37+IF(P37="",0,P37)=RI37,$QF$1,IF(V37+IF(P37="",0,P37)=QA37,$OX$1,IF(V37+IF(P37="",0,P37)=OS37,$NP$1,IF(V37+IF(P37="",0,P37)=NK37,$MH$1,IF(V37+IF(P37="",0,P37)=MC37,$KZ$1,IF(V37+IF(P37="",0,P37)=KU37,$JR$1,IF(V37+IF(P37="",0,P37)=JM37,$IJ$1,IF(V37+IF(P37="",0,P37)=IE37,$HB$1,IF(V37+IF(P37="",0,P37)=GW37,$FT$1,IF(V37+IF(P37="",0,P37)=FO37,$EL$1,IF(V37+IF(P37="",0,P37)=EG37,$DD$1)))))))))))))))))))))))))))</f>
        <v/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>IF(AA37&gt;0,AA37,"")</f>
        <v/>
      </c>
      <c r="AP37" s="38" t="str">
        <f>IF(AB37&gt;0,AB37,"")</f>
        <v/>
      </c>
      <c r="AQ37" s="40" t="str">
        <f>IF(SUM(Y37:AB37)-AC37&gt;0,SUM(Y37:AB37)-AC37,"")</f>
        <v/>
      </c>
      <c r="AR37" s="40" t="str">
        <f>IF(AF37&gt;0,AF37,"")</f>
        <v/>
      </c>
      <c r="AS37" s="40" t="str">
        <f>IF(AG37&gt;0,AG37,"")</f>
        <v/>
      </c>
      <c r="AT37" s="40" t="str">
        <f>IF(SUM(AD37:AG37)-AH37&gt;0,SUM(AD37:AG37)-AH37,"")</f>
        <v/>
      </c>
      <c r="AU37" s="40" t="str">
        <f>IF(AQ37="","",MAX(AQ37,AT37))</f>
        <v/>
      </c>
      <c r="AV37" s="40" t="str">
        <f>IF(AK37&gt;0,AK37,"")</f>
        <v/>
      </c>
      <c r="AW37" s="40" t="str">
        <f>IF(AL37&gt;0,AL37,"")</f>
        <v/>
      </c>
      <c r="AX37" s="40" t="str">
        <f>IF(SUM(AI37:AL37)-AM37&gt;0,SUM(AI37:AL37)-AM37,"")</f>
        <v/>
      </c>
      <c r="AY37" s="40" t="str">
        <f>IF(SUM(AU37,AX37)&gt;0,SUM(AU37,AX37),"")</f>
        <v/>
      </c>
      <c r="AZ37" s="26">
        <v>15.1</v>
      </c>
      <c r="BA37" s="26">
        <v>9.1999999999999993</v>
      </c>
      <c r="BB37" s="26">
        <v>8.6</v>
      </c>
      <c r="BC37" s="26">
        <v>13.02</v>
      </c>
      <c r="BD37" s="26">
        <v>0.5</v>
      </c>
      <c r="BE37" s="26">
        <v>13.6</v>
      </c>
      <c r="BF37" s="26">
        <v>9.4</v>
      </c>
      <c r="BG37" s="26">
        <v>8.8000000000000007</v>
      </c>
      <c r="BH37" s="26">
        <v>12.87</v>
      </c>
      <c r="BI37" s="26">
        <v>0.3</v>
      </c>
      <c r="BJ37" s="26"/>
      <c r="BK37" s="26"/>
      <c r="BL37" s="26"/>
      <c r="BM37" s="26"/>
      <c r="BN37" s="26"/>
      <c r="BO37" s="28"/>
      <c r="BP37" s="39">
        <f>IF(BB37&gt;0,BB37,"")</f>
        <v>8.6</v>
      </c>
      <c r="BQ37" s="39">
        <f>IF(BC37&gt;0,BC37,"")</f>
        <v>13.02</v>
      </c>
      <c r="BR37" s="11">
        <f>IF(SUM(AZ37:BC37)-BD37&gt;0,SUM(AZ37:BC37)-BD37,"")</f>
        <v>45.42</v>
      </c>
      <c r="BS37" s="11">
        <f>IF(BG37&gt;0,BG37,"")</f>
        <v>8.8000000000000007</v>
      </c>
      <c r="BT37" s="11">
        <f>IF(BH37&gt;0,BH37,"")</f>
        <v>12.87</v>
      </c>
      <c r="BU37" s="11">
        <f>IF(SUM(BE37:BH37)-BI37&gt;0,SUM(BE37:BH37)-BI37,"")</f>
        <v>44.370000000000005</v>
      </c>
      <c r="BV37" s="11">
        <f>IF(BR37="","",MAX(BR37,BU37))</f>
        <v>45.42</v>
      </c>
      <c r="BW37" s="11" t="str">
        <f>IF(BL37&gt;0,BL37,"")</f>
        <v/>
      </c>
      <c r="BX37" s="11" t="str">
        <f>IF(BM37&gt;0,BM37,"")</f>
        <v/>
      </c>
      <c r="BY37" s="11" t="str">
        <f>IF(SUM(BJ37:BM37)-BN37&gt;0,SUM(BJ37:BM37)-BN37,"")</f>
        <v/>
      </c>
      <c r="BZ37" s="11">
        <f>IF(SUM(BV37,BY37)&gt;0,SUM(BV37,BY37),"")</f>
        <v>45.42</v>
      </c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7"/>
      <c r="CQ37" s="38" t="str">
        <f>IF(CC37&gt;0,CC37,"")</f>
        <v/>
      </c>
      <c r="CR37" s="38" t="str">
        <f>IF(CD37&gt;0,CD37,"")</f>
        <v/>
      </c>
      <c r="CS37" s="40" t="str">
        <f>IF(SUM(CA37:CD37)-CE37&gt;0,SUM(CA37:CD37)-CE37,"")</f>
        <v/>
      </c>
      <c r="CT37" s="40" t="str">
        <f>IF(CH37&gt;0,CH37,"")</f>
        <v/>
      </c>
      <c r="CU37" s="40" t="str">
        <f>IF(CI37&gt;0,CI37,"")</f>
        <v/>
      </c>
      <c r="CV37" s="40" t="str">
        <f>IF(SUM(CF37:CI37)-CJ37&gt;0,SUM(CF37:CI37)-CJ37,"")</f>
        <v/>
      </c>
      <c r="CW37" s="40" t="str">
        <f>IF(CS37="","",MAX(CS37,CV37))</f>
        <v/>
      </c>
      <c r="CX37" s="40" t="str">
        <f>IF(CM37&gt;0,CM37,"")</f>
        <v/>
      </c>
      <c r="CY37" s="40" t="str">
        <f>IF(CN37&gt;0,CN37,"")</f>
        <v/>
      </c>
      <c r="CZ37" s="40" t="str">
        <f>IF(SUM(CK37:CN37)-CO37&gt;0,SUM(CK37:CN37)-CO37,"")</f>
        <v/>
      </c>
      <c r="DA37" s="40" t="str">
        <f>IF(SUM(CW37,CZ37)&gt;0,SUM(CW37,CZ37),"")</f>
        <v/>
      </c>
      <c r="DB37" s="50" t="str">
        <f>IF(MAX(DZ37,EC37,FH37,FK37,GP37,GS37,HX37,IA37,JF37,JI37,KN37,KQ37,LV37,LY37,ND37,NG37,OL37,OO37,PT37,PW37,RB37,RE37,SJ37,SM37)-MIN(IF(N37="",0,N37),IF(P37="",0,P37))&gt;0.001,MAX(DZ37,EC37,FH37,FK37,GP37,GS37,HX37,IA37,JF37,JI37,KN37,KQ37,LV37,LY37,ND37,NG37,OL37,OO37,PT37,PW37,RB37,RE37,SJ37,SM37)-MIN(IF(N37="",0,N37),IF(P37="",0,P37)),"")</f>
        <v/>
      </c>
      <c r="DC37" s="50" t="str">
        <f>IF(MAX(EG37,EJ37,FO37,FR37,GW37,GZ37,IE37,IH37,JM37,JP37,KU37,KX37,MC37,MF37,NK37,NN37,OS37,OV37,QA37,QD37,RI37,RL37,SQ37,ST37)-IF(P37="",0,P37)&gt;0.001,MAX(EG37,EJ37,FO37,FR37,GW37,GZ37,IE37,IH37,JM37,JP37,KU37,KX37,MC37,MF37,NK37,NN37,OS37,OV37,QA37,QD37,RI37,RL37,SQ37,ST37)-IF(P37="",0,P37),"")</f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>IF(DF37&gt;0,DF37,"")</f>
        <v/>
      </c>
      <c r="DY37" s="40" t="str">
        <f>IF(DG37&gt;0,DG37,"")</f>
        <v/>
      </c>
      <c r="DZ37" s="40" t="str">
        <f>IF(SUM(DD37:DG37)-DH37&gt;0,SUM(DD37:DG37)-DH37,"")</f>
        <v/>
      </c>
      <c r="EA37" s="40" t="str">
        <f>IF(DK37&gt;0,DK37,"")</f>
        <v/>
      </c>
      <c r="EB37" s="40" t="str">
        <f>IF(DL37&gt;0,DL37,"")</f>
        <v/>
      </c>
      <c r="EC37" s="40" t="str">
        <f>IF(SUM(DI37:DL37)-DM37&gt;0,SUM(DI37:DL37)-DM37,"")</f>
        <v/>
      </c>
      <c r="ED37" s="40" t="str">
        <f>IF(MAX(DZ37,EC37)&gt;0,MAX(DZ37,EC37),"")</f>
        <v/>
      </c>
      <c r="EE37" s="40" t="str">
        <f>IF(DP37&gt;0,DP37,"")</f>
        <v/>
      </c>
      <c r="EF37" s="40" t="str">
        <f>IF(DQ37&gt;0,DQ37,"")</f>
        <v/>
      </c>
      <c r="EG37" s="40" t="str">
        <f>IF(SUM(DN37:DQ37)-DR37&gt;0,SUM(DN37:DQ37)-DR37,"")</f>
        <v/>
      </c>
      <c r="EH37" s="40" t="str">
        <f>IF(DU37&gt;0,DU37,"")</f>
        <v/>
      </c>
      <c r="EI37" s="40" t="str">
        <f>IF(DV37&gt;0,DV37,"")</f>
        <v/>
      </c>
      <c r="EJ37" s="40" t="str">
        <f>IF(SUM(DS37:DV37)-DW37&gt;0,SUM(DS37:DV37)-DW37,"")</f>
        <v/>
      </c>
      <c r="EK37" s="40" t="str">
        <f>IF(SUM(ED37,EG37,EJ37)&gt;0,SUM(ED37,EG37,EJ37),"")</f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>IF(EN37&gt;0,EN37,"")</f>
        <v/>
      </c>
      <c r="FG37" s="11" t="str">
        <f>IF(EO37&gt;0,EO37,"")</f>
        <v/>
      </c>
      <c r="FH37" s="11" t="str">
        <f>IF(SUM(EL37:EO37)-EP37&gt;0,SUM(EL37:EO37)-EP37,"")</f>
        <v/>
      </c>
      <c r="FI37" s="11" t="str">
        <f>IF(ES37&gt;0,ES37,"")</f>
        <v/>
      </c>
      <c r="FJ37" s="11" t="str">
        <f>IF(ET37&gt;0,ET37,"")</f>
        <v/>
      </c>
      <c r="FK37" s="11" t="str">
        <f>IF(SUM(EQ37:ET37)-EU37&gt;0,SUM(EQ37:ET37)-EU37,"")</f>
        <v/>
      </c>
      <c r="FL37" s="11" t="str">
        <f>IF(MAX(FH37,FK37)&gt;0,MAX(FH37,FK37),"")</f>
        <v/>
      </c>
      <c r="FM37" s="11" t="str">
        <f>IF(EX37&gt;0,EX37,"")</f>
        <v/>
      </c>
      <c r="FN37" s="11" t="str">
        <f>IF(EY37&gt;0,EY37,"")</f>
        <v/>
      </c>
      <c r="FO37" s="11" t="str">
        <f>IF(SUM(EV37:EY37)-EZ37&gt;0,SUM(EV37:EY37)-EZ37,"")</f>
        <v/>
      </c>
      <c r="FP37" s="11" t="str">
        <f>IF(FC37&gt;0,FC37,"")</f>
        <v/>
      </c>
      <c r="FQ37" s="11" t="str">
        <f>IF(FD37&gt;0,FD37,"")</f>
        <v/>
      </c>
      <c r="FR37" s="11" t="str">
        <f>IF(SUM(FA37:FD37)-FE37&gt;0,SUM(FA37:FD37)-FE37,"")</f>
        <v/>
      </c>
      <c r="FS37" s="11" t="str">
        <f>IF(SUM(FL37,FO37,FR37)&gt;0,SUM(FL37,FO37,FR37),"")</f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>IF(FV37&gt;0,FV37,"")</f>
        <v/>
      </c>
      <c r="GO37" s="40" t="str">
        <f>IF(FW37&gt;0,FW37,"")</f>
        <v/>
      </c>
      <c r="GP37" s="40" t="str">
        <f>IF(SUM(FT37:FW37)-FX37&gt;0,SUM(FT37:FW37)-FX37,"")</f>
        <v/>
      </c>
      <c r="GQ37" s="40" t="str">
        <f>IF(GA37&gt;0,GA37,"")</f>
        <v/>
      </c>
      <c r="GR37" s="40" t="str">
        <f>IF(GB37&gt;0,GB37,"")</f>
        <v/>
      </c>
      <c r="GS37" s="40" t="str">
        <f>IF(SUM(FY37:GB37)-GC37&gt;0,SUM(FY37:GB37)-GC37,"")</f>
        <v/>
      </c>
      <c r="GT37" s="40" t="str">
        <f>IF(MAX(GP37,GS37)&gt;0,MAX(GP37,GS37),"")</f>
        <v/>
      </c>
      <c r="GU37" s="40" t="str">
        <f>IF(GF37&gt;0,GF37,"")</f>
        <v/>
      </c>
      <c r="GV37" s="40" t="str">
        <f>IF(GG37&gt;0,GG37,"")</f>
        <v/>
      </c>
      <c r="GW37" s="40" t="str">
        <f>IF(SUM(GD37:GG37)-GH37&gt;0,SUM(GD37:GG37)-GH37,"")</f>
        <v/>
      </c>
      <c r="GX37" s="40" t="str">
        <f>IF(GK37&gt;0,GK37,"")</f>
        <v/>
      </c>
      <c r="GY37" s="40" t="str">
        <f>IF(GL37&gt;0,GL37,"")</f>
        <v/>
      </c>
      <c r="GZ37" s="40" t="str">
        <f>IF(SUM(GI37:GL37)-GM37&gt;0,SUM(GI37:GL37)-GM37,"")</f>
        <v/>
      </c>
      <c r="HA37" s="40" t="str">
        <f>IF(SUM(GT37,GW37,GZ37)&gt;0,SUM(GT37,GW37,GZ37),"")</f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>IF(HD37&gt;0,HD37,"")</f>
        <v/>
      </c>
      <c r="HW37" s="11" t="str">
        <f>IF(HE37&gt;0,HE37,"")</f>
        <v/>
      </c>
      <c r="HX37" s="11" t="str">
        <f>IF(SUM(HB37:HE37)-HF37&gt;0,SUM(HB37:HE37)-HF37,"")</f>
        <v/>
      </c>
      <c r="HY37" s="11" t="str">
        <f>IF(HI37&gt;0,HI37,"")</f>
        <v/>
      </c>
      <c r="HZ37" s="11" t="str">
        <f>IF(HJ37&gt;0,HJ37,"")</f>
        <v/>
      </c>
      <c r="IA37" s="11" t="str">
        <f>IF(SUM(HG37:HJ37)-HK37&gt;0,SUM(HG37:HJ37)-HK37,"")</f>
        <v/>
      </c>
      <c r="IB37" s="11" t="str">
        <f>IF(MAX(HX37,IA37)&gt;0,MAX(HX37,IA37),"")</f>
        <v/>
      </c>
      <c r="IC37" s="11" t="str">
        <f>IF(HN37&gt;0,HN37,"")</f>
        <v/>
      </c>
      <c r="ID37" s="11" t="str">
        <f>IF(HO37&gt;0,HO37,"")</f>
        <v/>
      </c>
      <c r="IE37" s="11" t="str">
        <f>IF(SUM(HL37:HO37)-HP37&gt;0,SUM(HL37:HO37)-HP37,"")</f>
        <v/>
      </c>
      <c r="IF37" s="11" t="str">
        <f>IF(HS37&gt;0,HS37,"")</f>
        <v/>
      </c>
      <c r="IG37" s="11" t="str">
        <f>IF(HT37&gt;0,HT37,"")</f>
        <v/>
      </c>
      <c r="IH37" s="11" t="str">
        <f>IF(SUM(HQ37:HT37)-HU37&gt;0,SUM(HQ37:HT37)-HU37,"")</f>
        <v/>
      </c>
      <c r="II37" s="11" t="str">
        <f>IF(SUM(IB37,IE37,IH37)&gt;0,SUM(IB37,IE37,IH37),"")</f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>IF(IL37&gt;0,IL37,"")</f>
        <v/>
      </c>
      <c r="JE37" s="40" t="str">
        <f>IF(IM37&gt;0,IM37,"")</f>
        <v/>
      </c>
      <c r="JF37" s="40" t="str">
        <f>IF(SUM(IJ37:IM37)-IN37&gt;0,SUM(IJ37:IM37)-IN37,"")</f>
        <v/>
      </c>
      <c r="JG37" s="40" t="str">
        <f>IF(IQ37&gt;0,IQ37,"")</f>
        <v/>
      </c>
      <c r="JH37" s="40" t="str">
        <f>IF(IR37&gt;0,IR37,"")</f>
        <v/>
      </c>
      <c r="JI37" s="40" t="str">
        <f>IF(SUM(IO37:IR37)-IS37&gt;0,SUM(IO37:IR37)-IS37,"")</f>
        <v/>
      </c>
      <c r="JJ37" s="40" t="str">
        <f>IF(MAX(JF37,JI37)&gt;0,MAX(JF37,JI37),"")</f>
        <v/>
      </c>
      <c r="JK37" s="40" t="str">
        <f>IF(IV37&gt;0,IV37,"")</f>
        <v/>
      </c>
      <c r="JL37" s="40" t="str">
        <f>IF(IW37&gt;0,IW37,"")</f>
        <v/>
      </c>
      <c r="JM37" s="40" t="str">
        <f>IF(SUM(IT37:IW37)-IX37&gt;0,SUM(IT37:IW37)-IX37,"")</f>
        <v/>
      </c>
      <c r="JN37" s="40" t="str">
        <f>IF(JA37&gt;0,JA37,"")</f>
        <v/>
      </c>
      <c r="JO37" s="40" t="str">
        <f>IF(JB37&gt;0,JB37,"")</f>
        <v/>
      </c>
      <c r="JP37" s="40" t="str">
        <f>IF(SUM(IY37:JB37)-JC37&gt;0,SUM(IY37:JB37)-JC37,"")</f>
        <v/>
      </c>
      <c r="JQ37" s="40" t="str">
        <f>IF(SUM(JJ37,JM37,JP37)&gt;0,SUM(JJ37,JM37,JP37),"")</f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>IF(JT37&gt;0,JT37,"")</f>
        <v/>
      </c>
      <c r="KM37" s="11" t="str">
        <f>IF(JU37&gt;0,JU37,"")</f>
        <v/>
      </c>
      <c r="KN37" s="11" t="str">
        <f>IF(SUM(JR37:JU37)-JV37&gt;0,SUM(JR37:JU37)-JV37,"")</f>
        <v/>
      </c>
      <c r="KO37" s="11" t="str">
        <f>IF(JY37&gt;0,JY37,"")</f>
        <v/>
      </c>
      <c r="KP37" s="11" t="str">
        <f>IF(JZ37&gt;0,JZ37,"")</f>
        <v/>
      </c>
      <c r="KQ37" s="11" t="str">
        <f>IF(SUM(JW37:JZ37)-KA37&gt;0,SUM(JW37:JZ37)-KA37,"")</f>
        <v/>
      </c>
      <c r="KR37" s="11" t="str">
        <f>IF(MAX(KN37,KQ37)&gt;0,MAX(KN37,KQ37),"")</f>
        <v/>
      </c>
      <c r="KS37" s="11" t="str">
        <f>IF(KD37&gt;0,KD37,"")</f>
        <v/>
      </c>
      <c r="KT37" s="11" t="str">
        <f>IF(KE37&gt;0,KE37,"")</f>
        <v/>
      </c>
      <c r="KU37" s="11" t="str">
        <f>IF(SUM(KB37:KE37)-KF37&gt;0,SUM(KB37:KE37)-KF37,"")</f>
        <v/>
      </c>
      <c r="KV37" s="11" t="str">
        <f>IF(KI37&gt;0,KI37,"")</f>
        <v/>
      </c>
      <c r="KW37" s="11" t="str">
        <f>IF(KJ37&gt;0,KJ37,"")</f>
        <v/>
      </c>
      <c r="KX37" s="11" t="str">
        <f>IF(SUM(KG37:KJ37)-KK37&gt;0,SUM(KG37:KJ37)-KK37,"")</f>
        <v/>
      </c>
      <c r="KY37" s="11" t="str">
        <f>IF(SUM(KR37,KU37,KX37)&gt;0,SUM(KR37,KU37,KX37),"")</f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>IF(LB37&gt;0,LB37,"")</f>
        <v/>
      </c>
      <c r="LU37" s="40" t="str">
        <f>IF(LC37&gt;0,LC37,"")</f>
        <v/>
      </c>
      <c r="LV37" s="40" t="str">
        <f>IF(SUM(KZ37:LC37)-LD37&gt;0,SUM(KZ37:LC37)-LD37,"")</f>
        <v/>
      </c>
      <c r="LW37" s="40" t="str">
        <f>IF(LG37&gt;0,LG37,"")</f>
        <v/>
      </c>
      <c r="LX37" s="40" t="str">
        <f>IF(LH37&gt;0,LH37,"")</f>
        <v/>
      </c>
      <c r="LY37" s="40" t="str">
        <f>IF(SUM(LE37:LH37)-LI37&gt;0,SUM(LE37:LH37)-LI37,"")</f>
        <v/>
      </c>
      <c r="LZ37" s="40" t="str">
        <f>IF(MAX(LV37,LY37)&gt;0,MAX(LV37,LY37),"")</f>
        <v/>
      </c>
      <c r="MA37" s="40" t="str">
        <f>IF(LL37&gt;0,LL37,"")</f>
        <v/>
      </c>
      <c r="MB37" s="40" t="str">
        <f>IF(LM37&gt;0,LM37,"")</f>
        <v/>
      </c>
      <c r="MC37" s="40" t="str">
        <f>IF(SUM(LJ37:LM37)-LN37&gt;0,SUM(LJ37:LM37)-LN37,"")</f>
        <v/>
      </c>
      <c r="MD37" s="40" t="str">
        <f>IF(LQ37&gt;0,LQ37,"")</f>
        <v/>
      </c>
      <c r="ME37" s="40" t="str">
        <f>IF(LR37&gt;0,LR37,"")</f>
        <v/>
      </c>
      <c r="MF37" s="40" t="str">
        <f>IF(SUM(LO37:LR37)-LS37&gt;0,SUM(LO37:LR37)-LS37,"")</f>
        <v/>
      </c>
      <c r="MG37" s="40" t="str">
        <f>IF(SUM(LZ37,MC37,MF37)&gt;0,SUM(LZ37,MC37,MF37),"")</f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>IF(MJ37&gt;0,MJ37,"")</f>
        <v/>
      </c>
      <c r="NC37" s="11" t="str">
        <f>IF(MK37&gt;0,MK37,"")</f>
        <v/>
      </c>
      <c r="ND37" s="11" t="str">
        <f>IF(SUM(MH37:MK37)-ML37&gt;0,SUM(MH37:MK37)-ML37,"")</f>
        <v/>
      </c>
      <c r="NE37" s="11" t="str">
        <f>IF(MO37&gt;0,MO37,"")</f>
        <v/>
      </c>
      <c r="NF37" s="11" t="str">
        <f>IF(MP37&gt;0,MP37,"")</f>
        <v/>
      </c>
      <c r="NG37" s="11" t="str">
        <f>IF(SUM(MM37:MP37)-MQ37&gt;0,SUM(MM37:MP37)-MQ37,"")</f>
        <v/>
      </c>
      <c r="NH37" s="11" t="str">
        <f>IF(MAX(ND37,NG37)&gt;0,MAX(ND37,NG37),"")</f>
        <v/>
      </c>
      <c r="NI37" s="11" t="str">
        <f>IF(MT37&gt;0,MT37,"")</f>
        <v/>
      </c>
      <c r="NJ37" s="11" t="str">
        <f>IF(MU37&gt;0,MU37,"")</f>
        <v/>
      </c>
      <c r="NK37" s="11" t="str">
        <f>IF(SUM(MR37:MU37)-MV37&gt;0,SUM(MR37:MU37)-MV37,"")</f>
        <v/>
      </c>
      <c r="NL37" s="11" t="str">
        <f>IF(MY37&gt;0,MY37,"")</f>
        <v/>
      </c>
      <c r="NM37" s="11" t="str">
        <f>IF(MZ37&gt;0,MZ37,"")</f>
        <v/>
      </c>
      <c r="NN37" s="11" t="str">
        <f>IF(SUM(MW37:MZ37)-NA37&gt;0,SUM(MW37:MZ37)-NA37,"")</f>
        <v/>
      </c>
      <c r="NO37" s="11" t="str">
        <f>IF(SUM(NH37,NK37,NN37)&gt;0,SUM(NH37,NK37,NN37),"")</f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>IF(NR37&gt;0,NR37,"")</f>
        <v/>
      </c>
      <c r="OK37" s="40" t="str">
        <f>IF(NS37&gt;0,NS37,"")</f>
        <v/>
      </c>
      <c r="OL37" s="40" t="str">
        <f>IF(SUM(NP37:NS37)-NT37&gt;0,SUM(NP37:NS37)-NT37,"")</f>
        <v/>
      </c>
      <c r="OM37" s="40" t="str">
        <f>IF(NW37&gt;0,NW37,"")</f>
        <v/>
      </c>
      <c r="ON37" s="40" t="str">
        <f>IF(NX37&gt;0,NX37,"")</f>
        <v/>
      </c>
      <c r="OO37" s="40" t="str">
        <f>IF(SUM(NU37:NX37)-NY37&gt;0,SUM(NU37:NX37)-NY37,"")</f>
        <v/>
      </c>
      <c r="OP37" s="40" t="str">
        <f>IF(MAX(OL37,OO37)&gt;0,MAX(OL37,OO37),"")</f>
        <v/>
      </c>
      <c r="OQ37" s="40" t="str">
        <f>IF(OB37&gt;0,OB37,"")</f>
        <v/>
      </c>
      <c r="OR37" s="40" t="str">
        <f>IF(OC37&gt;0,OC37,"")</f>
        <v/>
      </c>
      <c r="OS37" s="40" t="str">
        <f>IF(SUM(NZ37:OC37)-OD37&gt;0,SUM(NZ37:OC37)-OD37,"")</f>
        <v/>
      </c>
      <c r="OT37" s="40" t="str">
        <f>IF(OG37&gt;0,OG37,"")</f>
        <v/>
      </c>
      <c r="OU37" s="40" t="str">
        <f>IF(OH37&gt;0,OH37,"")</f>
        <v/>
      </c>
      <c r="OV37" s="40" t="str">
        <f>IF(SUM(OE37:OH37)-OI37&gt;0,SUM(OE37:OH37)-OI37,"")</f>
        <v/>
      </c>
      <c r="OW37" s="40" t="str">
        <f>IF(SUM(OP37,OS37,OV37)&gt;0,SUM(OP37,OS37,OV37),"")</f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>IF(OZ37&gt;0,OZ37,"")</f>
        <v/>
      </c>
      <c r="PS37" s="11" t="str">
        <f>IF(PA37&gt;0,PA37,"")</f>
        <v/>
      </c>
      <c r="PT37" s="11" t="str">
        <f>IF(SUM(OX37:PA37)-PB37&gt;0,SUM(OX37:PA37)-PB37,"")</f>
        <v/>
      </c>
      <c r="PU37" s="11" t="str">
        <f>IF(PE37&gt;0,PE37,"")</f>
        <v/>
      </c>
      <c r="PV37" s="11" t="str">
        <f>IF(PF37&gt;0,PF37,"")</f>
        <v/>
      </c>
      <c r="PW37" s="11" t="str">
        <f>IF(SUM(PC37:PF37)-PG37&gt;0,SUM(PC37:PF37)-PG37,"")</f>
        <v/>
      </c>
      <c r="PX37" s="11" t="str">
        <f>IF(MAX(PT37,PW37)&gt;0,MAX(PT37,PW37),"")</f>
        <v/>
      </c>
      <c r="PY37" s="11" t="str">
        <f>IF(PJ37&gt;0,PJ37,"")</f>
        <v/>
      </c>
      <c r="PZ37" s="11" t="str">
        <f>IF(PK37&gt;0,PK37,"")</f>
        <v/>
      </c>
      <c r="QA37" s="11" t="str">
        <f>IF(SUM(PH37:PK37)-PL37&gt;0,SUM(PH37:PK37)-PL37,"")</f>
        <v/>
      </c>
      <c r="QB37" s="11" t="str">
        <f>IF(PO37&gt;0,PO37,"")</f>
        <v/>
      </c>
      <c r="QC37" s="11" t="str">
        <f>IF(PP37&gt;0,PP37,"")</f>
        <v/>
      </c>
      <c r="QD37" s="11" t="str">
        <f>IF(SUM(PM37:PP37)-PQ37&gt;0,SUM(PM37:PP37)-PQ37,"")</f>
        <v/>
      </c>
      <c r="QE37" s="11" t="str">
        <f>IF(SUM(PX37,QA37,QD37)&gt;0,SUM(PX37,QA37,QD37),"")</f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>IF(QH37&gt;0,QH37,"")</f>
        <v/>
      </c>
      <c r="RA37" s="40" t="str">
        <f>IF(QI37&gt;0,QI37,"")</f>
        <v/>
      </c>
      <c r="RB37" s="40" t="str">
        <f>IF(SUM(QF37:QI37)-QJ37&gt;0,SUM(QF37:QI37)-QJ37,"")</f>
        <v/>
      </c>
      <c r="RC37" s="40" t="str">
        <f>IF(QM37&gt;0,QM37,"")</f>
        <v/>
      </c>
      <c r="RD37" s="40" t="str">
        <f>IF(QN37&gt;0,QN37,"")</f>
        <v/>
      </c>
      <c r="RE37" s="40" t="str">
        <f>IF(SUM(QK37:QN37)-QO37&gt;0,SUM(QK37:QN37)-QO37,"")</f>
        <v/>
      </c>
      <c r="RF37" s="40" t="str">
        <f>IF(MAX(RB37,RE37)&gt;0,MAX(RB37,RE37),"")</f>
        <v/>
      </c>
      <c r="RG37" s="40" t="str">
        <f>IF(QR37&gt;0,QR37,"")</f>
        <v/>
      </c>
      <c r="RH37" s="40" t="str">
        <f>IF(QS37&gt;0,QS37,"")</f>
        <v/>
      </c>
      <c r="RI37" s="40" t="str">
        <f>IF(SUM(QP37:QS37)-QT37&gt;0,SUM(QP37:QS37)-QT37,"")</f>
        <v/>
      </c>
      <c r="RJ37" s="40" t="str">
        <f>IF(QW37&gt;0,QW37,"")</f>
        <v/>
      </c>
      <c r="RK37" s="40" t="str">
        <f>IF(QX37&gt;0,QX37,"")</f>
        <v/>
      </c>
      <c r="RL37" s="40" t="str">
        <f>IF(SUM(QU37:QX37)-QY37&gt;0,SUM(QU37:QX37)-QY37,"")</f>
        <v/>
      </c>
      <c r="RM37" s="40" t="str">
        <f>IF(SUM(RF37,RI37,RL37)&gt;0,SUM(RF37,RI37,RL37),"")</f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>IF(RP37&gt;0,RP37,"")</f>
        <v/>
      </c>
      <c r="SI37" s="11" t="str">
        <f>IF(RQ37&gt;0,RQ37,"")</f>
        <v/>
      </c>
      <c r="SJ37" s="11" t="str">
        <f>IF(SUM(RN37:RQ37)-RR37&gt;0,SUM(RN37:RQ37)-RR37,"")</f>
        <v/>
      </c>
      <c r="SK37" s="11" t="str">
        <f>IF(RU37&gt;0,RU37,"")</f>
        <v/>
      </c>
      <c r="SL37" s="11" t="str">
        <f>IF(RV37&gt;0,RV37,"")</f>
        <v/>
      </c>
      <c r="SM37" s="11" t="str">
        <f>IF(SUM(RS37:RV37)-RW37&gt;0,SUM(RS37:RV37)-RW37,"")</f>
        <v/>
      </c>
      <c r="SN37" s="11" t="str">
        <f>IF(MAX(SJ37,SM37)&gt;0,MAX(SJ37,SM37),"")</f>
        <v/>
      </c>
      <c r="SO37" s="11" t="str">
        <f>IF(RZ37&gt;0,RZ37,"")</f>
        <v/>
      </c>
      <c r="SP37" s="11" t="str">
        <f>IF(SA37&gt;0,SA37,"")</f>
        <v/>
      </c>
      <c r="SQ37" s="11" t="str">
        <f>IF(SUM(RX37:SA37)-SB37&gt;0,SUM(RX37:SA37)-SB37,"")</f>
        <v/>
      </c>
      <c r="SR37" s="11" t="str">
        <f>IF(SE37&gt;0,SE37,"")</f>
        <v/>
      </c>
      <c r="SS37" s="11" t="str">
        <f>IF(SF37&gt;0,SF37,"")</f>
        <v/>
      </c>
      <c r="ST37" s="11" t="str">
        <f>IF(SUM(SC37:SF37)-SG37&gt;0,SUM(SC37:SF37)-SG37,"")</f>
        <v/>
      </c>
      <c r="SU37" s="11" t="str">
        <f>IF(SUM(SN37,SQ37,ST37)&gt;0,SUM(SN37,SQ37,ST37),"")</f>
        <v/>
      </c>
      <c r="SV37" s="22">
        <f>IF($CP37="P",CA37,(CA37+AZ37)/2)</f>
        <v>7.55</v>
      </c>
      <c r="SW37" s="22">
        <f>IF($CP37="P",CB37,(CB37+BA37)/2)</f>
        <v>4.5999999999999996</v>
      </c>
      <c r="SX37" s="22">
        <f>IF($CP37="P",CC37,(CC37+BB37)/2)</f>
        <v>4.3</v>
      </c>
      <c r="SY37" s="22">
        <f>IF($CP37="P",CD37,(CD37+BC37)/2)</f>
        <v>6.51</v>
      </c>
      <c r="SZ37" s="22">
        <f>IF($CP37="P",CE37,(CE37+BD37)/2)</f>
        <v>0.25</v>
      </c>
      <c r="TA37" s="22">
        <f>IF($CP37="P",CF37,(CF37+BE37)/2)</f>
        <v>6.8</v>
      </c>
      <c r="TB37" s="22">
        <f>IF($CP37="P",CG37,(CG37+BF37)/2)</f>
        <v>4.7</v>
      </c>
      <c r="TC37" s="22">
        <f>IF($CP37="P",CH37,(CH37+BG37)/2)</f>
        <v>4.4000000000000004</v>
      </c>
      <c r="TD37" s="22">
        <f>IF($CP37="P",CI37,(CI37+BH37)/2)</f>
        <v>6.4349999999999996</v>
      </c>
      <c r="TE37" s="22">
        <f>IF($CP37="P",CJ37,(CJ37+BI37)/2)</f>
        <v>0.15</v>
      </c>
      <c r="TF37" s="22">
        <f>IF($CP37="P",CK37,(CK37+BJ37)/2)</f>
        <v>0</v>
      </c>
      <c r="TG37" s="22">
        <f>IF($CP37="P",CL37,(CL37+BK37)/2)</f>
        <v>0</v>
      </c>
      <c r="TH37" s="22">
        <f>IF($CP37="P",CM37,(CM37+BL37)/2)</f>
        <v>0</v>
      </c>
      <c r="TI37" s="22">
        <f>IF($CP37="P",CN37,(CN37+BM37)/2)</f>
        <v>0</v>
      </c>
      <c r="TJ37" s="22">
        <f>IF($CP37="P",CO37,(CO37+BN37)/2)</f>
        <v>0</v>
      </c>
      <c r="TK37" s="27" t="s">
        <v>46</v>
      </c>
      <c r="TL37" s="40">
        <f>IF(SX37&gt;0,SX37,"")</f>
        <v>4.3</v>
      </c>
      <c r="TM37" s="40">
        <f>IF(SY37&gt;0,SY37,"")</f>
        <v>6.51</v>
      </c>
      <c r="TN37" s="40">
        <f>IF(SUM(SV37:SY37)-SZ37&gt;0,SUM(SV37:SY37)-SZ37,"")</f>
        <v>22.71</v>
      </c>
      <c r="TO37" s="40">
        <f>IF(TC37&gt;0,TC37,"")</f>
        <v>4.4000000000000004</v>
      </c>
      <c r="TP37" s="40">
        <f>IF(TD37&gt;0,TD37,"")</f>
        <v>6.4349999999999996</v>
      </c>
      <c r="TQ37" s="40">
        <f>IF(SUM(TA37:TD37)-TE37&gt;0,SUM(TA37:TD37)-TE37,"")</f>
        <v>22.185000000000002</v>
      </c>
      <c r="TR37" s="40">
        <f>IF(MAX(TN37,TQ37)&gt;0,MAX(TN37,TQ37),"")</f>
        <v>22.71</v>
      </c>
      <c r="TS37" s="40" t="str">
        <f>IF(TH37&gt;0,TH37,"")</f>
        <v/>
      </c>
      <c r="TT37" s="40" t="str">
        <f>IF(TI37&gt;0,TI37,"")</f>
        <v/>
      </c>
      <c r="TU37" s="40" t="str">
        <f>IF(SUM(TF37:TI37)-TJ37&gt;0,SUM(TF37:TI37)-TJ37,"")</f>
        <v/>
      </c>
      <c r="TV37" s="40">
        <f>IF(SUM(TR37,TU37)&gt;0,SUM(TR37,TU37),"")</f>
        <v>22.71</v>
      </c>
    </row>
    <row r="38" spans="1:542" x14ac:dyDescent="0.2">
      <c r="A38" s="4" t="str" cm="1">
        <f t="array" ref="A38">IF(AND(J38&lt;&gt;"",J38&lt;&gt;"No DD"),SUMPRODUCT((J$4:J$41&lt;&gt;"")*(J$4:J$41&lt;&gt;"No DD")*(F$4:F$41&gt;F38))+1,IF(J38="No DD",SUMPRODUCT((J$4:J$41="No DD")*(F$4:F$41&gt;F38))+1+SUMPRODUCT((J$4:J$41&lt;&gt;"")*(J$4:J$41&lt;&gt;"No DD")),""))</f>
        <v/>
      </c>
      <c r="B38" s="4" t="str" cm="1">
        <f t="array" ref="B38">IF(AND(J38&lt;&gt;"",J38&lt;&gt;"No DD",G38=""),SUMPRODUCT((J$4:J$41&lt;&gt;"")*(J$4:J$41&lt;&gt;"No DD")*(G$4:G$41="")*(F$4:F$41&gt;F38))+1,IF(J38="No DD",SUMPRODUCT((J$4:J$41="No DD")*(F$4:F$41&gt;F38)*(G$4:G$41=""))+1+SUMPRODUCT((J$4:J$41&lt;&gt;"")*(G$4:G$41="")*(J$4:J$41&lt;&gt;"No DD")),""))</f>
        <v/>
      </c>
      <c r="C38" s="5" t="s">
        <v>233</v>
      </c>
      <c r="D38" s="4" t="s">
        <v>161</v>
      </c>
      <c r="E38" s="4">
        <v>2005</v>
      </c>
      <c r="F38" s="9">
        <f>SUM(L38:V38)+SUM(L38:T38)*0.0000001+SUM(L38)*0.0000000000001</f>
        <v>89.66000896600417</v>
      </c>
      <c r="G38" s="66"/>
      <c r="H38" s="3" t="str">
        <f>IF(OR(AND(AO38&gt;=AY$43,AO38&lt;&gt;"",AQ38&gt;=AY$47,AQ38&lt;&gt;"",AN38=""),AND(AR38&gt;=AY$43,AR38&lt;&gt;"",AT38&gt;=AY$47,AT38&lt;&gt;"",AN38=""),AND(AV38&gt;=AY$43,AV38&lt;&gt;"",AX38&gt;=AY$47,AX38&lt;&gt;"",AN38=""),AND(BP38&gt;=BZ$43,BP38&lt;&gt;"",BR38&gt;=BZ$47,BR38&lt;&gt;"",BO38=""),AND(BS38&gt;=BZ$43,BS38&lt;&gt;"",BU38&gt;=BZ$47,BU38&lt;&gt;"",BO38=""),AND(BW38&gt;=BZ$43,BW38&lt;&gt;"",BY38&gt;=BZ$47,BY38&lt;&gt;"",BO38=""),AND(CQ38&gt;=DA$43,CQ38&lt;&gt;"",CS38&gt;=DA$47,CS38&lt;&gt;"",CP38=""),AND(CT38&gt;=DA$43,CT38&lt;&gt;"",CV38&gt;=DA$47,CV38&lt;&gt;"",CP38=""),AND(CX38&gt;=DA$43,CX38&lt;&gt;"",CZ38&gt;=DA$47,CZ38&lt;&gt;"",CP38=""),AND(DX38&gt;=EK$43,DX38&lt;&gt;"",DZ38&gt;=EK$47,DZ38&lt;&gt;""),AND(EA38&gt;=EK$43,EA38&lt;&gt;"",EC38&gt;=EK$47,EC38&lt;&gt;""),AND(EE38&gt;=EK$43,EE38&lt;&gt;"",EG38&gt;=EK$47,EG38&lt;&gt;""),AND(EH38&gt;=EK$43,EH38&lt;&gt;"",EJ38&gt;=EK$47,EJ38&lt;&gt;""),AND(FF38&gt;=FS$43,FF38&lt;&gt;"",FH38&gt;=FS$47,FH38&lt;&gt;""),AND(FI38&gt;=FS$43,FI38&lt;&gt;"",FK38&gt;=FS$47,FK38&lt;&gt;""),AND(FM38&gt;=FS$43,FM38&lt;&gt;"",FO38&gt;=FS$47,FO38&lt;&gt;""),AND(FP38&gt;=FS$43,FP38&lt;&gt;"",FR38&gt;=FS$47,FR38&lt;&gt;""),AND(GN38&gt;=HA$43,GN38&lt;&gt;"",GP38&gt;=HA$47,GP38&lt;&gt;""),AND(GQ38&gt;=HA$43,GQ38&lt;&gt;"",GS38&gt;=HA$47,GS38&lt;&gt;""),AND(GU38&gt;=HA$43,GU38&lt;&gt;"",GW38&gt;=HA$47,GW38&lt;&gt;""),AND(GX38&gt;=HA$43,GX38&lt;&gt;"",GZ38&gt;=HA$47,GZ38&lt;&gt;""),AND(HV38&gt;=II$43,HV38&lt;&gt;"",HX38&gt;=II$47,HX38&lt;&gt;""),AND(HY38&gt;=II$43,HY38&lt;&gt;"",IA38&gt;=II$47,IA38&lt;&gt;""),AND(IC38&gt;=II$43,IC38&lt;&gt;"",IE38&gt;=II$47,IE38&lt;&gt;""),AND(IF38&gt;=II$43,IF38&lt;&gt;"",IH38&gt;=II$47,IH38&lt;&gt;""),AND(JD38&gt;=JQ$43,JD38&lt;&gt;"",JF38&gt;=JQ$47,JF38&lt;&gt;""),AND(JG38&gt;=JQ$43,JG38&lt;&gt;"",JI38&gt;=JQ$47,JI38&lt;&gt;""),AND(JK38&gt;=JQ$43,JK38&lt;&gt;"",JM38&gt;=JQ$47,JM38&lt;&gt;""),AND(JN38&gt;=JQ$43,JN38&lt;&gt;"",JP38&gt;=JQ$47,JP38&lt;&gt;""),AND(KL38&gt;=KY$43,KL38&lt;&gt;"",KN38&gt;=KY$47,KN38&lt;&gt;""),AND(KO38&gt;=KY$43,KO38&lt;&gt;"",KQ38&gt;=KY$47,KQ38&lt;&gt;""),AND(KS38&gt;=KY$43,KS38&lt;&gt;"",KU38&gt;=KY$47,KU38&lt;&gt;""),AND(KV38&gt;=KY$43,KV38&lt;&gt;"",KX38&gt;=KY$47,KX38&lt;&gt;""),AND(LT38&gt;=MG$43,LT38&lt;&gt;"",LV38&gt;=MG$47,LV38&lt;&gt;""),AND(LW38&gt;=MG$43,LW38&lt;&gt;"",LY38&gt;=MG$47,LY38&lt;&gt;""),AND(MA38&gt;=MG$43,MA38&lt;&gt;"",MC38&gt;=MG$47,MC38&lt;&gt;""),AND(MD38&gt;=MG$43,MD38&lt;&gt;"",MF38&gt;=MG$47,MF38&lt;&gt;""),AND(NB38&gt;=NO$43,NB38&lt;&gt;"",ND38&gt;=NO$47,ND38&lt;&gt;""),AND(NE38&gt;=NO$43,NE38&lt;&gt;"",NG38&gt;=NO$47,NG38&lt;&gt;""),AND(NI38&gt;=NO$43,NI38&lt;&gt;"",NK38&gt;=NO$47,NK38&lt;&gt;""),AND(NL38&gt;=NO$43,NL38&lt;&gt;"",NN38&gt;=NO$47,NN38&lt;&gt;""),AND(OJ38&gt;=OW$43,OJ38&lt;&gt;"",OL38&gt;=OW$47,OL38&lt;&gt;""),AND(OM38&gt;=OW$43,OM38&lt;&gt;"",OO38&gt;=OW$47,OO38&lt;&gt;""),AND(OQ38&gt;=OW$43,OQ38&lt;&gt;"",OS38&gt;=OW$47,OS38&lt;&gt;""),AND(OT38&gt;=OW$43,OT38&lt;&gt;"",OV38&gt;=OW$47,OV38&lt;&gt;""),AND(PR38&gt;=QE$43,PR38&lt;&gt;"",PT38&gt;=QE$47,PT38&lt;&gt;""),AND(PU38&gt;=QE$43,PU38&lt;&gt;"",PW38&gt;=QE$47,PW38&lt;&gt;""),AND(PY38&gt;=QE$43,PY38&lt;&gt;"",QA38&gt;=QE$47,QA38&lt;&gt;""),AND(QB38&gt;=QE$43,QB38&lt;&gt;"",QD38&gt;=QE$47,QD38&lt;&gt;""),AND(QZ38&gt;=RM$43,QZ38&lt;&gt;"",RB38&gt;=RM$47,RB38&lt;&gt;""),AND(RC38&gt;=RM$43,RC38&lt;&gt;"",RE38&gt;=RM$47,RE38&lt;&gt;""),AND(RG38&gt;=RM$43,RG38&lt;&gt;"",RI38&gt;=RM$47,RI38&lt;&gt;""),AND(RJ38&gt;=RM$43,RJ38&lt;&gt;"",RL38&gt;=RM$47,RL38&lt;&gt;""),AND(SH38&gt;=SU$43,SH38&lt;&gt;"",SJ38&gt;=SU$47,SJ38&lt;&gt;""),AND(SK38&gt;=SU$43,SK38&lt;&gt;"",SM38&gt;=SU$47,SM38&lt;&gt;""),AND(SO38&gt;=SU$43,SO38&lt;&gt;"",SQ38&gt;=SU$47,SQ38&lt;&gt;""),AND(SR38&gt;=SU$43,SR38&lt;&gt;"",ST38&gt;=SU$47,ST38&lt;&gt;"")),"P","")</f>
        <v/>
      </c>
      <c r="I38" s="3" t="str">
        <f>IF(OR(AND(AQ38&gt;=AY$47,AQ38&lt;&gt;"",AN38=""),AND(AT38&gt;=AY$47,AT38&lt;&gt;"",AN38=""),AND(AX38&gt;=AY$47,AX38&lt;&gt;"",AN38=""),AND(BR38&gt;=BZ$47,BR38&lt;&gt;"",BO38=""),AND(BU38&gt;=BZ$47,BU38&lt;&gt;"",BO38=""),AND(BY38&gt;=BZ$47,BY38&lt;&gt;"",BO38=""),AND(CS38&gt;=DA$47,CS38&lt;&gt;"",CP38=""),AND(CV38&gt;=DA$47,CV38&lt;&gt;"",CP38=""),AND(CZ38&gt;=DA$47,CZ38&lt;&gt;"",CP38=""),AND(DZ38&gt;=EK$47,DZ38&lt;&gt;""),AND(EC38&gt;=EK$47,EC38&lt;&gt;""),AND(EG38&gt;=EK$47,EG38&lt;&gt;""),AND(EJ38&gt;=EK$47,EJ38&lt;&gt;""),AND(FH38&gt;=FS$47,FH38&lt;&gt;""),AND(FK38&gt;=FS$47,FK38&lt;&gt;""),AND(FO38&gt;=FS$47,FO38&lt;&gt;""),AND(FR38&gt;=FS$47,FR38&lt;&gt;""),AND(GP38&gt;=HA$47,GP38&lt;&gt;""),AND(GS38&gt;=HA$47,GS38&lt;&gt;""),AND(GW38&gt;=HA$47,GW38&lt;&gt;""),AND(GZ38&gt;=HA$47,GZ38&lt;&gt;""),AND(HX38&gt;=II$47,HX38&lt;&gt;""),AND(IA38&gt;=II$47,IA38&lt;&gt;""),AND(IE38&gt;=II$47,IE38&lt;&gt;""),AND(IH38&gt;=II$47,IH38&lt;&gt;""),AND(JF38&gt;=JQ$47,JF38&lt;&gt;""),AND(JI38&gt;=JQ$47,JI38&lt;&gt;""),AND(JM38&gt;=JQ$47,JM38&lt;&gt;""),AND(JP38&gt;=JQ$47,JP38&lt;&gt;""),AND(KN38&gt;=KY$47,KN38&lt;&gt;""),AND(KQ38&gt;=KY$47,KQ38&lt;&gt;""),AND(KU38&gt;=KY$47,KU38&lt;&gt;""),AND(KX38&gt;=KY$47,KX38&lt;&gt;""),AND(LV38&gt;=MG$47,LV38&lt;&gt;""),AND(LY38&gt;=MG$47,LY38&lt;&gt;""),AND(MC38&gt;=MG$47,MC38&lt;&gt;""),AND(MF38&gt;=MG$47,MF38&lt;&gt;""),AND(ND38&gt;=NO$47,ND38&lt;&gt;""),AND(NG38&gt;=NO$47,NG38&lt;&gt;""),AND(NK38&gt;=NO$47,NK38&lt;&gt;""),AND(NN38&gt;=NO$47,NN38&lt;&gt;""),AND(OL38&gt;=OW$47,OL38&lt;&gt;""),AND(OO38&gt;=OW$47,OO38&lt;&gt;""),AND(OS38&gt;=OW$47,OS38&lt;&gt;""),AND(OV38&gt;=OW$47,OV38&lt;&gt;""),AND(PT38&gt;=QE$47,PT38&lt;&gt;""),AND(PW38&gt;=QE$47,PW38&lt;&gt;""),AND(QA38&gt;=QE$47,QA38&lt;&gt;""),AND(QD38&gt;=QE$47,QD38&lt;&gt;""),AND(RB38&gt;=RM$47,RB38&lt;&gt;""),AND(RE38&gt;=RM$47,RE38&lt;&gt;""),AND(RI38&gt;=RM$47,RI38&lt;&gt;""),AND(RL38&gt;=RM$47,RL38&lt;&gt;""),AND(SJ38&gt;=SU$47,SJ38&lt;&gt;""),AND(SM38&gt;=SU$47,SM38&lt;&gt;""),AND(SQ38&gt;=SU$47,SQ38&lt;&gt;""),AND(ST38&gt;=SU$47,ST38&lt;&gt;"")),"P","")</f>
        <v/>
      </c>
      <c r="J38" s="36" t="str">
        <f>IF(AND(I38="P",H38=""),"No DD",IF(OR(AND(AO38&gt;=AY$46,AO38&lt;&gt;"",AQ38&gt;=AY$50,AQ38&lt;&gt;"",AN38=""),AND(AR38&gt;=AY$46,AR38&lt;&gt;"",AT38&gt;=AY$50,AT38&lt;&gt;"",AN38=""),AND(AV38&gt;=AY$46,AV38&lt;&gt;"",AX38&gt;=AY$50,AX38&lt;&gt;"",AN38=""),AND(BP38&gt;=BZ$46,BP38&lt;&gt;"",BR38&gt;=BZ$50,BR38&lt;&gt;"",BO38=""),AND(BS38&gt;=BZ$46,BS38&lt;&gt;"",BU38&gt;=BZ$50,BU38&lt;&gt;"",BO38=""),AND(BW38&gt;=BZ$46,BW38&lt;&gt;"",BY38&gt;=BZ$50,BY38&lt;&gt;"",BO38=""),AND(CQ38&gt;=DA$46,CQ38&lt;&gt;"",CS38&gt;=DA$50,CS38&lt;&gt;"",CP38=""),AND(CT38&gt;=DA$46,CT38&lt;&gt;"",CV38&gt;=DA$50,CV38&lt;&gt;"",CP38=""),AND(CX38&gt;=DA$46,CX38&lt;&gt;"",CZ38&gt;=DA$50,CZ38&lt;&gt;"",CP38=""),AND(DX38&gt;=EK$46,DX38&lt;&gt;"",DZ38&gt;=EK$50,DZ38&lt;&gt;""),AND(EA38&gt;=EK$46,EA38&lt;&gt;"",EC38&gt;=EK$50,EC38&lt;&gt;""),AND(EE38&gt;=EK$46,EE38&lt;&gt;"",EG38&gt;=EK$50,EG38&lt;&gt;""),AND(EH38&gt;=EK$46,EH38&lt;&gt;"",EJ38&gt;=EK$50,EJ38&lt;&gt;""),AND(FF38&gt;=FS$46,FF38&lt;&gt;"",FH38&gt;=FS$50,FH38&lt;&gt;""),AND(FI38&gt;=FS$46,FI38&lt;&gt;"",FK38&gt;=FS$50,FK38&lt;&gt;""),AND(FM38&gt;=FS$46,FM38&lt;&gt;"",FO38&gt;=FS$50,FO38&lt;&gt;""),AND(FP38&gt;=FS$46,FP38&lt;&gt;"",FR38&gt;=FS$50,FR38&lt;&gt;""),AND(GN38&gt;=HA$46,GN38&lt;&gt;"",GP38&gt;=HA$50,GP38&lt;&gt;""),AND(GQ38&gt;=HA$46,GQ38&lt;&gt;"",GS38&gt;=HA$50,GS38&lt;&gt;""),AND(GU38&gt;=HA$46,GU38&lt;&gt;"",GW38&gt;=HA$50,GW38&lt;&gt;""),AND(GX38&gt;=HA$46,GX38&lt;&gt;"",GZ38&gt;=HA$50,GZ38&lt;&gt;""),AND(HV38&gt;=II$46,HV38&lt;&gt;"",HX38&gt;=II$50,HX38&lt;&gt;""),AND(HY38&gt;=II$46,HY38&lt;&gt;"",IA38&gt;=II$50,IA38&lt;&gt;""),AND(IC38&gt;=II$46,IC38&lt;&gt;"",IE38&gt;=II$50,IE38&lt;&gt;""),AND(IF38&gt;=II$46,IF38&lt;&gt;"",IH38&gt;=II$50,IH38&lt;&gt;""),AND(JD38&gt;=JQ$46,JD38&lt;&gt;"",JF38&gt;=JQ$50,JF38&lt;&gt;""),AND(JG38&gt;=JQ$46,JG38&lt;&gt;"",JI38&gt;=JQ$50,JI38&lt;&gt;""),AND(JK38&gt;=JQ$46,JK38&lt;&gt;"",JM38&gt;=JQ$50,JM38&lt;&gt;""),AND(JN38&gt;=JQ$46,JN38&lt;&gt;"",JP38&gt;=JQ$50,JP38&lt;&gt;""),AND(KL38&gt;=KY$46,KL38&lt;&gt;"",KN38&gt;=KY$50,KN38&lt;&gt;""),AND(KO38&gt;=KY$46,KO38&lt;&gt;"",KQ38&gt;=KY$50,KQ38&lt;&gt;""),AND(KS38&gt;=KY$46,KS38&lt;&gt;"",KU38&gt;=KY$50,KU38&lt;&gt;""),AND(KV38&gt;=KY$46,KV38&lt;&gt;"",KX38&gt;=KY$50,KX38&lt;&gt;""),AND(LT38&gt;=MG$46,LT38&lt;&gt;"",LV38&gt;=MG$50,LV38&lt;&gt;""),AND(LW38&gt;=MG$46,LW38&lt;&gt;"",LY38&gt;=MG$50,LY38&lt;&gt;""),AND(MA38&gt;=MG$46,MA38&lt;&gt;"",MC38&gt;=MG$50,MC38&lt;&gt;""),AND(MD38&gt;=MG$46,MD38&lt;&gt;"",MF38&gt;=MG$50,MF38&lt;&gt;""),AND(NB38&gt;=NO$46,NB38&lt;&gt;"",ND38&gt;=NO$50,ND38&lt;&gt;""),AND(NE38&gt;=NO$46,NE38&lt;&gt;"",NG38&gt;=NO$50,NG38&lt;&gt;""),AND(NI38&gt;=NO$46,NI38&lt;&gt;"",NK38&gt;=NO$50,NK38&lt;&gt;""),AND(NL38&gt;=NO$46,NL38&lt;&gt;"",NN38&gt;=NO$50,NN38&lt;&gt;""),AND(OJ38&gt;=OW$46,OJ38&lt;&gt;"",OL38&gt;=OW$50,OL38&lt;&gt;""),AND(OM38&gt;=OW$46,OM38&lt;&gt;"",OO38&gt;=OW$50,OO38&lt;&gt;""),AND(OQ38&gt;=OW$46,OQ38&lt;&gt;"",OS38&gt;=OW$50,OS38&lt;&gt;""),AND(OT38&gt;=OW$46,OT38&lt;&gt;"",OV38&gt;=OW$50,OV38&lt;&gt;""),AND(PR38&gt;=QE$46,PR38&lt;&gt;"",PT38&gt;=QE$50,PT38&lt;&gt;""),AND(PU38&gt;=QE$46,PU38&lt;&gt;"",PW38&gt;=QE$50,PW38&lt;&gt;""),AND(PY38&gt;=QE$46,PY38&lt;&gt;"",QA38&gt;=QE$50,QA38&lt;&gt;""),AND(QB38&gt;=QE$46,QB38&lt;&gt;"",QD38&gt;=QE$50,QD38&lt;&gt;""),AND(QZ38&gt;=RM$46,QZ38&lt;&gt;"",RB38&gt;=RM$50,RB38&lt;&gt;""),AND(RC38&gt;=RM$46,RC38&lt;&gt;"",RE38&gt;=RM$50,RE38&lt;&gt;""),AND(RG38&gt;=RM$46,RG38&lt;&gt;"",RI38&gt;=RM$50,RI38&lt;&gt;""),AND(RJ38&gt;=RM$46,RJ38&lt;&gt;"",RL38&gt;=RM$50,RL38&lt;&gt;""),AND(SH38&gt;=SU$46,SH38&lt;&gt;"",SJ38&gt;=SU$50,SJ38&lt;&gt;""),AND(SK38&gt;=SU$46,SK38&lt;&gt;"",SM38&gt;=SU$50,SM38&lt;&gt;""),AND(SO38&gt;=SU$46,SO38&lt;&gt;"",SQ38&gt;=SU$50,SQ38&lt;&gt;""),AND(SR38&gt;=SU$46,SR38&lt;&gt;"",ST38&gt;=SU$50,ST38&lt;&gt;"")),"Merit",IF(OR(AND(AO38&gt;=AY$45,AO38&lt;&gt;"",AQ38&gt;=AY$49,AQ38&lt;&gt;"",AN38=""),AND(AR38&gt;=AY$45,AR38&lt;&gt;"",AT38&gt;=AY$49,AT38&lt;&gt;"",AN38=""),AND(AV38&gt;=AY$45,AV38&lt;&gt;"",AX38&gt;=AY$49,AX38&lt;&gt;"",AN38=""),AND(BP38&gt;=BZ$45,BP38&lt;&gt;"",BR38&gt;=BZ$49,BR38&lt;&gt;"",BO38=""),AND(BS38&gt;=BZ$45,BS38&lt;&gt;"",BU38&gt;=BZ$49,BU38&lt;&gt;"",BO38=""),AND(BW38&gt;=BZ$45,BW38&lt;&gt;"",BY38&gt;=BZ$49,BY38&lt;&gt;"",BO38=""),AND(CQ38&gt;=DA$45,CQ38&lt;&gt;"",CS38&gt;=DA$49,CS38&lt;&gt;"",CP38=""),AND(CT38&gt;=DA$45,CT38&lt;&gt;"",CV38&gt;=DA$49,CV38&lt;&gt;"",CP38=""),AND(CX38&gt;=DA$45,CX38&lt;&gt;"",CZ38&gt;=DA$49,CZ38&lt;&gt;"",CP38=""),AND(DX38&gt;=EK$45,DX38&lt;&gt;"",DZ38&gt;=EK$49,DZ38&lt;&gt;""),AND(EA38&gt;=EK$45,EA38&lt;&gt;"",EC38&gt;=EK$49,EC38&lt;&gt;""),AND(EE38&gt;=EK$45,EE38&lt;&gt;"",EG38&gt;=EK$49,EG38&lt;&gt;""),AND(EH38&gt;=EK$45,EH38&lt;&gt;"",EJ38&gt;=EK$49,EJ38&lt;&gt;""),AND(FF38&gt;=FS$45,FF38&lt;&gt;"",FH38&gt;=FS$49,FH38&lt;&gt;""),AND(FI38&gt;=FS$45,FI38&lt;&gt;"",FK38&gt;=FS$49,FK38&lt;&gt;""),AND(FM38&gt;=FS$45,FM38&lt;&gt;"",FO38&gt;=FS$49,FO38&lt;&gt;""),AND(FP38&gt;=FS$45,FP38&lt;&gt;"",FR38&gt;=FS$49,FR38&lt;&gt;""),AND(GN38&gt;=HA$45,GN38&lt;&gt;"",GP38&gt;=HA$49,GP38&lt;&gt;""),AND(GQ38&gt;=HA$45,GQ38&lt;&gt;"",GS38&gt;=HA$49,GS38&lt;&gt;""),AND(GU38&gt;=HA$45,GU38&lt;&gt;"",GW38&gt;=HA$49,GW38&lt;&gt;""),AND(GX38&gt;=HA$45,GX38&lt;&gt;"",GZ38&gt;=HA$49,GZ38&lt;&gt;""),AND(HV38&gt;=II$45,HV38&lt;&gt;"",HX38&gt;=II$49,HX38&lt;&gt;""),AND(HY38&gt;=II$45,HY38&lt;&gt;"",IA38&gt;=II$49,IA38&lt;&gt;""),AND(IC38&gt;=II$45,IC38&lt;&gt;"",IE38&gt;=II$49,IE38&lt;&gt;""),AND(IF38&gt;=II$45,IF38&lt;&gt;"",IH38&gt;=II$49,IH38&lt;&gt;""),AND(JD38&gt;=JQ$45,JD38&lt;&gt;"",JF38&gt;=JQ$49,JF38&lt;&gt;""),AND(JG38&gt;=JQ$45,JG38&lt;&gt;"",JI38&gt;=JQ$49,JI38&lt;&gt;""),AND(JK38&gt;=JQ$45,JK38&lt;&gt;"",JM38&gt;=JQ$49,JM38&lt;&gt;""),AND(JN38&gt;=JQ$45,JN38&lt;&gt;"",JP38&gt;=JQ$49,JP38&lt;&gt;""),AND(KL38&gt;=KY$45,KL38&lt;&gt;"",KN38&gt;=KY$49,KN38&lt;&gt;""),AND(KO38&gt;=KY$45,KO38&lt;&gt;"",KQ38&gt;=KY$49,KQ38&lt;&gt;""),AND(KS38&gt;=KY$45,KS38&lt;&gt;"",KU38&gt;=KY$49,KU38&lt;&gt;""),AND(KV38&gt;=KY$45,KV38&lt;&gt;"",KX38&gt;=KY$49,KX38&lt;&gt;""),AND(LT38&gt;=MG$45,LT38&lt;&gt;"",LV38&gt;=MG$49,LV38&lt;&gt;""),AND(LW38&gt;=MG$45,LW38&lt;&gt;"",LY38&gt;=MG$49,LY38&lt;&gt;""),AND(MA38&gt;=MG$45,MA38&lt;&gt;"",MC38&gt;=MG$49,MC38&lt;&gt;""),AND(MD38&gt;=MG$45,MD38&lt;&gt;"",MF38&gt;=MG$49,MF38&lt;&gt;""),AND(NB38&gt;=NO$45,NB38&lt;&gt;"",ND38&gt;=NO$49,ND38&lt;&gt;""),AND(NE38&gt;=NO$45,NE38&lt;&gt;"",NG38&gt;=NO$49,NG38&lt;&gt;""),AND(NI38&gt;=NO$45,NI38&lt;&gt;"",NK38&gt;=NO$49,NK38&lt;&gt;""),AND(NL38&gt;=NO$45,NL38&lt;&gt;"",NN38&gt;=NO$49,NN38&lt;&gt;""),AND(OJ38&gt;=OW$45,OJ38&lt;&gt;"",OL38&gt;=OW$49,OL38&lt;&gt;""),AND(OM38&gt;=OW$45,OM38&lt;&gt;"",OO38&gt;=OW$49,OO38&lt;&gt;""),AND(OQ38&gt;=OW$45,OQ38&lt;&gt;"",OS38&gt;=OW$49,OS38&lt;&gt;""),AND(OT38&gt;=OW$45,OT38&lt;&gt;"",OV38&gt;=OW$49,OV38&lt;&gt;""),AND(PR38&gt;=QE$45,PR38&lt;&gt;"",PT38&gt;=QE$49,PT38&lt;&gt;""),AND(PU38&gt;=QE$45,PU38&lt;&gt;"",PW38&gt;=QE$49,PW38&lt;&gt;""),AND(PY38&gt;=QE$45,PY38&lt;&gt;"",QA38&gt;=QE$49,QA38&lt;&gt;""),AND(QB38&gt;=QE$45,QB38&lt;&gt;"",QD38&gt;=QE$49,QD38&lt;&gt;""),AND(QZ38&gt;=RM$45,QZ38&lt;&gt;"",RB38&gt;=RM$49,RB38&lt;&gt;""),AND(RC38&gt;=RM$45,RC38&lt;&gt;"",RE38&gt;=RM$49,RE38&lt;&gt;""),AND(RG38&gt;=RM$45,RG38&lt;&gt;"",RI38&gt;=RM$49,RI38&lt;&gt;""),AND(RJ38&gt;=RM$45,RJ38&lt;&gt;"",RL38&gt;=RM$49,RL38&lt;&gt;""),AND(SH38&gt;=SU$45,SH38&lt;&gt;"",SJ38&gt;=SU$49,SJ38&lt;&gt;""),AND(SK38&gt;=SU$45,SK38&lt;&gt;"",SM38&gt;=SU$49,SM38&lt;&gt;""),AND(SO38&gt;=SU$45,SO38&lt;&gt;"",SQ38&gt;=SU$49,SQ38&lt;&gt;""),AND(SR38&gt;=SU$45,SR38&lt;&gt;"",ST38&gt;=SU$49,ST38&lt;&gt;"")),"Excellence",IF(K38="P","Worlds Team",IF(H38="P","National Team","")))))</f>
        <v/>
      </c>
      <c r="K38" s="3" t="str">
        <f>IF(OR(AND(AO38&gt;=AY$44,AO38&lt;&gt;"",AQ38&gt;=AY$48,AQ38&lt;&gt;"",AN38=""),AND(AR38&gt;=AY$44,AR38&lt;&gt;"",AT38&gt;=AY$48,AT38&lt;&gt;"",AN38=""),AND(AV38&gt;=AY$44,AV38&lt;&gt;"",AX38&gt;=AY$48,AX38&lt;&gt;"",AN38=""),AND(BP38&gt;=BZ$44,BP38&lt;&gt;"",BR38&gt;=BZ$48,BR38&lt;&gt;"",BO38=""),AND(BS38&gt;=BZ$44,BS38&lt;&gt;"",BU38&gt;=BZ$48,BU38&lt;&gt;"",BO38=""),AND(BW38&gt;=BZ$44,BW38&lt;&gt;"",BY38&gt;=BZ$48,BY38&lt;&gt;"",BO38=""),AND(CQ38&gt;=DA$44,CQ38&lt;&gt;"",CS38&gt;=DA$48,CS38&lt;&gt;"",CP38=""),AND(CT38&gt;=DA$44,CT38&lt;&gt;"",CV38&gt;=DA$48,CV38&lt;&gt;"",CP38=""),AND(CX38&gt;=DA$44,CX38&lt;&gt;"",CZ38&gt;=DA$48,CZ38&lt;&gt;"",CP38=""),AND(DX38&gt;=EK$44,DX38&lt;&gt;"",DZ38&gt;=EK$48,DZ38&lt;&gt;""),AND(EA38&gt;=EK$44,EA38&lt;&gt;"",EC38&gt;=EK$48,EC38&lt;&gt;""),AND(EE38&gt;=EK$44,EE38&lt;&gt;"",EG38&gt;=EK$48,EG38&lt;&gt;""),AND(EH38&gt;=EK$44,EH38&lt;&gt;"",EJ38&gt;=EK$48,EJ38&lt;&gt;""),AND(FF38&gt;=FS$44,FF38&lt;&gt;"",FH38&gt;=FS$48,FH38&lt;&gt;""),AND(FI38&gt;=FS$44,FI38&lt;&gt;"",FK38&gt;=FS$48,FK38&lt;&gt;""),AND(FM38&gt;=FS$44,FM38&lt;&gt;"",FO38&gt;=FS$48,FO38&lt;&gt;""),AND(FP38&gt;=FS$44,FP38&lt;&gt;"",FR38&gt;=FS$48,FR38&lt;&gt;""),AND(GN38&gt;=HA$44,GN38&lt;&gt;"",GP38&gt;=HA$48,GP38&lt;&gt;""),AND(GQ38&gt;=HA$44,GQ38&lt;&gt;"",GS38&gt;=HA$48,GS38&lt;&gt;""),AND(GU38&gt;=HA$44,GU38&lt;&gt;"",GW38&gt;=HA$48,GW38&lt;&gt;""),AND(GX38&gt;=HA$44,GX38&lt;&gt;"",GZ38&gt;=HA$48,GZ38&lt;&gt;""),AND(HV38&gt;=II$44,HV38&lt;&gt;"",HX38&gt;=II$48,HX38&lt;&gt;""),AND(HY38&gt;=II$44,HY38&lt;&gt;"",IA38&gt;=II$48,IA38&lt;&gt;""),AND(IC38&gt;=II$44,IC38&lt;&gt;"",IE38&gt;=II$48,IE38&lt;&gt;""),AND(IF38&gt;=II$44,IF38&lt;&gt;"",IH38&gt;=II$48,IH38&lt;&gt;""),AND(JD38&gt;=JQ$44,JD38&lt;&gt;"",JF38&gt;=JQ$48,JF38&lt;&gt;""),AND(JG38&gt;=JQ$44,JG38&lt;&gt;"",JI38&gt;=JQ$48,JI38&lt;&gt;""),AND(JK38&gt;=JQ$44,JK38&lt;&gt;"",JM38&gt;=JQ$48,JM38&lt;&gt;""),AND(JN38&gt;=JQ$44,JN38&lt;&gt;"",JP38&gt;=JQ$48,JP38&lt;&gt;""),AND(KL38&gt;=KY$44,KL38&lt;&gt;"",KN38&gt;=KY$48,KN38&lt;&gt;""),AND(KO38&gt;=KY$44,KO38&lt;&gt;"",KQ38&gt;=KY$48,KQ38&lt;&gt;""),AND(KS38&gt;=KY$44,KS38&lt;&gt;"",KU38&gt;=KY$48,KU38&lt;&gt;""),AND(KV38&gt;=KY$44,KV38&lt;&gt;"",KX38&gt;=KY$48,KX38&lt;&gt;""),AND(LT38&gt;=MG$44,LT38&lt;&gt;"",LV38&gt;=MG$48,LV38&lt;&gt;""),AND(LW38&gt;=MG$44,LW38&lt;&gt;"",LY38&gt;=MG$48,LY38&lt;&gt;""),AND(MA38&gt;=MG$44,MA38&lt;&gt;"",MC38&gt;=MG$48,MC38&lt;&gt;""),AND(MD38&gt;=MG$44,MD38&lt;&gt;"",MF38&gt;=MG$48,MF38&lt;&gt;""),AND(NB38&gt;=NO$44,NB38&lt;&gt;"",ND38&gt;=NO$48,ND38&lt;&gt;""),AND(NE38&gt;=NO$44,NE38&lt;&gt;"",NG38&gt;=NO$48,NG38&lt;&gt;""),AND(NI38&gt;=NO$44,NI38&lt;&gt;"",NK38&gt;=NO$48,NK38&lt;&gt;""),AND(NL38&gt;=NO$44,NL38&lt;&gt;"",NN38&gt;=NO$48,NN38&lt;&gt;""),AND(OJ38&gt;=OW$44,OJ38&lt;&gt;"",OL38&gt;=OW$48,OL38&lt;&gt;""),AND(OM38&gt;=OW$44,OM38&lt;&gt;"",OO38&gt;=OW$48,OO38&lt;&gt;""),AND(OQ38&gt;=OW$44,OQ38&lt;&gt;"",OS38&gt;=OW$48,OS38&lt;&gt;""),AND(OT38&gt;=OW$44,OT38&lt;&gt;"",OV38&gt;=OW$48,OV38&lt;&gt;""),AND(PR38&gt;=QE$44,PR38&lt;&gt;"",PT38&gt;=QE$48,PT38&lt;&gt;""),AND(PU38&gt;=QE$44,PU38&lt;&gt;"",PW38&gt;=QE$48,PW38&lt;&gt;""),AND(PY38&gt;=QE$44,PY38&lt;&gt;"",QA38&gt;=QE$48,QA38&lt;&gt;""),AND(QB38&gt;=QE$44,QB38&lt;&gt;"",QD38&gt;=QE$48,QD38&lt;&gt;""),AND(QZ38&gt;=RM$44,QZ38&lt;&gt;"",RB38&gt;=RM$48,RB38&lt;&gt;""),AND(RC38&gt;=RM$44,RC38&lt;&gt;"",RE38&gt;=RM$48,RE38&lt;&gt;""),AND(RG38&gt;=RM$44,RG38&lt;&gt;"",RI38&gt;=RM$48,RI38&lt;&gt;""),AND(RJ38&gt;=RM$44,RJ38&lt;&gt;"",RL38&gt;=RM$48,RL38&lt;&gt;""),AND(SH38&gt;=SU$44,SH38&lt;&gt;"",SJ38&gt;=SU$48,SJ38&lt;&gt;""),AND(SK38&gt;=SU$44,SK38&lt;&gt;"",SM38&gt;=SU$48,SM38&lt;&gt;""),AND(SO38&gt;=SU$44,SO38&lt;&gt;"",SQ38&gt;=SU$48,SQ38&lt;&gt;""),AND(SR38&gt;=SU$44,SR38&lt;&gt;"",ST38&gt;=SU$48,ST38&lt;&gt;"")),"P","")</f>
        <v/>
      </c>
      <c r="L38" s="8">
        <f>IF(COUNT(AQ38,AT38,BR38,BU38,CS38,CV38)&gt;0,LARGE((AQ38,AT38,BR38,BU38,CS38,CV38),1),0)</f>
        <v>41.62</v>
      </c>
      <c r="M38" s="8" t="str">
        <f>IF(L38="","",IF(OR(L38=CS38,L38=CV38),$CA$1,IF(OR(L38=BR38,L38=BU38),$AZ$1,IF(OR(L38=AQ38,L38=AT38),$Y$1,""))))</f>
        <v>2024 Nationals</v>
      </c>
      <c r="N38" s="8">
        <f>IF(COUNT(AQ38,AT38,BR38,BU38,CS38,CV38)&gt;1,LARGE((AQ38,AT38,BR38,BU38,CS38,CV38),2),0)</f>
        <v>40.140000000000008</v>
      </c>
      <c r="O38" s="8" t="str">
        <f>IF(N38="","",IF(OR(N38=CS38,N38=CV38),$CA$1,IF(OR(N38=BR38,N38=BU38),$AZ$1,IF(OR(N38=AQ38,N38=AT38),$Y$1,""))))</f>
        <v>2024 Nationals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>IF(P38="","",IF(OR(P38=CS38,P38=CV38,P38=CZ38),$CA$1,IF(OR(P38=BR38,P38=BU38,P38=BY38),$AZ$1,IF(OR(P38=AQ38,P38=AT38,P38=AX38),$Y$1,""))))</f>
        <v/>
      </c>
      <c r="R38" s="8">
        <f>IF(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&gt;0,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,0)</f>
        <v>7.9</v>
      </c>
      <c r="S38" s="8" t="str">
        <f>IF(R38=0,"",IF(OR(R38=CQ38,R38=CT38,R38=CX38),$CA$1,IF(OR(R38=BP38,R38=BS38,R38=BW38),$AZ$1,IF(OR(R38=AO38,R38=AR38,R38=AV38),$Y$1,IF(OR(R38=SH38,R38=SK38,R38=SO38,R38=SR38),$RN$1,IF(OR(R38=QZ38,R38=RC38,R38=RG38,R38=RJ38),$QF$1,IF(OR(R38=PR38,R38=PU38,R38=PY38,R38=QB38),$OX$1,IF(OR(R38=OJ38,R38=OM38,R38=OQ38,R38=OT38),$NP$1,IF(OR(R38=NB38,R38=NE38,R38=NI38,R38=NL38),$MH$1,IF(OR(R38=LT38,R38=LW38,R38=MA38,R38=MD38),$KZ$1,IF(OR(R38=KL38,R38=KO38,R38=KS38,R38=KV38),$JR$1,IF(OR(R38=JD38,R38=JG38,R38=JK38,R38=JN38),$IJ$1,IF(OR(R38=HV38,R38=HY38,R38=IC38,R38=IF38),$HB$1,IF(OR(R38=GN38,R38=GQ38,R38=GU38,R38=GX38),$FT$1,IF(OR(R38=FF38,R38=FI38,R38=FM38,R38=FP38),$EL$1,IF(OR(R38=DX38,R38=EA38,R38=EE38,R38=EH38),$DD$1,""))))))))))))))))</f>
        <v>2024 Nationals</v>
      </c>
      <c r="T38" s="8">
        <f>IF(MAX(IF(AO38&gt;=$AY$43,AP38,0),IF(AR38&gt;=$AY$43,AS38,0),IF(AV38&gt;=$AY$43,AW38,0),IF(BP38&gt;=$BZ$43,BQ38,0),IF(BS38&gt;=$BZ$43,BT38,0),IF(BW38&gt;=$BZ$43,BX38,0),IF(CQ38&gt;=$DA$43,CR38,0),IF(CT38&gt;=$DA$43,CU38,0),IF(CX38&gt;=$DA$43,CY38,0),IF(DX38&gt;=$EK$43,DY38,0),IF(EA38&gt;=$EK$43,EB38,0),IF(EE38&gt;=$EK$43,EF38,0),IF(EH38&gt;=$EK$43,EI38,0),IF(FF38&gt;=$FS$43,FG38,0),IF(FI38&gt;=$FS$43,FJ38,0),IF(FM38&gt;=$FS$43,FN38,0),IF(FP38&gt;=$FS$43,FQ38,0),IF(GN38&gt;=$HA$43,GO38,0),IF(GQ38&gt;=$HA$43,GR38,0),IF(GU38&gt;=$HA$43,GV38,0),IF(GX38&gt;=$HA$43,GY38,0),IF(HV38&gt;=$II$43,HW38,0),IF(HY38&gt;=$II$43,HZ38,0),IF(IC38&gt;=$II$43,ID38,0),IF(IF38&gt;=$II$43,IG38,0),IF(JD38&gt;=$JQ$43,JE38,0),IF(JG38&gt;=$JQ$43,JH38,0),IF(JK38&gt;=$JQ$43,JL38,0),IF(JN38&gt;=$JQ$43,JO38,0),IF(KL38&gt;=$KY$43,KM38,0),IF(KO38&gt;=$KY$43,KP38,0),IF(KS38&gt;=$KY$43,KT38,0),IF(KV38&gt;=$KY$43,KW38,0),IF(LT38&gt;=$MG$43,LU38,0),IF(LW38&gt;=$MG$43,LX38,0),IF(MA38&gt;=$MG$43,MB38,0),IF(MD38&gt;=$MG$43,ME38,0),IF(NB38&gt;=$NO$43,NC38,0),IF(NE38&gt;=$NO$43,NF38,0),IF(NI38&gt;=$NO$43,NJ38,0),IF(NL38&gt;=$NO$43,NM38,0),IF(OJ38&gt;=$OW$43,OK38,0),IF(OM38&gt;=$OW$43,ON38,0),IF(OQ38&gt;=$OW$43,OR38,0),IF(OT38&gt;=$OW$43,OU38,0),IF(PR38&gt;=$QE$43,PS38,0),IF(PU38&gt;=$QE$43,PV38,0),IF(PY38&gt;=$QE$43,PZ38,0),IF(QB38&gt;=$QE$43,QC38,0),IF(QZ38&gt;=$RM$43,RA38,0),IF(RC38&gt;=$RM$43,RD38,0),IF(RG38&gt;=$RM$43,RH38,0),IF(RJ38&gt;=$RM$43,RK38,0),IF(SH38&gt;=$SU$43,SI38,0),IF(SK38&gt;=$SU$43,SL38,0),IF(SO38&gt;=$SU$43,SP38,0),IF(SR38&gt;=$SU$43,SS38,0))&gt;0,MAX(IF(AO38&gt;=$AY$43,AP38,0),IF(AR38&gt;=$AY$43,AS38,0),IF(AV38&gt;=$AY$43,AW38,0),IF(BP38&gt;=$BZ$43,BQ38,0),IF(BS38&gt;=$BZ$43,BT38,0),IF(BW38&gt;=$BZ$43,BX38,0),IF(CQ38&gt;=$DA$43,CR38,0),IF(CT38&gt;=$DA$43,CU38,0),IF(CX38&gt;=$DA$43,CY38,0),IF(DX38&gt;=$EK$43,DY38,0),IF(EA38&gt;=$EK$43,EB38,0),IF(EE38&gt;=$EK$43,EF38,0),IF(EH38&gt;=$EK$43,EI38,0),IF(FF38&gt;=$FS$43,FG38,0),IF(FI38&gt;=$FS$43,FJ38,0),IF(FM38&gt;=$FS$43,FN38,0),IF(FP38&gt;=$FS$43,FQ38,0),IF(GN38&gt;=$HA$43,GO38,0),IF(GQ38&gt;=$HA$43,GR38,0),IF(GU38&gt;=$HA$43,GV38,0),IF(GX38&gt;=$HA$43,GY38,0),IF(HV38&gt;=$II$43,HW38,0),IF(HY38&gt;=$II$43,HZ38,0),IF(IC38&gt;=$II$43,ID38,0),IF(IF38&gt;=$II$43,IG38,0),IF(JD38&gt;=$JQ$43,JE38,0),IF(JG38&gt;=$JQ$43,JH38,0),IF(JK38&gt;=$JQ$43,JL38,0),IF(JN38&gt;=$JQ$43,JO38,0),IF(KL38&gt;=$KY$43,KM38,0),IF(KO38&gt;=$KY$43,KP38,0),IF(KS38&gt;=$KY$43,KT38,0),IF(KV38&gt;=$KY$43,KW38,0),IF(LT38&gt;=$MG$43,LU38,0),IF(LW38&gt;=$MG$43,LX38,0),IF(MA38&gt;=$MG$43,MB38,0),IF(MD38&gt;=$MG$43,ME38,0),IF(NB38&gt;=$NO$43,NC38,0),IF(NE38&gt;=$NO$43,NF38,0),IF(NI38&gt;=$NO$43,NJ38,0),IF(NL38&gt;=$NO$43,NM38,0),IF(OJ38&gt;=$OW$43,OK38,0),IF(OM38&gt;=$OW$43,ON38,0),IF(OQ38&gt;=$OW$43,OR38,0),IF(OT38&gt;=$OW$43,OU38,0),IF(PR38&gt;=$QE$43,PS38,0),IF(PU38&gt;=$QE$43,PV38,0),IF(PY38&gt;=$QE$43,PZ38,0),IF(QB38&gt;=$QE$43,QC38,0),IF(QZ38&gt;=$RM$43,RA38,0),IF(RC38&gt;=$RM$43,RD38,0),IF(RG38&gt;=$RM$43,RH38,0),IF(RJ38&gt;=$RM$43,RK38,0),IF(SH38&gt;=$SU$43,SI38,0),IF(SK38&gt;=$SU$43,SL38,0),IF(SO38&gt;=$SU$43,SP38,0),IF(SR38&gt;=$SU$43,SS38,0)),0)</f>
        <v>0</v>
      </c>
      <c r="U38" s="8" t="str">
        <f>IF(T38=0,"",IF(OR(T38=CR38,T38=CU38,T38=CY38),$CA$1,IF(OR(T38=BQ38,T38=BT38,T38=BX38),$AZ$1,IF(OR(T38=AP38,T38=AS38,T38=AW38),$Y$1,IF(OR(T38=SI38,T38=SL38,T38=SP38,T38=SS38),$RN$1,IF(OR(T38=RA38,T38=RD38,T38=RH38,T38=RK38),$QF$1,IF(OR(T38=PS38,T38=PV38,T38=PZ38,T38=QC38),$OX$1,IF(OR(T38=OK38,T38=ON38,T38=OR38,T38=OU38),$NP$1,IF(OR(T38=NC38,T38=NF38,T38=NJ38,T38=NM38),$MH$1,IF(OR(T38=LU38,T38=LX38,T38=MB38,T38=ME38),$KZ$1,IF(OR(T38=KM38,T38=KP38,T38=KT38,T38=KW38),$JR$1,IF(OR(T38=JE38,T38=JH38,T38=JL38,T38=JO38),$IJ$1,IF(OR(T38=HW38,T38=HZ38,T38=ID38,T38=IG38),$HB$1,IF(OR(T38=GO38,T38=GR38,T38=GV38,T38=GY38),$FT$1,IF(OR(T38=FG38,T38=FJ38,T38=FN38,T38=FQ38),$EL$1,IF(OR(T38=DY38,T38=EB38,T38=EF38,T38=EI38),$DD$1,""))))))))))))))))</f>
        <v/>
      </c>
      <c r="V38" s="8" t="str">
        <f>IF(MAX(DB38,DC38)&gt;0,MAX(DB38,DC38),"")</f>
        <v/>
      </c>
      <c r="W38" s="11" t="str">
        <f>IF(V38="","",IF(V38=DB38,"("&amp;DB$2&amp;")",IF(V38=DC38,"("&amp;DC$2&amp;")")))</f>
        <v/>
      </c>
      <c r="X38" s="8" t="str">
        <f>IF(V38="","",IF(V38=DB38,IF(V38+IF(P38="",0,P38)=SM38,$RN$1,IF(V38+IF(P38="",0,P38)=RE38,$QF$1,IF(V38+IF(P38="",0,P38)=PW38,$OX$1,IF(V38+IF(P38="",0,P38)=OO38,$NP$1,IF(V38+IF(P38="",0,P38)=NG38,$MH$1,IF(V38+IF(P38="",0,P38)=LY38,$KZ$1,IF(V38+IF(P38="",0,P38)=KQ38,$JR$1,IF(V38+IF(P38="",0,P38)=JI38,$IJ$1,IF(V38+IF(P38="",0,P38)=IA38,$HB$1,IF(V38+IF(P38="",0,P38)=GS38,$FT$1,IF(V38+IF(P38="",0,P38)=FK38,$EL$1,IF(V38+IF(P38="",0,P38)=EC38,$DD$1,IF(V38+IF(P38="",0,P38)=SJ38,$RN$1,IF(V38+IF(P38="",0,P38)=RB38,$QF$1,IF(V38+IF(P38="",0,P38)=PT38,$OX$1,IF(V38+IF(P38="",0,P38)=OL38,$NP$1,IF(V38+IF(P38="",0,P38)=ND38,$MH$1,IF(V38+IF(P38="",0,P38)=LV38,$KZ$1,IF(V38+IF(P38="",0,P38)=KN38,$JR$1,IF(V38+IF(P38="",0,P38)=JF38,$IJ$1,IF(V38+IF(P38="",0,P38)=HX38,$HB$1,IF(V38+IF(P38="",0,P38)=GP38,$FT$1,IF(V38+IF(P38="",0,P38)=FH38,$EL$1,IF(V38+IF(P38="",0,P38)=DZ38,$DD$1,IF(V38+IF(N38="",0,N38)=SM38,$RN$1,IF(V38+IF(N38="",0,N38)=RE38,$QF$1,IF(V38+IF(N38="",0,N38)=PW38,$OX$1,IF(V38+IF(N38="",0,N38)=OO38,$NP$1,IF(V38+IF(N38="",0,N38)=NG38,$MH$1,IF(V38+IF(N38="",0,N38)=LY38,$KZ$1,IF(V38+IF(N38="",0,N38)=KQ38,$JR$1,IF(V38+IF(N38="",0,N38)=JI38,$IJ$1,IF(V38+IF(N38="",0,N38)=IA38,$HB$1,IF(V38+IF(N38="",0,N38)=GS38,$FT$1,IF(V38+IF(N38="",0,N38)=FK38,$EL$1,IF(V38+IF(N38="",0,N38)=EC38,$DD$1,IF(V38+IF(N38="",0,N38)=SJ38,$RN$1,IF(V38+IF(N38="",0,N38)=RB38,$QF$1,IF(V38+IF(N38="",0,N38)=PT38,$OX$1,IF(V38+IF(N38="",0,N38)=OL38,$NP$1,IF(V38+IF(N38="",0,N38)=ND38,$MH$1,IF(V38+IF(N38="",0,N38)=LV38,$KZ$1,IF(V38+IF(N38="",0,N38)=KN38,$JR$1,IF(V38+IF(N38="",0,N38)=JF38,$IJ$1,IF(V38+IF(N38="",0,N38)=HX38,$HB$1,IF(V38+IF(N38="",0,N38)=GP38,$FT$1,IF(V38+IF(N38="",0,N38)=FH38,$EL$1,IF(V38+IF(N38="",0,N38)=DZ38,$DD$1)))))))))))))))))))))))))))))))))))))))))))))))),IF(V38=DC38,IF(V38+IF(P38="",0,P38)=ST38,$RN$1,IF(V38+IF(P38="",0,P38)=RL38,$QF$1,IF(V38+IF(P38="",0,P38)=QD38,$OX$1,IF(V38+IF(P38="",0,P38)=OV38,$NP$1,IF(V38+IF(P38="",0,P38)=NN38,$MH$1,IF(V38+IF(P38="",0,P38)=MF38,$KZ$1,IF(V38+IF(P38="",0,P38)=KX38,$JR$1,IF(V38+IF(P38="",0,P38)=JP38,$IJ$1,IF(V38+IF(P38="",0,P38)=IH38,$HB$1,IF(V38+IF(P38="",0,P38)=GZ38,$FT$1,IF(V38+IF(P38="",0,P38)=FR38,$EL$1,IF(V38+IF(P38="",0,P38)=EJ38,$DD$1,IF(V38+IF(P38="",0,P38)=SQ38,$RN$1,IF(V38+IF(P38="",0,P38)=RI38,$QF$1,IF(V38+IF(P38="",0,P38)=QA38,$OX$1,IF(V38+IF(P38="",0,P38)=OS38,$NP$1,IF(V38+IF(P38="",0,P38)=NK38,$MH$1,IF(V38+IF(P38="",0,P38)=MC38,$KZ$1,IF(V38+IF(P38="",0,P38)=KU38,$JR$1,IF(V38+IF(P38="",0,P38)=JM38,$IJ$1,IF(V38+IF(P38="",0,P38)=IE38,$HB$1,IF(V38+IF(P38="",0,P38)=GW38,$FT$1,IF(V38+IF(P38="",0,P38)=FO38,$EL$1,IF(V38+IF(P38="",0,P38)=EG38,$DD$1)))))))))))))))))))))))))))</f>
        <v/>
      </c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7"/>
      <c r="AO38" s="38" t="str">
        <f>IF(AA38&gt;0,AA38,"")</f>
        <v/>
      </c>
      <c r="AP38" s="38" t="str">
        <f>IF(AB38&gt;0,AB38,"")</f>
        <v/>
      </c>
      <c r="AQ38" s="40" t="str">
        <f>IF(SUM(Y38:AB38)-AC38&gt;0,SUM(Y38:AB38)-AC38,"")</f>
        <v/>
      </c>
      <c r="AR38" s="40" t="str">
        <f>IF(AF38&gt;0,AF38,"")</f>
        <v/>
      </c>
      <c r="AS38" s="40" t="str">
        <f>IF(AG38&gt;0,AG38,"")</f>
        <v/>
      </c>
      <c r="AT38" s="40" t="str">
        <f>IF(SUM(AD38:AG38)-AH38&gt;0,SUM(AD38:AG38)-AH38,"")</f>
        <v/>
      </c>
      <c r="AU38" s="40" t="str">
        <f>IF(AQ38="","",MAX(AQ38,AT38))</f>
        <v/>
      </c>
      <c r="AV38" s="40" t="str">
        <f>IF(AK38&gt;0,AK38,"")</f>
        <v/>
      </c>
      <c r="AW38" s="40" t="str">
        <f>IF(AL38&gt;0,AL38,"")</f>
        <v/>
      </c>
      <c r="AX38" s="40" t="str">
        <f>IF(SUM(AI38:AL38)-AM38&gt;0,SUM(AI38:AL38)-AM38,"")</f>
        <v/>
      </c>
      <c r="AY38" s="40" t="str">
        <f>IF(SUM(AU38,AX38)&gt;0,SUM(AU38,AX38),"")</f>
        <v/>
      </c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8"/>
      <c r="BP38" s="39" t="str">
        <f>IF(BB38&gt;0,BB38,"")</f>
        <v/>
      </c>
      <c r="BQ38" s="39" t="str">
        <f>IF(BC38&gt;0,BC38,"")</f>
        <v/>
      </c>
      <c r="BR38" s="11" t="str">
        <f>IF(SUM(AZ38:BC38)-BD38&gt;0,SUM(AZ38:BC38)-BD38,"")</f>
        <v/>
      </c>
      <c r="BS38" s="11" t="str">
        <f>IF(BG38&gt;0,BG38,"")</f>
        <v/>
      </c>
      <c r="BT38" s="11" t="str">
        <f>IF(BH38&gt;0,BH38,"")</f>
        <v/>
      </c>
      <c r="BU38" s="11" t="str">
        <f>IF(SUM(BE38:BH38)-BI38&gt;0,SUM(BE38:BH38)-BI38,"")</f>
        <v/>
      </c>
      <c r="BV38" s="11" t="str">
        <f>IF(BR38="","",MAX(BR38,BU38))</f>
        <v/>
      </c>
      <c r="BW38" s="11" t="str">
        <f>IF(BL38&gt;0,BL38,"")</f>
        <v/>
      </c>
      <c r="BX38" s="11" t="str">
        <f>IF(BM38&gt;0,BM38,"")</f>
        <v/>
      </c>
      <c r="BY38" s="11" t="str">
        <f>IF(SUM(BJ38:BM38)-BN38&gt;0,SUM(BJ38:BM38)-BN38,"")</f>
        <v/>
      </c>
      <c r="BZ38" s="11" t="str">
        <f>IF(SUM(BV38,BY38)&gt;0,SUM(BV38,BY38),"")</f>
        <v/>
      </c>
      <c r="CA38" s="22">
        <v>13.2</v>
      </c>
      <c r="CB38" s="22">
        <v>8.8000000000000007</v>
      </c>
      <c r="CC38" s="22">
        <v>7.9</v>
      </c>
      <c r="CD38" s="22">
        <v>12.92</v>
      </c>
      <c r="CE38" s="22">
        <v>1.2</v>
      </c>
      <c r="CF38" s="22">
        <v>13.4</v>
      </c>
      <c r="CG38" s="22">
        <v>8.8000000000000007</v>
      </c>
      <c r="CH38" s="22">
        <v>7.3</v>
      </c>
      <c r="CI38" s="22">
        <v>12.44</v>
      </c>
      <c r="CJ38" s="22">
        <v>1.8</v>
      </c>
      <c r="CK38" s="22"/>
      <c r="CL38" s="22"/>
      <c r="CM38" s="22"/>
      <c r="CN38" s="22"/>
      <c r="CO38" s="22"/>
      <c r="CP38" s="27"/>
      <c r="CQ38" s="38">
        <f>IF(CC38&gt;0,CC38,"")</f>
        <v>7.9</v>
      </c>
      <c r="CR38" s="38">
        <f>IF(CD38&gt;0,CD38,"")</f>
        <v>12.92</v>
      </c>
      <c r="CS38" s="40">
        <f>IF(SUM(CA38:CD38)-CE38&gt;0,SUM(CA38:CD38)-CE38,"")</f>
        <v>41.62</v>
      </c>
      <c r="CT38" s="40">
        <f>IF(CH38&gt;0,CH38,"")</f>
        <v>7.3</v>
      </c>
      <c r="CU38" s="40">
        <f>IF(CI38&gt;0,CI38,"")</f>
        <v>12.44</v>
      </c>
      <c r="CV38" s="40">
        <f>IF(SUM(CF38:CI38)-CJ38&gt;0,SUM(CF38:CI38)-CJ38,"")</f>
        <v>40.140000000000008</v>
      </c>
      <c r="CW38" s="40">
        <f>IF(CS38="","",MAX(CS38,CV38))</f>
        <v>41.62</v>
      </c>
      <c r="CX38" s="40" t="str">
        <f>IF(CM38&gt;0,CM38,"")</f>
        <v/>
      </c>
      <c r="CY38" s="40" t="str">
        <f>IF(CN38&gt;0,CN38,"")</f>
        <v/>
      </c>
      <c r="CZ38" s="40" t="str">
        <f>IF(SUM(CK38:CN38)-CO38&gt;0,SUM(CK38:CN38)-CO38,"")</f>
        <v/>
      </c>
      <c r="DA38" s="40">
        <f>IF(SUM(CW38,CZ38)&gt;0,SUM(CW38,CZ38),"")</f>
        <v>41.62</v>
      </c>
      <c r="DB38" s="50" t="str">
        <f>IF(MAX(DZ38,EC38,FH38,FK38,GP38,GS38,HX38,IA38,JF38,JI38,KN38,KQ38,LV38,LY38,ND38,NG38,OL38,OO38,PT38,PW38,RB38,RE38,SJ38,SM38)-MIN(IF(N38="",0,N38),IF(P38="",0,P38))&gt;0.001,MAX(DZ38,EC38,FH38,FK38,GP38,GS38,HX38,IA38,JF38,JI38,KN38,KQ38,LV38,LY38,ND38,NG38,OL38,OO38,PT38,PW38,RB38,RE38,SJ38,SM38)-MIN(IF(N38="",0,N38),IF(P38="",0,P38)),"")</f>
        <v/>
      </c>
      <c r="DC38" s="50" t="str">
        <f>IF(MAX(EG38,EJ38,FO38,FR38,GW38,GZ38,IE38,IH38,JM38,JP38,KU38,KX38,MC38,MF38,NK38,NN38,OS38,OV38,QA38,QD38,RI38,RL38,SQ38,ST38)-IF(P38="",0,P38)&gt;0.001,MAX(EG38,EJ38,FO38,FR38,GW38,GZ38,IE38,IH38,JM38,JP38,KU38,KX38,MC38,MF38,NK38,NN38,OS38,OV38,QA38,QD38,RI38,RL38,SQ38,ST38)-IF(P38="",0,P38),"")</f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>IF(DF38&gt;0,DF38,"")</f>
        <v/>
      </c>
      <c r="DY38" s="40" t="str">
        <f>IF(DG38&gt;0,DG38,"")</f>
        <v/>
      </c>
      <c r="DZ38" s="40" t="str">
        <f>IF(SUM(DD38:DG38)-DH38&gt;0,SUM(DD38:DG38)-DH38,"")</f>
        <v/>
      </c>
      <c r="EA38" s="40" t="str">
        <f>IF(DK38&gt;0,DK38,"")</f>
        <v/>
      </c>
      <c r="EB38" s="40" t="str">
        <f>IF(DL38&gt;0,DL38,"")</f>
        <v/>
      </c>
      <c r="EC38" s="40" t="str">
        <f>IF(SUM(DI38:DL38)-DM38&gt;0,SUM(DI38:DL38)-DM38,"")</f>
        <v/>
      </c>
      <c r="ED38" s="40" t="str">
        <f>IF(MAX(DZ38,EC38)&gt;0,MAX(DZ38,EC38),"")</f>
        <v/>
      </c>
      <c r="EE38" s="40" t="str">
        <f>IF(DP38&gt;0,DP38,"")</f>
        <v/>
      </c>
      <c r="EF38" s="40" t="str">
        <f>IF(DQ38&gt;0,DQ38,"")</f>
        <v/>
      </c>
      <c r="EG38" s="40" t="str">
        <f>IF(SUM(DN38:DQ38)-DR38&gt;0,SUM(DN38:DQ38)-DR38,"")</f>
        <v/>
      </c>
      <c r="EH38" s="40" t="str">
        <f>IF(DU38&gt;0,DU38,"")</f>
        <v/>
      </c>
      <c r="EI38" s="40" t="str">
        <f>IF(DV38&gt;0,DV38,"")</f>
        <v/>
      </c>
      <c r="EJ38" s="40" t="str">
        <f>IF(SUM(DS38:DV38)-DW38&gt;0,SUM(DS38:DV38)-DW38,"")</f>
        <v/>
      </c>
      <c r="EK38" s="40" t="str">
        <f>IF(SUM(ED38,EG38,EJ38)&gt;0,SUM(ED38,EG38,EJ38),"")</f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>IF(EN38&gt;0,EN38,"")</f>
        <v/>
      </c>
      <c r="FG38" s="11" t="str">
        <f>IF(EO38&gt;0,EO38,"")</f>
        <v/>
      </c>
      <c r="FH38" s="11" t="str">
        <f>IF(SUM(EL38:EO38)-EP38&gt;0,SUM(EL38:EO38)-EP38,"")</f>
        <v/>
      </c>
      <c r="FI38" s="11" t="str">
        <f>IF(ES38&gt;0,ES38,"")</f>
        <v/>
      </c>
      <c r="FJ38" s="11" t="str">
        <f>IF(ET38&gt;0,ET38,"")</f>
        <v/>
      </c>
      <c r="FK38" s="11" t="str">
        <f>IF(SUM(EQ38:ET38)-EU38&gt;0,SUM(EQ38:ET38)-EU38,"")</f>
        <v/>
      </c>
      <c r="FL38" s="11" t="str">
        <f>IF(MAX(FH38,FK38)&gt;0,MAX(FH38,FK38),"")</f>
        <v/>
      </c>
      <c r="FM38" s="11" t="str">
        <f>IF(EX38&gt;0,EX38,"")</f>
        <v/>
      </c>
      <c r="FN38" s="11" t="str">
        <f>IF(EY38&gt;0,EY38,"")</f>
        <v/>
      </c>
      <c r="FO38" s="11" t="str">
        <f>IF(SUM(EV38:EY38)-EZ38&gt;0,SUM(EV38:EY38)-EZ38,"")</f>
        <v/>
      </c>
      <c r="FP38" s="11" t="str">
        <f>IF(FC38&gt;0,FC38,"")</f>
        <v/>
      </c>
      <c r="FQ38" s="11" t="str">
        <f>IF(FD38&gt;0,FD38,"")</f>
        <v/>
      </c>
      <c r="FR38" s="11" t="str">
        <f>IF(SUM(FA38:FD38)-FE38&gt;0,SUM(FA38:FD38)-FE38,"")</f>
        <v/>
      </c>
      <c r="FS38" s="11" t="str">
        <f>IF(SUM(FL38,FO38,FR38)&gt;0,SUM(FL38,FO38,FR38),"")</f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>IF(FV38&gt;0,FV38,"")</f>
        <v/>
      </c>
      <c r="GO38" s="40" t="str">
        <f>IF(FW38&gt;0,FW38,"")</f>
        <v/>
      </c>
      <c r="GP38" s="40" t="str">
        <f>IF(SUM(FT38:FW38)-FX38&gt;0,SUM(FT38:FW38)-FX38,"")</f>
        <v/>
      </c>
      <c r="GQ38" s="40" t="str">
        <f>IF(GA38&gt;0,GA38,"")</f>
        <v/>
      </c>
      <c r="GR38" s="40" t="str">
        <f>IF(GB38&gt;0,GB38,"")</f>
        <v/>
      </c>
      <c r="GS38" s="40" t="str">
        <f>IF(SUM(FY38:GB38)-GC38&gt;0,SUM(FY38:GB38)-GC38,"")</f>
        <v/>
      </c>
      <c r="GT38" s="40" t="str">
        <f>IF(MAX(GP38,GS38)&gt;0,MAX(GP38,GS38),"")</f>
        <v/>
      </c>
      <c r="GU38" s="40" t="str">
        <f>IF(GF38&gt;0,GF38,"")</f>
        <v/>
      </c>
      <c r="GV38" s="40" t="str">
        <f>IF(GG38&gt;0,GG38,"")</f>
        <v/>
      </c>
      <c r="GW38" s="40" t="str">
        <f>IF(SUM(GD38:GG38)-GH38&gt;0,SUM(GD38:GG38)-GH38,"")</f>
        <v/>
      </c>
      <c r="GX38" s="40" t="str">
        <f>IF(GK38&gt;0,GK38,"")</f>
        <v/>
      </c>
      <c r="GY38" s="40" t="str">
        <f>IF(GL38&gt;0,GL38,"")</f>
        <v/>
      </c>
      <c r="GZ38" s="40" t="str">
        <f>IF(SUM(GI38:GL38)-GM38&gt;0,SUM(GI38:GL38)-GM38,"")</f>
        <v/>
      </c>
      <c r="HA38" s="40" t="str">
        <f>IF(SUM(GT38,GW38,GZ38)&gt;0,SUM(GT38,GW38,GZ38),"")</f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>IF(HD38&gt;0,HD38,"")</f>
        <v/>
      </c>
      <c r="HW38" s="11" t="str">
        <f>IF(HE38&gt;0,HE38,"")</f>
        <v/>
      </c>
      <c r="HX38" s="11" t="str">
        <f>IF(SUM(HB38:HE38)-HF38&gt;0,SUM(HB38:HE38)-HF38,"")</f>
        <v/>
      </c>
      <c r="HY38" s="11" t="str">
        <f>IF(HI38&gt;0,HI38,"")</f>
        <v/>
      </c>
      <c r="HZ38" s="11" t="str">
        <f>IF(HJ38&gt;0,HJ38,"")</f>
        <v/>
      </c>
      <c r="IA38" s="11" t="str">
        <f>IF(SUM(HG38:HJ38)-HK38&gt;0,SUM(HG38:HJ38)-HK38,"")</f>
        <v/>
      </c>
      <c r="IB38" s="11" t="str">
        <f>IF(MAX(HX38,IA38)&gt;0,MAX(HX38,IA38),"")</f>
        <v/>
      </c>
      <c r="IC38" s="11" t="str">
        <f>IF(HN38&gt;0,HN38,"")</f>
        <v/>
      </c>
      <c r="ID38" s="11" t="str">
        <f>IF(HO38&gt;0,HO38,"")</f>
        <v/>
      </c>
      <c r="IE38" s="11" t="str">
        <f>IF(SUM(HL38:HO38)-HP38&gt;0,SUM(HL38:HO38)-HP38,"")</f>
        <v/>
      </c>
      <c r="IF38" s="11" t="str">
        <f>IF(HS38&gt;0,HS38,"")</f>
        <v/>
      </c>
      <c r="IG38" s="11" t="str">
        <f>IF(HT38&gt;0,HT38,"")</f>
        <v/>
      </c>
      <c r="IH38" s="11" t="str">
        <f>IF(SUM(HQ38:HT38)-HU38&gt;0,SUM(HQ38:HT38)-HU38,"")</f>
        <v/>
      </c>
      <c r="II38" s="11" t="str">
        <f>IF(SUM(IB38,IE38,IH38)&gt;0,SUM(IB38,IE38,IH38),"")</f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>IF(IL38&gt;0,IL38,"")</f>
        <v/>
      </c>
      <c r="JE38" s="40" t="str">
        <f>IF(IM38&gt;0,IM38,"")</f>
        <v/>
      </c>
      <c r="JF38" s="40" t="str">
        <f>IF(SUM(IJ38:IM38)-IN38&gt;0,SUM(IJ38:IM38)-IN38,"")</f>
        <v/>
      </c>
      <c r="JG38" s="40" t="str">
        <f>IF(IQ38&gt;0,IQ38,"")</f>
        <v/>
      </c>
      <c r="JH38" s="40" t="str">
        <f>IF(IR38&gt;0,IR38,"")</f>
        <v/>
      </c>
      <c r="JI38" s="40" t="str">
        <f>IF(SUM(IO38:IR38)-IS38&gt;0,SUM(IO38:IR38)-IS38,"")</f>
        <v/>
      </c>
      <c r="JJ38" s="40" t="str">
        <f>IF(MAX(JF38,JI38)&gt;0,MAX(JF38,JI38),"")</f>
        <v/>
      </c>
      <c r="JK38" s="40" t="str">
        <f>IF(IV38&gt;0,IV38,"")</f>
        <v/>
      </c>
      <c r="JL38" s="40" t="str">
        <f>IF(IW38&gt;0,IW38,"")</f>
        <v/>
      </c>
      <c r="JM38" s="40" t="str">
        <f>IF(SUM(IT38:IW38)-IX38&gt;0,SUM(IT38:IW38)-IX38,"")</f>
        <v/>
      </c>
      <c r="JN38" s="40" t="str">
        <f>IF(JA38&gt;0,JA38,"")</f>
        <v/>
      </c>
      <c r="JO38" s="40" t="str">
        <f>IF(JB38&gt;0,JB38,"")</f>
        <v/>
      </c>
      <c r="JP38" s="40" t="str">
        <f>IF(SUM(IY38:JB38)-JC38&gt;0,SUM(IY38:JB38)-JC38,"")</f>
        <v/>
      </c>
      <c r="JQ38" s="40" t="str">
        <f>IF(SUM(JJ38,JM38,JP38)&gt;0,SUM(JJ38,JM38,JP38),"")</f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>IF(JT38&gt;0,JT38,"")</f>
        <v/>
      </c>
      <c r="KM38" s="11" t="str">
        <f>IF(JU38&gt;0,JU38,"")</f>
        <v/>
      </c>
      <c r="KN38" s="11" t="str">
        <f>IF(SUM(JR38:JU38)-JV38&gt;0,SUM(JR38:JU38)-JV38,"")</f>
        <v/>
      </c>
      <c r="KO38" s="11" t="str">
        <f>IF(JY38&gt;0,JY38,"")</f>
        <v/>
      </c>
      <c r="KP38" s="11" t="str">
        <f>IF(JZ38&gt;0,JZ38,"")</f>
        <v/>
      </c>
      <c r="KQ38" s="11" t="str">
        <f>IF(SUM(JW38:JZ38)-KA38&gt;0,SUM(JW38:JZ38)-KA38,"")</f>
        <v/>
      </c>
      <c r="KR38" s="11" t="str">
        <f>IF(MAX(KN38,KQ38)&gt;0,MAX(KN38,KQ38),"")</f>
        <v/>
      </c>
      <c r="KS38" s="11" t="str">
        <f>IF(KD38&gt;0,KD38,"")</f>
        <v/>
      </c>
      <c r="KT38" s="11" t="str">
        <f>IF(KE38&gt;0,KE38,"")</f>
        <v/>
      </c>
      <c r="KU38" s="11" t="str">
        <f>IF(SUM(KB38:KE38)-KF38&gt;0,SUM(KB38:KE38)-KF38,"")</f>
        <v/>
      </c>
      <c r="KV38" s="11" t="str">
        <f>IF(KI38&gt;0,KI38,"")</f>
        <v/>
      </c>
      <c r="KW38" s="11" t="str">
        <f>IF(KJ38&gt;0,KJ38,"")</f>
        <v/>
      </c>
      <c r="KX38" s="11" t="str">
        <f>IF(SUM(KG38:KJ38)-KK38&gt;0,SUM(KG38:KJ38)-KK38,"")</f>
        <v/>
      </c>
      <c r="KY38" s="11" t="str">
        <f>IF(SUM(KR38,KU38,KX38)&gt;0,SUM(KR38,KU38,KX38),"")</f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>IF(LB38&gt;0,LB38,"")</f>
        <v/>
      </c>
      <c r="LU38" s="40" t="str">
        <f>IF(LC38&gt;0,LC38,"")</f>
        <v/>
      </c>
      <c r="LV38" s="40" t="str">
        <f>IF(SUM(KZ38:LC38)-LD38&gt;0,SUM(KZ38:LC38)-LD38,"")</f>
        <v/>
      </c>
      <c r="LW38" s="40" t="str">
        <f>IF(LG38&gt;0,LG38,"")</f>
        <v/>
      </c>
      <c r="LX38" s="40" t="str">
        <f>IF(LH38&gt;0,LH38,"")</f>
        <v/>
      </c>
      <c r="LY38" s="40" t="str">
        <f>IF(SUM(LE38:LH38)-LI38&gt;0,SUM(LE38:LH38)-LI38,"")</f>
        <v/>
      </c>
      <c r="LZ38" s="40" t="str">
        <f>IF(MAX(LV38,LY38)&gt;0,MAX(LV38,LY38),"")</f>
        <v/>
      </c>
      <c r="MA38" s="40" t="str">
        <f>IF(LL38&gt;0,LL38,"")</f>
        <v/>
      </c>
      <c r="MB38" s="40" t="str">
        <f>IF(LM38&gt;0,LM38,"")</f>
        <v/>
      </c>
      <c r="MC38" s="40" t="str">
        <f>IF(SUM(LJ38:LM38)-LN38&gt;0,SUM(LJ38:LM38)-LN38,"")</f>
        <v/>
      </c>
      <c r="MD38" s="40" t="str">
        <f>IF(LQ38&gt;0,LQ38,"")</f>
        <v/>
      </c>
      <c r="ME38" s="40" t="str">
        <f>IF(LR38&gt;0,LR38,"")</f>
        <v/>
      </c>
      <c r="MF38" s="40" t="str">
        <f>IF(SUM(LO38:LR38)-LS38&gt;0,SUM(LO38:LR38)-LS38,"")</f>
        <v/>
      </c>
      <c r="MG38" s="40" t="str">
        <f>IF(SUM(LZ38,MC38,MF38)&gt;0,SUM(LZ38,MC38,MF38),"")</f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>IF(MJ38&gt;0,MJ38,"")</f>
        <v/>
      </c>
      <c r="NC38" s="11" t="str">
        <f>IF(MK38&gt;0,MK38,"")</f>
        <v/>
      </c>
      <c r="ND38" s="11" t="str">
        <f>IF(SUM(MH38:MK38)-ML38&gt;0,SUM(MH38:MK38)-ML38,"")</f>
        <v/>
      </c>
      <c r="NE38" s="11" t="str">
        <f>IF(MO38&gt;0,MO38,"")</f>
        <v/>
      </c>
      <c r="NF38" s="11" t="str">
        <f>IF(MP38&gt;0,MP38,"")</f>
        <v/>
      </c>
      <c r="NG38" s="11" t="str">
        <f>IF(SUM(MM38:MP38)-MQ38&gt;0,SUM(MM38:MP38)-MQ38,"")</f>
        <v/>
      </c>
      <c r="NH38" s="11" t="str">
        <f>IF(MAX(ND38,NG38)&gt;0,MAX(ND38,NG38),"")</f>
        <v/>
      </c>
      <c r="NI38" s="11" t="str">
        <f>IF(MT38&gt;0,MT38,"")</f>
        <v/>
      </c>
      <c r="NJ38" s="11" t="str">
        <f>IF(MU38&gt;0,MU38,"")</f>
        <v/>
      </c>
      <c r="NK38" s="11" t="str">
        <f>IF(SUM(MR38:MU38)-MV38&gt;0,SUM(MR38:MU38)-MV38,"")</f>
        <v/>
      </c>
      <c r="NL38" s="11" t="str">
        <f>IF(MY38&gt;0,MY38,"")</f>
        <v/>
      </c>
      <c r="NM38" s="11" t="str">
        <f>IF(MZ38&gt;0,MZ38,"")</f>
        <v/>
      </c>
      <c r="NN38" s="11" t="str">
        <f>IF(SUM(MW38:MZ38)-NA38&gt;0,SUM(MW38:MZ38)-NA38,"")</f>
        <v/>
      </c>
      <c r="NO38" s="11" t="str">
        <f>IF(SUM(NH38,NK38,NN38)&gt;0,SUM(NH38,NK38,NN38),"")</f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>IF(NR38&gt;0,NR38,"")</f>
        <v/>
      </c>
      <c r="OK38" s="40" t="str">
        <f>IF(NS38&gt;0,NS38,"")</f>
        <v/>
      </c>
      <c r="OL38" s="40" t="str">
        <f>IF(SUM(NP38:NS38)-NT38&gt;0,SUM(NP38:NS38)-NT38,"")</f>
        <v/>
      </c>
      <c r="OM38" s="40" t="str">
        <f>IF(NW38&gt;0,NW38,"")</f>
        <v/>
      </c>
      <c r="ON38" s="40" t="str">
        <f>IF(NX38&gt;0,NX38,"")</f>
        <v/>
      </c>
      <c r="OO38" s="40" t="str">
        <f>IF(SUM(NU38:NX38)-NY38&gt;0,SUM(NU38:NX38)-NY38,"")</f>
        <v/>
      </c>
      <c r="OP38" s="40" t="str">
        <f>IF(MAX(OL38,OO38)&gt;0,MAX(OL38,OO38),"")</f>
        <v/>
      </c>
      <c r="OQ38" s="40" t="str">
        <f>IF(OB38&gt;0,OB38,"")</f>
        <v/>
      </c>
      <c r="OR38" s="40" t="str">
        <f>IF(OC38&gt;0,OC38,"")</f>
        <v/>
      </c>
      <c r="OS38" s="40" t="str">
        <f>IF(SUM(NZ38:OC38)-OD38&gt;0,SUM(NZ38:OC38)-OD38,"")</f>
        <v/>
      </c>
      <c r="OT38" s="40" t="str">
        <f>IF(OG38&gt;0,OG38,"")</f>
        <v/>
      </c>
      <c r="OU38" s="40" t="str">
        <f>IF(OH38&gt;0,OH38,"")</f>
        <v/>
      </c>
      <c r="OV38" s="40" t="str">
        <f>IF(SUM(OE38:OH38)-OI38&gt;0,SUM(OE38:OH38)-OI38,"")</f>
        <v/>
      </c>
      <c r="OW38" s="40" t="str">
        <f>IF(SUM(OP38,OS38,OV38)&gt;0,SUM(OP38,OS38,OV38),"")</f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>IF(OZ38&gt;0,OZ38,"")</f>
        <v/>
      </c>
      <c r="PS38" s="11" t="str">
        <f>IF(PA38&gt;0,PA38,"")</f>
        <v/>
      </c>
      <c r="PT38" s="11" t="str">
        <f>IF(SUM(OX38:PA38)-PB38&gt;0,SUM(OX38:PA38)-PB38,"")</f>
        <v/>
      </c>
      <c r="PU38" s="11" t="str">
        <f>IF(PE38&gt;0,PE38,"")</f>
        <v/>
      </c>
      <c r="PV38" s="11" t="str">
        <f>IF(PF38&gt;0,PF38,"")</f>
        <v/>
      </c>
      <c r="PW38" s="11" t="str">
        <f>IF(SUM(PC38:PF38)-PG38&gt;0,SUM(PC38:PF38)-PG38,"")</f>
        <v/>
      </c>
      <c r="PX38" s="11" t="str">
        <f>IF(MAX(PT38,PW38)&gt;0,MAX(PT38,PW38),"")</f>
        <v/>
      </c>
      <c r="PY38" s="11" t="str">
        <f>IF(PJ38&gt;0,PJ38,"")</f>
        <v/>
      </c>
      <c r="PZ38" s="11" t="str">
        <f>IF(PK38&gt;0,PK38,"")</f>
        <v/>
      </c>
      <c r="QA38" s="11" t="str">
        <f>IF(SUM(PH38:PK38)-PL38&gt;0,SUM(PH38:PK38)-PL38,"")</f>
        <v/>
      </c>
      <c r="QB38" s="11" t="str">
        <f>IF(PO38&gt;0,PO38,"")</f>
        <v/>
      </c>
      <c r="QC38" s="11" t="str">
        <f>IF(PP38&gt;0,PP38,"")</f>
        <v/>
      </c>
      <c r="QD38" s="11" t="str">
        <f>IF(SUM(PM38:PP38)-PQ38&gt;0,SUM(PM38:PP38)-PQ38,"")</f>
        <v/>
      </c>
      <c r="QE38" s="11" t="str">
        <f>IF(SUM(PX38,QA38,QD38)&gt;0,SUM(PX38,QA38,QD38),"")</f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>IF(QH38&gt;0,QH38,"")</f>
        <v/>
      </c>
      <c r="RA38" s="40" t="str">
        <f>IF(QI38&gt;0,QI38,"")</f>
        <v/>
      </c>
      <c r="RB38" s="40" t="str">
        <f>IF(SUM(QF38:QI38)-QJ38&gt;0,SUM(QF38:QI38)-QJ38,"")</f>
        <v/>
      </c>
      <c r="RC38" s="40" t="str">
        <f>IF(QM38&gt;0,QM38,"")</f>
        <v/>
      </c>
      <c r="RD38" s="40" t="str">
        <f>IF(QN38&gt;0,QN38,"")</f>
        <v/>
      </c>
      <c r="RE38" s="40" t="str">
        <f>IF(SUM(QK38:QN38)-QO38&gt;0,SUM(QK38:QN38)-QO38,"")</f>
        <v/>
      </c>
      <c r="RF38" s="40" t="str">
        <f>IF(MAX(RB38,RE38)&gt;0,MAX(RB38,RE38),"")</f>
        <v/>
      </c>
      <c r="RG38" s="40" t="str">
        <f>IF(QR38&gt;0,QR38,"")</f>
        <v/>
      </c>
      <c r="RH38" s="40" t="str">
        <f>IF(QS38&gt;0,QS38,"")</f>
        <v/>
      </c>
      <c r="RI38" s="40" t="str">
        <f>IF(SUM(QP38:QS38)-QT38&gt;0,SUM(QP38:QS38)-QT38,"")</f>
        <v/>
      </c>
      <c r="RJ38" s="40" t="str">
        <f>IF(QW38&gt;0,QW38,"")</f>
        <v/>
      </c>
      <c r="RK38" s="40" t="str">
        <f>IF(QX38&gt;0,QX38,"")</f>
        <v/>
      </c>
      <c r="RL38" s="40" t="str">
        <f>IF(SUM(QU38:QX38)-QY38&gt;0,SUM(QU38:QX38)-QY38,"")</f>
        <v/>
      </c>
      <c r="RM38" s="40" t="str">
        <f>IF(SUM(RF38,RI38,RL38)&gt;0,SUM(RF38,RI38,RL38),"")</f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>IF(RP38&gt;0,RP38,"")</f>
        <v/>
      </c>
      <c r="SI38" s="11" t="str">
        <f>IF(RQ38&gt;0,RQ38,"")</f>
        <v/>
      </c>
      <c r="SJ38" s="11" t="str">
        <f>IF(SUM(RN38:RQ38)-RR38&gt;0,SUM(RN38:RQ38)-RR38,"")</f>
        <v/>
      </c>
      <c r="SK38" s="11" t="str">
        <f>IF(RU38&gt;0,RU38,"")</f>
        <v/>
      </c>
      <c r="SL38" s="11" t="str">
        <f>IF(RV38&gt;0,RV38,"")</f>
        <v/>
      </c>
      <c r="SM38" s="11" t="str">
        <f>IF(SUM(RS38:RV38)-RW38&gt;0,SUM(RS38:RV38)-RW38,"")</f>
        <v/>
      </c>
      <c r="SN38" s="11" t="str">
        <f>IF(MAX(SJ38,SM38)&gt;0,MAX(SJ38,SM38),"")</f>
        <v/>
      </c>
      <c r="SO38" s="11" t="str">
        <f>IF(RZ38&gt;0,RZ38,"")</f>
        <v/>
      </c>
      <c r="SP38" s="11" t="str">
        <f>IF(SA38&gt;0,SA38,"")</f>
        <v/>
      </c>
      <c r="SQ38" s="11" t="str">
        <f>IF(SUM(RX38:SA38)-SB38&gt;0,SUM(RX38:SA38)-SB38,"")</f>
        <v/>
      </c>
      <c r="SR38" s="11" t="str">
        <f>IF(SE38&gt;0,SE38,"")</f>
        <v/>
      </c>
      <c r="SS38" s="11" t="str">
        <f>IF(SF38&gt;0,SF38,"")</f>
        <v/>
      </c>
      <c r="ST38" s="11" t="str">
        <f>IF(SUM(SC38:SF38)-SG38&gt;0,SUM(SC38:SF38)-SG38,"")</f>
        <v/>
      </c>
      <c r="SU38" s="11" t="str">
        <f>IF(SUM(SN38,SQ38,ST38)&gt;0,SUM(SN38,SQ38,ST38),"")</f>
        <v/>
      </c>
      <c r="SV38" s="22">
        <f>IF($CP38="P",CA38,(CA38+AZ38)/2)</f>
        <v>6.6</v>
      </c>
      <c r="SW38" s="22">
        <f>IF($CP38="P",CB38,(CB38+BA38)/2)</f>
        <v>4.4000000000000004</v>
      </c>
      <c r="SX38" s="22">
        <f>IF($CP38="P",CC38,(CC38+BB38)/2)</f>
        <v>3.95</v>
      </c>
      <c r="SY38" s="22">
        <f>IF($CP38="P",CD38,(CD38+BC38)/2)</f>
        <v>6.46</v>
      </c>
      <c r="SZ38" s="22">
        <f>IF($CP38="P",CE38,(CE38+BD38)/2)</f>
        <v>0.6</v>
      </c>
      <c r="TA38" s="22">
        <f>IF($CP38="P",CF38,(CF38+BE38)/2)</f>
        <v>6.7</v>
      </c>
      <c r="TB38" s="22">
        <f>IF($CP38="P",CG38,(CG38+BF38)/2)</f>
        <v>4.4000000000000004</v>
      </c>
      <c r="TC38" s="22">
        <f>IF($CP38="P",CH38,(CH38+BG38)/2)</f>
        <v>3.65</v>
      </c>
      <c r="TD38" s="22">
        <f>IF($CP38="P",CI38,(CI38+BH38)/2)</f>
        <v>6.22</v>
      </c>
      <c r="TE38" s="22">
        <f>IF($CP38="P",CJ38,(CJ38+BI38)/2)</f>
        <v>0.9</v>
      </c>
      <c r="TF38" s="22">
        <f>IF($CP38="P",CK38,(CK38+BJ38)/2)</f>
        <v>0</v>
      </c>
      <c r="TG38" s="22">
        <f>IF($CP38="P",CL38,(CL38+BK38)/2)</f>
        <v>0</v>
      </c>
      <c r="TH38" s="22">
        <f>IF($CP38="P",CM38,(CM38+BL38)/2)</f>
        <v>0</v>
      </c>
      <c r="TI38" s="22">
        <f>IF($CP38="P",CN38,(CN38+BM38)/2)</f>
        <v>0</v>
      </c>
      <c r="TJ38" s="22">
        <f>IF($CP38="P",CO38,(CO38+BN38)/2)</f>
        <v>0</v>
      </c>
      <c r="TK38" s="27" t="s">
        <v>46</v>
      </c>
      <c r="TL38" s="40">
        <f>IF(SX38&gt;0,SX38,"")</f>
        <v>3.95</v>
      </c>
      <c r="TM38" s="40">
        <f>IF(SY38&gt;0,SY38,"")</f>
        <v>6.46</v>
      </c>
      <c r="TN38" s="40">
        <f>IF(SUM(SV38:SY38)-SZ38&gt;0,SUM(SV38:SY38)-SZ38,"")</f>
        <v>20.81</v>
      </c>
      <c r="TO38" s="40">
        <f>IF(TC38&gt;0,TC38,"")</f>
        <v>3.65</v>
      </c>
      <c r="TP38" s="40">
        <f>IF(TD38&gt;0,TD38,"")</f>
        <v>6.22</v>
      </c>
      <c r="TQ38" s="40">
        <f>IF(SUM(TA38:TD38)-TE38&gt;0,SUM(TA38:TD38)-TE38,"")</f>
        <v>20.070000000000004</v>
      </c>
      <c r="TR38" s="40">
        <f>IF(MAX(TN38,TQ38)&gt;0,MAX(TN38,TQ38),"")</f>
        <v>20.81</v>
      </c>
      <c r="TS38" s="40" t="str">
        <f>IF(TH38&gt;0,TH38,"")</f>
        <v/>
      </c>
      <c r="TT38" s="40" t="str">
        <f>IF(TI38&gt;0,TI38,"")</f>
        <v/>
      </c>
      <c r="TU38" s="40" t="str">
        <f>IF(SUM(TF38:TI38)-TJ38&gt;0,SUM(TF38:TI38)-TJ38,"")</f>
        <v/>
      </c>
      <c r="TV38" s="40">
        <f>IF(SUM(TR38,TU38)&gt;0,SUM(TR38,TU38),"")</f>
        <v>20.81</v>
      </c>
    </row>
    <row r="39" spans="1:542" x14ac:dyDescent="0.2">
      <c r="A39" s="4" t="str" cm="1">
        <f t="array" ref="A39">IF(AND(J39&lt;&gt;"",J39&lt;&gt;"No DD"),SUMPRODUCT((J$4:J$41&lt;&gt;"")*(J$4:J$41&lt;&gt;"No DD")*(F$4:F$41&gt;F39))+1,IF(J39="No DD",SUMPRODUCT((J$4:J$41="No DD")*(F$4:F$41&gt;F39))+1+SUMPRODUCT((J$4:J$41&lt;&gt;"")*(J$4:J$41&lt;&gt;"No DD")),""))</f>
        <v/>
      </c>
      <c r="B39" s="4" t="str" cm="1">
        <f t="array" ref="B39">IF(AND(J39&lt;&gt;"",J39&lt;&gt;"No DD",G39=""),SUMPRODUCT((J$4:J$41&lt;&gt;"")*(J$4:J$41&lt;&gt;"No DD")*(G$4:G$41="")*(F$4:F$41&gt;F39))+1,IF(J39="No DD",SUMPRODUCT((J$4:J$41="No DD")*(F$4:F$41&gt;F39)*(G$4:G$41=""))+1+SUMPRODUCT((J$4:J$41&lt;&gt;"")*(G$4:G$41="")*(J$4:J$41&lt;&gt;"No DD")),""))</f>
        <v/>
      </c>
      <c r="C39" s="5" t="s">
        <v>158</v>
      </c>
      <c r="D39" s="4" t="s">
        <v>157</v>
      </c>
      <c r="E39" s="4">
        <v>2006</v>
      </c>
      <c r="F39" s="9">
        <f>SUM(L39:V39)+SUM(L39:T39)*0.0000001+SUM(L39)*0.0000000000001</f>
        <v>80.800008080003522</v>
      </c>
      <c r="G39" s="66"/>
      <c r="H39" s="3" t="str">
        <f>IF(OR(AND(AO39&gt;=AY$43,AO39&lt;&gt;"",AQ39&gt;=AY$47,AQ39&lt;&gt;"",AN39=""),AND(AR39&gt;=AY$43,AR39&lt;&gt;"",AT39&gt;=AY$47,AT39&lt;&gt;"",AN39=""),AND(AV39&gt;=AY$43,AV39&lt;&gt;"",AX39&gt;=AY$47,AX39&lt;&gt;"",AN39=""),AND(BP39&gt;=BZ$43,BP39&lt;&gt;"",BR39&gt;=BZ$47,BR39&lt;&gt;"",BO39=""),AND(BS39&gt;=BZ$43,BS39&lt;&gt;"",BU39&gt;=BZ$47,BU39&lt;&gt;"",BO39=""),AND(BW39&gt;=BZ$43,BW39&lt;&gt;"",BY39&gt;=BZ$47,BY39&lt;&gt;"",BO39=""),AND(CQ39&gt;=DA$43,CQ39&lt;&gt;"",CS39&gt;=DA$47,CS39&lt;&gt;"",CP39=""),AND(CT39&gt;=DA$43,CT39&lt;&gt;"",CV39&gt;=DA$47,CV39&lt;&gt;"",CP39=""),AND(CX39&gt;=DA$43,CX39&lt;&gt;"",CZ39&gt;=DA$47,CZ39&lt;&gt;"",CP39=""),AND(DX39&gt;=EK$43,DX39&lt;&gt;"",DZ39&gt;=EK$47,DZ39&lt;&gt;""),AND(EA39&gt;=EK$43,EA39&lt;&gt;"",EC39&gt;=EK$47,EC39&lt;&gt;""),AND(EE39&gt;=EK$43,EE39&lt;&gt;"",EG39&gt;=EK$47,EG39&lt;&gt;""),AND(EH39&gt;=EK$43,EH39&lt;&gt;"",EJ39&gt;=EK$47,EJ39&lt;&gt;""),AND(FF39&gt;=FS$43,FF39&lt;&gt;"",FH39&gt;=FS$47,FH39&lt;&gt;""),AND(FI39&gt;=FS$43,FI39&lt;&gt;"",FK39&gt;=FS$47,FK39&lt;&gt;""),AND(FM39&gt;=FS$43,FM39&lt;&gt;"",FO39&gt;=FS$47,FO39&lt;&gt;""),AND(FP39&gt;=FS$43,FP39&lt;&gt;"",FR39&gt;=FS$47,FR39&lt;&gt;""),AND(GN39&gt;=HA$43,GN39&lt;&gt;"",GP39&gt;=HA$47,GP39&lt;&gt;""),AND(GQ39&gt;=HA$43,GQ39&lt;&gt;"",GS39&gt;=HA$47,GS39&lt;&gt;""),AND(GU39&gt;=HA$43,GU39&lt;&gt;"",GW39&gt;=HA$47,GW39&lt;&gt;""),AND(GX39&gt;=HA$43,GX39&lt;&gt;"",GZ39&gt;=HA$47,GZ39&lt;&gt;""),AND(HV39&gt;=II$43,HV39&lt;&gt;"",HX39&gt;=II$47,HX39&lt;&gt;""),AND(HY39&gt;=II$43,HY39&lt;&gt;"",IA39&gt;=II$47,IA39&lt;&gt;""),AND(IC39&gt;=II$43,IC39&lt;&gt;"",IE39&gt;=II$47,IE39&lt;&gt;""),AND(IF39&gt;=II$43,IF39&lt;&gt;"",IH39&gt;=II$47,IH39&lt;&gt;""),AND(JD39&gt;=JQ$43,JD39&lt;&gt;"",JF39&gt;=JQ$47,JF39&lt;&gt;""),AND(JG39&gt;=JQ$43,JG39&lt;&gt;"",JI39&gt;=JQ$47,JI39&lt;&gt;""),AND(JK39&gt;=JQ$43,JK39&lt;&gt;"",JM39&gt;=JQ$47,JM39&lt;&gt;""),AND(JN39&gt;=JQ$43,JN39&lt;&gt;"",JP39&gt;=JQ$47,JP39&lt;&gt;""),AND(KL39&gt;=KY$43,KL39&lt;&gt;"",KN39&gt;=KY$47,KN39&lt;&gt;""),AND(KO39&gt;=KY$43,KO39&lt;&gt;"",KQ39&gt;=KY$47,KQ39&lt;&gt;""),AND(KS39&gt;=KY$43,KS39&lt;&gt;"",KU39&gt;=KY$47,KU39&lt;&gt;""),AND(KV39&gt;=KY$43,KV39&lt;&gt;"",KX39&gt;=KY$47,KX39&lt;&gt;""),AND(LT39&gt;=MG$43,LT39&lt;&gt;"",LV39&gt;=MG$47,LV39&lt;&gt;""),AND(LW39&gt;=MG$43,LW39&lt;&gt;"",LY39&gt;=MG$47,LY39&lt;&gt;""),AND(MA39&gt;=MG$43,MA39&lt;&gt;"",MC39&gt;=MG$47,MC39&lt;&gt;""),AND(MD39&gt;=MG$43,MD39&lt;&gt;"",MF39&gt;=MG$47,MF39&lt;&gt;""),AND(NB39&gt;=NO$43,NB39&lt;&gt;"",ND39&gt;=NO$47,ND39&lt;&gt;""),AND(NE39&gt;=NO$43,NE39&lt;&gt;"",NG39&gt;=NO$47,NG39&lt;&gt;""),AND(NI39&gt;=NO$43,NI39&lt;&gt;"",NK39&gt;=NO$47,NK39&lt;&gt;""),AND(NL39&gt;=NO$43,NL39&lt;&gt;"",NN39&gt;=NO$47,NN39&lt;&gt;""),AND(OJ39&gt;=OW$43,OJ39&lt;&gt;"",OL39&gt;=OW$47,OL39&lt;&gt;""),AND(OM39&gt;=OW$43,OM39&lt;&gt;"",OO39&gt;=OW$47,OO39&lt;&gt;""),AND(OQ39&gt;=OW$43,OQ39&lt;&gt;"",OS39&gt;=OW$47,OS39&lt;&gt;""),AND(OT39&gt;=OW$43,OT39&lt;&gt;"",OV39&gt;=OW$47,OV39&lt;&gt;""),AND(PR39&gt;=QE$43,PR39&lt;&gt;"",PT39&gt;=QE$47,PT39&lt;&gt;""),AND(PU39&gt;=QE$43,PU39&lt;&gt;"",PW39&gt;=QE$47,PW39&lt;&gt;""),AND(PY39&gt;=QE$43,PY39&lt;&gt;"",QA39&gt;=QE$47,QA39&lt;&gt;""),AND(QB39&gt;=QE$43,QB39&lt;&gt;"",QD39&gt;=QE$47,QD39&lt;&gt;""),AND(QZ39&gt;=RM$43,QZ39&lt;&gt;"",RB39&gt;=RM$47,RB39&lt;&gt;""),AND(RC39&gt;=RM$43,RC39&lt;&gt;"",RE39&gt;=RM$47,RE39&lt;&gt;""),AND(RG39&gt;=RM$43,RG39&lt;&gt;"",RI39&gt;=RM$47,RI39&lt;&gt;""),AND(RJ39&gt;=RM$43,RJ39&lt;&gt;"",RL39&gt;=RM$47,RL39&lt;&gt;""),AND(SH39&gt;=SU$43,SH39&lt;&gt;"",SJ39&gt;=SU$47,SJ39&lt;&gt;""),AND(SK39&gt;=SU$43,SK39&lt;&gt;"",SM39&gt;=SU$47,SM39&lt;&gt;""),AND(SO39&gt;=SU$43,SO39&lt;&gt;"",SQ39&gt;=SU$47,SQ39&lt;&gt;""),AND(SR39&gt;=SU$43,SR39&lt;&gt;"",ST39&gt;=SU$47,ST39&lt;&gt;"")),"P","")</f>
        <v/>
      </c>
      <c r="I39" s="3" t="str">
        <f>IF(OR(AND(AQ39&gt;=AY$47,AQ39&lt;&gt;"",AN39=""),AND(AT39&gt;=AY$47,AT39&lt;&gt;"",AN39=""),AND(AX39&gt;=AY$47,AX39&lt;&gt;"",AN39=""),AND(BR39&gt;=BZ$47,BR39&lt;&gt;"",BO39=""),AND(BU39&gt;=BZ$47,BU39&lt;&gt;"",BO39=""),AND(BY39&gt;=BZ$47,BY39&lt;&gt;"",BO39=""),AND(CS39&gt;=DA$47,CS39&lt;&gt;"",CP39=""),AND(CV39&gt;=DA$47,CV39&lt;&gt;"",CP39=""),AND(CZ39&gt;=DA$47,CZ39&lt;&gt;"",CP39=""),AND(DZ39&gt;=EK$47,DZ39&lt;&gt;""),AND(EC39&gt;=EK$47,EC39&lt;&gt;""),AND(EG39&gt;=EK$47,EG39&lt;&gt;""),AND(EJ39&gt;=EK$47,EJ39&lt;&gt;""),AND(FH39&gt;=FS$47,FH39&lt;&gt;""),AND(FK39&gt;=FS$47,FK39&lt;&gt;""),AND(FO39&gt;=FS$47,FO39&lt;&gt;""),AND(FR39&gt;=FS$47,FR39&lt;&gt;""),AND(GP39&gt;=HA$47,GP39&lt;&gt;""),AND(GS39&gt;=HA$47,GS39&lt;&gt;""),AND(GW39&gt;=HA$47,GW39&lt;&gt;""),AND(GZ39&gt;=HA$47,GZ39&lt;&gt;""),AND(HX39&gt;=II$47,HX39&lt;&gt;""),AND(IA39&gt;=II$47,IA39&lt;&gt;""),AND(IE39&gt;=II$47,IE39&lt;&gt;""),AND(IH39&gt;=II$47,IH39&lt;&gt;""),AND(JF39&gt;=JQ$47,JF39&lt;&gt;""),AND(JI39&gt;=JQ$47,JI39&lt;&gt;""),AND(JM39&gt;=JQ$47,JM39&lt;&gt;""),AND(JP39&gt;=JQ$47,JP39&lt;&gt;""),AND(KN39&gt;=KY$47,KN39&lt;&gt;""),AND(KQ39&gt;=KY$47,KQ39&lt;&gt;""),AND(KU39&gt;=KY$47,KU39&lt;&gt;""),AND(KX39&gt;=KY$47,KX39&lt;&gt;""),AND(LV39&gt;=MG$47,LV39&lt;&gt;""),AND(LY39&gt;=MG$47,LY39&lt;&gt;""),AND(MC39&gt;=MG$47,MC39&lt;&gt;""),AND(MF39&gt;=MG$47,MF39&lt;&gt;""),AND(ND39&gt;=NO$47,ND39&lt;&gt;""),AND(NG39&gt;=NO$47,NG39&lt;&gt;""),AND(NK39&gt;=NO$47,NK39&lt;&gt;""),AND(NN39&gt;=NO$47,NN39&lt;&gt;""),AND(OL39&gt;=OW$47,OL39&lt;&gt;""),AND(OO39&gt;=OW$47,OO39&lt;&gt;""),AND(OS39&gt;=OW$47,OS39&lt;&gt;""),AND(OV39&gt;=OW$47,OV39&lt;&gt;""),AND(PT39&gt;=QE$47,PT39&lt;&gt;""),AND(PW39&gt;=QE$47,PW39&lt;&gt;""),AND(QA39&gt;=QE$47,QA39&lt;&gt;""),AND(QD39&gt;=QE$47,QD39&lt;&gt;""),AND(RB39&gt;=RM$47,RB39&lt;&gt;""),AND(RE39&gt;=RM$47,RE39&lt;&gt;""),AND(RI39&gt;=RM$47,RI39&lt;&gt;""),AND(RL39&gt;=RM$47,RL39&lt;&gt;""),AND(SJ39&gt;=SU$47,SJ39&lt;&gt;""),AND(SM39&gt;=SU$47,SM39&lt;&gt;""),AND(SQ39&gt;=SU$47,SQ39&lt;&gt;""),AND(ST39&gt;=SU$47,ST39&lt;&gt;"")),"P","")</f>
        <v/>
      </c>
      <c r="J39" s="36" t="str">
        <f>IF(AND(I39="P",H39=""),"No DD",IF(OR(AND(AO39&gt;=AY$46,AO39&lt;&gt;"",AQ39&gt;=AY$50,AQ39&lt;&gt;"",AN39=""),AND(AR39&gt;=AY$46,AR39&lt;&gt;"",AT39&gt;=AY$50,AT39&lt;&gt;"",AN39=""),AND(AV39&gt;=AY$46,AV39&lt;&gt;"",AX39&gt;=AY$50,AX39&lt;&gt;"",AN39=""),AND(BP39&gt;=BZ$46,BP39&lt;&gt;"",BR39&gt;=BZ$50,BR39&lt;&gt;"",BO39=""),AND(BS39&gt;=BZ$46,BS39&lt;&gt;"",BU39&gt;=BZ$50,BU39&lt;&gt;"",BO39=""),AND(BW39&gt;=BZ$46,BW39&lt;&gt;"",BY39&gt;=BZ$50,BY39&lt;&gt;"",BO39=""),AND(CQ39&gt;=DA$46,CQ39&lt;&gt;"",CS39&gt;=DA$50,CS39&lt;&gt;"",CP39=""),AND(CT39&gt;=DA$46,CT39&lt;&gt;"",CV39&gt;=DA$50,CV39&lt;&gt;"",CP39=""),AND(CX39&gt;=DA$46,CX39&lt;&gt;"",CZ39&gt;=DA$50,CZ39&lt;&gt;"",CP39=""),AND(DX39&gt;=EK$46,DX39&lt;&gt;"",DZ39&gt;=EK$50,DZ39&lt;&gt;""),AND(EA39&gt;=EK$46,EA39&lt;&gt;"",EC39&gt;=EK$50,EC39&lt;&gt;""),AND(EE39&gt;=EK$46,EE39&lt;&gt;"",EG39&gt;=EK$50,EG39&lt;&gt;""),AND(EH39&gt;=EK$46,EH39&lt;&gt;"",EJ39&gt;=EK$50,EJ39&lt;&gt;""),AND(FF39&gt;=FS$46,FF39&lt;&gt;"",FH39&gt;=FS$50,FH39&lt;&gt;""),AND(FI39&gt;=FS$46,FI39&lt;&gt;"",FK39&gt;=FS$50,FK39&lt;&gt;""),AND(FM39&gt;=FS$46,FM39&lt;&gt;"",FO39&gt;=FS$50,FO39&lt;&gt;""),AND(FP39&gt;=FS$46,FP39&lt;&gt;"",FR39&gt;=FS$50,FR39&lt;&gt;""),AND(GN39&gt;=HA$46,GN39&lt;&gt;"",GP39&gt;=HA$50,GP39&lt;&gt;""),AND(GQ39&gt;=HA$46,GQ39&lt;&gt;"",GS39&gt;=HA$50,GS39&lt;&gt;""),AND(GU39&gt;=HA$46,GU39&lt;&gt;"",GW39&gt;=HA$50,GW39&lt;&gt;""),AND(GX39&gt;=HA$46,GX39&lt;&gt;"",GZ39&gt;=HA$50,GZ39&lt;&gt;""),AND(HV39&gt;=II$46,HV39&lt;&gt;"",HX39&gt;=II$50,HX39&lt;&gt;""),AND(HY39&gt;=II$46,HY39&lt;&gt;"",IA39&gt;=II$50,IA39&lt;&gt;""),AND(IC39&gt;=II$46,IC39&lt;&gt;"",IE39&gt;=II$50,IE39&lt;&gt;""),AND(IF39&gt;=II$46,IF39&lt;&gt;"",IH39&gt;=II$50,IH39&lt;&gt;""),AND(JD39&gt;=JQ$46,JD39&lt;&gt;"",JF39&gt;=JQ$50,JF39&lt;&gt;""),AND(JG39&gt;=JQ$46,JG39&lt;&gt;"",JI39&gt;=JQ$50,JI39&lt;&gt;""),AND(JK39&gt;=JQ$46,JK39&lt;&gt;"",JM39&gt;=JQ$50,JM39&lt;&gt;""),AND(JN39&gt;=JQ$46,JN39&lt;&gt;"",JP39&gt;=JQ$50,JP39&lt;&gt;""),AND(KL39&gt;=KY$46,KL39&lt;&gt;"",KN39&gt;=KY$50,KN39&lt;&gt;""),AND(KO39&gt;=KY$46,KO39&lt;&gt;"",KQ39&gt;=KY$50,KQ39&lt;&gt;""),AND(KS39&gt;=KY$46,KS39&lt;&gt;"",KU39&gt;=KY$50,KU39&lt;&gt;""),AND(KV39&gt;=KY$46,KV39&lt;&gt;"",KX39&gt;=KY$50,KX39&lt;&gt;""),AND(LT39&gt;=MG$46,LT39&lt;&gt;"",LV39&gt;=MG$50,LV39&lt;&gt;""),AND(LW39&gt;=MG$46,LW39&lt;&gt;"",LY39&gt;=MG$50,LY39&lt;&gt;""),AND(MA39&gt;=MG$46,MA39&lt;&gt;"",MC39&gt;=MG$50,MC39&lt;&gt;""),AND(MD39&gt;=MG$46,MD39&lt;&gt;"",MF39&gt;=MG$50,MF39&lt;&gt;""),AND(NB39&gt;=NO$46,NB39&lt;&gt;"",ND39&gt;=NO$50,ND39&lt;&gt;""),AND(NE39&gt;=NO$46,NE39&lt;&gt;"",NG39&gt;=NO$50,NG39&lt;&gt;""),AND(NI39&gt;=NO$46,NI39&lt;&gt;"",NK39&gt;=NO$50,NK39&lt;&gt;""),AND(NL39&gt;=NO$46,NL39&lt;&gt;"",NN39&gt;=NO$50,NN39&lt;&gt;""),AND(OJ39&gt;=OW$46,OJ39&lt;&gt;"",OL39&gt;=OW$50,OL39&lt;&gt;""),AND(OM39&gt;=OW$46,OM39&lt;&gt;"",OO39&gt;=OW$50,OO39&lt;&gt;""),AND(OQ39&gt;=OW$46,OQ39&lt;&gt;"",OS39&gt;=OW$50,OS39&lt;&gt;""),AND(OT39&gt;=OW$46,OT39&lt;&gt;"",OV39&gt;=OW$50,OV39&lt;&gt;""),AND(PR39&gt;=QE$46,PR39&lt;&gt;"",PT39&gt;=QE$50,PT39&lt;&gt;""),AND(PU39&gt;=QE$46,PU39&lt;&gt;"",PW39&gt;=QE$50,PW39&lt;&gt;""),AND(PY39&gt;=QE$46,PY39&lt;&gt;"",QA39&gt;=QE$50,QA39&lt;&gt;""),AND(QB39&gt;=QE$46,QB39&lt;&gt;"",QD39&gt;=QE$50,QD39&lt;&gt;""),AND(QZ39&gt;=RM$46,QZ39&lt;&gt;"",RB39&gt;=RM$50,RB39&lt;&gt;""),AND(RC39&gt;=RM$46,RC39&lt;&gt;"",RE39&gt;=RM$50,RE39&lt;&gt;""),AND(RG39&gt;=RM$46,RG39&lt;&gt;"",RI39&gt;=RM$50,RI39&lt;&gt;""),AND(RJ39&gt;=RM$46,RJ39&lt;&gt;"",RL39&gt;=RM$50,RL39&lt;&gt;""),AND(SH39&gt;=SU$46,SH39&lt;&gt;"",SJ39&gt;=SU$50,SJ39&lt;&gt;""),AND(SK39&gt;=SU$46,SK39&lt;&gt;"",SM39&gt;=SU$50,SM39&lt;&gt;""),AND(SO39&gt;=SU$46,SO39&lt;&gt;"",SQ39&gt;=SU$50,SQ39&lt;&gt;""),AND(SR39&gt;=SU$46,SR39&lt;&gt;"",ST39&gt;=SU$50,ST39&lt;&gt;"")),"Merit",IF(OR(AND(AO39&gt;=AY$45,AO39&lt;&gt;"",AQ39&gt;=AY$49,AQ39&lt;&gt;"",AN39=""),AND(AR39&gt;=AY$45,AR39&lt;&gt;"",AT39&gt;=AY$49,AT39&lt;&gt;"",AN39=""),AND(AV39&gt;=AY$45,AV39&lt;&gt;"",AX39&gt;=AY$49,AX39&lt;&gt;"",AN39=""),AND(BP39&gt;=BZ$45,BP39&lt;&gt;"",BR39&gt;=BZ$49,BR39&lt;&gt;"",BO39=""),AND(BS39&gt;=BZ$45,BS39&lt;&gt;"",BU39&gt;=BZ$49,BU39&lt;&gt;"",BO39=""),AND(BW39&gt;=BZ$45,BW39&lt;&gt;"",BY39&gt;=BZ$49,BY39&lt;&gt;"",BO39=""),AND(CQ39&gt;=DA$45,CQ39&lt;&gt;"",CS39&gt;=DA$49,CS39&lt;&gt;"",CP39=""),AND(CT39&gt;=DA$45,CT39&lt;&gt;"",CV39&gt;=DA$49,CV39&lt;&gt;"",CP39=""),AND(CX39&gt;=DA$45,CX39&lt;&gt;"",CZ39&gt;=DA$49,CZ39&lt;&gt;"",CP39=""),AND(DX39&gt;=EK$45,DX39&lt;&gt;"",DZ39&gt;=EK$49,DZ39&lt;&gt;""),AND(EA39&gt;=EK$45,EA39&lt;&gt;"",EC39&gt;=EK$49,EC39&lt;&gt;""),AND(EE39&gt;=EK$45,EE39&lt;&gt;"",EG39&gt;=EK$49,EG39&lt;&gt;""),AND(EH39&gt;=EK$45,EH39&lt;&gt;"",EJ39&gt;=EK$49,EJ39&lt;&gt;""),AND(FF39&gt;=FS$45,FF39&lt;&gt;"",FH39&gt;=FS$49,FH39&lt;&gt;""),AND(FI39&gt;=FS$45,FI39&lt;&gt;"",FK39&gt;=FS$49,FK39&lt;&gt;""),AND(FM39&gt;=FS$45,FM39&lt;&gt;"",FO39&gt;=FS$49,FO39&lt;&gt;""),AND(FP39&gt;=FS$45,FP39&lt;&gt;"",FR39&gt;=FS$49,FR39&lt;&gt;""),AND(GN39&gt;=HA$45,GN39&lt;&gt;"",GP39&gt;=HA$49,GP39&lt;&gt;""),AND(GQ39&gt;=HA$45,GQ39&lt;&gt;"",GS39&gt;=HA$49,GS39&lt;&gt;""),AND(GU39&gt;=HA$45,GU39&lt;&gt;"",GW39&gt;=HA$49,GW39&lt;&gt;""),AND(GX39&gt;=HA$45,GX39&lt;&gt;"",GZ39&gt;=HA$49,GZ39&lt;&gt;""),AND(HV39&gt;=II$45,HV39&lt;&gt;"",HX39&gt;=II$49,HX39&lt;&gt;""),AND(HY39&gt;=II$45,HY39&lt;&gt;"",IA39&gt;=II$49,IA39&lt;&gt;""),AND(IC39&gt;=II$45,IC39&lt;&gt;"",IE39&gt;=II$49,IE39&lt;&gt;""),AND(IF39&gt;=II$45,IF39&lt;&gt;"",IH39&gt;=II$49,IH39&lt;&gt;""),AND(JD39&gt;=JQ$45,JD39&lt;&gt;"",JF39&gt;=JQ$49,JF39&lt;&gt;""),AND(JG39&gt;=JQ$45,JG39&lt;&gt;"",JI39&gt;=JQ$49,JI39&lt;&gt;""),AND(JK39&gt;=JQ$45,JK39&lt;&gt;"",JM39&gt;=JQ$49,JM39&lt;&gt;""),AND(JN39&gt;=JQ$45,JN39&lt;&gt;"",JP39&gt;=JQ$49,JP39&lt;&gt;""),AND(KL39&gt;=KY$45,KL39&lt;&gt;"",KN39&gt;=KY$49,KN39&lt;&gt;""),AND(KO39&gt;=KY$45,KO39&lt;&gt;"",KQ39&gt;=KY$49,KQ39&lt;&gt;""),AND(KS39&gt;=KY$45,KS39&lt;&gt;"",KU39&gt;=KY$49,KU39&lt;&gt;""),AND(KV39&gt;=KY$45,KV39&lt;&gt;"",KX39&gt;=KY$49,KX39&lt;&gt;""),AND(LT39&gt;=MG$45,LT39&lt;&gt;"",LV39&gt;=MG$49,LV39&lt;&gt;""),AND(LW39&gt;=MG$45,LW39&lt;&gt;"",LY39&gt;=MG$49,LY39&lt;&gt;""),AND(MA39&gt;=MG$45,MA39&lt;&gt;"",MC39&gt;=MG$49,MC39&lt;&gt;""),AND(MD39&gt;=MG$45,MD39&lt;&gt;"",MF39&gt;=MG$49,MF39&lt;&gt;""),AND(NB39&gt;=NO$45,NB39&lt;&gt;"",ND39&gt;=NO$49,ND39&lt;&gt;""),AND(NE39&gt;=NO$45,NE39&lt;&gt;"",NG39&gt;=NO$49,NG39&lt;&gt;""),AND(NI39&gt;=NO$45,NI39&lt;&gt;"",NK39&gt;=NO$49,NK39&lt;&gt;""),AND(NL39&gt;=NO$45,NL39&lt;&gt;"",NN39&gt;=NO$49,NN39&lt;&gt;""),AND(OJ39&gt;=OW$45,OJ39&lt;&gt;"",OL39&gt;=OW$49,OL39&lt;&gt;""),AND(OM39&gt;=OW$45,OM39&lt;&gt;"",OO39&gt;=OW$49,OO39&lt;&gt;""),AND(OQ39&gt;=OW$45,OQ39&lt;&gt;"",OS39&gt;=OW$49,OS39&lt;&gt;""),AND(OT39&gt;=OW$45,OT39&lt;&gt;"",OV39&gt;=OW$49,OV39&lt;&gt;""),AND(PR39&gt;=QE$45,PR39&lt;&gt;"",PT39&gt;=QE$49,PT39&lt;&gt;""),AND(PU39&gt;=QE$45,PU39&lt;&gt;"",PW39&gt;=QE$49,PW39&lt;&gt;""),AND(PY39&gt;=QE$45,PY39&lt;&gt;"",QA39&gt;=QE$49,QA39&lt;&gt;""),AND(QB39&gt;=QE$45,QB39&lt;&gt;"",QD39&gt;=QE$49,QD39&lt;&gt;""),AND(QZ39&gt;=RM$45,QZ39&lt;&gt;"",RB39&gt;=RM$49,RB39&lt;&gt;""),AND(RC39&gt;=RM$45,RC39&lt;&gt;"",RE39&gt;=RM$49,RE39&lt;&gt;""),AND(RG39&gt;=RM$45,RG39&lt;&gt;"",RI39&gt;=RM$49,RI39&lt;&gt;""),AND(RJ39&gt;=RM$45,RJ39&lt;&gt;"",RL39&gt;=RM$49,RL39&lt;&gt;""),AND(SH39&gt;=SU$45,SH39&lt;&gt;"",SJ39&gt;=SU$49,SJ39&lt;&gt;""),AND(SK39&gt;=SU$45,SK39&lt;&gt;"",SM39&gt;=SU$49,SM39&lt;&gt;""),AND(SO39&gt;=SU$45,SO39&lt;&gt;"",SQ39&gt;=SU$49,SQ39&lt;&gt;""),AND(SR39&gt;=SU$45,SR39&lt;&gt;"",ST39&gt;=SU$49,ST39&lt;&gt;"")),"Excellence",IF(K39="P","Worlds Team",IF(H39="P","National Team","")))))</f>
        <v/>
      </c>
      <c r="K39" s="3" t="str">
        <f>IF(OR(AND(AO39&gt;=AY$44,AO39&lt;&gt;"",AQ39&gt;=AY$48,AQ39&lt;&gt;"",AN39=""),AND(AR39&gt;=AY$44,AR39&lt;&gt;"",AT39&gt;=AY$48,AT39&lt;&gt;"",AN39=""),AND(AV39&gt;=AY$44,AV39&lt;&gt;"",AX39&gt;=AY$48,AX39&lt;&gt;"",AN39=""),AND(BP39&gt;=BZ$44,BP39&lt;&gt;"",BR39&gt;=BZ$48,BR39&lt;&gt;"",BO39=""),AND(BS39&gt;=BZ$44,BS39&lt;&gt;"",BU39&gt;=BZ$48,BU39&lt;&gt;"",BO39=""),AND(BW39&gt;=BZ$44,BW39&lt;&gt;"",BY39&gt;=BZ$48,BY39&lt;&gt;"",BO39=""),AND(CQ39&gt;=DA$44,CQ39&lt;&gt;"",CS39&gt;=DA$48,CS39&lt;&gt;"",CP39=""),AND(CT39&gt;=DA$44,CT39&lt;&gt;"",CV39&gt;=DA$48,CV39&lt;&gt;"",CP39=""),AND(CX39&gt;=DA$44,CX39&lt;&gt;"",CZ39&gt;=DA$48,CZ39&lt;&gt;"",CP39=""),AND(DX39&gt;=EK$44,DX39&lt;&gt;"",DZ39&gt;=EK$48,DZ39&lt;&gt;""),AND(EA39&gt;=EK$44,EA39&lt;&gt;"",EC39&gt;=EK$48,EC39&lt;&gt;""),AND(EE39&gt;=EK$44,EE39&lt;&gt;"",EG39&gt;=EK$48,EG39&lt;&gt;""),AND(EH39&gt;=EK$44,EH39&lt;&gt;"",EJ39&gt;=EK$48,EJ39&lt;&gt;""),AND(FF39&gt;=FS$44,FF39&lt;&gt;"",FH39&gt;=FS$48,FH39&lt;&gt;""),AND(FI39&gt;=FS$44,FI39&lt;&gt;"",FK39&gt;=FS$48,FK39&lt;&gt;""),AND(FM39&gt;=FS$44,FM39&lt;&gt;"",FO39&gt;=FS$48,FO39&lt;&gt;""),AND(FP39&gt;=FS$44,FP39&lt;&gt;"",FR39&gt;=FS$48,FR39&lt;&gt;""),AND(GN39&gt;=HA$44,GN39&lt;&gt;"",GP39&gt;=HA$48,GP39&lt;&gt;""),AND(GQ39&gt;=HA$44,GQ39&lt;&gt;"",GS39&gt;=HA$48,GS39&lt;&gt;""),AND(GU39&gt;=HA$44,GU39&lt;&gt;"",GW39&gt;=HA$48,GW39&lt;&gt;""),AND(GX39&gt;=HA$44,GX39&lt;&gt;"",GZ39&gt;=HA$48,GZ39&lt;&gt;""),AND(HV39&gt;=II$44,HV39&lt;&gt;"",HX39&gt;=II$48,HX39&lt;&gt;""),AND(HY39&gt;=II$44,HY39&lt;&gt;"",IA39&gt;=II$48,IA39&lt;&gt;""),AND(IC39&gt;=II$44,IC39&lt;&gt;"",IE39&gt;=II$48,IE39&lt;&gt;""),AND(IF39&gt;=II$44,IF39&lt;&gt;"",IH39&gt;=II$48,IH39&lt;&gt;""),AND(JD39&gt;=JQ$44,JD39&lt;&gt;"",JF39&gt;=JQ$48,JF39&lt;&gt;""),AND(JG39&gt;=JQ$44,JG39&lt;&gt;"",JI39&gt;=JQ$48,JI39&lt;&gt;""),AND(JK39&gt;=JQ$44,JK39&lt;&gt;"",JM39&gt;=JQ$48,JM39&lt;&gt;""),AND(JN39&gt;=JQ$44,JN39&lt;&gt;"",JP39&gt;=JQ$48,JP39&lt;&gt;""),AND(KL39&gt;=KY$44,KL39&lt;&gt;"",KN39&gt;=KY$48,KN39&lt;&gt;""),AND(KO39&gt;=KY$44,KO39&lt;&gt;"",KQ39&gt;=KY$48,KQ39&lt;&gt;""),AND(KS39&gt;=KY$44,KS39&lt;&gt;"",KU39&gt;=KY$48,KU39&lt;&gt;""),AND(KV39&gt;=KY$44,KV39&lt;&gt;"",KX39&gt;=KY$48,KX39&lt;&gt;""),AND(LT39&gt;=MG$44,LT39&lt;&gt;"",LV39&gt;=MG$48,LV39&lt;&gt;""),AND(LW39&gt;=MG$44,LW39&lt;&gt;"",LY39&gt;=MG$48,LY39&lt;&gt;""),AND(MA39&gt;=MG$44,MA39&lt;&gt;"",MC39&gt;=MG$48,MC39&lt;&gt;""),AND(MD39&gt;=MG$44,MD39&lt;&gt;"",MF39&gt;=MG$48,MF39&lt;&gt;""),AND(NB39&gt;=NO$44,NB39&lt;&gt;"",ND39&gt;=NO$48,ND39&lt;&gt;""),AND(NE39&gt;=NO$44,NE39&lt;&gt;"",NG39&gt;=NO$48,NG39&lt;&gt;""),AND(NI39&gt;=NO$44,NI39&lt;&gt;"",NK39&gt;=NO$48,NK39&lt;&gt;""),AND(NL39&gt;=NO$44,NL39&lt;&gt;"",NN39&gt;=NO$48,NN39&lt;&gt;""),AND(OJ39&gt;=OW$44,OJ39&lt;&gt;"",OL39&gt;=OW$48,OL39&lt;&gt;""),AND(OM39&gt;=OW$44,OM39&lt;&gt;"",OO39&gt;=OW$48,OO39&lt;&gt;""),AND(OQ39&gt;=OW$44,OQ39&lt;&gt;"",OS39&gt;=OW$48,OS39&lt;&gt;""),AND(OT39&gt;=OW$44,OT39&lt;&gt;"",OV39&gt;=OW$48,OV39&lt;&gt;""),AND(PR39&gt;=QE$44,PR39&lt;&gt;"",PT39&gt;=QE$48,PT39&lt;&gt;""),AND(PU39&gt;=QE$44,PU39&lt;&gt;"",PW39&gt;=QE$48,PW39&lt;&gt;""),AND(PY39&gt;=QE$44,PY39&lt;&gt;"",QA39&gt;=QE$48,QA39&lt;&gt;""),AND(QB39&gt;=QE$44,QB39&lt;&gt;"",QD39&gt;=QE$48,QD39&lt;&gt;""),AND(QZ39&gt;=RM$44,QZ39&lt;&gt;"",RB39&gt;=RM$48,RB39&lt;&gt;""),AND(RC39&gt;=RM$44,RC39&lt;&gt;"",RE39&gt;=RM$48,RE39&lt;&gt;""),AND(RG39&gt;=RM$44,RG39&lt;&gt;"",RI39&gt;=RM$48,RI39&lt;&gt;""),AND(RJ39&gt;=RM$44,RJ39&lt;&gt;"",RL39&gt;=RM$48,RL39&lt;&gt;""),AND(SH39&gt;=SU$44,SH39&lt;&gt;"",SJ39&gt;=SU$48,SJ39&lt;&gt;""),AND(SK39&gt;=SU$44,SK39&lt;&gt;"",SM39&gt;=SU$48,SM39&lt;&gt;""),AND(SO39&gt;=SU$44,SO39&lt;&gt;"",SQ39&gt;=SU$48,SQ39&lt;&gt;""),AND(SR39&gt;=SU$44,SR39&lt;&gt;"",ST39&gt;=SU$48,ST39&lt;&gt;"")),"P","")</f>
        <v/>
      </c>
      <c r="L39" s="8">
        <f>IF(COUNT(AQ39,AT39,BR39,BU39,CS39,CV39)&gt;0,LARGE((AQ39,AT39,BR39,BU39,CS39,CV39),1),0)</f>
        <v>35.31</v>
      </c>
      <c r="M39" s="8" t="str">
        <f>IF(L39="","",IF(OR(L39=CS39,L39=CV39),$CA$1,IF(OR(L39=BR39,L39=BU39),$AZ$1,IF(OR(L39=AQ39,L39=AT39),$Y$1,""))))</f>
        <v>2024 Nationals</v>
      </c>
      <c r="N39" s="8">
        <f>IF(COUNT(AQ39,AT39,BR39,BU39,CS39,CV39)&gt;1,LARGE((AQ39,AT39,BR39,BU39,CS39,CV39),2),0)</f>
        <v>18.86</v>
      </c>
      <c r="O39" s="8" t="str">
        <f>IF(N39="","",IF(OR(N39=CS39,N39=CV39),$CA$1,IF(OR(N39=BR39,N39=BU39),$AZ$1,IF(OR(N39=AQ39,N39=AT39),$Y$1,""))))</f>
        <v>2024 Elite Canada</v>
      </c>
      <c r="P39" s="8">
        <f>IF(COUNT(AQ39,AT39,BR39,BU39,CS39,CV39)&gt;2,MAX(AX39,BY39,CZ39,LARGE((AQ39,AT39,BR39,BU39,CS39,CV39),3)),IF(MAX(AX39,BY39,CZ39)&gt;0,MAX(AX39,BY39,CZ39),0))</f>
        <v>18.63</v>
      </c>
      <c r="Q39" s="8" t="str">
        <f>IF(P39="","",IF(OR(P39=CS39,P39=CV39,P39=CZ39),$CA$1,IF(OR(P39=BR39,P39=BU39,P39=BY39),$AZ$1,IF(OR(P39=AQ39,P39=AT39,P39=AX39),$Y$1,""))))</f>
        <v>2024 Elite Canada</v>
      </c>
      <c r="R39" s="8">
        <f>IF(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&gt;0,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,0)</f>
        <v>8</v>
      </c>
      <c r="S39" s="8" t="str">
        <f>IF(R39=0,"",IF(OR(R39=CQ39,R39=CT39,R39=CX39),$CA$1,IF(OR(R39=BP39,R39=BS39,R39=BW39),$AZ$1,IF(OR(R39=AO39,R39=AR39,R39=AV39),$Y$1,IF(OR(R39=SH39,R39=SK39,R39=SO39,R39=SR39),$RN$1,IF(OR(R39=QZ39,R39=RC39,R39=RG39,R39=RJ39),$QF$1,IF(OR(R39=PR39,R39=PU39,R39=PY39,R39=QB39),$OX$1,IF(OR(R39=OJ39,R39=OM39,R39=OQ39,R39=OT39),$NP$1,IF(OR(R39=NB39,R39=NE39,R39=NI39,R39=NL39),$MH$1,IF(OR(R39=LT39,R39=LW39,R39=MA39,R39=MD39),$KZ$1,IF(OR(R39=KL39,R39=KO39,R39=KS39,R39=KV39),$JR$1,IF(OR(R39=JD39,R39=JG39,R39=JK39,R39=JN39),$IJ$1,IF(OR(R39=HV39,R39=HY39,R39=IC39,R39=IF39),$HB$1,IF(OR(R39=GN39,R39=GQ39,R39=GU39,R39=GX39),$FT$1,IF(OR(R39=FF39,R39=FI39,R39=FM39,R39=FP39),$EL$1,IF(OR(R39=DX39,R39=EA39,R39=EE39,R39=EH39),$DD$1,""))))))))))))))))</f>
        <v>2024 Nationals</v>
      </c>
      <c r="T39" s="8">
        <f>IF(MAX(IF(AO39&gt;=$AY$43,AP39,0),IF(AR39&gt;=$AY$43,AS39,0),IF(AV39&gt;=$AY$43,AW39,0),IF(BP39&gt;=$BZ$43,BQ39,0),IF(BS39&gt;=$BZ$43,BT39,0),IF(BW39&gt;=$BZ$43,BX39,0),IF(CQ39&gt;=$DA$43,CR39,0),IF(CT39&gt;=$DA$43,CU39,0),IF(CX39&gt;=$DA$43,CY39,0),IF(DX39&gt;=$EK$43,DY39,0),IF(EA39&gt;=$EK$43,EB39,0),IF(EE39&gt;=$EK$43,EF39,0),IF(EH39&gt;=$EK$43,EI39,0),IF(FF39&gt;=$FS$43,FG39,0),IF(FI39&gt;=$FS$43,FJ39,0),IF(FM39&gt;=$FS$43,FN39,0),IF(FP39&gt;=$FS$43,FQ39,0),IF(GN39&gt;=$HA$43,GO39,0),IF(GQ39&gt;=$HA$43,GR39,0),IF(GU39&gt;=$HA$43,GV39,0),IF(GX39&gt;=$HA$43,GY39,0),IF(HV39&gt;=$II$43,HW39,0),IF(HY39&gt;=$II$43,HZ39,0),IF(IC39&gt;=$II$43,ID39,0),IF(IF39&gt;=$II$43,IG39,0),IF(JD39&gt;=$JQ$43,JE39,0),IF(JG39&gt;=$JQ$43,JH39,0),IF(JK39&gt;=$JQ$43,JL39,0),IF(JN39&gt;=$JQ$43,JO39,0),IF(KL39&gt;=$KY$43,KM39,0),IF(KO39&gt;=$KY$43,KP39,0),IF(KS39&gt;=$KY$43,KT39,0),IF(KV39&gt;=$KY$43,KW39,0),IF(LT39&gt;=$MG$43,LU39,0),IF(LW39&gt;=$MG$43,LX39,0),IF(MA39&gt;=$MG$43,MB39,0),IF(MD39&gt;=$MG$43,ME39,0),IF(NB39&gt;=$NO$43,NC39,0),IF(NE39&gt;=$NO$43,NF39,0),IF(NI39&gt;=$NO$43,NJ39,0),IF(NL39&gt;=$NO$43,NM39,0),IF(OJ39&gt;=$OW$43,OK39,0),IF(OM39&gt;=$OW$43,ON39,0),IF(OQ39&gt;=$OW$43,OR39,0),IF(OT39&gt;=$OW$43,OU39,0),IF(PR39&gt;=$QE$43,PS39,0),IF(PU39&gt;=$QE$43,PV39,0),IF(PY39&gt;=$QE$43,PZ39,0),IF(QB39&gt;=$QE$43,QC39,0),IF(QZ39&gt;=$RM$43,RA39,0),IF(RC39&gt;=$RM$43,RD39,0),IF(RG39&gt;=$RM$43,RH39,0),IF(RJ39&gt;=$RM$43,RK39,0),IF(SH39&gt;=$SU$43,SI39,0),IF(SK39&gt;=$SU$43,SL39,0),IF(SO39&gt;=$SU$43,SP39,0),IF(SR39&gt;=$SU$43,SS39,0))&gt;0,MAX(IF(AO39&gt;=$AY$43,AP39,0),IF(AR39&gt;=$AY$43,AS39,0),IF(AV39&gt;=$AY$43,AW39,0),IF(BP39&gt;=$BZ$43,BQ39,0),IF(BS39&gt;=$BZ$43,BT39,0),IF(BW39&gt;=$BZ$43,BX39,0),IF(CQ39&gt;=$DA$43,CR39,0),IF(CT39&gt;=$DA$43,CU39,0),IF(CX39&gt;=$DA$43,CY39,0),IF(DX39&gt;=$EK$43,DY39,0),IF(EA39&gt;=$EK$43,EB39,0),IF(EE39&gt;=$EK$43,EF39,0),IF(EH39&gt;=$EK$43,EI39,0),IF(FF39&gt;=$FS$43,FG39,0),IF(FI39&gt;=$FS$43,FJ39,0),IF(FM39&gt;=$FS$43,FN39,0),IF(FP39&gt;=$FS$43,FQ39,0),IF(GN39&gt;=$HA$43,GO39,0),IF(GQ39&gt;=$HA$43,GR39,0),IF(GU39&gt;=$HA$43,GV39,0),IF(GX39&gt;=$HA$43,GY39,0),IF(HV39&gt;=$II$43,HW39,0),IF(HY39&gt;=$II$43,HZ39,0),IF(IC39&gt;=$II$43,ID39,0),IF(IF39&gt;=$II$43,IG39,0),IF(JD39&gt;=$JQ$43,JE39,0),IF(JG39&gt;=$JQ$43,JH39,0),IF(JK39&gt;=$JQ$43,JL39,0),IF(JN39&gt;=$JQ$43,JO39,0),IF(KL39&gt;=$KY$43,KM39,0),IF(KO39&gt;=$KY$43,KP39,0),IF(KS39&gt;=$KY$43,KT39,0),IF(KV39&gt;=$KY$43,KW39,0),IF(LT39&gt;=$MG$43,LU39,0),IF(LW39&gt;=$MG$43,LX39,0),IF(MA39&gt;=$MG$43,MB39,0),IF(MD39&gt;=$MG$43,ME39,0),IF(NB39&gt;=$NO$43,NC39,0),IF(NE39&gt;=$NO$43,NF39,0),IF(NI39&gt;=$NO$43,NJ39,0),IF(NL39&gt;=$NO$43,NM39,0),IF(OJ39&gt;=$OW$43,OK39,0),IF(OM39&gt;=$OW$43,ON39,0),IF(OQ39&gt;=$OW$43,OR39,0),IF(OT39&gt;=$OW$43,OU39,0),IF(PR39&gt;=$QE$43,PS39,0),IF(PU39&gt;=$QE$43,PV39,0),IF(PY39&gt;=$QE$43,PZ39,0),IF(QB39&gt;=$QE$43,QC39,0),IF(QZ39&gt;=$RM$43,RA39,0),IF(RC39&gt;=$RM$43,RD39,0),IF(RG39&gt;=$RM$43,RH39,0),IF(RJ39&gt;=$RM$43,RK39,0),IF(SH39&gt;=$SU$43,SI39,0),IF(SK39&gt;=$SU$43,SL39,0),IF(SO39&gt;=$SU$43,SP39,0),IF(SR39&gt;=$SU$43,SS39,0)),0)</f>
        <v>0</v>
      </c>
      <c r="U39" s="8" t="str">
        <f>IF(T39=0,"",IF(OR(T39=CR39,T39=CU39,T39=CY39),$CA$1,IF(OR(T39=BQ39,T39=BT39,T39=BX39),$AZ$1,IF(OR(T39=AP39,T39=AS39,T39=AW39),$Y$1,IF(OR(T39=SI39,T39=SL39,T39=SP39,T39=SS39),$RN$1,IF(OR(T39=RA39,T39=RD39,T39=RH39,T39=RK39),$QF$1,IF(OR(T39=PS39,T39=PV39,T39=PZ39,T39=QC39),$OX$1,IF(OR(T39=OK39,T39=ON39,T39=OR39,T39=OU39),$NP$1,IF(OR(T39=NC39,T39=NF39,T39=NJ39,T39=NM39),$MH$1,IF(OR(T39=LU39,T39=LX39,T39=MB39,T39=ME39),$KZ$1,IF(OR(T39=KM39,T39=KP39,T39=KT39,T39=KW39),$JR$1,IF(OR(T39=JE39,T39=JH39,T39=JL39,T39=JO39),$IJ$1,IF(OR(T39=HW39,T39=HZ39,T39=ID39,T39=IG39),$HB$1,IF(OR(T39=GO39,T39=GR39,T39=GV39,T39=GY39),$FT$1,IF(OR(T39=FG39,T39=FJ39,T39=FN39,T39=FQ39),$EL$1,IF(OR(T39=DY39,T39=EB39,T39=EF39,T39=EI39),$DD$1,""))))))))))))))))</f>
        <v/>
      </c>
      <c r="V39" s="8" t="str">
        <f>IF(MAX(DB39,DC39)&gt;0,MAX(DB39,DC39),"")</f>
        <v/>
      </c>
      <c r="W39" s="11" t="str">
        <f>IF(V39="","",IF(V39=DB39,"("&amp;DB$2&amp;")",IF(V39=DC39,"("&amp;DC$2&amp;")")))</f>
        <v/>
      </c>
      <c r="X39" s="8" t="str">
        <f>IF(V39="","",IF(V39=DB39,IF(V39+IF(P39="",0,P39)=SM39,$RN$1,IF(V39+IF(P39="",0,P39)=RE39,$QF$1,IF(V39+IF(P39="",0,P39)=PW39,$OX$1,IF(V39+IF(P39="",0,P39)=OO39,$NP$1,IF(V39+IF(P39="",0,P39)=NG39,$MH$1,IF(V39+IF(P39="",0,P39)=LY39,$KZ$1,IF(V39+IF(P39="",0,P39)=KQ39,$JR$1,IF(V39+IF(P39="",0,P39)=JI39,$IJ$1,IF(V39+IF(P39="",0,P39)=IA39,$HB$1,IF(V39+IF(P39="",0,P39)=GS39,$FT$1,IF(V39+IF(P39="",0,P39)=FK39,$EL$1,IF(V39+IF(P39="",0,P39)=EC39,$DD$1,IF(V39+IF(P39="",0,P39)=SJ39,$RN$1,IF(V39+IF(P39="",0,P39)=RB39,$QF$1,IF(V39+IF(P39="",0,P39)=PT39,$OX$1,IF(V39+IF(P39="",0,P39)=OL39,$NP$1,IF(V39+IF(P39="",0,P39)=ND39,$MH$1,IF(V39+IF(P39="",0,P39)=LV39,$KZ$1,IF(V39+IF(P39="",0,P39)=KN39,$JR$1,IF(V39+IF(P39="",0,P39)=JF39,$IJ$1,IF(V39+IF(P39="",0,P39)=HX39,$HB$1,IF(V39+IF(P39="",0,P39)=GP39,$FT$1,IF(V39+IF(P39="",0,P39)=FH39,$EL$1,IF(V39+IF(P39="",0,P39)=DZ39,$DD$1,IF(V39+IF(N39="",0,N39)=SM39,$RN$1,IF(V39+IF(N39="",0,N39)=RE39,$QF$1,IF(V39+IF(N39="",0,N39)=PW39,$OX$1,IF(V39+IF(N39="",0,N39)=OO39,$NP$1,IF(V39+IF(N39="",0,N39)=NG39,$MH$1,IF(V39+IF(N39="",0,N39)=LY39,$KZ$1,IF(V39+IF(N39="",0,N39)=KQ39,$JR$1,IF(V39+IF(N39="",0,N39)=JI39,$IJ$1,IF(V39+IF(N39="",0,N39)=IA39,$HB$1,IF(V39+IF(N39="",0,N39)=GS39,$FT$1,IF(V39+IF(N39="",0,N39)=FK39,$EL$1,IF(V39+IF(N39="",0,N39)=EC39,$DD$1,IF(V39+IF(N39="",0,N39)=SJ39,$RN$1,IF(V39+IF(N39="",0,N39)=RB39,$QF$1,IF(V39+IF(N39="",0,N39)=PT39,$OX$1,IF(V39+IF(N39="",0,N39)=OL39,$NP$1,IF(V39+IF(N39="",0,N39)=ND39,$MH$1,IF(V39+IF(N39="",0,N39)=LV39,$KZ$1,IF(V39+IF(N39="",0,N39)=KN39,$JR$1,IF(V39+IF(N39="",0,N39)=JF39,$IJ$1,IF(V39+IF(N39="",0,N39)=HX39,$HB$1,IF(V39+IF(N39="",0,N39)=GP39,$FT$1,IF(V39+IF(N39="",0,N39)=FH39,$EL$1,IF(V39+IF(N39="",0,N39)=DZ39,$DD$1)))))))))))))))))))))))))))))))))))))))))))))))),IF(V39=DC39,IF(V39+IF(P39="",0,P39)=ST39,$RN$1,IF(V39+IF(P39="",0,P39)=RL39,$QF$1,IF(V39+IF(P39="",0,P39)=QD39,$OX$1,IF(V39+IF(P39="",0,P39)=OV39,$NP$1,IF(V39+IF(P39="",0,P39)=NN39,$MH$1,IF(V39+IF(P39="",0,P39)=MF39,$KZ$1,IF(V39+IF(P39="",0,P39)=KX39,$JR$1,IF(V39+IF(P39="",0,P39)=JP39,$IJ$1,IF(V39+IF(P39="",0,P39)=IH39,$HB$1,IF(V39+IF(P39="",0,P39)=GZ39,$FT$1,IF(V39+IF(P39="",0,P39)=FR39,$EL$1,IF(V39+IF(P39="",0,P39)=EJ39,$DD$1,IF(V39+IF(P39="",0,P39)=SQ39,$RN$1,IF(V39+IF(P39="",0,P39)=RI39,$QF$1,IF(V39+IF(P39="",0,P39)=QA39,$OX$1,IF(V39+IF(P39="",0,P39)=OS39,$NP$1,IF(V39+IF(P39="",0,P39)=NK39,$MH$1,IF(V39+IF(P39="",0,P39)=MC39,$KZ$1,IF(V39+IF(P39="",0,P39)=KU39,$JR$1,IF(V39+IF(P39="",0,P39)=JM39,$IJ$1,IF(V39+IF(P39="",0,P39)=IE39,$HB$1,IF(V39+IF(P39="",0,P39)=GW39,$FT$1,IF(V39+IF(P39="",0,P39)=FO39,$EL$1,IF(V39+IF(P39="",0,P39)=EG39,$DD$1)))))))))))))))))))))))))))</f>
        <v/>
      </c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7"/>
      <c r="AO39" s="38" t="str">
        <f>IF(AA39&gt;0,AA39,"")</f>
        <v/>
      </c>
      <c r="AP39" s="38" t="str">
        <f>IF(AB39&gt;0,AB39,"")</f>
        <v/>
      </c>
      <c r="AQ39" s="40" t="str">
        <f>IF(SUM(Y39:AB39)-AC39&gt;0,SUM(Y39:AB39)-AC39,"")</f>
        <v/>
      </c>
      <c r="AR39" s="40" t="str">
        <f>IF(AF39&gt;0,AF39,"")</f>
        <v/>
      </c>
      <c r="AS39" s="40" t="str">
        <f>IF(AG39&gt;0,AG39,"")</f>
        <v/>
      </c>
      <c r="AT39" s="40" t="str">
        <f>IF(SUM(AD39:AG39)-AH39&gt;0,SUM(AD39:AG39)-AH39,"")</f>
        <v/>
      </c>
      <c r="AU39" s="40" t="str">
        <f>IF(AQ39="","",MAX(AQ39,AT39))</f>
        <v/>
      </c>
      <c r="AV39" s="40" t="str">
        <f>IF(AK39&gt;0,AK39,"")</f>
        <v/>
      </c>
      <c r="AW39" s="40" t="str">
        <f>IF(AL39&gt;0,AL39,"")</f>
        <v/>
      </c>
      <c r="AX39" s="40" t="str">
        <f>IF(SUM(AI39:AL39)-AM39&gt;0,SUM(AI39:AL39)-AM39,"")</f>
        <v/>
      </c>
      <c r="AY39" s="40" t="str">
        <f>IF(SUM(AU39,AX39)&gt;0,SUM(AU39,AX39),"")</f>
        <v/>
      </c>
      <c r="AZ39" s="26">
        <v>4</v>
      </c>
      <c r="BA39" s="26">
        <v>3.6</v>
      </c>
      <c r="BB39" s="26">
        <v>5.6</v>
      </c>
      <c r="BC39" s="26">
        <v>5.66</v>
      </c>
      <c r="BD39" s="26">
        <v>0</v>
      </c>
      <c r="BE39" s="26">
        <v>4</v>
      </c>
      <c r="BF39" s="26">
        <v>3.4</v>
      </c>
      <c r="BG39" s="26">
        <v>5.6</v>
      </c>
      <c r="BH39" s="26">
        <v>5.63</v>
      </c>
      <c r="BI39" s="26">
        <v>0</v>
      </c>
      <c r="BJ39" s="26"/>
      <c r="BK39" s="26"/>
      <c r="BL39" s="26"/>
      <c r="BM39" s="26"/>
      <c r="BN39" s="26"/>
      <c r="BO39" s="28"/>
      <c r="BP39" s="39">
        <f>IF(BB39&gt;0,BB39,"")</f>
        <v>5.6</v>
      </c>
      <c r="BQ39" s="39">
        <f>IF(BC39&gt;0,BC39,"")</f>
        <v>5.66</v>
      </c>
      <c r="BR39" s="11">
        <f>IF(SUM(AZ39:BC39)-BD39&gt;0,SUM(AZ39:BC39)-BD39,"")</f>
        <v>18.86</v>
      </c>
      <c r="BS39" s="11">
        <f>IF(BG39&gt;0,BG39,"")</f>
        <v>5.6</v>
      </c>
      <c r="BT39" s="11">
        <f>IF(BH39&gt;0,BH39,"")</f>
        <v>5.63</v>
      </c>
      <c r="BU39" s="11">
        <f>IF(SUM(BE39:BH39)-BI39&gt;0,SUM(BE39:BH39)-BI39,"")</f>
        <v>18.63</v>
      </c>
      <c r="BV39" s="11">
        <f>IF(BR39="","",MAX(BR39,BU39))</f>
        <v>18.86</v>
      </c>
      <c r="BW39" s="11" t="str">
        <f>IF(BL39&gt;0,BL39,"")</f>
        <v/>
      </c>
      <c r="BX39" s="11" t="str">
        <f>IF(BM39&gt;0,BM39,"")</f>
        <v/>
      </c>
      <c r="BY39" s="11" t="str">
        <f>IF(SUM(BJ39:BM39)-BN39&gt;0,SUM(BJ39:BM39)-BN39,"")</f>
        <v/>
      </c>
      <c r="BZ39" s="11">
        <f>IF(SUM(BV39,BY39)&gt;0,SUM(BV39,BY39),"")</f>
        <v>18.86</v>
      </c>
      <c r="CA39" s="22">
        <v>3.5</v>
      </c>
      <c r="CB39" s="22">
        <v>2.6</v>
      </c>
      <c r="CC39" s="22">
        <v>4.4000000000000004</v>
      </c>
      <c r="CD39" s="22">
        <v>4.55</v>
      </c>
      <c r="CE39" s="22">
        <v>0</v>
      </c>
      <c r="CF39" s="22">
        <v>8.6</v>
      </c>
      <c r="CG39" s="22">
        <v>7.2</v>
      </c>
      <c r="CH39" s="22">
        <v>8</v>
      </c>
      <c r="CI39" s="22">
        <v>11.51</v>
      </c>
      <c r="CJ39" s="22">
        <v>0</v>
      </c>
      <c r="CK39" s="22"/>
      <c r="CL39" s="22"/>
      <c r="CM39" s="22"/>
      <c r="CN39" s="22"/>
      <c r="CO39" s="22"/>
      <c r="CP39" s="27"/>
      <c r="CQ39" s="38">
        <f>IF(CC39&gt;0,CC39,"")</f>
        <v>4.4000000000000004</v>
      </c>
      <c r="CR39" s="38">
        <f>IF(CD39&gt;0,CD39,"")</f>
        <v>4.55</v>
      </c>
      <c r="CS39" s="40">
        <f>IF(SUM(CA39:CD39)-CE39&gt;0,SUM(CA39:CD39)-CE39,"")</f>
        <v>15.05</v>
      </c>
      <c r="CT39" s="40">
        <f>IF(CH39&gt;0,CH39,"")</f>
        <v>8</v>
      </c>
      <c r="CU39" s="40">
        <f>IF(CI39&gt;0,CI39,"")</f>
        <v>11.51</v>
      </c>
      <c r="CV39" s="40">
        <f>IF(SUM(CF39:CI39)-CJ39&gt;0,SUM(CF39:CI39)-CJ39,"")</f>
        <v>35.31</v>
      </c>
      <c r="CW39" s="40">
        <f>IF(CS39="","",MAX(CS39,CV39))</f>
        <v>35.31</v>
      </c>
      <c r="CX39" s="40" t="str">
        <f>IF(CM39&gt;0,CM39,"")</f>
        <v/>
      </c>
      <c r="CY39" s="40" t="str">
        <f>IF(CN39&gt;0,CN39,"")</f>
        <v/>
      </c>
      <c r="CZ39" s="40" t="str">
        <f>IF(SUM(CK39:CN39)-CO39&gt;0,SUM(CK39:CN39)-CO39,"")</f>
        <v/>
      </c>
      <c r="DA39" s="40">
        <f>IF(SUM(CW39,CZ39)&gt;0,SUM(CW39,CZ39),"")</f>
        <v>35.31</v>
      </c>
      <c r="DB39" s="50" t="str">
        <f>IF(MAX(DZ39,EC39,FH39,FK39,GP39,GS39,HX39,IA39,JF39,JI39,KN39,KQ39,LV39,LY39,ND39,NG39,OL39,OO39,PT39,PW39,RB39,RE39,SJ39,SM39)-MIN(IF(N39="",0,N39),IF(P39="",0,P39))&gt;0.001,MAX(DZ39,EC39,FH39,FK39,GP39,GS39,HX39,IA39,JF39,JI39,KN39,KQ39,LV39,LY39,ND39,NG39,OL39,OO39,PT39,PW39,RB39,RE39,SJ39,SM39)-MIN(IF(N39="",0,N39),IF(P39="",0,P39)),"")</f>
        <v/>
      </c>
      <c r="DC39" s="50" t="str">
        <f>IF(MAX(EG39,EJ39,FO39,FR39,GW39,GZ39,IE39,IH39,JM39,JP39,KU39,KX39,MC39,MF39,NK39,NN39,OS39,OV39,QA39,QD39,RI39,RL39,SQ39,ST39)-IF(P39="",0,P39)&gt;0.001,MAX(EG39,EJ39,FO39,FR39,GW39,GZ39,IE39,IH39,JM39,JP39,KU39,KX39,MC39,MF39,NK39,NN39,OS39,OV39,QA39,QD39,RI39,RL39,SQ39,ST39)-IF(P39="",0,P39),"")</f>
        <v/>
      </c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40" t="str">
        <f>IF(DF39&gt;0,DF39,"")</f>
        <v/>
      </c>
      <c r="DY39" s="40" t="str">
        <f>IF(DG39&gt;0,DG39,"")</f>
        <v/>
      </c>
      <c r="DZ39" s="40" t="str">
        <f>IF(SUM(DD39:DG39)-DH39&gt;0,SUM(DD39:DG39)-DH39,"")</f>
        <v/>
      </c>
      <c r="EA39" s="40" t="str">
        <f>IF(DK39&gt;0,DK39,"")</f>
        <v/>
      </c>
      <c r="EB39" s="40" t="str">
        <f>IF(DL39&gt;0,DL39,"")</f>
        <v/>
      </c>
      <c r="EC39" s="40" t="str">
        <f>IF(SUM(DI39:DL39)-DM39&gt;0,SUM(DI39:DL39)-DM39,"")</f>
        <v/>
      </c>
      <c r="ED39" s="40" t="str">
        <f>IF(MAX(DZ39,EC39)&gt;0,MAX(DZ39,EC39),"")</f>
        <v/>
      </c>
      <c r="EE39" s="40" t="str">
        <f>IF(DP39&gt;0,DP39,"")</f>
        <v/>
      </c>
      <c r="EF39" s="40" t="str">
        <f>IF(DQ39&gt;0,DQ39,"")</f>
        <v/>
      </c>
      <c r="EG39" s="40" t="str">
        <f>IF(SUM(DN39:DQ39)-DR39&gt;0,SUM(DN39:DQ39)-DR39,"")</f>
        <v/>
      </c>
      <c r="EH39" s="40" t="str">
        <f>IF(DU39&gt;0,DU39,"")</f>
        <v/>
      </c>
      <c r="EI39" s="40" t="str">
        <f>IF(DV39&gt;0,DV39,"")</f>
        <v/>
      </c>
      <c r="EJ39" s="40" t="str">
        <f>IF(SUM(DS39:DV39)-DW39&gt;0,SUM(DS39:DV39)-DW39,"")</f>
        <v/>
      </c>
      <c r="EK39" s="40" t="str">
        <f>IF(SUM(ED39,EG39,EJ39)&gt;0,SUM(ED39,EG39,EJ39),"")</f>
        <v/>
      </c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1" t="str">
        <f>IF(EN39&gt;0,EN39,"")</f>
        <v/>
      </c>
      <c r="FG39" s="11" t="str">
        <f>IF(EO39&gt;0,EO39,"")</f>
        <v/>
      </c>
      <c r="FH39" s="11" t="str">
        <f>IF(SUM(EL39:EO39)-EP39&gt;0,SUM(EL39:EO39)-EP39,"")</f>
        <v/>
      </c>
      <c r="FI39" s="11" t="str">
        <f>IF(ES39&gt;0,ES39,"")</f>
        <v/>
      </c>
      <c r="FJ39" s="11" t="str">
        <f>IF(ET39&gt;0,ET39,"")</f>
        <v/>
      </c>
      <c r="FK39" s="11" t="str">
        <f>IF(SUM(EQ39:ET39)-EU39&gt;0,SUM(EQ39:ET39)-EU39,"")</f>
        <v/>
      </c>
      <c r="FL39" s="11" t="str">
        <f>IF(MAX(FH39,FK39)&gt;0,MAX(FH39,FK39),"")</f>
        <v/>
      </c>
      <c r="FM39" s="11" t="str">
        <f>IF(EX39&gt;0,EX39,"")</f>
        <v/>
      </c>
      <c r="FN39" s="11" t="str">
        <f>IF(EY39&gt;0,EY39,"")</f>
        <v/>
      </c>
      <c r="FO39" s="11" t="str">
        <f>IF(SUM(EV39:EY39)-EZ39&gt;0,SUM(EV39:EY39)-EZ39,"")</f>
        <v/>
      </c>
      <c r="FP39" s="11" t="str">
        <f>IF(FC39&gt;0,FC39,"")</f>
        <v/>
      </c>
      <c r="FQ39" s="11" t="str">
        <f>IF(FD39&gt;0,FD39,"")</f>
        <v/>
      </c>
      <c r="FR39" s="11" t="str">
        <f>IF(SUM(FA39:FD39)-FE39&gt;0,SUM(FA39:FD39)-FE39,"")</f>
        <v/>
      </c>
      <c r="FS39" s="11" t="str">
        <f>IF(SUM(FL39,FO39,FR39)&gt;0,SUM(FL39,FO39,FR39),"")</f>
        <v/>
      </c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40" t="str">
        <f>IF(FV39&gt;0,FV39,"")</f>
        <v/>
      </c>
      <c r="GO39" s="40" t="str">
        <f>IF(FW39&gt;0,FW39,"")</f>
        <v/>
      </c>
      <c r="GP39" s="40" t="str">
        <f>IF(SUM(FT39:FW39)-FX39&gt;0,SUM(FT39:FW39)-FX39,"")</f>
        <v/>
      </c>
      <c r="GQ39" s="40" t="str">
        <f>IF(GA39&gt;0,GA39,"")</f>
        <v/>
      </c>
      <c r="GR39" s="40" t="str">
        <f>IF(GB39&gt;0,GB39,"")</f>
        <v/>
      </c>
      <c r="GS39" s="40" t="str">
        <f>IF(SUM(FY39:GB39)-GC39&gt;0,SUM(FY39:GB39)-GC39,"")</f>
        <v/>
      </c>
      <c r="GT39" s="40" t="str">
        <f>IF(MAX(GP39,GS39)&gt;0,MAX(GP39,GS39),"")</f>
        <v/>
      </c>
      <c r="GU39" s="40" t="str">
        <f>IF(GF39&gt;0,GF39,"")</f>
        <v/>
      </c>
      <c r="GV39" s="40" t="str">
        <f>IF(GG39&gt;0,GG39,"")</f>
        <v/>
      </c>
      <c r="GW39" s="40" t="str">
        <f>IF(SUM(GD39:GG39)-GH39&gt;0,SUM(GD39:GG39)-GH39,"")</f>
        <v/>
      </c>
      <c r="GX39" s="40" t="str">
        <f>IF(GK39&gt;0,GK39,"")</f>
        <v/>
      </c>
      <c r="GY39" s="40" t="str">
        <f>IF(GL39&gt;0,GL39,"")</f>
        <v/>
      </c>
      <c r="GZ39" s="40" t="str">
        <f>IF(SUM(GI39:GL39)-GM39&gt;0,SUM(GI39:GL39)-GM39,"")</f>
        <v/>
      </c>
      <c r="HA39" s="40" t="str">
        <f>IF(SUM(GT39,GW39,GZ39)&gt;0,SUM(GT39,GW39,GZ39),"")</f>
        <v/>
      </c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1" t="str">
        <f>IF(HD39&gt;0,HD39,"")</f>
        <v/>
      </c>
      <c r="HW39" s="11" t="str">
        <f>IF(HE39&gt;0,HE39,"")</f>
        <v/>
      </c>
      <c r="HX39" s="11" t="str">
        <f>IF(SUM(HB39:HE39)-HF39&gt;0,SUM(HB39:HE39)-HF39,"")</f>
        <v/>
      </c>
      <c r="HY39" s="11" t="str">
        <f>IF(HI39&gt;0,HI39,"")</f>
        <v/>
      </c>
      <c r="HZ39" s="11" t="str">
        <f>IF(HJ39&gt;0,HJ39,"")</f>
        <v/>
      </c>
      <c r="IA39" s="11" t="str">
        <f>IF(SUM(HG39:HJ39)-HK39&gt;0,SUM(HG39:HJ39)-HK39,"")</f>
        <v/>
      </c>
      <c r="IB39" s="11" t="str">
        <f>IF(MAX(HX39,IA39)&gt;0,MAX(HX39,IA39),"")</f>
        <v/>
      </c>
      <c r="IC39" s="11" t="str">
        <f>IF(HN39&gt;0,HN39,"")</f>
        <v/>
      </c>
      <c r="ID39" s="11" t="str">
        <f>IF(HO39&gt;0,HO39,"")</f>
        <v/>
      </c>
      <c r="IE39" s="11" t="str">
        <f>IF(SUM(HL39:HO39)-HP39&gt;0,SUM(HL39:HO39)-HP39,"")</f>
        <v/>
      </c>
      <c r="IF39" s="11" t="str">
        <f>IF(HS39&gt;0,HS39,"")</f>
        <v/>
      </c>
      <c r="IG39" s="11" t="str">
        <f>IF(HT39&gt;0,HT39,"")</f>
        <v/>
      </c>
      <c r="IH39" s="11" t="str">
        <f>IF(SUM(HQ39:HT39)-HU39&gt;0,SUM(HQ39:HT39)-HU39,"")</f>
        <v/>
      </c>
      <c r="II39" s="11" t="str">
        <f>IF(SUM(IB39,IE39,IH39)&gt;0,SUM(IB39,IE39,IH39),"")</f>
        <v/>
      </c>
      <c r="IJ39" s="17"/>
      <c r="IK39" s="17"/>
      <c r="IL39" s="17"/>
      <c r="IM39" s="17"/>
      <c r="IN39" s="17"/>
      <c r="IO39" s="17"/>
      <c r="IP39" s="17"/>
      <c r="IQ39" s="17"/>
      <c r="IR39" s="17"/>
      <c r="IS39" s="17"/>
      <c r="IT39" s="17"/>
      <c r="IU39" s="17"/>
      <c r="IV39" s="17"/>
      <c r="IW39" s="17"/>
      <c r="IX39" s="17"/>
      <c r="IY39" s="17"/>
      <c r="IZ39" s="17"/>
      <c r="JA39" s="17"/>
      <c r="JB39" s="17"/>
      <c r="JC39" s="17"/>
      <c r="JD39" s="40" t="str">
        <f>IF(IL39&gt;0,IL39,"")</f>
        <v/>
      </c>
      <c r="JE39" s="40" t="str">
        <f>IF(IM39&gt;0,IM39,"")</f>
        <v/>
      </c>
      <c r="JF39" s="40" t="str">
        <f>IF(SUM(IJ39:IM39)-IN39&gt;0,SUM(IJ39:IM39)-IN39,"")</f>
        <v/>
      </c>
      <c r="JG39" s="40" t="str">
        <f>IF(IQ39&gt;0,IQ39,"")</f>
        <v/>
      </c>
      <c r="JH39" s="40" t="str">
        <f>IF(IR39&gt;0,IR39,"")</f>
        <v/>
      </c>
      <c r="JI39" s="40" t="str">
        <f>IF(SUM(IO39:IR39)-IS39&gt;0,SUM(IO39:IR39)-IS39,"")</f>
        <v/>
      </c>
      <c r="JJ39" s="40" t="str">
        <f>IF(MAX(JF39,JI39)&gt;0,MAX(JF39,JI39),"")</f>
        <v/>
      </c>
      <c r="JK39" s="40" t="str">
        <f>IF(IV39&gt;0,IV39,"")</f>
        <v/>
      </c>
      <c r="JL39" s="40" t="str">
        <f>IF(IW39&gt;0,IW39,"")</f>
        <v/>
      </c>
      <c r="JM39" s="40" t="str">
        <f>IF(SUM(IT39:IW39)-IX39&gt;0,SUM(IT39:IW39)-IX39,"")</f>
        <v/>
      </c>
      <c r="JN39" s="40" t="str">
        <f>IF(JA39&gt;0,JA39,"")</f>
        <v/>
      </c>
      <c r="JO39" s="40" t="str">
        <f>IF(JB39&gt;0,JB39,"")</f>
        <v/>
      </c>
      <c r="JP39" s="40" t="str">
        <f>IF(SUM(IY39:JB39)-JC39&gt;0,SUM(IY39:JB39)-JC39,"")</f>
        <v/>
      </c>
      <c r="JQ39" s="40" t="str">
        <f>IF(SUM(JJ39,JM39,JP39)&gt;0,SUM(JJ39,JM39,JP39),"")</f>
        <v/>
      </c>
      <c r="JR39" s="18"/>
      <c r="JS39" s="18"/>
      <c r="JT39" s="18"/>
      <c r="JU39" s="18"/>
      <c r="JV39" s="18"/>
      <c r="JW39" s="18"/>
      <c r="JX39" s="18"/>
      <c r="JY39" s="18"/>
      <c r="JZ39" s="18"/>
      <c r="KA39" s="18"/>
      <c r="KB39" s="18"/>
      <c r="KC39" s="18"/>
      <c r="KD39" s="18"/>
      <c r="KE39" s="18"/>
      <c r="KF39" s="18"/>
      <c r="KG39" s="18"/>
      <c r="KH39" s="18"/>
      <c r="KI39" s="18"/>
      <c r="KJ39" s="18"/>
      <c r="KK39" s="18"/>
      <c r="KL39" s="11" t="str">
        <f>IF(JT39&gt;0,JT39,"")</f>
        <v/>
      </c>
      <c r="KM39" s="11" t="str">
        <f>IF(JU39&gt;0,JU39,"")</f>
        <v/>
      </c>
      <c r="KN39" s="11" t="str">
        <f>IF(SUM(JR39:JU39)-JV39&gt;0,SUM(JR39:JU39)-JV39,"")</f>
        <v/>
      </c>
      <c r="KO39" s="11" t="str">
        <f>IF(JY39&gt;0,JY39,"")</f>
        <v/>
      </c>
      <c r="KP39" s="11" t="str">
        <f>IF(JZ39&gt;0,JZ39,"")</f>
        <v/>
      </c>
      <c r="KQ39" s="11" t="str">
        <f>IF(SUM(JW39:JZ39)-KA39&gt;0,SUM(JW39:JZ39)-KA39,"")</f>
        <v/>
      </c>
      <c r="KR39" s="11" t="str">
        <f>IF(MAX(KN39,KQ39)&gt;0,MAX(KN39,KQ39),"")</f>
        <v/>
      </c>
      <c r="KS39" s="11" t="str">
        <f>IF(KD39&gt;0,KD39,"")</f>
        <v/>
      </c>
      <c r="KT39" s="11" t="str">
        <f>IF(KE39&gt;0,KE39,"")</f>
        <v/>
      </c>
      <c r="KU39" s="11" t="str">
        <f>IF(SUM(KB39:KE39)-KF39&gt;0,SUM(KB39:KE39)-KF39,"")</f>
        <v/>
      </c>
      <c r="KV39" s="11" t="str">
        <f>IF(KI39&gt;0,KI39,"")</f>
        <v/>
      </c>
      <c r="KW39" s="11" t="str">
        <f>IF(KJ39&gt;0,KJ39,"")</f>
        <v/>
      </c>
      <c r="KX39" s="11" t="str">
        <f>IF(SUM(KG39:KJ39)-KK39&gt;0,SUM(KG39:KJ39)-KK39,"")</f>
        <v/>
      </c>
      <c r="KY39" s="11" t="str">
        <f>IF(SUM(KR39,KU39,KX39)&gt;0,SUM(KR39,KU39,KX39),"")</f>
        <v/>
      </c>
      <c r="KZ39" s="17"/>
      <c r="LA39" s="17"/>
      <c r="LB39" s="17"/>
      <c r="LC39" s="17"/>
      <c r="LD39" s="17"/>
      <c r="LE39" s="17"/>
      <c r="LF39" s="17"/>
      <c r="LG39" s="17"/>
      <c r="LH39" s="17"/>
      <c r="LI39" s="17"/>
      <c r="LJ39" s="17"/>
      <c r="LK39" s="17"/>
      <c r="LL39" s="17"/>
      <c r="LM39" s="17"/>
      <c r="LN39" s="17"/>
      <c r="LO39" s="17"/>
      <c r="LP39" s="17"/>
      <c r="LQ39" s="17"/>
      <c r="LR39" s="17"/>
      <c r="LS39" s="17"/>
      <c r="LT39" s="40" t="str">
        <f>IF(LB39&gt;0,LB39,"")</f>
        <v/>
      </c>
      <c r="LU39" s="40" t="str">
        <f>IF(LC39&gt;0,LC39,"")</f>
        <v/>
      </c>
      <c r="LV39" s="40" t="str">
        <f>IF(SUM(KZ39:LC39)-LD39&gt;0,SUM(KZ39:LC39)-LD39,"")</f>
        <v/>
      </c>
      <c r="LW39" s="40" t="str">
        <f>IF(LG39&gt;0,LG39,"")</f>
        <v/>
      </c>
      <c r="LX39" s="40" t="str">
        <f>IF(LH39&gt;0,LH39,"")</f>
        <v/>
      </c>
      <c r="LY39" s="40" t="str">
        <f>IF(SUM(LE39:LH39)-LI39&gt;0,SUM(LE39:LH39)-LI39,"")</f>
        <v/>
      </c>
      <c r="LZ39" s="40" t="str">
        <f>IF(MAX(LV39,LY39)&gt;0,MAX(LV39,LY39),"")</f>
        <v/>
      </c>
      <c r="MA39" s="40" t="str">
        <f>IF(LL39&gt;0,LL39,"")</f>
        <v/>
      </c>
      <c r="MB39" s="40" t="str">
        <f>IF(LM39&gt;0,LM39,"")</f>
        <v/>
      </c>
      <c r="MC39" s="40" t="str">
        <f>IF(SUM(LJ39:LM39)-LN39&gt;0,SUM(LJ39:LM39)-LN39,"")</f>
        <v/>
      </c>
      <c r="MD39" s="40" t="str">
        <f>IF(LQ39&gt;0,LQ39,"")</f>
        <v/>
      </c>
      <c r="ME39" s="40" t="str">
        <f>IF(LR39&gt;0,LR39,"")</f>
        <v/>
      </c>
      <c r="MF39" s="40" t="str">
        <f>IF(SUM(LO39:LR39)-LS39&gt;0,SUM(LO39:LR39)-LS39,"")</f>
        <v/>
      </c>
      <c r="MG39" s="40" t="str">
        <f>IF(SUM(LZ39,MC39,MF39)&gt;0,SUM(LZ39,MC39,MF39),"")</f>
        <v/>
      </c>
      <c r="MH39" s="18"/>
      <c r="MI39" s="18"/>
      <c r="MJ39" s="18"/>
      <c r="MK39" s="18"/>
      <c r="ML39" s="18"/>
      <c r="MM39" s="18"/>
      <c r="MN39" s="18"/>
      <c r="MO39" s="18"/>
      <c r="MP39" s="18"/>
      <c r="MQ39" s="18"/>
      <c r="MR39" s="18"/>
      <c r="MS39" s="18"/>
      <c r="MT39" s="18"/>
      <c r="MU39" s="18"/>
      <c r="MV39" s="18"/>
      <c r="MW39" s="18"/>
      <c r="MX39" s="18"/>
      <c r="MY39" s="18"/>
      <c r="MZ39" s="18"/>
      <c r="NA39" s="18"/>
      <c r="NB39" s="11" t="str">
        <f>IF(MJ39&gt;0,MJ39,"")</f>
        <v/>
      </c>
      <c r="NC39" s="11" t="str">
        <f>IF(MK39&gt;0,MK39,"")</f>
        <v/>
      </c>
      <c r="ND39" s="11" t="str">
        <f>IF(SUM(MH39:MK39)-ML39&gt;0,SUM(MH39:MK39)-ML39,"")</f>
        <v/>
      </c>
      <c r="NE39" s="11" t="str">
        <f>IF(MO39&gt;0,MO39,"")</f>
        <v/>
      </c>
      <c r="NF39" s="11" t="str">
        <f>IF(MP39&gt;0,MP39,"")</f>
        <v/>
      </c>
      <c r="NG39" s="11" t="str">
        <f>IF(SUM(MM39:MP39)-MQ39&gt;0,SUM(MM39:MP39)-MQ39,"")</f>
        <v/>
      </c>
      <c r="NH39" s="11" t="str">
        <f>IF(MAX(ND39,NG39)&gt;0,MAX(ND39,NG39),"")</f>
        <v/>
      </c>
      <c r="NI39" s="11" t="str">
        <f>IF(MT39&gt;0,MT39,"")</f>
        <v/>
      </c>
      <c r="NJ39" s="11" t="str">
        <f>IF(MU39&gt;0,MU39,"")</f>
        <v/>
      </c>
      <c r="NK39" s="11" t="str">
        <f>IF(SUM(MR39:MU39)-MV39&gt;0,SUM(MR39:MU39)-MV39,"")</f>
        <v/>
      </c>
      <c r="NL39" s="11" t="str">
        <f>IF(MY39&gt;0,MY39,"")</f>
        <v/>
      </c>
      <c r="NM39" s="11" t="str">
        <f>IF(MZ39&gt;0,MZ39,"")</f>
        <v/>
      </c>
      <c r="NN39" s="11" t="str">
        <f>IF(SUM(MW39:MZ39)-NA39&gt;0,SUM(MW39:MZ39)-NA39,"")</f>
        <v/>
      </c>
      <c r="NO39" s="11" t="str">
        <f>IF(SUM(NH39,NK39,NN39)&gt;0,SUM(NH39,NK39,NN39),"")</f>
        <v/>
      </c>
      <c r="NP39" s="17"/>
      <c r="NQ39" s="17"/>
      <c r="NR39" s="17"/>
      <c r="NS39" s="17"/>
      <c r="NT39" s="17"/>
      <c r="NU39" s="17"/>
      <c r="NV39" s="17"/>
      <c r="NW39" s="17"/>
      <c r="NX39" s="17"/>
      <c r="NY39" s="17"/>
      <c r="NZ39" s="17"/>
      <c r="OA39" s="17"/>
      <c r="OB39" s="17"/>
      <c r="OC39" s="17"/>
      <c r="OD39" s="17"/>
      <c r="OE39" s="17"/>
      <c r="OF39" s="17"/>
      <c r="OG39" s="17"/>
      <c r="OH39" s="17"/>
      <c r="OI39" s="17"/>
      <c r="OJ39" s="40" t="str">
        <f>IF(NR39&gt;0,NR39,"")</f>
        <v/>
      </c>
      <c r="OK39" s="40" t="str">
        <f>IF(NS39&gt;0,NS39,"")</f>
        <v/>
      </c>
      <c r="OL39" s="40" t="str">
        <f>IF(SUM(NP39:NS39)-NT39&gt;0,SUM(NP39:NS39)-NT39,"")</f>
        <v/>
      </c>
      <c r="OM39" s="40" t="str">
        <f>IF(NW39&gt;0,NW39,"")</f>
        <v/>
      </c>
      <c r="ON39" s="40" t="str">
        <f>IF(NX39&gt;0,NX39,"")</f>
        <v/>
      </c>
      <c r="OO39" s="40" t="str">
        <f>IF(SUM(NU39:NX39)-NY39&gt;0,SUM(NU39:NX39)-NY39,"")</f>
        <v/>
      </c>
      <c r="OP39" s="40" t="str">
        <f>IF(MAX(OL39,OO39)&gt;0,MAX(OL39,OO39),"")</f>
        <v/>
      </c>
      <c r="OQ39" s="40" t="str">
        <f>IF(OB39&gt;0,OB39,"")</f>
        <v/>
      </c>
      <c r="OR39" s="40" t="str">
        <f>IF(OC39&gt;0,OC39,"")</f>
        <v/>
      </c>
      <c r="OS39" s="40" t="str">
        <f>IF(SUM(NZ39:OC39)-OD39&gt;0,SUM(NZ39:OC39)-OD39,"")</f>
        <v/>
      </c>
      <c r="OT39" s="40" t="str">
        <f>IF(OG39&gt;0,OG39,"")</f>
        <v/>
      </c>
      <c r="OU39" s="40" t="str">
        <f>IF(OH39&gt;0,OH39,"")</f>
        <v/>
      </c>
      <c r="OV39" s="40" t="str">
        <f>IF(SUM(OE39:OH39)-OI39&gt;0,SUM(OE39:OH39)-OI39,"")</f>
        <v/>
      </c>
      <c r="OW39" s="40" t="str">
        <f>IF(SUM(OP39,OS39,OV39)&gt;0,SUM(OP39,OS39,OV39),"")</f>
        <v/>
      </c>
      <c r="OX39" s="18"/>
      <c r="OY39" s="18"/>
      <c r="OZ39" s="18"/>
      <c r="PA39" s="18"/>
      <c r="PB39" s="18"/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1" t="str">
        <f>IF(OZ39&gt;0,OZ39,"")</f>
        <v/>
      </c>
      <c r="PS39" s="11" t="str">
        <f>IF(PA39&gt;0,PA39,"")</f>
        <v/>
      </c>
      <c r="PT39" s="11" t="str">
        <f>IF(SUM(OX39:PA39)-PB39&gt;0,SUM(OX39:PA39)-PB39,"")</f>
        <v/>
      </c>
      <c r="PU39" s="11" t="str">
        <f>IF(PE39&gt;0,PE39,"")</f>
        <v/>
      </c>
      <c r="PV39" s="11" t="str">
        <f>IF(PF39&gt;0,PF39,"")</f>
        <v/>
      </c>
      <c r="PW39" s="11" t="str">
        <f>IF(SUM(PC39:PF39)-PG39&gt;0,SUM(PC39:PF39)-PG39,"")</f>
        <v/>
      </c>
      <c r="PX39" s="11" t="str">
        <f>IF(MAX(PT39,PW39)&gt;0,MAX(PT39,PW39),"")</f>
        <v/>
      </c>
      <c r="PY39" s="11" t="str">
        <f>IF(PJ39&gt;0,PJ39,"")</f>
        <v/>
      </c>
      <c r="PZ39" s="11" t="str">
        <f>IF(PK39&gt;0,PK39,"")</f>
        <v/>
      </c>
      <c r="QA39" s="11" t="str">
        <f>IF(SUM(PH39:PK39)-PL39&gt;0,SUM(PH39:PK39)-PL39,"")</f>
        <v/>
      </c>
      <c r="QB39" s="11" t="str">
        <f>IF(PO39&gt;0,PO39,"")</f>
        <v/>
      </c>
      <c r="QC39" s="11" t="str">
        <f>IF(PP39&gt;0,PP39,"")</f>
        <v/>
      </c>
      <c r="QD39" s="11" t="str">
        <f>IF(SUM(PM39:PP39)-PQ39&gt;0,SUM(PM39:PP39)-PQ39,"")</f>
        <v/>
      </c>
      <c r="QE39" s="11" t="str">
        <f>IF(SUM(PX39,QA39,QD39)&gt;0,SUM(PX39,QA39,QD39),"")</f>
        <v/>
      </c>
      <c r="QF39" s="17"/>
      <c r="QG39" s="17"/>
      <c r="QH39" s="17"/>
      <c r="QI39" s="17"/>
      <c r="QJ39" s="17"/>
      <c r="QK39" s="17"/>
      <c r="QL39" s="17"/>
      <c r="QM39" s="17"/>
      <c r="QN39" s="17"/>
      <c r="QO39" s="17"/>
      <c r="QP39" s="17"/>
      <c r="QQ39" s="17"/>
      <c r="QR39" s="17"/>
      <c r="QS39" s="17"/>
      <c r="QT39" s="17"/>
      <c r="QU39" s="17"/>
      <c r="QV39" s="17"/>
      <c r="QW39" s="17"/>
      <c r="QX39" s="17"/>
      <c r="QY39" s="17"/>
      <c r="QZ39" s="40" t="str">
        <f>IF(QH39&gt;0,QH39,"")</f>
        <v/>
      </c>
      <c r="RA39" s="40" t="str">
        <f>IF(QI39&gt;0,QI39,"")</f>
        <v/>
      </c>
      <c r="RB39" s="40" t="str">
        <f>IF(SUM(QF39:QI39)-QJ39&gt;0,SUM(QF39:QI39)-QJ39,"")</f>
        <v/>
      </c>
      <c r="RC39" s="40" t="str">
        <f>IF(QM39&gt;0,QM39,"")</f>
        <v/>
      </c>
      <c r="RD39" s="40" t="str">
        <f>IF(QN39&gt;0,QN39,"")</f>
        <v/>
      </c>
      <c r="RE39" s="40" t="str">
        <f>IF(SUM(QK39:QN39)-QO39&gt;0,SUM(QK39:QN39)-QO39,"")</f>
        <v/>
      </c>
      <c r="RF39" s="40" t="str">
        <f>IF(MAX(RB39,RE39)&gt;0,MAX(RB39,RE39),"")</f>
        <v/>
      </c>
      <c r="RG39" s="40" t="str">
        <f>IF(QR39&gt;0,QR39,"")</f>
        <v/>
      </c>
      <c r="RH39" s="40" t="str">
        <f>IF(QS39&gt;0,QS39,"")</f>
        <v/>
      </c>
      <c r="RI39" s="40" t="str">
        <f>IF(SUM(QP39:QS39)-QT39&gt;0,SUM(QP39:QS39)-QT39,"")</f>
        <v/>
      </c>
      <c r="RJ39" s="40" t="str">
        <f>IF(QW39&gt;0,QW39,"")</f>
        <v/>
      </c>
      <c r="RK39" s="40" t="str">
        <f>IF(QX39&gt;0,QX39,"")</f>
        <v/>
      </c>
      <c r="RL39" s="40" t="str">
        <f>IF(SUM(QU39:QX39)-QY39&gt;0,SUM(QU39:QX39)-QY39,"")</f>
        <v/>
      </c>
      <c r="RM39" s="40" t="str">
        <f>IF(SUM(RF39,RI39,RL39)&gt;0,SUM(RF39,RI39,RL39),"")</f>
        <v/>
      </c>
      <c r="RN39" s="18"/>
      <c r="RO39" s="18"/>
      <c r="RP39" s="18"/>
      <c r="RQ39" s="18"/>
      <c r="RR39" s="18"/>
      <c r="RS39" s="18"/>
      <c r="RT39" s="18"/>
      <c r="RU39" s="18"/>
      <c r="RV39" s="18"/>
      <c r="RW39" s="18"/>
      <c r="RX39" s="18"/>
      <c r="RY39" s="18"/>
      <c r="RZ39" s="18"/>
      <c r="SA39" s="18"/>
      <c r="SB39" s="18"/>
      <c r="SC39" s="18"/>
      <c r="SD39" s="18"/>
      <c r="SE39" s="18"/>
      <c r="SF39" s="18"/>
      <c r="SG39" s="18"/>
      <c r="SH39" s="11" t="str">
        <f>IF(RP39&gt;0,RP39,"")</f>
        <v/>
      </c>
      <c r="SI39" s="11" t="str">
        <f>IF(RQ39&gt;0,RQ39,"")</f>
        <v/>
      </c>
      <c r="SJ39" s="11" t="str">
        <f>IF(SUM(RN39:RQ39)-RR39&gt;0,SUM(RN39:RQ39)-RR39,"")</f>
        <v/>
      </c>
      <c r="SK39" s="11" t="str">
        <f>IF(RU39&gt;0,RU39,"")</f>
        <v/>
      </c>
      <c r="SL39" s="11" t="str">
        <f>IF(RV39&gt;0,RV39,"")</f>
        <v/>
      </c>
      <c r="SM39" s="11" t="str">
        <f>IF(SUM(RS39:RV39)-RW39&gt;0,SUM(RS39:RV39)-RW39,"")</f>
        <v/>
      </c>
      <c r="SN39" s="11" t="str">
        <f>IF(MAX(SJ39,SM39)&gt;0,MAX(SJ39,SM39),"")</f>
        <v/>
      </c>
      <c r="SO39" s="11" t="str">
        <f>IF(RZ39&gt;0,RZ39,"")</f>
        <v/>
      </c>
      <c r="SP39" s="11" t="str">
        <f>IF(SA39&gt;0,SA39,"")</f>
        <v/>
      </c>
      <c r="SQ39" s="11" t="str">
        <f>IF(SUM(RX39:SA39)-SB39&gt;0,SUM(RX39:SA39)-SB39,"")</f>
        <v/>
      </c>
      <c r="SR39" s="11" t="str">
        <f>IF(SE39&gt;0,SE39,"")</f>
        <v/>
      </c>
      <c r="SS39" s="11" t="str">
        <f>IF(SF39&gt;0,SF39,"")</f>
        <v/>
      </c>
      <c r="ST39" s="11" t="str">
        <f>IF(SUM(SC39:SF39)-SG39&gt;0,SUM(SC39:SF39)-SG39,"")</f>
        <v/>
      </c>
      <c r="SU39" s="11" t="str">
        <f>IF(SUM(SN39,SQ39,ST39)&gt;0,SUM(SN39,SQ39,ST39),"")</f>
        <v/>
      </c>
      <c r="SV39" s="22">
        <f>IF($CP39="P",CA39,(CA39+AZ39)/2)</f>
        <v>3.75</v>
      </c>
      <c r="SW39" s="22">
        <f>IF($CP39="P",CB39,(CB39+BA39)/2)</f>
        <v>3.1</v>
      </c>
      <c r="SX39" s="22">
        <f>IF($CP39="P",CC39,(CC39+BB39)/2)</f>
        <v>5</v>
      </c>
      <c r="SY39" s="22">
        <f>IF($CP39="P",CD39,(CD39+BC39)/2)</f>
        <v>5.1050000000000004</v>
      </c>
      <c r="SZ39" s="22">
        <f>IF($CP39="P",CE39,(CE39+BD39)/2)</f>
        <v>0</v>
      </c>
      <c r="TA39" s="22">
        <f>IF($CP39="P",CF39,(CF39+BE39)/2)</f>
        <v>6.3</v>
      </c>
      <c r="TB39" s="22">
        <f>IF($CP39="P",CG39,(CG39+BF39)/2)</f>
        <v>5.3</v>
      </c>
      <c r="TC39" s="22">
        <f>IF($CP39="P",CH39,(CH39+BG39)/2)</f>
        <v>6.8</v>
      </c>
      <c r="TD39" s="22">
        <f>IF($CP39="P",CI39,(CI39+BH39)/2)</f>
        <v>8.57</v>
      </c>
      <c r="TE39" s="22">
        <f>IF($CP39="P",CJ39,(CJ39+BI39)/2)</f>
        <v>0</v>
      </c>
      <c r="TF39" s="22">
        <f>IF($CP39="P",CK39,(CK39+BJ39)/2)</f>
        <v>0</v>
      </c>
      <c r="TG39" s="22">
        <f>IF($CP39="P",CL39,(CL39+BK39)/2)</f>
        <v>0</v>
      </c>
      <c r="TH39" s="22">
        <f>IF($CP39="P",CM39,(CM39+BL39)/2)</f>
        <v>0</v>
      </c>
      <c r="TI39" s="22">
        <f>IF($CP39="P",CN39,(CN39+BM39)/2)</f>
        <v>0</v>
      </c>
      <c r="TJ39" s="22">
        <f>IF($CP39="P",CO39,(CO39+BN39)/2)</f>
        <v>0</v>
      </c>
      <c r="TK39" s="27" t="s">
        <v>46</v>
      </c>
      <c r="TL39" s="40">
        <f>IF(SX39&gt;0,SX39,"")</f>
        <v>5</v>
      </c>
      <c r="TM39" s="40">
        <f>IF(SY39&gt;0,SY39,"")</f>
        <v>5.1050000000000004</v>
      </c>
      <c r="TN39" s="40">
        <f>IF(SUM(SV39:SY39)-SZ39&gt;0,SUM(SV39:SY39)-SZ39,"")</f>
        <v>16.954999999999998</v>
      </c>
      <c r="TO39" s="40">
        <f>IF(TC39&gt;0,TC39,"")</f>
        <v>6.8</v>
      </c>
      <c r="TP39" s="40">
        <f>IF(TD39&gt;0,TD39,"")</f>
        <v>8.57</v>
      </c>
      <c r="TQ39" s="40">
        <f>IF(SUM(TA39:TD39)-TE39&gt;0,SUM(TA39:TD39)-TE39,"")</f>
        <v>26.97</v>
      </c>
      <c r="TR39" s="40">
        <f>IF(MAX(TN39,TQ39)&gt;0,MAX(TN39,TQ39),"")</f>
        <v>26.97</v>
      </c>
      <c r="TS39" s="40" t="str">
        <f>IF(TH39&gt;0,TH39,"")</f>
        <v/>
      </c>
      <c r="TT39" s="40" t="str">
        <f>IF(TI39&gt;0,TI39,"")</f>
        <v/>
      </c>
      <c r="TU39" s="40" t="str">
        <f>IF(SUM(TF39:TI39)-TJ39&gt;0,SUM(TF39:TI39)-TJ39,"")</f>
        <v/>
      </c>
      <c r="TV39" s="40">
        <f>IF(SUM(TR39,TU39)&gt;0,SUM(TR39,TU39),"")</f>
        <v>26.97</v>
      </c>
    </row>
    <row r="40" spans="1:542" x14ac:dyDescent="0.2">
      <c r="A40" s="4" t="str" cm="1">
        <f t="array" ref="A40">IF(AND(J40&lt;&gt;"",J40&lt;&gt;"No DD"),SUMPRODUCT((J$4:J$41&lt;&gt;"")*(J$4:J$41&lt;&gt;"No DD")*(F$4:F$41&gt;F40))+1,IF(J40="No DD",SUMPRODUCT((J$4:J$41="No DD")*(F$4:F$41&gt;F40))+1+SUMPRODUCT((J$4:J$41&lt;&gt;"")*(J$4:J$41&lt;&gt;"No DD")),""))</f>
        <v/>
      </c>
      <c r="B40" s="4" t="str" cm="1">
        <f t="array" ref="B40">IF(AND(J40&lt;&gt;"",J40&lt;&gt;"No DD",G40=""),SUMPRODUCT((J$4:J$41&lt;&gt;"")*(J$4:J$41&lt;&gt;"No DD")*(G$4:G$41="")*(F$4:F$41&gt;F40))+1,IF(J40="No DD",SUMPRODUCT((J$4:J$41="No DD")*(F$4:F$41&gt;F40)*(G$4:G$41=""))+1+SUMPRODUCT((J$4:J$41&lt;&gt;"")*(G$4:G$41="")*(J$4:J$41&lt;&gt;"No DD")),""))</f>
        <v/>
      </c>
      <c r="C40" s="5" t="s">
        <v>232</v>
      </c>
      <c r="D40" s="4" t="s">
        <v>100</v>
      </c>
      <c r="E40" s="4">
        <v>2007</v>
      </c>
      <c r="F40" s="9">
        <f>SUM(L40:V40)+SUM(L40:T40)*0.0000001+SUM(L40)*0.0000000000001</f>
        <v>67.360006736004735</v>
      </c>
      <c r="G40" s="66"/>
      <c r="H40" s="3" t="str">
        <f>IF(OR(AND(AO40&gt;=AY$43,AO40&lt;&gt;"",AQ40&gt;=AY$47,AQ40&lt;&gt;"",AN40=""),AND(AR40&gt;=AY$43,AR40&lt;&gt;"",AT40&gt;=AY$47,AT40&lt;&gt;"",AN40=""),AND(AV40&gt;=AY$43,AV40&lt;&gt;"",AX40&gt;=AY$47,AX40&lt;&gt;"",AN40=""),AND(BP40&gt;=BZ$43,BP40&lt;&gt;"",BR40&gt;=BZ$47,BR40&lt;&gt;"",BO40=""),AND(BS40&gt;=BZ$43,BS40&lt;&gt;"",BU40&gt;=BZ$47,BU40&lt;&gt;"",BO40=""),AND(BW40&gt;=BZ$43,BW40&lt;&gt;"",BY40&gt;=BZ$47,BY40&lt;&gt;"",BO40=""),AND(CQ40&gt;=DA$43,CQ40&lt;&gt;"",CS40&gt;=DA$47,CS40&lt;&gt;"",CP40=""),AND(CT40&gt;=DA$43,CT40&lt;&gt;"",CV40&gt;=DA$47,CV40&lt;&gt;"",CP40=""),AND(CX40&gt;=DA$43,CX40&lt;&gt;"",CZ40&gt;=DA$47,CZ40&lt;&gt;"",CP40=""),AND(DX40&gt;=EK$43,DX40&lt;&gt;"",DZ40&gt;=EK$47,DZ40&lt;&gt;""),AND(EA40&gt;=EK$43,EA40&lt;&gt;"",EC40&gt;=EK$47,EC40&lt;&gt;""),AND(EE40&gt;=EK$43,EE40&lt;&gt;"",EG40&gt;=EK$47,EG40&lt;&gt;""),AND(EH40&gt;=EK$43,EH40&lt;&gt;"",EJ40&gt;=EK$47,EJ40&lt;&gt;""),AND(FF40&gt;=FS$43,FF40&lt;&gt;"",FH40&gt;=FS$47,FH40&lt;&gt;""),AND(FI40&gt;=FS$43,FI40&lt;&gt;"",FK40&gt;=FS$47,FK40&lt;&gt;""),AND(FM40&gt;=FS$43,FM40&lt;&gt;"",FO40&gt;=FS$47,FO40&lt;&gt;""),AND(FP40&gt;=FS$43,FP40&lt;&gt;"",FR40&gt;=FS$47,FR40&lt;&gt;""),AND(GN40&gt;=HA$43,GN40&lt;&gt;"",GP40&gt;=HA$47,GP40&lt;&gt;""),AND(GQ40&gt;=HA$43,GQ40&lt;&gt;"",GS40&gt;=HA$47,GS40&lt;&gt;""),AND(GU40&gt;=HA$43,GU40&lt;&gt;"",GW40&gt;=HA$47,GW40&lt;&gt;""),AND(GX40&gt;=HA$43,GX40&lt;&gt;"",GZ40&gt;=HA$47,GZ40&lt;&gt;""),AND(HV40&gt;=II$43,HV40&lt;&gt;"",HX40&gt;=II$47,HX40&lt;&gt;""),AND(HY40&gt;=II$43,HY40&lt;&gt;"",IA40&gt;=II$47,IA40&lt;&gt;""),AND(IC40&gt;=II$43,IC40&lt;&gt;"",IE40&gt;=II$47,IE40&lt;&gt;""),AND(IF40&gt;=II$43,IF40&lt;&gt;"",IH40&gt;=II$47,IH40&lt;&gt;""),AND(JD40&gt;=JQ$43,JD40&lt;&gt;"",JF40&gt;=JQ$47,JF40&lt;&gt;""),AND(JG40&gt;=JQ$43,JG40&lt;&gt;"",JI40&gt;=JQ$47,JI40&lt;&gt;""),AND(JK40&gt;=JQ$43,JK40&lt;&gt;"",JM40&gt;=JQ$47,JM40&lt;&gt;""),AND(JN40&gt;=JQ$43,JN40&lt;&gt;"",JP40&gt;=JQ$47,JP40&lt;&gt;""),AND(KL40&gt;=KY$43,KL40&lt;&gt;"",KN40&gt;=KY$47,KN40&lt;&gt;""),AND(KO40&gt;=KY$43,KO40&lt;&gt;"",KQ40&gt;=KY$47,KQ40&lt;&gt;""),AND(KS40&gt;=KY$43,KS40&lt;&gt;"",KU40&gt;=KY$47,KU40&lt;&gt;""),AND(KV40&gt;=KY$43,KV40&lt;&gt;"",KX40&gt;=KY$47,KX40&lt;&gt;""),AND(LT40&gt;=MG$43,LT40&lt;&gt;"",LV40&gt;=MG$47,LV40&lt;&gt;""),AND(LW40&gt;=MG$43,LW40&lt;&gt;"",LY40&gt;=MG$47,LY40&lt;&gt;""),AND(MA40&gt;=MG$43,MA40&lt;&gt;"",MC40&gt;=MG$47,MC40&lt;&gt;""),AND(MD40&gt;=MG$43,MD40&lt;&gt;"",MF40&gt;=MG$47,MF40&lt;&gt;""),AND(NB40&gt;=NO$43,NB40&lt;&gt;"",ND40&gt;=NO$47,ND40&lt;&gt;""),AND(NE40&gt;=NO$43,NE40&lt;&gt;"",NG40&gt;=NO$47,NG40&lt;&gt;""),AND(NI40&gt;=NO$43,NI40&lt;&gt;"",NK40&gt;=NO$47,NK40&lt;&gt;""),AND(NL40&gt;=NO$43,NL40&lt;&gt;"",NN40&gt;=NO$47,NN40&lt;&gt;""),AND(OJ40&gt;=OW$43,OJ40&lt;&gt;"",OL40&gt;=OW$47,OL40&lt;&gt;""),AND(OM40&gt;=OW$43,OM40&lt;&gt;"",OO40&gt;=OW$47,OO40&lt;&gt;""),AND(OQ40&gt;=OW$43,OQ40&lt;&gt;"",OS40&gt;=OW$47,OS40&lt;&gt;""),AND(OT40&gt;=OW$43,OT40&lt;&gt;"",OV40&gt;=OW$47,OV40&lt;&gt;""),AND(PR40&gt;=QE$43,PR40&lt;&gt;"",PT40&gt;=QE$47,PT40&lt;&gt;""),AND(PU40&gt;=QE$43,PU40&lt;&gt;"",PW40&gt;=QE$47,PW40&lt;&gt;""),AND(PY40&gt;=QE$43,PY40&lt;&gt;"",QA40&gt;=QE$47,QA40&lt;&gt;""),AND(QB40&gt;=QE$43,QB40&lt;&gt;"",QD40&gt;=QE$47,QD40&lt;&gt;""),AND(QZ40&gt;=RM$43,QZ40&lt;&gt;"",RB40&gt;=RM$47,RB40&lt;&gt;""),AND(RC40&gt;=RM$43,RC40&lt;&gt;"",RE40&gt;=RM$47,RE40&lt;&gt;""),AND(RG40&gt;=RM$43,RG40&lt;&gt;"",RI40&gt;=RM$47,RI40&lt;&gt;""),AND(RJ40&gt;=RM$43,RJ40&lt;&gt;"",RL40&gt;=RM$47,RL40&lt;&gt;""),AND(SH40&gt;=SU$43,SH40&lt;&gt;"",SJ40&gt;=SU$47,SJ40&lt;&gt;""),AND(SK40&gt;=SU$43,SK40&lt;&gt;"",SM40&gt;=SU$47,SM40&lt;&gt;""),AND(SO40&gt;=SU$43,SO40&lt;&gt;"",SQ40&gt;=SU$47,SQ40&lt;&gt;""),AND(SR40&gt;=SU$43,SR40&lt;&gt;"",ST40&gt;=SU$47,ST40&lt;&gt;"")),"P","")</f>
        <v/>
      </c>
      <c r="I40" s="3" t="str">
        <f>IF(OR(AND(AQ40&gt;=AY$47,AQ40&lt;&gt;"",AN40=""),AND(AT40&gt;=AY$47,AT40&lt;&gt;"",AN40=""),AND(AX40&gt;=AY$47,AX40&lt;&gt;"",AN40=""),AND(BR40&gt;=BZ$47,BR40&lt;&gt;"",BO40=""),AND(BU40&gt;=BZ$47,BU40&lt;&gt;"",BO40=""),AND(BY40&gt;=BZ$47,BY40&lt;&gt;"",BO40=""),AND(CS40&gt;=DA$47,CS40&lt;&gt;"",CP40=""),AND(CV40&gt;=DA$47,CV40&lt;&gt;"",CP40=""),AND(CZ40&gt;=DA$47,CZ40&lt;&gt;"",CP40=""),AND(DZ40&gt;=EK$47,DZ40&lt;&gt;""),AND(EC40&gt;=EK$47,EC40&lt;&gt;""),AND(EG40&gt;=EK$47,EG40&lt;&gt;""),AND(EJ40&gt;=EK$47,EJ40&lt;&gt;""),AND(FH40&gt;=FS$47,FH40&lt;&gt;""),AND(FK40&gt;=FS$47,FK40&lt;&gt;""),AND(FO40&gt;=FS$47,FO40&lt;&gt;""),AND(FR40&gt;=FS$47,FR40&lt;&gt;""),AND(GP40&gt;=HA$47,GP40&lt;&gt;""),AND(GS40&gt;=HA$47,GS40&lt;&gt;""),AND(GW40&gt;=HA$47,GW40&lt;&gt;""),AND(GZ40&gt;=HA$47,GZ40&lt;&gt;""),AND(HX40&gt;=II$47,HX40&lt;&gt;""),AND(IA40&gt;=II$47,IA40&lt;&gt;""),AND(IE40&gt;=II$47,IE40&lt;&gt;""),AND(IH40&gt;=II$47,IH40&lt;&gt;""),AND(JF40&gt;=JQ$47,JF40&lt;&gt;""),AND(JI40&gt;=JQ$47,JI40&lt;&gt;""),AND(JM40&gt;=JQ$47,JM40&lt;&gt;""),AND(JP40&gt;=JQ$47,JP40&lt;&gt;""),AND(KN40&gt;=KY$47,KN40&lt;&gt;""),AND(KQ40&gt;=KY$47,KQ40&lt;&gt;""),AND(KU40&gt;=KY$47,KU40&lt;&gt;""),AND(KX40&gt;=KY$47,KX40&lt;&gt;""),AND(LV40&gt;=MG$47,LV40&lt;&gt;""),AND(LY40&gt;=MG$47,LY40&lt;&gt;""),AND(MC40&gt;=MG$47,MC40&lt;&gt;""),AND(MF40&gt;=MG$47,MF40&lt;&gt;""),AND(ND40&gt;=NO$47,ND40&lt;&gt;""),AND(NG40&gt;=NO$47,NG40&lt;&gt;""),AND(NK40&gt;=NO$47,NK40&lt;&gt;""),AND(NN40&gt;=NO$47,NN40&lt;&gt;""),AND(OL40&gt;=OW$47,OL40&lt;&gt;""),AND(OO40&gt;=OW$47,OO40&lt;&gt;""),AND(OS40&gt;=OW$47,OS40&lt;&gt;""),AND(OV40&gt;=OW$47,OV40&lt;&gt;""),AND(PT40&gt;=QE$47,PT40&lt;&gt;""),AND(PW40&gt;=QE$47,PW40&lt;&gt;""),AND(QA40&gt;=QE$47,QA40&lt;&gt;""),AND(QD40&gt;=QE$47,QD40&lt;&gt;""),AND(RB40&gt;=RM$47,RB40&lt;&gt;""),AND(RE40&gt;=RM$47,RE40&lt;&gt;""),AND(RI40&gt;=RM$47,RI40&lt;&gt;""),AND(RL40&gt;=RM$47,RL40&lt;&gt;""),AND(SJ40&gt;=SU$47,SJ40&lt;&gt;""),AND(SM40&gt;=SU$47,SM40&lt;&gt;""),AND(SQ40&gt;=SU$47,SQ40&lt;&gt;""),AND(ST40&gt;=SU$47,ST40&lt;&gt;"")),"P","")</f>
        <v/>
      </c>
      <c r="J40" s="36" t="str">
        <f>IF(AND(I40="P",H40=""),"No DD",IF(OR(AND(AO40&gt;=AY$46,AO40&lt;&gt;"",AQ40&gt;=AY$50,AQ40&lt;&gt;"",AN40=""),AND(AR40&gt;=AY$46,AR40&lt;&gt;"",AT40&gt;=AY$50,AT40&lt;&gt;"",AN40=""),AND(AV40&gt;=AY$46,AV40&lt;&gt;"",AX40&gt;=AY$50,AX40&lt;&gt;"",AN40=""),AND(BP40&gt;=BZ$46,BP40&lt;&gt;"",BR40&gt;=BZ$50,BR40&lt;&gt;"",BO40=""),AND(BS40&gt;=BZ$46,BS40&lt;&gt;"",BU40&gt;=BZ$50,BU40&lt;&gt;"",BO40=""),AND(BW40&gt;=BZ$46,BW40&lt;&gt;"",BY40&gt;=BZ$50,BY40&lt;&gt;"",BO40=""),AND(CQ40&gt;=DA$46,CQ40&lt;&gt;"",CS40&gt;=DA$50,CS40&lt;&gt;"",CP40=""),AND(CT40&gt;=DA$46,CT40&lt;&gt;"",CV40&gt;=DA$50,CV40&lt;&gt;"",CP40=""),AND(CX40&gt;=DA$46,CX40&lt;&gt;"",CZ40&gt;=DA$50,CZ40&lt;&gt;"",CP40=""),AND(DX40&gt;=EK$46,DX40&lt;&gt;"",DZ40&gt;=EK$50,DZ40&lt;&gt;""),AND(EA40&gt;=EK$46,EA40&lt;&gt;"",EC40&gt;=EK$50,EC40&lt;&gt;""),AND(EE40&gt;=EK$46,EE40&lt;&gt;"",EG40&gt;=EK$50,EG40&lt;&gt;""),AND(EH40&gt;=EK$46,EH40&lt;&gt;"",EJ40&gt;=EK$50,EJ40&lt;&gt;""),AND(FF40&gt;=FS$46,FF40&lt;&gt;"",FH40&gt;=FS$50,FH40&lt;&gt;""),AND(FI40&gt;=FS$46,FI40&lt;&gt;"",FK40&gt;=FS$50,FK40&lt;&gt;""),AND(FM40&gt;=FS$46,FM40&lt;&gt;"",FO40&gt;=FS$50,FO40&lt;&gt;""),AND(FP40&gt;=FS$46,FP40&lt;&gt;"",FR40&gt;=FS$50,FR40&lt;&gt;""),AND(GN40&gt;=HA$46,GN40&lt;&gt;"",GP40&gt;=HA$50,GP40&lt;&gt;""),AND(GQ40&gt;=HA$46,GQ40&lt;&gt;"",GS40&gt;=HA$50,GS40&lt;&gt;""),AND(GU40&gt;=HA$46,GU40&lt;&gt;"",GW40&gt;=HA$50,GW40&lt;&gt;""),AND(GX40&gt;=HA$46,GX40&lt;&gt;"",GZ40&gt;=HA$50,GZ40&lt;&gt;""),AND(HV40&gt;=II$46,HV40&lt;&gt;"",HX40&gt;=II$50,HX40&lt;&gt;""),AND(HY40&gt;=II$46,HY40&lt;&gt;"",IA40&gt;=II$50,IA40&lt;&gt;""),AND(IC40&gt;=II$46,IC40&lt;&gt;"",IE40&gt;=II$50,IE40&lt;&gt;""),AND(IF40&gt;=II$46,IF40&lt;&gt;"",IH40&gt;=II$50,IH40&lt;&gt;""),AND(JD40&gt;=JQ$46,JD40&lt;&gt;"",JF40&gt;=JQ$50,JF40&lt;&gt;""),AND(JG40&gt;=JQ$46,JG40&lt;&gt;"",JI40&gt;=JQ$50,JI40&lt;&gt;""),AND(JK40&gt;=JQ$46,JK40&lt;&gt;"",JM40&gt;=JQ$50,JM40&lt;&gt;""),AND(JN40&gt;=JQ$46,JN40&lt;&gt;"",JP40&gt;=JQ$50,JP40&lt;&gt;""),AND(KL40&gt;=KY$46,KL40&lt;&gt;"",KN40&gt;=KY$50,KN40&lt;&gt;""),AND(KO40&gt;=KY$46,KO40&lt;&gt;"",KQ40&gt;=KY$50,KQ40&lt;&gt;""),AND(KS40&gt;=KY$46,KS40&lt;&gt;"",KU40&gt;=KY$50,KU40&lt;&gt;""),AND(KV40&gt;=KY$46,KV40&lt;&gt;"",KX40&gt;=KY$50,KX40&lt;&gt;""),AND(LT40&gt;=MG$46,LT40&lt;&gt;"",LV40&gt;=MG$50,LV40&lt;&gt;""),AND(LW40&gt;=MG$46,LW40&lt;&gt;"",LY40&gt;=MG$50,LY40&lt;&gt;""),AND(MA40&gt;=MG$46,MA40&lt;&gt;"",MC40&gt;=MG$50,MC40&lt;&gt;""),AND(MD40&gt;=MG$46,MD40&lt;&gt;"",MF40&gt;=MG$50,MF40&lt;&gt;""),AND(NB40&gt;=NO$46,NB40&lt;&gt;"",ND40&gt;=NO$50,ND40&lt;&gt;""),AND(NE40&gt;=NO$46,NE40&lt;&gt;"",NG40&gt;=NO$50,NG40&lt;&gt;""),AND(NI40&gt;=NO$46,NI40&lt;&gt;"",NK40&gt;=NO$50,NK40&lt;&gt;""),AND(NL40&gt;=NO$46,NL40&lt;&gt;"",NN40&gt;=NO$50,NN40&lt;&gt;""),AND(OJ40&gt;=OW$46,OJ40&lt;&gt;"",OL40&gt;=OW$50,OL40&lt;&gt;""),AND(OM40&gt;=OW$46,OM40&lt;&gt;"",OO40&gt;=OW$50,OO40&lt;&gt;""),AND(OQ40&gt;=OW$46,OQ40&lt;&gt;"",OS40&gt;=OW$50,OS40&lt;&gt;""),AND(OT40&gt;=OW$46,OT40&lt;&gt;"",OV40&gt;=OW$50,OV40&lt;&gt;""),AND(PR40&gt;=QE$46,PR40&lt;&gt;"",PT40&gt;=QE$50,PT40&lt;&gt;""),AND(PU40&gt;=QE$46,PU40&lt;&gt;"",PW40&gt;=QE$50,PW40&lt;&gt;""),AND(PY40&gt;=QE$46,PY40&lt;&gt;"",QA40&gt;=QE$50,QA40&lt;&gt;""),AND(QB40&gt;=QE$46,QB40&lt;&gt;"",QD40&gt;=QE$50,QD40&lt;&gt;""),AND(QZ40&gt;=RM$46,QZ40&lt;&gt;"",RB40&gt;=RM$50,RB40&lt;&gt;""),AND(RC40&gt;=RM$46,RC40&lt;&gt;"",RE40&gt;=RM$50,RE40&lt;&gt;""),AND(RG40&gt;=RM$46,RG40&lt;&gt;"",RI40&gt;=RM$50,RI40&lt;&gt;""),AND(RJ40&gt;=RM$46,RJ40&lt;&gt;"",RL40&gt;=RM$50,RL40&lt;&gt;""),AND(SH40&gt;=SU$46,SH40&lt;&gt;"",SJ40&gt;=SU$50,SJ40&lt;&gt;""),AND(SK40&gt;=SU$46,SK40&lt;&gt;"",SM40&gt;=SU$50,SM40&lt;&gt;""),AND(SO40&gt;=SU$46,SO40&lt;&gt;"",SQ40&gt;=SU$50,SQ40&lt;&gt;""),AND(SR40&gt;=SU$46,SR40&lt;&gt;"",ST40&gt;=SU$50,ST40&lt;&gt;"")),"Merit",IF(OR(AND(AO40&gt;=AY$45,AO40&lt;&gt;"",AQ40&gt;=AY$49,AQ40&lt;&gt;"",AN40=""),AND(AR40&gt;=AY$45,AR40&lt;&gt;"",AT40&gt;=AY$49,AT40&lt;&gt;"",AN40=""),AND(AV40&gt;=AY$45,AV40&lt;&gt;"",AX40&gt;=AY$49,AX40&lt;&gt;"",AN40=""),AND(BP40&gt;=BZ$45,BP40&lt;&gt;"",BR40&gt;=BZ$49,BR40&lt;&gt;"",BO40=""),AND(BS40&gt;=BZ$45,BS40&lt;&gt;"",BU40&gt;=BZ$49,BU40&lt;&gt;"",BO40=""),AND(BW40&gt;=BZ$45,BW40&lt;&gt;"",BY40&gt;=BZ$49,BY40&lt;&gt;"",BO40=""),AND(CQ40&gt;=DA$45,CQ40&lt;&gt;"",CS40&gt;=DA$49,CS40&lt;&gt;"",CP40=""),AND(CT40&gt;=DA$45,CT40&lt;&gt;"",CV40&gt;=DA$49,CV40&lt;&gt;"",CP40=""),AND(CX40&gt;=DA$45,CX40&lt;&gt;"",CZ40&gt;=DA$49,CZ40&lt;&gt;"",CP40=""),AND(DX40&gt;=EK$45,DX40&lt;&gt;"",DZ40&gt;=EK$49,DZ40&lt;&gt;""),AND(EA40&gt;=EK$45,EA40&lt;&gt;"",EC40&gt;=EK$49,EC40&lt;&gt;""),AND(EE40&gt;=EK$45,EE40&lt;&gt;"",EG40&gt;=EK$49,EG40&lt;&gt;""),AND(EH40&gt;=EK$45,EH40&lt;&gt;"",EJ40&gt;=EK$49,EJ40&lt;&gt;""),AND(FF40&gt;=FS$45,FF40&lt;&gt;"",FH40&gt;=FS$49,FH40&lt;&gt;""),AND(FI40&gt;=FS$45,FI40&lt;&gt;"",FK40&gt;=FS$49,FK40&lt;&gt;""),AND(FM40&gt;=FS$45,FM40&lt;&gt;"",FO40&gt;=FS$49,FO40&lt;&gt;""),AND(FP40&gt;=FS$45,FP40&lt;&gt;"",FR40&gt;=FS$49,FR40&lt;&gt;""),AND(GN40&gt;=HA$45,GN40&lt;&gt;"",GP40&gt;=HA$49,GP40&lt;&gt;""),AND(GQ40&gt;=HA$45,GQ40&lt;&gt;"",GS40&gt;=HA$49,GS40&lt;&gt;""),AND(GU40&gt;=HA$45,GU40&lt;&gt;"",GW40&gt;=HA$49,GW40&lt;&gt;""),AND(GX40&gt;=HA$45,GX40&lt;&gt;"",GZ40&gt;=HA$49,GZ40&lt;&gt;""),AND(HV40&gt;=II$45,HV40&lt;&gt;"",HX40&gt;=II$49,HX40&lt;&gt;""),AND(HY40&gt;=II$45,HY40&lt;&gt;"",IA40&gt;=II$49,IA40&lt;&gt;""),AND(IC40&gt;=II$45,IC40&lt;&gt;"",IE40&gt;=II$49,IE40&lt;&gt;""),AND(IF40&gt;=II$45,IF40&lt;&gt;"",IH40&gt;=II$49,IH40&lt;&gt;""),AND(JD40&gt;=JQ$45,JD40&lt;&gt;"",JF40&gt;=JQ$49,JF40&lt;&gt;""),AND(JG40&gt;=JQ$45,JG40&lt;&gt;"",JI40&gt;=JQ$49,JI40&lt;&gt;""),AND(JK40&gt;=JQ$45,JK40&lt;&gt;"",JM40&gt;=JQ$49,JM40&lt;&gt;""),AND(JN40&gt;=JQ$45,JN40&lt;&gt;"",JP40&gt;=JQ$49,JP40&lt;&gt;""),AND(KL40&gt;=KY$45,KL40&lt;&gt;"",KN40&gt;=KY$49,KN40&lt;&gt;""),AND(KO40&gt;=KY$45,KO40&lt;&gt;"",KQ40&gt;=KY$49,KQ40&lt;&gt;""),AND(KS40&gt;=KY$45,KS40&lt;&gt;"",KU40&gt;=KY$49,KU40&lt;&gt;""),AND(KV40&gt;=KY$45,KV40&lt;&gt;"",KX40&gt;=KY$49,KX40&lt;&gt;""),AND(LT40&gt;=MG$45,LT40&lt;&gt;"",LV40&gt;=MG$49,LV40&lt;&gt;""),AND(LW40&gt;=MG$45,LW40&lt;&gt;"",LY40&gt;=MG$49,LY40&lt;&gt;""),AND(MA40&gt;=MG$45,MA40&lt;&gt;"",MC40&gt;=MG$49,MC40&lt;&gt;""),AND(MD40&gt;=MG$45,MD40&lt;&gt;"",MF40&gt;=MG$49,MF40&lt;&gt;""),AND(NB40&gt;=NO$45,NB40&lt;&gt;"",ND40&gt;=NO$49,ND40&lt;&gt;""),AND(NE40&gt;=NO$45,NE40&lt;&gt;"",NG40&gt;=NO$49,NG40&lt;&gt;""),AND(NI40&gt;=NO$45,NI40&lt;&gt;"",NK40&gt;=NO$49,NK40&lt;&gt;""),AND(NL40&gt;=NO$45,NL40&lt;&gt;"",NN40&gt;=NO$49,NN40&lt;&gt;""),AND(OJ40&gt;=OW$45,OJ40&lt;&gt;"",OL40&gt;=OW$49,OL40&lt;&gt;""),AND(OM40&gt;=OW$45,OM40&lt;&gt;"",OO40&gt;=OW$49,OO40&lt;&gt;""),AND(OQ40&gt;=OW$45,OQ40&lt;&gt;"",OS40&gt;=OW$49,OS40&lt;&gt;""),AND(OT40&gt;=OW$45,OT40&lt;&gt;"",OV40&gt;=OW$49,OV40&lt;&gt;""),AND(PR40&gt;=QE$45,PR40&lt;&gt;"",PT40&gt;=QE$49,PT40&lt;&gt;""),AND(PU40&gt;=QE$45,PU40&lt;&gt;"",PW40&gt;=QE$49,PW40&lt;&gt;""),AND(PY40&gt;=QE$45,PY40&lt;&gt;"",QA40&gt;=QE$49,QA40&lt;&gt;""),AND(QB40&gt;=QE$45,QB40&lt;&gt;"",QD40&gt;=QE$49,QD40&lt;&gt;""),AND(QZ40&gt;=RM$45,QZ40&lt;&gt;"",RB40&gt;=RM$49,RB40&lt;&gt;""),AND(RC40&gt;=RM$45,RC40&lt;&gt;"",RE40&gt;=RM$49,RE40&lt;&gt;""),AND(RG40&gt;=RM$45,RG40&lt;&gt;"",RI40&gt;=RM$49,RI40&lt;&gt;""),AND(RJ40&gt;=RM$45,RJ40&lt;&gt;"",RL40&gt;=RM$49,RL40&lt;&gt;""),AND(SH40&gt;=SU$45,SH40&lt;&gt;"",SJ40&gt;=SU$49,SJ40&lt;&gt;""),AND(SK40&gt;=SU$45,SK40&lt;&gt;"",SM40&gt;=SU$49,SM40&lt;&gt;""),AND(SO40&gt;=SU$45,SO40&lt;&gt;"",SQ40&gt;=SU$49,SQ40&lt;&gt;""),AND(SR40&gt;=SU$45,SR40&lt;&gt;"",ST40&gt;=SU$49,ST40&lt;&gt;"")),"Excellence",IF(K40="P","Worlds Team",IF(H40="P","National Team","")))))</f>
        <v/>
      </c>
      <c r="K40" s="3" t="str">
        <f>IF(OR(AND(AO40&gt;=AY$44,AO40&lt;&gt;"",AQ40&gt;=AY$48,AQ40&lt;&gt;"",AN40=""),AND(AR40&gt;=AY$44,AR40&lt;&gt;"",AT40&gt;=AY$48,AT40&lt;&gt;"",AN40=""),AND(AV40&gt;=AY$44,AV40&lt;&gt;"",AX40&gt;=AY$48,AX40&lt;&gt;"",AN40=""),AND(BP40&gt;=BZ$44,BP40&lt;&gt;"",BR40&gt;=BZ$48,BR40&lt;&gt;"",BO40=""),AND(BS40&gt;=BZ$44,BS40&lt;&gt;"",BU40&gt;=BZ$48,BU40&lt;&gt;"",BO40=""),AND(BW40&gt;=BZ$44,BW40&lt;&gt;"",BY40&gt;=BZ$48,BY40&lt;&gt;"",BO40=""),AND(CQ40&gt;=DA$44,CQ40&lt;&gt;"",CS40&gt;=DA$48,CS40&lt;&gt;"",CP40=""),AND(CT40&gt;=DA$44,CT40&lt;&gt;"",CV40&gt;=DA$48,CV40&lt;&gt;"",CP40=""),AND(CX40&gt;=DA$44,CX40&lt;&gt;"",CZ40&gt;=DA$48,CZ40&lt;&gt;"",CP40=""),AND(DX40&gt;=EK$44,DX40&lt;&gt;"",DZ40&gt;=EK$48,DZ40&lt;&gt;""),AND(EA40&gt;=EK$44,EA40&lt;&gt;"",EC40&gt;=EK$48,EC40&lt;&gt;""),AND(EE40&gt;=EK$44,EE40&lt;&gt;"",EG40&gt;=EK$48,EG40&lt;&gt;""),AND(EH40&gt;=EK$44,EH40&lt;&gt;"",EJ40&gt;=EK$48,EJ40&lt;&gt;""),AND(FF40&gt;=FS$44,FF40&lt;&gt;"",FH40&gt;=FS$48,FH40&lt;&gt;""),AND(FI40&gt;=FS$44,FI40&lt;&gt;"",FK40&gt;=FS$48,FK40&lt;&gt;""),AND(FM40&gt;=FS$44,FM40&lt;&gt;"",FO40&gt;=FS$48,FO40&lt;&gt;""),AND(FP40&gt;=FS$44,FP40&lt;&gt;"",FR40&gt;=FS$48,FR40&lt;&gt;""),AND(GN40&gt;=HA$44,GN40&lt;&gt;"",GP40&gt;=HA$48,GP40&lt;&gt;""),AND(GQ40&gt;=HA$44,GQ40&lt;&gt;"",GS40&gt;=HA$48,GS40&lt;&gt;""),AND(GU40&gt;=HA$44,GU40&lt;&gt;"",GW40&gt;=HA$48,GW40&lt;&gt;""),AND(GX40&gt;=HA$44,GX40&lt;&gt;"",GZ40&gt;=HA$48,GZ40&lt;&gt;""),AND(HV40&gt;=II$44,HV40&lt;&gt;"",HX40&gt;=II$48,HX40&lt;&gt;""),AND(HY40&gt;=II$44,HY40&lt;&gt;"",IA40&gt;=II$48,IA40&lt;&gt;""),AND(IC40&gt;=II$44,IC40&lt;&gt;"",IE40&gt;=II$48,IE40&lt;&gt;""),AND(IF40&gt;=II$44,IF40&lt;&gt;"",IH40&gt;=II$48,IH40&lt;&gt;""),AND(JD40&gt;=JQ$44,JD40&lt;&gt;"",JF40&gt;=JQ$48,JF40&lt;&gt;""),AND(JG40&gt;=JQ$44,JG40&lt;&gt;"",JI40&gt;=JQ$48,JI40&lt;&gt;""),AND(JK40&gt;=JQ$44,JK40&lt;&gt;"",JM40&gt;=JQ$48,JM40&lt;&gt;""),AND(JN40&gt;=JQ$44,JN40&lt;&gt;"",JP40&gt;=JQ$48,JP40&lt;&gt;""),AND(KL40&gt;=KY$44,KL40&lt;&gt;"",KN40&gt;=KY$48,KN40&lt;&gt;""),AND(KO40&gt;=KY$44,KO40&lt;&gt;"",KQ40&gt;=KY$48,KQ40&lt;&gt;""),AND(KS40&gt;=KY$44,KS40&lt;&gt;"",KU40&gt;=KY$48,KU40&lt;&gt;""),AND(KV40&gt;=KY$44,KV40&lt;&gt;"",KX40&gt;=KY$48,KX40&lt;&gt;""),AND(LT40&gt;=MG$44,LT40&lt;&gt;"",LV40&gt;=MG$48,LV40&lt;&gt;""),AND(LW40&gt;=MG$44,LW40&lt;&gt;"",LY40&gt;=MG$48,LY40&lt;&gt;""),AND(MA40&gt;=MG$44,MA40&lt;&gt;"",MC40&gt;=MG$48,MC40&lt;&gt;""),AND(MD40&gt;=MG$44,MD40&lt;&gt;"",MF40&gt;=MG$48,MF40&lt;&gt;""),AND(NB40&gt;=NO$44,NB40&lt;&gt;"",ND40&gt;=NO$48,ND40&lt;&gt;""),AND(NE40&gt;=NO$44,NE40&lt;&gt;"",NG40&gt;=NO$48,NG40&lt;&gt;""),AND(NI40&gt;=NO$44,NI40&lt;&gt;"",NK40&gt;=NO$48,NK40&lt;&gt;""),AND(NL40&gt;=NO$44,NL40&lt;&gt;"",NN40&gt;=NO$48,NN40&lt;&gt;""),AND(OJ40&gt;=OW$44,OJ40&lt;&gt;"",OL40&gt;=OW$48,OL40&lt;&gt;""),AND(OM40&gt;=OW$44,OM40&lt;&gt;"",OO40&gt;=OW$48,OO40&lt;&gt;""),AND(OQ40&gt;=OW$44,OQ40&lt;&gt;"",OS40&gt;=OW$48,OS40&lt;&gt;""),AND(OT40&gt;=OW$44,OT40&lt;&gt;"",OV40&gt;=OW$48,OV40&lt;&gt;""),AND(PR40&gt;=QE$44,PR40&lt;&gt;"",PT40&gt;=QE$48,PT40&lt;&gt;""),AND(PU40&gt;=QE$44,PU40&lt;&gt;"",PW40&gt;=QE$48,PW40&lt;&gt;""),AND(PY40&gt;=QE$44,PY40&lt;&gt;"",QA40&gt;=QE$48,QA40&lt;&gt;""),AND(QB40&gt;=QE$44,QB40&lt;&gt;"",QD40&gt;=QE$48,QD40&lt;&gt;""),AND(QZ40&gt;=RM$44,QZ40&lt;&gt;"",RB40&gt;=RM$48,RB40&lt;&gt;""),AND(RC40&gt;=RM$44,RC40&lt;&gt;"",RE40&gt;=RM$48,RE40&lt;&gt;""),AND(RG40&gt;=RM$44,RG40&lt;&gt;"",RI40&gt;=RM$48,RI40&lt;&gt;""),AND(RJ40&gt;=RM$44,RJ40&lt;&gt;"",RL40&gt;=RM$48,RL40&lt;&gt;""),AND(SH40&gt;=SU$44,SH40&lt;&gt;"",SJ40&gt;=SU$48,SJ40&lt;&gt;""),AND(SK40&gt;=SU$44,SK40&lt;&gt;"",SM40&gt;=SU$48,SM40&lt;&gt;""),AND(SO40&gt;=SU$44,SO40&lt;&gt;"",SQ40&gt;=SU$48,SQ40&lt;&gt;""),AND(SR40&gt;=SU$44,SR40&lt;&gt;"",ST40&gt;=SU$48,ST40&lt;&gt;"")),"P","")</f>
        <v/>
      </c>
      <c r="L40" s="8">
        <f>IF(COUNT(AQ40,AT40,BR40,BU40,CS40,CV40)&gt;0,LARGE((AQ40,AT40,BR40,BU40,CS40,CV40),1),0)</f>
        <v>47.27</v>
      </c>
      <c r="M40" s="8" t="str">
        <f>IF(L40="","",IF(OR(L40=CS40,L40=CV40),$CA$1,IF(OR(L40=BR40,L40=BU40),$AZ$1,IF(OR(L40=AQ40,L40=AT40),$Y$1,""))))</f>
        <v>2024 Nationals</v>
      </c>
      <c r="N40" s="8">
        <f>IF(COUNT(AQ40,AT40,BR40,BU40,CS40,CV40)&gt;1,LARGE((AQ40,AT40,BR40,BU40,CS40,CV40),2),0)</f>
        <v>9.99</v>
      </c>
      <c r="O40" s="8" t="str">
        <f>IF(N40="","",IF(OR(N40=CS40,N40=CV40),$CA$1,IF(OR(N40=BR40,N40=BU40),$AZ$1,IF(OR(N40=AQ40,N40=AT40),$Y$1,""))))</f>
        <v>2024 Nationals</v>
      </c>
      <c r="P40" s="8">
        <f>IF(COUNT(AQ40,AT40,BR40,BU40,CS40,CV40)&gt;2,MAX(AX40,BY40,CZ40,LARGE((AQ40,AT40,BR40,BU40,CS40,CV40),3)),IF(MAX(AX40,BY40,CZ40)&gt;0,MAX(AX40,BY40,CZ40),0))</f>
        <v>0</v>
      </c>
      <c r="Q40" s="8" t="str">
        <f>IF(P40="","",IF(OR(P40=CS40,P40=CV40,P40=CZ40),$CA$1,IF(OR(P40=BR40,P40=BU40,P40=BY40),$AZ$1,IF(OR(P40=AQ40,P40=AT40,P40=AX40),$Y$1,""))))</f>
        <v/>
      </c>
      <c r="R40" s="8">
        <f>IF(MAX(AO40,AR40,AV40,BP40,BS40,BW40,CQ40,CT40,CX40,DX40,EA40,EE40,EH40,FF40,FI40,FM40,FP40,GN40,GQ40,GU40,GX40,HV40,HY40,IC40,IF40,JD40,JG40,JK40,JN40,KL40,KO40,KS40,KV40,LT40,LW40,MA40,MD40,NB40,NE40,NI40,NL40,OJ40,OM40,OQ40,OT40,PR40,PU40,PY40,QB40,QZ40,RC40,RG40,RJ40,SH40,SK40,SO40,SR40)&gt;0,MAX(AO40,AR40,AV40,BP40,BS40,BW40,CQ40,CT40,CX40,DX40,EA40,EE40,EH40,FF40,FI40,FM40,FP40,GN40,GQ40,GU40,GX40,HV40,HY40,IC40,IF40,JD40,JG40,JK40,JN40,KL40,KO40,KS40,KV40,LT40,LW40,MA40,MD40,NB40,NE40,NI40,NL40,OJ40,OM40,OQ40,OT40,PR40,PU40,PY40,QB40,QZ40,RC40,RG40,RJ40,SH40,SK40,SO40,SR40),0)</f>
        <v>10.1</v>
      </c>
      <c r="S40" s="8" t="str">
        <f>IF(R40=0,"",IF(OR(R40=CQ40,R40=CT40,R40=CX40),$CA$1,IF(OR(R40=BP40,R40=BS40,R40=BW40),$AZ$1,IF(OR(R40=AO40,R40=AR40,R40=AV40),$Y$1,IF(OR(R40=SH40,R40=SK40,R40=SO40,R40=SR40),$RN$1,IF(OR(R40=QZ40,R40=RC40,R40=RG40,R40=RJ40),$QF$1,IF(OR(R40=PR40,R40=PU40,R40=PY40,R40=QB40),$OX$1,IF(OR(R40=OJ40,R40=OM40,R40=OQ40,R40=OT40),$NP$1,IF(OR(R40=NB40,R40=NE40,R40=NI40,R40=NL40),$MH$1,IF(OR(R40=LT40,R40=LW40,R40=MA40,R40=MD40),$KZ$1,IF(OR(R40=KL40,R40=KO40,R40=KS40,R40=KV40),$JR$1,IF(OR(R40=JD40,R40=JG40,R40=JK40,R40=JN40),$IJ$1,IF(OR(R40=HV40,R40=HY40,R40=IC40,R40=IF40),$HB$1,IF(OR(R40=GN40,R40=GQ40,R40=GU40,R40=GX40),$FT$1,IF(OR(R40=FF40,R40=FI40,R40=FM40,R40=FP40),$EL$1,IF(OR(R40=DX40,R40=EA40,R40=EE40,R40=EH40),$DD$1,""))))))))))))))))</f>
        <v>2024 Nationals</v>
      </c>
      <c r="T40" s="8">
        <f>IF(MAX(IF(AO40&gt;=$AY$43,AP40,0),IF(AR40&gt;=$AY$43,AS40,0),IF(AV40&gt;=$AY$43,AW40,0),IF(BP40&gt;=$BZ$43,BQ40,0),IF(BS40&gt;=$BZ$43,BT40,0),IF(BW40&gt;=$BZ$43,BX40,0),IF(CQ40&gt;=$DA$43,CR40,0),IF(CT40&gt;=$DA$43,CU40,0),IF(CX40&gt;=$DA$43,CY40,0),IF(DX40&gt;=$EK$43,DY40,0),IF(EA40&gt;=$EK$43,EB40,0),IF(EE40&gt;=$EK$43,EF40,0),IF(EH40&gt;=$EK$43,EI40,0),IF(FF40&gt;=$FS$43,FG40,0),IF(FI40&gt;=$FS$43,FJ40,0),IF(FM40&gt;=$FS$43,FN40,0),IF(FP40&gt;=$FS$43,FQ40,0),IF(GN40&gt;=$HA$43,GO40,0),IF(GQ40&gt;=$HA$43,GR40,0),IF(GU40&gt;=$HA$43,GV40,0),IF(GX40&gt;=$HA$43,GY40,0),IF(HV40&gt;=$II$43,HW40,0),IF(HY40&gt;=$II$43,HZ40,0),IF(IC40&gt;=$II$43,ID40,0),IF(IF40&gt;=$II$43,IG40,0),IF(JD40&gt;=$JQ$43,JE40,0),IF(JG40&gt;=$JQ$43,JH40,0),IF(JK40&gt;=$JQ$43,JL40,0),IF(JN40&gt;=$JQ$43,JO40,0),IF(KL40&gt;=$KY$43,KM40,0),IF(KO40&gt;=$KY$43,KP40,0),IF(KS40&gt;=$KY$43,KT40,0),IF(KV40&gt;=$KY$43,KW40,0),IF(LT40&gt;=$MG$43,LU40,0),IF(LW40&gt;=$MG$43,LX40,0),IF(MA40&gt;=$MG$43,MB40,0),IF(MD40&gt;=$MG$43,ME40,0),IF(NB40&gt;=$NO$43,NC40,0),IF(NE40&gt;=$NO$43,NF40,0),IF(NI40&gt;=$NO$43,NJ40,0),IF(NL40&gt;=$NO$43,NM40,0),IF(OJ40&gt;=$OW$43,OK40,0),IF(OM40&gt;=$OW$43,ON40,0),IF(OQ40&gt;=$OW$43,OR40,0),IF(OT40&gt;=$OW$43,OU40,0),IF(PR40&gt;=$QE$43,PS40,0),IF(PU40&gt;=$QE$43,PV40,0),IF(PY40&gt;=$QE$43,PZ40,0),IF(QB40&gt;=$QE$43,QC40,0),IF(QZ40&gt;=$RM$43,RA40,0),IF(RC40&gt;=$RM$43,RD40,0),IF(RG40&gt;=$RM$43,RH40,0),IF(RJ40&gt;=$RM$43,RK40,0),IF(SH40&gt;=$SU$43,SI40,0),IF(SK40&gt;=$SU$43,SL40,0),IF(SO40&gt;=$SU$43,SP40,0),IF(SR40&gt;=$SU$43,SS40,0))&gt;0,MAX(IF(AO40&gt;=$AY$43,AP40,0),IF(AR40&gt;=$AY$43,AS40,0),IF(AV40&gt;=$AY$43,AW40,0),IF(BP40&gt;=$BZ$43,BQ40,0),IF(BS40&gt;=$BZ$43,BT40,0),IF(BW40&gt;=$BZ$43,BX40,0),IF(CQ40&gt;=$DA$43,CR40,0),IF(CT40&gt;=$DA$43,CU40,0),IF(CX40&gt;=$DA$43,CY40,0),IF(DX40&gt;=$EK$43,DY40,0),IF(EA40&gt;=$EK$43,EB40,0),IF(EE40&gt;=$EK$43,EF40,0),IF(EH40&gt;=$EK$43,EI40,0),IF(FF40&gt;=$FS$43,FG40,0),IF(FI40&gt;=$FS$43,FJ40,0),IF(FM40&gt;=$FS$43,FN40,0),IF(FP40&gt;=$FS$43,FQ40,0),IF(GN40&gt;=$HA$43,GO40,0),IF(GQ40&gt;=$HA$43,GR40,0),IF(GU40&gt;=$HA$43,GV40,0),IF(GX40&gt;=$HA$43,GY40,0),IF(HV40&gt;=$II$43,HW40,0),IF(HY40&gt;=$II$43,HZ40,0),IF(IC40&gt;=$II$43,ID40,0),IF(IF40&gt;=$II$43,IG40,0),IF(JD40&gt;=$JQ$43,JE40,0),IF(JG40&gt;=$JQ$43,JH40,0),IF(JK40&gt;=$JQ$43,JL40,0),IF(JN40&gt;=$JQ$43,JO40,0),IF(KL40&gt;=$KY$43,KM40,0),IF(KO40&gt;=$KY$43,KP40,0),IF(KS40&gt;=$KY$43,KT40,0),IF(KV40&gt;=$KY$43,KW40,0),IF(LT40&gt;=$MG$43,LU40,0),IF(LW40&gt;=$MG$43,LX40,0),IF(MA40&gt;=$MG$43,MB40,0),IF(MD40&gt;=$MG$43,ME40,0),IF(NB40&gt;=$NO$43,NC40,0),IF(NE40&gt;=$NO$43,NF40,0),IF(NI40&gt;=$NO$43,NJ40,0),IF(NL40&gt;=$NO$43,NM40,0),IF(OJ40&gt;=$OW$43,OK40,0),IF(OM40&gt;=$OW$43,ON40,0),IF(OQ40&gt;=$OW$43,OR40,0),IF(OT40&gt;=$OW$43,OU40,0),IF(PR40&gt;=$QE$43,PS40,0),IF(PU40&gt;=$QE$43,PV40,0),IF(PY40&gt;=$QE$43,PZ40,0),IF(QB40&gt;=$QE$43,QC40,0),IF(QZ40&gt;=$RM$43,RA40,0),IF(RC40&gt;=$RM$43,RD40,0),IF(RG40&gt;=$RM$43,RH40,0),IF(RJ40&gt;=$RM$43,RK40,0),IF(SH40&gt;=$SU$43,SI40,0),IF(SK40&gt;=$SU$43,SL40,0),IF(SO40&gt;=$SU$43,SP40,0),IF(SR40&gt;=$SU$43,SS40,0)),0)</f>
        <v>0</v>
      </c>
      <c r="U40" s="8" t="str">
        <f>IF(T40=0,"",IF(OR(T40=CR40,T40=CU40,T40=CY40),$CA$1,IF(OR(T40=BQ40,T40=BT40,T40=BX40),$AZ$1,IF(OR(T40=AP40,T40=AS40,T40=AW40),$Y$1,IF(OR(T40=SI40,T40=SL40,T40=SP40,T40=SS40),$RN$1,IF(OR(T40=RA40,T40=RD40,T40=RH40,T40=RK40),$QF$1,IF(OR(T40=PS40,T40=PV40,T40=PZ40,T40=QC40),$OX$1,IF(OR(T40=OK40,T40=ON40,T40=OR40,T40=OU40),$NP$1,IF(OR(T40=NC40,T40=NF40,T40=NJ40,T40=NM40),$MH$1,IF(OR(T40=LU40,T40=LX40,T40=MB40,T40=ME40),$KZ$1,IF(OR(T40=KM40,T40=KP40,T40=KT40,T40=KW40),$JR$1,IF(OR(T40=JE40,T40=JH40,T40=JL40,T40=JO40),$IJ$1,IF(OR(T40=HW40,T40=HZ40,T40=ID40,T40=IG40),$HB$1,IF(OR(T40=GO40,T40=GR40,T40=GV40,T40=GY40),$FT$1,IF(OR(T40=FG40,T40=FJ40,T40=FN40,T40=FQ40),$EL$1,IF(OR(T40=DY40,T40=EB40,T40=EF40,T40=EI40),$DD$1,""))))))))))))))))</f>
        <v/>
      </c>
      <c r="V40" s="8" t="str">
        <f>IF(MAX(DB40,DC40)&gt;0,MAX(DB40,DC40),"")</f>
        <v/>
      </c>
      <c r="W40" s="11" t="str">
        <f>IF(V40="","",IF(V40=DB40,"("&amp;DB$2&amp;")",IF(V40=DC40,"("&amp;DC$2&amp;")")))</f>
        <v/>
      </c>
      <c r="X40" s="8" t="str">
        <f>IF(V40="","",IF(V40=DB40,IF(V40+IF(P40="",0,P40)=SM40,$RN$1,IF(V40+IF(P40="",0,P40)=RE40,$QF$1,IF(V40+IF(P40="",0,P40)=PW40,$OX$1,IF(V40+IF(P40="",0,P40)=OO40,$NP$1,IF(V40+IF(P40="",0,P40)=NG40,$MH$1,IF(V40+IF(P40="",0,P40)=LY40,$KZ$1,IF(V40+IF(P40="",0,P40)=KQ40,$JR$1,IF(V40+IF(P40="",0,P40)=JI40,$IJ$1,IF(V40+IF(P40="",0,P40)=IA40,$HB$1,IF(V40+IF(P40="",0,P40)=GS40,$FT$1,IF(V40+IF(P40="",0,P40)=FK40,$EL$1,IF(V40+IF(P40="",0,P40)=EC40,$DD$1,IF(V40+IF(P40="",0,P40)=SJ40,$RN$1,IF(V40+IF(P40="",0,P40)=RB40,$QF$1,IF(V40+IF(P40="",0,P40)=PT40,$OX$1,IF(V40+IF(P40="",0,P40)=OL40,$NP$1,IF(V40+IF(P40="",0,P40)=ND40,$MH$1,IF(V40+IF(P40="",0,P40)=LV40,$KZ$1,IF(V40+IF(P40="",0,P40)=KN40,$JR$1,IF(V40+IF(P40="",0,P40)=JF40,$IJ$1,IF(V40+IF(P40="",0,P40)=HX40,$HB$1,IF(V40+IF(P40="",0,P40)=GP40,$FT$1,IF(V40+IF(P40="",0,P40)=FH40,$EL$1,IF(V40+IF(P40="",0,P40)=DZ40,$DD$1,IF(V40+IF(N40="",0,N40)=SM40,$RN$1,IF(V40+IF(N40="",0,N40)=RE40,$QF$1,IF(V40+IF(N40="",0,N40)=PW40,$OX$1,IF(V40+IF(N40="",0,N40)=OO40,$NP$1,IF(V40+IF(N40="",0,N40)=NG40,$MH$1,IF(V40+IF(N40="",0,N40)=LY40,$KZ$1,IF(V40+IF(N40="",0,N40)=KQ40,$JR$1,IF(V40+IF(N40="",0,N40)=JI40,$IJ$1,IF(V40+IF(N40="",0,N40)=IA40,$HB$1,IF(V40+IF(N40="",0,N40)=GS40,$FT$1,IF(V40+IF(N40="",0,N40)=FK40,$EL$1,IF(V40+IF(N40="",0,N40)=EC40,$DD$1,IF(V40+IF(N40="",0,N40)=SJ40,$RN$1,IF(V40+IF(N40="",0,N40)=RB40,$QF$1,IF(V40+IF(N40="",0,N40)=PT40,$OX$1,IF(V40+IF(N40="",0,N40)=OL40,$NP$1,IF(V40+IF(N40="",0,N40)=ND40,$MH$1,IF(V40+IF(N40="",0,N40)=LV40,$KZ$1,IF(V40+IF(N40="",0,N40)=KN40,$JR$1,IF(V40+IF(N40="",0,N40)=JF40,$IJ$1,IF(V40+IF(N40="",0,N40)=HX40,$HB$1,IF(V40+IF(N40="",0,N40)=GP40,$FT$1,IF(V40+IF(N40="",0,N40)=FH40,$EL$1,IF(V40+IF(N40="",0,N40)=DZ40,$DD$1)))))))))))))))))))))))))))))))))))))))))))))))),IF(V40=DC40,IF(V40+IF(P40="",0,P40)=ST40,$RN$1,IF(V40+IF(P40="",0,P40)=RL40,$QF$1,IF(V40+IF(P40="",0,P40)=QD40,$OX$1,IF(V40+IF(P40="",0,P40)=OV40,$NP$1,IF(V40+IF(P40="",0,P40)=NN40,$MH$1,IF(V40+IF(P40="",0,P40)=MF40,$KZ$1,IF(V40+IF(P40="",0,P40)=KX40,$JR$1,IF(V40+IF(P40="",0,P40)=JP40,$IJ$1,IF(V40+IF(P40="",0,P40)=IH40,$HB$1,IF(V40+IF(P40="",0,P40)=GZ40,$FT$1,IF(V40+IF(P40="",0,P40)=FR40,$EL$1,IF(V40+IF(P40="",0,P40)=EJ40,$DD$1,IF(V40+IF(P40="",0,P40)=SQ40,$RN$1,IF(V40+IF(P40="",0,P40)=RI40,$QF$1,IF(V40+IF(P40="",0,P40)=QA40,$OX$1,IF(V40+IF(P40="",0,P40)=OS40,$NP$1,IF(V40+IF(P40="",0,P40)=NK40,$MH$1,IF(V40+IF(P40="",0,P40)=MC40,$KZ$1,IF(V40+IF(P40="",0,P40)=KU40,$JR$1,IF(V40+IF(P40="",0,P40)=JM40,$IJ$1,IF(V40+IF(P40="",0,P40)=IE40,$HB$1,IF(V40+IF(P40="",0,P40)=GW40,$FT$1,IF(V40+IF(P40="",0,P40)=FO40,$EL$1,IF(V40+IF(P40="",0,P40)=EG40,$DD$1)))))))))))))))))))))))))))</f>
        <v/>
      </c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7"/>
      <c r="AO40" s="38" t="str">
        <f>IF(AA40&gt;0,AA40,"")</f>
        <v/>
      </c>
      <c r="AP40" s="38" t="str">
        <f>IF(AB40&gt;0,AB40,"")</f>
        <v/>
      </c>
      <c r="AQ40" s="40" t="str">
        <f>IF(SUM(Y40:AB40)-AC40&gt;0,SUM(Y40:AB40)-AC40,"")</f>
        <v/>
      </c>
      <c r="AR40" s="40" t="str">
        <f>IF(AF40&gt;0,AF40,"")</f>
        <v/>
      </c>
      <c r="AS40" s="40" t="str">
        <f>IF(AG40&gt;0,AG40,"")</f>
        <v/>
      </c>
      <c r="AT40" s="40" t="str">
        <f>IF(SUM(AD40:AG40)-AH40&gt;0,SUM(AD40:AG40)-AH40,"")</f>
        <v/>
      </c>
      <c r="AU40" s="40" t="str">
        <f>IF(AQ40="","",MAX(AQ40,AT40))</f>
        <v/>
      </c>
      <c r="AV40" s="40" t="str">
        <f>IF(AK40&gt;0,AK40,"")</f>
        <v/>
      </c>
      <c r="AW40" s="40" t="str">
        <f>IF(AL40&gt;0,AL40,"")</f>
        <v/>
      </c>
      <c r="AX40" s="40" t="str">
        <f>IF(SUM(AI40:AL40)-AM40&gt;0,SUM(AI40:AL40)-AM40,"")</f>
        <v/>
      </c>
      <c r="AY40" s="40" t="str">
        <f>IF(SUM(AU40,AX40)&gt;0,SUM(AU40,AX40),"")</f>
        <v/>
      </c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8"/>
      <c r="BP40" s="39" t="str">
        <f>IF(BB40&gt;0,BB40,"")</f>
        <v/>
      </c>
      <c r="BQ40" s="39" t="str">
        <f>IF(BC40&gt;0,BC40,"")</f>
        <v/>
      </c>
      <c r="BR40" s="11" t="str">
        <f>IF(SUM(AZ40:BC40)-BD40&gt;0,SUM(AZ40:BC40)-BD40,"")</f>
        <v/>
      </c>
      <c r="BS40" s="11" t="str">
        <f>IF(BG40&gt;0,BG40,"")</f>
        <v/>
      </c>
      <c r="BT40" s="11" t="str">
        <f>IF(BH40&gt;0,BH40,"")</f>
        <v/>
      </c>
      <c r="BU40" s="11" t="str">
        <f>IF(SUM(BE40:BH40)-BI40&gt;0,SUM(BE40:BH40)-BI40,"")</f>
        <v/>
      </c>
      <c r="BV40" s="11" t="str">
        <f>IF(BR40="","",MAX(BR40,BU40))</f>
        <v/>
      </c>
      <c r="BW40" s="11" t="str">
        <f>IF(BL40&gt;0,BL40,"")</f>
        <v/>
      </c>
      <c r="BX40" s="11" t="str">
        <f>IF(BM40&gt;0,BM40,"")</f>
        <v/>
      </c>
      <c r="BY40" s="11" t="str">
        <f>IF(SUM(BJ40:BM40)-BN40&gt;0,SUM(BJ40:BM40)-BN40,"")</f>
        <v/>
      </c>
      <c r="BZ40" s="11" t="str">
        <f>IF(SUM(BV40,BY40)&gt;0,SUM(BV40,BY40),"")</f>
        <v/>
      </c>
      <c r="CA40" s="22">
        <v>14.3</v>
      </c>
      <c r="CB40" s="22">
        <v>9.1999999999999993</v>
      </c>
      <c r="CC40" s="22">
        <v>10.1</v>
      </c>
      <c r="CD40" s="22">
        <v>13.67</v>
      </c>
      <c r="CE40" s="22">
        <v>0</v>
      </c>
      <c r="CF40" s="22">
        <v>3</v>
      </c>
      <c r="CG40" s="22">
        <v>2</v>
      </c>
      <c r="CH40" s="22">
        <v>2.1</v>
      </c>
      <c r="CI40" s="22">
        <v>2.89</v>
      </c>
      <c r="CJ40" s="22">
        <v>0</v>
      </c>
      <c r="CK40" s="22"/>
      <c r="CL40" s="22"/>
      <c r="CM40" s="22"/>
      <c r="CN40" s="22"/>
      <c r="CO40" s="22"/>
      <c r="CP40" s="27"/>
      <c r="CQ40" s="38">
        <f>IF(CC40&gt;0,CC40,"")</f>
        <v>10.1</v>
      </c>
      <c r="CR40" s="38">
        <f>IF(CD40&gt;0,CD40,"")</f>
        <v>13.67</v>
      </c>
      <c r="CS40" s="40">
        <f>IF(SUM(CA40:CD40)-CE40&gt;0,SUM(CA40:CD40)-CE40,"")</f>
        <v>47.27</v>
      </c>
      <c r="CT40" s="40">
        <f>IF(CH40&gt;0,CH40,"")</f>
        <v>2.1</v>
      </c>
      <c r="CU40" s="40">
        <f>IF(CI40&gt;0,CI40,"")</f>
        <v>2.89</v>
      </c>
      <c r="CV40" s="40">
        <f>IF(SUM(CF40:CI40)-CJ40&gt;0,SUM(CF40:CI40)-CJ40,"")</f>
        <v>9.99</v>
      </c>
      <c r="CW40" s="40">
        <f>IF(CS40="","",MAX(CS40,CV40))</f>
        <v>47.27</v>
      </c>
      <c r="CX40" s="40" t="str">
        <f>IF(CM40&gt;0,CM40,"")</f>
        <v/>
      </c>
      <c r="CY40" s="40" t="str">
        <f>IF(CN40&gt;0,CN40,"")</f>
        <v/>
      </c>
      <c r="CZ40" s="40" t="str">
        <f>IF(SUM(CK40:CN40)-CO40&gt;0,SUM(CK40:CN40)-CO40,"")</f>
        <v/>
      </c>
      <c r="DA40" s="40">
        <f>IF(SUM(CW40,CZ40)&gt;0,SUM(CW40,CZ40),"")</f>
        <v>47.27</v>
      </c>
      <c r="DB40" s="50" t="str">
        <f>IF(MAX(DZ40,EC40,FH40,FK40,GP40,GS40,HX40,IA40,JF40,JI40,KN40,KQ40,LV40,LY40,ND40,NG40,OL40,OO40,PT40,PW40,RB40,RE40,SJ40,SM40)-MIN(IF(N40="",0,N40),IF(P40="",0,P40))&gt;0.001,MAX(DZ40,EC40,FH40,FK40,GP40,GS40,HX40,IA40,JF40,JI40,KN40,KQ40,LV40,LY40,ND40,NG40,OL40,OO40,PT40,PW40,RB40,RE40,SJ40,SM40)-MIN(IF(N40="",0,N40),IF(P40="",0,P40)),"")</f>
        <v/>
      </c>
      <c r="DC40" s="50" t="str">
        <f>IF(MAX(EG40,EJ40,FO40,FR40,GW40,GZ40,IE40,IH40,JM40,JP40,KU40,KX40,MC40,MF40,NK40,NN40,OS40,OV40,QA40,QD40,RI40,RL40,SQ40,ST40)-IF(P40="",0,P40)&gt;0.001,MAX(EG40,EJ40,FO40,FR40,GW40,GZ40,IE40,IH40,JM40,JP40,KU40,KX40,MC40,MF40,NK40,NN40,OS40,OV40,QA40,QD40,RI40,RL40,SQ40,ST40)-IF(P40="",0,P40),"")</f>
        <v/>
      </c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40" t="str">
        <f>IF(DF40&gt;0,DF40,"")</f>
        <v/>
      </c>
      <c r="DY40" s="40" t="str">
        <f>IF(DG40&gt;0,DG40,"")</f>
        <v/>
      </c>
      <c r="DZ40" s="40" t="str">
        <f>IF(SUM(DD40:DG40)-DH40&gt;0,SUM(DD40:DG40)-DH40,"")</f>
        <v/>
      </c>
      <c r="EA40" s="40" t="str">
        <f>IF(DK40&gt;0,DK40,"")</f>
        <v/>
      </c>
      <c r="EB40" s="40" t="str">
        <f>IF(DL40&gt;0,DL40,"")</f>
        <v/>
      </c>
      <c r="EC40" s="40" t="str">
        <f>IF(SUM(DI40:DL40)-DM40&gt;0,SUM(DI40:DL40)-DM40,"")</f>
        <v/>
      </c>
      <c r="ED40" s="40" t="str">
        <f>IF(MAX(DZ40,EC40)&gt;0,MAX(DZ40,EC40),"")</f>
        <v/>
      </c>
      <c r="EE40" s="40" t="str">
        <f>IF(DP40&gt;0,DP40,"")</f>
        <v/>
      </c>
      <c r="EF40" s="40" t="str">
        <f>IF(DQ40&gt;0,DQ40,"")</f>
        <v/>
      </c>
      <c r="EG40" s="40" t="str">
        <f>IF(SUM(DN40:DQ40)-DR40&gt;0,SUM(DN40:DQ40)-DR40,"")</f>
        <v/>
      </c>
      <c r="EH40" s="40" t="str">
        <f>IF(DU40&gt;0,DU40,"")</f>
        <v/>
      </c>
      <c r="EI40" s="40" t="str">
        <f>IF(DV40&gt;0,DV40,"")</f>
        <v/>
      </c>
      <c r="EJ40" s="40" t="str">
        <f>IF(SUM(DS40:DV40)-DW40&gt;0,SUM(DS40:DV40)-DW40,"")</f>
        <v/>
      </c>
      <c r="EK40" s="40" t="str">
        <f>IF(SUM(ED40,EG40,EJ40)&gt;0,SUM(ED40,EG40,EJ40),"")</f>
        <v/>
      </c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8"/>
      <c r="FF40" s="11" t="str">
        <f>IF(EN40&gt;0,EN40,"")</f>
        <v/>
      </c>
      <c r="FG40" s="11" t="str">
        <f>IF(EO40&gt;0,EO40,"")</f>
        <v/>
      </c>
      <c r="FH40" s="11" t="str">
        <f>IF(SUM(EL40:EO40)-EP40&gt;0,SUM(EL40:EO40)-EP40,"")</f>
        <v/>
      </c>
      <c r="FI40" s="11" t="str">
        <f>IF(ES40&gt;0,ES40,"")</f>
        <v/>
      </c>
      <c r="FJ40" s="11" t="str">
        <f>IF(ET40&gt;0,ET40,"")</f>
        <v/>
      </c>
      <c r="FK40" s="11" t="str">
        <f>IF(SUM(EQ40:ET40)-EU40&gt;0,SUM(EQ40:ET40)-EU40,"")</f>
        <v/>
      </c>
      <c r="FL40" s="11" t="str">
        <f>IF(MAX(FH40,FK40)&gt;0,MAX(FH40,FK40),"")</f>
        <v/>
      </c>
      <c r="FM40" s="11" t="str">
        <f>IF(EX40&gt;0,EX40,"")</f>
        <v/>
      </c>
      <c r="FN40" s="11" t="str">
        <f>IF(EY40&gt;0,EY40,"")</f>
        <v/>
      </c>
      <c r="FO40" s="11" t="str">
        <f>IF(SUM(EV40:EY40)-EZ40&gt;0,SUM(EV40:EY40)-EZ40,"")</f>
        <v/>
      </c>
      <c r="FP40" s="11" t="str">
        <f>IF(FC40&gt;0,FC40,"")</f>
        <v/>
      </c>
      <c r="FQ40" s="11" t="str">
        <f>IF(FD40&gt;0,FD40,"")</f>
        <v/>
      </c>
      <c r="FR40" s="11" t="str">
        <f>IF(SUM(FA40:FD40)-FE40&gt;0,SUM(FA40:FD40)-FE40,"")</f>
        <v/>
      </c>
      <c r="FS40" s="11" t="str">
        <f>IF(SUM(FL40,FO40,FR40)&gt;0,SUM(FL40,FO40,FR40),"")</f>
        <v/>
      </c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17"/>
      <c r="GH40" s="17"/>
      <c r="GI40" s="17"/>
      <c r="GJ40" s="17"/>
      <c r="GK40" s="17"/>
      <c r="GL40" s="17"/>
      <c r="GM40" s="17"/>
      <c r="GN40" s="40" t="str">
        <f>IF(FV40&gt;0,FV40,"")</f>
        <v/>
      </c>
      <c r="GO40" s="40" t="str">
        <f>IF(FW40&gt;0,FW40,"")</f>
        <v/>
      </c>
      <c r="GP40" s="40" t="str">
        <f>IF(SUM(FT40:FW40)-FX40&gt;0,SUM(FT40:FW40)-FX40,"")</f>
        <v/>
      </c>
      <c r="GQ40" s="40" t="str">
        <f>IF(GA40&gt;0,GA40,"")</f>
        <v/>
      </c>
      <c r="GR40" s="40" t="str">
        <f>IF(GB40&gt;0,GB40,"")</f>
        <v/>
      </c>
      <c r="GS40" s="40" t="str">
        <f>IF(SUM(FY40:GB40)-GC40&gt;0,SUM(FY40:GB40)-GC40,"")</f>
        <v/>
      </c>
      <c r="GT40" s="40" t="str">
        <f>IF(MAX(GP40,GS40)&gt;0,MAX(GP40,GS40),"")</f>
        <v/>
      </c>
      <c r="GU40" s="40" t="str">
        <f>IF(GF40&gt;0,GF40,"")</f>
        <v/>
      </c>
      <c r="GV40" s="40" t="str">
        <f>IF(GG40&gt;0,GG40,"")</f>
        <v/>
      </c>
      <c r="GW40" s="40" t="str">
        <f>IF(SUM(GD40:GG40)-GH40&gt;0,SUM(GD40:GG40)-GH40,"")</f>
        <v/>
      </c>
      <c r="GX40" s="40" t="str">
        <f>IF(GK40&gt;0,GK40,"")</f>
        <v/>
      </c>
      <c r="GY40" s="40" t="str">
        <f>IF(GL40&gt;0,GL40,"")</f>
        <v/>
      </c>
      <c r="GZ40" s="40" t="str">
        <f>IF(SUM(GI40:GL40)-GM40&gt;0,SUM(GI40:GL40)-GM40,"")</f>
        <v/>
      </c>
      <c r="HA40" s="40" t="str">
        <f>IF(SUM(GT40,GW40,GZ40)&gt;0,SUM(GT40,GW40,GZ40),"")</f>
        <v/>
      </c>
      <c r="HB40" s="18"/>
      <c r="HC40" s="18"/>
      <c r="HD40" s="18"/>
      <c r="HE40" s="18"/>
      <c r="HF40" s="18"/>
      <c r="HG40" s="18"/>
      <c r="HH40" s="18"/>
      <c r="HI40" s="18"/>
      <c r="HJ40" s="18"/>
      <c r="HK40" s="18"/>
      <c r="HL40" s="18"/>
      <c r="HM40" s="18"/>
      <c r="HN40" s="18"/>
      <c r="HO40" s="18"/>
      <c r="HP40" s="18"/>
      <c r="HQ40" s="18"/>
      <c r="HR40" s="18"/>
      <c r="HS40" s="18"/>
      <c r="HT40" s="18"/>
      <c r="HU40" s="18"/>
      <c r="HV40" s="11" t="str">
        <f>IF(HD40&gt;0,HD40,"")</f>
        <v/>
      </c>
      <c r="HW40" s="11" t="str">
        <f>IF(HE40&gt;0,HE40,"")</f>
        <v/>
      </c>
      <c r="HX40" s="11" t="str">
        <f>IF(SUM(HB40:HE40)-HF40&gt;0,SUM(HB40:HE40)-HF40,"")</f>
        <v/>
      </c>
      <c r="HY40" s="11" t="str">
        <f>IF(HI40&gt;0,HI40,"")</f>
        <v/>
      </c>
      <c r="HZ40" s="11" t="str">
        <f>IF(HJ40&gt;0,HJ40,"")</f>
        <v/>
      </c>
      <c r="IA40" s="11" t="str">
        <f>IF(SUM(HG40:HJ40)-HK40&gt;0,SUM(HG40:HJ40)-HK40,"")</f>
        <v/>
      </c>
      <c r="IB40" s="11" t="str">
        <f>IF(MAX(HX40,IA40)&gt;0,MAX(HX40,IA40),"")</f>
        <v/>
      </c>
      <c r="IC40" s="11" t="str">
        <f>IF(HN40&gt;0,HN40,"")</f>
        <v/>
      </c>
      <c r="ID40" s="11" t="str">
        <f>IF(HO40&gt;0,HO40,"")</f>
        <v/>
      </c>
      <c r="IE40" s="11" t="str">
        <f>IF(SUM(HL40:HO40)-HP40&gt;0,SUM(HL40:HO40)-HP40,"")</f>
        <v/>
      </c>
      <c r="IF40" s="11" t="str">
        <f>IF(HS40&gt;0,HS40,"")</f>
        <v/>
      </c>
      <c r="IG40" s="11" t="str">
        <f>IF(HT40&gt;0,HT40,"")</f>
        <v/>
      </c>
      <c r="IH40" s="11" t="str">
        <f>IF(SUM(HQ40:HT40)-HU40&gt;0,SUM(HQ40:HT40)-HU40,"")</f>
        <v/>
      </c>
      <c r="II40" s="11" t="str">
        <f>IF(SUM(IB40,IE40,IH40)&gt;0,SUM(IB40,IE40,IH40),"")</f>
        <v/>
      </c>
      <c r="IJ40" s="17"/>
      <c r="IK40" s="17"/>
      <c r="IL40" s="17"/>
      <c r="IM40" s="17"/>
      <c r="IN40" s="17"/>
      <c r="IO40" s="17"/>
      <c r="IP40" s="17"/>
      <c r="IQ40" s="17"/>
      <c r="IR40" s="17"/>
      <c r="IS40" s="17"/>
      <c r="IT40" s="17"/>
      <c r="IU40" s="17"/>
      <c r="IV40" s="17"/>
      <c r="IW40" s="17"/>
      <c r="IX40" s="17"/>
      <c r="IY40" s="17"/>
      <c r="IZ40" s="17"/>
      <c r="JA40" s="17"/>
      <c r="JB40" s="17"/>
      <c r="JC40" s="17"/>
      <c r="JD40" s="40" t="str">
        <f>IF(IL40&gt;0,IL40,"")</f>
        <v/>
      </c>
      <c r="JE40" s="40" t="str">
        <f>IF(IM40&gt;0,IM40,"")</f>
        <v/>
      </c>
      <c r="JF40" s="40" t="str">
        <f>IF(SUM(IJ40:IM40)-IN40&gt;0,SUM(IJ40:IM40)-IN40,"")</f>
        <v/>
      </c>
      <c r="JG40" s="40" t="str">
        <f>IF(IQ40&gt;0,IQ40,"")</f>
        <v/>
      </c>
      <c r="JH40" s="40" t="str">
        <f>IF(IR40&gt;0,IR40,"")</f>
        <v/>
      </c>
      <c r="JI40" s="40" t="str">
        <f>IF(SUM(IO40:IR40)-IS40&gt;0,SUM(IO40:IR40)-IS40,"")</f>
        <v/>
      </c>
      <c r="JJ40" s="40" t="str">
        <f>IF(MAX(JF40,JI40)&gt;0,MAX(JF40,JI40),"")</f>
        <v/>
      </c>
      <c r="JK40" s="40" t="str">
        <f>IF(IV40&gt;0,IV40,"")</f>
        <v/>
      </c>
      <c r="JL40" s="40" t="str">
        <f>IF(IW40&gt;0,IW40,"")</f>
        <v/>
      </c>
      <c r="JM40" s="40" t="str">
        <f>IF(SUM(IT40:IW40)-IX40&gt;0,SUM(IT40:IW40)-IX40,"")</f>
        <v/>
      </c>
      <c r="JN40" s="40" t="str">
        <f>IF(JA40&gt;0,JA40,"")</f>
        <v/>
      </c>
      <c r="JO40" s="40" t="str">
        <f>IF(JB40&gt;0,JB40,"")</f>
        <v/>
      </c>
      <c r="JP40" s="40" t="str">
        <f>IF(SUM(IY40:JB40)-JC40&gt;0,SUM(IY40:JB40)-JC40,"")</f>
        <v/>
      </c>
      <c r="JQ40" s="40" t="str">
        <f>IF(SUM(JJ40,JM40,JP40)&gt;0,SUM(JJ40,JM40,JP40),"")</f>
        <v/>
      </c>
      <c r="JR40" s="18"/>
      <c r="JS40" s="18"/>
      <c r="JT40" s="18"/>
      <c r="JU40" s="18"/>
      <c r="JV40" s="18"/>
      <c r="JW40" s="18"/>
      <c r="JX40" s="18"/>
      <c r="JY40" s="18"/>
      <c r="JZ40" s="18"/>
      <c r="KA40" s="18"/>
      <c r="KB40" s="18"/>
      <c r="KC40" s="18"/>
      <c r="KD40" s="18"/>
      <c r="KE40" s="18"/>
      <c r="KF40" s="18"/>
      <c r="KG40" s="18"/>
      <c r="KH40" s="18"/>
      <c r="KI40" s="18"/>
      <c r="KJ40" s="18"/>
      <c r="KK40" s="18"/>
      <c r="KL40" s="11" t="str">
        <f>IF(JT40&gt;0,JT40,"")</f>
        <v/>
      </c>
      <c r="KM40" s="11" t="str">
        <f>IF(JU40&gt;0,JU40,"")</f>
        <v/>
      </c>
      <c r="KN40" s="11" t="str">
        <f>IF(SUM(JR40:JU40)-JV40&gt;0,SUM(JR40:JU40)-JV40,"")</f>
        <v/>
      </c>
      <c r="KO40" s="11" t="str">
        <f>IF(JY40&gt;0,JY40,"")</f>
        <v/>
      </c>
      <c r="KP40" s="11" t="str">
        <f>IF(JZ40&gt;0,JZ40,"")</f>
        <v/>
      </c>
      <c r="KQ40" s="11" t="str">
        <f>IF(SUM(JW40:JZ40)-KA40&gt;0,SUM(JW40:JZ40)-KA40,"")</f>
        <v/>
      </c>
      <c r="KR40" s="11" t="str">
        <f>IF(MAX(KN40,KQ40)&gt;0,MAX(KN40,KQ40),"")</f>
        <v/>
      </c>
      <c r="KS40" s="11" t="str">
        <f>IF(KD40&gt;0,KD40,"")</f>
        <v/>
      </c>
      <c r="KT40" s="11" t="str">
        <f>IF(KE40&gt;0,KE40,"")</f>
        <v/>
      </c>
      <c r="KU40" s="11" t="str">
        <f>IF(SUM(KB40:KE40)-KF40&gt;0,SUM(KB40:KE40)-KF40,"")</f>
        <v/>
      </c>
      <c r="KV40" s="11" t="str">
        <f>IF(KI40&gt;0,KI40,"")</f>
        <v/>
      </c>
      <c r="KW40" s="11" t="str">
        <f>IF(KJ40&gt;0,KJ40,"")</f>
        <v/>
      </c>
      <c r="KX40" s="11" t="str">
        <f>IF(SUM(KG40:KJ40)-KK40&gt;0,SUM(KG40:KJ40)-KK40,"")</f>
        <v/>
      </c>
      <c r="KY40" s="11" t="str">
        <f>IF(SUM(KR40,KU40,KX40)&gt;0,SUM(KR40,KU40,KX40),"")</f>
        <v/>
      </c>
      <c r="KZ40" s="17"/>
      <c r="LA40" s="17"/>
      <c r="LB40" s="17"/>
      <c r="LC40" s="17"/>
      <c r="LD40" s="17"/>
      <c r="LE40" s="17"/>
      <c r="LF40" s="17"/>
      <c r="LG40" s="17"/>
      <c r="LH40" s="17"/>
      <c r="LI40" s="17"/>
      <c r="LJ40" s="17"/>
      <c r="LK40" s="17"/>
      <c r="LL40" s="17"/>
      <c r="LM40" s="17"/>
      <c r="LN40" s="17"/>
      <c r="LO40" s="17"/>
      <c r="LP40" s="17"/>
      <c r="LQ40" s="17"/>
      <c r="LR40" s="17"/>
      <c r="LS40" s="17"/>
      <c r="LT40" s="40" t="str">
        <f>IF(LB40&gt;0,LB40,"")</f>
        <v/>
      </c>
      <c r="LU40" s="40" t="str">
        <f>IF(LC40&gt;0,LC40,"")</f>
        <v/>
      </c>
      <c r="LV40" s="40" t="str">
        <f>IF(SUM(KZ40:LC40)-LD40&gt;0,SUM(KZ40:LC40)-LD40,"")</f>
        <v/>
      </c>
      <c r="LW40" s="40" t="str">
        <f>IF(LG40&gt;0,LG40,"")</f>
        <v/>
      </c>
      <c r="LX40" s="40" t="str">
        <f>IF(LH40&gt;0,LH40,"")</f>
        <v/>
      </c>
      <c r="LY40" s="40" t="str">
        <f>IF(SUM(LE40:LH40)-LI40&gt;0,SUM(LE40:LH40)-LI40,"")</f>
        <v/>
      </c>
      <c r="LZ40" s="40" t="str">
        <f>IF(MAX(LV40,LY40)&gt;0,MAX(LV40,LY40),"")</f>
        <v/>
      </c>
      <c r="MA40" s="40" t="str">
        <f>IF(LL40&gt;0,LL40,"")</f>
        <v/>
      </c>
      <c r="MB40" s="40" t="str">
        <f>IF(LM40&gt;0,LM40,"")</f>
        <v/>
      </c>
      <c r="MC40" s="40" t="str">
        <f>IF(SUM(LJ40:LM40)-LN40&gt;0,SUM(LJ40:LM40)-LN40,"")</f>
        <v/>
      </c>
      <c r="MD40" s="40" t="str">
        <f>IF(LQ40&gt;0,LQ40,"")</f>
        <v/>
      </c>
      <c r="ME40" s="40" t="str">
        <f>IF(LR40&gt;0,LR40,"")</f>
        <v/>
      </c>
      <c r="MF40" s="40" t="str">
        <f>IF(SUM(LO40:LR40)-LS40&gt;0,SUM(LO40:LR40)-LS40,"")</f>
        <v/>
      </c>
      <c r="MG40" s="40" t="str">
        <f>IF(SUM(LZ40,MC40,MF40)&gt;0,SUM(LZ40,MC40,MF40),"")</f>
        <v/>
      </c>
      <c r="MH40" s="18"/>
      <c r="MI40" s="18"/>
      <c r="MJ40" s="18"/>
      <c r="MK40" s="18"/>
      <c r="ML40" s="18"/>
      <c r="MM40" s="18"/>
      <c r="MN40" s="18"/>
      <c r="MO40" s="18"/>
      <c r="MP40" s="18"/>
      <c r="MQ40" s="18"/>
      <c r="MR40" s="18"/>
      <c r="MS40" s="18"/>
      <c r="MT40" s="18"/>
      <c r="MU40" s="18"/>
      <c r="MV40" s="18"/>
      <c r="MW40" s="18"/>
      <c r="MX40" s="18"/>
      <c r="MY40" s="18"/>
      <c r="MZ40" s="18"/>
      <c r="NA40" s="18"/>
      <c r="NB40" s="11" t="str">
        <f>IF(MJ40&gt;0,MJ40,"")</f>
        <v/>
      </c>
      <c r="NC40" s="11" t="str">
        <f>IF(MK40&gt;0,MK40,"")</f>
        <v/>
      </c>
      <c r="ND40" s="11" t="str">
        <f>IF(SUM(MH40:MK40)-ML40&gt;0,SUM(MH40:MK40)-ML40,"")</f>
        <v/>
      </c>
      <c r="NE40" s="11" t="str">
        <f>IF(MO40&gt;0,MO40,"")</f>
        <v/>
      </c>
      <c r="NF40" s="11" t="str">
        <f>IF(MP40&gt;0,MP40,"")</f>
        <v/>
      </c>
      <c r="NG40" s="11" t="str">
        <f>IF(SUM(MM40:MP40)-MQ40&gt;0,SUM(MM40:MP40)-MQ40,"")</f>
        <v/>
      </c>
      <c r="NH40" s="11" t="str">
        <f>IF(MAX(ND40,NG40)&gt;0,MAX(ND40,NG40),"")</f>
        <v/>
      </c>
      <c r="NI40" s="11" t="str">
        <f>IF(MT40&gt;0,MT40,"")</f>
        <v/>
      </c>
      <c r="NJ40" s="11" t="str">
        <f>IF(MU40&gt;0,MU40,"")</f>
        <v/>
      </c>
      <c r="NK40" s="11" t="str">
        <f>IF(SUM(MR40:MU40)-MV40&gt;0,SUM(MR40:MU40)-MV40,"")</f>
        <v/>
      </c>
      <c r="NL40" s="11" t="str">
        <f>IF(MY40&gt;0,MY40,"")</f>
        <v/>
      </c>
      <c r="NM40" s="11" t="str">
        <f>IF(MZ40&gt;0,MZ40,"")</f>
        <v/>
      </c>
      <c r="NN40" s="11" t="str">
        <f>IF(SUM(MW40:MZ40)-NA40&gt;0,SUM(MW40:MZ40)-NA40,"")</f>
        <v/>
      </c>
      <c r="NO40" s="11" t="str">
        <f>IF(SUM(NH40,NK40,NN40)&gt;0,SUM(NH40,NK40,NN40),"")</f>
        <v/>
      </c>
      <c r="NP40" s="17"/>
      <c r="NQ40" s="17"/>
      <c r="NR40" s="17"/>
      <c r="NS40" s="17"/>
      <c r="NT40" s="17"/>
      <c r="NU40" s="17"/>
      <c r="NV40" s="17"/>
      <c r="NW40" s="17"/>
      <c r="NX40" s="17"/>
      <c r="NY40" s="17"/>
      <c r="NZ40" s="17"/>
      <c r="OA40" s="17"/>
      <c r="OB40" s="17"/>
      <c r="OC40" s="17"/>
      <c r="OD40" s="17"/>
      <c r="OE40" s="17"/>
      <c r="OF40" s="17"/>
      <c r="OG40" s="17"/>
      <c r="OH40" s="17"/>
      <c r="OI40" s="17"/>
      <c r="OJ40" s="40" t="str">
        <f>IF(NR40&gt;0,NR40,"")</f>
        <v/>
      </c>
      <c r="OK40" s="40" t="str">
        <f>IF(NS40&gt;0,NS40,"")</f>
        <v/>
      </c>
      <c r="OL40" s="40" t="str">
        <f>IF(SUM(NP40:NS40)-NT40&gt;0,SUM(NP40:NS40)-NT40,"")</f>
        <v/>
      </c>
      <c r="OM40" s="40" t="str">
        <f>IF(NW40&gt;0,NW40,"")</f>
        <v/>
      </c>
      <c r="ON40" s="40" t="str">
        <f>IF(NX40&gt;0,NX40,"")</f>
        <v/>
      </c>
      <c r="OO40" s="40" t="str">
        <f>IF(SUM(NU40:NX40)-NY40&gt;0,SUM(NU40:NX40)-NY40,"")</f>
        <v/>
      </c>
      <c r="OP40" s="40" t="str">
        <f>IF(MAX(OL40,OO40)&gt;0,MAX(OL40,OO40),"")</f>
        <v/>
      </c>
      <c r="OQ40" s="40" t="str">
        <f>IF(OB40&gt;0,OB40,"")</f>
        <v/>
      </c>
      <c r="OR40" s="40" t="str">
        <f>IF(OC40&gt;0,OC40,"")</f>
        <v/>
      </c>
      <c r="OS40" s="40" t="str">
        <f>IF(SUM(NZ40:OC40)-OD40&gt;0,SUM(NZ40:OC40)-OD40,"")</f>
        <v/>
      </c>
      <c r="OT40" s="40" t="str">
        <f>IF(OG40&gt;0,OG40,"")</f>
        <v/>
      </c>
      <c r="OU40" s="40" t="str">
        <f>IF(OH40&gt;0,OH40,"")</f>
        <v/>
      </c>
      <c r="OV40" s="40" t="str">
        <f>IF(SUM(OE40:OH40)-OI40&gt;0,SUM(OE40:OH40)-OI40,"")</f>
        <v/>
      </c>
      <c r="OW40" s="40" t="str">
        <f>IF(SUM(OP40,OS40,OV40)&gt;0,SUM(OP40,OS40,OV40),"")</f>
        <v/>
      </c>
      <c r="OX40" s="18"/>
      <c r="OY40" s="18"/>
      <c r="OZ40" s="18"/>
      <c r="PA40" s="18"/>
      <c r="PB40" s="18"/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1" t="str">
        <f>IF(OZ40&gt;0,OZ40,"")</f>
        <v/>
      </c>
      <c r="PS40" s="11" t="str">
        <f>IF(PA40&gt;0,PA40,"")</f>
        <v/>
      </c>
      <c r="PT40" s="11" t="str">
        <f>IF(SUM(OX40:PA40)-PB40&gt;0,SUM(OX40:PA40)-PB40,"")</f>
        <v/>
      </c>
      <c r="PU40" s="11" t="str">
        <f>IF(PE40&gt;0,PE40,"")</f>
        <v/>
      </c>
      <c r="PV40" s="11" t="str">
        <f>IF(PF40&gt;0,PF40,"")</f>
        <v/>
      </c>
      <c r="PW40" s="11" t="str">
        <f>IF(SUM(PC40:PF40)-PG40&gt;0,SUM(PC40:PF40)-PG40,"")</f>
        <v/>
      </c>
      <c r="PX40" s="11" t="str">
        <f>IF(MAX(PT40,PW40)&gt;0,MAX(PT40,PW40),"")</f>
        <v/>
      </c>
      <c r="PY40" s="11" t="str">
        <f>IF(PJ40&gt;0,PJ40,"")</f>
        <v/>
      </c>
      <c r="PZ40" s="11" t="str">
        <f>IF(PK40&gt;0,PK40,"")</f>
        <v/>
      </c>
      <c r="QA40" s="11" t="str">
        <f>IF(SUM(PH40:PK40)-PL40&gt;0,SUM(PH40:PK40)-PL40,"")</f>
        <v/>
      </c>
      <c r="QB40" s="11" t="str">
        <f>IF(PO40&gt;0,PO40,"")</f>
        <v/>
      </c>
      <c r="QC40" s="11" t="str">
        <f>IF(PP40&gt;0,PP40,"")</f>
        <v/>
      </c>
      <c r="QD40" s="11" t="str">
        <f>IF(SUM(PM40:PP40)-PQ40&gt;0,SUM(PM40:PP40)-PQ40,"")</f>
        <v/>
      </c>
      <c r="QE40" s="11" t="str">
        <f>IF(SUM(PX40,QA40,QD40)&gt;0,SUM(PX40,QA40,QD40),"")</f>
        <v/>
      </c>
      <c r="QF40" s="17"/>
      <c r="QG40" s="17"/>
      <c r="QH40" s="17"/>
      <c r="QI40" s="17"/>
      <c r="QJ40" s="17"/>
      <c r="QK40" s="17"/>
      <c r="QL40" s="17"/>
      <c r="QM40" s="17"/>
      <c r="QN40" s="17"/>
      <c r="QO40" s="17"/>
      <c r="QP40" s="17"/>
      <c r="QQ40" s="17"/>
      <c r="QR40" s="17"/>
      <c r="QS40" s="17"/>
      <c r="QT40" s="17"/>
      <c r="QU40" s="17"/>
      <c r="QV40" s="17"/>
      <c r="QW40" s="17"/>
      <c r="QX40" s="17"/>
      <c r="QY40" s="17"/>
      <c r="QZ40" s="40" t="str">
        <f>IF(QH40&gt;0,QH40,"")</f>
        <v/>
      </c>
      <c r="RA40" s="40" t="str">
        <f>IF(QI40&gt;0,QI40,"")</f>
        <v/>
      </c>
      <c r="RB40" s="40" t="str">
        <f>IF(SUM(QF40:QI40)-QJ40&gt;0,SUM(QF40:QI40)-QJ40,"")</f>
        <v/>
      </c>
      <c r="RC40" s="40" t="str">
        <f>IF(QM40&gt;0,QM40,"")</f>
        <v/>
      </c>
      <c r="RD40" s="40" t="str">
        <f>IF(QN40&gt;0,QN40,"")</f>
        <v/>
      </c>
      <c r="RE40" s="40" t="str">
        <f>IF(SUM(QK40:QN40)-QO40&gt;0,SUM(QK40:QN40)-QO40,"")</f>
        <v/>
      </c>
      <c r="RF40" s="40" t="str">
        <f>IF(MAX(RB40,RE40)&gt;0,MAX(RB40,RE40),"")</f>
        <v/>
      </c>
      <c r="RG40" s="40" t="str">
        <f>IF(QR40&gt;0,QR40,"")</f>
        <v/>
      </c>
      <c r="RH40" s="40" t="str">
        <f>IF(QS40&gt;0,QS40,"")</f>
        <v/>
      </c>
      <c r="RI40" s="40" t="str">
        <f>IF(SUM(QP40:QS40)-QT40&gt;0,SUM(QP40:QS40)-QT40,"")</f>
        <v/>
      </c>
      <c r="RJ40" s="40" t="str">
        <f>IF(QW40&gt;0,QW40,"")</f>
        <v/>
      </c>
      <c r="RK40" s="40" t="str">
        <f>IF(QX40&gt;0,QX40,"")</f>
        <v/>
      </c>
      <c r="RL40" s="40" t="str">
        <f>IF(SUM(QU40:QX40)-QY40&gt;0,SUM(QU40:QX40)-QY40,"")</f>
        <v/>
      </c>
      <c r="RM40" s="40" t="str">
        <f>IF(SUM(RF40,RI40,RL40)&gt;0,SUM(RF40,RI40,RL40),"")</f>
        <v/>
      </c>
      <c r="RN40" s="18"/>
      <c r="RO40" s="18"/>
      <c r="RP40" s="18"/>
      <c r="RQ40" s="18"/>
      <c r="RR40" s="18"/>
      <c r="RS40" s="18"/>
      <c r="RT40" s="18"/>
      <c r="RU40" s="18"/>
      <c r="RV40" s="18"/>
      <c r="RW40" s="18"/>
      <c r="RX40" s="18"/>
      <c r="RY40" s="18"/>
      <c r="RZ40" s="18"/>
      <c r="SA40" s="18"/>
      <c r="SB40" s="18"/>
      <c r="SC40" s="18"/>
      <c r="SD40" s="18"/>
      <c r="SE40" s="18"/>
      <c r="SF40" s="18"/>
      <c r="SG40" s="18"/>
      <c r="SH40" s="11" t="str">
        <f>IF(RP40&gt;0,RP40,"")</f>
        <v/>
      </c>
      <c r="SI40" s="11" t="str">
        <f>IF(RQ40&gt;0,RQ40,"")</f>
        <v/>
      </c>
      <c r="SJ40" s="11" t="str">
        <f>IF(SUM(RN40:RQ40)-RR40&gt;0,SUM(RN40:RQ40)-RR40,"")</f>
        <v/>
      </c>
      <c r="SK40" s="11" t="str">
        <f>IF(RU40&gt;0,RU40,"")</f>
        <v/>
      </c>
      <c r="SL40" s="11" t="str">
        <f>IF(RV40&gt;0,RV40,"")</f>
        <v/>
      </c>
      <c r="SM40" s="11" t="str">
        <f>IF(SUM(RS40:RV40)-RW40&gt;0,SUM(RS40:RV40)-RW40,"")</f>
        <v/>
      </c>
      <c r="SN40" s="11" t="str">
        <f>IF(MAX(SJ40,SM40)&gt;0,MAX(SJ40,SM40),"")</f>
        <v/>
      </c>
      <c r="SO40" s="11" t="str">
        <f>IF(RZ40&gt;0,RZ40,"")</f>
        <v/>
      </c>
      <c r="SP40" s="11" t="str">
        <f>IF(SA40&gt;0,SA40,"")</f>
        <v/>
      </c>
      <c r="SQ40" s="11" t="str">
        <f>IF(SUM(RX40:SA40)-SB40&gt;0,SUM(RX40:SA40)-SB40,"")</f>
        <v/>
      </c>
      <c r="SR40" s="11" t="str">
        <f>IF(SE40&gt;0,SE40,"")</f>
        <v/>
      </c>
      <c r="SS40" s="11" t="str">
        <f>IF(SF40&gt;0,SF40,"")</f>
        <v/>
      </c>
      <c r="ST40" s="11" t="str">
        <f>IF(SUM(SC40:SF40)-SG40&gt;0,SUM(SC40:SF40)-SG40,"")</f>
        <v/>
      </c>
      <c r="SU40" s="11" t="str">
        <f>IF(SUM(SN40,SQ40,ST40)&gt;0,SUM(SN40,SQ40,ST40),"")</f>
        <v/>
      </c>
      <c r="SV40" s="22">
        <f>IF($CP40="P",CA40,(CA40+AZ40)/2)</f>
        <v>7.15</v>
      </c>
      <c r="SW40" s="22">
        <f>IF($CP40="P",CB40,(CB40+BA40)/2)</f>
        <v>4.5999999999999996</v>
      </c>
      <c r="SX40" s="22">
        <f>IF($CP40="P",CC40,(CC40+BB40)/2)</f>
        <v>5.05</v>
      </c>
      <c r="SY40" s="22">
        <f>IF($CP40="P",CD40,(CD40+BC40)/2)</f>
        <v>6.835</v>
      </c>
      <c r="SZ40" s="22">
        <f>IF($CP40="P",CE40,(CE40+BD40)/2)</f>
        <v>0</v>
      </c>
      <c r="TA40" s="22">
        <f>IF($CP40="P",CF40,(CF40+BE40)/2)</f>
        <v>1.5</v>
      </c>
      <c r="TB40" s="22">
        <f>IF($CP40="P",CG40,(CG40+BF40)/2)</f>
        <v>1</v>
      </c>
      <c r="TC40" s="22">
        <f>IF($CP40="P",CH40,(CH40+BG40)/2)</f>
        <v>1.05</v>
      </c>
      <c r="TD40" s="22">
        <f>IF($CP40="P",CI40,(CI40+BH40)/2)</f>
        <v>1.4450000000000001</v>
      </c>
      <c r="TE40" s="22">
        <f>IF($CP40="P",CJ40,(CJ40+BI40)/2)</f>
        <v>0</v>
      </c>
      <c r="TF40" s="22">
        <f>IF($CP40="P",CK40,(CK40+BJ40)/2)</f>
        <v>0</v>
      </c>
      <c r="TG40" s="22">
        <f>IF($CP40="P",CL40,(CL40+BK40)/2)</f>
        <v>0</v>
      </c>
      <c r="TH40" s="22">
        <f>IF($CP40="P",CM40,(CM40+BL40)/2)</f>
        <v>0</v>
      </c>
      <c r="TI40" s="22">
        <f>IF($CP40="P",CN40,(CN40+BM40)/2)</f>
        <v>0</v>
      </c>
      <c r="TJ40" s="22">
        <f>IF($CP40="P",CO40,(CO40+BN40)/2)</f>
        <v>0</v>
      </c>
      <c r="TK40" s="27" t="s">
        <v>46</v>
      </c>
      <c r="TL40" s="40">
        <f>IF(SX40&gt;0,SX40,"")</f>
        <v>5.05</v>
      </c>
      <c r="TM40" s="40">
        <f>IF(SY40&gt;0,SY40,"")</f>
        <v>6.835</v>
      </c>
      <c r="TN40" s="40">
        <f>IF(SUM(SV40:SY40)-SZ40&gt;0,SUM(SV40:SY40)-SZ40,"")</f>
        <v>23.635000000000002</v>
      </c>
      <c r="TO40" s="40">
        <f>IF(TC40&gt;0,TC40,"")</f>
        <v>1.05</v>
      </c>
      <c r="TP40" s="40">
        <f>IF(TD40&gt;0,TD40,"")</f>
        <v>1.4450000000000001</v>
      </c>
      <c r="TQ40" s="40">
        <f>IF(SUM(TA40:TD40)-TE40&gt;0,SUM(TA40:TD40)-TE40,"")</f>
        <v>4.9950000000000001</v>
      </c>
      <c r="TR40" s="40">
        <f>IF(MAX(TN40,TQ40)&gt;0,MAX(TN40,TQ40),"")</f>
        <v>23.635000000000002</v>
      </c>
      <c r="TS40" s="40" t="str">
        <f>IF(TH40&gt;0,TH40,"")</f>
        <v/>
      </c>
      <c r="TT40" s="40" t="str">
        <f>IF(TI40&gt;0,TI40,"")</f>
        <v/>
      </c>
      <c r="TU40" s="40" t="str">
        <f>IF(SUM(TF40:TI40)-TJ40&gt;0,SUM(TF40:TI40)-TJ40,"")</f>
        <v/>
      </c>
      <c r="TV40" s="40">
        <f>IF(SUM(TR40,TU40)&gt;0,SUM(TR40,TU40),"")</f>
        <v>23.635000000000002</v>
      </c>
    </row>
    <row r="41" spans="1:542" x14ac:dyDescent="0.2">
      <c r="C41" s="5"/>
      <c r="E41" s="1"/>
    </row>
    <row r="42" spans="1:542" x14ac:dyDescent="0.2">
      <c r="I42" s="36"/>
      <c r="K42" s="36"/>
    </row>
    <row r="43" spans="1:542" x14ac:dyDescent="0.2">
      <c r="C43" s="23" t="s">
        <v>44</v>
      </c>
      <c r="D43" s="5"/>
      <c r="I43" s="3"/>
      <c r="AR43" s="41"/>
      <c r="AS43" s="41"/>
      <c r="AT43" s="41"/>
      <c r="AV43" s="32"/>
      <c r="AW43" s="32"/>
      <c r="AY43" s="53">
        <v>13.5</v>
      </c>
      <c r="BS43" s="41"/>
      <c r="BT43" s="41"/>
      <c r="BU43" s="41"/>
      <c r="BW43" s="32"/>
      <c r="BX43" s="32"/>
      <c r="BZ43" s="53">
        <v>13.5</v>
      </c>
      <c r="CT43" s="41"/>
      <c r="CU43" s="41"/>
      <c r="CV43" s="41"/>
      <c r="CX43" s="32"/>
      <c r="CY43" s="32"/>
      <c r="DA43" s="53">
        <v>13.5</v>
      </c>
      <c r="DX43" s="5"/>
      <c r="DY43" s="5"/>
      <c r="EH43" s="2"/>
      <c r="EI43" s="2"/>
      <c r="EK43" s="53">
        <v>13.5</v>
      </c>
      <c r="FF43" s="5"/>
      <c r="FG43" s="5"/>
      <c r="FP43" s="2"/>
      <c r="FQ43" s="2"/>
      <c r="FS43" s="53">
        <v>13.5</v>
      </c>
      <c r="GN43" s="5"/>
      <c r="GO43" s="5"/>
      <c r="GX43" s="2"/>
      <c r="GY43" s="2"/>
      <c r="HA43" s="53">
        <v>13.5</v>
      </c>
      <c r="HV43" s="5"/>
      <c r="HW43" s="5"/>
      <c r="IF43" s="2"/>
      <c r="IG43" s="2"/>
      <c r="II43" s="53">
        <v>13.5</v>
      </c>
      <c r="JD43" s="5"/>
      <c r="JE43" s="5"/>
      <c r="JN43" s="2"/>
      <c r="JO43" s="2"/>
      <c r="JQ43" s="53">
        <v>13.5</v>
      </c>
      <c r="KL43" s="5"/>
      <c r="KM43" s="5"/>
      <c r="KV43" s="2"/>
      <c r="KW43" s="2"/>
      <c r="KY43" s="53">
        <v>13.5</v>
      </c>
      <c r="LT43" s="5"/>
      <c r="LU43" s="5"/>
      <c r="MD43" s="2"/>
      <c r="ME43" s="2"/>
      <c r="MG43" s="53">
        <v>13.5</v>
      </c>
      <c r="NB43" s="5"/>
      <c r="NC43" s="5"/>
      <c r="NL43" s="2"/>
      <c r="NM43" s="2"/>
      <c r="NO43" s="53">
        <v>13.5</v>
      </c>
      <c r="OJ43" s="5"/>
      <c r="OK43" s="5"/>
      <c r="OT43" s="2"/>
      <c r="OU43" s="2"/>
      <c r="OW43" s="53">
        <v>13.5</v>
      </c>
      <c r="PR43" s="5"/>
      <c r="PS43" s="5"/>
      <c r="QB43" s="2"/>
      <c r="QC43" s="2"/>
      <c r="QE43" s="53">
        <v>13.5</v>
      </c>
      <c r="QZ43" s="5"/>
      <c r="RA43" s="5"/>
      <c r="RJ43" s="2"/>
      <c r="RK43" s="2"/>
      <c r="RM43" s="53">
        <v>13.5</v>
      </c>
      <c r="SH43" s="5"/>
      <c r="SI43" s="5"/>
      <c r="SR43" s="2"/>
      <c r="SS43" s="2"/>
      <c r="SU43" s="53">
        <v>13.5</v>
      </c>
    </row>
    <row r="44" spans="1:542" hidden="1" x14ac:dyDescent="0.2">
      <c r="C44" s="30" t="s">
        <v>43</v>
      </c>
      <c r="D44" s="5"/>
      <c r="X44" s="2"/>
      <c r="AR44" s="41"/>
      <c r="AS44" s="41"/>
      <c r="AT44" s="41"/>
      <c r="AV44" s="32"/>
      <c r="AW44" s="32"/>
      <c r="AY44" s="54">
        <v>1000</v>
      </c>
      <c r="BS44" s="41"/>
      <c r="BT44" s="41"/>
      <c r="BU44" s="41"/>
      <c r="BW44" s="32"/>
      <c r="BX44" s="32"/>
      <c r="BZ44" s="54">
        <v>1000</v>
      </c>
      <c r="CT44" s="41"/>
      <c r="CU44" s="41"/>
      <c r="CV44" s="41"/>
      <c r="CX44" s="32"/>
      <c r="CY44" s="32"/>
      <c r="DA44" s="54">
        <v>1000</v>
      </c>
      <c r="DX44" s="5"/>
      <c r="DY44" s="5"/>
      <c r="EH44" s="2"/>
      <c r="EI44" s="2"/>
      <c r="EK44" s="54">
        <v>1000</v>
      </c>
      <c r="FF44" s="5"/>
      <c r="FG44" s="5"/>
      <c r="FP44" s="2"/>
      <c r="FQ44" s="2"/>
      <c r="FS44" s="54">
        <v>1000</v>
      </c>
      <c r="GN44" s="5"/>
      <c r="GO44" s="5"/>
      <c r="GX44" s="2"/>
      <c r="GY44" s="2"/>
      <c r="HA44" s="54">
        <v>1000</v>
      </c>
      <c r="HV44" s="5"/>
      <c r="HW44" s="5"/>
      <c r="IF44" s="2"/>
      <c r="IG44" s="2"/>
      <c r="II44" s="54">
        <v>1000</v>
      </c>
      <c r="JD44" s="5"/>
      <c r="JE44" s="5"/>
      <c r="JN44" s="2"/>
      <c r="JO44" s="2"/>
      <c r="JQ44" s="54">
        <v>1000</v>
      </c>
      <c r="KL44" s="5"/>
      <c r="KM44" s="5"/>
      <c r="KV44" s="2"/>
      <c r="KW44" s="2"/>
      <c r="KY44" s="54">
        <v>1000</v>
      </c>
      <c r="LT44" s="5"/>
      <c r="LU44" s="5"/>
      <c r="MD44" s="2"/>
      <c r="ME44" s="2"/>
      <c r="MG44" s="54">
        <v>1000</v>
      </c>
      <c r="NB44" s="5"/>
      <c r="NC44" s="5"/>
      <c r="NL44" s="2"/>
      <c r="NM44" s="2"/>
      <c r="NO44" s="54">
        <v>1000</v>
      </c>
      <c r="OJ44" s="5"/>
      <c r="OK44" s="5"/>
      <c r="OT44" s="2"/>
      <c r="OU44" s="2"/>
      <c r="OW44" s="54">
        <v>1000</v>
      </c>
      <c r="PR44" s="5"/>
      <c r="PS44" s="5"/>
      <c r="QB44" s="2"/>
      <c r="QC44" s="2"/>
      <c r="QE44" s="54">
        <v>1000</v>
      </c>
      <c r="QZ44" s="5"/>
      <c r="RA44" s="5"/>
      <c r="RJ44" s="2"/>
      <c r="RK44" s="2"/>
      <c r="RM44" s="54">
        <v>1000</v>
      </c>
      <c r="SH44" s="5"/>
      <c r="SI44" s="5"/>
      <c r="SR44" s="2"/>
      <c r="SS44" s="2"/>
      <c r="SU44" s="54">
        <v>1000</v>
      </c>
    </row>
    <row r="45" spans="1:542" hidden="1" x14ac:dyDescent="0.2">
      <c r="A45" s="5"/>
      <c r="B45" s="5"/>
      <c r="C45" s="31" t="s">
        <v>55</v>
      </c>
      <c r="D45" s="5"/>
      <c r="F45" s="2"/>
      <c r="G45" s="66"/>
      <c r="AR45" s="41"/>
      <c r="AS45" s="41"/>
      <c r="AT45" s="41"/>
      <c r="AU45" s="32"/>
      <c r="AV45" s="32"/>
      <c r="AW45" s="32"/>
      <c r="AX45" s="32"/>
      <c r="AY45" s="55">
        <v>1000</v>
      </c>
      <c r="BS45" s="41"/>
      <c r="BT45" s="41"/>
      <c r="BU45" s="41"/>
      <c r="BW45" s="32"/>
      <c r="BX45" s="32"/>
      <c r="BZ45" s="55">
        <v>1000</v>
      </c>
      <c r="CT45" s="41"/>
      <c r="CU45" s="41"/>
      <c r="CV45" s="41"/>
      <c r="CW45" s="32"/>
      <c r="CX45" s="32"/>
      <c r="CY45" s="32"/>
      <c r="CZ45" s="32"/>
      <c r="DA45" s="55">
        <v>1000</v>
      </c>
      <c r="DX45" s="5"/>
      <c r="DY45" s="5"/>
      <c r="EH45" s="2"/>
      <c r="EI45" s="2"/>
      <c r="EK45" s="55">
        <v>1000</v>
      </c>
      <c r="FF45" s="5"/>
      <c r="FG45" s="5"/>
      <c r="FP45" s="2"/>
      <c r="FQ45" s="2"/>
      <c r="FS45" s="55">
        <v>1000</v>
      </c>
      <c r="GN45" s="5"/>
      <c r="GO45" s="5"/>
      <c r="GX45" s="2"/>
      <c r="GY45" s="2"/>
      <c r="HA45" s="55">
        <v>1000</v>
      </c>
      <c r="HV45" s="5"/>
      <c r="HW45" s="5"/>
      <c r="IF45" s="2"/>
      <c r="IG45" s="2"/>
      <c r="II45" s="55">
        <v>1000</v>
      </c>
      <c r="JD45" s="5"/>
      <c r="JE45" s="5"/>
      <c r="JN45" s="2"/>
      <c r="JO45" s="2"/>
      <c r="JQ45" s="55">
        <v>1000</v>
      </c>
      <c r="KL45" s="5"/>
      <c r="KM45" s="5"/>
      <c r="KV45" s="2"/>
      <c r="KW45" s="2"/>
      <c r="KY45" s="55">
        <v>1000</v>
      </c>
      <c r="LT45" s="5"/>
      <c r="LU45" s="5"/>
      <c r="MD45" s="2"/>
      <c r="ME45" s="2"/>
      <c r="MG45" s="55">
        <v>1000</v>
      </c>
      <c r="NB45" s="5"/>
      <c r="NC45" s="5"/>
      <c r="NL45" s="2"/>
      <c r="NM45" s="2"/>
      <c r="NO45" s="55">
        <v>1000</v>
      </c>
      <c r="OJ45" s="5"/>
      <c r="OK45" s="5"/>
      <c r="OT45" s="2"/>
      <c r="OU45" s="2"/>
      <c r="OW45" s="55">
        <v>1000</v>
      </c>
      <c r="PR45" s="5"/>
      <c r="PS45" s="5"/>
      <c r="QB45" s="2"/>
      <c r="QC45" s="2"/>
      <c r="QE45" s="55">
        <v>1000</v>
      </c>
      <c r="QZ45" s="5"/>
      <c r="RA45" s="5"/>
      <c r="RJ45" s="2"/>
      <c r="RK45" s="2"/>
      <c r="RM45" s="55">
        <v>1000</v>
      </c>
      <c r="SH45" s="5"/>
      <c r="SI45" s="5"/>
      <c r="SR45" s="2"/>
      <c r="SS45" s="2"/>
      <c r="SU45" s="55">
        <v>1000</v>
      </c>
    </row>
    <row r="46" spans="1:542" hidden="1" x14ac:dyDescent="0.2">
      <c r="A46" s="5"/>
      <c r="B46" s="5"/>
      <c r="C46" s="35" t="s">
        <v>62</v>
      </c>
      <c r="D46" s="5"/>
      <c r="F46" s="2"/>
      <c r="G46" s="66"/>
      <c r="AR46" s="41"/>
      <c r="AS46" s="41"/>
      <c r="AT46" s="41"/>
      <c r="AU46" s="32"/>
      <c r="AV46" s="32"/>
      <c r="AW46" s="32"/>
      <c r="AX46" s="32"/>
      <c r="AY46" s="56">
        <v>1000</v>
      </c>
      <c r="BS46" s="41"/>
      <c r="BT46" s="41"/>
      <c r="BU46" s="41"/>
      <c r="BW46" s="32"/>
      <c r="BX46" s="32"/>
      <c r="BZ46" s="56">
        <v>1000</v>
      </c>
      <c r="CT46" s="41"/>
      <c r="CU46" s="41"/>
      <c r="CV46" s="41"/>
      <c r="CW46" s="32"/>
      <c r="CX46" s="32"/>
      <c r="CY46" s="32"/>
      <c r="CZ46" s="32"/>
      <c r="DA46" s="56">
        <v>1000</v>
      </c>
      <c r="DX46" s="5"/>
      <c r="DY46" s="5"/>
      <c r="EH46" s="2"/>
      <c r="EI46" s="2"/>
      <c r="EK46" s="56">
        <v>1000</v>
      </c>
      <c r="FF46" s="5"/>
      <c r="FG46" s="5"/>
      <c r="FP46" s="2"/>
      <c r="FQ46" s="2"/>
      <c r="FS46" s="56">
        <v>1000</v>
      </c>
      <c r="GN46" s="5"/>
      <c r="GO46" s="5"/>
      <c r="GX46" s="2"/>
      <c r="GY46" s="2"/>
      <c r="HA46" s="56">
        <v>1000</v>
      </c>
      <c r="HV46" s="5"/>
      <c r="HW46" s="5"/>
      <c r="IF46" s="2"/>
      <c r="IG46" s="2"/>
      <c r="II46" s="56">
        <v>1000</v>
      </c>
      <c r="JD46" s="5"/>
      <c r="JE46" s="5"/>
      <c r="JN46" s="2"/>
      <c r="JO46" s="2"/>
      <c r="JQ46" s="56">
        <v>1000</v>
      </c>
      <c r="KL46" s="5"/>
      <c r="KM46" s="5"/>
      <c r="KV46" s="2"/>
      <c r="KW46" s="2"/>
      <c r="KY46" s="56">
        <v>1000</v>
      </c>
      <c r="LT46" s="5"/>
      <c r="LU46" s="5"/>
      <c r="MD46" s="2"/>
      <c r="ME46" s="2"/>
      <c r="MG46" s="56">
        <v>1000</v>
      </c>
      <c r="NB46" s="5"/>
      <c r="NC46" s="5"/>
      <c r="NL46" s="2"/>
      <c r="NM46" s="2"/>
      <c r="NO46" s="56">
        <v>1000</v>
      </c>
      <c r="OJ46" s="5"/>
      <c r="OK46" s="5"/>
      <c r="OT46" s="2"/>
      <c r="OU46" s="2"/>
      <c r="OW46" s="56">
        <v>1000</v>
      </c>
      <c r="PR46" s="5"/>
      <c r="PS46" s="5"/>
      <c r="QB46" s="2"/>
      <c r="QC46" s="2"/>
      <c r="QE46" s="56">
        <v>1000</v>
      </c>
      <c r="QZ46" s="5"/>
      <c r="RA46" s="5"/>
      <c r="RJ46" s="2"/>
      <c r="RK46" s="2"/>
      <c r="RM46" s="56">
        <v>1000</v>
      </c>
      <c r="SH46" s="5"/>
      <c r="SI46" s="5"/>
      <c r="SR46" s="2"/>
      <c r="SS46" s="2"/>
      <c r="SU46" s="56">
        <v>1000</v>
      </c>
    </row>
    <row r="47" spans="1:542" x14ac:dyDescent="0.2">
      <c r="A47" s="5"/>
      <c r="B47" s="5"/>
      <c r="C47" s="34" t="s">
        <v>41</v>
      </c>
      <c r="D47" s="5"/>
      <c r="AR47" s="41"/>
      <c r="AS47" s="41"/>
      <c r="AT47" s="41"/>
      <c r="AU47" s="32"/>
      <c r="AV47" s="32"/>
      <c r="AW47" s="32"/>
      <c r="AX47" s="32"/>
      <c r="AY47" s="57">
        <v>52.8</v>
      </c>
      <c r="BS47" s="41"/>
      <c r="BT47" s="41"/>
      <c r="BU47" s="41"/>
      <c r="BW47" s="32"/>
      <c r="BX47" s="32"/>
      <c r="BZ47" s="57">
        <v>52.8</v>
      </c>
      <c r="CT47" s="41"/>
      <c r="CU47" s="41"/>
      <c r="CV47" s="41"/>
      <c r="CW47" s="32"/>
      <c r="CX47" s="32"/>
      <c r="CY47" s="32"/>
      <c r="CZ47" s="32"/>
      <c r="DA47" s="57">
        <v>52.8</v>
      </c>
      <c r="DX47" s="5"/>
      <c r="DY47" s="5"/>
      <c r="EH47" s="2"/>
      <c r="EI47" s="2"/>
      <c r="EK47" s="57">
        <v>52.8</v>
      </c>
      <c r="FF47" s="5"/>
      <c r="FG47" s="5"/>
      <c r="FP47" s="2"/>
      <c r="FQ47" s="2"/>
      <c r="FS47" s="57">
        <v>52.8</v>
      </c>
      <c r="GN47" s="5"/>
      <c r="GO47" s="5"/>
      <c r="GX47" s="2"/>
      <c r="GY47" s="2"/>
      <c r="HA47" s="57">
        <v>52.8</v>
      </c>
      <c r="HV47" s="5"/>
      <c r="HW47" s="5"/>
      <c r="IF47" s="2"/>
      <c r="IG47" s="2"/>
      <c r="II47" s="57">
        <v>52.8</v>
      </c>
      <c r="JD47" s="5"/>
      <c r="JE47" s="5"/>
      <c r="JN47" s="2"/>
      <c r="JO47" s="2"/>
      <c r="JQ47" s="57">
        <v>52.8</v>
      </c>
      <c r="KL47" s="5"/>
      <c r="KM47" s="5"/>
      <c r="KV47" s="2"/>
      <c r="KW47" s="2"/>
      <c r="KY47" s="57">
        <v>52.8</v>
      </c>
      <c r="LT47" s="5"/>
      <c r="LU47" s="5"/>
      <c r="MD47" s="2"/>
      <c r="ME47" s="2"/>
      <c r="MG47" s="57">
        <v>52.8</v>
      </c>
      <c r="NB47" s="5"/>
      <c r="NC47" s="5"/>
      <c r="NL47" s="2"/>
      <c r="NM47" s="2"/>
      <c r="NO47" s="57">
        <v>52.8</v>
      </c>
      <c r="OJ47" s="5"/>
      <c r="OK47" s="5"/>
      <c r="OT47" s="2"/>
      <c r="OU47" s="2"/>
      <c r="OW47" s="57">
        <v>52.8</v>
      </c>
      <c r="PR47" s="5"/>
      <c r="PS47" s="5"/>
      <c r="QB47" s="2"/>
      <c r="QC47" s="2"/>
      <c r="QE47" s="57">
        <v>52.8</v>
      </c>
      <c r="QZ47" s="5"/>
      <c r="RA47" s="5"/>
      <c r="RJ47" s="2"/>
      <c r="RK47" s="2"/>
      <c r="RM47" s="57">
        <v>52.8</v>
      </c>
      <c r="SH47" s="5"/>
      <c r="SI47" s="5"/>
      <c r="SR47" s="2"/>
      <c r="SS47" s="2"/>
      <c r="SU47" s="57">
        <v>52.8</v>
      </c>
    </row>
    <row r="48" spans="1:542" hidden="1" x14ac:dyDescent="0.2">
      <c r="A48" s="5"/>
      <c r="B48" s="5"/>
      <c r="C48" s="24" t="s">
        <v>42</v>
      </c>
      <c r="D48" s="5"/>
      <c r="AR48" s="41"/>
      <c r="AS48" s="41"/>
      <c r="AT48" s="41"/>
      <c r="AU48" s="32"/>
      <c r="AV48" s="32"/>
      <c r="AW48" s="32"/>
      <c r="AX48" s="32"/>
      <c r="AY48" s="58">
        <v>1000</v>
      </c>
      <c r="BS48" s="41"/>
      <c r="BT48" s="41"/>
      <c r="BU48" s="41"/>
      <c r="BW48" s="32"/>
      <c r="BX48" s="32"/>
      <c r="BZ48" s="58">
        <v>1000</v>
      </c>
      <c r="CT48" s="41"/>
      <c r="CU48" s="41"/>
      <c r="CV48" s="41"/>
      <c r="CW48" s="32"/>
      <c r="CX48" s="32"/>
      <c r="CY48" s="32"/>
      <c r="CZ48" s="32"/>
      <c r="DA48" s="58">
        <v>1000</v>
      </c>
      <c r="DX48" s="5"/>
      <c r="DY48" s="5"/>
      <c r="EH48" s="2"/>
      <c r="EI48" s="2"/>
      <c r="EK48" s="58">
        <v>1000</v>
      </c>
      <c r="FF48" s="5"/>
      <c r="FG48" s="5"/>
      <c r="FP48" s="2"/>
      <c r="FQ48" s="2"/>
      <c r="FS48" s="58">
        <v>1000</v>
      </c>
      <c r="GN48" s="5"/>
      <c r="GO48" s="5"/>
      <c r="GX48" s="2"/>
      <c r="GY48" s="2"/>
      <c r="HA48" s="58">
        <v>1000</v>
      </c>
      <c r="HV48" s="5"/>
      <c r="HW48" s="5"/>
      <c r="IF48" s="2"/>
      <c r="IG48" s="2"/>
      <c r="II48" s="58">
        <v>1000</v>
      </c>
      <c r="JD48" s="5"/>
      <c r="JE48" s="5"/>
      <c r="JN48" s="2"/>
      <c r="JO48" s="2"/>
      <c r="JQ48" s="58">
        <v>1000</v>
      </c>
      <c r="KL48" s="5"/>
      <c r="KM48" s="5"/>
      <c r="KV48" s="2"/>
      <c r="KW48" s="2"/>
      <c r="KY48" s="58">
        <v>1000</v>
      </c>
      <c r="LT48" s="5"/>
      <c r="LU48" s="5"/>
      <c r="MD48" s="2"/>
      <c r="ME48" s="2"/>
      <c r="MG48" s="58">
        <v>1000</v>
      </c>
      <c r="NB48" s="5"/>
      <c r="NC48" s="5"/>
      <c r="NL48" s="2"/>
      <c r="NM48" s="2"/>
      <c r="NO48" s="58">
        <v>1000</v>
      </c>
      <c r="OJ48" s="5"/>
      <c r="OK48" s="5"/>
      <c r="OT48" s="2"/>
      <c r="OU48" s="2"/>
      <c r="OW48" s="58">
        <v>1000</v>
      </c>
      <c r="PR48" s="5"/>
      <c r="PS48" s="5"/>
      <c r="QB48" s="2"/>
      <c r="QC48" s="2"/>
      <c r="QE48" s="58">
        <v>1000</v>
      </c>
      <c r="QZ48" s="5"/>
      <c r="RA48" s="5"/>
      <c r="RJ48" s="2"/>
      <c r="RK48" s="2"/>
      <c r="RM48" s="58">
        <v>1000</v>
      </c>
      <c r="SH48" s="5"/>
      <c r="SI48" s="5"/>
      <c r="SR48" s="2"/>
      <c r="SS48" s="2"/>
      <c r="SU48" s="58">
        <v>1000</v>
      </c>
    </row>
    <row r="49" spans="1:515" hidden="1" x14ac:dyDescent="0.2">
      <c r="A49" s="5"/>
      <c r="B49" s="5"/>
      <c r="C49" s="33" t="s">
        <v>54</v>
      </c>
      <c r="D49" s="5"/>
      <c r="AR49" s="41"/>
      <c r="AS49" s="41"/>
      <c r="AT49" s="41"/>
      <c r="AU49" s="32"/>
      <c r="AV49" s="32"/>
      <c r="AW49" s="32"/>
      <c r="AX49" s="32"/>
      <c r="AY49" s="59">
        <v>1000</v>
      </c>
      <c r="BS49" s="41"/>
      <c r="BT49" s="41"/>
      <c r="BU49" s="41"/>
      <c r="BW49" s="32"/>
      <c r="BX49" s="32"/>
      <c r="BZ49" s="59">
        <v>1000</v>
      </c>
      <c r="CT49" s="41"/>
      <c r="CU49" s="41"/>
      <c r="CV49" s="41"/>
      <c r="CW49" s="32"/>
      <c r="CX49" s="32"/>
      <c r="CY49" s="32"/>
      <c r="CZ49" s="32"/>
      <c r="DA49" s="59">
        <v>1000</v>
      </c>
      <c r="DX49" s="5"/>
      <c r="DY49" s="5"/>
      <c r="EH49" s="2"/>
      <c r="EI49" s="2"/>
      <c r="EJ49" s="37"/>
      <c r="EK49" s="59">
        <v>1000</v>
      </c>
      <c r="FF49" s="5"/>
      <c r="FG49" s="5"/>
      <c r="FP49" s="2"/>
      <c r="FQ49" s="2"/>
      <c r="FR49" s="37"/>
      <c r="FS49" s="59">
        <v>1000</v>
      </c>
      <c r="GN49" s="5"/>
      <c r="GO49" s="5"/>
      <c r="GX49" s="2"/>
      <c r="GY49" s="2"/>
      <c r="GZ49" s="37"/>
      <c r="HA49" s="59">
        <v>1000</v>
      </c>
      <c r="HV49" s="5"/>
      <c r="HW49" s="5"/>
      <c r="IF49" s="2"/>
      <c r="IG49" s="2"/>
      <c r="IH49" s="37"/>
      <c r="II49" s="59">
        <v>1000</v>
      </c>
      <c r="JD49" s="5"/>
      <c r="JE49" s="5"/>
      <c r="JN49" s="2"/>
      <c r="JO49" s="2"/>
      <c r="JP49" s="37"/>
      <c r="JQ49" s="59">
        <v>1000</v>
      </c>
      <c r="KL49" s="5"/>
      <c r="KM49" s="5"/>
      <c r="KV49" s="2"/>
      <c r="KW49" s="2"/>
      <c r="KX49" s="37"/>
      <c r="KY49" s="59">
        <v>1000</v>
      </c>
      <c r="LT49" s="5"/>
      <c r="LU49" s="5"/>
      <c r="MD49" s="2"/>
      <c r="ME49" s="2"/>
      <c r="MF49" s="37"/>
      <c r="MG49" s="59">
        <v>1000</v>
      </c>
      <c r="NB49" s="5"/>
      <c r="NC49" s="5"/>
      <c r="NL49" s="2"/>
      <c r="NM49" s="2"/>
      <c r="NN49" s="37"/>
      <c r="NO49" s="59">
        <v>1000</v>
      </c>
      <c r="OJ49" s="5"/>
      <c r="OK49" s="5"/>
      <c r="OT49" s="2"/>
      <c r="OU49" s="2"/>
      <c r="OV49" s="37"/>
      <c r="OW49" s="59">
        <v>1000</v>
      </c>
      <c r="PR49" s="5"/>
      <c r="PS49" s="5"/>
      <c r="QB49" s="2"/>
      <c r="QC49" s="2"/>
      <c r="QD49" s="37"/>
      <c r="QE49" s="59">
        <v>1000</v>
      </c>
      <c r="QZ49" s="5"/>
      <c r="RA49" s="5"/>
      <c r="RJ49" s="2"/>
      <c r="RK49" s="2"/>
      <c r="RL49" s="37"/>
      <c r="RM49" s="59">
        <v>1000</v>
      </c>
      <c r="SH49" s="5"/>
      <c r="SI49" s="5"/>
      <c r="SR49" s="2"/>
      <c r="SS49" s="2"/>
      <c r="ST49" s="37"/>
      <c r="SU49" s="59">
        <v>1000</v>
      </c>
    </row>
    <row r="50" spans="1:515" hidden="1" x14ac:dyDescent="0.2">
      <c r="A50" s="5"/>
      <c r="B50" s="5"/>
      <c r="C50" s="25" t="s">
        <v>27</v>
      </c>
      <c r="D50" s="5"/>
      <c r="AR50" s="41"/>
      <c r="AS50" s="41"/>
      <c r="AT50" s="41"/>
      <c r="AU50" s="32"/>
      <c r="AV50" s="41"/>
      <c r="AW50" s="41"/>
      <c r="AX50" s="32"/>
      <c r="AY50" s="60">
        <v>1000</v>
      </c>
      <c r="BS50" s="41"/>
      <c r="BT50" s="41"/>
      <c r="BU50" s="41"/>
      <c r="BW50" s="41"/>
      <c r="BX50" s="32"/>
      <c r="BZ50" s="60">
        <v>1000</v>
      </c>
      <c r="CT50" s="41"/>
      <c r="CU50" s="41"/>
      <c r="CV50" s="41"/>
      <c r="CW50" s="32"/>
      <c r="CX50" s="41"/>
      <c r="CY50" s="32"/>
      <c r="CZ50" s="32"/>
      <c r="DA50" s="60">
        <v>1000</v>
      </c>
      <c r="DX50" s="5"/>
      <c r="DY50" s="5"/>
      <c r="EH50" s="41"/>
      <c r="EI50" s="2"/>
      <c r="EK50" s="60">
        <v>1000</v>
      </c>
      <c r="FF50" s="5"/>
      <c r="FG50" s="5"/>
      <c r="FP50" s="41"/>
      <c r="FQ50" s="2"/>
      <c r="FS50" s="60">
        <v>1000</v>
      </c>
      <c r="GN50" s="5"/>
      <c r="GO50" s="5"/>
      <c r="GX50" s="2"/>
      <c r="GY50" s="2"/>
      <c r="HA50" s="60">
        <v>1000</v>
      </c>
      <c r="HV50" s="5"/>
      <c r="HW50" s="5"/>
      <c r="IF50" s="41"/>
      <c r="IG50" s="2"/>
      <c r="II50" s="60">
        <v>1000</v>
      </c>
      <c r="JD50" s="5"/>
      <c r="JE50" s="5"/>
      <c r="JN50" s="2"/>
      <c r="JO50" s="2"/>
      <c r="JQ50" s="60">
        <v>1000</v>
      </c>
      <c r="KL50" s="5"/>
      <c r="KM50" s="5"/>
      <c r="KV50" s="2"/>
      <c r="KW50" s="2"/>
      <c r="KY50" s="60">
        <v>1000</v>
      </c>
      <c r="LT50" s="5"/>
      <c r="LU50" s="5"/>
      <c r="MD50" s="2"/>
      <c r="ME50" s="2"/>
      <c r="MG50" s="60">
        <v>1000</v>
      </c>
      <c r="NB50" s="5"/>
      <c r="NC50" s="5"/>
      <c r="NL50" s="2"/>
      <c r="NM50" s="2"/>
      <c r="NO50" s="60">
        <v>1000</v>
      </c>
      <c r="OJ50" s="5"/>
      <c r="OK50" s="5"/>
      <c r="OT50" s="2"/>
      <c r="OU50" s="2"/>
      <c r="OW50" s="60">
        <v>1000</v>
      </c>
      <c r="PR50" s="5"/>
      <c r="PS50" s="5"/>
      <c r="QB50" s="2"/>
      <c r="QC50" s="2"/>
      <c r="QE50" s="60">
        <v>1000</v>
      </c>
      <c r="QZ50" s="5"/>
      <c r="RA50" s="5"/>
      <c r="RJ50" s="2"/>
      <c r="RK50" s="2"/>
      <c r="RM50" s="60">
        <v>1000</v>
      </c>
      <c r="SH50" s="5"/>
      <c r="SI50" s="5"/>
      <c r="SR50" s="2"/>
      <c r="SS50" s="2"/>
      <c r="SU50" s="60">
        <v>1000</v>
      </c>
    </row>
    <row r="51" spans="1:515" x14ac:dyDescent="0.2">
      <c r="C51" s="29" t="s">
        <v>47</v>
      </c>
      <c r="D51" s="2"/>
      <c r="AU51" s="32"/>
      <c r="AX51" s="32"/>
      <c r="CW51" s="32"/>
      <c r="CZ51" s="32"/>
    </row>
    <row r="52" spans="1:515" x14ac:dyDescent="0.2">
      <c r="A52" s="5"/>
      <c r="B52" s="5"/>
      <c r="C52" s="5"/>
      <c r="D52" s="20"/>
      <c r="AQ52" s="32"/>
      <c r="AR52" s="32"/>
      <c r="AS52" s="32"/>
      <c r="AT52" s="32"/>
      <c r="AU52" s="32"/>
      <c r="AX52" s="32"/>
      <c r="CS52" s="32"/>
      <c r="CT52" s="32"/>
      <c r="CU52" s="32"/>
      <c r="CV52" s="32"/>
      <c r="CW52" s="32"/>
      <c r="CZ52" s="32"/>
    </row>
    <row r="53" spans="1:515" ht="17" x14ac:dyDescent="0.2">
      <c r="A53" s="5"/>
      <c r="B53" s="5"/>
      <c r="C53" s="5"/>
      <c r="D53" s="20"/>
      <c r="V53" s="10"/>
      <c r="W53" s="10"/>
      <c r="AQ53" s="32"/>
      <c r="AR53" s="32"/>
      <c r="AS53" s="32"/>
      <c r="AT53" s="32"/>
      <c r="AU53" s="32"/>
      <c r="AX53" s="32"/>
      <c r="CS53" s="32"/>
      <c r="CT53" s="32"/>
      <c r="CU53" s="32"/>
      <c r="CV53" s="32"/>
      <c r="CW53" s="32"/>
      <c r="CZ53" s="32"/>
    </row>
    <row r="54" spans="1:515" ht="17" x14ac:dyDescent="0.2">
      <c r="A54" s="5"/>
      <c r="B54" s="5"/>
      <c r="C54" s="5"/>
      <c r="D54" s="20"/>
      <c r="V54" s="10"/>
      <c r="AQ54" s="32"/>
      <c r="AR54" s="32"/>
      <c r="AS54" s="32"/>
      <c r="AT54" s="32"/>
      <c r="AU54" s="32"/>
      <c r="AX54" s="32"/>
      <c r="CS54" s="32"/>
      <c r="CT54" s="32"/>
      <c r="CU54" s="32"/>
      <c r="CV54" s="32"/>
      <c r="CW54" s="32"/>
      <c r="CZ54" s="32"/>
    </row>
    <row r="55" spans="1:515" ht="17" x14ac:dyDescent="0.2">
      <c r="V55" s="10"/>
      <c r="W55" s="10"/>
      <c r="AQ55" s="32"/>
      <c r="AR55" s="32"/>
      <c r="AS55" s="32"/>
      <c r="AT55" s="32"/>
      <c r="AU55" s="32"/>
      <c r="AX55" s="32"/>
      <c r="CS55" s="32"/>
      <c r="CT55" s="32"/>
      <c r="CU55" s="32"/>
      <c r="CV55" s="32"/>
      <c r="CW55" s="32"/>
      <c r="CZ55" s="32"/>
    </row>
    <row r="56" spans="1:515" ht="17" x14ac:dyDescent="0.2">
      <c r="V56" s="10"/>
      <c r="W56" s="10"/>
      <c r="AQ56" s="32"/>
      <c r="AR56" s="32"/>
      <c r="AS56" s="32"/>
      <c r="AT56" s="32"/>
      <c r="AU56" s="32"/>
      <c r="AX56" s="32"/>
      <c r="CS56" s="32"/>
      <c r="CT56" s="32"/>
      <c r="CU56" s="32"/>
      <c r="CV56" s="32"/>
      <c r="CW56" s="32"/>
      <c r="CZ56" s="32"/>
    </row>
    <row r="57" spans="1:515" ht="17" x14ac:dyDescent="0.2">
      <c r="V57" s="10"/>
      <c r="W57" s="10"/>
      <c r="AQ57" s="32"/>
      <c r="AR57" s="32"/>
      <c r="AS57" s="32"/>
      <c r="AT57" s="32"/>
      <c r="AU57" s="32"/>
      <c r="AX57" s="32"/>
      <c r="CS57" s="32"/>
      <c r="CT57" s="32"/>
      <c r="CU57" s="32"/>
      <c r="CV57" s="32"/>
      <c r="CW57" s="32"/>
      <c r="CZ57" s="32"/>
    </row>
    <row r="58" spans="1:515" ht="17" x14ac:dyDescent="0.2">
      <c r="V58" s="10"/>
      <c r="W58" s="10"/>
      <c r="X58" s="10"/>
    </row>
    <row r="59" spans="1:515" ht="17" x14ac:dyDescent="0.2">
      <c r="V59" s="10"/>
      <c r="W59" s="10"/>
      <c r="X59" s="10"/>
    </row>
    <row r="60" spans="1:515" ht="17" x14ac:dyDescent="0.2">
      <c r="V60" s="10"/>
      <c r="W60" s="10"/>
      <c r="X60" s="10"/>
    </row>
    <row r="61" spans="1:515" ht="17" x14ac:dyDescent="0.2">
      <c r="V61" s="10"/>
      <c r="W61" s="10"/>
      <c r="X61" s="10"/>
    </row>
    <row r="62" spans="1:515" ht="17" x14ac:dyDescent="0.2">
      <c r="V62" s="10"/>
      <c r="W62" s="10"/>
      <c r="X62" s="10"/>
    </row>
    <row r="63" spans="1:515" ht="17" x14ac:dyDescent="0.2">
      <c r="V63" s="10"/>
      <c r="W63" s="10"/>
      <c r="X63" s="10"/>
    </row>
    <row r="64" spans="1:515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  <row r="71" spans="22:24" ht="17" x14ac:dyDescent="0.2">
      <c r="V71" s="10"/>
      <c r="W71" s="10"/>
      <c r="X71" s="10"/>
    </row>
    <row r="72" spans="22:24" ht="17" x14ac:dyDescent="0.2">
      <c r="V72" s="10"/>
      <c r="W72" s="10"/>
      <c r="X72" s="10"/>
    </row>
  </sheetData>
  <sheetProtection sheet="1" formatCells="0" formatColumns="0" formatRows="0"/>
  <autoFilter ref="A1:TV33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40">
      <sortCondition descending="1" ref="H1:H41"/>
    </sortState>
  </autoFilter>
  <sortState xmlns:xlrd2="http://schemas.microsoft.com/office/spreadsheetml/2017/richdata2" ref="A1:Q3">
    <sortCondition ref="A1"/>
  </sortState>
  <mergeCells count="101"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J1:J1048576">
    <cfRule type="containsText" dxfId="440" priority="229" operator="containsText" text="No DD">
      <formula>NOT(ISERROR(SEARCH("No DD",J1)))</formula>
    </cfRule>
    <cfRule type="containsText" dxfId="439" priority="230" operator="containsText" text="Merit">
      <formula>NOT(ISERROR(SEARCH("Merit",J1)))</formula>
    </cfRule>
    <cfRule type="containsText" dxfId="438" priority="231" operator="containsText" text="Excellence">
      <formula>NOT(ISERROR(SEARCH("Excellence",J1)))</formula>
    </cfRule>
    <cfRule type="containsText" dxfId="437" priority="232" operator="containsText" text="Worlds Team">
      <formula>NOT(ISERROR(SEARCH("Worlds Team",J1)))</formula>
    </cfRule>
    <cfRule type="containsText" dxfId="436" priority="233" operator="containsText" text="National Team">
      <formula>NOT(ISERROR(SEARCH("National Team",J1)))</formula>
    </cfRule>
  </conditionalFormatting>
  <conditionalFormatting sqref="Y4:AY40">
    <cfRule type="expression" dxfId="435" priority="51275" stopIfTrue="1">
      <formula>IF($AN4&lt;&gt;"",1,0)</formula>
    </cfRule>
  </conditionalFormatting>
  <conditionalFormatting sqref="AZ4:BZ40">
    <cfRule type="expression" dxfId="434" priority="210" stopIfTrue="1">
      <formula>IF($BO4&lt;&gt;"",1,0)</formula>
    </cfRule>
  </conditionalFormatting>
  <conditionalFormatting sqref="CA4:DA40">
    <cfRule type="expression" dxfId="433" priority="206" stopIfTrue="1">
      <formula>IF($CP4&lt;&gt;"",1,0)</formula>
    </cfRule>
  </conditionalFormatting>
  <conditionalFormatting sqref="BW51:BW1048576 BP1:BP1048576 BS1:BS1048576 BW1:BW49">
    <cfRule type="cellIs" dxfId="432" priority="52632" operator="between">
      <formula>$BZ$46</formula>
      <formula>1000</formula>
    </cfRule>
    <cfRule type="cellIs" dxfId="431" priority="52633" operator="between">
      <formula>$BZ$45</formula>
      <formula>$BZ$46</formula>
    </cfRule>
    <cfRule type="cellIs" dxfId="430" priority="52634" operator="between">
      <formula>$BZ$44</formula>
      <formula>$BZ$45</formula>
    </cfRule>
    <cfRule type="cellIs" dxfId="429" priority="52635" operator="between">
      <formula>$BZ$43</formula>
      <formula>$BZ$44</formula>
    </cfRule>
  </conditionalFormatting>
  <conditionalFormatting sqref="CX51:CX1048576 CQ1:CQ1048576 CT1:CT1048576 CX1:CX49">
    <cfRule type="cellIs" dxfId="428" priority="51509" operator="between">
      <formula>$DA$46</formula>
      <formula>1000</formula>
    </cfRule>
    <cfRule type="cellIs" dxfId="427" priority="51510" operator="between">
      <formula>$DA$45</formula>
      <formula>$DA$46</formula>
    </cfRule>
    <cfRule type="cellIs" dxfId="426" priority="51511" operator="between">
      <formula>$DA$44</formula>
      <formula>$DA$45</formula>
    </cfRule>
    <cfRule type="cellIs" dxfId="425" priority="51512" operator="between">
      <formula>$DA$43</formula>
      <formula>$DA$44</formula>
    </cfRule>
  </conditionalFormatting>
  <conditionalFormatting sqref="EH51:EH1048576 DX1:DX1048576 EA1:EA1048576 EE1:EE1048576 EH1:EH49">
    <cfRule type="cellIs" dxfId="424" priority="52660" operator="between">
      <formula>$EK$46</formula>
      <formula>1000</formula>
    </cfRule>
    <cfRule type="cellIs" dxfId="423" priority="52661" operator="between">
      <formula>$EK$45</formula>
      <formula>$EK$46</formula>
    </cfRule>
    <cfRule type="cellIs" dxfId="422" priority="52662" operator="between">
      <formula>$EK$44</formula>
      <formula>$EK$45</formula>
    </cfRule>
    <cfRule type="cellIs" dxfId="421" priority="52663" operator="between">
      <formula>$EK$43</formula>
      <formula>$EK$44</formula>
    </cfRule>
  </conditionalFormatting>
  <conditionalFormatting sqref="FP51:FP1048576 FF1:FF1048576 FI1:FI1048576 FM1:FM1048576 FP1:FP49">
    <cfRule type="cellIs" dxfId="420" priority="190" operator="between">
      <formula>$FS$46</formula>
      <formula>1000</formula>
    </cfRule>
    <cfRule type="cellIs" dxfId="419" priority="191" operator="between">
      <formula>$FS$45</formula>
      <formula>$FS$46</formula>
    </cfRule>
    <cfRule type="cellIs" dxfId="418" priority="192" operator="between">
      <formula>$FS$44</formula>
      <formula>$FS$45</formula>
    </cfRule>
    <cfRule type="cellIs" dxfId="417" priority="193" operator="between">
      <formula>$FS$43</formula>
      <formula>$FS$44</formula>
    </cfRule>
  </conditionalFormatting>
  <conditionalFormatting sqref="IF51:IF1048576 HV1:HV1048576 HY1:HY1048576 IC1:IC1048576 IF1:IF49">
    <cfRule type="cellIs" dxfId="416" priority="158" operator="between">
      <formula>$II$46</formula>
      <formula>1000</formula>
    </cfRule>
    <cfRule type="cellIs" dxfId="415" priority="159" operator="between">
      <formula>$II$45</formula>
      <formula>$II$46</formula>
    </cfRule>
    <cfRule type="cellIs" dxfId="414" priority="160" operator="between">
      <formula>$II$44</formula>
      <formula>$II$45</formula>
    </cfRule>
    <cfRule type="cellIs" dxfId="413" priority="161" operator="between">
      <formula>$II$43</formula>
      <formula>$II$44</formula>
    </cfRule>
  </conditionalFormatting>
  <conditionalFormatting sqref="AW50 AO1:AO1048576 AR1:AR1048576 AV1:AV1048576">
    <cfRule type="cellIs" dxfId="412" priority="22" operator="between">
      <formula>$AY$46</formula>
      <formula>1000</formula>
    </cfRule>
    <cfRule type="cellIs" dxfId="411" priority="23" operator="between">
      <formula>$AY$45</formula>
      <formula>$AY$46</formula>
    </cfRule>
    <cfRule type="cellIs" dxfId="410" priority="24" operator="between">
      <formula>$AY$44</formula>
      <formula>$AY$45</formula>
    </cfRule>
    <cfRule type="cellIs" dxfId="409" priority="25" operator="between">
      <formula>$AY$43</formula>
      <formula>$AY$44</formula>
    </cfRule>
  </conditionalFormatting>
  <conditionalFormatting sqref="BW50">
    <cfRule type="cellIs" dxfId="408" priority="18" operator="between">
      <formula>$AY$46</formula>
      <formula>1000</formula>
    </cfRule>
    <cfRule type="cellIs" dxfId="407" priority="19" operator="between">
      <formula>$AY$45</formula>
      <formula>$AY$46</formula>
    </cfRule>
    <cfRule type="cellIs" dxfId="406" priority="20" operator="between">
      <formula>$AY$44</formula>
      <formula>$AY$45</formula>
    </cfRule>
    <cfRule type="cellIs" dxfId="405" priority="21" operator="between">
      <formula>$AY$43</formula>
      <formula>$AY$44</formula>
    </cfRule>
  </conditionalFormatting>
  <conditionalFormatting sqref="CX50">
    <cfRule type="cellIs" dxfId="404" priority="14" operator="between">
      <formula>$AY$46</formula>
      <formula>1000</formula>
    </cfRule>
    <cfRule type="cellIs" dxfId="403" priority="15" operator="between">
      <formula>$AY$45</formula>
      <formula>$AY$46</formula>
    </cfRule>
    <cfRule type="cellIs" dxfId="402" priority="16" operator="between">
      <formula>$AY$44</formula>
      <formula>$AY$45</formula>
    </cfRule>
    <cfRule type="cellIs" dxfId="401" priority="17" operator="between">
      <formula>$AY$43</formula>
      <formula>$AY$44</formula>
    </cfRule>
  </conditionalFormatting>
  <conditionalFormatting sqref="EH50">
    <cfRule type="cellIs" dxfId="400" priority="10" operator="between">
      <formula>$AY$46</formula>
      <formula>1000</formula>
    </cfRule>
    <cfRule type="cellIs" dxfId="399" priority="11" operator="between">
      <formula>$AY$45</formula>
      <formula>$AY$46</formula>
    </cfRule>
    <cfRule type="cellIs" dxfId="398" priority="12" operator="between">
      <formula>$AY$44</formula>
      <formula>$AY$45</formula>
    </cfRule>
    <cfRule type="cellIs" dxfId="397" priority="13" operator="between">
      <formula>$AY$43</formula>
      <formula>$AY$44</formula>
    </cfRule>
  </conditionalFormatting>
  <conditionalFormatting sqref="FP50">
    <cfRule type="cellIs" dxfId="396" priority="6" operator="between">
      <formula>$AY$46</formula>
      <formula>1000</formula>
    </cfRule>
    <cfRule type="cellIs" dxfId="395" priority="7" operator="between">
      <formula>$AY$45</formula>
      <formula>$AY$46</formula>
    </cfRule>
    <cfRule type="cellIs" dxfId="394" priority="8" operator="between">
      <formula>$AY$44</formula>
      <formula>$AY$45</formula>
    </cfRule>
    <cfRule type="cellIs" dxfId="393" priority="9" operator="between">
      <formula>$AY$43</formula>
      <formula>$AY$44</formula>
    </cfRule>
  </conditionalFormatting>
  <conditionalFormatting sqref="IF50">
    <cfRule type="cellIs" dxfId="392" priority="2" operator="between">
      <formula>$AY$46</formula>
      <formula>1000</formula>
    </cfRule>
    <cfRule type="cellIs" dxfId="391" priority="3" operator="between">
      <formula>$AY$45</formula>
      <formula>$AY$46</formula>
    </cfRule>
    <cfRule type="cellIs" dxfId="390" priority="4" operator="between">
      <formula>$AY$44</formula>
      <formula>$AY$45</formula>
    </cfRule>
    <cfRule type="cellIs" dxfId="389" priority="5" operator="between">
      <formula>$AY$43</formula>
      <formula>$AY$44</formula>
    </cfRule>
  </conditionalFormatting>
  <conditionalFormatting sqref="M1:M1048576 O1:O1048576 S1:S1048576 U1:U1048576 Q1:Q1048576">
    <cfRule type="expression" dxfId="388" priority="52651" stopIfTrue="1">
      <formula>IF(M1=$CA$1,1,0)</formula>
    </cfRule>
    <cfRule type="expression" dxfId="387" priority="52652">
      <formula>IF(M1=$AZ$1,1,0)</formula>
    </cfRule>
    <cfRule type="expression" dxfId="386" priority="52653">
      <formula>IF(M1=$Y$1,1,0)</formula>
    </cfRule>
  </conditionalFormatting>
  <conditionalFormatting sqref="A4:B1048576">
    <cfRule type="expression" dxfId="385" priority="1" stopIfTrue="1">
      <formula>AND($I4&lt;&gt;"",$H4="")</formula>
    </cfRule>
    <cfRule type="expression" dxfId="384" priority="37563" stopIfTrue="1">
      <formula>IF(A4&gt;4,1,0)</formula>
    </cfRule>
  </conditionalFormatting>
  <conditionalFormatting sqref="CV1:CV1048576 AT1:AT1048576">
    <cfRule type="cellIs" dxfId="383" priority="151780" operator="between">
      <formula>AY$50</formula>
      <formula>1000</formula>
    </cfRule>
    <cfRule type="cellIs" dxfId="382" priority="151781" operator="between">
      <formula>AY$49</formula>
      <formula>AY$50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1" priority="151792" operator="between">
      <formula>EK$50</formula>
      <formula>1000</formula>
    </cfRule>
    <cfRule type="cellIs" dxfId="380" priority="151793" operator="between">
      <formula>EK$49</formula>
      <formula>EK$50</formula>
    </cfRule>
  </conditionalFormatting>
  <conditionalFormatting sqref="AQ1:AQ1048576 AT1:AT1048576 AX1:AX1048576">
    <cfRule type="cellIs" dxfId="379" priority="151864" operator="between">
      <formula>$AY$50</formula>
      <formula>1000</formula>
    </cfRule>
    <cfRule type="cellIs" dxfId="378" priority="151865" operator="between">
      <formula>$AY$49</formula>
      <formula>$AY$50</formula>
    </cfRule>
    <cfRule type="cellIs" dxfId="377" priority="151866" operator="between">
      <formula>$AY$48</formula>
      <formula>$AY$49</formula>
    </cfRule>
    <cfRule type="cellIs" dxfId="376" priority="151867" operator="between">
      <formula>$AY$47</formula>
      <formula>$AY$48</formula>
    </cfRule>
  </conditionalFormatting>
  <conditionalFormatting sqref="BR1:BR1048576 BU1:BU1048576 BY1:BY1048576">
    <cfRule type="cellIs" dxfId="375" priority="151900" operator="between">
      <formula>$BZ$50</formula>
      <formula>1000</formula>
    </cfRule>
    <cfRule type="cellIs" dxfId="374" priority="151901" operator="between">
      <formula>$BZ$49</formula>
      <formula>$BZ$50</formula>
    </cfRule>
    <cfRule type="cellIs" dxfId="373" priority="151902" operator="between">
      <formula>$BZ$48</formula>
      <formula>$BZ$49</formula>
    </cfRule>
    <cfRule type="cellIs" dxfId="372" priority="151903" operator="between">
      <formula>$BZ$47</formula>
      <formula>$BZ$48</formula>
    </cfRule>
  </conditionalFormatting>
  <conditionalFormatting sqref="CS1:CS1048576 CV1:CV1048576 CZ1:CZ1048576">
    <cfRule type="cellIs" dxfId="371" priority="151936" operator="between">
      <formula>$DA$50</formula>
      <formula>1000</formula>
    </cfRule>
    <cfRule type="cellIs" dxfId="370" priority="151937" operator="between">
      <formula>$DA$49</formula>
      <formula>$DA$50</formula>
    </cfRule>
    <cfRule type="cellIs" dxfId="369" priority="151938" operator="between">
      <formula>$DA$48</formula>
      <formula>$DA$49</formula>
    </cfRule>
    <cfRule type="cellIs" dxfId="368" priority="151939" operator="between">
      <formula>$DA$47</formula>
      <formula>$DA$48</formula>
    </cfRule>
  </conditionalFormatting>
  <conditionalFormatting sqref="NB1:NB1048576 NE1:NE1048576 NI1:NI1048576 NL1:NL1048576">
    <cfRule type="cellIs" dxfId="367" priority="151972" operator="between">
      <formula>$NO$43</formula>
      <formula>$NO$44</formula>
    </cfRule>
  </conditionalFormatting>
  <conditionalFormatting sqref="DZ1:DZ1048576 EC1:EC1048576 EG1:EG1048576 EJ1:EJ1048576">
    <cfRule type="cellIs" dxfId="366" priority="151984" operator="between">
      <formula>$EK$50</formula>
      <formula>1000</formula>
    </cfRule>
    <cfRule type="cellIs" dxfId="365" priority="151985" operator="between">
      <formula>$EK$49</formula>
      <formula>$EK$50</formula>
    </cfRule>
    <cfRule type="cellIs" dxfId="364" priority="151986" operator="between">
      <formula>$EK$48</formula>
      <formula>$EK$49</formula>
    </cfRule>
    <cfRule type="cellIs" dxfId="363" priority="151987" operator="between">
      <formula>$EK$47</formula>
      <formula>$EK$48</formula>
    </cfRule>
  </conditionalFormatting>
  <conditionalFormatting sqref="FH1:FH1048576 FK1:FK1048576 FO1:FO1048576 FR1:FR1048576">
    <cfRule type="cellIs" dxfId="362" priority="152032" operator="between">
      <formula>$FS$50</formula>
      <formula>1000</formula>
    </cfRule>
    <cfRule type="cellIs" dxfId="361" priority="152033" operator="between">
      <formula>$FS$49</formula>
      <formula>$FS$50</formula>
    </cfRule>
    <cfRule type="cellIs" dxfId="360" priority="152034" operator="between">
      <formula>$FS$48</formula>
      <formula>$FS$49</formula>
    </cfRule>
    <cfRule type="cellIs" dxfId="359" priority="152035" operator="between">
      <formula>$FS$47</formula>
      <formula>$FS$48</formula>
    </cfRule>
  </conditionalFormatting>
  <conditionalFormatting sqref="GN1:GN1048576 GQ1:GQ1048576 GU1:GU1048576 GX1:GX1048576">
    <cfRule type="cellIs" dxfId="358" priority="152080" operator="between">
      <formula>$HA$46</formula>
      <formula>1000</formula>
    </cfRule>
    <cfRule type="cellIs" dxfId="357" priority="152081" operator="between">
      <formula>$HA$45</formula>
      <formula>$HA$46</formula>
    </cfRule>
    <cfRule type="cellIs" dxfId="356" priority="152082" operator="between">
      <formula>$HA$44</formula>
      <formula>$HA$45</formula>
    </cfRule>
    <cfRule type="cellIs" dxfId="355" priority="152083" operator="between">
      <formula>$HA$43</formula>
      <formula>$HA$44</formula>
    </cfRule>
  </conditionalFormatting>
  <conditionalFormatting sqref="GP1:GP1048576 GS1:GS1048576 GW1:GW1048576 GZ1:GZ1048576">
    <cfRule type="cellIs" dxfId="354" priority="152128" operator="between">
      <formula>$HA$50</formula>
      <formula>1000</formula>
    </cfRule>
    <cfRule type="cellIs" dxfId="353" priority="152129" operator="between">
      <formula>$HA$49</formula>
      <formula>$HA$50</formula>
    </cfRule>
    <cfRule type="cellIs" dxfId="352" priority="152130" operator="between">
      <formula>$HA$48</formula>
      <formula>$HA$49</formula>
    </cfRule>
    <cfRule type="cellIs" dxfId="351" priority="152131" operator="between">
      <formula>$HA$47</formula>
      <formula>$HA$48</formula>
    </cfRule>
  </conditionalFormatting>
  <conditionalFormatting sqref="HX1:HX1048576 IA1:IA1048576 IE1:IE1048576 IH1:IH1048576">
    <cfRule type="cellIs" dxfId="350" priority="152176" operator="between">
      <formula>$II$50</formula>
      <formula>1000</formula>
    </cfRule>
    <cfRule type="cellIs" dxfId="349" priority="152177" operator="between">
      <formula>$II$49</formula>
      <formula>$II$50</formula>
    </cfRule>
    <cfRule type="cellIs" dxfId="348" priority="152178" operator="between">
      <formula>$II$48</formula>
      <formula>$II$49</formula>
    </cfRule>
    <cfRule type="cellIs" dxfId="347" priority="152179" operator="between">
      <formula>$II$47</formula>
      <formula>$II$48</formula>
    </cfRule>
  </conditionalFormatting>
  <conditionalFormatting sqref="JD1:JD1048576 JG1:JG1048576 JK1:JK1048576 JN1:JN1048576">
    <cfRule type="cellIs" dxfId="346" priority="152224" operator="between">
      <formula>$JQ$46</formula>
      <formula>1000</formula>
    </cfRule>
    <cfRule type="cellIs" dxfId="345" priority="152225" operator="between">
      <formula>$JQ$45</formula>
      <formula>$JQ$46</formula>
    </cfRule>
    <cfRule type="cellIs" dxfId="344" priority="152226" operator="between">
      <formula>$JQ$44</formula>
      <formula>$JQ$45</formula>
    </cfRule>
    <cfRule type="cellIs" dxfId="343" priority="152227" operator="between">
      <formula>$JQ$43</formula>
      <formula>$JQ$44</formula>
    </cfRule>
  </conditionalFormatting>
  <conditionalFormatting sqref="JF1:JF1048576 JI1:JI1048576 JM1:JM1048576 JP1:JP1048576">
    <cfRule type="cellIs" dxfId="342" priority="152272" operator="between">
      <formula>$JQ$50</formula>
      <formula>1000</formula>
    </cfRule>
    <cfRule type="cellIs" dxfId="341" priority="152273" operator="between">
      <formula>$JQ$49</formula>
      <formula>$JQ$50</formula>
    </cfRule>
    <cfRule type="cellIs" dxfId="340" priority="152274" operator="between">
      <formula>$JQ$48</formula>
      <formula>$JQ$49</formula>
    </cfRule>
    <cfRule type="cellIs" dxfId="339" priority="152275" operator="between">
      <formula>$JQ$47</formula>
      <formula>$JQ$48</formula>
    </cfRule>
  </conditionalFormatting>
  <conditionalFormatting sqref="KL1:KL1048576 KO1:KO1048576 KS1:KS1048576 KV1:KV1048576">
    <cfRule type="cellIs" dxfId="338" priority="152320" operator="between">
      <formula>$KY$46</formula>
      <formula>1000</formula>
    </cfRule>
    <cfRule type="cellIs" dxfId="337" priority="152321" operator="between">
      <formula>$KY$45</formula>
      <formula>$KY$46</formula>
    </cfRule>
    <cfRule type="cellIs" dxfId="336" priority="152322" operator="between">
      <formula>$KY$44</formula>
      <formula>$KY$45</formula>
    </cfRule>
    <cfRule type="cellIs" dxfId="335" priority="152323" operator="between">
      <formula>$KY$43</formula>
      <formula>$KY$44</formula>
    </cfRule>
  </conditionalFormatting>
  <conditionalFormatting sqref="KN1:KN1048576 KQ1:KQ1048576 KU1:KU1048576 KX1:KX1048576">
    <cfRule type="cellIs" dxfId="334" priority="152368" operator="between">
      <formula>$KY$50</formula>
      <formula>1000</formula>
    </cfRule>
    <cfRule type="cellIs" dxfId="333" priority="152369" operator="between">
      <formula>$KY$49</formula>
      <formula>$KY$50</formula>
    </cfRule>
    <cfRule type="cellIs" dxfId="332" priority="152370" operator="between">
      <formula>$KY$48</formula>
      <formula>$KY$49</formula>
    </cfRule>
    <cfRule type="cellIs" dxfId="331" priority="152371" operator="between">
      <formula>$KY$47</formula>
      <formula>$KY$48</formula>
    </cfRule>
  </conditionalFormatting>
  <conditionalFormatting sqref="LT1:LT1048576 LW1:LW1048576 MA1:MA1048576 MD1:MD1048576">
    <cfRule type="cellIs" dxfId="330" priority="152416" operator="between">
      <formula>$MG$46</formula>
      <formula>1000</formula>
    </cfRule>
    <cfRule type="cellIs" dxfId="329" priority="152417" operator="between">
      <formula>$MG$45</formula>
      <formula>$MG$46</formula>
    </cfRule>
    <cfRule type="cellIs" dxfId="328" priority="152418" operator="between">
      <formula>$MG$44</formula>
      <formula>$MG$45</formula>
    </cfRule>
    <cfRule type="cellIs" dxfId="327" priority="152419" operator="between">
      <formula>$MG$43</formula>
      <formula>$MG$44</formula>
    </cfRule>
  </conditionalFormatting>
  <conditionalFormatting sqref="LV1:LV1048576 LY1:LY1048576 MC1:MC1048576 MF1:MF1048576">
    <cfRule type="cellIs" dxfId="326" priority="152464" operator="between">
      <formula>$MG$50</formula>
      <formula>1000</formula>
    </cfRule>
    <cfRule type="cellIs" dxfId="325" priority="152465" operator="between">
      <formula>$MG$49</formula>
      <formula>$MG$50</formula>
    </cfRule>
    <cfRule type="cellIs" dxfId="324" priority="152466" operator="between">
      <formula>$MG$48</formula>
      <formula>$MG$49</formula>
    </cfRule>
    <cfRule type="cellIs" dxfId="323" priority="152467" operator="between">
      <formula>$MG$47</formula>
      <formula>$MG$48</formula>
    </cfRule>
  </conditionalFormatting>
  <conditionalFormatting sqref="NB1:NB1048576 NE1:NE1048576 NI1:NI1048576">
    <cfRule type="cellIs" dxfId="322" priority="152512" operator="between">
      <formula>$NO$46</formula>
      <formula>1000</formula>
    </cfRule>
    <cfRule type="cellIs" dxfId="321" priority="152513" operator="between">
      <formula>$NO$45</formula>
      <formula>$NO$46</formula>
    </cfRule>
    <cfRule type="cellIs" dxfId="320" priority="152514" operator="between">
      <formula>$NO$44</formula>
      <formula>$NO$45</formula>
    </cfRule>
  </conditionalFormatting>
  <conditionalFormatting sqref="ND1:ND1048576 NG1:NG1048576 NK1:NK1048576 NN1:NN1048576">
    <cfRule type="cellIs" dxfId="319" priority="152539" operator="between">
      <formula>$NO$50</formula>
      <formula>1000</formula>
    </cfRule>
    <cfRule type="cellIs" dxfId="318" priority="152540" operator="between">
      <formula>$NO$49</formula>
      <formula>$NO$50</formula>
    </cfRule>
    <cfRule type="cellIs" dxfId="317" priority="152541" operator="between">
      <formula>$NO$48</formula>
      <formula>$NO$49</formula>
    </cfRule>
    <cfRule type="cellIs" dxfId="316" priority="152542" operator="between">
      <formula>$NO$47</formula>
      <formula>$NO$48</formula>
    </cfRule>
  </conditionalFormatting>
  <conditionalFormatting sqref="OJ1:OJ1048576 OM1:OM1048576 OQ1:OQ1048576 OT1:OT1048576">
    <cfRule type="cellIs" dxfId="315" priority="152587" operator="between">
      <formula>$OW$46</formula>
      <formula>1000</formula>
    </cfRule>
    <cfRule type="cellIs" dxfId="314" priority="152588" operator="between">
      <formula>$OW$45</formula>
      <formula>$OW$46</formula>
    </cfRule>
    <cfRule type="cellIs" dxfId="313" priority="152589" operator="between">
      <formula>$OW$44</formula>
      <formula>$OW$45</formula>
    </cfRule>
    <cfRule type="cellIs" dxfId="312" priority="152590" operator="between">
      <formula>$OW$43</formula>
      <formula>$OW$44</formula>
    </cfRule>
  </conditionalFormatting>
  <conditionalFormatting sqref="OL1:OL1048576 OO1:OO1048576 OS1:OS1048576 OV1:OV1048576">
    <cfRule type="cellIs" dxfId="311" priority="152635" operator="between">
      <formula>$OW$50</formula>
      <formula>1000</formula>
    </cfRule>
    <cfRule type="cellIs" dxfId="310" priority="152636" operator="between">
      <formula>$OW$49</formula>
      <formula>$OW$50</formula>
    </cfRule>
    <cfRule type="cellIs" dxfId="309" priority="152637" operator="between">
      <formula>$OW$48</formula>
      <formula>$OW$49</formula>
    </cfRule>
    <cfRule type="cellIs" dxfId="308" priority="152638" operator="between">
      <formula>$OW$47</formula>
      <formula>$OW$48</formula>
    </cfRule>
  </conditionalFormatting>
  <conditionalFormatting sqref="PR1:PR1048576 PU1:PU1048576 PY1:PY1048576 QB1:QB1048576">
    <cfRule type="cellIs" dxfId="307" priority="152683" operator="between">
      <formula>$QE$46</formula>
      <formula>1000</formula>
    </cfRule>
    <cfRule type="cellIs" dxfId="306" priority="152684" operator="between">
      <formula>$QE$45</formula>
      <formula>$QE$46</formula>
    </cfRule>
    <cfRule type="cellIs" dxfId="305" priority="152685" operator="between">
      <formula>$QE$44</formula>
      <formula>$QE$45</formula>
    </cfRule>
    <cfRule type="cellIs" dxfId="304" priority="152686" operator="between">
      <formula>$QE$43</formula>
      <formula>$QE$44</formula>
    </cfRule>
  </conditionalFormatting>
  <conditionalFormatting sqref="PT1:PT1048576 PW1:PW1048576 QA1:QA1048576 QD1:QD1048576">
    <cfRule type="cellIs" dxfId="303" priority="152731" operator="between">
      <formula>$QE$50</formula>
      <formula>1000</formula>
    </cfRule>
    <cfRule type="cellIs" dxfId="302" priority="152732" operator="between">
      <formula>$QE$49</formula>
      <formula>$QE$50</formula>
    </cfRule>
    <cfRule type="cellIs" dxfId="301" priority="152733" operator="between">
      <formula>$QE$48</formula>
      <formula>$QE$49</formula>
    </cfRule>
    <cfRule type="cellIs" dxfId="300" priority="152734" operator="between">
      <formula>$QE$47</formula>
      <formula>$QE$48</formula>
    </cfRule>
  </conditionalFormatting>
  <conditionalFormatting sqref="QZ1:QZ1048576 RC1:RC1048576 RG1:RG1048576 RJ1:RJ1048576">
    <cfRule type="cellIs" dxfId="299" priority="152779" operator="between">
      <formula>$RM$46</formula>
      <formula>1000</formula>
    </cfRule>
    <cfRule type="cellIs" dxfId="298" priority="152780" operator="between">
      <formula>$RM$45</formula>
      <formula>$RM$46</formula>
    </cfRule>
    <cfRule type="cellIs" dxfId="297" priority="152781" operator="between">
      <formula>$RM$44</formula>
      <formula>$RM$45</formula>
    </cfRule>
    <cfRule type="cellIs" dxfId="296" priority="152782" operator="between">
      <formula>$RM$43</formula>
      <formula>$RM$44</formula>
    </cfRule>
  </conditionalFormatting>
  <conditionalFormatting sqref="RB1:RB1048576 RE1:RE1048576 RI1:RI1048576 RL1:RL1048576">
    <cfRule type="cellIs" dxfId="295" priority="152827" operator="between">
      <formula>$RM$50</formula>
      <formula>1000</formula>
    </cfRule>
    <cfRule type="cellIs" dxfId="294" priority="152828" operator="between">
      <formula>$RM$49</formula>
      <formula>$RM$50</formula>
    </cfRule>
    <cfRule type="cellIs" dxfId="293" priority="152829" operator="between">
      <formula>$RM$48</formula>
      <formula>$RM$49</formula>
    </cfRule>
    <cfRule type="cellIs" dxfId="292" priority="152830" operator="between">
      <formula>$RM$47</formula>
      <formula>$RM$48</formula>
    </cfRule>
  </conditionalFormatting>
  <conditionalFormatting sqref="SH1:SH1048576 SK1:SK1048576 SO1:SO1048576 SR1:SR1048576">
    <cfRule type="cellIs" dxfId="291" priority="152875" operator="between">
      <formula>$SU$46</formula>
      <formula>1000</formula>
    </cfRule>
    <cfRule type="cellIs" dxfId="290" priority="152876" operator="between">
      <formula>$SU$45</formula>
      <formula>$SU$46</formula>
    </cfRule>
    <cfRule type="cellIs" dxfId="289" priority="152877" operator="between">
      <formula>$SU$44</formula>
      <formula>$SU$45</formula>
    </cfRule>
    <cfRule type="cellIs" dxfId="288" priority="152878" operator="between">
      <formula>$SU$43</formula>
      <formula>$SU$44</formula>
    </cfRule>
  </conditionalFormatting>
  <conditionalFormatting sqref="SJ1:SJ1048576 SM1:SM1048576 SQ1:SQ1048576 ST1:ST1048576">
    <cfRule type="cellIs" dxfId="287" priority="152923" operator="between">
      <formula>$SU$50</formula>
      <formula>1000</formula>
    </cfRule>
    <cfRule type="cellIs" dxfId="286" priority="152924" operator="between">
      <formula>$SU$49</formula>
      <formula>$SU$50</formula>
    </cfRule>
    <cfRule type="cellIs" dxfId="285" priority="152925" operator="between">
      <formula>$SU$48</formula>
      <formula>$SU$49</formula>
    </cfRule>
    <cfRule type="cellIs" dxfId="284" priority="152926" operator="between">
      <formula>$SU$47</formula>
      <formula>$SU$48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68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8" t="s">
        <v>173</v>
      </c>
      <c r="B1" s="78" t="s">
        <v>174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175</v>
      </c>
      <c r="H1" s="78" t="s">
        <v>53</v>
      </c>
      <c r="I1" s="74" t="s">
        <v>8</v>
      </c>
      <c r="J1" s="74" t="s">
        <v>9</v>
      </c>
      <c r="K1" s="74" t="s">
        <v>66</v>
      </c>
      <c r="L1" s="75" t="s">
        <v>70</v>
      </c>
      <c r="M1" s="76" t="s">
        <v>25</v>
      </c>
      <c r="N1" s="75" t="s">
        <v>71</v>
      </c>
      <c r="O1" s="76" t="s">
        <v>25</v>
      </c>
      <c r="P1" s="75" t="s">
        <v>129</v>
      </c>
      <c r="Q1" s="76" t="s">
        <v>25</v>
      </c>
      <c r="R1" s="76" t="s">
        <v>72</v>
      </c>
      <c r="S1" s="76" t="s">
        <v>25</v>
      </c>
      <c r="T1" s="75" t="s">
        <v>73</v>
      </c>
      <c r="U1" s="76" t="s">
        <v>25</v>
      </c>
      <c r="V1" s="77" t="s">
        <v>11</v>
      </c>
      <c r="W1" s="76" t="s">
        <v>26</v>
      </c>
      <c r="X1" s="76" t="s">
        <v>25</v>
      </c>
      <c r="Y1" s="71" t="s">
        <v>169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191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1" t="s">
        <v>228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3" t="s">
        <v>11</v>
      </c>
      <c r="DC1" s="73"/>
      <c r="DD1" s="71" t="s">
        <v>168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2" t="s">
        <v>178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1" t="s">
        <v>227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2" t="s">
        <v>226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1" t="s">
        <v>56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</row>
    <row r="2" spans="1:542" x14ac:dyDescent="0.2">
      <c r="A2" s="78"/>
      <c r="B2" s="78"/>
      <c r="C2" s="74"/>
      <c r="D2" s="74"/>
      <c r="E2" s="74"/>
      <c r="F2" s="74"/>
      <c r="G2" s="78"/>
      <c r="H2" s="78"/>
      <c r="I2" s="74"/>
      <c r="J2" s="74"/>
      <c r="K2" s="74"/>
      <c r="L2" s="75"/>
      <c r="M2" s="76"/>
      <c r="N2" s="75"/>
      <c r="O2" s="76"/>
      <c r="P2" s="75"/>
      <c r="Q2" s="76"/>
      <c r="R2" s="76"/>
      <c r="S2" s="76"/>
      <c r="T2" s="75"/>
      <c r="U2" s="76"/>
      <c r="V2" s="77"/>
      <c r="W2" s="76"/>
      <c r="X2" s="76"/>
      <c r="Y2" s="69" t="s">
        <v>16</v>
      </c>
      <c r="Z2" s="69"/>
      <c r="AA2" s="69"/>
      <c r="AB2" s="69"/>
      <c r="AC2" s="69"/>
      <c r="AD2" s="69" t="s">
        <v>17</v>
      </c>
      <c r="AE2" s="69"/>
      <c r="AF2" s="69"/>
      <c r="AG2" s="69"/>
      <c r="AH2" s="69"/>
      <c r="AI2" s="69" t="s">
        <v>20</v>
      </c>
      <c r="AJ2" s="69"/>
      <c r="AK2" s="69"/>
      <c r="AL2" s="69"/>
      <c r="AM2" s="69"/>
      <c r="AN2" s="14"/>
      <c r="AO2" s="14" t="s">
        <v>74</v>
      </c>
      <c r="AP2" s="14" t="s">
        <v>75</v>
      </c>
      <c r="AQ2" s="14" t="s">
        <v>18</v>
      </c>
      <c r="AR2" s="14" t="s">
        <v>63</v>
      </c>
      <c r="AS2" s="14" t="s">
        <v>76</v>
      </c>
      <c r="AT2" s="14" t="s">
        <v>19</v>
      </c>
      <c r="AU2" s="14" t="s">
        <v>21</v>
      </c>
      <c r="AV2" s="14" t="s">
        <v>77</v>
      </c>
      <c r="AW2" s="14" t="s">
        <v>78</v>
      </c>
      <c r="AX2" s="14" t="s">
        <v>20</v>
      </c>
      <c r="AY2" s="14" t="s">
        <v>15</v>
      </c>
      <c r="AZ2" s="70" t="s">
        <v>16</v>
      </c>
      <c r="BA2" s="70"/>
      <c r="BB2" s="70"/>
      <c r="BC2" s="70"/>
      <c r="BD2" s="70"/>
      <c r="BE2" s="70" t="s">
        <v>17</v>
      </c>
      <c r="BF2" s="70"/>
      <c r="BG2" s="70"/>
      <c r="BH2" s="70"/>
      <c r="BI2" s="70"/>
      <c r="BJ2" s="70" t="s">
        <v>20</v>
      </c>
      <c r="BK2" s="70"/>
      <c r="BL2" s="70"/>
      <c r="BM2" s="70"/>
      <c r="BN2" s="70"/>
      <c r="BO2" s="13"/>
      <c r="BP2" s="13" t="s">
        <v>74</v>
      </c>
      <c r="BQ2" s="13" t="s">
        <v>75</v>
      </c>
      <c r="BR2" s="13" t="s">
        <v>18</v>
      </c>
      <c r="BS2" s="13" t="s">
        <v>63</v>
      </c>
      <c r="BT2" s="13" t="s">
        <v>76</v>
      </c>
      <c r="BU2" s="13" t="s">
        <v>19</v>
      </c>
      <c r="BV2" s="13" t="s">
        <v>21</v>
      </c>
      <c r="BW2" s="13" t="s">
        <v>77</v>
      </c>
      <c r="BX2" s="13" t="s">
        <v>78</v>
      </c>
      <c r="BY2" s="13" t="s">
        <v>20</v>
      </c>
      <c r="BZ2" s="13" t="s">
        <v>15</v>
      </c>
      <c r="CA2" s="69" t="s">
        <v>16</v>
      </c>
      <c r="CB2" s="69"/>
      <c r="CC2" s="69"/>
      <c r="CD2" s="69"/>
      <c r="CE2" s="69"/>
      <c r="CF2" s="69" t="s">
        <v>17</v>
      </c>
      <c r="CG2" s="69"/>
      <c r="CH2" s="69"/>
      <c r="CI2" s="69"/>
      <c r="CJ2" s="69"/>
      <c r="CK2" s="69" t="s">
        <v>20</v>
      </c>
      <c r="CL2" s="69"/>
      <c r="CM2" s="69"/>
      <c r="CN2" s="69"/>
      <c r="CO2" s="69"/>
      <c r="CP2" s="14"/>
      <c r="CQ2" s="14" t="s">
        <v>74</v>
      </c>
      <c r="CR2" s="14" t="s">
        <v>75</v>
      </c>
      <c r="CS2" s="14" t="s">
        <v>18</v>
      </c>
      <c r="CT2" s="14" t="s">
        <v>63</v>
      </c>
      <c r="CU2" s="14" t="s">
        <v>76</v>
      </c>
      <c r="CV2" s="14" t="s">
        <v>19</v>
      </c>
      <c r="CW2" s="14" t="s">
        <v>21</v>
      </c>
      <c r="CX2" s="14" t="s">
        <v>77</v>
      </c>
      <c r="CY2" s="14" t="s">
        <v>78</v>
      </c>
      <c r="CZ2" s="14" t="s">
        <v>20</v>
      </c>
      <c r="DA2" s="14" t="s">
        <v>15</v>
      </c>
      <c r="DB2" s="49" t="s">
        <v>130</v>
      </c>
      <c r="DC2" s="49" t="s">
        <v>20</v>
      </c>
      <c r="DD2" s="69" t="s">
        <v>16</v>
      </c>
      <c r="DE2" s="69"/>
      <c r="DF2" s="69"/>
      <c r="DG2" s="69"/>
      <c r="DH2" s="69"/>
      <c r="DI2" s="69" t="s">
        <v>17</v>
      </c>
      <c r="DJ2" s="69"/>
      <c r="DK2" s="69"/>
      <c r="DL2" s="69"/>
      <c r="DM2" s="69"/>
      <c r="DN2" s="69" t="s">
        <v>79</v>
      </c>
      <c r="DO2" s="69"/>
      <c r="DP2" s="69"/>
      <c r="DQ2" s="69"/>
      <c r="DR2" s="69"/>
      <c r="DS2" s="69" t="s">
        <v>20</v>
      </c>
      <c r="DT2" s="69"/>
      <c r="DU2" s="69"/>
      <c r="DV2" s="69"/>
      <c r="DW2" s="69"/>
      <c r="DX2" s="14" t="s">
        <v>74</v>
      </c>
      <c r="DY2" s="14" t="s">
        <v>75</v>
      </c>
      <c r="DZ2" s="14" t="s">
        <v>18</v>
      </c>
      <c r="EA2" s="14" t="s">
        <v>63</v>
      </c>
      <c r="EB2" s="14" t="s">
        <v>76</v>
      </c>
      <c r="EC2" s="14" t="s">
        <v>19</v>
      </c>
      <c r="ED2" s="14" t="s">
        <v>21</v>
      </c>
      <c r="EE2" s="14" t="s">
        <v>80</v>
      </c>
      <c r="EF2" s="14" t="s">
        <v>81</v>
      </c>
      <c r="EG2" s="14" t="s">
        <v>79</v>
      </c>
      <c r="EH2" s="14" t="s">
        <v>77</v>
      </c>
      <c r="EI2" s="14" t="s">
        <v>78</v>
      </c>
      <c r="EJ2" s="14" t="s">
        <v>20</v>
      </c>
      <c r="EK2" s="14" t="s">
        <v>15</v>
      </c>
      <c r="EL2" s="70" t="s">
        <v>16</v>
      </c>
      <c r="EM2" s="70"/>
      <c r="EN2" s="70"/>
      <c r="EO2" s="70"/>
      <c r="EP2" s="70"/>
      <c r="EQ2" s="70" t="s">
        <v>17</v>
      </c>
      <c r="ER2" s="70"/>
      <c r="ES2" s="70"/>
      <c r="ET2" s="70"/>
      <c r="EU2" s="70"/>
      <c r="EV2" s="70" t="s">
        <v>79</v>
      </c>
      <c r="EW2" s="70"/>
      <c r="EX2" s="70"/>
      <c r="EY2" s="70"/>
      <c r="EZ2" s="70"/>
      <c r="FA2" s="70" t="s">
        <v>20</v>
      </c>
      <c r="FB2" s="70"/>
      <c r="FC2" s="70"/>
      <c r="FD2" s="70"/>
      <c r="FE2" s="70"/>
      <c r="FF2" s="13" t="s">
        <v>74</v>
      </c>
      <c r="FG2" s="13" t="s">
        <v>75</v>
      </c>
      <c r="FH2" s="13" t="s">
        <v>18</v>
      </c>
      <c r="FI2" s="13" t="s">
        <v>63</v>
      </c>
      <c r="FJ2" s="13" t="s">
        <v>76</v>
      </c>
      <c r="FK2" s="13" t="s">
        <v>19</v>
      </c>
      <c r="FL2" s="13" t="s">
        <v>21</v>
      </c>
      <c r="FM2" s="13" t="s">
        <v>80</v>
      </c>
      <c r="FN2" s="13" t="s">
        <v>81</v>
      </c>
      <c r="FO2" s="13" t="s">
        <v>79</v>
      </c>
      <c r="FP2" s="13" t="s">
        <v>77</v>
      </c>
      <c r="FQ2" s="13" t="s">
        <v>78</v>
      </c>
      <c r="FR2" s="13" t="s">
        <v>20</v>
      </c>
      <c r="FS2" s="13" t="s">
        <v>15</v>
      </c>
      <c r="FT2" s="69" t="s">
        <v>16</v>
      </c>
      <c r="FU2" s="69"/>
      <c r="FV2" s="69"/>
      <c r="FW2" s="69"/>
      <c r="FX2" s="69"/>
      <c r="FY2" s="69" t="s">
        <v>17</v>
      </c>
      <c r="FZ2" s="69"/>
      <c r="GA2" s="69"/>
      <c r="GB2" s="69"/>
      <c r="GC2" s="69"/>
      <c r="GD2" s="69" t="s">
        <v>79</v>
      </c>
      <c r="GE2" s="69"/>
      <c r="GF2" s="69"/>
      <c r="GG2" s="69"/>
      <c r="GH2" s="69"/>
      <c r="GI2" s="69" t="s">
        <v>20</v>
      </c>
      <c r="GJ2" s="69"/>
      <c r="GK2" s="69"/>
      <c r="GL2" s="69"/>
      <c r="GM2" s="69"/>
      <c r="GN2" s="14" t="s">
        <v>74</v>
      </c>
      <c r="GO2" s="14" t="s">
        <v>75</v>
      </c>
      <c r="GP2" s="14" t="s">
        <v>18</v>
      </c>
      <c r="GQ2" s="14" t="s">
        <v>63</v>
      </c>
      <c r="GR2" s="14" t="s">
        <v>76</v>
      </c>
      <c r="GS2" s="14" t="s">
        <v>19</v>
      </c>
      <c r="GT2" s="14" t="s">
        <v>21</v>
      </c>
      <c r="GU2" s="14" t="s">
        <v>80</v>
      </c>
      <c r="GV2" s="14" t="s">
        <v>81</v>
      </c>
      <c r="GW2" s="14" t="s">
        <v>79</v>
      </c>
      <c r="GX2" s="14" t="s">
        <v>77</v>
      </c>
      <c r="GY2" s="14" t="s">
        <v>78</v>
      </c>
      <c r="GZ2" s="14" t="s">
        <v>20</v>
      </c>
      <c r="HA2" s="14" t="s">
        <v>15</v>
      </c>
      <c r="HB2" s="70" t="s">
        <v>16</v>
      </c>
      <c r="HC2" s="70"/>
      <c r="HD2" s="70"/>
      <c r="HE2" s="70"/>
      <c r="HF2" s="70"/>
      <c r="HG2" s="70" t="s">
        <v>17</v>
      </c>
      <c r="HH2" s="70"/>
      <c r="HI2" s="70"/>
      <c r="HJ2" s="70"/>
      <c r="HK2" s="70"/>
      <c r="HL2" s="70" t="s">
        <v>79</v>
      </c>
      <c r="HM2" s="70"/>
      <c r="HN2" s="70"/>
      <c r="HO2" s="70"/>
      <c r="HP2" s="70"/>
      <c r="HQ2" s="70" t="s">
        <v>20</v>
      </c>
      <c r="HR2" s="70"/>
      <c r="HS2" s="70"/>
      <c r="HT2" s="70"/>
      <c r="HU2" s="70"/>
      <c r="HV2" s="13" t="s">
        <v>74</v>
      </c>
      <c r="HW2" s="13" t="s">
        <v>75</v>
      </c>
      <c r="HX2" s="13" t="s">
        <v>18</v>
      </c>
      <c r="HY2" s="13" t="s">
        <v>63</v>
      </c>
      <c r="HZ2" s="13" t="s">
        <v>76</v>
      </c>
      <c r="IA2" s="13" t="s">
        <v>19</v>
      </c>
      <c r="IB2" s="13" t="s">
        <v>21</v>
      </c>
      <c r="IC2" s="13" t="s">
        <v>80</v>
      </c>
      <c r="ID2" s="13" t="s">
        <v>81</v>
      </c>
      <c r="IE2" s="13" t="s">
        <v>79</v>
      </c>
      <c r="IF2" s="13" t="s">
        <v>77</v>
      </c>
      <c r="IG2" s="13" t="s">
        <v>78</v>
      </c>
      <c r="IH2" s="13" t="s">
        <v>20</v>
      </c>
      <c r="II2" s="13" t="s">
        <v>15</v>
      </c>
      <c r="IJ2" s="69" t="s">
        <v>16</v>
      </c>
      <c r="IK2" s="69"/>
      <c r="IL2" s="69"/>
      <c r="IM2" s="69"/>
      <c r="IN2" s="69"/>
      <c r="IO2" s="69" t="s">
        <v>17</v>
      </c>
      <c r="IP2" s="69"/>
      <c r="IQ2" s="69"/>
      <c r="IR2" s="69"/>
      <c r="IS2" s="69"/>
      <c r="IT2" s="69" t="s">
        <v>79</v>
      </c>
      <c r="IU2" s="69"/>
      <c r="IV2" s="69"/>
      <c r="IW2" s="69"/>
      <c r="IX2" s="69"/>
      <c r="IY2" s="69" t="s">
        <v>20</v>
      </c>
      <c r="IZ2" s="69"/>
      <c r="JA2" s="69"/>
      <c r="JB2" s="69"/>
      <c r="JC2" s="69"/>
      <c r="JD2" s="14" t="s">
        <v>74</v>
      </c>
      <c r="JE2" s="14" t="s">
        <v>75</v>
      </c>
      <c r="JF2" s="14" t="s">
        <v>18</v>
      </c>
      <c r="JG2" s="14" t="s">
        <v>63</v>
      </c>
      <c r="JH2" s="14" t="s">
        <v>76</v>
      </c>
      <c r="JI2" s="14" t="s">
        <v>19</v>
      </c>
      <c r="JJ2" s="14" t="s">
        <v>21</v>
      </c>
      <c r="JK2" s="14" t="s">
        <v>80</v>
      </c>
      <c r="JL2" s="14" t="s">
        <v>81</v>
      </c>
      <c r="JM2" s="14" t="s">
        <v>79</v>
      </c>
      <c r="JN2" s="14" t="s">
        <v>77</v>
      </c>
      <c r="JO2" s="14" t="s">
        <v>78</v>
      </c>
      <c r="JP2" s="14" t="s">
        <v>20</v>
      </c>
      <c r="JQ2" s="14" t="s">
        <v>15</v>
      </c>
      <c r="JR2" s="70" t="s">
        <v>16</v>
      </c>
      <c r="JS2" s="70"/>
      <c r="JT2" s="70"/>
      <c r="JU2" s="70"/>
      <c r="JV2" s="70"/>
      <c r="JW2" s="70" t="s">
        <v>17</v>
      </c>
      <c r="JX2" s="70"/>
      <c r="JY2" s="70"/>
      <c r="JZ2" s="70"/>
      <c r="KA2" s="70"/>
      <c r="KB2" s="70" t="s">
        <v>79</v>
      </c>
      <c r="KC2" s="70"/>
      <c r="KD2" s="70"/>
      <c r="KE2" s="70"/>
      <c r="KF2" s="70"/>
      <c r="KG2" s="70" t="s">
        <v>20</v>
      </c>
      <c r="KH2" s="70"/>
      <c r="KI2" s="70"/>
      <c r="KJ2" s="70"/>
      <c r="KK2" s="70"/>
      <c r="KL2" s="13" t="s">
        <v>74</v>
      </c>
      <c r="KM2" s="13" t="s">
        <v>75</v>
      </c>
      <c r="KN2" s="13" t="s">
        <v>18</v>
      </c>
      <c r="KO2" s="13" t="s">
        <v>63</v>
      </c>
      <c r="KP2" s="13" t="s">
        <v>76</v>
      </c>
      <c r="KQ2" s="13" t="s">
        <v>19</v>
      </c>
      <c r="KR2" s="13" t="s">
        <v>21</v>
      </c>
      <c r="KS2" s="13" t="s">
        <v>80</v>
      </c>
      <c r="KT2" s="13" t="s">
        <v>81</v>
      </c>
      <c r="KU2" s="13" t="s">
        <v>79</v>
      </c>
      <c r="KV2" s="13" t="s">
        <v>77</v>
      </c>
      <c r="KW2" s="13" t="s">
        <v>78</v>
      </c>
      <c r="KX2" s="13" t="s">
        <v>20</v>
      </c>
      <c r="KY2" s="13" t="s">
        <v>15</v>
      </c>
      <c r="KZ2" s="69" t="s">
        <v>16</v>
      </c>
      <c r="LA2" s="69"/>
      <c r="LB2" s="69"/>
      <c r="LC2" s="69"/>
      <c r="LD2" s="69"/>
      <c r="LE2" s="69" t="s">
        <v>17</v>
      </c>
      <c r="LF2" s="69"/>
      <c r="LG2" s="69"/>
      <c r="LH2" s="69"/>
      <c r="LI2" s="69"/>
      <c r="LJ2" s="69" t="s">
        <v>79</v>
      </c>
      <c r="LK2" s="69"/>
      <c r="LL2" s="69"/>
      <c r="LM2" s="69"/>
      <c r="LN2" s="69"/>
      <c r="LO2" s="69" t="s">
        <v>20</v>
      </c>
      <c r="LP2" s="69"/>
      <c r="LQ2" s="69"/>
      <c r="LR2" s="69"/>
      <c r="LS2" s="69"/>
      <c r="LT2" s="14" t="s">
        <v>74</v>
      </c>
      <c r="LU2" s="14" t="s">
        <v>75</v>
      </c>
      <c r="LV2" s="14" t="s">
        <v>18</v>
      </c>
      <c r="LW2" s="14" t="s">
        <v>63</v>
      </c>
      <c r="LX2" s="14" t="s">
        <v>76</v>
      </c>
      <c r="LY2" s="14" t="s">
        <v>19</v>
      </c>
      <c r="LZ2" s="14" t="s">
        <v>21</v>
      </c>
      <c r="MA2" s="14" t="s">
        <v>80</v>
      </c>
      <c r="MB2" s="14" t="s">
        <v>81</v>
      </c>
      <c r="MC2" s="14" t="s">
        <v>79</v>
      </c>
      <c r="MD2" s="14" t="s">
        <v>77</v>
      </c>
      <c r="ME2" s="14" t="s">
        <v>78</v>
      </c>
      <c r="MF2" s="14" t="s">
        <v>20</v>
      </c>
      <c r="MG2" s="14" t="s">
        <v>15</v>
      </c>
      <c r="MH2" s="70" t="s">
        <v>16</v>
      </c>
      <c r="MI2" s="70"/>
      <c r="MJ2" s="70"/>
      <c r="MK2" s="70"/>
      <c r="ML2" s="70"/>
      <c r="MM2" s="70" t="s">
        <v>17</v>
      </c>
      <c r="MN2" s="70"/>
      <c r="MO2" s="70"/>
      <c r="MP2" s="70"/>
      <c r="MQ2" s="70"/>
      <c r="MR2" s="70" t="s">
        <v>79</v>
      </c>
      <c r="MS2" s="70"/>
      <c r="MT2" s="70"/>
      <c r="MU2" s="70"/>
      <c r="MV2" s="70"/>
      <c r="MW2" s="70" t="s">
        <v>20</v>
      </c>
      <c r="MX2" s="70"/>
      <c r="MY2" s="70"/>
      <c r="MZ2" s="70"/>
      <c r="NA2" s="70"/>
      <c r="NB2" s="13" t="s">
        <v>74</v>
      </c>
      <c r="NC2" s="13" t="s">
        <v>75</v>
      </c>
      <c r="ND2" s="13" t="s">
        <v>18</v>
      </c>
      <c r="NE2" s="13" t="s">
        <v>63</v>
      </c>
      <c r="NF2" s="13" t="s">
        <v>76</v>
      </c>
      <c r="NG2" s="13" t="s">
        <v>19</v>
      </c>
      <c r="NH2" s="13" t="s">
        <v>21</v>
      </c>
      <c r="NI2" s="13" t="s">
        <v>80</v>
      </c>
      <c r="NJ2" s="13" t="s">
        <v>81</v>
      </c>
      <c r="NK2" s="13" t="s">
        <v>79</v>
      </c>
      <c r="NL2" s="13" t="s">
        <v>77</v>
      </c>
      <c r="NM2" s="13" t="s">
        <v>78</v>
      </c>
      <c r="NN2" s="13" t="s">
        <v>20</v>
      </c>
      <c r="NO2" s="13" t="s">
        <v>15</v>
      </c>
      <c r="NP2" s="69" t="s">
        <v>16</v>
      </c>
      <c r="NQ2" s="69"/>
      <c r="NR2" s="69"/>
      <c r="NS2" s="69"/>
      <c r="NT2" s="69"/>
      <c r="NU2" s="69" t="s">
        <v>17</v>
      </c>
      <c r="NV2" s="69"/>
      <c r="NW2" s="69"/>
      <c r="NX2" s="69"/>
      <c r="NY2" s="69"/>
      <c r="NZ2" s="69" t="s">
        <v>79</v>
      </c>
      <c r="OA2" s="69"/>
      <c r="OB2" s="69"/>
      <c r="OC2" s="69"/>
      <c r="OD2" s="69"/>
      <c r="OE2" s="69" t="s">
        <v>20</v>
      </c>
      <c r="OF2" s="69"/>
      <c r="OG2" s="69"/>
      <c r="OH2" s="69"/>
      <c r="OI2" s="69"/>
      <c r="OJ2" s="14" t="s">
        <v>74</v>
      </c>
      <c r="OK2" s="14" t="s">
        <v>75</v>
      </c>
      <c r="OL2" s="14" t="s">
        <v>18</v>
      </c>
      <c r="OM2" s="14" t="s">
        <v>63</v>
      </c>
      <c r="ON2" s="14" t="s">
        <v>76</v>
      </c>
      <c r="OO2" s="14" t="s">
        <v>19</v>
      </c>
      <c r="OP2" s="14" t="s">
        <v>21</v>
      </c>
      <c r="OQ2" s="14" t="s">
        <v>80</v>
      </c>
      <c r="OR2" s="14" t="s">
        <v>81</v>
      </c>
      <c r="OS2" s="14" t="s">
        <v>79</v>
      </c>
      <c r="OT2" s="14" t="s">
        <v>77</v>
      </c>
      <c r="OU2" s="14" t="s">
        <v>78</v>
      </c>
      <c r="OV2" s="14" t="s">
        <v>20</v>
      </c>
      <c r="OW2" s="14" t="s">
        <v>15</v>
      </c>
      <c r="OX2" s="70" t="s">
        <v>16</v>
      </c>
      <c r="OY2" s="70"/>
      <c r="OZ2" s="70"/>
      <c r="PA2" s="70"/>
      <c r="PB2" s="70"/>
      <c r="PC2" s="70" t="s">
        <v>17</v>
      </c>
      <c r="PD2" s="70"/>
      <c r="PE2" s="70"/>
      <c r="PF2" s="70"/>
      <c r="PG2" s="70"/>
      <c r="PH2" s="70" t="s">
        <v>79</v>
      </c>
      <c r="PI2" s="70"/>
      <c r="PJ2" s="70"/>
      <c r="PK2" s="70"/>
      <c r="PL2" s="70"/>
      <c r="PM2" s="70" t="s">
        <v>20</v>
      </c>
      <c r="PN2" s="70"/>
      <c r="PO2" s="70"/>
      <c r="PP2" s="70"/>
      <c r="PQ2" s="70"/>
      <c r="PR2" s="13" t="s">
        <v>74</v>
      </c>
      <c r="PS2" s="13" t="s">
        <v>75</v>
      </c>
      <c r="PT2" s="13" t="s">
        <v>18</v>
      </c>
      <c r="PU2" s="13" t="s">
        <v>63</v>
      </c>
      <c r="PV2" s="13" t="s">
        <v>76</v>
      </c>
      <c r="PW2" s="13" t="s">
        <v>19</v>
      </c>
      <c r="PX2" s="13" t="s">
        <v>21</v>
      </c>
      <c r="PY2" s="13" t="s">
        <v>80</v>
      </c>
      <c r="PZ2" s="13" t="s">
        <v>81</v>
      </c>
      <c r="QA2" s="13" t="s">
        <v>79</v>
      </c>
      <c r="QB2" s="13" t="s">
        <v>77</v>
      </c>
      <c r="QC2" s="13" t="s">
        <v>78</v>
      </c>
      <c r="QD2" s="13" t="s">
        <v>20</v>
      </c>
      <c r="QE2" s="13" t="s">
        <v>15</v>
      </c>
      <c r="QF2" s="69" t="s">
        <v>16</v>
      </c>
      <c r="QG2" s="69"/>
      <c r="QH2" s="69"/>
      <c r="QI2" s="69"/>
      <c r="QJ2" s="69"/>
      <c r="QK2" s="69" t="s">
        <v>17</v>
      </c>
      <c r="QL2" s="69"/>
      <c r="QM2" s="69"/>
      <c r="QN2" s="69"/>
      <c r="QO2" s="69"/>
      <c r="QP2" s="69" t="s">
        <v>79</v>
      </c>
      <c r="QQ2" s="69"/>
      <c r="QR2" s="69"/>
      <c r="QS2" s="69"/>
      <c r="QT2" s="69"/>
      <c r="QU2" s="69" t="s">
        <v>20</v>
      </c>
      <c r="QV2" s="69"/>
      <c r="QW2" s="69"/>
      <c r="QX2" s="69"/>
      <c r="QY2" s="69"/>
      <c r="QZ2" s="14" t="s">
        <v>74</v>
      </c>
      <c r="RA2" s="14" t="s">
        <v>75</v>
      </c>
      <c r="RB2" s="14" t="s">
        <v>18</v>
      </c>
      <c r="RC2" s="14" t="s">
        <v>63</v>
      </c>
      <c r="RD2" s="14" t="s">
        <v>76</v>
      </c>
      <c r="RE2" s="14" t="s">
        <v>19</v>
      </c>
      <c r="RF2" s="14" t="s">
        <v>21</v>
      </c>
      <c r="RG2" s="14" t="s">
        <v>80</v>
      </c>
      <c r="RH2" s="14" t="s">
        <v>81</v>
      </c>
      <c r="RI2" s="14" t="s">
        <v>79</v>
      </c>
      <c r="RJ2" s="14" t="s">
        <v>77</v>
      </c>
      <c r="RK2" s="14" t="s">
        <v>78</v>
      </c>
      <c r="RL2" s="14" t="s">
        <v>20</v>
      </c>
      <c r="RM2" s="14" t="s">
        <v>15</v>
      </c>
      <c r="RN2" s="70" t="s">
        <v>16</v>
      </c>
      <c r="RO2" s="70"/>
      <c r="RP2" s="70"/>
      <c r="RQ2" s="70"/>
      <c r="RR2" s="70"/>
      <c r="RS2" s="70" t="s">
        <v>17</v>
      </c>
      <c r="RT2" s="70"/>
      <c r="RU2" s="70"/>
      <c r="RV2" s="70"/>
      <c r="RW2" s="70"/>
      <c r="RX2" s="70" t="s">
        <v>79</v>
      </c>
      <c r="RY2" s="70"/>
      <c r="RZ2" s="70"/>
      <c r="SA2" s="70"/>
      <c r="SB2" s="70"/>
      <c r="SC2" s="70" t="s">
        <v>20</v>
      </c>
      <c r="SD2" s="70"/>
      <c r="SE2" s="70"/>
      <c r="SF2" s="70"/>
      <c r="SG2" s="70"/>
      <c r="SH2" s="13" t="s">
        <v>74</v>
      </c>
      <c r="SI2" s="13" t="s">
        <v>75</v>
      </c>
      <c r="SJ2" s="13" t="s">
        <v>18</v>
      </c>
      <c r="SK2" s="13" t="s">
        <v>63</v>
      </c>
      <c r="SL2" s="13" t="s">
        <v>76</v>
      </c>
      <c r="SM2" s="13" t="s">
        <v>19</v>
      </c>
      <c r="SN2" s="13" t="s">
        <v>21</v>
      </c>
      <c r="SO2" s="13" t="s">
        <v>80</v>
      </c>
      <c r="SP2" s="13" t="s">
        <v>81</v>
      </c>
      <c r="SQ2" s="13" t="s">
        <v>79</v>
      </c>
      <c r="SR2" s="13" t="s">
        <v>77</v>
      </c>
      <c r="SS2" s="13" t="s">
        <v>78</v>
      </c>
      <c r="ST2" s="13" t="s">
        <v>20</v>
      </c>
      <c r="SU2" s="13" t="s">
        <v>15</v>
      </c>
      <c r="SV2" s="69" t="s">
        <v>16</v>
      </c>
      <c r="SW2" s="69"/>
      <c r="SX2" s="69"/>
      <c r="SY2" s="69"/>
      <c r="SZ2" s="69"/>
      <c r="TA2" s="69" t="s">
        <v>17</v>
      </c>
      <c r="TB2" s="69"/>
      <c r="TC2" s="69"/>
      <c r="TD2" s="69"/>
      <c r="TE2" s="69"/>
      <c r="TF2" s="69" t="s">
        <v>20</v>
      </c>
      <c r="TG2" s="69"/>
      <c r="TH2" s="69"/>
      <c r="TI2" s="69"/>
      <c r="TJ2" s="69"/>
      <c r="TK2" s="14"/>
      <c r="TL2" s="14" t="s">
        <v>74</v>
      </c>
      <c r="TM2" s="14" t="s">
        <v>75</v>
      </c>
      <c r="TN2" s="14" t="s">
        <v>18</v>
      </c>
      <c r="TO2" s="14" t="s">
        <v>63</v>
      </c>
      <c r="TP2" s="14" t="s">
        <v>76</v>
      </c>
      <c r="TQ2" s="14" t="s">
        <v>19</v>
      </c>
      <c r="TR2" s="14" t="s">
        <v>21</v>
      </c>
      <c r="TS2" s="14" t="s">
        <v>77</v>
      </c>
      <c r="TT2" s="14" t="s">
        <v>78</v>
      </c>
      <c r="TU2" s="14" t="s">
        <v>20</v>
      </c>
      <c r="TV2" s="14" t="s">
        <v>15</v>
      </c>
    </row>
    <row r="3" spans="1:542" x14ac:dyDescent="0.2">
      <c r="A3" s="78"/>
      <c r="B3" s="78"/>
      <c r="C3" s="74"/>
      <c r="D3" s="74"/>
      <c r="E3" s="74"/>
      <c r="F3" s="74"/>
      <c r="G3" s="78"/>
      <c r="H3" s="78"/>
      <c r="I3" s="74"/>
      <c r="J3" s="74"/>
      <c r="K3" s="74"/>
      <c r="L3" s="75"/>
      <c r="M3" s="76"/>
      <c r="N3" s="75"/>
      <c r="O3" s="76"/>
      <c r="P3" s="75"/>
      <c r="Q3" s="76"/>
      <c r="R3" s="76"/>
      <c r="S3" s="76"/>
      <c r="T3" s="75"/>
      <c r="U3" s="76"/>
      <c r="V3" s="77"/>
      <c r="W3" s="76"/>
      <c r="X3" s="76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DD"),SUMPRODUCT((J$4:J$37&lt;&gt;"")*(J$4:J$37&lt;&gt;"No DD")*(F$4:F$37&gt;F4))+1,IF(J4="No DD",SUMPRODUCT((J$4:J$37="No DD")*(F$4:F$37&gt;F4))+1+SUMPRODUCT((J$4:J$37&lt;&gt;"")*(J$4:J$37&lt;&gt;"No DD")),""))</f>
        <v>1</v>
      </c>
      <c r="B4" s="4" t="str" cm="1">
        <f t="array" ref="B4">IF(AND(J4&lt;&gt;"",J4&lt;&gt;"No DD",G4=""),SUMPRODUCT((J$4:J$37&lt;&gt;"")*(J$4:J$37&lt;&gt;"No DD")*(G$4:G$37="")*(F$4:F$37&gt;F4))+1,IF(J4="No DD",SUMPRODUCT((J$4:J$37="No DD")*(F$4:F$37&gt;F4)*(G$4:G$37=""))+1+SUMPRODUCT((J$4:J$37&lt;&gt;"")*(G$4:G$37="")*(J$4:J$37&lt;&gt;"No DD")),""))</f>
        <v/>
      </c>
      <c r="C4" s="5" t="s">
        <v>102</v>
      </c>
      <c r="D4" s="4" t="s">
        <v>3</v>
      </c>
      <c r="E4" s="4">
        <v>2004</v>
      </c>
      <c r="F4" s="9">
        <f>SUM(L4:V4)+SUM(L4:T4)*0.0000001+SUM(L4)*0.0000000000001</f>
        <v>186.66001866600527</v>
      </c>
      <c r="G4" s="66" t="s">
        <v>46</v>
      </c>
      <c r="H4" s="3" t="str">
        <f>IF(OR(AND(AO4&gt;=AY$39,AO4&lt;&gt;"",AQ4&gt;=AY$43,AQ4&lt;&gt;"",AN4=""),AND(AR4&gt;=AY$39,AR4&lt;&gt;"",AT4&gt;=AY$43,AT4&lt;&gt;"",AN4=""),AND(AV4&gt;=AY$39,AV4&lt;&gt;"",AX4&gt;=AY$43,AX4&lt;&gt;"",AN4=""),AND(BP4&gt;=BZ$39,BP4&lt;&gt;"",BR4&gt;=BZ$43,BR4&lt;&gt;"",BO4=""),AND(BS4&gt;=BZ$39,BS4&lt;&gt;"",BU4&gt;=BZ$43,BU4&lt;&gt;"",BO4=""),AND(BW4&gt;=BZ$39,BW4&lt;&gt;"",BY4&gt;=BZ$43,BY4&lt;&gt;"",BO4=""),AND(CQ4&gt;=DA$39,CQ4&lt;&gt;"",CS4&gt;=DA$43,CS4&lt;&gt;"",CP4=""),AND(CT4&gt;=DA$39,CT4&lt;&gt;"",CV4&gt;=DA$43,CV4&lt;&gt;"",CP4=""),AND(CX4&gt;=DA$39,CX4&lt;&gt;"",CZ4&gt;=DA$43,CZ4&lt;&gt;"",CP4=""),AND(DX4&gt;=EK$39,DX4&lt;&gt;"",DZ4&gt;=EK$43,DZ4&lt;&gt;""),AND(EA4&gt;=EK$39,EA4&lt;&gt;"",EC4&gt;=EK$43,EC4&lt;&gt;""),AND(EE4&gt;=EK$39,EE4&lt;&gt;"",EG4&gt;=EK$43,EG4&lt;&gt;""),AND(EH4&gt;=EK$39,EH4&lt;&gt;"",EJ4&gt;=EK$43,EJ4&lt;&gt;""),AND(FF4&gt;=FS$39,FF4&lt;&gt;"",FH4&gt;=FS$43,FH4&lt;&gt;""),AND(FI4&gt;=FS$39,FI4&lt;&gt;"",FK4&gt;=FS$43,FK4&lt;&gt;""),AND(FM4&gt;=FS$39,FM4&lt;&gt;"",FO4&gt;=FS$43,FO4&lt;&gt;""),AND(FP4&gt;=FS$39,FP4&lt;&gt;"",FR4&gt;=FS$43,FR4&lt;&gt;""),AND(GN4&gt;=HA$39,GN4&lt;&gt;"",GP4&gt;=HA$43,GP4&lt;&gt;""),AND(GQ4&gt;=HA$39,GQ4&lt;&gt;"",GS4&gt;=HA$43,GS4&lt;&gt;""),AND(GU4&gt;=HA$39,GU4&lt;&gt;"",GW4&gt;=HA$43,GW4&lt;&gt;""),AND(GX4&gt;=HA$39,GX4&lt;&gt;"",GZ4&gt;=HA$43,GZ4&lt;&gt;""),AND(HV4&gt;=II$39,HV4&lt;&gt;"",HX4&gt;=II$43,HX4&lt;&gt;""),AND(HY4&gt;=II$39,HY4&lt;&gt;"",IA4&gt;=II$43,IA4&lt;&gt;""),AND(IC4&gt;=II$39,IC4&lt;&gt;"",IE4&gt;=II$43,IE4&lt;&gt;""),AND(IF4&gt;=II$39,IF4&lt;&gt;"",IH4&gt;=II$43,IH4&lt;&gt;""),AND(JD4&gt;=JQ$39,JD4&lt;&gt;"",JF4&gt;=JQ$43,JF4&lt;&gt;""),AND(JG4&gt;=JQ$39,JG4&lt;&gt;"",JI4&gt;=JQ$43,JI4&lt;&gt;""),AND(JK4&gt;=JQ$39,JK4&lt;&gt;"",JM4&gt;=JQ$43,JM4&lt;&gt;""),AND(JN4&gt;=JQ$39,JN4&lt;&gt;"",JP4&gt;=JQ$43,JP4&lt;&gt;""),AND(KL4&gt;=KY$39,KL4&lt;&gt;"",KN4&gt;=KY$43,KN4&lt;&gt;""),AND(KO4&gt;=KY$39,KO4&lt;&gt;"",KQ4&gt;=KY$43,KQ4&lt;&gt;""),AND(KS4&gt;=KY$39,KS4&lt;&gt;"",KU4&gt;=KY$43,KU4&lt;&gt;""),AND(KV4&gt;=KY$39,KV4&lt;&gt;"",KX4&gt;=KY$43,KX4&lt;&gt;""),AND(LT4&gt;=MG$39,LT4&lt;&gt;"",LV4&gt;=MG$43,LV4&lt;&gt;""),AND(LW4&gt;=MG$39,LW4&lt;&gt;"",LY4&gt;=MG$43,LY4&lt;&gt;""),AND(MA4&gt;=MG$39,MA4&lt;&gt;"",MC4&gt;=MG$43,MC4&lt;&gt;""),AND(MD4&gt;=MG$39,MD4&lt;&gt;"",MF4&gt;=MG$43,MF4&lt;&gt;""),AND(NB4&gt;=NO$39,NB4&lt;&gt;"",ND4&gt;=NO$43,ND4&lt;&gt;""),AND(NE4&gt;=NO$39,NE4&lt;&gt;"",NG4&gt;=NO$43,NG4&lt;&gt;""),AND(NI4&gt;=NO$39,NI4&lt;&gt;"",NK4&gt;=NO$43,NK4&lt;&gt;""),AND(NL4&gt;=NO$39,NL4&lt;&gt;"",NN4&gt;=NO$43,NN4&lt;&gt;""),AND(OJ4&gt;=OW$39,OJ4&lt;&gt;"",OL4&gt;=OW$43,OL4&lt;&gt;""),AND(OM4&gt;=OW$39,OM4&lt;&gt;"",OO4&gt;=OW$43,OO4&lt;&gt;""),AND(OQ4&gt;=OW$39,OQ4&lt;&gt;"",OS4&gt;=OW$43,OS4&lt;&gt;""),AND(OT4&gt;=OW$39,OT4&lt;&gt;"",OV4&gt;=OW$43,OV4&lt;&gt;""),AND(PR4&gt;=QE$39,PR4&lt;&gt;"",PT4&gt;=QE$43,PT4&lt;&gt;""),AND(PU4&gt;=QE$39,PU4&lt;&gt;"",PW4&gt;=QE$43,PW4&lt;&gt;""),AND(PY4&gt;=QE$39,PY4&lt;&gt;"",QA4&gt;=QE$43,QA4&lt;&gt;""),AND(QB4&gt;=QE$39,QB4&lt;&gt;"",QD4&gt;=QE$43,QD4&lt;&gt;""),AND(QZ4&gt;=RM$39,QZ4&lt;&gt;"",RB4&gt;=RM$43,RB4&lt;&gt;""),AND(RC4&gt;=RM$39,RC4&lt;&gt;"",RE4&gt;=RM$43,RE4&lt;&gt;""),AND(RG4&gt;=RM$39,RG4&lt;&gt;"",RI4&gt;=RM$43,RI4&lt;&gt;""),AND(RJ4&gt;=RM$39,RJ4&lt;&gt;"",RL4&gt;=RM$43,RL4&lt;&gt;""),AND(SH4&gt;=SU$39,SH4&lt;&gt;"",SJ4&gt;=SU$43,SJ4&lt;&gt;""),AND(SK4&gt;=SU$39,SK4&lt;&gt;"",SM4&gt;=SU$43,SM4&lt;&gt;""),AND(SO4&gt;=SU$39,SO4&lt;&gt;"",SQ4&gt;=SU$43,SQ4&lt;&gt;""),AND(SR4&gt;=SU$39,SR4&lt;&gt;"",ST4&gt;=SU$43,ST4&lt;&gt;"")),"P","")</f>
        <v>P</v>
      </c>
      <c r="I4" s="3" t="str">
        <f>IF(OR(AND(AQ4&gt;=AY$43,AQ4&lt;&gt;"",AN4=""),AND(AT4&gt;=AY$43,AT4&lt;&gt;"",AN4=""),AND(AX4&gt;=AY$43,AX4&lt;&gt;"",AN4=""),AND(BR4&gt;=BZ$43,BR4&lt;&gt;"",BO4=""),AND(BU4&gt;=BZ$43,BU4&lt;&gt;"",BO4=""),AND(BY4&gt;=BZ$43,BY4&lt;&gt;"",BO4=""),AND(CS4&gt;=DA$43,CS4&lt;&gt;"",CP4=""),AND(CV4&gt;=DA$43,CV4&lt;&gt;"",CP4=""),AND(CZ4&gt;=DA$43,CZ4&lt;&gt;"",CP4=""),AND(DZ4&gt;=EK$43,DZ4&lt;&gt;""),AND(EC4&gt;=EK$43,EC4&lt;&gt;""),AND(EG4&gt;=EK$43,EG4&lt;&gt;""),AND(EJ4&gt;=EK$43,EJ4&lt;&gt;""),AND(FH4&gt;=FS$43,FH4&lt;&gt;""),AND(FK4&gt;=FS$43,FK4&lt;&gt;""),AND(FO4&gt;=FS$43,FO4&lt;&gt;""),AND(FR4&gt;=FS$43,FR4&lt;&gt;""),AND(GP4&gt;=HA$43,GP4&lt;&gt;""),AND(GS4&gt;=HA$43,GS4&lt;&gt;""),AND(GW4&gt;=HA$43,GW4&lt;&gt;""),AND(GZ4&gt;=HA$43,GZ4&lt;&gt;""),AND(HX4&gt;=II$43,HX4&lt;&gt;""),AND(IA4&gt;=II$43,IA4&lt;&gt;""),AND(IE4&gt;=II$43,IE4&lt;&gt;""),AND(IH4&gt;=II$43,IH4&lt;&gt;""),AND(JF4&gt;=JQ$43,JF4&lt;&gt;""),AND(JI4&gt;=JQ$43,JI4&lt;&gt;""),AND(JM4&gt;=JQ$43,JM4&lt;&gt;""),AND(JP4&gt;=JQ$43,JP4&lt;&gt;""),AND(KN4&gt;=KY$43,KN4&lt;&gt;""),AND(KQ4&gt;=KY$43,KQ4&lt;&gt;""),AND(KU4&gt;=KY$43,KU4&lt;&gt;""),AND(KX4&gt;=KY$43,KX4&lt;&gt;""),AND(LV4&gt;=MG$43,LV4&lt;&gt;""),AND(LY4&gt;=MG$43,LY4&lt;&gt;""),AND(MC4&gt;=MG$43,MC4&lt;&gt;""),AND(MF4&gt;=MG$43,MF4&lt;&gt;""),AND(ND4&gt;=NO$43,ND4&lt;&gt;""),AND(NG4&gt;=NO$43,NG4&lt;&gt;""),AND(NK4&gt;=NO$43,NK4&lt;&gt;""),AND(NN4&gt;=NO$43,NN4&lt;&gt;""),AND(OL4&gt;=OW$43,OL4&lt;&gt;""),AND(OO4&gt;=OW$43,OO4&lt;&gt;""),AND(OS4&gt;=OW$43,OS4&lt;&gt;""),AND(OV4&gt;=OW$43,OV4&lt;&gt;""),AND(PT4&gt;=QE$43,PT4&lt;&gt;""),AND(PW4&gt;=QE$43,PW4&lt;&gt;""),AND(QA4&gt;=QE$43,QA4&lt;&gt;""),AND(QD4&gt;=QE$43,QD4&lt;&gt;""),AND(RB4&gt;=RM$43,RB4&lt;&gt;""),AND(RE4&gt;=RM$43,RE4&lt;&gt;""),AND(RI4&gt;=RM$43,RI4&lt;&gt;""),AND(RL4&gt;=RM$43,RL4&lt;&gt;""),AND(SJ4&gt;=SU$43,SJ4&lt;&gt;""),AND(SM4&gt;=SU$43,SM4&lt;&gt;""),AND(SQ4&gt;=SU$43,SQ4&lt;&gt;""),AND(ST4&gt;=SU$43,ST4&lt;&gt;"")),"P","")</f>
        <v>P</v>
      </c>
      <c r="J4" s="36" t="str">
        <f>IF(AND(I4="P",H4=""),"No DD",IF(OR(AND(AO4&gt;=AY$42,AO4&lt;&gt;"",AQ4&gt;=AY$46,AQ4&lt;&gt;"",AN4=""),AND(AR4&gt;=AY$42,AR4&lt;&gt;"",AT4&gt;=AY$46,AT4&lt;&gt;"",AN4=""),AND(AV4&gt;=AY$42,AV4&lt;&gt;"",AX4&gt;=AY$46,AX4&lt;&gt;"",AN4=""),AND(BP4&gt;=BZ$42,BP4&lt;&gt;"",BR4&gt;=BZ$46,BR4&lt;&gt;"",BO4=""),AND(BS4&gt;=BZ$42,BS4&lt;&gt;"",BU4&gt;=BZ$46,BU4&lt;&gt;"",BO4=""),AND(BW4&gt;=BZ$42,BW4&lt;&gt;"",BY4&gt;=BZ$46,BY4&lt;&gt;"",BO4=""),AND(CQ4&gt;=DA$42,CQ4&lt;&gt;"",CS4&gt;=DA$46,CS4&lt;&gt;"",CP4=""),AND(CT4&gt;=DA$42,CT4&lt;&gt;"",CV4&gt;=DA$46,CV4&lt;&gt;"",CP4=""),AND(CX4&gt;=DA$42,CX4&lt;&gt;"",CZ4&gt;=DA$46,CZ4&lt;&gt;"",CP4=""),AND(DX4&gt;=EK$42,DX4&lt;&gt;"",DZ4&gt;=EK$46,DZ4&lt;&gt;""),AND(EA4&gt;=EK$42,EA4&lt;&gt;"",EC4&gt;=EK$46,EC4&lt;&gt;""),AND(EE4&gt;=EK$42,EE4&lt;&gt;"",EG4&gt;=EK$46,EG4&lt;&gt;""),AND(EH4&gt;=EK$42,EH4&lt;&gt;"",EJ4&gt;=EK$46,EJ4&lt;&gt;""),AND(FF4&gt;=FS$42,FF4&lt;&gt;"",FH4&gt;=FS$46,FH4&lt;&gt;""),AND(FI4&gt;=FS$42,FI4&lt;&gt;"",FK4&gt;=FS$46,FK4&lt;&gt;""),AND(FM4&gt;=FS$42,FM4&lt;&gt;"",FO4&gt;=FS$46,FO4&lt;&gt;""),AND(FP4&gt;=FS$42,FP4&lt;&gt;"",FR4&gt;=FS$46,FR4&lt;&gt;""),AND(GN4&gt;=HA$42,GN4&lt;&gt;"",GP4&gt;=HA$46,GP4&lt;&gt;""),AND(GQ4&gt;=HA$42,GQ4&lt;&gt;"",GS4&gt;=HA$46,GS4&lt;&gt;""),AND(GU4&gt;=HA$42,GU4&lt;&gt;"",GW4&gt;=HA$46,GW4&lt;&gt;""),AND(GX4&gt;=HA$42,GX4&lt;&gt;"",GZ4&gt;=HA$46,GZ4&lt;&gt;""),AND(HV4&gt;=II$42,HV4&lt;&gt;"",HX4&gt;=II$46,HX4&lt;&gt;""),AND(HY4&gt;=II$42,HY4&lt;&gt;"",IA4&gt;=II$46,IA4&lt;&gt;""),AND(IC4&gt;=II$42,IC4&lt;&gt;"",IE4&gt;=II$46,IE4&lt;&gt;""),AND(IF4&gt;=II$42,IF4&lt;&gt;"",IH4&gt;=II$46,IH4&lt;&gt;""),AND(JD4&gt;=JQ$42,JD4&lt;&gt;"",JF4&gt;=JQ$46,JF4&lt;&gt;""),AND(JG4&gt;=JQ$42,JG4&lt;&gt;"",JI4&gt;=JQ$46,JI4&lt;&gt;""),AND(JK4&gt;=JQ$42,JK4&lt;&gt;"",JM4&gt;=JQ$46,JM4&lt;&gt;""),AND(JN4&gt;=JQ$42,JN4&lt;&gt;"",JP4&gt;=JQ$46,JP4&lt;&gt;""),AND(KL4&gt;=KY$42,KL4&lt;&gt;"",KN4&gt;=KY$46,KN4&lt;&gt;""),AND(KO4&gt;=KY$42,KO4&lt;&gt;"",KQ4&gt;=KY$46,KQ4&lt;&gt;""),AND(KS4&gt;=KY$42,KS4&lt;&gt;"",KU4&gt;=KY$46,KU4&lt;&gt;""),AND(KV4&gt;=KY$42,KV4&lt;&gt;"",KX4&gt;=KY$46,KX4&lt;&gt;""),AND(LT4&gt;=MG$42,LT4&lt;&gt;"",LV4&gt;=MG$46,LV4&lt;&gt;""),AND(LW4&gt;=MG$42,LW4&lt;&gt;"",LY4&gt;=MG$46,LY4&lt;&gt;""),AND(MA4&gt;=MG$42,MA4&lt;&gt;"",MC4&gt;=MG$46,MC4&lt;&gt;""),AND(MD4&gt;=MG$42,MD4&lt;&gt;"",MF4&gt;=MG$46,MF4&lt;&gt;""),AND(NB4&gt;=NO$42,NB4&lt;&gt;"",ND4&gt;=NO$46,ND4&lt;&gt;""),AND(NE4&gt;=NO$42,NE4&lt;&gt;"",NG4&gt;=NO$46,NG4&lt;&gt;""),AND(NI4&gt;=NO$42,NI4&lt;&gt;"",NK4&gt;=NO$46,NK4&lt;&gt;""),AND(NL4&gt;=NO$42,NL4&lt;&gt;"",NN4&gt;=NO$46,NN4&lt;&gt;""),AND(OJ4&gt;=OW$42,OJ4&lt;&gt;"",OL4&gt;=OW$46,OL4&lt;&gt;""),AND(OM4&gt;=OW$42,OM4&lt;&gt;"",OO4&gt;=OW$46,OO4&lt;&gt;""),AND(OQ4&gt;=OW$42,OQ4&lt;&gt;"",OS4&gt;=OW$46,OS4&lt;&gt;""),AND(OT4&gt;=OW$42,OT4&lt;&gt;"",OV4&gt;=OW$46,OV4&lt;&gt;""),AND(PR4&gt;=QE$42,PR4&lt;&gt;"",PT4&gt;=QE$46,PT4&lt;&gt;""),AND(PU4&gt;=QE$42,PU4&lt;&gt;"",PW4&gt;=QE$46,PW4&lt;&gt;""),AND(PY4&gt;=QE$42,PY4&lt;&gt;"",QA4&gt;=QE$46,QA4&lt;&gt;""),AND(QB4&gt;=QE$42,QB4&lt;&gt;"",QD4&gt;=QE$46,QD4&lt;&gt;""),AND(QZ4&gt;=RM$42,QZ4&lt;&gt;"",RB4&gt;=RM$46,RB4&lt;&gt;""),AND(RC4&gt;=RM$42,RC4&lt;&gt;"",RE4&gt;=RM$46,RE4&lt;&gt;""),AND(RG4&gt;=RM$42,RG4&lt;&gt;"",RI4&gt;=RM$46,RI4&lt;&gt;""),AND(RJ4&gt;=RM$42,RJ4&lt;&gt;"",RL4&gt;=RM$46,RL4&lt;&gt;""),AND(SH4&gt;=SU$42,SH4&lt;&gt;"",SJ4&gt;=SU$46,SJ4&lt;&gt;""),AND(SK4&gt;=SU$42,SK4&lt;&gt;"",SM4&gt;=SU$46,SM4&lt;&gt;""),AND(SO4&gt;=SU$42,SO4&lt;&gt;"",SQ4&gt;=SU$46,SQ4&lt;&gt;""),AND(SR4&gt;=SU$42,SR4&lt;&gt;"",ST4&gt;=SU$46,ST4&lt;&gt;"")),"Merit",IF(OR(AND(AO4&gt;=AY$41,AO4&lt;&gt;"",AQ4&gt;=AY$45,AQ4&lt;&gt;"",AN4=""),AND(AR4&gt;=AY$41,AR4&lt;&gt;"",AT4&gt;=AY$45,AT4&lt;&gt;"",AN4=""),AND(AV4&gt;=AY$41,AV4&lt;&gt;"",AX4&gt;=AY$45,AX4&lt;&gt;"",AN4=""),AND(BP4&gt;=BZ$41,BP4&lt;&gt;"",BR4&gt;=BZ$45,BR4&lt;&gt;"",BO4=""),AND(BS4&gt;=BZ$41,BS4&lt;&gt;"",BU4&gt;=BZ$45,BU4&lt;&gt;"",BO4=""),AND(BW4&gt;=BZ$41,BW4&lt;&gt;"",BY4&gt;=BZ$45,BY4&lt;&gt;"",BO4=""),AND(CQ4&gt;=DA$41,CQ4&lt;&gt;"",CS4&gt;=DA$45,CS4&lt;&gt;"",CP4=""),AND(CT4&gt;=DA$41,CT4&lt;&gt;"",CV4&gt;=DA$45,CV4&lt;&gt;"",CP4=""),AND(CX4&gt;=DA$41,CX4&lt;&gt;"",CZ4&gt;=DA$45,CZ4&lt;&gt;"",CP4=""),AND(DX4&gt;=EK$41,DX4&lt;&gt;"",DZ4&gt;=EK$45,DZ4&lt;&gt;""),AND(EA4&gt;=EK$41,EA4&lt;&gt;"",EC4&gt;=EK$45,EC4&lt;&gt;""),AND(EE4&gt;=EK$41,EE4&lt;&gt;"",EG4&gt;=EK$45,EG4&lt;&gt;""),AND(EH4&gt;=EK$41,EH4&lt;&gt;"",EJ4&gt;=EK$45,EJ4&lt;&gt;""),AND(FF4&gt;=FS$41,FF4&lt;&gt;"",FH4&gt;=FS$45,FH4&lt;&gt;""),AND(FI4&gt;=FS$41,FI4&lt;&gt;"",FK4&gt;=FS$45,FK4&lt;&gt;""),AND(FM4&gt;=FS$41,FM4&lt;&gt;"",FO4&gt;=FS$45,FO4&lt;&gt;""),AND(FP4&gt;=FS$41,FP4&lt;&gt;"",FR4&gt;=FS$45,FR4&lt;&gt;""),AND(GN4&gt;=HA$41,GN4&lt;&gt;"",GP4&gt;=HA$45,GP4&lt;&gt;""),AND(GQ4&gt;=HA$41,GQ4&lt;&gt;"",GS4&gt;=HA$45,GS4&lt;&gt;""),AND(GU4&gt;=HA$41,GU4&lt;&gt;"",GW4&gt;=HA$45,GW4&lt;&gt;""),AND(GX4&gt;=HA$41,GX4&lt;&gt;"",GZ4&gt;=HA$45,GZ4&lt;&gt;""),AND(HV4&gt;=II$41,HV4&lt;&gt;"",HX4&gt;=II$45,HX4&lt;&gt;""),AND(HY4&gt;=II$41,HY4&lt;&gt;"",IA4&gt;=II$45,IA4&lt;&gt;""),AND(IC4&gt;=II$41,IC4&lt;&gt;"",IE4&gt;=II$45,IE4&lt;&gt;""),AND(IF4&gt;=II$41,IF4&lt;&gt;"",IH4&gt;=II$45,IH4&lt;&gt;""),AND(JD4&gt;=JQ$41,JD4&lt;&gt;"",JF4&gt;=JQ$45,JF4&lt;&gt;""),AND(JG4&gt;=JQ$41,JG4&lt;&gt;"",JI4&gt;=JQ$45,JI4&lt;&gt;""),AND(JK4&gt;=JQ$41,JK4&lt;&gt;"",JM4&gt;=JQ$45,JM4&lt;&gt;""),AND(JN4&gt;=JQ$41,JN4&lt;&gt;"",JP4&gt;=JQ$45,JP4&lt;&gt;""),AND(KL4&gt;=KY$41,KL4&lt;&gt;"",KN4&gt;=KY$45,KN4&lt;&gt;""),AND(KO4&gt;=KY$41,KO4&lt;&gt;"",KQ4&gt;=KY$45,KQ4&lt;&gt;""),AND(KS4&gt;=KY$41,KS4&lt;&gt;"",KU4&gt;=KY$45,KU4&lt;&gt;""),AND(KV4&gt;=KY$41,KV4&lt;&gt;"",KX4&gt;=KY$45,KX4&lt;&gt;""),AND(LT4&gt;=MG$41,LT4&lt;&gt;"",LV4&gt;=MG$45,LV4&lt;&gt;""),AND(LW4&gt;=MG$41,LW4&lt;&gt;"",LY4&gt;=MG$45,LY4&lt;&gt;""),AND(MA4&gt;=MG$41,MA4&lt;&gt;"",MC4&gt;=MG$45,MC4&lt;&gt;""),AND(MD4&gt;=MG$41,MD4&lt;&gt;"",MF4&gt;=MG$45,MF4&lt;&gt;""),AND(NB4&gt;=NO$41,NB4&lt;&gt;"",ND4&gt;=NO$45,ND4&lt;&gt;""),AND(NE4&gt;=NO$41,NE4&lt;&gt;"",NG4&gt;=NO$45,NG4&lt;&gt;""),AND(NI4&gt;=NO$41,NI4&lt;&gt;"",NK4&gt;=NO$45,NK4&lt;&gt;""),AND(NL4&gt;=NO$41,NL4&lt;&gt;"",NN4&gt;=NO$45,NN4&lt;&gt;""),AND(OJ4&gt;=OW$41,OJ4&lt;&gt;"",OL4&gt;=OW$45,OL4&lt;&gt;""),AND(OM4&gt;=OW$41,OM4&lt;&gt;"",OO4&gt;=OW$45,OO4&lt;&gt;""),AND(OQ4&gt;=OW$41,OQ4&lt;&gt;"",OS4&gt;=OW$45,OS4&lt;&gt;""),AND(OT4&gt;=OW$41,OT4&lt;&gt;"",OV4&gt;=OW$45,OV4&lt;&gt;""),AND(PR4&gt;=QE$41,PR4&lt;&gt;"",PT4&gt;=QE$45,PT4&lt;&gt;""),AND(PU4&gt;=QE$41,PU4&lt;&gt;"",PW4&gt;=QE$45,PW4&lt;&gt;""),AND(PY4&gt;=QE$41,PY4&lt;&gt;"",QA4&gt;=QE$45,QA4&lt;&gt;""),AND(QB4&gt;=QE$41,QB4&lt;&gt;"",QD4&gt;=QE$45,QD4&lt;&gt;""),AND(QZ4&gt;=RM$41,QZ4&lt;&gt;"",RB4&gt;=RM$45,RB4&lt;&gt;""),AND(RC4&gt;=RM$41,RC4&lt;&gt;"",RE4&gt;=RM$45,RE4&lt;&gt;""),AND(RG4&gt;=RM$41,RG4&lt;&gt;"",RI4&gt;=RM$45,RI4&lt;&gt;""),AND(RJ4&gt;=RM$41,RJ4&lt;&gt;"",RL4&gt;=RM$45,RL4&lt;&gt;""),AND(SH4&gt;=SU$41,SH4&lt;&gt;"",SJ4&gt;=SU$45,SJ4&lt;&gt;""),AND(SK4&gt;=SU$41,SK4&lt;&gt;"",SM4&gt;=SU$45,SM4&lt;&gt;""),AND(SO4&gt;=SU$41,SO4&lt;&gt;"",SQ4&gt;=SU$45,SQ4&lt;&gt;""),AND(SR4&gt;=SU$41,SR4&lt;&gt;"",ST4&gt;=SU$45,ST4&lt;&gt;"")),"Excellence",IF(K4="P","Worlds Team",IF(H4="P","National Team","")))))</f>
        <v>National Team</v>
      </c>
      <c r="K4" s="3" t="str">
        <f>IF(OR(AND(AO4&gt;=AY$40,AO4&lt;&gt;"",AQ4&gt;=AY$44,AQ4&lt;&gt;"",AN4=""),AND(AR4&gt;=AY$40,AR4&lt;&gt;"",AT4&gt;=AY$44,AT4&lt;&gt;"",AN4=""),AND(AV4&gt;=AY$40,AV4&lt;&gt;"",AX4&gt;=AY$44,AX4&lt;&gt;"",AN4=""),AND(BP4&gt;=BZ$40,BP4&lt;&gt;"",BR4&gt;=BZ$44,BR4&lt;&gt;"",BO4=""),AND(BS4&gt;=BZ$40,BS4&lt;&gt;"",BU4&gt;=BZ$44,BU4&lt;&gt;"",BO4=""),AND(BW4&gt;=BZ$40,BW4&lt;&gt;"",BY4&gt;=BZ$44,BY4&lt;&gt;"",BO4=""),AND(CQ4&gt;=DA$40,CQ4&lt;&gt;"",CS4&gt;=DA$44,CS4&lt;&gt;"",CP4=""),AND(CT4&gt;=DA$40,CT4&lt;&gt;"",CV4&gt;=DA$44,CV4&lt;&gt;"",CP4=""),AND(CX4&gt;=DA$40,CX4&lt;&gt;"",CZ4&gt;=DA$44,CZ4&lt;&gt;"",CP4=""),AND(DX4&gt;=EK$40,DX4&lt;&gt;"",DZ4&gt;=EK$44,DZ4&lt;&gt;""),AND(EA4&gt;=EK$40,EA4&lt;&gt;"",EC4&gt;=EK$44,EC4&lt;&gt;""),AND(EE4&gt;=EK$40,EE4&lt;&gt;"",EG4&gt;=EK$44,EG4&lt;&gt;""),AND(EH4&gt;=EK$40,EH4&lt;&gt;"",EJ4&gt;=EK$44,EJ4&lt;&gt;""),AND(FF4&gt;=FS$40,FF4&lt;&gt;"",FH4&gt;=FS$44,FH4&lt;&gt;""),AND(FI4&gt;=FS$40,FI4&lt;&gt;"",FK4&gt;=FS$44,FK4&lt;&gt;""),AND(FM4&gt;=FS$40,FM4&lt;&gt;"",FO4&gt;=FS$44,FO4&lt;&gt;""),AND(FP4&gt;=FS$40,FP4&lt;&gt;"",FR4&gt;=FS$44,FR4&lt;&gt;""),AND(GN4&gt;=HA$40,GN4&lt;&gt;"",GP4&gt;=HA$44,GP4&lt;&gt;""),AND(GQ4&gt;=HA$40,GQ4&lt;&gt;"",GS4&gt;=HA$44,GS4&lt;&gt;""),AND(GU4&gt;=HA$40,GU4&lt;&gt;"",GW4&gt;=HA$44,GW4&lt;&gt;""),AND(GX4&gt;=HA$40,GX4&lt;&gt;"",GZ4&gt;=HA$44,GZ4&lt;&gt;""),AND(HV4&gt;=II$40,HV4&lt;&gt;"",HX4&gt;=II$44,HX4&lt;&gt;""),AND(HY4&gt;=II$40,HY4&lt;&gt;"",IA4&gt;=II$44,IA4&lt;&gt;""),AND(IC4&gt;=II$40,IC4&lt;&gt;"",IE4&gt;=II$44,IE4&lt;&gt;""),AND(IF4&gt;=II$40,IF4&lt;&gt;"",IH4&gt;=II$44,IH4&lt;&gt;""),AND(JD4&gt;=JQ$40,JD4&lt;&gt;"",JF4&gt;=JQ$44,JF4&lt;&gt;""),AND(JG4&gt;=JQ$40,JG4&lt;&gt;"",JI4&gt;=JQ$44,JI4&lt;&gt;""),AND(JK4&gt;=JQ$40,JK4&lt;&gt;"",JM4&gt;=JQ$44,JM4&lt;&gt;""),AND(JN4&gt;=JQ$40,JN4&lt;&gt;"",JP4&gt;=JQ$44,JP4&lt;&gt;""),AND(KL4&gt;=KY$40,KL4&lt;&gt;"",KN4&gt;=KY$44,KN4&lt;&gt;""),AND(KO4&gt;=KY$40,KO4&lt;&gt;"",KQ4&gt;=KY$44,KQ4&lt;&gt;""),AND(KS4&gt;=KY$40,KS4&lt;&gt;"",KU4&gt;=KY$44,KU4&lt;&gt;""),AND(KV4&gt;=KY$40,KV4&lt;&gt;"",KX4&gt;=KY$44,KX4&lt;&gt;""),AND(LT4&gt;=MG$40,LT4&lt;&gt;"",LV4&gt;=MG$44,LV4&lt;&gt;""),AND(LW4&gt;=MG$40,LW4&lt;&gt;"",LY4&gt;=MG$44,LY4&lt;&gt;""),AND(MA4&gt;=MG$40,MA4&lt;&gt;"",MC4&gt;=MG$44,MC4&lt;&gt;""),AND(MD4&gt;=MG$40,MD4&lt;&gt;"",MF4&gt;=MG$44,MF4&lt;&gt;""),AND(NB4&gt;=NO$40,NB4&lt;&gt;"",ND4&gt;=NO$44,ND4&lt;&gt;""),AND(NE4&gt;=NO$40,NE4&lt;&gt;"",NG4&gt;=NO$44,NG4&lt;&gt;""),AND(NI4&gt;=NO$40,NI4&lt;&gt;"",NK4&gt;=NO$44,NK4&lt;&gt;""),AND(NL4&gt;=NO$40,NL4&lt;&gt;"",NN4&gt;=NO$44,NN4&lt;&gt;""),AND(OJ4&gt;=OW$40,OJ4&lt;&gt;"",OL4&gt;=OW$44,OL4&lt;&gt;""),AND(OM4&gt;=OW$40,OM4&lt;&gt;"",OO4&gt;=OW$44,OO4&lt;&gt;""),AND(OQ4&gt;=OW$40,OQ4&lt;&gt;"",OS4&gt;=OW$44,OS4&lt;&gt;""),AND(OT4&gt;=OW$40,OT4&lt;&gt;"",OV4&gt;=OW$44,OV4&lt;&gt;""),AND(PR4&gt;=QE$40,PR4&lt;&gt;"",PT4&gt;=QE$44,PT4&lt;&gt;""),AND(PU4&gt;=QE$40,PU4&lt;&gt;"",PW4&gt;=QE$44,PW4&lt;&gt;""),AND(PY4&gt;=QE$40,PY4&lt;&gt;"",QA4&gt;=QE$44,QA4&lt;&gt;""),AND(QB4&gt;=QE$40,QB4&lt;&gt;"",QD4&gt;=QE$44,QD4&lt;&gt;""),AND(QZ4&gt;=RM$40,QZ4&lt;&gt;"",RB4&gt;=RM$44,RB4&lt;&gt;""),AND(RC4&gt;=RM$40,RC4&lt;&gt;"",RE4&gt;=RM$44,RE4&lt;&gt;""),AND(RG4&gt;=RM$40,RG4&lt;&gt;"",RI4&gt;=RM$44,RI4&lt;&gt;""),AND(RJ4&gt;=RM$40,RJ4&lt;&gt;"",RL4&gt;=RM$44,RL4&lt;&gt;""),AND(SH4&gt;=SU$40,SH4&lt;&gt;"",SJ4&gt;=SU$44,SJ4&lt;&gt;""),AND(SK4&gt;=SU$40,SK4&lt;&gt;"",SM4&gt;=SU$44,SM4&lt;&gt;""),AND(SO4&gt;=SU$40,SO4&lt;&gt;"",SQ4&gt;=SU$44,SQ4&lt;&gt;""),AND(SR4&gt;=SU$40,SR4&lt;&gt;"",ST4&gt;=SU$44,ST4&lt;&gt;"")),"P","")</f>
        <v/>
      </c>
      <c r="L4" s="8">
        <f>IF(COUNT(AQ4,AT4,BR4,BU4,CS4,CV4)&gt;0,LARGE((AQ4,AT4,BR4,BU4,CS4,CV4),1),0)</f>
        <v>53.07</v>
      </c>
      <c r="M4" s="8" t="str">
        <f>IF(L4="","",IF(OR(L4=CS4,L4=CV4),$CA$1,IF(OR(L4=BR4,L4=BU4),$AZ$1,IF(OR(L4=AQ4,L4=AT4),$Y$1,""))))</f>
        <v>2024 Nationals</v>
      </c>
      <c r="N4" s="8">
        <f>IF(COUNT(AQ4,AT4,BR4,BU4,CS4,CV4)&gt;1,LARGE((AQ4,AT4,BR4,BU4,CS4,CV4),2),0)</f>
        <v>52.349999999999994</v>
      </c>
      <c r="O4" s="8" t="str">
        <f>IF(N4="","",IF(OR(N4=CS4,N4=CV4),$CA$1,IF(OR(N4=BR4,N4=BU4),$AZ$1,IF(OR(N4=AQ4,N4=AT4),$Y$1,""))))</f>
        <v>2023 3rd Domestic Trial</v>
      </c>
      <c r="P4" s="8">
        <f>IF(COUNT(AQ4,AT4,BR4,BU4,CS4,CV4)&gt;2,MAX(AX4,BY4,CZ4,LARGE((AQ4,AT4,BR4,BU4,CS4,CV4),3)),IF(MAX(AX4,BY4,CZ4)&gt;0,MAX(AX4,BY4,CZ4),0))</f>
        <v>52.29</v>
      </c>
      <c r="Q4" s="8" t="str">
        <f>IF(P4="","",IF(OR(P4=CS4,P4=CV4,P4=CZ4),$CA$1,IF(OR(P4=BR4,P4=BU4,P4=BY4),$AZ$1,IF(OR(P4=AQ4,P4=AT4,P4=AX4),$Y$1,""))))</f>
        <v>2024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Elite Canada</v>
      </c>
      <c r="T4" s="8">
        <f>IF(MAX(IF(AO4&gt;=$AY$39,AP4,0),IF(AR4&gt;=$AY$39,AS4,0),IF(AV4&gt;=$AY$39,AW4,0),IF(BP4&gt;=$BZ$39,BQ4,0),IF(BS4&gt;=$BZ$39,BT4,0),IF(BW4&gt;=$BZ$39,BX4,0),IF(CQ4&gt;=$DA$39,CR4,0),IF(CT4&gt;=$DA$39,CU4,0),IF(CX4&gt;=$DA$39,CY4,0),IF(DX4&gt;=$EK$39,DY4,0),IF(EA4&gt;=$EK$39,EB4,0),IF(EE4&gt;=$EK$39,EF4,0),IF(EH4&gt;=$EK$39,EI4,0),IF(FF4&gt;=$FS$39,FG4,0),IF(FI4&gt;=$FS$39,FJ4,0),IF(FM4&gt;=$FS$39,FN4,0),IF(FP4&gt;=$FS$39,FQ4,0),IF(GN4&gt;=$HA$39,GO4,0),IF(GQ4&gt;=$HA$39,GR4,0),IF(GU4&gt;=$HA$39,GV4,0),IF(GX4&gt;=$HA$39,GY4,0),IF(HV4&gt;=$II$39,HW4,0),IF(HY4&gt;=$II$39,HZ4,0),IF(IC4&gt;=$II$39,ID4,0),IF(IF4&gt;=$II$39,IG4,0),IF(JD4&gt;=$JQ$39,JE4,0),IF(JG4&gt;=$JQ$39,JH4,0),IF(JK4&gt;=$JQ$39,JL4,0),IF(JN4&gt;=$JQ$39,JO4,0),IF(KL4&gt;=$KY$39,KM4,0),IF(KO4&gt;=$KY$39,KP4,0),IF(KS4&gt;=$KY$39,KT4,0),IF(KV4&gt;=$KY$39,KW4,0),IF(LT4&gt;=$MG$39,LU4,0),IF(LW4&gt;=$MG$39,LX4,0),IF(MA4&gt;=$MG$39,MB4,0),IF(MD4&gt;=$MG$39,ME4,0),IF(NB4&gt;=$NO$39,NC4,0),IF(NE4&gt;=$NO$39,NF4,0),IF(NI4&gt;=$NO$39,NJ4,0),IF(NL4&gt;=$NO$39,NM4,0),IF(OJ4&gt;=$OW$39,OK4,0),IF(OM4&gt;=$OW$39,ON4,0),IF(OQ4&gt;=$OW$39,OR4,0),IF(OT4&gt;=$OW$39,OU4,0),IF(PR4&gt;=$QE$39,PS4,0),IF(PU4&gt;=$QE$39,PV4,0),IF(PY4&gt;=$QE$39,PZ4,0),IF(QB4&gt;=$QE$39,QC4,0),IF(QZ4&gt;=$RM$39,RA4,0),IF(RC4&gt;=$RM$39,RD4,0),IF(RG4&gt;=$RM$39,RH4,0),IF(RJ4&gt;=$RM$39,RK4,0),IF(SH4&gt;=$SU$39,SI4,0),IF(SK4&gt;=$SU$39,SL4,0),IF(SO4&gt;=$SU$39,SP4,0),IF(SR4&gt;=$SU$39,SS4,0))&gt;0,MAX(IF(AO4&gt;=$AY$39,AP4,0),IF(AR4&gt;=$AY$39,AS4,0),IF(AV4&gt;=$AY$39,AW4,0),IF(BP4&gt;=$BZ$39,BQ4,0),IF(BS4&gt;=$BZ$39,BT4,0),IF(BW4&gt;=$BZ$39,BX4,0),IF(CQ4&gt;=$DA$39,CR4,0),IF(CT4&gt;=$DA$39,CU4,0),IF(CX4&gt;=$DA$39,CY4,0),IF(DX4&gt;=$EK$39,DY4,0),IF(EA4&gt;=$EK$39,EB4,0),IF(EE4&gt;=$EK$39,EF4,0),IF(EH4&gt;=$EK$39,EI4,0),IF(FF4&gt;=$FS$39,FG4,0),IF(FI4&gt;=$FS$39,FJ4,0),IF(FM4&gt;=$FS$39,FN4,0),IF(FP4&gt;=$FS$39,FQ4,0),IF(GN4&gt;=$HA$39,GO4,0),IF(GQ4&gt;=$HA$39,GR4,0),IF(GU4&gt;=$HA$39,GV4,0),IF(GX4&gt;=$HA$39,GY4,0),IF(HV4&gt;=$II$39,HW4,0),IF(HY4&gt;=$II$39,HZ4,0),IF(IC4&gt;=$II$39,ID4,0),IF(IF4&gt;=$II$39,IG4,0),IF(JD4&gt;=$JQ$39,JE4,0),IF(JG4&gt;=$JQ$39,JH4,0),IF(JK4&gt;=$JQ$39,JL4,0),IF(JN4&gt;=$JQ$39,JO4,0),IF(KL4&gt;=$KY$39,KM4,0),IF(KO4&gt;=$KY$39,KP4,0),IF(KS4&gt;=$KY$39,KT4,0),IF(KV4&gt;=$KY$39,KW4,0),IF(LT4&gt;=$MG$39,LU4,0),IF(LW4&gt;=$MG$39,LX4,0),IF(MA4&gt;=$MG$39,MB4,0),IF(MD4&gt;=$MG$39,ME4,0),IF(NB4&gt;=$NO$39,NC4,0),IF(NE4&gt;=$NO$39,NF4,0),IF(NI4&gt;=$NO$39,NJ4,0),IF(NL4&gt;=$NO$39,NM4,0),IF(OJ4&gt;=$OW$39,OK4,0),IF(OM4&gt;=$OW$39,ON4,0),IF(OQ4&gt;=$OW$39,OR4,0),IF(OT4&gt;=$OW$39,OU4,0),IF(PR4&gt;=$QE$39,PS4,0),IF(PU4&gt;=$QE$39,PV4,0),IF(PY4&gt;=$QE$39,PZ4,0),IF(QB4&gt;=$QE$39,QC4,0),IF(QZ4&gt;=$RM$39,RA4,0),IF(RC4&gt;=$RM$39,RD4,0),IF(RG4&gt;=$RM$39,RH4,0),IF(RJ4&gt;=$RM$39,RK4,0),IF(SH4&gt;=$SU$39,SI4,0),IF(SK4&gt;=$SU$39,SL4,0),IF(SO4&gt;=$SU$39,SP4,0),IF(SR4&gt;=$SU$39,SS4,0)),0)</f>
        <v>14.95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2">
        <v>14.3</v>
      </c>
      <c r="Z4" s="22">
        <v>9.4</v>
      </c>
      <c r="AA4" s="22">
        <v>13.4</v>
      </c>
      <c r="AB4" s="22">
        <v>14.77</v>
      </c>
      <c r="AC4" s="22">
        <v>0</v>
      </c>
      <c r="AD4" s="22">
        <v>14.2</v>
      </c>
      <c r="AE4" s="22">
        <v>9.6</v>
      </c>
      <c r="AF4" s="22">
        <v>13.6</v>
      </c>
      <c r="AG4" s="22">
        <v>14.95</v>
      </c>
      <c r="AH4" s="22">
        <v>0</v>
      </c>
      <c r="AI4" s="22">
        <v>13.1</v>
      </c>
      <c r="AJ4" s="22">
        <v>8.3000000000000007</v>
      </c>
      <c r="AK4" s="22">
        <v>13.6</v>
      </c>
      <c r="AL4" s="22">
        <v>14.1</v>
      </c>
      <c r="AM4" s="22">
        <v>0</v>
      </c>
      <c r="AN4" s="27"/>
      <c r="AO4" s="38">
        <f>IF(AA4&gt;0,AA4,"")</f>
        <v>13.4</v>
      </c>
      <c r="AP4" s="38">
        <f>IF(AB4&gt;0,AB4,"")</f>
        <v>14.77</v>
      </c>
      <c r="AQ4" s="40">
        <f>IF(SUM(Y4:AB4)-AC4&gt;0,SUM(Y4:AB4)-AC4,"")</f>
        <v>51.870000000000005</v>
      </c>
      <c r="AR4" s="40">
        <f>IF(AF4&gt;0,AF4,"")</f>
        <v>13.6</v>
      </c>
      <c r="AS4" s="40">
        <f>IF(AG4&gt;0,AG4,"")</f>
        <v>14.95</v>
      </c>
      <c r="AT4" s="40">
        <f>IF(SUM(AD4:AG4)-AH4&gt;0,SUM(AD4:AG4)-AH4,"")</f>
        <v>52.349999999999994</v>
      </c>
      <c r="AU4" s="40">
        <f>IF(AQ4="","",MAX(AQ4,AT4))</f>
        <v>52.349999999999994</v>
      </c>
      <c r="AV4" s="40">
        <f>IF(AK4&gt;0,AK4,"")</f>
        <v>13.6</v>
      </c>
      <c r="AW4" s="40">
        <f>IF(AL4&gt;0,AL4,"")</f>
        <v>14.1</v>
      </c>
      <c r="AX4" s="40">
        <f>IF(SUM(AI4:AL4)-AM4&gt;0,SUM(AI4:AL4)-AM4,"")</f>
        <v>49.1</v>
      </c>
      <c r="AY4" s="40">
        <f>IF(SUM(AU4,AX4)&gt;0,SUM(AU4,AX4),"")</f>
        <v>101.44999999999999</v>
      </c>
      <c r="AZ4" s="26">
        <v>4.0999999999999996</v>
      </c>
      <c r="BA4" s="26">
        <v>2.5</v>
      </c>
      <c r="BB4" s="26">
        <v>4.7</v>
      </c>
      <c r="BC4" s="26">
        <v>4.54</v>
      </c>
      <c r="BD4" s="26">
        <v>0</v>
      </c>
      <c r="BE4" s="26">
        <v>9.9</v>
      </c>
      <c r="BF4" s="26">
        <v>9.1999999999999993</v>
      </c>
      <c r="BG4" s="26">
        <v>12.8</v>
      </c>
      <c r="BH4" s="26">
        <v>14.37</v>
      </c>
      <c r="BI4" s="26">
        <v>0</v>
      </c>
      <c r="BJ4" s="26">
        <v>13.9</v>
      </c>
      <c r="BK4" s="26">
        <v>9</v>
      </c>
      <c r="BL4" s="26">
        <v>14</v>
      </c>
      <c r="BM4" s="26">
        <v>14.93</v>
      </c>
      <c r="BN4" s="26">
        <v>0</v>
      </c>
      <c r="BO4" s="28"/>
      <c r="BP4" s="39">
        <f>IF(BB4&gt;0,BB4,"")</f>
        <v>4.7</v>
      </c>
      <c r="BQ4" s="39">
        <f>IF(BC4&gt;0,BC4,"")</f>
        <v>4.54</v>
      </c>
      <c r="BR4" s="11">
        <f>IF(SUM(AZ4:BC4)-BD4&gt;0,SUM(AZ4:BC4)-BD4,"")</f>
        <v>15.84</v>
      </c>
      <c r="BS4" s="11">
        <f>IF(BG4&gt;0,BG4,"")</f>
        <v>12.8</v>
      </c>
      <c r="BT4" s="11">
        <f>IF(BH4&gt;0,BH4,"")</f>
        <v>14.37</v>
      </c>
      <c r="BU4" s="11">
        <f>IF(SUM(BE4:BH4)-BI4&gt;0,SUM(BE4:BH4)-BI4,"")</f>
        <v>46.27</v>
      </c>
      <c r="BV4" s="11">
        <f>IF(BR4="","",MAX(BR4,BU4))</f>
        <v>46.27</v>
      </c>
      <c r="BW4" s="11">
        <f>IF(BL4&gt;0,BL4,"")</f>
        <v>14</v>
      </c>
      <c r="BX4" s="11">
        <f>IF(BM4&gt;0,BM4,"")</f>
        <v>14.93</v>
      </c>
      <c r="BY4" s="11">
        <f>IF(SUM(BJ4:BM4)-BN4&gt;0,SUM(BJ4:BM4)-BN4,"")</f>
        <v>51.83</v>
      </c>
      <c r="BZ4" s="11">
        <f>IF(SUM(BV4,BY4)&gt;0,SUM(BV4,BY4),"")</f>
        <v>98.1</v>
      </c>
      <c r="CA4" s="22">
        <v>14.7</v>
      </c>
      <c r="CB4" s="22">
        <v>9</v>
      </c>
      <c r="CC4" s="22">
        <v>13.8</v>
      </c>
      <c r="CD4" s="22">
        <v>14.79</v>
      </c>
      <c r="CE4" s="22">
        <v>0</v>
      </c>
      <c r="CF4" s="22">
        <v>15</v>
      </c>
      <c r="CG4" s="22">
        <v>9.4</v>
      </c>
      <c r="CH4" s="22">
        <v>13.8</v>
      </c>
      <c r="CI4" s="22">
        <v>14.87</v>
      </c>
      <c r="CJ4" s="22">
        <v>0</v>
      </c>
      <c r="CK4" s="22">
        <v>7.1</v>
      </c>
      <c r="CL4" s="22">
        <v>4.7</v>
      </c>
      <c r="CM4" s="22">
        <v>7.2</v>
      </c>
      <c r="CN4" s="22">
        <v>7.7</v>
      </c>
      <c r="CO4" s="22">
        <v>0</v>
      </c>
      <c r="CP4" s="27"/>
      <c r="CQ4" s="38">
        <f>IF(CC4&gt;0,CC4,"")</f>
        <v>13.8</v>
      </c>
      <c r="CR4" s="38">
        <f>IF(CD4&gt;0,CD4,"")</f>
        <v>14.79</v>
      </c>
      <c r="CS4" s="40">
        <f>IF(SUM(CA4:CD4)-CE4&gt;0,SUM(CA4:CD4)-CE4,"")</f>
        <v>52.29</v>
      </c>
      <c r="CT4" s="40">
        <f>IF(CH4&gt;0,CH4,"")</f>
        <v>13.8</v>
      </c>
      <c r="CU4" s="40">
        <f>IF(CI4&gt;0,CI4,"")</f>
        <v>14.87</v>
      </c>
      <c r="CV4" s="40">
        <f>IF(SUM(CF4:CI4)-CJ4&gt;0,SUM(CF4:CI4)-CJ4,"")</f>
        <v>53.07</v>
      </c>
      <c r="CW4" s="40">
        <f>IF(CS4="","",MAX(CS4,CV4))</f>
        <v>53.07</v>
      </c>
      <c r="CX4" s="40">
        <f>IF(CM4&gt;0,CM4,"")</f>
        <v>7.2</v>
      </c>
      <c r="CY4" s="40">
        <f>IF(CN4&gt;0,CN4,"")</f>
        <v>7.7</v>
      </c>
      <c r="CZ4" s="40">
        <f>IF(SUM(CK4:CN4)-CO4&gt;0,SUM(CK4:CN4)-CO4,"")</f>
        <v>26.7</v>
      </c>
      <c r="DA4" s="40">
        <f>IF(SUM(CW4,CZ4)&gt;0,SUM(CW4,CZ4),"")</f>
        <v>79.77</v>
      </c>
      <c r="DB4" s="50" t="str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12.9</v>
      </c>
      <c r="DE4" s="17">
        <v>9.1</v>
      </c>
      <c r="DF4" s="17">
        <v>13.4</v>
      </c>
      <c r="DG4" s="17">
        <v>14.46</v>
      </c>
      <c r="DH4" s="17">
        <v>0</v>
      </c>
      <c r="DI4" s="17">
        <v>12.1</v>
      </c>
      <c r="DJ4" s="17">
        <v>8.9</v>
      </c>
      <c r="DK4" s="17">
        <v>12.2</v>
      </c>
      <c r="DL4" s="17">
        <v>14.38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13.4</v>
      </c>
      <c r="DY4" s="40">
        <f>IF(DG4&gt;0,DG4,"")</f>
        <v>14.46</v>
      </c>
      <c r="DZ4" s="40">
        <f>IF(SUM(DD4:DG4)-DH4&gt;0,SUM(DD4:DG4)-DH4,"")</f>
        <v>49.86</v>
      </c>
      <c r="EA4" s="40">
        <f>IF(DK4&gt;0,DK4,"")</f>
        <v>12.2</v>
      </c>
      <c r="EB4" s="40">
        <f>IF(DL4&gt;0,DL4,"")</f>
        <v>14.38</v>
      </c>
      <c r="EC4" s="40">
        <f>IF(SUM(DI4:DL4)-DM4&gt;0,SUM(DI4:DL4)-DM4,"")</f>
        <v>47.580000000000005</v>
      </c>
      <c r="ED4" s="40">
        <f>IF(MAX(DZ4,EC4)&gt;0,MAX(DZ4,EC4),"")</f>
        <v>49.86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49.86</v>
      </c>
      <c r="EL4" s="18">
        <v>13.7</v>
      </c>
      <c r="EM4" s="18">
        <v>9</v>
      </c>
      <c r="EN4" s="18">
        <v>13.2</v>
      </c>
      <c r="EO4" s="18">
        <v>14.45</v>
      </c>
      <c r="EP4" s="18">
        <v>0</v>
      </c>
      <c r="EQ4" s="18">
        <v>14.3</v>
      </c>
      <c r="ER4" s="18">
        <v>9.1999999999999993</v>
      </c>
      <c r="ES4" s="18">
        <v>13.6</v>
      </c>
      <c r="ET4" s="18">
        <v>14.41</v>
      </c>
      <c r="EU4" s="18">
        <v>0</v>
      </c>
      <c r="EV4" s="18"/>
      <c r="EW4" s="18"/>
      <c r="EX4" s="18"/>
      <c r="EY4" s="18"/>
      <c r="EZ4" s="18"/>
      <c r="FA4" s="18">
        <v>14.7</v>
      </c>
      <c r="FB4" s="18">
        <v>9.1</v>
      </c>
      <c r="FC4" s="18">
        <v>13.6</v>
      </c>
      <c r="FD4" s="18">
        <v>14.43</v>
      </c>
      <c r="FE4" s="18">
        <v>0</v>
      </c>
      <c r="FF4" s="11">
        <f>IF(EN4&gt;0,EN4,"")</f>
        <v>13.2</v>
      </c>
      <c r="FG4" s="11">
        <f>IF(EO4&gt;0,EO4,"")</f>
        <v>14.45</v>
      </c>
      <c r="FH4" s="11">
        <f>IF(SUM(EL4:EO4)-EP4&gt;0,SUM(EL4:EO4)-EP4,"")</f>
        <v>50.349999999999994</v>
      </c>
      <c r="FI4" s="11">
        <f>IF(ES4&gt;0,ES4,"")</f>
        <v>13.6</v>
      </c>
      <c r="FJ4" s="11">
        <f>IF(ET4&gt;0,ET4,"")</f>
        <v>14.41</v>
      </c>
      <c r="FK4" s="11">
        <f>IF(SUM(EQ4:ET4)-EU4&gt;0,SUM(EQ4:ET4)-EU4,"")</f>
        <v>51.510000000000005</v>
      </c>
      <c r="FL4" s="11">
        <f>IF(MAX(FH4,FK4)&gt;0,MAX(FH4,FK4),"")</f>
        <v>51.510000000000005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13.6</v>
      </c>
      <c r="FQ4" s="11">
        <f>IF(FD4&gt;0,FD4,"")</f>
        <v>14.43</v>
      </c>
      <c r="FR4" s="11">
        <f>IF(SUM(FA4:FD4)-FE4&gt;0,SUM(FA4:FD4)-FE4,"")</f>
        <v>51.83</v>
      </c>
      <c r="FS4" s="11">
        <f>IF(SUM(FL4,FO4,FR4)&gt;0,SUM(FL4,FO4,FR4),"")</f>
        <v>103.34</v>
      </c>
      <c r="FT4" s="17">
        <v>13.2</v>
      </c>
      <c r="FU4" s="17">
        <v>9.1999999999999993</v>
      </c>
      <c r="FV4" s="17">
        <v>13.8</v>
      </c>
      <c r="FW4" s="17">
        <v>14.65</v>
      </c>
      <c r="FX4" s="17">
        <v>0</v>
      </c>
      <c r="FY4" s="17">
        <v>13.4</v>
      </c>
      <c r="FZ4" s="17">
        <v>9.1999999999999993</v>
      </c>
      <c r="GA4" s="17">
        <v>13.8</v>
      </c>
      <c r="GB4" s="17">
        <v>14.65</v>
      </c>
      <c r="GC4" s="17">
        <v>0</v>
      </c>
      <c r="GD4" s="17">
        <v>13.7</v>
      </c>
      <c r="GE4" s="17">
        <v>9.1</v>
      </c>
      <c r="GF4" s="17">
        <v>12.8</v>
      </c>
      <c r="GG4" s="17">
        <v>14.77</v>
      </c>
      <c r="GH4" s="17">
        <v>0</v>
      </c>
      <c r="GI4" s="17">
        <v>13.4</v>
      </c>
      <c r="GJ4" s="17">
        <v>9.3000000000000007</v>
      </c>
      <c r="GK4" s="17">
        <v>13.8</v>
      </c>
      <c r="GL4" s="17">
        <v>14.69</v>
      </c>
      <c r="GM4" s="17">
        <v>0</v>
      </c>
      <c r="GN4" s="40">
        <f>IF(FV4&gt;0,FV4,"")</f>
        <v>13.8</v>
      </c>
      <c r="GO4" s="40">
        <f>IF(FW4&gt;0,FW4,"")</f>
        <v>14.65</v>
      </c>
      <c r="GP4" s="40">
        <f>IF(SUM(FT4:FW4)-FX4&gt;0,SUM(FT4:FW4)-FX4,"")</f>
        <v>50.85</v>
      </c>
      <c r="GQ4" s="40">
        <f>IF(GA4&gt;0,GA4,"")</f>
        <v>13.8</v>
      </c>
      <c r="GR4" s="40">
        <f>IF(GB4&gt;0,GB4,"")</f>
        <v>14.65</v>
      </c>
      <c r="GS4" s="40">
        <f>IF(SUM(FY4:GB4)-GC4&gt;0,SUM(FY4:GB4)-GC4,"")</f>
        <v>51.050000000000004</v>
      </c>
      <c r="GT4" s="40">
        <f>IF(MAX(GP4,GS4)&gt;0,MAX(GP4,GS4),"")</f>
        <v>51.050000000000004</v>
      </c>
      <c r="GU4" s="40">
        <f>IF(GF4&gt;0,GF4,"")</f>
        <v>12.8</v>
      </c>
      <c r="GV4" s="40">
        <f>IF(GG4&gt;0,GG4,"")</f>
        <v>14.77</v>
      </c>
      <c r="GW4" s="40">
        <f>IF(SUM(GD4:GG4)-GH4&gt;0,SUM(GD4:GG4)-GH4,"")</f>
        <v>50.36999999999999</v>
      </c>
      <c r="GX4" s="40">
        <f>IF(GK4&gt;0,GK4,"")</f>
        <v>13.8</v>
      </c>
      <c r="GY4" s="40">
        <f>IF(GL4&gt;0,GL4,"")</f>
        <v>14.69</v>
      </c>
      <c r="GZ4" s="40">
        <f>IF(SUM(GI4:GL4)-GM4&gt;0,SUM(GI4:GL4)-GM4,"")</f>
        <v>51.19</v>
      </c>
      <c r="HA4" s="40">
        <f>IF(SUM(GT4,GW4,GZ4)&gt;0,SUM(GT4,GW4,GZ4),"")</f>
        <v>152.60999999999999</v>
      </c>
      <c r="HB4" s="18">
        <v>1.4</v>
      </c>
      <c r="HC4" s="18">
        <v>0.8</v>
      </c>
      <c r="HD4" s="18">
        <v>2</v>
      </c>
      <c r="HE4" s="18">
        <v>1.58</v>
      </c>
      <c r="HF4" s="18">
        <v>0</v>
      </c>
      <c r="HG4" s="18">
        <v>13.9</v>
      </c>
      <c r="HH4" s="18">
        <v>9.1999999999999993</v>
      </c>
      <c r="HI4" s="18">
        <v>13.8</v>
      </c>
      <c r="HJ4" s="18">
        <v>14.68</v>
      </c>
      <c r="HK4" s="18">
        <v>0</v>
      </c>
      <c r="HL4" s="18"/>
      <c r="HM4" s="18"/>
      <c r="HN4" s="18"/>
      <c r="HO4" s="18"/>
      <c r="HP4" s="18"/>
      <c r="HQ4" s="18">
        <v>6.5</v>
      </c>
      <c r="HR4" s="18">
        <v>4.5999999999999996</v>
      </c>
      <c r="HS4" s="18">
        <v>7.4</v>
      </c>
      <c r="HT4" s="18">
        <v>7.61</v>
      </c>
      <c r="HU4" s="18">
        <v>0</v>
      </c>
      <c r="HV4" s="11">
        <f>IF(HD4&gt;0,HD4,"")</f>
        <v>2</v>
      </c>
      <c r="HW4" s="11">
        <f>IF(HE4&gt;0,HE4,"")</f>
        <v>1.58</v>
      </c>
      <c r="HX4" s="11">
        <f>IF(SUM(HB4:HE4)-HF4&gt;0,SUM(HB4:HE4)-HF4,"")</f>
        <v>5.78</v>
      </c>
      <c r="HY4" s="11">
        <f>IF(HI4&gt;0,HI4,"")</f>
        <v>13.8</v>
      </c>
      <c r="HZ4" s="11">
        <f>IF(HJ4&gt;0,HJ4,"")</f>
        <v>14.68</v>
      </c>
      <c r="IA4" s="11">
        <f>IF(SUM(HG4:HJ4)-HK4&gt;0,SUM(HG4:HJ4)-HK4,"")</f>
        <v>51.580000000000005</v>
      </c>
      <c r="IB4" s="11">
        <f>IF(MAX(HX4,IA4)&gt;0,MAX(HX4,IA4),"")</f>
        <v>51.580000000000005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>
        <f>IF(HS4&gt;0,HS4,"")</f>
        <v>7.4</v>
      </c>
      <c r="IG4" s="11">
        <f>IF(HT4&gt;0,HT4,"")</f>
        <v>7.61</v>
      </c>
      <c r="IH4" s="11">
        <f>IF(SUM(HQ4:HT4)-HU4&gt;0,SUM(HQ4:HT4)-HU4,"")</f>
        <v>26.11</v>
      </c>
      <c r="II4" s="11">
        <f>IF(SUM(IB4,IE4,IH4)&gt;0,SUM(IB4,IE4,IH4),"")</f>
        <v>77.69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9.3999999999999986</v>
      </c>
      <c r="SW4" s="22">
        <f>IF($CP4="P",CB4,(CB4+BA4)/2)</f>
        <v>5.75</v>
      </c>
      <c r="SX4" s="22">
        <f>IF($CP4="P",CC4,(CC4+BB4)/2)</f>
        <v>9.25</v>
      </c>
      <c r="SY4" s="22">
        <f>IF($CP4="P",CD4,(CD4+BC4)/2)</f>
        <v>9.6649999999999991</v>
      </c>
      <c r="SZ4" s="22">
        <f>IF($CP4="P",CE4,(CE4+BD4)/2)</f>
        <v>0</v>
      </c>
      <c r="TA4" s="22">
        <f>IF($CP4="P",CF4,(CF4+BE4)/2)</f>
        <v>12.45</v>
      </c>
      <c r="TB4" s="22">
        <f>IF($CP4="P",CG4,(CG4+BF4)/2)</f>
        <v>9.3000000000000007</v>
      </c>
      <c r="TC4" s="22">
        <f>IF($CP4="P",CH4,(CH4+BG4)/2)</f>
        <v>13.3</v>
      </c>
      <c r="TD4" s="22">
        <f>IF($CP4="P",CI4,(CI4+BH4)/2)</f>
        <v>14.62</v>
      </c>
      <c r="TE4" s="22">
        <f>IF($CP4="P",CJ4,(CJ4+BI4)/2)</f>
        <v>0</v>
      </c>
      <c r="TF4" s="22">
        <f>IF($CP4="P",CK4,(CK4+BJ4)/2)</f>
        <v>10.5</v>
      </c>
      <c r="TG4" s="22">
        <f>IF($CP4="P",CL4,(CL4+BK4)/2)</f>
        <v>6.85</v>
      </c>
      <c r="TH4" s="22">
        <f>IF($CP4="P",CM4,(CM4+BL4)/2)</f>
        <v>10.6</v>
      </c>
      <c r="TI4" s="22">
        <f>IF($CP4="P",CN4,(CN4+BM4)/2)</f>
        <v>11.315</v>
      </c>
      <c r="TJ4" s="22">
        <f>IF($CP4="P",CO4,(CO4+BN4)/2)</f>
        <v>0</v>
      </c>
      <c r="TK4" s="27" t="s">
        <v>46</v>
      </c>
      <c r="TL4" s="40">
        <f>IF(SX4&gt;0,SX4,"")</f>
        <v>9.25</v>
      </c>
      <c r="TM4" s="40">
        <f>IF(SY4&gt;0,SY4,"")</f>
        <v>9.6649999999999991</v>
      </c>
      <c r="TN4" s="40">
        <f>IF(SUM(SV4:SY4)-SZ4&gt;0,SUM(SV4:SY4)-SZ4,"")</f>
        <v>34.064999999999998</v>
      </c>
      <c r="TO4" s="40">
        <f>IF(TC4&gt;0,TC4,"")</f>
        <v>13.3</v>
      </c>
      <c r="TP4" s="40">
        <f>IF(TD4&gt;0,TD4,"")</f>
        <v>14.62</v>
      </c>
      <c r="TQ4" s="40">
        <f>IF(SUM(TA4:TD4)-TE4&gt;0,SUM(TA4:TD4)-TE4,"")</f>
        <v>49.669999999999995</v>
      </c>
      <c r="TR4" s="40">
        <f>IF(MAX(TN4,TQ4)&gt;0,MAX(TN4,TQ4),"")</f>
        <v>49.669999999999995</v>
      </c>
      <c r="TS4" s="40">
        <f>IF(TH4&gt;0,TH4,"")</f>
        <v>10.6</v>
      </c>
      <c r="TT4" s="40">
        <f>IF(TI4&gt;0,TI4,"")</f>
        <v>11.315</v>
      </c>
      <c r="TU4" s="40">
        <f>IF(SUM(TF4:TI4)-TJ4&gt;0,SUM(TF4:TI4)-TJ4,"")</f>
        <v>39.265000000000001</v>
      </c>
      <c r="TV4" s="40">
        <f>IF(SUM(TR4,TU4)&gt;0,SUM(TR4,TU4),"")</f>
        <v>88.935000000000002</v>
      </c>
    </row>
    <row r="5" spans="1:542" x14ac:dyDescent="0.2">
      <c r="A5" s="4" cm="1">
        <f t="array" ref="A5">IF(AND(J5&lt;&gt;"",J5&lt;&gt;"No DD"),SUMPRODUCT((J$4:J$37&lt;&gt;"")*(J$4:J$37&lt;&gt;"No DD")*(F$4:F$37&gt;F5))+1,IF(J5="No DD",SUMPRODUCT((J$4:J$37="No DD")*(F$4:F$37&gt;F5))+1+SUMPRODUCT((J$4:J$37&lt;&gt;"")*(J$4:J$37&lt;&gt;"No DD")),""))</f>
        <v>2</v>
      </c>
      <c r="B5" s="4" t="str" cm="1">
        <f t="array" ref="B5">IF(AND(J5&lt;&gt;"",J5&lt;&gt;"No DD",G5=""),SUMPRODUCT((J$4:J$37&lt;&gt;"")*(J$4:J$37&lt;&gt;"No DD")*(G$4:G$37="")*(F$4:F$37&gt;F5))+1,IF(J5="No DD",SUMPRODUCT((J$4:J$37="No DD")*(F$4:F$37&gt;F5)*(G$4:G$37=""))+1+SUMPRODUCT((J$4:J$37&lt;&gt;"")*(G$4:G$37="")*(J$4:J$37&lt;&gt;"No DD")),""))</f>
        <v/>
      </c>
      <c r="C5" s="5" t="s">
        <v>183</v>
      </c>
      <c r="D5" s="4" t="s">
        <v>6</v>
      </c>
      <c r="E5" s="4">
        <v>2007</v>
      </c>
      <c r="F5" s="9">
        <f>SUM(L5:V5)+SUM(L5:T5)*0.0000001+SUM(L5)*0.0000000000001</f>
        <v>179.79001796900513</v>
      </c>
      <c r="G5" s="66" t="s">
        <v>46</v>
      </c>
      <c r="H5" s="3" t="str">
        <f>IF(OR(AND(AO5&gt;=AY$39,AO5&lt;&gt;"",AQ5&gt;=AY$43,AQ5&lt;&gt;"",AN5=""),AND(AR5&gt;=AY$39,AR5&lt;&gt;"",AT5&gt;=AY$43,AT5&lt;&gt;"",AN5=""),AND(AV5&gt;=AY$39,AV5&lt;&gt;"",AX5&gt;=AY$43,AX5&lt;&gt;"",AN5=""),AND(BP5&gt;=BZ$39,BP5&lt;&gt;"",BR5&gt;=BZ$43,BR5&lt;&gt;"",BO5=""),AND(BS5&gt;=BZ$39,BS5&lt;&gt;"",BU5&gt;=BZ$43,BU5&lt;&gt;"",BO5=""),AND(BW5&gt;=BZ$39,BW5&lt;&gt;"",BY5&gt;=BZ$43,BY5&lt;&gt;"",BO5=""),AND(CQ5&gt;=DA$39,CQ5&lt;&gt;"",CS5&gt;=DA$43,CS5&lt;&gt;"",CP5=""),AND(CT5&gt;=DA$39,CT5&lt;&gt;"",CV5&gt;=DA$43,CV5&lt;&gt;"",CP5=""),AND(CX5&gt;=DA$39,CX5&lt;&gt;"",CZ5&gt;=DA$43,CZ5&lt;&gt;"",CP5=""),AND(DX5&gt;=EK$39,DX5&lt;&gt;"",DZ5&gt;=EK$43,DZ5&lt;&gt;""),AND(EA5&gt;=EK$39,EA5&lt;&gt;"",EC5&gt;=EK$43,EC5&lt;&gt;""),AND(EE5&gt;=EK$39,EE5&lt;&gt;"",EG5&gt;=EK$43,EG5&lt;&gt;""),AND(EH5&gt;=EK$39,EH5&lt;&gt;"",EJ5&gt;=EK$43,EJ5&lt;&gt;""),AND(FF5&gt;=FS$39,FF5&lt;&gt;"",FH5&gt;=FS$43,FH5&lt;&gt;""),AND(FI5&gt;=FS$39,FI5&lt;&gt;"",FK5&gt;=FS$43,FK5&lt;&gt;""),AND(FM5&gt;=FS$39,FM5&lt;&gt;"",FO5&gt;=FS$43,FO5&lt;&gt;""),AND(FP5&gt;=FS$39,FP5&lt;&gt;"",FR5&gt;=FS$43,FR5&lt;&gt;""),AND(GN5&gt;=HA$39,GN5&lt;&gt;"",GP5&gt;=HA$43,GP5&lt;&gt;""),AND(GQ5&gt;=HA$39,GQ5&lt;&gt;"",GS5&gt;=HA$43,GS5&lt;&gt;""),AND(GU5&gt;=HA$39,GU5&lt;&gt;"",GW5&gt;=HA$43,GW5&lt;&gt;""),AND(GX5&gt;=HA$39,GX5&lt;&gt;"",GZ5&gt;=HA$43,GZ5&lt;&gt;""),AND(HV5&gt;=II$39,HV5&lt;&gt;"",HX5&gt;=II$43,HX5&lt;&gt;""),AND(HY5&gt;=II$39,HY5&lt;&gt;"",IA5&gt;=II$43,IA5&lt;&gt;""),AND(IC5&gt;=II$39,IC5&lt;&gt;"",IE5&gt;=II$43,IE5&lt;&gt;""),AND(IF5&gt;=II$39,IF5&lt;&gt;"",IH5&gt;=II$43,IH5&lt;&gt;""),AND(JD5&gt;=JQ$39,JD5&lt;&gt;"",JF5&gt;=JQ$43,JF5&lt;&gt;""),AND(JG5&gt;=JQ$39,JG5&lt;&gt;"",JI5&gt;=JQ$43,JI5&lt;&gt;""),AND(JK5&gt;=JQ$39,JK5&lt;&gt;"",JM5&gt;=JQ$43,JM5&lt;&gt;""),AND(JN5&gt;=JQ$39,JN5&lt;&gt;"",JP5&gt;=JQ$43,JP5&lt;&gt;""),AND(KL5&gt;=KY$39,KL5&lt;&gt;"",KN5&gt;=KY$43,KN5&lt;&gt;""),AND(KO5&gt;=KY$39,KO5&lt;&gt;"",KQ5&gt;=KY$43,KQ5&lt;&gt;""),AND(KS5&gt;=KY$39,KS5&lt;&gt;"",KU5&gt;=KY$43,KU5&lt;&gt;""),AND(KV5&gt;=KY$39,KV5&lt;&gt;"",KX5&gt;=KY$43,KX5&lt;&gt;""),AND(LT5&gt;=MG$39,LT5&lt;&gt;"",LV5&gt;=MG$43,LV5&lt;&gt;""),AND(LW5&gt;=MG$39,LW5&lt;&gt;"",LY5&gt;=MG$43,LY5&lt;&gt;""),AND(MA5&gt;=MG$39,MA5&lt;&gt;"",MC5&gt;=MG$43,MC5&lt;&gt;""),AND(MD5&gt;=MG$39,MD5&lt;&gt;"",MF5&gt;=MG$43,MF5&lt;&gt;""),AND(NB5&gt;=NO$39,NB5&lt;&gt;"",ND5&gt;=NO$43,ND5&lt;&gt;""),AND(NE5&gt;=NO$39,NE5&lt;&gt;"",NG5&gt;=NO$43,NG5&lt;&gt;""),AND(NI5&gt;=NO$39,NI5&lt;&gt;"",NK5&gt;=NO$43,NK5&lt;&gt;""),AND(NL5&gt;=NO$39,NL5&lt;&gt;"",NN5&gt;=NO$43,NN5&lt;&gt;""),AND(OJ5&gt;=OW$39,OJ5&lt;&gt;"",OL5&gt;=OW$43,OL5&lt;&gt;""),AND(OM5&gt;=OW$39,OM5&lt;&gt;"",OO5&gt;=OW$43,OO5&lt;&gt;""),AND(OQ5&gt;=OW$39,OQ5&lt;&gt;"",OS5&gt;=OW$43,OS5&lt;&gt;""),AND(OT5&gt;=OW$39,OT5&lt;&gt;"",OV5&gt;=OW$43,OV5&lt;&gt;""),AND(PR5&gt;=QE$39,PR5&lt;&gt;"",PT5&gt;=QE$43,PT5&lt;&gt;""),AND(PU5&gt;=QE$39,PU5&lt;&gt;"",PW5&gt;=QE$43,PW5&lt;&gt;""),AND(PY5&gt;=QE$39,PY5&lt;&gt;"",QA5&gt;=QE$43,QA5&lt;&gt;""),AND(QB5&gt;=QE$39,QB5&lt;&gt;"",QD5&gt;=QE$43,QD5&lt;&gt;""),AND(QZ5&gt;=RM$39,QZ5&lt;&gt;"",RB5&gt;=RM$43,RB5&lt;&gt;""),AND(RC5&gt;=RM$39,RC5&lt;&gt;"",RE5&gt;=RM$43,RE5&lt;&gt;""),AND(RG5&gt;=RM$39,RG5&lt;&gt;"",RI5&gt;=RM$43,RI5&lt;&gt;""),AND(RJ5&gt;=RM$39,RJ5&lt;&gt;"",RL5&gt;=RM$43,RL5&lt;&gt;""),AND(SH5&gt;=SU$39,SH5&lt;&gt;"",SJ5&gt;=SU$43,SJ5&lt;&gt;""),AND(SK5&gt;=SU$39,SK5&lt;&gt;"",SM5&gt;=SU$43,SM5&lt;&gt;""),AND(SO5&gt;=SU$39,SO5&lt;&gt;"",SQ5&gt;=SU$43,SQ5&lt;&gt;""),AND(SR5&gt;=SU$39,SR5&lt;&gt;"",ST5&gt;=SU$43,ST5&lt;&gt;"")),"P","")</f>
        <v>P</v>
      </c>
      <c r="I5" s="3" t="str">
        <f>IF(OR(AND(AQ5&gt;=AY$43,AQ5&lt;&gt;"",AN5=""),AND(AT5&gt;=AY$43,AT5&lt;&gt;"",AN5=""),AND(AX5&gt;=AY$43,AX5&lt;&gt;"",AN5=""),AND(BR5&gt;=BZ$43,BR5&lt;&gt;"",BO5=""),AND(BU5&gt;=BZ$43,BU5&lt;&gt;"",BO5=""),AND(BY5&gt;=BZ$43,BY5&lt;&gt;"",BO5=""),AND(CS5&gt;=DA$43,CS5&lt;&gt;"",CP5=""),AND(CV5&gt;=DA$43,CV5&lt;&gt;"",CP5=""),AND(CZ5&gt;=DA$43,CZ5&lt;&gt;"",CP5=""),AND(DZ5&gt;=EK$43,DZ5&lt;&gt;""),AND(EC5&gt;=EK$43,EC5&lt;&gt;""),AND(EG5&gt;=EK$43,EG5&lt;&gt;""),AND(EJ5&gt;=EK$43,EJ5&lt;&gt;""),AND(FH5&gt;=FS$43,FH5&lt;&gt;""),AND(FK5&gt;=FS$43,FK5&lt;&gt;""),AND(FO5&gt;=FS$43,FO5&lt;&gt;""),AND(FR5&gt;=FS$43,FR5&lt;&gt;""),AND(GP5&gt;=HA$43,GP5&lt;&gt;""),AND(GS5&gt;=HA$43,GS5&lt;&gt;""),AND(GW5&gt;=HA$43,GW5&lt;&gt;""),AND(GZ5&gt;=HA$43,GZ5&lt;&gt;""),AND(HX5&gt;=II$43,HX5&lt;&gt;""),AND(IA5&gt;=II$43,IA5&lt;&gt;""),AND(IE5&gt;=II$43,IE5&lt;&gt;""),AND(IH5&gt;=II$43,IH5&lt;&gt;""),AND(JF5&gt;=JQ$43,JF5&lt;&gt;""),AND(JI5&gt;=JQ$43,JI5&lt;&gt;""),AND(JM5&gt;=JQ$43,JM5&lt;&gt;""),AND(JP5&gt;=JQ$43,JP5&lt;&gt;""),AND(KN5&gt;=KY$43,KN5&lt;&gt;""),AND(KQ5&gt;=KY$43,KQ5&lt;&gt;""),AND(KU5&gt;=KY$43,KU5&lt;&gt;""),AND(KX5&gt;=KY$43,KX5&lt;&gt;""),AND(LV5&gt;=MG$43,LV5&lt;&gt;""),AND(LY5&gt;=MG$43,LY5&lt;&gt;""),AND(MC5&gt;=MG$43,MC5&lt;&gt;""),AND(MF5&gt;=MG$43,MF5&lt;&gt;""),AND(ND5&gt;=NO$43,ND5&lt;&gt;""),AND(NG5&gt;=NO$43,NG5&lt;&gt;""),AND(NK5&gt;=NO$43,NK5&lt;&gt;""),AND(NN5&gt;=NO$43,NN5&lt;&gt;""),AND(OL5&gt;=OW$43,OL5&lt;&gt;""),AND(OO5&gt;=OW$43,OO5&lt;&gt;""),AND(OS5&gt;=OW$43,OS5&lt;&gt;""),AND(OV5&gt;=OW$43,OV5&lt;&gt;""),AND(PT5&gt;=QE$43,PT5&lt;&gt;""),AND(PW5&gt;=QE$43,PW5&lt;&gt;""),AND(QA5&gt;=QE$43,QA5&lt;&gt;""),AND(QD5&gt;=QE$43,QD5&lt;&gt;""),AND(RB5&gt;=RM$43,RB5&lt;&gt;""),AND(RE5&gt;=RM$43,RE5&lt;&gt;""),AND(RI5&gt;=RM$43,RI5&lt;&gt;""),AND(RL5&gt;=RM$43,RL5&lt;&gt;""),AND(SJ5&gt;=SU$43,SJ5&lt;&gt;""),AND(SM5&gt;=SU$43,SM5&lt;&gt;""),AND(SQ5&gt;=SU$43,SQ5&lt;&gt;""),AND(ST5&gt;=SU$43,ST5&lt;&gt;"")),"P","")</f>
        <v>P</v>
      </c>
      <c r="J5" s="36" t="str">
        <f>IF(AND(I5="P",H5=""),"No DD",IF(OR(AND(AO5&gt;=AY$42,AO5&lt;&gt;"",AQ5&gt;=AY$46,AQ5&lt;&gt;"",AN5=""),AND(AR5&gt;=AY$42,AR5&lt;&gt;"",AT5&gt;=AY$46,AT5&lt;&gt;"",AN5=""),AND(AV5&gt;=AY$42,AV5&lt;&gt;"",AX5&gt;=AY$46,AX5&lt;&gt;"",AN5=""),AND(BP5&gt;=BZ$42,BP5&lt;&gt;"",BR5&gt;=BZ$46,BR5&lt;&gt;"",BO5=""),AND(BS5&gt;=BZ$42,BS5&lt;&gt;"",BU5&gt;=BZ$46,BU5&lt;&gt;"",BO5=""),AND(BW5&gt;=BZ$42,BW5&lt;&gt;"",BY5&gt;=BZ$46,BY5&lt;&gt;"",BO5=""),AND(CQ5&gt;=DA$42,CQ5&lt;&gt;"",CS5&gt;=DA$46,CS5&lt;&gt;"",CP5=""),AND(CT5&gt;=DA$42,CT5&lt;&gt;"",CV5&gt;=DA$46,CV5&lt;&gt;"",CP5=""),AND(CX5&gt;=DA$42,CX5&lt;&gt;"",CZ5&gt;=DA$46,CZ5&lt;&gt;"",CP5=""),AND(DX5&gt;=EK$42,DX5&lt;&gt;"",DZ5&gt;=EK$46,DZ5&lt;&gt;""),AND(EA5&gt;=EK$42,EA5&lt;&gt;"",EC5&gt;=EK$46,EC5&lt;&gt;""),AND(EE5&gt;=EK$42,EE5&lt;&gt;"",EG5&gt;=EK$46,EG5&lt;&gt;""),AND(EH5&gt;=EK$42,EH5&lt;&gt;"",EJ5&gt;=EK$46,EJ5&lt;&gt;""),AND(FF5&gt;=FS$42,FF5&lt;&gt;"",FH5&gt;=FS$46,FH5&lt;&gt;""),AND(FI5&gt;=FS$42,FI5&lt;&gt;"",FK5&gt;=FS$46,FK5&lt;&gt;""),AND(FM5&gt;=FS$42,FM5&lt;&gt;"",FO5&gt;=FS$46,FO5&lt;&gt;""),AND(FP5&gt;=FS$42,FP5&lt;&gt;"",FR5&gt;=FS$46,FR5&lt;&gt;""),AND(GN5&gt;=HA$42,GN5&lt;&gt;"",GP5&gt;=HA$46,GP5&lt;&gt;""),AND(GQ5&gt;=HA$42,GQ5&lt;&gt;"",GS5&gt;=HA$46,GS5&lt;&gt;""),AND(GU5&gt;=HA$42,GU5&lt;&gt;"",GW5&gt;=HA$46,GW5&lt;&gt;""),AND(GX5&gt;=HA$42,GX5&lt;&gt;"",GZ5&gt;=HA$46,GZ5&lt;&gt;""),AND(HV5&gt;=II$42,HV5&lt;&gt;"",HX5&gt;=II$46,HX5&lt;&gt;""),AND(HY5&gt;=II$42,HY5&lt;&gt;"",IA5&gt;=II$46,IA5&lt;&gt;""),AND(IC5&gt;=II$42,IC5&lt;&gt;"",IE5&gt;=II$46,IE5&lt;&gt;""),AND(IF5&gt;=II$42,IF5&lt;&gt;"",IH5&gt;=II$46,IH5&lt;&gt;""),AND(JD5&gt;=JQ$42,JD5&lt;&gt;"",JF5&gt;=JQ$46,JF5&lt;&gt;""),AND(JG5&gt;=JQ$42,JG5&lt;&gt;"",JI5&gt;=JQ$46,JI5&lt;&gt;""),AND(JK5&gt;=JQ$42,JK5&lt;&gt;"",JM5&gt;=JQ$46,JM5&lt;&gt;""),AND(JN5&gt;=JQ$42,JN5&lt;&gt;"",JP5&gt;=JQ$46,JP5&lt;&gt;""),AND(KL5&gt;=KY$42,KL5&lt;&gt;"",KN5&gt;=KY$46,KN5&lt;&gt;""),AND(KO5&gt;=KY$42,KO5&lt;&gt;"",KQ5&gt;=KY$46,KQ5&lt;&gt;""),AND(KS5&gt;=KY$42,KS5&lt;&gt;"",KU5&gt;=KY$46,KU5&lt;&gt;""),AND(KV5&gt;=KY$42,KV5&lt;&gt;"",KX5&gt;=KY$46,KX5&lt;&gt;""),AND(LT5&gt;=MG$42,LT5&lt;&gt;"",LV5&gt;=MG$46,LV5&lt;&gt;""),AND(LW5&gt;=MG$42,LW5&lt;&gt;"",LY5&gt;=MG$46,LY5&lt;&gt;""),AND(MA5&gt;=MG$42,MA5&lt;&gt;"",MC5&gt;=MG$46,MC5&lt;&gt;""),AND(MD5&gt;=MG$42,MD5&lt;&gt;"",MF5&gt;=MG$46,MF5&lt;&gt;""),AND(NB5&gt;=NO$42,NB5&lt;&gt;"",ND5&gt;=NO$46,ND5&lt;&gt;""),AND(NE5&gt;=NO$42,NE5&lt;&gt;"",NG5&gt;=NO$46,NG5&lt;&gt;""),AND(NI5&gt;=NO$42,NI5&lt;&gt;"",NK5&gt;=NO$46,NK5&lt;&gt;""),AND(NL5&gt;=NO$42,NL5&lt;&gt;"",NN5&gt;=NO$46,NN5&lt;&gt;""),AND(OJ5&gt;=OW$42,OJ5&lt;&gt;"",OL5&gt;=OW$46,OL5&lt;&gt;""),AND(OM5&gt;=OW$42,OM5&lt;&gt;"",OO5&gt;=OW$46,OO5&lt;&gt;""),AND(OQ5&gt;=OW$42,OQ5&lt;&gt;"",OS5&gt;=OW$46,OS5&lt;&gt;""),AND(OT5&gt;=OW$42,OT5&lt;&gt;"",OV5&gt;=OW$46,OV5&lt;&gt;""),AND(PR5&gt;=QE$42,PR5&lt;&gt;"",PT5&gt;=QE$46,PT5&lt;&gt;""),AND(PU5&gt;=QE$42,PU5&lt;&gt;"",PW5&gt;=QE$46,PW5&lt;&gt;""),AND(PY5&gt;=QE$42,PY5&lt;&gt;"",QA5&gt;=QE$46,QA5&lt;&gt;""),AND(QB5&gt;=QE$42,QB5&lt;&gt;"",QD5&gt;=QE$46,QD5&lt;&gt;""),AND(QZ5&gt;=RM$42,QZ5&lt;&gt;"",RB5&gt;=RM$46,RB5&lt;&gt;""),AND(RC5&gt;=RM$42,RC5&lt;&gt;"",RE5&gt;=RM$46,RE5&lt;&gt;""),AND(RG5&gt;=RM$42,RG5&lt;&gt;"",RI5&gt;=RM$46,RI5&lt;&gt;""),AND(RJ5&gt;=RM$42,RJ5&lt;&gt;"",RL5&gt;=RM$46,RL5&lt;&gt;""),AND(SH5&gt;=SU$42,SH5&lt;&gt;"",SJ5&gt;=SU$46,SJ5&lt;&gt;""),AND(SK5&gt;=SU$42,SK5&lt;&gt;"",SM5&gt;=SU$46,SM5&lt;&gt;""),AND(SO5&gt;=SU$42,SO5&lt;&gt;"",SQ5&gt;=SU$46,SQ5&lt;&gt;""),AND(SR5&gt;=SU$42,SR5&lt;&gt;"",ST5&gt;=SU$46,ST5&lt;&gt;"")),"Merit",IF(OR(AND(AO5&gt;=AY$41,AO5&lt;&gt;"",AQ5&gt;=AY$45,AQ5&lt;&gt;"",AN5=""),AND(AR5&gt;=AY$41,AR5&lt;&gt;"",AT5&gt;=AY$45,AT5&lt;&gt;"",AN5=""),AND(AV5&gt;=AY$41,AV5&lt;&gt;"",AX5&gt;=AY$45,AX5&lt;&gt;"",AN5=""),AND(BP5&gt;=BZ$41,BP5&lt;&gt;"",BR5&gt;=BZ$45,BR5&lt;&gt;"",BO5=""),AND(BS5&gt;=BZ$41,BS5&lt;&gt;"",BU5&gt;=BZ$45,BU5&lt;&gt;"",BO5=""),AND(BW5&gt;=BZ$41,BW5&lt;&gt;"",BY5&gt;=BZ$45,BY5&lt;&gt;"",BO5=""),AND(CQ5&gt;=DA$41,CQ5&lt;&gt;"",CS5&gt;=DA$45,CS5&lt;&gt;"",CP5=""),AND(CT5&gt;=DA$41,CT5&lt;&gt;"",CV5&gt;=DA$45,CV5&lt;&gt;"",CP5=""),AND(CX5&gt;=DA$41,CX5&lt;&gt;"",CZ5&gt;=DA$45,CZ5&lt;&gt;"",CP5=""),AND(DX5&gt;=EK$41,DX5&lt;&gt;"",DZ5&gt;=EK$45,DZ5&lt;&gt;""),AND(EA5&gt;=EK$41,EA5&lt;&gt;"",EC5&gt;=EK$45,EC5&lt;&gt;""),AND(EE5&gt;=EK$41,EE5&lt;&gt;"",EG5&gt;=EK$45,EG5&lt;&gt;""),AND(EH5&gt;=EK$41,EH5&lt;&gt;"",EJ5&gt;=EK$45,EJ5&lt;&gt;""),AND(FF5&gt;=FS$41,FF5&lt;&gt;"",FH5&gt;=FS$45,FH5&lt;&gt;""),AND(FI5&gt;=FS$41,FI5&lt;&gt;"",FK5&gt;=FS$45,FK5&lt;&gt;""),AND(FM5&gt;=FS$41,FM5&lt;&gt;"",FO5&gt;=FS$45,FO5&lt;&gt;""),AND(FP5&gt;=FS$41,FP5&lt;&gt;"",FR5&gt;=FS$45,FR5&lt;&gt;""),AND(GN5&gt;=HA$41,GN5&lt;&gt;"",GP5&gt;=HA$45,GP5&lt;&gt;""),AND(GQ5&gt;=HA$41,GQ5&lt;&gt;"",GS5&gt;=HA$45,GS5&lt;&gt;""),AND(GU5&gt;=HA$41,GU5&lt;&gt;"",GW5&gt;=HA$45,GW5&lt;&gt;""),AND(GX5&gt;=HA$41,GX5&lt;&gt;"",GZ5&gt;=HA$45,GZ5&lt;&gt;""),AND(HV5&gt;=II$41,HV5&lt;&gt;"",HX5&gt;=II$45,HX5&lt;&gt;""),AND(HY5&gt;=II$41,HY5&lt;&gt;"",IA5&gt;=II$45,IA5&lt;&gt;""),AND(IC5&gt;=II$41,IC5&lt;&gt;"",IE5&gt;=II$45,IE5&lt;&gt;""),AND(IF5&gt;=II$41,IF5&lt;&gt;"",IH5&gt;=II$45,IH5&lt;&gt;""),AND(JD5&gt;=JQ$41,JD5&lt;&gt;"",JF5&gt;=JQ$45,JF5&lt;&gt;""),AND(JG5&gt;=JQ$41,JG5&lt;&gt;"",JI5&gt;=JQ$45,JI5&lt;&gt;""),AND(JK5&gt;=JQ$41,JK5&lt;&gt;"",JM5&gt;=JQ$45,JM5&lt;&gt;""),AND(JN5&gt;=JQ$41,JN5&lt;&gt;"",JP5&gt;=JQ$45,JP5&lt;&gt;""),AND(KL5&gt;=KY$41,KL5&lt;&gt;"",KN5&gt;=KY$45,KN5&lt;&gt;""),AND(KO5&gt;=KY$41,KO5&lt;&gt;"",KQ5&gt;=KY$45,KQ5&lt;&gt;""),AND(KS5&gt;=KY$41,KS5&lt;&gt;"",KU5&gt;=KY$45,KU5&lt;&gt;""),AND(KV5&gt;=KY$41,KV5&lt;&gt;"",KX5&gt;=KY$45,KX5&lt;&gt;""),AND(LT5&gt;=MG$41,LT5&lt;&gt;"",LV5&gt;=MG$45,LV5&lt;&gt;""),AND(LW5&gt;=MG$41,LW5&lt;&gt;"",LY5&gt;=MG$45,LY5&lt;&gt;""),AND(MA5&gt;=MG$41,MA5&lt;&gt;"",MC5&gt;=MG$45,MC5&lt;&gt;""),AND(MD5&gt;=MG$41,MD5&lt;&gt;"",MF5&gt;=MG$45,MF5&lt;&gt;""),AND(NB5&gt;=NO$41,NB5&lt;&gt;"",ND5&gt;=NO$45,ND5&lt;&gt;""),AND(NE5&gt;=NO$41,NE5&lt;&gt;"",NG5&gt;=NO$45,NG5&lt;&gt;""),AND(NI5&gt;=NO$41,NI5&lt;&gt;"",NK5&gt;=NO$45,NK5&lt;&gt;""),AND(NL5&gt;=NO$41,NL5&lt;&gt;"",NN5&gt;=NO$45,NN5&lt;&gt;""),AND(OJ5&gt;=OW$41,OJ5&lt;&gt;"",OL5&gt;=OW$45,OL5&lt;&gt;""),AND(OM5&gt;=OW$41,OM5&lt;&gt;"",OO5&gt;=OW$45,OO5&lt;&gt;""),AND(OQ5&gt;=OW$41,OQ5&lt;&gt;"",OS5&gt;=OW$45,OS5&lt;&gt;""),AND(OT5&gt;=OW$41,OT5&lt;&gt;"",OV5&gt;=OW$45,OV5&lt;&gt;""),AND(PR5&gt;=QE$41,PR5&lt;&gt;"",PT5&gt;=QE$45,PT5&lt;&gt;""),AND(PU5&gt;=QE$41,PU5&lt;&gt;"",PW5&gt;=QE$45,PW5&lt;&gt;""),AND(PY5&gt;=QE$41,PY5&lt;&gt;"",QA5&gt;=QE$45,QA5&lt;&gt;""),AND(QB5&gt;=QE$41,QB5&lt;&gt;"",QD5&gt;=QE$45,QD5&lt;&gt;""),AND(QZ5&gt;=RM$41,QZ5&lt;&gt;"",RB5&gt;=RM$45,RB5&lt;&gt;""),AND(RC5&gt;=RM$41,RC5&lt;&gt;"",RE5&gt;=RM$45,RE5&lt;&gt;""),AND(RG5&gt;=RM$41,RG5&lt;&gt;"",RI5&gt;=RM$45,RI5&lt;&gt;""),AND(RJ5&gt;=RM$41,RJ5&lt;&gt;"",RL5&gt;=RM$45,RL5&lt;&gt;""),AND(SH5&gt;=SU$41,SH5&lt;&gt;"",SJ5&gt;=SU$45,SJ5&lt;&gt;""),AND(SK5&gt;=SU$41,SK5&lt;&gt;"",SM5&gt;=SU$45,SM5&lt;&gt;""),AND(SO5&gt;=SU$41,SO5&lt;&gt;"",SQ5&gt;=SU$45,SQ5&lt;&gt;""),AND(SR5&gt;=SU$41,SR5&lt;&gt;"",ST5&gt;=SU$45,ST5&lt;&gt;"")),"Excellence",IF(K5="P","Worlds Team",IF(H5="P","National Team","")))))</f>
        <v>National Team</v>
      </c>
      <c r="K5" s="3" t="str">
        <f>IF(OR(AND(AO5&gt;=AY$40,AO5&lt;&gt;"",AQ5&gt;=AY$44,AQ5&lt;&gt;"",AN5=""),AND(AR5&gt;=AY$40,AR5&lt;&gt;"",AT5&gt;=AY$44,AT5&lt;&gt;"",AN5=""),AND(AV5&gt;=AY$40,AV5&lt;&gt;"",AX5&gt;=AY$44,AX5&lt;&gt;"",AN5=""),AND(BP5&gt;=BZ$40,BP5&lt;&gt;"",BR5&gt;=BZ$44,BR5&lt;&gt;"",BO5=""),AND(BS5&gt;=BZ$40,BS5&lt;&gt;"",BU5&gt;=BZ$44,BU5&lt;&gt;"",BO5=""),AND(BW5&gt;=BZ$40,BW5&lt;&gt;"",BY5&gt;=BZ$44,BY5&lt;&gt;"",BO5=""),AND(CQ5&gt;=DA$40,CQ5&lt;&gt;"",CS5&gt;=DA$44,CS5&lt;&gt;"",CP5=""),AND(CT5&gt;=DA$40,CT5&lt;&gt;"",CV5&gt;=DA$44,CV5&lt;&gt;"",CP5=""),AND(CX5&gt;=DA$40,CX5&lt;&gt;"",CZ5&gt;=DA$44,CZ5&lt;&gt;"",CP5=""),AND(DX5&gt;=EK$40,DX5&lt;&gt;"",DZ5&gt;=EK$44,DZ5&lt;&gt;""),AND(EA5&gt;=EK$40,EA5&lt;&gt;"",EC5&gt;=EK$44,EC5&lt;&gt;""),AND(EE5&gt;=EK$40,EE5&lt;&gt;"",EG5&gt;=EK$44,EG5&lt;&gt;""),AND(EH5&gt;=EK$40,EH5&lt;&gt;"",EJ5&gt;=EK$44,EJ5&lt;&gt;""),AND(FF5&gt;=FS$40,FF5&lt;&gt;"",FH5&gt;=FS$44,FH5&lt;&gt;""),AND(FI5&gt;=FS$40,FI5&lt;&gt;"",FK5&gt;=FS$44,FK5&lt;&gt;""),AND(FM5&gt;=FS$40,FM5&lt;&gt;"",FO5&gt;=FS$44,FO5&lt;&gt;""),AND(FP5&gt;=FS$40,FP5&lt;&gt;"",FR5&gt;=FS$44,FR5&lt;&gt;""),AND(GN5&gt;=HA$40,GN5&lt;&gt;"",GP5&gt;=HA$44,GP5&lt;&gt;""),AND(GQ5&gt;=HA$40,GQ5&lt;&gt;"",GS5&gt;=HA$44,GS5&lt;&gt;""),AND(GU5&gt;=HA$40,GU5&lt;&gt;"",GW5&gt;=HA$44,GW5&lt;&gt;""),AND(GX5&gt;=HA$40,GX5&lt;&gt;"",GZ5&gt;=HA$44,GZ5&lt;&gt;""),AND(HV5&gt;=II$40,HV5&lt;&gt;"",HX5&gt;=II$44,HX5&lt;&gt;""),AND(HY5&gt;=II$40,HY5&lt;&gt;"",IA5&gt;=II$44,IA5&lt;&gt;""),AND(IC5&gt;=II$40,IC5&lt;&gt;"",IE5&gt;=II$44,IE5&lt;&gt;""),AND(IF5&gt;=II$40,IF5&lt;&gt;"",IH5&gt;=II$44,IH5&lt;&gt;""),AND(JD5&gt;=JQ$40,JD5&lt;&gt;"",JF5&gt;=JQ$44,JF5&lt;&gt;""),AND(JG5&gt;=JQ$40,JG5&lt;&gt;"",JI5&gt;=JQ$44,JI5&lt;&gt;""),AND(JK5&gt;=JQ$40,JK5&lt;&gt;"",JM5&gt;=JQ$44,JM5&lt;&gt;""),AND(JN5&gt;=JQ$40,JN5&lt;&gt;"",JP5&gt;=JQ$44,JP5&lt;&gt;""),AND(KL5&gt;=KY$40,KL5&lt;&gt;"",KN5&gt;=KY$44,KN5&lt;&gt;""),AND(KO5&gt;=KY$40,KO5&lt;&gt;"",KQ5&gt;=KY$44,KQ5&lt;&gt;""),AND(KS5&gt;=KY$40,KS5&lt;&gt;"",KU5&gt;=KY$44,KU5&lt;&gt;""),AND(KV5&gt;=KY$40,KV5&lt;&gt;"",KX5&gt;=KY$44,KX5&lt;&gt;""),AND(LT5&gt;=MG$40,LT5&lt;&gt;"",LV5&gt;=MG$44,LV5&lt;&gt;""),AND(LW5&gt;=MG$40,LW5&lt;&gt;"",LY5&gt;=MG$44,LY5&lt;&gt;""),AND(MA5&gt;=MG$40,MA5&lt;&gt;"",MC5&gt;=MG$44,MC5&lt;&gt;""),AND(MD5&gt;=MG$40,MD5&lt;&gt;"",MF5&gt;=MG$44,MF5&lt;&gt;""),AND(NB5&gt;=NO$40,NB5&lt;&gt;"",ND5&gt;=NO$44,ND5&lt;&gt;""),AND(NE5&gt;=NO$40,NE5&lt;&gt;"",NG5&gt;=NO$44,NG5&lt;&gt;""),AND(NI5&gt;=NO$40,NI5&lt;&gt;"",NK5&gt;=NO$44,NK5&lt;&gt;""),AND(NL5&gt;=NO$40,NL5&lt;&gt;"",NN5&gt;=NO$44,NN5&lt;&gt;""),AND(OJ5&gt;=OW$40,OJ5&lt;&gt;"",OL5&gt;=OW$44,OL5&lt;&gt;""),AND(OM5&gt;=OW$40,OM5&lt;&gt;"",OO5&gt;=OW$44,OO5&lt;&gt;""),AND(OQ5&gt;=OW$40,OQ5&lt;&gt;"",OS5&gt;=OW$44,OS5&lt;&gt;""),AND(OT5&gt;=OW$40,OT5&lt;&gt;"",OV5&gt;=OW$44,OV5&lt;&gt;""),AND(PR5&gt;=QE$40,PR5&lt;&gt;"",PT5&gt;=QE$44,PT5&lt;&gt;""),AND(PU5&gt;=QE$40,PU5&lt;&gt;"",PW5&gt;=QE$44,PW5&lt;&gt;""),AND(PY5&gt;=QE$40,PY5&lt;&gt;"",QA5&gt;=QE$44,QA5&lt;&gt;""),AND(QB5&gt;=QE$40,QB5&lt;&gt;"",QD5&gt;=QE$44,QD5&lt;&gt;""),AND(QZ5&gt;=RM$40,QZ5&lt;&gt;"",RB5&gt;=RM$44,RB5&lt;&gt;""),AND(RC5&gt;=RM$40,RC5&lt;&gt;"",RE5&gt;=RM$44,RE5&lt;&gt;""),AND(RG5&gt;=RM$40,RG5&lt;&gt;"",RI5&gt;=RM$44,RI5&lt;&gt;""),AND(RJ5&gt;=RM$40,RJ5&lt;&gt;"",RL5&gt;=RM$44,RL5&lt;&gt;""),AND(SH5&gt;=SU$40,SH5&lt;&gt;"",SJ5&gt;=SU$44,SJ5&lt;&gt;""),AND(SK5&gt;=SU$40,SK5&lt;&gt;"",SM5&gt;=SU$44,SM5&lt;&gt;""),AND(SO5&gt;=SU$40,SO5&lt;&gt;"",SQ5&gt;=SU$44,SQ5&lt;&gt;""),AND(SR5&gt;=SU$40,SR5&lt;&gt;"",ST5&gt;=SU$44,ST5&lt;&gt;"")),"P","")</f>
        <v/>
      </c>
      <c r="L5" s="8">
        <f>IF(COUNT(AQ5,AT5,BR5,BU5,CS5,CV5)&gt;0,LARGE((AQ5,AT5,BR5,BU5,CS5,CV5),1),0)</f>
        <v>51.57</v>
      </c>
      <c r="M5" s="8" t="str">
        <f>IF(L5="","",IF(OR(L5=CS5,L5=CV5),$CA$1,IF(OR(L5=BR5,L5=BU5),$AZ$1,IF(OR(L5=AQ5,L5=AT5),$Y$1,""))))</f>
        <v>2024 Elite Canada</v>
      </c>
      <c r="N5" s="8">
        <f>IF(COUNT(AQ5,AT5,BR5,BU5,CS5,CV5)&gt;1,LARGE((AQ5,AT5,BR5,BU5,CS5,CV5),2),0)</f>
        <v>50.52</v>
      </c>
      <c r="O5" s="8" t="str">
        <f>IF(N5="","",IF(OR(N5=CS5,N5=CV5),$CA$1,IF(OR(N5=BR5,N5=BU5),$AZ$1,IF(OR(N5=AQ5,N5=AT5),$Y$1,""))))</f>
        <v>2024 Elite Canada</v>
      </c>
      <c r="P5" s="8">
        <f>IF(COUNT(AQ5,AT5,BR5,BU5,CS5,CV5)&gt;2,MAX(AX5,BY5,CZ5,LARGE((AQ5,AT5,BR5,BU5,CS5,CV5),3)),IF(MAX(AX5,BY5,CZ5)&gt;0,MAX(AX5,BY5,CZ5),0))</f>
        <v>49.93</v>
      </c>
      <c r="Q5" s="8" t="str">
        <f>IF(P5="","",IF(OR(P5=CS5,P5=CV5,P5=CZ5),$CA$1,IF(OR(P5=BR5,P5=BU5,P5=BY5),$AZ$1,IF(OR(P5=AQ5,P5=AT5,P5=AX5),$Y$1,""))))</f>
        <v>2023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13.5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Elite Canada</v>
      </c>
      <c r="T5" s="8">
        <f>IF(MAX(IF(AO5&gt;=$AY$39,AP5,0),IF(AR5&gt;=$AY$39,AS5,0),IF(AV5&gt;=$AY$39,AW5,0),IF(BP5&gt;=$BZ$39,BQ5,0),IF(BS5&gt;=$BZ$39,BT5,0),IF(BW5&gt;=$BZ$39,BX5,0),IF(CQ5&gt;=$DA$39,CR5,0),IF(CT5&gt;=$DA$39,CU5,0),IF(CX5&gt;=$DA$39,CY5,0),IF(DX5&gt;=$EK$39,DY5,0),IF(EA5&gt;=$EK$39,EB5,0),IF(EE5&gt;=$EK$39,EF5,0),IF(EH5&gt;=$EK$39,EI5,0),IF(FF5&gt;=$FS$39,FG5,0),IF(FI5&gt;=$FS$39,FJ5,0),IF(FM5&gt;=$FS$39,FN5,0),IF(FP5&gt;=$FS$39,FQ5,0),IF(GN5&gt;=$HA$39,GO5,0),IF(GQ5&gt;=$HA$39,GR5,0),IF(GU5&gt;=$HA$39,GV5,0),IF(GX5&gt;=$HA$39,GY5,0),IF(HV5&gt;=$II$39,HW5,0),IF(HY5&gt;=$II$39,HZ5,0),IF(IC5&gt;=$II$39,ID5,0),IF(IF5&gt;=$II$39,IG5,0),IF(JD5&gt;=$JQ$39,JE5,0),IF(JG5&gt;=$JQ$39,JH5,0),IF(JK5&gt;=$JQ$39,JL5,0),IF(JN5&gt;=$JQ$39,JO5,0),IF(KL5&gt;=$KY$39,KM5,0),IF(KO5&gt;=$KY$39,KP5,0),IF(KS5&gt;=$KY$39,KT5,0),IF(KV5&gt;=$KY$39,KW5,0),IF(LT5&gt;=$MG$39,LU5,0),IF(LW5&gt;=$MG$39,LX5,0),IF(MA5&gt;=$MG$39,MB5,0),IF(MD5&gt;=$MG$39,ME5,0),IF(NB5&gt;=$NO$39,NC5,0),IF(NE5&gt;=$NO$39,NF5,0),IF(NI5&gt;=$NO$39,NJ5,0),IF(NL5&gt;=$NO$39,NM5,0),IF(OJ5&gt;=$OW$39,OK5,0),IF(OM5&gt;=$OW$39,ON5,0),IF(OQ5&gt;=$OW$39,OR5,0),IF(OT5&gt;=$OW$39,OU5,0),IF(PR5&gt;=$QE$39,PS5,0),IF(PU5&gt;=$QE$39,PV5,0),IF(PY5&gt;=$QE$39,PZ5,0),IF(QB5&gt;=$QE$39,QC5,0),IF(QZ5&gt;=$RM$39,RA5,0),IF(RC5&gt;=$RM$39,RD5,0),IF(RG5&gt;=$RM$39,RH5,0),IF(RJ5&gt;=$RM$39,RK5,0),IF(SH5&gt;=$SU$39,SI5,0),IF(SK5&gt;=$SU$39,SL5,0),IF(SO5&gt;=$SU$39,SP5,0),IF(SR5&gt;=$SU$39,SS5,0))&gt;0,MAX(IF(AO5&gt;=$AY$39,AP5,0),IF(AR5&gt;=$AY$39,AS5,0),IF(AV5&gt;=$AY$39,AW5,0),IF(BP5&gt;=$BZ$39,BQ5,0),IF(BS5&gt;=$BZ$39,BT5,0),IF(BW5&gt;=$BZ$39,BX5,0),IF(CQ5&gt;=$DA$39,CR5,0),IF(CT5&gt;=$DA$39,CU5,0),IF(CX5&gt;=$DA$39,CY5,0),IF(DX5&gt;=$EK$39,DY5,0),IF(EA5&gt;=$EK$39,EB5,0),IF(EE5&gt;=$EK$39,EF5,0),IF(EH5&gt;=$EK$39,EI5,0),IF(FF5&gt;=$FS$39,FG5,0),IF(FI5&gt;=$FS$39,FJ5,0),IF(FM5&gt;=$FS$39,FN5,0),IF(FP5&gt;=$FS$39,FQ5,0),IF(GN5&gt;=$HA$39,GO5,0),IF(GQ5&gt;=$HA$39,GR5,0),IF(GU5&gt;=$HA$39,GV5,0),IF(GX5&gt;=$HA$39,GY5,0),IF(HV5&gt;=$II$39,HW5,0),IF(HY5&gt;=$II$39,HZ5,0),IF(IC5&gt;=$II$39,ID5,0),IF(IF5&gt;=$II$39,IG5,0),IF(JD5&gt;=$JQ$39,JE5,0),IF(JG5&gt;=$JQ$39,JH5,0),IF(JK5&gt;=$JQ$39,JL5,0),IF(JN5&gt;=$JQ$39,JO5,0),IF(KL5&gt;=$KY$39,KM5,0),IF(KO5&gt;=$KY$39,KP5,0),IF(KS5&gt;=$KY$39,KT5,0),IF(KV5&gt;=$KY$39,KW5,0),IF(LT5&gt;=$MG$39,LU5,0),IF(LW5&gt;=$MG$39,LX5,0),IF(MA5&gt;=$MG$39,MB5,0),IF(MD5&gt;=$MG$39,ME5,0),IF(NB5&gt;=$NO$39,NC5,0),IF(NE5&gt;=$NO$39,NF5,0),IF(NI5&gt;=$NO$39,NJ5,0),IF(NL5&gt;=$NO$39,NM5,0),IF(OJ5&gt;=$OW$39,OK5,0),IF(OM5&gt;=$OW$39,ON5,0),IF(OQ5&gt;=$OW$39,OR5,0),IF(OT5&gt;=$OW$39,OU5,0),IF(PR5&gt;=$QE$39,PS5,0),IF(PU5&gt;=$QE$39,PV5,0),IF(PY5&gt;=$QE$39,PZ5,0),IF(QB5&gt;=$QE$39,QC5,0),IF(QZ5&gt;=$RM$39,RA5,0),IF(RC5&gt;=$RM$39,RD5,0),IF(RG5&gt;=$RM$39,RH5,0),IF(RJ5&gt;=$RM$39,RK5,0),IF(SH5&gt;=$SU$39,SI5,0),IF(SK5&gt;=$SU$39,SL5,0),IF(SO5&gt;=$SU$39,SP5,0),IF(SR5&gt;=$SU$39,SS5,0)),0)</f>
        <v>14.17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Elite Canada</v>
      </c>
      <c r="V5" s="8">
        <f>IF(MAX(DB5,DC5)&gt;0,MAX(DB5,DC5),"")</f>
        <v>0.10000000000000142</v>
      </c>
      <c r="W5" s="11" t="str">
        <f>IF(V5="","",IF(V5=DB5,"("&amp;DB$2&amp;")",IF(V5=DC5,"("&amp;DC$2&amp;")")))</f>
        <v>(Optional)</v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WAGC (Nov 18)</v>
      </c>
      <c r="Y5" s="22">
        <v>15.2</v>
      </c>
      <c r="Z5" s="22">
        <v>9</v>
      </c>
      <c r="AA5" s="22">
        <v>11.700000000000001</v>
      </c>
      <c r="AB5" s="22">
        <v>14.03</v>
      </c>
      <c r="AC5" s="22">
        <v>0</v>
      </c>
      <c r="AD5" s="22"/>
      <c r="AE5" s="22"/>
      <c r="AF5" s="22"/>
      <c r="AG5" s="22"/>
      <c r="AH5" s="22"/>
      <c r="AI5" s="22">
        <v>6.9</v>
      </c>
      <c r="AJ5" s="22">
        <v>4.5</v>
      </c>
      <c r="AK5" s="22">
        <v>6.2</v>
      </c>
      <c r="AL5" s="22">
        <v>7.25</v>
      </c>
      <c r="AM5" s="22">
        <v>0</v>
      </c>
      <c r="AN5" s="27"/>
      <c r="AO5" s="38">
        <f>IF(AA5&gt;0,AA5,"")</f>
        <v>11.700000000000001</v>
      </c>
      <c r="AP5" s="38">
        <f>IF(AB5&gt;0,AB5,"")</f>
        <v>14.03</v>
      </c>
      <c r="AQ5" s="40">
        <f>IF(SUM(Y5:AB5)-AC5&gt;0,SUM(Y5:AB5)-AC5,"")</f>
        <v>49.93</v>
      </c>
      <c r="AR5" s="40" t="str">
        <f>IF(AF5&gt;0,AF5,"")</f>
        <v/>
      </c>
      <c r="AS5" s="40" t="str">
        <f>IF(AG5&gt;0,AG5,"")</f>
        <v/>
      </c>
      <c r="AT5" s="40" t="str">
        <f>IF(SUM(AD5:AG5)-AH5&gt;0,SUM(AD5:AG5)-AH5,"")</f>
        <v/>
      </c>
      <c r="AU5" s="40">
        <f>IF(AQ5="","",MAX(AQ5,AT5))</f>
        <v>49.93</v>
      </c>
      <c r="AV5" s="40">
        <f>IF(AK5&gt;0,AK5,"")</f>
        <v>6.2</v>
      </c>
      <c r="AW5" s="40">
        <f>IF(AL5&gt;0,AL5,"")</f>
        <v>7.25</v>
      </c>
      <c r="AX5" s="40">
        <f>IF(SUM(AI5:AL5)-AM5&gt;0,SUM(AI5:AL5)-AM5,"")</f>
        <v>24.85</v>
      </c>
      <c r="AY5" s="40">
        <f>IF(SUM(AU5,AX5)&gt;0,SUM(AU5,AX5),"")</f>
        <v>74.78</v>
      </c>
      <c r="AZ5" s="26">
        <v>14.1</v>
      </c>
      <c r="BA5" s="26">
        <v>9.1</v>
      </c>
      <c r="BB5" s="26">
        <v>13.5</v>
      </c>
      <c r="BC5" s="26">
        <v>13.82</v>
      </c>
      <c r="BD5" s="26">
        <v>0</v>
      </c>
      <c r="BE5" s="26">
        <v>14.9</v>
      </c>
      <c r="BF5" s="26">
        <v>9</v>
      </c>
      <c r="BG5" s="26">
        <v>13.5</v>
      </c>
      <c r="BH5" s="26">
        <v>14.17</v>
      </c>
      <c r="BI5" s="26">
        <v>0</v>
      </c>
      <c r="BJ5" s="26">
        <v>14.4</v>
      </c>
      <c r="BK5" s="26">
        <v>8.9</v>
      </c>
      <c r="BL5" s="26">
        <v>12.9</v>
      </c>
      <c r="BM5" s="26">
        <v>13.6</v>
      </c>
      <c r="BN5" s="26">
        <v>0</v>
      </c>
      <c r="BO5" s="28"/>
      <c r="BP5" s="39">
        <f>IF(BB5&gt;0,BB5,"")</f>
        <v>13.5</v>
      </c>
      <c r="BQ5" s="39">
        <f>IF(BC5&gt;0,BC5,"")</f>
        <v>13.82</v>
      </c>
      <c r="BR5" s="11">
        <f>IF(SUM(AZ5:BC5)-BD5&gt;0,SUM(AZ5:BC5)-BD5,"")</f>
        <v>50.52</v>
      </c>
      <c r="BS5" s="11">
        <f>IF(BG5&gt;0,BG5,"")</f>
        <v>13.5</v>
      </c>
      <c r="BT5" s="11">
        <f>IF(BH5&gt;0,BH5,"")</f>
        <v>14.17</v>
      </c>
      <c r="BU5" s="11">
        <f>IF(SUM(BE5:BH5)-BI5&gt;0,SUM(BE5:BH5)-BI5,"")</f>
        <v>51.57</v>
      </c>
      <c r="BV5" s="11">
        <f>IF(BR5="","",MAX(BR5,BU5))</f>
        <v>51.57</v>
      </c>
      <c r="BW5" s="11">
        <f>IF(BL5&gt;0,BL5,"")</f>
        <v>12.9</v>
      </c>
      <c r="BX5" s="11">
        <f>IF(BM5&gt;0,BM5,"")</f>
        <v>13.6</v>
      </c>
      <c r="BY5" s="11">
        <f>IF(SUM(BJ5:BM5)-BN5&gt;0,SUM(BJ5:BM5)-BN5,"")</f>
        <v>49.800000000000004</v>
      </c>
      <c r="BZ5" s="11">
        <f>IF(SUM(BV5,BY5)&gt;0,SUM(BV5,BY5),"")</f>
        <v>101.37</v>
      </c>
      <c r="CA5" s="22">
        <v>13.5</v>
      </c>
      <c r="CB5" s="22">
        <v>8.6999999999999993</v>
      </c>
      <c r="CC5" s="22">
        <v>11.5</v>
      </c>
      <c r="CD5" s="22">
        <v>12.91</v>
      </c>
      <c r="CE5" s="22">
        <v>0</v>
      </c>
      <c r="CF5" s="22">
        <v>4.4000000000000004</v>
      </c>
      <c r="CG5" s="22">
        <v>2.7</v>
      </c>
      <c r="CH5" s="22">
        <v>4.5</v>
      </c>
      <c r="CI5" s="22">
        <v>4.59</v>
      </c>
      <c r="CJ5" s="22">
        <v>0</v>
      </c>
      <c r="CK5" s="22"/>
      <c r="CL5" s="22"/>
      <c r="CM5" s="22"/>
      <c r="CN5" s="22"/>
      <c r="CO5" s="22"/>
      <c r="CP5" s="27"/>
      <c r="CQ5" s="38">
        <f>IF(CC5&gt;0,CC5,"")</f>
        <v>11.5</v>
      </c>
      <c r="CR5" s="38">
        <f>IF(CD5&gt;0,CD5,"")</f>
        <v>12.91</v>
      </c>
      <c r="CS5" s="40">
        <f>IF(SUM(CA5:CD5)-CE5&gt;0,SUM(CA5:CD5)-CE5,"")</f>
        <v>46.61</v>
      </c>
      <c r="CT5" s="40">
        <f>IF(CH5&gt;0,CH5,"")</f>
        <v>4.5</v>
      </c>
      <c r="CU5" s="40">
        <f>IF(CI5&gt;0,CI5,"")</f>
        <v>4.59</v>
      </c>
      <c r="CV5" s="40">
        <f>IF(SUM(CF5:CI5)-CJ5&gt;0,SUM(CF5:CI5)-CJ5,"")</f>
        <v>16.190000000000001</v>
      </c>
      <c r="CW5" s="40">
        <f>IF(CS5="","",MAX(CS5,CV5))</f>
        <v>46.61</v>
      </c>
      <c r="CX5" s="40" t="str">
        <f>IF(CM5&gt;0,CM5,"")</f>
        <v/>
      </c>
      <c r="CY5" s="40" t="str">
        <f>IF(CN5&gt;0,CN5,"")</f>
        <v/>
      </c>
      <c r="CZ5" s="40" t="str">
        <f>IF(SUM(CK5:CN5)-CO5&gt;0,SUM(CK5:CN5)-CO5,"")</f>
        <v/>
      </c>
      <c r="DA5" s="40">
        <f>IF(SUM(CW5,CZ5)&gt;0,SUM(CW5,CZ5),"")</f>
        <v>46.61</v>
      </c>
      <c r="DB5" s="50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>0.10000000000000142</v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>
        <v>14.9</v>
      </c>
      <c r="EM5" s="18">
        <v>9.1</v>
      </c>
      <c r="EN5" s="18">
        <v>11.9</v>
      </c>
      <c r="EO5" s="18">
        <v>14.13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11.9</v>
      </c>
      <c r="FG5" s="11">
        <f>IF(EO5&gt;0,EO5,"")</f>
        <v>14.13</v>
      </c>
      <c r="FH5" s="11">
        <f>IF(SUM(EL5:EO5)-EP5&gt;0,SUM(EL5:EO5)-EP5,"")</f>
        <v>50.03</v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>
        <f>IF(MAX(FH5,FK5)&gt;0,MAX(FH5,FK5),"")</f>
        <v>50.03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50.03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13.8</v>
      </c>
      <c r="SW5" s="22">
        <f>IF($CP5="P",CB5,(CB5+BA5)/2)</f>
        <v>8.8999999999999986</v>
      </c>
      <c r="SX5" s="22">
        <f>IF($CP5="P",CC5,(CC5+BB5)/2)</f>
        <v>12.5</v>
      </c>
      <c r="SY5" s="22">
        <f>IF($CP5="P",CD5,(CD5+BC5)/2)</f>
        <v>13.365</v>
      </c>
      <c r="SZ5" s="22">
        <f>IF($CP5="P",CE5,(CE5+BD5)/2)</f>
        <v>0</v>
      </c>
      <c r="TA5" s="22">
        <f>IF($CP5="P",CF5,(CF5+BE5)/2)</f>
        <v>9.65</v>
      </c>
      <c r="TB5" s="22">
        <f>IF($CP5="P",CG5,(CG5+BF5)/2)</f>
        <v>5.85</v>
      </c>
      <c r="TC5" s="22">
        <f>IF($CP5="P",CH5,(CH5+BG5)/2)</f>
        <v>9</v>
      </c>
      <c r="TD5" s="22">
        <f>IF($CP5="P",CI5,(CI5+BH5)/2)</f>
        <v>9.379999999999999</v>
      </c>
      <c r="TE5" s="22">
        <f>IF($CP5="P",CJ5,(CJ5+BI5)/2)</f>
        <v>0</v>
      </c>
      <c r="TF5" s="22">
        <f>IF($CP5="P",CK5,(CK5+BJ5)/2)</f>
        <v>7.2</v>
      </c>
      <c r="TG5" s="22">
        <f>IF($CP5="P",CL5,(CL5+BK5)/2)</f>
        <v>4.45</v>
      </c>
      <c r="TH5" s="22">
        <f>IF($CP5="P",CM5,(CM5+BL5)/2)</f>
        <v>6.45</v>
      </c>
      <c r="TI5" s="22">
        <f>IF($CP5="P",CN5,(CN5+BM5)/2)</f>
        <v>6.8</v>
      </c>
      <c r="TJ5" s="22">
        <f>IF($CP5="P",CO5,(CO5+BN5)/2)</f>
        <v>0</v>
      </c>
      <c r="TK5" s="27" t="s">
        <v>46</v>
      </c>
      <c r="TL5" s="40">
        <f>IF(SX5&gt;0,SX5,"")</f>
        <v>12.5</v>
      </c>
      <c r="TM5" s="40">
        <f>IF(SY5&gt;0,SY5,"")</f>
        <v>13.365</v>
      </c>
      <c r="TN5" s="40">
        <f>IF(SUM(SV5:SY5)-SZ5&gt;0,SUM(SV5:SY5)-SZ5,"")</f>
        <v>48.565000000000005</v>
      </c>
      <c r="TO5" s="40">
        <f>IF(TC5&gt;0,TC5,"")</f>
        <v>9</v>
      </c>
      <c r="TP5" s="40">
        <f>IF(TD5&gt;0,TD5,"")</f>
        <v>9.379999999999999</v>
      </c>
      <c r="TQ5" s="40">
        <f>IF(SUM(TA5:TD5)-TE5&gt;0,SUM(TA5:TD5)-TE5,"")</f>
        <v>33.879999999999995</v>
      </c>
      <c r="TR5" s="40">
        <f>IF(MAX(TN5,TQ5)&gt;0,MAX(TN5,TQ5),"")</f>
        <v>48.565000000000005</v>
      </c>
      <c r="TS5" s="40">
        <f>IF(TH5&gt;0,TH5,"")</f>
        <v>6.45</v>
      </c>
      <c r="TT5" s="40">
        <f>IF(TI5&gt;0,TI5,"")</f>
        <v>6.8</v>
      </c>
      <c r="TU5" s="40">
        <f>IF(SUM(TF5:TI5)-TJ5&gt;0,SUM(TF5:TI5)-TJ5,"")</f>
        <v>24.900000000000002</v>
      </c>
      <c r="TV5" s="40">
        <f>IF(SUM(TR5,TU5)&gt;0,SUM(TR5,TU5),"")</f>
        <v>73.465000000000003</v>
      </c>
    </row>
    <row r="6" spans="1:542" x14ac:dyDescent="0.2">
      <c r="A6" s="4" cm="1">
        <f t="array" ref="A6">IF(AND(J6&lt;&gt;"",J6&lt;&gt;"No DD"),SUMPRODUCT((J$4:J$37&lt;&gt;"")*(J$4:J$37&lt;&gt;"No DD")*(F$4:F$37&gt;F6))+1,IF(J6="No DD",SUMPRODUCT((J$4:J$37="No DD")*(F$4:F$37&gt;F6))+1+SUMPRODUCT((J$4:J$37&lt;&gt;"")*(J$4:J$37&lt;&gt;"No DD")),""))</f>
        <v>3</v>
      </c>
      <c r="B6" s="4" cm="1">
        <f t="array" ref="B6">IF(AND(J6&lt;&gt;"",J6&lt;&gt;"No DD",G6=""),SUMPRODUCT((J$4:J$37&lt;&gt;"")*(J$4:J$37&lt;&gt;"No DD")*(G$4:G$37="")*(F$4:F$37&gt;F6))+1,IF(J6="No DD",SUMPRODUCT((J$4:J$37="No DD")*(F$4:F$37&gt;F6)*(G$4:G$37=""))+1+SUMPRODUCT((J$4:J$37&lt;&gt;"")*(G$4:G$37="")*(J$4:J$37&lt;&gt;"No DD")),""))</f>
        <v>1</v>
      </c>
      <c r="C6" s="5" t="s">
        <v>142</v>
      </c>
      <c r="D6" s="4" t="s">
        <v>6</v>
      </c>
      <c r="E6" s="4">
        <v>2006</v>
      </c>
      <c r="F6" s="9">
        <f>SUM(L6:V6)+SUM(L6:T6)*0.0000001+SUM(L6)*0.0000000000001</f>
        <v>177.65001776500497</v>
      </c>
      <c r="G6" s="66"/>
      <c r="H6" s="3" t="str">
        <f>IF(OR(AND(AO6&gt;=AY$39,AO6&lt;&gt;"",AQ6&gt;=AY$43,AQ6&lt;&gt;"",AN6=""),AND(AR6&gt;=AY$39,AR6&lt;&gt;"",AT6&gt;=AY$43,AT6&lt;&gt;"",AN6=""),AND(AV6&gt;=AY$39,AV6&lt;&gt;"",AX6&gt;=AY$43,AX6&lt;&gt;"",AN6=""),AND(BP6&gt;=BZ$39,BP6&lt;&gt;"",BR6&gt;=BZ$43,BR6&lt;&gt;"",BO6=""),AND(BS6&gt;=BZ$39,BS6&lt;&gt;"",BU6&gt;=BZ$43,BU6&lt;&gt;"",BO6=""),AND(BW6&gt;=BZ$39,BW6&lt;&gt;"",BY6&gt;=BZ$43,BY6&lt;&gt;"",BO6=""),AND(CQ6&gt;=DA$39,CQ6&lt;&gt;"",CS6&gt;=DA$43,CS6&lt;&gt;"",CP6=""),AND(CT6&gt;=DA$39,CT6&lt;&gt;"",CV6&gt;=DA$43,CV6&lt;&gt;"",CP6=""),AND(CX6&gt;=DA$39,CX6&lt;&gt;"",CZ6&gt;=DA$43,CZ6&lt;&gt;"",CP6=""),AND(DX6&gt;=EK$39,DX6&lt;&gt;"",DZ6&gt;=EK$43,DZ6&lt;&gt;""),AND(EA6&gt;=EK$39,EA6&lt;&gt;"",EC6&gt;=EK$43,EC6&lt;&gt;""),AND(EE6&gt;=EK$39,EE6&lt;&gt;"",EG6&gt;=EK$43,EG6&lt;&gt;""),AND(EH6&gt;=EK$39,EH6&lt;&gt;"",EJ6&gt;=EK$43,EJ6&lt;&gt;""),AND(FF6&gt;=FS$39,FF6&lt;&gt;"",FH6&gt;=FS$43,FH6&lt;&gt;""),AND(FI6&gt;=FS$39,FI6&lt;&gt;"",FK6&gt;=FS$43,FK6&lt;&gt;""),AND(FM6&gt;=FS$39,FM6&lt;&gt;"",FO6&gt;=FS$43,FO6&lt;&gt;""),AND(FP6&gt;=FS$39,FP6&lt;&gt;"",FR6&gt;=FS$43,FR6&lt;&gt;""),AND(GN6&gt;=HA$39,GN6&lt;&gt;"",GP6&gt;=HA$43,GP6&lt;&gt;""),AND(GQ6&gt;=HA$39,GQ6&lt;&gt;"",GS6&gt;=HA$43,GS6&lt;&gt;""),AND(GU6&gt;=HA$39,GU6&lt;&gt;"",GW6&gt;=HA$43,GW6&lt;&gt;""),AND(GX6&gt;=HA$39,GX6&lt;&gt;"",GZ6&gt;=HA$43,GZ6&lt;&gt;""),AND(HV6&gt;=II$39,HV6&lt;&gt;"",HX6&gt;=II$43,HX6&lt;&gt;""),AND(HY6&gt;=II$39,HY6&lt;&gt;"",IA6&gt;=II$43,IA6&lt;&gt;""),AND(IC6&gt;=II$39,IC6&lt;&gt;"",IE6&gt;=II$43,IE6&lt;&gt;""),AND(IF6&gt;=II$39,IF6&lt;&gt;"",IH6&gt;=II$43,IH6&lt;&gt;""),AND(JD6&gt;=JQ$39,JD6&lt;&gt;"",JF6&gt;=JQ$43,JF6&lt;&gt;""),AND(JG6&gt;=JQ$39,JG6&lt;&gt;"",JI6&gt;=JQ$43,JI6&lt;&gt;""),AND(JK6&gt;=JQ$39,JK6&lt;&gt;"",JM6&gt;=JQ$43,JM6&lt;&gt;""),AND(JN6&gt;=JQ$39,JN6&lt;&gt;"",JP6&gt;=JQ$43,JP6&lt;&gt;""),AND(KL6&gt;=KY$39,KL6&lt;&gt;"",KN6&gt;=KY$43,KN6&lt;&gt;""),AND(KO6&gt;=KY$39,KO6&lt;&gt;"",KQ6&gt;=KY$43,KQ6&lt;&gt;""),AND(KS6&gt;=KY$39,KS6&lt;&gt;"",KU6&gt;=KY$43,KU6&lt;&gt;""),AND(KV6&gt;=KY$39,KV6&lt;&gt;"",KX6&gt;=KY$43,KX6&lt;&gt;""),AND(LT6&gt;=MG$39,LT6&lt;&gt;"",LV6&gt;=MG$43,LV6&lt;&gt;""),AND(LW6&gt;=MG$39,LW6&lt;&gt;"",LY6&gt;=MG$43,LY6&lt;&gt;""),AND(MA6&gt;=MG$39,MA6&lt;&gt;"",MC6&gt;=MG$43,MC6&lt;&gt;""),AND(MD6&gt;=MG$39,MD6&lt;&gt;"",MF6&gt;=MG$43,MF6&lt;&gt;""),AND(NB6&gt;=NO$39,NB6&lt;&gt;"",ND6&gt;=NO$43,ND6&lt;&gt;""),AND(NE6&gt;=NO$39,NE6&lt;&gt;"",NG6&gt;=NO$43,NG6&lt;&gt;""),AND(NI6&gt;=NO$39,NI6&lt;&gt;"",NK6&gt;=NO$43,NK6&lt;&gt;""),AND(NL6&gt;=NO$39,NL6&lt;&gt;"",NN6&gt;=NO$43,NN6&lt;&gt;""),AND(OJ6&gt;=OW$39,OJ6&lt;&gt;"",OL6&gt;=OW$43,OL6&lt;&gt;""),AND(OM6&gt;=OW$39,OM6&lt;&gt;"",OO6&gt;=OW$43,OO6&lt;&gt;""),AND(OQ6&gt;=OW$39,OQ6&lt;&gt;"",OS6&gt;=OW$43,OS6&lt;&gt;""),AND(OT6&gt;=OW$39,OT6&lt;&gt;"",OV6&gt;=OW$43,OV6&lt;&gt;""),AND(PR6&gt;=QE$39,PR6&lt;&gt;"",PT6&gt;=QE$43,PT6&lt;&gt;""),AND(PU6&gt;=QE$39,PU6&lt;&gt;"",PW6&gt;=QE$43,PW6&lt;&gt;""),AND(PY6&gt;=QE$39,PY6&lt;&gt;"",QA6&gt;=QE$43,QA6&lt;&gt;""),AND(QB6&gt;=QE$39,QB6&lt;&gt;"",QD6&gt;=QE$43,QD6&lt;&gt;""),AND(QZ6&gt;=RM$39,QZ6&lt;&gt;"",RB6&gt;=RM$43,RB6&lt;&gt;""),AND(RC6&gt;=RM$39,RC6&lt;&gt;"",RE6&gt;=RM$43,RE6&lt;&gt;""),AND(RG6&gt;=RM$39,RG6&lt;&gt;"",RI6&gt;=RM$43,RI6&lt;&gt;""),AND(RJ6&gt;=RM$39,RJ6&lt;&gt;"",RL6&gt;=RM$43,RL6&lt;&gt;""),AND(SH6&gt;=SU$39,SH6&lt;&gt;"",SJ6&gt;=SU$43,SJ6&lt;&gt;""),AND(SK6&gt;=SU$39,SK6&lt;&gt;"",SM6&gt;=SU$43,SM6&lt;&gt;""),AND(SO6&gt;=SU$39,SO6&lt;&gt;"",SQ6&gt;=SU$43,SQ6&lt;&gt;""),AND(SR6&gt;=SU$39,SR6&lt;&gt;"",ST6&gt;=SU$43,ST6&lt;&gt;"")),"P","")</f>
        <v>P</v>
      </c>
      <c r="I6" s="3" t="str">
        <f>IF(OR(AND(AQ6&gt;=AY$43,AQ6&lt;&gt;"",AN6=""),AND(AT6&gt;=AY$43,AT6&lt;&gt;"",AN6=""),AND(AX6&gt;=AY$43,AX6&lt;&gt;"",AN6=""),AND(BR6&gt;=BZ$43,BR6&lt;&gt;"",BO6=""),AND(BU6&gt;=BZ$43,BU6&lt;&gt;"",BO6=""),AND(BY6&gt;=BZ$43,BY6&lt;&gt;"",BO6=""),AND(CS6&gt;=DA$43,CS6&lt;&gt;"",CP6=""),AND(CV6&gt;=DA$43,CV6&lt;&gt;"",CP6=""),AND(CZ6&gt;=DA$43,CZ6&lt;&gt;"",CP6=""),AND(DZ6&gt;=EK$43,DZ6&lt;&gt;""),AND(EC6&gt;=EK$43,EC6&lt;&gt;""),AND(EG6&gt;=EK$43,EG6&lt;&gt;""),AND(EJ6&gt;=EK$43,EJ6&lt;&gt;""),AND(FH6&gt;=FS$43,FH6&lt;&gt;""),AND(FK6&gt;=FS$43,FK6&lt;&gt;""),AND(FO6&gt;=FS$43,FO6&lt;&gt;""),AND(FR6&gt;=FS$43,FR6&lt;&gt;""),AND(GP6&gt;=HA$43,GP6&lt;&gt;""),AND(GS6&gt;=HA$43,GS6&lt;&gt;""),AND(GW6&gt;=HA$43,GW6&lt;&gt;""),AND(GZ6&gt;=HA$43,GZ6&lt;&gt;""),AND(HX6&gt;=II$43,HX6&lt;&gt;""),AND(IA6&gt;=II$43,IA6&lt;&gt;""),AND(IE6&gt;=II$43,IE6&lt;&gt;""),AND(IH6&gt;=II$43,IH6&lt;&gt;""),AND(JF6&gt;=JQ$43,JF6&lt;&gt;""),AND(JI6&gt;=JQ$43,JI6&lt;&gt;""),AND(JM6&gt;=JQ$43,JM6&lt;&gt;""),AND(JP6&gt;=JQ$43,JP6&lt;&gt;""),AND(KN6&gt;=KY$43,KN6&lt;&gt;""),AND(KQ6&gt;=KY$43,KQ6&lt;&gt;""),AND(KU6&gt;=KY$43,KU6&lt;&gt;""),AND(KX6&gt;=KY$43,KX6&lt;&gt;""),AND(LV6&gt;=MG$43,LV6&lt;&gt;""),AND(LY6&gt;=MG$43,LY6&lt;&gt;""),AND(MC6&gt;=MG$43,MC6&lt;&gt;""),AND(MF6&gt;=MG$43,MF6&lt;&gt;""),AND(ND6&gt;=NO$43,ND6&lt;&gt;""),AND(NG6&gt;=NO$43,NG6&lt;&gt;""),AND(NK6&gt;=NO$43,NK6&lt;&gt;""),AND(NN6&gt;=NO$43,NN6&lt;&gt;""),AND(OL6&gt;=OW$43,OL6&lt;&gt;""),AND(OO6&gt;=OW$43,OO6&lt;&gt;""),AND(OS6&gt;=OW$43,OS6&lt;&gt;""),AND(OV6&gt;=OW$43,OV6&lt;&gt;""),AND(PT6&gt;=QE$43,PT6&lt;&gt;""),AND(PW6&gt;=QE$43,PW6&lt;&gt;""),AND(QA6&gt;=QE$43,QA6&lt;&gt;""),AND(QD6&gt;=QE$43,QD6&lt;&gt;""),AND(RB6&gt;=RM$43,RB6&lt;&gt;""),AND(RE6&gt;=RM$43,RE6&lt;&gt;""),AND(RI6&gt;=RM$43,RI6&lt;&gt;""),AND(RL6&gt;=RM$43,RL6&lt;&gt;""),AND(SJ6&gt;=SU$43,SJ6&lt;&gt;""),AND(SM6&gt;=SU$43,SM6&lt;&gt;""),AND(SQ6&gt;=SU$43,SQ6&lt;&gt;""),AND(ST6&gt;=SU$43,ST6&lt;&gt;"")),"P","")</f>
        <v>P</v>
      </c>
      <c r="J6" s="36" t="str">
        <f>IF(AND(I6="P",H6=""),"No DD",IF(OR(AND(AO6&gt;=AY$42,AO6&lt;&gt;"",AQ6&gt;=AY$46,AQ6&lt;&gt;"",AN6=""),AND(AR6&gt;=AY$42,AR6&lt;&gt;"",AT6&gt;=AY$46,AT6&lt;&gt;"",AN6=""),AND(AV6&gt;=AY$42,AV6&lt;&gt;"",AX6&gt;=AY$46,AX6&lt;&gt;"",AN6=""),AND(BP6&gt;=BZ$42,BP6&lt;&gt;"",BR6&gt;=BZ$46,BR6&lt;&gt;"",BO6=""),AND(BS6&gt;=BZ$42,BS6&lt;&gt;"",BU6&gt;=BZ$46,BU6&lt;&gt;"",BO6=""),AND(BW6&gt;=BZ$42,BW6&lt;&gt;"",BY6&gt;=BZ$46,BY6&lt;&gt;"",BO6=""),AND(CQ6&gt;=DA$42,CQ6&lt;&gt;"",CS6&gt;=DA$46,CS6&lt;&gt;"",CP6=""),AND(CT6&gt;=DA$42,CT6&lt;&gt;"",CV6&gt;=DA$46,CV6&lt;&gt;"",CP6=""),AND(CX6&gt;=DA$42,CX6&lt;&gt;"",CZ6&gt;=DA$46,CZ6&lt;&gt;"",CP6=""),AND(DX6&gt;=EK$42,DX6&lt;&gt;"",DZ6&gt;=EK$46,DZ6&lt;&gt;""),AND(EA6&gt;=EK$42,EA6&lt;&gt;"",EC6&gt;=EK$46,EC6&lt;&gt;""),AND(EE6&gt;=EK$42,EE6&lt;&gt;"",EG6&gt;=EK$46,EG6&lt;&gt;""),AND(EH6&gt;=EK$42,EH6&lt;&gt;"",EJ6&gt;=EK$46,EJ6&lt;&gt;""),AND(FF6&gt;=FS$42,FF6&lt;&gt;"",FH6&gt;=FS$46,FH6&lt;&gt;""),AND(FI6&gt;=FS$42,FI6&lt;&gt;"",FK6&gt;=FS$46,FK6&lt;&gt;""),AND(FM6&gt;=FS$42,FM6&lt;&gt;"",FO6&gt;=FS$46,FO6&lt;&gt;""),AND(FP6&gt;=FS$42,FP6&lt;&gt;"",FR6&gt;=FS$46,FR6&lt;&gt;""),AND(GN6&gt;=HA$42,GN6&lt;&gt;"",GP6&gt;=HA$46,GP6&lt;&gt;""),AND(GQ6&gt;=HA$42,GQ6&lt;&gt;"",GS6&gt;=HA$46,GS6&lt;&gt;""),AND(GU6&gt;=HA$42,GU6&lt;&gt;"",GW6&gt;=HA$46,GW6&lt;&gt;""),AND(GX6&gt;=HA$42,GX6&lt;&gt;"",GZ6&gt;=HA$46,GZ6&lt;&gt;""),AND(HV6&gt;=II$42,HV6&lt;&gt;"",HX6&gt;=II$46,HX6&lt;&gt;""),AND(HY6&gt;=II$42,HY6&lt;&gt;"",IA6&gt;=II$46,IA6&lt;&gt;""),AND(IC6&gt;=II$42,IC6&lt;&gt;"",IE6&gt;=II$46,IE6&lt;&gt;""),AND(IF6&gt;=II$42,IF6&lt;&gt;"",IH6&gt;=II$46,IH6&lt;&gt;""),AND(JD6&gt;=JQ$42,JD6&lt;&gt;"",JF6&gt;=JQ$46,JF6&lt;&gt;""),AND(JG6&gt;=JQ$42,JG6&lt;&gt;"",JI6&gt;=JQ$46,JI6&lt;&gt;""),AND(JK6&gt;=JQ$42,JK6&lt;&gt;"",JM6&gt;=JQ$46,JM6&lt;&gt;""),AND(JN6&gt;=JQ$42,JN6&lt;&gt;"",JP6&gt;=JQ$46,JP6&lt;&gt;""),AND(KL6&gt;=KY$42,KL6&lt;&gt;"",KN6&gt;=KY$46,KN6&lt;&gt;""),AND(KO6&gt;=KY$42,KO6&lt;&gt;"",KQ6&gt;=KY$46,KQ6&lt;&gt;""),AND(KS6&gt;=KY$42,KS6&lt;&gt;"",KU6&gt;=KY$46,KU6&lt;&gt;""),AND(KV6&gt;=KY$42,KV6&lt;&gt;"",KX6&gt;=KY$46,KX6&lt;&gt;""),AND(LT6&gt;=MG$42,LT6&lt;&gt;"",LV6&gt;=MG$46,LV6&lt;&gt;""),AND(LW6&gt;=MG$42,LW6&lt;&gt;"",LY6&gt;=MG$46,LY6&lt;&gt;""),AND(MA6&gt;=MG$42,MA6&lt;&gt;"",MC6&gt;=MG$46,MC6&lt;&gt;""),AND(MD6&gt;=MG$42,MD6&lt;&gt;"",MF6&gt;=MG$46,MF6&lt;&gt;""),AND(NB6&gt;=NO$42,NB6&lt;&gt;"",ND6&gt;=NO$46,ND6&lt;&gt;""),AND(NE6&gt;=NO$42,NE6&lt;&gt;"",NG6&gt;=NO$46,NG6&lt;&gt;""),AND(NI6&gt;=NO$42,NI6&lt;&gt;"",NK6&gt;=NO$46,NK6&lt;&gt;""),AND(NL6&gt;=NO$42,NL6&lt;&gt;"",NN6&gt;=NO$46,NN6&lt;&gt;""),AND(OJ6&gt;=OW$42,OJ6&lt;&gt;"",OL6&gt;=OW$46,OL6&lt;&gt;""),AND(OM6&gt;=OW$42,OM6&lt;&gt;"",OO6&gt;=OW$46,OO6&lt;&gt;""),AND(OQ6&gt;=OW$42,OQ6&lt;&gt;"",OS6&gt;=OW$46,OS6&lt;&gt;""),AND(OT6&gt;=OW$42,OT6&lt;&gt;"",OV6&gt;=OW$46,OV6&lt;&gt;""),AND(PR6&gt;=QE$42,PR6&lt;&gt;"",PT6&gt;=QE$46,PT6&lt;&gt;""),AND(PU6&gt;=QE$42,PU6&lt;&gt;"",PW6&gt;=QE$46,PW6&lt;&gt;""),AND(PY6&gt;=QE$42,PY6&lt;&gt;"",QA6&gt;=QE$46,QA6&lt;&gt;""),AND(QB6&gt;=QE$42,QB6&lt;&gt;"",QD6&gt;=QE$46,QD6&lt;&gt;""),AND(QZ6&gt;=RM$42,QZ6&lt;&gt;"",RB6&gt;=RM$46,RB6&lt;&gt;""),AND(RC6&gt;=RM$42,RC6&lt;&gt;"",RE6&gt;=RM$46,RE6&lt;&gt;""),AND(RG6&gt;=RM$42,RG6&lt;&gt;"",RI6&gt;=RM$46,RI6&lt;&gt;""),AND(RJ6&gt;=RM$42,RJ6&lt;&gt;"",RL6&gt;=RM$46,RL6&lt;&gt;""),AND(SH6&gt;=SU$42,SH6&lt;&gt;"",SJ6&gt;=SU$46,SJ6&lt;&gt;""),AND(SK6&gt;=SU$42,SK6&lt;&gt;"",SM6&gt;=SU$46,SM6&lt;&gt;""),AND(SO6&gt;=SU$42,SO6&lt;&gt;"",SQ6&gt;=SU$46,SQ6&lt;&gt;""),AND(SR6&gt;=SU$42,SR6&lt;&gt;"",ST6&gt;=SU$46,ST6&lt;&gt;"")),"Merit",IF(OR(AND(AO6&gt;=AY$41,AO6&lt;&gt;"",AQ6&gt;=AY$45,AQ6&lt;&gt;"",AN6=""),AND(AR6&gt;=AY$41,AR6&lt;&gt;"",AT6&gt;=AY$45,AT6&lt;&gt;"",AN6=""),AND(AV6&gt;=AY$41,AV6&lt;&gt;"",AX6&gt;=AY$45,AX6&lt;&gt;"",AN6=""),AND(BP6&gt;=BZ$41,BP6&lt;&gt;"",BR6&gt;=BZ$45,BR6&lt;&gt;"",BO6=""),AND(BS6&gt;=BZ$41,BS6&lt;&gt;"",BU6&gt;=BZ$45,BU6&lt;&gt;"",BO6=""),AND(BW6&gt;=BZ$41,BW6&lt;&gt;"",BY6&gt;=BZ$45,BY6&lt;&gt;"",BO6=""),AND(CQ6&gt;=DA$41,CQ6&lt;&gt;"",CS6&gt;=DA$45,CS6&lt;&gt;"",CP6=""),AND(CT6&gt;=DA$41,CT6&lt;&gt;"",CV6&gt;=DA$45,CV6&lt;&gt;"",CP6=""),AND(CX6&gt;=DA$41,CX6&lt;&gt;"",CZ6&gt;=DA$45,CZ6&lt;&gt;"",CP6=""),AND(DX6&gt;=EK$41,DX6&lt;&gt;"",DZ6&gt;=EK$45,DZ6&lt;&gt;""),AND(EA6&gt;=EK$41,EA6&lt;&gt;"",EC6&gt;=EK$45,EC6&lt;&gt;""),AND(EE6&gt;=EK$41,EE6&lt;&gt;"",EG6&gt;=EK$45,EG6&lt;&gt;""),AND(EH6&gt;=EK$41,EH6&lt;&gt;"",EJ6&gt;=EK$45,EJ6&lt;&gt;""),AND(FF6&gt;=FS$41,FF6&lt;&gt;"",FH6&gt;=FS$45,FH6&lt;&gt;""),AND(FI6&gt;=FS$41,FI6&lt;&gt;"",FK6&gt;=FS$45,FK6&lt;&gt;""),AND(FM6&gt;=FS$41,FM6&lt;&gt;"",FO6&gt;=FS$45,FO6&lt;&gt;""),AND(FP6&gt;=FS$41,FP6&lt;&gt;"",FR6&gt;=FS$45,FR6&lt;&gt;""),AND(GN6&gt;=HA$41,GN6&lt;&gt;"",GP6&gt;=HA$45,GP6&lt;&gt;""),AND(GQ6&gt;=HA$41,GQ6&lt;&gt;"",GS6&gt;=HA$45,GS6&lt;&gt;""),AND(GU6&gt;=HA$41,GU6&lt;&gt;"",GW6&gt;=HA$45,GW6&lt;&gt;""),AND(GX6&gt;=HA$41,GX6&lt;&gt;"",GZ6&gt;=HA$45,GZ6&lt;&gt;""),AND(HV6&gt;=II$41,HV6&lt;&gt;"",HX6&gt;=II$45,HX6&lt;&gt;""),AND(HY6&gt;=II$41,HY6&lt;&gt;"",IA6&gt;=II$45,IA6&lt;&gt;""),AND(IC6&gt;=II$41,IC6&lt;&gt;"",IE6&gt;=II$45,IE6&lt;&gt;""),AND(IF6&gt;=II$41,IF6&lt;&gt;"",IH6&gt;=II$45,IH6&lt;&gt;""),AND(JD6&gt;=JQ$41,JD6&lt;&gt;"",JF6&gt;=JQ$45,JF6&lt;&gt;""),AND(JG6&gt;=JQ$41,JG6&lt;&gt;"",JI6&gt;=JQ$45,JI6&lt;&gt;""),AND(JK6&gt;=JQ$41,JK6&lt;&gt;"",JM6&gt;=JQ$45,JM6&lt;&gt;""),AND(JN6&gt;=JQ$41,JN6&lt;&gt;"",JP6&gt;=JQ$45,JP6&lt;&gt;""),AND(KL6&gt;=KY$41,KL6&lt;&gt;"",KN6&gt;=KY$45,KN6&lt;&gt;""),AND(KO6&gt;=KY$41,KO6&lt;&gt;"",KQ6&gt;=KY$45,KQ6&lt;&gt;""),AND(KS6&gt;=KY$41,KS6&lt;&gt;"",KU6&gt;=KY$45,KU6&lt;&gt;""),AND(KV6&gt;=KY$41,KV6&lt;&gt;"",KX6&gt;=KY$45,KX6&lt;&gt;""),AND(LT6&gt;=MG$41,LT6&lt;&gt;"",LV6&gt;=MG$45,LV6&lt;&gt;""),AND(LW6&gt;=MG$41,LW6&lt;&gt;"",LY6&gt;=MG$45,LY6&lt;&gt;""),AND(MA6&gt;=MG$41,MA6&lt;&gt;"",MC6&gt;=MG$45,MC6&lt;&gt;""),AND(MD6&gt;=MG$41,MD6&lt;&gt;"",MF6&gt;=MG$45,MF6&lt;&gt;""),AND(NB6&gt;=NO$41,NB6&lt;&gt;"",ND6&gt;=NO$45,ND6&lt;&gt;""),AND(NE6&gt;=NO$41,NE6&lt;&gt;"",NG6&gt;=NO$45,NG6&lt;&gt;""),AND(NI6&gt;=NO$41,NI6&lt;&gt;"",NK6&gt;=NO$45,NK6&lt;&gt;""),AND(NL6&gt;=NO$41,NL6&lt;&gt;"",NN6&gt;=NO$45,NN6&lt;&gt;""),AND(OJ6&gt;=OW$41,OJ6&lt;&gt;"",OL6&gt;=OW$45,OL6&lt;&gt;""),AND(OM6&gt;=OW$41,OM6&lt;&gt;"",OO6&gt;=OW$45,OO6&lt;&gt;""),AND(OQ6&gt;=OW$41,OQ6&lt;&gt;"",OS6&gt;=OW$45,OS6&lt;&gt;""),AND(OT6&gt;=OW$41,OT6&lt;&gt;"",OV6&gt;=OW$45,OV6&lt;&gt;""),AND(PR6&gt;=QE$41,PR6&lt;&gt;"",PT6&gt;=QE$45,PT6&lt;&gt;""),AND(PU6&gt;=QE$41,PU6&lt;&gt;"",PW6&gt;=QE$45,PW6&lt;&gt;""),AND(PY6&gt;=QE$41,PY6&lt;&gt;"",QA6&gt;=QE$45,QA6&lt;&gt;""),AND(QB6&gt;=QE$41,QB6&lt;&gt;"",QD6&gt;=QE$45,QD6&lt;&gt;""),AND(QZ6&gt;=RM$41,QZ6&lt;&gt;"",RB6&gt;=RM$45,RB6&lt;&gt;""),AND(RC6&gt;=RM$41,RC6&lt;&gt;"",RE6&gt;=RM$45,RE6&lt;&gt;""),AND(RG6&gt;=RM$41,RG6&lt;&gt;"",RI6&gt;=RM$45,RI6&lt;&gt;""),AND(RJ6&gt;=RM$41,RJ6&lt;&gt;"",RL6&gt;=RM$45,RL6&lt;&gt;""),AND(SH6&gt;=SU$41,SH6&lt;&gt;"",SJ6&gt;=SU$45,SJ6&lt;&gt;""),AND(SK6&gt;=SU$41,SK6&lt;&gt;"",SM6&gt;=SU$45,SM6&lt;&gt;""),AND(SO6&gt;=SU$41,SO6&lt;&gt;"",SQ6&gt;=SU$45,SQ6&lt;&gt;""),AND(SR6&gt;=SU$41,SR6&lt;&gt;"",ST6&gt;=SU$45,ST6&lt;&gt;"")),"Excellence",IF(K6="P","Worlds Team",IF(H6="P","National Team","")))))</f>
        <v>National Team</v>
      </c>
      <c r="K6" s="3" t="str">
        <f>IF(OR(AND(AO6&gt;=AY$40,AO6&lt;&gt;"",AQ6&gt;=AY$44,AQ6&lt;&gt;"",AN6=""),AND(AR6&gt;=AY$40,AR6&lt;&gt;"",AT6&gt;=AY$44,AT6&lt;&gt;"",AN6=""),AND(AV6&gt;=AY$40,AV6&lt;&gt;"",AX6&gt;=AY$44,AX6&lt;&gt;"",AN6=""),AND(BP6&gt;=BZ$40,BP6&lt;&gt;"",BR6&gt;=BZ$44,BR6&lt;&gt;"",BO6=""),AND(BS6&gt;=BZ$40,BS6&lt;&gt;"",BU6&gt;=BZ$44,BU6&lt;&gt;"",BO6=""),AND(BW6&gt;=BZ$40,BW6&lt;&gt;"",BY6&gt;=BZ$44,BY6&lt;&gt;"",BO6=""),AND(CQ6&gt;=DA$40,CQ6&lt;&gt;"",CS6&gt;=DA$44,CS6&lt;&gt;"",CP6=""),AND(CT6&gt;=DA$40,CT6&lt;&gt;"",CV6&gt;=DA$44,CV6&lt;&gt;"",CP6=""),AND(CX6&gt;=DA$40,CX6&lt;&gt;"",CZ6&gt;=DA$44,CZ6&lt;&gt;"",CP6=""),AND(DX6&gt;=EK$40,DX6&lt;&gt;"",DZ6&gt;=EK$44,DZ6&lt;&gt;""),AND(EA6&gt;=EK$40,EA6&lt;&gt;"",EC6&gt;=EK$44,EC6&lt;&gt;""),AND(EE6&gt;=EK$40,EE6&lt;&gt;"",EG6&gt;=EK$44,EG6&lt;&gt;""),AND(EH6&gt;=EK$40,EH6&lt;&gt;"",EJ6&gt;=EK$44,EJ6&lt;&gt;""),AND(FF6&gt;=FS$40,FF6&lt;&gt;"",FH6&gt;=FS$44,FH6&lt;&gt;""),AND(FI6&gt;=FS$40,FI6&lt;&gt;"",FK6&gt;=FS$44,FK6&lt;&gt;""),AND(FM6&gt;=FS$40,FM6&lt;&gt;"",FO6&gt;=FS$44,FO6&lt;&gt;""),AND(FP6&gt;=FS$40,FP6&lt;&gt;"",FR6&gt;=FS$44,FR6&lt;&gt;""),AND(GN6&gt;=HA$40,GN6&lt;&gt;"",GP6&gt;=HA$44,GP6&lt;&gt;""),AND(GQ6&gt;=HA$40,GQ6&lt;&gt;"",GS6&gt;=HA$44,GS6&lt;&gt;""),AND(GU6&gt;=HA$40,GU6&lt;&gt;"",GW6&gt;=HA$44,GW6&lt;&gt;""),AND(GX6&gt;=HA$40,GX6&lt;&gt;"",GZ6&gt;=HA$44,GZ6&lt;&gt;""),AND(HV6&gt;=II$40,HV6&lt;&gt;"",HX6&gt;=II$44,HX6&lt;&gt;""),AND(HY6&gt;=II$40,HY6&lt;&gt;"",IA6&gt;=II$44,IA6&lt;&gt;""),AND(IC6&gt;=II$40,IC6&lt;&gt;"",IE6&gt;=II$44,IE6&lt;&gt;""),AND(IF6&gt;=II$40,IF6&lt;&gt;"",IH6&gt;=II$44,IH6&lt;&gt;""),AND(JD6&gt;=JQ$40,JD6&lt;&gt;"",JF6&gt;=JQ$44,JF6&lt;&gt;""),AND(JG6&gt;=JQ$40,JG6&lt;&gt;"",JI6&gt;=JQ$44,JI6&lt;&gt;""),AND(JK6&gt;=JQ$40,JK6&lt;&gt;"",JM6&gt;=JQ$44,JM6&lt;&gt;""),AND(JN6&gt;=JQ$40,JN6&lt;&gt;"",JP6&gt;=JQ$44,JP6&lt;&gt;""),AND(KL6&gt;=KY$40,KL6&lt;&gt;"",KN6&gt;=KY$44,KN6&lt;&gt;""),AND(KO6&gt;=KY$40,KO6&lt;&gt;"",KQ6&gt;=KY$44,KQ6&lt;&gt;""),AND(KS6&gt;=KY$40,KS6&lt;&gt;"",KU6&gt;=KY$44,KU6&lt;&gt;""),AND(KV6&gt;=KY$40,KV6&lt;&gt;"",KX6&gt;=KY$44,KX6&lt;&gt;""),AND(LT6&gt;=MG$40,LT6&lt;&gt;"",LV6&gt;=MG$44,LV6&lt;&gt;""),AND(LW6&gt;=MG$40,LW6&lt;&gt;"",LY6&gt;=MG$44,LY6&lt;&gt;""),AND(MA6&gt;=MG$40,MA6&lt;&gt;"",MC6&gt;=MG$44,MC6&lt;&gt;""),AND(MD6&gt;=MG$40,MD6&lt;&gt;"",MF6&gt;=MG$44,MF6&lt;&gt;""),AND(NB6&gt;=NO$40,NB6&lt;&gt;"",ND6&gt;=NO$44,ND6&lt;&gt;""),AND(NE6&gt;=NO$40,NE6&lt;&gt;"",NG6&gt;=NO$44,NG6&lt;&gt;""),AND(NI6&gt;=NO$40,NI6&lt;&gt;"",NK6&gt;=NO$44,NK6&lt;&gt;""),AND(NL6&gt;=NO$40,NL6&lt;&gt;"",NN6&gt;=NO$44,NN6&lt;&gt;""),AND(OJ6&gt;=OW$40,OJ6&lt;&gt;"",OL6&gt;=OW$44,OL6&lt;&gt;""),AND(OM6&gt;=OW$40,OM6&lt;&gt;"",OO6&gt;=OW$44,OO6&lt;&gt;""),AND(OQ6&gt;=OW$40,OQ6&lt;&gt;"",OS6&gt;=OW$44,OS6&lt;&gt;""),AND(OT6&gt;=OW$40,OT6&lt;&gt;"",OV6&gt;=OW$44,OV6&lt;&gt;""),AND(PR6&gt;=QE$40,PR6&lt;&gt;"",PT6&gt;=QE$44,PT6&lt;&gt;""),AND(PU6&gt;=QE$40,PU6&lt;&gt;"",PW6&gt;=QE$44,PW6&lt;&gt;""),AND(PY6&gt;=QE$40,PY6&lt;&gt;"",QA6&gt;=QE$44,QA6&lt;&gt;""),AND(QB6&gt;=QE$40,QB6&lt;&gt;"",QD6&gt;=QE$44,QD6&lt;&gt;""),AND(QZ6&gt;=RM$40,QZ6&lt;&gt;"",RB6&gt;=RM$44,RB6&lt;&gt;""),AND(RC6&gt;=RM$40,RC6&lt;&gt;"",RE6&gt;=RM$44,RE6&lt;&gt;""),AND(RG6&gt;=RM$40,RG6&lt;&gt;"",RI6&gt;=RM$44,RI6&lt;&gt;""),AND(RJ6&gt;=RM$40,RJ6&lt;&gt;"",RL6&gt;=RM$44,RL6&lt;&gt;""),AND(SH6&gt;=SU$40,SH6&lt;&gt;"",SJ6&gt;=SU$44,SJ6&lt;&gt;""),AND(SK6&gt;=SU$40,SK6&lt;&gt;"",SM6&gt;=SU$44,SM6&lt;&gt;""),AND(SO6&gt;=SU$40,SO6&lt;&gt;"",SQ6&gt;=SU$44,SQ6&lt;&gt;""),AND(SR6&gt;=SU$40,SR6&lt;&gt;"",ST6&gt;=SU$44,ST6&lt;&gt;"")),"P","")</f>
        <v/>
      </c>
      <c r="L6" s="8">
        <f>IF(COUNT(AQ6,AT6,BR6,BU6,CS6,CV6)&gt;0,LARGE((AQ6,AT6,BR6,BU6,CS6,CV6),1),0)</f>
        <v>50.14</v>
      </c>
      <c r="M6" s="8" t="str">
        <f>IF(L6="","",IF(OR(L6=CS6,L6=CV6),$CA$1,IF(OR(L6=BR6,L6=BU6),$AZ$1,IF(OR(L6=AQ6,L6=AT6),$Y$1,""))))</f>
        <v>2023 3rd Domestic Trial</v>
      </c>
      <c r="N6" s="8">
        <f>IF(COUNT(AQ6,AT6,BR6,BU6,CS6,CV6)&gt;1,LARGE((AQ6,AT6,BR6,BU6,CS6,CV6),2),0)</f>
        <v>49.47</v>
      </c>
      <c r="O6" s="8" t="str">
        <f>IF(N6="","",IF(OR(N6=CS6,N6=CV6),$CA$1,IF(OR(N6=BR6,N6=BU6),$AZ$1,IF(OR(N6=AQ6,N6=AT6),$Y$1,""))))</f>
        <v>2023 3rd Domestic Trial</v>
      </c>
      <c r="P6" s="8">
        <f>IF(COUNT(AQ6,AT6,BR6,BU6,CS6,CV6)&gt;2,MAX(AX6,BY6,CZ6,LARGE((AQ6,AT6,BR6,BU6,CS6,CV6),3)),IF(MAX(AX6,BY6,CZ6)&gt;0,MAX(AX6,BY6,CZ6),0))</f>
        <v>50.67</v>
      </c>
      <c r="Q6" s="8" t="str">
        <f>IF(P6="","",IF(OR(P6=CS6,P6=CV6,P6=CZ6),$CA$1,IF(OR(P6=BR6,P6=BU6,P6=BY6),$AZ$1,IF(OR(P6=AQ6,P6=AT6,P6=AX6),$Y$1,""))))</f>
        <v>2023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12.7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3rd Domestic Trial</v>
      </c>
      <c r="T6" s="8">
        <f>IF(MAX(IF(AO6&gt;=$AY$39,AP6,0),IF(AR6&gt;=$AY$39,AS6,0),IF(AV6&gt;=$AY$39,AW6,0),IF(BP6&gt;=$BZ$39,BQ6,0),IF(BS6&gt;=$BZ$39,BT6,0),IF(BW6&gt;=$BZ$39,BX6,0),IF(CQ6&gt;=$DA$39,CR6,0),IF(CT6&gt;=$DA$39,CU6,0),IF(CX6&gt;=$DA$39,CY6,0),IF(DX6&gt;=$EK$39,DY6,0),IF(EA6&gt;=$EK$39,EB6,0),IF(EE6&gt;=$EK$39,EF6,0),IF(EH6&gt;=$EK$39,EI6,0),IF(FF6&gt;=$FS$39,FG6,0),IF(FI6&gt;=$FS$39,FJ6,0),IF(FM6&gt;=$FS$39,FN6,0),IF(FP6&gt;=$FS$39,FQ6,0),IF(GN6&gt;=$HA$39,GO6,0),IF(GQ6&gt;=$HA$39,GR6,0),IF(GU6&gt;=$HA$39,GV6,0),IF(GX6&gt;=$HA$39,GY6,0),IF(HV6&gt;=$II$39,HW6,0),IF(HY6&gt;=$II$39,HZ6,0),IF(IC6&gt;=$II$39,ID6,0),IF(IF6&gt;=$II$39,IG6,0),IF(JD6&gt;=$JQ$39,JE6,0),IF(JG6&gt;=$JQ$39,JH6,0),IF(JK6&gt;=$JQ$39,JL6,0),IF(JN6&gt;=$JQ$39,JO6,0),IF(KL6&gt;=$KY$39,KM6,0),IF(KO6&gt;=$KY$39,KP6,0),IF(KS6&gt;=$KY$39,KT6,0),IF(KV6&gt;=$KY$39,KW6,0),IF(LT6&gt;=$MG$39,LU6,0),IF(LW6&gt;=$MG$39,LX6,0),IF(MA6&gt;=$MG$39,MB6,0),IF(MD6&gt;=$MG$39,ME6,0),IF(NB6&gt;=$NO$39,NC6,0),IF(NE6&gt;=$NO$39,NF6,0),IF(NI6&gt;=$NO$39,NJ6,0),IF(NL6&gt;=$NO$39,NM6,0),IF(OJ6&gt;=$OW$39,OK6,0),IF(OM6&gt;=$OW$39,ON6,0),IF(OQ6&gt;=$OW$39,OR6,0),IF(OT6&gt;=$OW$39,OU6,0),IF(PR6&gt;=$QE$39,PS6,0),IF(PU6&gt;=$QE$39,PV6,0),IF(PY6&gt;=$QE$39,PZ6,0),IF(QB6&gt;=$QE$39,QC6,0),IF(QZ6&gt;=$RM$39,RA6,0),IF(RC6&gt;=$RM$39,RD6,0),IF(RG6&gt;=$RM$39,RH6,0),IF(RJ6&gt;=$RM$39,RK6,0),IF(SH6&gt;=$SU$39,SI6,0),IF(SK6&gt;=$SU$39,SL6,0),IF(SO6&gt;=$SU$39,SP6,0),IF(SR6&gt;=$SU$39,SS6,0))&gt;0,MAX(IF(AO6&gt;=$AY$39,AP6,0),IF(AR6&gt;=$AY$39,AS6,0),IF(AV6&gt;=$AY$39,AW6,0),IF(BP6&gt;=$BZ$39,BQ6,0),IF(BS6&gt;=$BZ$39,BT6,0),IF(BW6&gt;=$BZ$39,BX6,0),IF(CQ6&gt;=$DA$39,CR6,0),IF(CT6&gt;=$DA$39,CU6,0),IF(CX6&gt;=$DA$39,CY6,0),IF(DX6&gt;=$EK$39,DY6,0),IF(EA6&gt;=$EK$39,EB6,0),IF(EE6&gt;=$EK$39,EF6,0),IF(EH6&gt;=$EK$39,EI6,0),IF(FF6&gt;=$FS$39,FG6,0),IF(FI6&gt;=$FS$39,FJ6,0),IF(FM6&gt;=$FS$39,FN6,0),IF(FP6&gt;=$FS$39,FQ6,0),IF(GN6&gt;=$HA$39,GO6,0),IF(GQ6&gt;=$HA$39,GR6,0),IF(GU6&gt;=$HA$39,GV6,0),IF(GX6&gt;=$HA$39,GY6,0),IF(HV6&gt;=$II$39,HW6,0),IF(HY6&gt;=$II$39,HZ6,0),IF(IC6&gt;=$II$39,ID6,0),IF(IF6&gt;=$II$39,IG6,0),IF(JD6&gt;=$JQ$39,JE6,0),IF(JG6&gt;=$JQ$39,JH6,0),IF(JK6&gt;=$JQ$39,JL6,0),IF(JN6&gt;=$JQ$39,JO6,0),IF(KL6&gt;=$KY$39,KM6,0),IF(KO6&gt;=$KY$39,KP6,0),IF(KS6&gt;=$KY$39,KT6,0),IF(KV6&gt;=$KY$39,KW6,0),IF(LT6&gt;=$MG$39,LU6,0),IF(LW6&gt;=$MG$39,LX6,0),IF(MA6&gt;=$MG$39,MB6,0),IF(MD6&gt;=$MG$39,ME6,0),IF(NB6&gt;=$NO$39,NC6,0),IF(NE6&gt;=$NO$39,NF6,0),IF(NI6&gt;=$NO$39,NJ6,0),IF(NL6&gt;=$NO$39,NM6,0),IF(OJ6&gt;=$OW$39,OK6,0),IF(OM6&gt;=$OW$39,ON6,0),IF(OQ6&gt;=$OW$39,OR6,0),IF(OT6&gt;=$OW$39,OU6,0),IF(PR6&gt;=$QE$39,PS6,0),IF(PU6&gt;=$QE$39,PV6,0),IF(PY6&gt;=$QE$39,PZ6,0),IF(QB6&gt;=$QE$39,QC6,0),IF(QZ6&gt;=$RM$39,RA6,0),IF(RC6&gt;=$RM$39,RD6,0),IF(RG6&gt;=$RM$39,RH6,0),IF(RJ6&gt;=$RM$39,RK6,0),IF(SH6&gt;=$SU$39,SI6,0),IF(SK6&gt;=$SU$39,SL6,0),IF(SO6&gt;=$SU$39,SP6,0),IF(SR6&gt;=$SU$39,SS6,0)),0)</f>
        <v>14.67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13.5</v>
      </c>
      <c r="Z6" s="22">
        <v>9.1</v>
      </c>
      <c r="AA6" s="22">
        <v>12.4</v>
      </c>
      <c r="AB6" s="22">
        <v>14.47</v>
      </c>
      <c r="AC6" s="22">
        <v>0</v>
      </c>
      <c r="AD6" s="22">
        <v>14.6</v>
      </c>
      <c r="AE6" s="22">
        <v>8.8000000000000007</v>
      </c>
      <c r="AF6" s="22">
        <v>12.4</v>
      </c>
      <c r="AG6" s="22">
        <v>14.34</v>
      </c>
      <c r="AH6" s="22">
        <v>0</v>
      </c>
      <c r="AI6" s="22">
        <v>13.8</v>
      </c>
      <c r="AJ6" s="22">
        <v>9.5</v>
      </c>
      <c r="AK6" s="22">
        <v>12.7</v>
      </c>
      <c r="AL6" s="22">
        <v>14.67</v>
      </c>
      <c r="AM6" s="22">
        <v>0</v>
      </c>
      <c r="AN6" s="27"/>
      <c r="AO6" s="38">
        <f>IF(AA6&gt;0,AA6,"")</f>
        <v>12.4</v>
      </c>
      <c r="AP6" s="38">
        <f>IF(AB6&gt;0,AB6,"")</f>
        <v>14.47</v>
      </c>
      <c r="AQ6" s="40">
        <f>IF(SUM(Y6:AB6)-AC6&gt;0,SUM(Y6:AB6)-AC6,"")</f>
        <v>49.47</v>
      </c>
      <c r="AR6" s="40">
        <f>IF(AF6&gt;0,AF6,"")</f>
        <v>12.4</v>
      </c>
      <c r="AS6" s="40">
        <f>IF(AG6&gt;0,AG6,"")</f>
        <v>14.34</v>
      </c>
      <c r="AT6" s="40">
        <f>IF(SUM(AD6:AG6)-AH6&gt;0,SUM(AD6:AG6)-AH6,"")</f>
        <v>50.14</v>
      </c>
      <c r="AU6" s="40">
        <f>IF(AQ6="","",MAX(AQ6,AT6))</f>
        <v>50.14</v>
      </c>
      <c r="AV6" s="40">
        <f>IF(AK6&gt;0,AK6,"")</f>
        <v>12.7</v>
      </c>
      <c r="AW6" s="40">
        <f>IF(AL6&gt;0,AL6,"")</f>
        <v>14.67</v>
      </c>
      <c r="AX6" s="40">
        <f>IF(SUM(AI6:AL6)-AM6&gt;0,SUM(AI6:AL6)-AM6,"")</f>
        <v>50.67</v>
      </c>
      <c r="AY6" s="40">
        <f>IF(SUM(AU6,AX6)&gt;0,SUM(AU6,AX6),"")</f>
        <v>100.81</v>
      </c>
      <c r="AZ6" s="26">
        <v>7.5</v>
      </c>
      <c r="BA6" s="26">
        <v>4.2</v>
      </c>
      <c r="BB6" s="26">
        <v>5.4</v>
      </c>
      <c r="BC6" s="26">
        <v>7.67</v>
      </c>
      <c r="BD6" s="26">
        <v>0</v>
      </c>
      <c r="BE6" s="26">
        <v>7.3</v>
      </c>
      <c r="BF6" s="26">
        <v>4</v>
      </c>
      <c r="BG6" s="26">
        <v>5.0999999999999996</v>
      </c>
      <c r="BH6" s="26">
        <v>7.41</v>
      </c>
      <c r="BI6" s="26">
        <v>0</v>
      </c>
      <c r="BJ6" s="26"/>
      <c r="BK6" s="26"/>
      <c r="BL6" s="26"/>
      <c r="BM6" s="26"/>
      <c r="BN6" s="26"/>
      <c r="BO6" s="28"/>
      <c r="BP6" s="39">
        <f>IF(BB6&gt;0,BB6,"")</f>
        <v>5.4</v>
      </c>
      <c r="BQ6" s="39">
        <f>IF(BC6&gt;0,BC6,"")</f>
        <v>7.67</v>
      </c>
      <c r="BR6" s="11">
        <f>IF(SUM(AZ6:BC6)-BD6&gt;0,SUM(AZ6:BC6)-BD6,"")</f>
        <v>24.770000000000003</v>
      </c>
      <c r="BS6" s="11">
        <f>IF(BG6&gt;0,BG6,"")</f>
        <v>5.0999999999999996</v>
      </c>
      <c r="BT6" s="11">
        <f>IF(BH6&gt;0,BH6,"")</f>
        <v>7.41</v>
      </c>
      <c r="BU6" s="11">
        <f>IF(SUM(BE6:BH6)-BI6&gt;0,SUM(BE6:BH6)-BI6,"")</f>
        <v>23.81</v>
      </c>
      <c r="BV6" s="11">
        <f>IF(BR6="","",MAX(BR6,BU6))</f>
        <v>24.770000000000003</v>
      </c>
      <c r="BW6" s="11" t="str">
        <f>IF(BL6&gt;0,BL6,"")</f>
        <v/>
      </c>
      <c r="BX6" s="11" t="str">
        <f>IF(BM6&gt;0,BM6,"")</f>
        <v/>
      </c>
      <c r="BY6" s="11" t="str">
        <f>IF(SUM(BJ6:BM6)-BN6&gt;0,SUM(BJ6:BM6)-BN6,"")</f>
        <v/>
      </c>
      <c r="BZ6" s="11">
        <f>IF(SUM(BV6,BY6)&gt;0,SUM(BV6,BY6),"")</f>
        <v>24.770000000000003</v>
      </c>
      <c r="CA6" s="22">
        <v>15.1</v>
      </c>
      <c r="CB6" s="22">
        <v>9.1</v>
      </c>
      <c r="CC6" s="22">
        <v>9.3000000000000007</v>
      </c>
      <c r="CD6" s="22">
        <v>13.91</v>
      </c>
      <c r="CE6" s="22">
        <v>1.9</v>
      </c>
      <c r="CF6" s="22">
        <v>15.7</v>
      </c>
      <c r="CG6" s="22">
        <v>9.3000000000000007</v>
      </c>
      <c r="CH6" s="22">
        <v>10</v>
      </c>
      <c r="CI6" s="22">
        <v>14.86</v>
      </c>
      <c r="CJ6" s="22">
        <v>1.2</v>
      </c>
      <c r="CK6" s="22">
        <v>14.4</v>
      </c>
      <c r="CL6" s="22">
        <v>9.1</v>
      </c>
      <c r="CM6" s="22">
        <v>11.4</v>
      </c>
      <c r="CN6" s="22">
        <v>14.4</v>
      </c>
      <c r="CO6" s="22">
        <v>0</v>
      </c>
      <c r="CP6" s="27"/>
      <c r="CQ6" s="38">
        <f>IF(CC6&gt;0,CC6,"")</f>
        <v>9.3000000000000007</v>
      </c>
      <c r="CR6" s="38">
        <f>IF(CD6&gt;0,CD6,"")</f>
        <v>13.91</v>
      </c>
      <c r="CS6" s="40">
        <f>IF(SUM(CA6:CD6)-CE6&gt;0,SUM(CA6:CD6)-CE6,"")</f>
        <v>45.51</v>
      </c>
      <c r="CT6" s="40">
        <f>IF(CH6&gt;0,CH6,"")</f>
        <v>10</v>
      </c>
      <c r="CU6" s="40">
        <f>IF(CI6&gt;0,CI6,"")</f>
        <v>14.86</v>
      </c>
      <c r="CV6" s="40">
        <f>IF(SUM(CF6:CI6)-CJ6&gt;0,SUM(CF6:CI6)-CJ6,"")</f>
        <v>48.66</v>
      </c>
      <c r="CW6" s="40">
        <f>IF(CS6="","",MAX(CS6,CV6))</f>
        <v>48.66</v>
      </c>
      <c r="CX6" s="40">
        <f>IF(CM6&gt;0,CM6,"")</f>
        <v>11.4</v>
      </c>
      <c r="CY6" s="40">
        <f>IF(CN6&gt;0,CN6,"")</f>
        <v>14.4</v>
      </c>
      <c r="CZ6" s="40">
        <f>IF(SUM(CK6:CN6)-CO6&gt;0,SUM(CK6:CN6)-CO6,"")</f>
        <v>49.3</v>
      </c>
      <c r="DA6" s="40">
        <f>IF(SUM(CW6,CZ6)&gt;0,SUM(CW6,CZ6),"")</f>
        <v>97.96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5.6</v>
      </c>
      <c r="EM6" s="18">
        <v>3.3</v>
      </c>
      <c r="EN6" s="18">
        <v>5.2</v>
      </c>
      <c r="EO6" s="18">
        <v>5.9</v>
      </c>
      <c r="EP6" s="18">
        <v>0</v>
      </c>
      <c r="EQ6" s="18">
        <v>3</v>
      </c>
      <c r="ER6" s="18">
        <v>2</v>
      </c>
      <c r="ES6" s="18">
        <v>2.7</v>
      </c>
      <c r="ET6" s="18">
        <v>3.03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5.2</v>
      </c>
      <c r="FG6" s="11">
        <f>IF(EO6&gt;0,EO6,"")</f>
        <v>5.9</v>
      </c>
      <c r="FH6" s="11">
        <f>IF(SUM(EL6:EO6)-EP6&gt;0,SUM(EL6:EO6)-EP6,"")</f>
        <v>20</v>
      </c>
      <c r="FI6" s="11">
        <f>IF(ES6&gt;0,ES6,"")</f>
        <v>2.7</v>
      </c>
      <c r="FJ6" s="11">
        <f>IF(ET6&gt;0,ET6,"")</f>
        <v>3.03</v>
      </c>
      <c r="FK6" s="11">
        <f>IF(SUM(EQ6:ET6)-EU6&gt;0,SUM(EQ6:ET6)-EU6,"")</f>
        <v>10.73</v>
      </c>
      <c r="FL6" s="11">
        <f>IF(MAX(FH6,FK6)&gt;0,MAX(FH6,FK6),"")</f>
        <v>20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20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11.3</v>
      </c>
      <c r="SW6" s="22">
        <f>IF($CP6="P",CB6,(CB6+BA6)/2)</f>
        <v>6.65</v>
      </c>
      <c r="SX6" s="22">
        <f>IF($CP6="P",CC6,(CC6+BB6)/2)</f>
        <v>7.3500000000000005</v>
      </c>
      <c r="SY6" s="22">
        <f>IF($CP6="P",CD6,(CD6+BC6)/2)</f>
        <v>10.79</v>
      </c>
      <c r="SZ6" s="22">
        <f>IF($CP6="P",CE6,(CE6+BD6)/2)</f>
        <v>0.95</v>
      </c>
      <c r="TA6" s="22">
        <f>IF($CP6="P",CF6,(CF6+BE6)/2)</f>
        <v>11.5</v>
      </c>
      <c r="TB6" s="22">
        <f>IF($CP6="P",CG6,(CG6+BF6)/2)</f>
        <v>6.65</v>
      </c>
      <c r="TC6" s="22">
        <f>IF($CP6="P",CH6,(CH6+BG6)/2)</f>
        <v>7.55</v>
      </c>
      <c r="TD6" s="22">
        <f>IF($CP6="P",CI6,(CI6+BH6)/2)</f>
        <v>11.135</v>
      </c>
      <c r="TE6" s="22">
        <f>IF($CP6="P",CJ6,(CJ6+BI6)/2)</f>
        <v>0.6</v>
      </c>
      <c r="TF6" s="22">
        <f>IF($CP6="P",CK6,(CK6+BJ6)/2)</f>
        <v>7.2</v>
      </c>
      <c r="TG6" s="22">
        <f>IF($CP6="P",CL6,(CL6+BK6)/2)</f>
        <v>4.55</v>
      </c>
      <c r="TH6" s="22">
        <f>IF($CP6="P",CM6,(CM6+BL6)/2)</f>
        <v>5.7</v>
      </c>
      <c r="TI6" s="22">
        <f>IF($CP6="P",CN6,(CN6+BM6)/2)</f>
        <v>7.2</v>
      </c>
      <c r="TJ6" s="22">
        <f>IF($CP6="P",CO6,(CO6+BN6)/2)</f>
        <v>0</v>
      </c>
      <c r="TK6" s="27" t="s">
        <v>46</v>
      </c>
      <c r="TL6" s="40">
        <f>IF(SX6&gt;0,SX6,"")</f>
        <v>7.3500000000000005</v>
      </c>
      <c r="TM6" s="40">
        <f>IF(SY6&gt;0,SY6,"")</f>
        <v>10.79</v>
      </c>
      <c r="TN6" s="40">
        <f>IF(SUM(SV6:SY6)-SZ6&gt;0,SUM(SV6:SY6)-SZ6,"")</f>
        <v>35.14</v>
      </c>
      <c r="TO6" s="40">
        <f>IF(TC6&gt;0,TC6,"")</f>
        <v>7.55</v>
      </c>
      <c r="TP6" s="40">
        <f>IF(TD6&gt;0,TD6,"")</f>
        <v>11.135</v>
      </c>
      <c r="TQ6" s="40">
        <f>IF(SUM(TA6:TD6)-TE6&gt;0,SUM(TA6:TD6)-TE6,"")</f>
        <v>36.234999999999999</v>
      </c>
      <c r="TR6" s="40">
        <f>IF(MAX(TN6,TQ6)&gt;0,MAX(TN6,TQ6),"")</f>
        <v>36.234999999999999</v>
      </c>
      <c r="TS6" s="40">
        <f>IF(TH6&gt;0,TH6,"")</f>
        <v>5.7</v>
      </c>
      <c r="TT6" s="40">
        <f>IF(TI6&gt;0,TI6,"")</f>
        <v>7.2</v>
      </c>
      <c r="TU6" s="40">
        <f>IF(SUM(TF6:TI6)-TJ6&gt;0,SUM(TF6:TI6)-TJ6,"")</f>
        <v>24.65</v>
      </c>
      <c r="TV6" s="40">
        <f>IF(SUM(TR6,TU6)&gt;0,SUM(TR6,TU6),"")</f>
        <v>60.884999999999998</v>
      </c>
    </row>
    <row r="7" spans="1:542" x14ac:dyDescent="0.2">
      <c r="A7" s="4" cm="1">
        <f t="array" ref="A7">IF(AND(J7&lt;&gt;"",J7&lt;&gt;"No DD"),SUMPRODUCT((J$4:J$37&lt;&gt;"")*(J$4:J$37&lt;&gt;"No DD")*(F$4:F$37&gt;F7))+1,IF(J7="No DD",SUMPRODUCT((J$4:J$37="No DD")*(F$4:F$37&gt;F7))+1+SUMPRODUCT((J$4:J$37&lt;&gt;"")*(J$4:J$37&lt;&gt;"No DD")),""))</f>
        <v>4</v>
      </c>
      <c r="B7" s="4" cm="1">
        <f t="array" ref="B7">IF(AND(J7&lt;&gt;"",J7&lt;&gt;"No DD",G7=""),SUMPRODUCT((J$4:J$37&lt;&gt;"")*(J$4:J$37&lt;&gt;"No DD")*(G$4:G$37="")*(F$4:F$37&gt;F7))+1,IF(J7="No DD",SUMPRODUCT((J$4:J$37="No DD")*(F$4:F$37&gt;F7)*(G$4:G$37=""))+1+SUMPRODUCT((J$4:J$37&lt;&gt;"")*(G$4:G$37="")*(J$4:J$37&lt;&gt;"No DD")),""))</f>
        <v>2</v>
      </c>
      <c r="C7" s="5" t="s">
        <v>113</v>
      </c>
      <c r="D7" s="4" t="s">
        <v>3</v>
      </c>
      <c r="E7" s="4">
        <v>2004</v>
      </c>
      <c r="F7" s="9">
        <f>SUM(L7:V7)+SUM(L7:T7)*0.0000001+SUM(L7)*0.0000000000001</f>
        <v>175.68001756800501</v>
      </c>
      <c r="G7" s="66"/>
      <c r="H7" s="3" t="str">
        <f>IF(OR(AND(AO7&gt;=AY$39,AO7&lt;&gt;"",AQ7&gt;=AY$43,AQ7&lt;&gt;"",AN7=""),AND(AR7&gt;=AY$39,AR7&lt;&gt;"",AT7&gt;=AY$43,AT7&lt;&gt;"",AN7=""),AND(AV7&gt;=AY$39,AV7&lt;&gt;"",AX7&gt;=AY$43,AX7&lt;&gt;"",AN7=""),AND(BP7&gt;=BZ$39,BP7&lt;&gt;"",BR7&gt;=BZ$43,BR7&lt;&gt;"",BO7=""),AND(BS7&gt;=BZ$39,BS7&lt;&gt;"",BU7&gt;=BZ$43,BU7&lt;&gt;"",BO7=""),AND(BW7&gt;=BZ$39,BW7&lt;&gt;"",BY7&gt;=BZ$43,BY7&lt;&gt;"",BO7=""),AND(CQ7&gt;=DA$39,CQ7&lt;&gt;"",CS7&gt;=DA$43,CS7&lt;&gt;"",CP7=""),AND(CT7&gt;=DA$39,CT7&lt;&gt;"",CV7&gt;=DA$43,CV7&lt;&gt;"",CP7=""),AND(CX7&gt;=DA$39,CX7&lt;&gt;"",CZ7&gt;=DA$43,CZ7&lt;&gt;"",CP7=""),AND(DX7&gt;=EK$39,DX7&lt;&gt;"",DZ7&gt;=EK$43,DZ7&lt;&gt;""),AND(EA7&gt;=EK$39,EA7&lt;&gt;"",EC7&gt;=EK$43,EC7&lt;&gt;""),AND(EE7&gt;=EK$39,EE7&lt;&gt;"",EG7&gt;=EK$43,EG7&lt;&gt;""),AND(EH7&gt;=EK$39,EH7&lt;&gt;"",EJ7&gt;=EK$43,EJ7&lt;&gt;""),AND(FF7&gt;=FS$39,FF7&lt;&gt;"",FH7&gt;=FS$43,FH7&lt;&gt;""),AND(FI7&gt;=FS$39,FI7&lt;&gt;"",FK7&gt;=FS$43,FK7&lt;&gt;""),AND(FM7&gt;=FS$39,FM7&lt;&gt;"",FO7&gt;=FS$43,FO7&lt;&gt;""),AND(FP7&gt;=FS$39,FP7&lt;&gt;"",FR7&gt;=FS$43,FR7&lt;&gt;""),AND(GN7&gt;=HA$39,GN7&lt;&gt;"",GP7&gt;=HA$43,GP7&lt;&gt;""),AND(GQ7&gt;=HA$39,GQ7&lt;&gt;"",GS7&gt;=HA$43,GS7&lt;&gt;""),AND(GU7&gt;=HA$39,GU7&lt;&gt;"",GW7&gt;=HA$43,GW7&lt;&gt;""),AND(GX7&gt;=HA$39,GX7&lt;&gt;"",GZ7&gt;=HA$43,GZ7&lt;&gt;""),AND(HV7&gt;=II$39,HV7&lt;&gt;"",HX7&gt;=II$43,HX7&lt;&gt;""),AND(HY7&gt;=II$39,HY7&lt;&gt;"",IA7&gt;=II$43,IA7&lt;&gt;""),AND(IC7&gt;=II$39,IC7&lt;&gt;"",IE7&gt;=II$43,IE7&lt;&gt;""),AND(IF7&gt;=II$39,IF7&lt;&gt;"",IH7&gt;=II$43,IH7&lt;&gt;""),AND(JD7&gt;=JQ$39,JD7&lt;&gt;"",JF7&gt;=JQ$43,JF7&lt;&gt;""),AND(JG7&gt;=JQ$39,JG7&lt;&gt;"",JI7&gt;=JQ$43,JI7&lt;&gt;""),AND(JK7&gt;=JQ$39,JK7&lt;&gt;"",JM7&gt;=JQ$43,JM7&lt;&gt;""),AND(JN7&gt;=JQ$39,JN7&lt;&gt;"",JP7&gt;=JQ$43,JP7&lt;&gt;""),AND(KL7&gt;=KY$39,KL7&lt;&gt;"",KN7&gt;=KY$43,KN7&lt;&gt;""),AND(KO7&gt;=KY$39,KO7&lt;&gt;"",KQ7&gt;=KY$43,KQ7&lt;&gt;""),AND(KS7&gt;=KY$39,KS7&lt;&gt;"",KU7&gt;=KY$43,KU7&lt;&gt;""),AND(KV7&gt;=KY$39,KV7&lt;&gt;"",KX7&gt;=KY$43,KX7&lt;&gt;""),AND(LT7&gt;=MG$39,LT7&lt;&gt;"",LV7&gt;=MG$43,LV7&lt;&gt;""),AND(LW7&gt;=MG$39,LW7&lt;&gt;"",LY7&gt;=MG$43,LY7&lt;&gt;""),AND(MA7&gt;=MG$39,MA7&lt;&gt;"",MC7&gt;=MG$43,MC7&lt;&gt;""),AND(MD7&gt;=MG$39,MD7&lt;&gt;"",MF7&gt;=MG$43,MF7&lt;&gt;""),AND(NB7&gt;=NO$39,NB7&lt;&gt;"",ND7&gt;=NO$43,ND7&lt;&gt;""),AND(NE7&gt;=NO$39,NE7&lt;&gt;"",NG7&gt;=NO$43,NG7&lt;&gt;""),AND(NI7&gt;=NO$39,NI7&lt;&gt;"",NK7&gt;=NO$43,NK7&lt;&gt;""),AND(NL7&gt;=NO$39,NL7&lt;&gt;"",NN7&gt;=NO$43,NN7&lt;&gt;""),AND(OJ7&gt;=OW$39,OJ7&lt;&gt;"",OL7&gt;=OW$43,OL7&lt;&gt;""),AND(OM7&gt;=OW$39,OM7&lt;&gt;"",OO7&gt;=OW$43,OO7&lt;&gt;""),AND(OQ7&gt;=OW$39,OQ7&lt;&gt;"",OS7&gt;=OW$43,OS7&lt;&gt;""),AND(OT7&gt;=OW$39,OT7&lt;&gt;"",OV7&gt;=OW$43,OV7&lt;&gt;""),AND(PR7&gt;=QE$39,PR7&lt;&gt;"",PT7&gt;=QE$43,PT7&lt;&gt;""),AND(PU7&gt;=QE$39,PU7&lt;&gt;"",PW7&gt;=QE$43,PW7&lt;&gt;""),AND(PY7&gt;=QE$39,PY7&lt;&gt;"",QA7&gt;=QE$43,QA7&lt;&gt;""),AND(QB7&gt;=QE$39,QB7&lt;&gt;"",QD7&gt;=QE$43,QD7&lt;&gt;""),AND(QZ7&gt;=RM$39,QZ7&lt;&gt;"",RB7&gt;=RM$43,RB7&lt;&gt;""),AND(RC7&gt;=RM$39,RC7&lt;&gt;"",RE7&gt;=RM$43,RE7&lt;&gt;""),AND(RG7&gt;=RM$39,RG7&lt;&gt;"",RI7&gt;=RM$43,RI7&lt;&gt;""),AND(RJ7&gt;=RM$39,RJ7&lt;&gt;"",RL7&gt;=RM$43,RL7&lt;&gt;""),AND(SH7&gt;=SU$39,SH7&lt;&gt;"",SJ7&gt;=SU$43,SJ7&lt;&gt;""),AND(SK7&gt;=SU$39,SK7&lt;&gt;"",SM7&gt;=SU$43,SM7&lt;&gt;""),AND(SO7&gt;=SU$39,SO7&lt;&gt;"",SQ7&gt;=SU$43,SQ7&lt;&gt;""),AND(SR7&gt;=SU$39,SR7&lt;&gt;"",ST7&gt;=SU$43,ST7&lt;&gt;"")),"P","")</f>
        <v>P</v>
      </c>
      <c r="I7" s="3" t="str">
        <f>IF(OR(AND(AQ7&gt;=AY$43,AQ7&lt;&gt;"",AN7=""),AND(AT7&gt;=AY$43,AT7&lt;&gt;"",AN7=""),AND(AX7&gt;=AY$43,AX7&lt;&gt;"",AN7=""),AND(BR7&gt;=BZ$43,BR7&lt;&gt;"",BO7=""),AND(BU7&gt;=BZ$43,BU7&lt;&gt;"",BO7=""),AND(BY7&gt;=BZ$43,BY7&lt;&gt;"",BO7=""),AND(CS7&gt;=DA$43,CS7&lt;&gt;"",CP7=""),AND(CV7&gt;=DA$43,CV7&lt;&gt;"",CP7=""),AND(CZ7&gt;=DA$43,CZ7&lt;&gt;"",CP7=""),AND(DZ7&gt;=EK$43,DZ7&lt;&gt;""),AND(EC7&gt;=EK$43,EC7&lt;&gt;""),AND(EG7&gt;=EK$43,EG7&lt;&gt;""),AND(EJ7&gt;=EK$43,EJ7&lt;&gt;""),AND(FH7&gt;=FS$43,FH7&lt;&gt;""),AND(FK7&gt;=FS$43,FK7&lt;&gt;""),AND(FO7&gt;=FS$43,FO7&lt;&gt;""),AND(FR7&gt;=FS$43,FR7&lt;&gt;""),AND(GP7&gt;=HA$43,GP7&lt;&gt;""),AND(GS7&gt;=HA$43,GS7&lt;&gt;""),AND(GW7&gt;=HA$43,GW7&lt;&gt;""),AND(GZ7&gt;=HA$43,GZ7&lt;&gt;""),AND(HX7&gt;=II$43,HX7&lt;&gt;""),AND(IA7&gt;=II$43,IA7&lt;&gt;""),AND(IE7&gt;=II$43,IE7&lt;&gt;""),AND(IH7&gt;=II$43,IH7&lt;&gt;""),AND(JF7&gt;=JQ$43,JF7&lt;&gt;""),AND(JI7&gt;=JQ$43,JI7&lt;&gt;""),AND(JM7&gt;=JQ$43,JM7&lt;&gt;""),AND(JP7&gt;=JQ$43,JP7&lt;&gt;""),AND(KN7&gt;=KY$43,KN7&lt;&gt;""),AND(KQ7&gt;=KY$43,KQ7&lt;&gt;""),AND(KU7&gt;=KY$43,KU7&lt;&gt;""),AND(KX7&gt;=KY$43,KX7&lt;&gt;""),AND(LV7&gt;=MG$43,LV7&lt;&gt;""),AND(LY7&gt;=MG$43,LY7&lt;&gt;""),AND(MC7&gt;=MG$43,MC7&lt;&gt;""),AND(MF7&gt;=MG$43,MF7&lt;&gt;""),AND(ND7&gt;=NO$43,ND7&lt;&gt;""),AND(NG7&gt;=NO$43,NG7&lt;&gt;""),AND(NK7&gt;=NO$43,NK7&lt;&gt;""),AND(NN7&gt;=NO$43,NN7&lt;&gt;""),AND(OL7&gt;=OW$43,OL7&lt;&gt;""),AND(OO7&gt;=OW$43,OO7&lt;&gt;""),AND(OS7&gt;=OW$43,OS7&lt;&gt;""),AND(OV7&gt;=OW$43,OV7&lt;&gt;""),AND(PT7&gt;=QE$43,PT7&lt;&gt;""),AND(PW7&gt;=QE$43,PW7&lt;&gt;""),AND(QA7&gt;=QE$43,QA7&lt;&gt;""),AND(QD7&gt;=QE$43,QD7&lt;&gt;""),AND(RB7&gt;=RM$43,RB7&lt;&gt;""),AND(RE7&gt;=RM$43,RE7&lt;&gt;""),AND(RI7&gt;=RM$43,RI7&lt;&gt;""),AND(RL7&gt;=RM$43,RL7&lt;&gt;""),AND(SJ7&gt;=SU$43,SJ7&lt;&gt;""),AND(SM7&gt;=SU$43,SM7&lt;&gt;""),AND(SQ7&gt;=SU$43,SQ7&lt;&gt;""),AND(ST7&gt;=SU$43,ST7&lt;&gt;"")),"P","")</f>
        <v>P</v>
      </c>
      <c r="J7" s="36" t="str">
        <f>IF(AND(I7="P",H7=""),"No DD",IF(OR(AND(AO7&gt;=AY$42,AO7&lt;&gt;"",AQ7&gt;=AY$46,AQ7&lt;&gt;"",AN7=""),AND(AR7&gt;=AY$42,AR7&lt;&gt;"",AT7&gt;=AY$46,AT7&lt;&gt;"",AN7=""),AND(AV7&gt;=AY$42,AV7&lt;&gt;"",AX7&gt;=AY$46,AX7&lt;&gt;"",AN7=""),AND(BP7&gt;=BZ$42,BP7&lt;&gt;"",BR7&gt;=BZ$46,BR7&lt;&gt;"",BO7=""),AND(BS7&gt;=BZ$42,BS7&lt;&gt;"",BU7&gt;=BZ$46,BU7&lt;&gt;"",BO7=""),AND(BW7&gt;=BZ$42,BW7&lt;&gt;"",BY7&gt;=BZ$46,BY7&lt;&gt;"",BO7=""),AND(CQ7&gt;=DA$42,CQ7&lt;&gt;"",CS7&gt;=DA$46,CS7&lt;&gt;"",CP7=""),AND(CT7&gt;=DA$42,CT7&lt;&gt;"",CV7&gt;=DA$46,CV7&lt;&gt;"",CP7=""),AND(CX7&gt;=DA$42,CX7&lt;&gt;"",CZ7&gt;=DA$46,CZ7&lt;&gt;"",CP7=""),AND(DX7&gt;=EK$42,DX7&lt;&gt;"",DZ7&gt;=EK$46,DZ7&lt;&gt;""),AND(EA7&gt;=EK$42,EA7&lt;&gt;"",EC7&gt;=EK$46,EC7&lt;&gt;""),AND(EE7&gt;=EK$42,EE7&lt;&gt;"",EG7&gt;=EK$46,EG7&lt;&gt;""),AND(EH7&gt;=EK$42,EH7&lt;&gt;"",EJ7&gt;=EK$46,EJ7&lt;&gt;""),AND(FF7&gt;=FS$42,FF7&lt;&gt;"",FH7&gt;=FS$46,FH7&lt;&gt;""),AND(FI7&gt;=FS$42,FI7&lt;&gt;"",FK7&gt;=FS$46,FK7&lt;&gt;""),AND(FM7&gt;=FS$42,FM7&lt;&gt;"",FO7&gt;=FS$46,FO7&lt;&gt;""),AND(FP7&gt;=FS$42,FP7&lt;&gt;"",FR7&gt;=FS$46,FR7&lt;&gt;""),AND(GN7&gt;=HA$42,GN7&lt;&gt;"",GP7&gt;=HA$46,GP7&lt;&gt;""),AND(GQ7&gt;=HA$42,GQ7&lt;&gt;"",GS7&gt;=HA$46,GS7&lt;&gt;""),AND(GU7&gt;=HA$42,GU7&lt;&gt;"",GW7&gt;=HA$46,GW7&lt;&gt;""),AND(GX7&gt;=HA$42,GX7&lt;&gt;"",GZ7&gt;=HA$46,GZ7&lt;&gt;""),AND(HV7&gt;=II$42,HV7&lt;&gt;"",HX7&gt;=II$46,HX7&lt;&gt;""),AND(HY7&gt;=II$42,HY7&lt;&gt;"",IA7&gt;=II$46,IA7&lt;&gt;""),AND(IC7&gt;=II$42,IC7&lt;&gt;"",IE7&gt;=II$46,IE7&lt;&gt;""),AND(IF7&gt;=II$42,IF7&lt;&gt;"",IH7&gt;=II$46,IH7&lt;&gt;""),AND(JD7&gt;=JQ$42,JD7&lt;&gt;"",JF7&gt;=JQ$46,JF7&lt;&gt;""),AND(JG7&gt;=JQ$42,JG7&lt;&gt;"",JI7&gt;=JQ$46,JI7&lt;&gt;""),AND(JK7&gt;=JQ$42,JK7&lt;&gt;"",JM7&gt;=JQ$46,JM7&lt;&gt;""),AND(JN7&gt;=JQ$42,JN7&lt;&gt;"",JP7&gt;=JQ$46,JP7&lt;&gt;""),AND(KL7&gt;=KY$42,KL7&lt;&gt;"",KN7&gt;=KY$46,KN7&lt;&gt;""),AND(KO7&gt;=KY$42,KO7&lt;&gt;"",KQ7&gt;=KY$46,KQ7&lt;&gt;""),AND(KS7&gt;=KY$42,KS7&lt;&gt;"",KU7&gt;=KY$46,KU7&lt;&gt;""),AND(KV7&gt;=KY$42,KV7&lt;&gt;"",KX7&gt;=KY$46,KX7&lt;&gt;""),AND(LT7&gt;=MG$42,LT7&lt;&gt;"",LV7&gt;=MG$46,LV7&lt;&gt;""),AND(LW7&gt;=MG$42,LW7&lt;&gt;"",LY7&gt;=MG$46,LY7&lt;&gt;""),AND(MA7&gt;=MG$42,MA7&lt;&gt;"",MC7&gt;=MG$46,MC7&lt;&gt;""),AND(MD7&gt;=MG$42,MD7&lt;&gt;"",MF7&gt;=MG$46,MF7&lt;&gt;""),AND(NB7&gt;=NO$42,NB7&lt;&gt;"",ND7&gt;=NO$46,ND7&lt;&gt;""),AND(NE7&gt;=NO$42,NE7&lt;&gt;"",NG7&gt;=NO$46,NG7&lt;&gt;""),AND(NI7&gt;=NO$42,NI7&lt;&gt;"",NK7&gt;=NO$46,NK7&lt;&gt;""),AND(NL7&gt;=NO$42,NL7&lt;&gt;"",NN7&gt;=NO$46,NN7&lt;&gt;""),AND(OJ7&gt;=OW$42,OJ7&lt;&gt;"",OL7&gt;=OW$46,OL7&lt;&gt;""),AND(OM7&gt;=OW$42,OM7&lt;&gt;"",OO7&gt;=OW$46,OO7&lt;&gt;""),AND(OQ7&gt;=OW$42,OQ7&lt;&gt;"",OS7&gt;=OW$46,OS7&lt;&gt;""),AND(OT7&gt;=OW$42,OT7&lt;&gt;"",OV7&gt;=OW$46,OV7&lt;&gt;""),AND(PR7&gt;=QE$42,PR7&lt;&gt;"",PT7&gt;=QE$46,PT7&lt;&gt;""),AND(PU7&gt;=QE$42,PU7&lt;&gt;"",PW7&gt;=QE$46,PW7&lt;&gt;""),AND(PY7&gt;=QE$42,PY7&lt;&gt;"",QA7&gt;=QE$46,QA7&lt;&gt;""),AND(QB7&gt;=QE$42,QB7&lt;&gt;"",QD7&gt;=QE$46,QD7&lt;&gt;""),AND(QZ7&gt;=RM$42,QZ7&lt;&gt;"",RB7&gt;=RM$46,RB7&lt;&gt;""),AND(RC7&gt;=RM$42,RC7&lt;&gt;"",RE7&gt;=RM$46,RE7&lt;&gt;""),AND(RG7&gt;=RM$42,RG7&lt;&gt;"",RI7&gt;=RM$46,RI7&lt;&gt;""),AND(RJ7&gt;=RM$42,RJ7&lt;&gt;"",RL7&gt;=RM$46,RL7&lt;&gt;""),AND(SH7&gt;=SU$42,SH7&lt;&gt;"",SJ7&gt;=SU$46,SJ7&lt;&gt;""),AND(SK7&gt;=SU$42,SK7&lt;&gt;"",SM7&gt;=SU$46,SM7&lt;&gt;""),AND(SO7&gt;=SU$42,SO7&lt;&gt;"",SQ7&gt;=SU$46,SQ7&lt;&gt;""),AND(SR7&gt;=SU$42,SR7&lt;&gt;"",ST7&gt;=SU$46,ST7&lt;&gt;"")),"Merit",IF(OR(AND(AO7&gt;=AY$41,AO7&lt;&gt;"",AQ7&gt;=AY$45,AQ7&lt;&gt;"",AN7=""),AND(AR7&gt;=AY$41,AR7&lt;&gt;"",AT7&gt;=AY$45,AT7&lt;&gt;"",AN7=""),AND(AV7&gt;=AY$41,AV7&lt;&gt;"",AX7&gt;=AY$45,AX7&lt;&gt;"",AN7=""),AND(BP7&gt;=BZ$41,BP7&lt;&gt;"",BR7&gt;=BZ$45,BR7&lt;&gt;"",BO7=""),AND(BS7&gt;=BZ$41,BS7&lt;&gt;"",BU7&gt;=BZ$45,BU7&lt;&gt;"",BO7=""),AND(BW7&gt;=BZ$41,BW7&lt;&gt;"",BY7&gt;=BZ$45,BY7&lt;&gt;"",BO7=""),AND(CQ7&gt;=DA$41,CQ7&lt;&gt;"",CS7&gt;=DA$45,CS7&lt;&gt;"",CP7=""),AND(CT7&gt;=DA$41,CT7&lt;&gt;"",CV7&gt;=DA$45,CV7&lt;&gt;"",CP7=""),AND(CX7&gt;=DA$41,CX7&lt;&gt;"",CZ7&gt;=DA$45,CZ7&lt;&gt;"",CP7=""),AND(DX7&gt;=EK$41,DX7&lt;&gt;"",DZ7&gt;=EK$45,DZ7&lt;&gt;""),AND(EA7&gt;=EK$41,EA7&lt;&gt;"",EC7&gt;=EK$45,EC7&lt;&gt;""),AND(EE7&gt;=EK$41,EE7&lt;&gt;"",EG7&gt;=EK$45,EG7&lt;&gt;""),AND(EH7&gt;=EK$41,EH7&lt;&gt;"",EJ7&gt;=EK$45,EJ7&lt;&gt;""),AND(FF7&gt;=FS$41,FF7&lt;&gt;"",FH7&gt;=FS$45,FH7&lt;&gt;""),AND(FI7&gt;=FS$41,FI7&lt;&gt;"",FK7&gt;=FS$45,FK7&lt;&gt;""),AND(FM7&gt;=FS$41,FM7&lt;&gt;"",FO7&gt;=FS$45,FO7&lt;&gt;""),AND(FP7&gt;=FS$41,FP7&lt;&gt;"",FR7&gt;=FS$45,FR7&lt;&gt;""),AND(GN7&gt;=HA$41,GN7&lt;&gt;"",GP7&gt;=HA$45,GP7&lt;&gt;""),AND(GQ7&gt;=HA$41,GQ7&lt;&gt;"",GS7&gt;=HA$45,GS7&lt;&gt;""),AND(GU7&gt;=HA$41,GU7&lt;&gt;"",GW7&gt;=HA$45,GW7&lt;&gt;""),AND(GX7&gt;=HA$41,GX7&lt;&gt;"",GZ7&gt;=HA$45,GZ7&lt;&gt;""),AND(HV7&gt;=II$41,HV7&lt;&gt;"",HX7&gt;=II$45,HX7&lt;&gt;""),AND(HY7&gt;=II$41,HY7&lt;&gt;"",IA7&gt;=II$45,IA7&lt;&gt;""),AND(IC7&gt;=II$41,IC7&lt;&gt;"",IE7&gt;=II$45,IE7&lt;&gt;""),AND(IF7&gt;=II$41,IF7&lt;&gt;"",IH7&gt;=II$45,IH7&lt;&gt;""),AND(JD7&gt;=JQ$41,JD7&lt;&gt;"",JF7&gt;=JQ$45,JF7&lt;&gt;""),AND(JG7&gt;=JQ$41,JG7&lt;&gt;"",JI7&gt;=JQ$45,JI7&lt;&gt;""),AND(JK7&gt;=JQ$41,JK7&lt;&gt;"",JM7&gt;=JQ$45,JM7&lt;&gt;""),AND(JN7&gt;=JQ$41,JN7&lt;&gt;"",JP7&gt;=JQ$45,JP7&lt;&gt;""),AND(KL7&gt;=KY$41,KL7&lt;&gt;"",KN7&gt;=KY$45,KN7&lt;&gt;""),AND(KO7&gt;=KY$41,KO7&lt;&gt;"",KQ7&gt;=KY$45,KQ7&lt;&gt;""),AND(KS7&gt;=KY$41,KS7&lt;&gt;"",KU7&gt;=KY$45,KU7&lt;&gt;""),AND(KV7&gt;=KY$41,KV7&lt;&gt;"",KX7&gt;=KY$45,KX7&lt;&gt;""),AND(LT7&gt;=MG$41,LT7&lt;&gt;"",LV7&gt;=MG$45,LV7&lt;&gt;""),AND(LW7&gt;=MG$41,LW7&lt;&gt;"",LY7&gt;=MG$45,LY7&lt;&gt;""),AND(MA7&gt;=MG$41,MA7&lt;&gt;"",MC7&gt;=MG$45,MC7&lt;&gt;""),AND(MD7&gt;=MG$41,MD7&lt;&gt;"",MF7&gt;=MG$45,MF7&lt;&gt;""),AND(NB7&gt;=NO$41,NB7&lt;&gt;"",ND7&gt;=NO$45,ND7&lt;&gt;""),AND(NE7&gt;=NO$41,NE7&lt;&gt;"",NG7&gt;=NO$45,NG7&lt;&gt;""),AND(NI7&gt;=NO$41,NI7&lt;&gt;"",NK7&gt;=NO$45,NK7&lt;&gt;""),AND(NL7&gt;=NO$41,NL7&lt;&gt;"",NN7&gt;=NO$45,NN7&lt;&gt;""),AND(OJ7&gt;=OW$41,OJ7&lt;&gt;"",OL7&gt;=OW$45,OL7&lt;&gt;""),AND(OM7&gt;=OW$41,OM7&lt;&gt;"",OO7&gt;=OW$45,OO7&lt;&gt;""),AND(OQ7&gt;=OW$41,OQ7&lt;&gt;"",OS7&gt;=OW$45,OS7&lt;&gt;""),AND(OT7&gt;=OW$41,OT7&lt;&gt;"",OV7&gt;=OW$45,OV7&lt;&gt;""),AND(PR7&gt;=QE$41,PR7&lt;&gt;"",PT7&gt;=QE$45,PT7&lt;&gt;""),AND(PU7&gt;=QE$41,PU7&lt;&gt;"",PW7&gt;=QE$45,PW7&lt;&gt;""),AND(PY7&gt;=QE$41,PY7&lt;&gt;"",QA7&gt;=QE$45,QA7&lt;&gt;""),AND(QB7&gt;=QE$41,QB7&lt;&gt;"",QD7&gt;=QE$45,QD7&lt;&gt;""),AND(QZ7&gt;=RM$41,QZ7&lt;&gt;"",RB7&gt;=RM$45,RB7&lt;&gt;""),AND(RC7&gt;=RM$41,RC7&lt;&gt;"",RE7&gt;=RM$45,RE7&lt;&gt;""),AND(RG7&gt;=RM$41,RG7&lt;&gt;"",RI7&gt;=RM$45,RI7&lt;&gt;""),AND(RJ7&gt;=RM$41,RJ7&lt;&gt;"",RL7&gt;=RM$45,RL7&lt;&gt;""),AND(SH7&gt;=SU$41,SH7&lt;&gt;"",SJ7&gt;=SU$45,SJ7&lt;&gt;""),AND(SK7&gt;=SU$41,SK7&lt;&gt;"",SM7&gt;=SU$45,SM7&lt;&gt;""),AND(SO7&gt;=SU$41,SO7&lt;&gt;"",SQ7&gt;=SU$45,SQ7&lt;&gt;""),AND(SR7&gt;=SU$41,SR7&lt;&gt;"",ST7&gt;=SU$45,ST7&lt;&gt;"")),"Excellence",IF(K7="P","Worlds Team",IF(H7="P","National Team","")))))</f>
        <v>National Team</v>
      </c>
      <c r="K7" s="3" t="str">
        <f>IF(OR(AND(AO7&gt;=AY$40,AO7&lt;&gt;"",AQ7&gt;=AY$44,AQ7&lt;&gt;"",AN7=""),AND(AR7&gt;=AY$40,AR7&lt;&gt;"",AT7&gt;=AY$44,AT7&lt;&gt;"",AN7=""),AND(AV7&gt;=AY$40,AV7&lt;&gt;"",AX7&gt;=AY$44,AX7&lt;&gt;"",AN7=""),AND(BP7&gt;=BZ$40,BP7&lt;&gt;"",BR7&gt;=BZ$44,BR7&lt;&gt;"",BO7=""),AND(BS7&gt;=BZ$40,BS7&lt;&gt;"",BU7&gt;=BZ$44,BU7&lt;&gt;"",BO7=""),AND(BW7&gt;=BZ$40,BW7&lt;&gt;"",BY7&gt;=BZ$44,BY7&lt;&gt;"",BO7=""),AND(CQ7&gt;=DA$40,CQ7&lt;&gt;"",CS7&gt;=DA$44,CS7&lt;&gt;"",CP7=""),AND(CT7&gt;=DA$40,CT7&lt;&gt;"",CV7&gt;=DA$44,CV7&lt;&gt;"",CP7=""),AND(CX7&gt;=DA$40,CX7&lt;&gt;"",CZ7&gt;=DA$44,CZ7&lt;&gt;"",CP7=""),AND(DX7&gt;=EK$40,DX7&lt;&gt;"",DZ7&gt;=EK$44,DZ7&lt;&gt;""),AND(EA7&gt;=EK$40,EA7&lt;&gt;"",EC7&gt;=EK$44,EC7&lt;&gt;""),AND(EE7&gt;=EK$40,EE7&lt;&gt;"",EG7&gt;=EK$44,EG7&lt;&gt;""),AND(EH7&gt;=EK$40,EH7&lt;&gt;"",EJ7&gt;=EK$44,EJ7&lt;&gt;""),AND(FF7&gt;=FS$40,FF7&lt;&gt;"",FH7&gt;=FS$44,FH7&lt;&gt;""),AND(FI7&gt;=FS$40,FI7&lt;&gt;"",FK7&gt;=FS$44,FK7&lt;&gt;""),AND(FM7&gt;=FS$40,FM7&lt;&gt;"",FO7&gt;=FS$44,FO7&lt;&gt;""),AND(FP7&gt;=FS$40,FP7&lt;&gt;"",FR7&gt;=FS$44,FR7&lt;&gt;""),AND(GN7&gt;=HA$40,GN7&lt;&gt;"",GP7&gt;=HA$44,GP7&lt;&gt;""),AND(GQ7&gt;=HA$40,GQ7&lt;&gt;"",GS7&gt;=HA$44,GS7&lt;&gt;""),AND(GU7&gt;=HA$40,GU7&lt;&gt;"",GW7&gt;=HA$44,GW7&lt;&gt;""),AND(GX7&gt;=HA$40,GX7&lt;&gt;"",GZ7&gt;=HA$44,GZ7&lt;&gt;""),AND(HV7&gt;=II$40,HV7&lt;&gt;"",HX7&gt;=II$44,HX7&lt;&gt;""),AND(HY7&gt;=II$40,HY7&lt;&gt;"",IA7&gt;=II$44,IA7&lt;&gt;""),AND(IC7&gt;=II$40,IC7&lt;&gt;"",IE7&gt;=II$44,IE7&lt;&gt;""),AND(IF7&gt;=II$40,IF7&lt;&gt;"",IH7&gt;=II$44,IH7&lt;&gt;""),AND(JD7&gt;=JQ$40,JD7&lt;&gt;"",JF7&gt;=JQ$44,JF7&lt;&gt;""),AND(JG7&gt;=JQ$40,JG7&lt;&gt;"",JI7&gt;=JQ$44,JI7&lt;&gt;""),AND(JK7&gt;=JQ$40,JK7&lt;&gt;"",JM7&gt;=JQ$44,JM7&lt;&gt;""),AND(JN7&gt;=JQ$40,JN7&lt;&gt;"",JP7&gt;=JQ$44,JP7&lt;&gt;""),AND(KL7&gt;=KY$40,KL7&lt;&gt;"",KN7&gt;=KY$44,KN7&lt;&gt;""),AND(KO7&gt;=KY$40,KO7&lt;&gt;"",KQ7&gt;=KY$44,KQ7&lt;&gt;""),AND(KS7&gt;=KY$40,KS7&lt;&gt;"",KU7&gt;=KY$44,KU7&lt;&gt;""),AND(KV7&gt;=KY$40,KV7&lt;&gt;"",KX7&gt;=KY$44,KX7&lt;&gt;""),AND(LT7&gt;=MG$40,LT7&lt;&gt;"",LV7&gt;=MG$44,LV7&lt;&gt;""),AND(LW7&gt;=MG$40,LW7&lt;&gt;"",LY7&gt;=MG$44,LY7&lt;&gt;""),AND(MA7&gt;=MG$40,MA7&lt;&gt;"",MC7&gt;=MG$44,MC7&lt;&gt;""),AND(MD7&gt;=MG$40,MD7&lt;&gt;"",MF7&gt;=MG$44,MF7&lt;&gt;""),AND(NB7&gt;=NO$40,NB7&lt;&gt;"",ND7&gt;=NO$44,ND7&lt;&gt;""),AND(NE7&gt;=NO$40,NE7&lt;&gt;"",NG7&gt;=NO$44,NG7&lt;&gt;""),AND(NI7&gt;=NO$40,NI7&lt;&gt;"",NK7&gt;=NO$44,NK7&lt;&gt;""),AND(NL7&gt;=NO$40,NL7&lt;&gt;"",NN7&gt;=NO$44,NN7&lt;&gt;""),AND(OJ7&gt;=OW$40,OJ7&lt;&gt;"",OL7&gt;=OW$44,OL7&lt;&gt;""),AND(OM7&gt;=OW$40,OM7&lt;&gt;"",OO7&gt;=OW$44,OO7&lt;&gt;""),AND(OQ7&gt;=OW$40,OQ7&lt;&gt;"",OS7&gt;=OW$44,OS7&lt;&gt;""),AND(OT7&gt;=OW$40,OT7&lt;&gt;"",OV7&gt;=OW$44,OV7&lt;&gt;""),AND(PR7&gt;=QE$40,PR7&lt;&gt;"",PT7&gt;=QE$44,PT7&lt;&gt;""),AND(PU7&gt;=QE$40,PU7&lt;&gt;"",PW7&gt;=QE$44,PW7&lt;&gt;""),AND(PY7&gt;=QE$40,PY7&lt;&gt;"",QA7&gt;=QE$44,QA7&lt;&gt;""),AND(QB7&gt;=QE$40,QB7&lt;&gt;"",QD7&gt;=QE$44,QD7&lt;&gt;""),AND(QZ7&gt;=RM$40,QZ7&lt;&gt;"",RB7&gt;=RM$44,RB7&lt;&gt;""),AND(RC7&gt;=RM$40,RC7&lt;&gt;"",RE7&gt;=RM$44,RE7&lt;&gt;""),AND(RG7&gt;=RM$40,RG7&lt;&gt;"",RI7&gt;=RM$44,RI7&lt;&gt;""),AND(RJ7&gt;=RM$40,RJ7&lt;&gt;"",RL7&gt;=RM$44,RL7&lt;&gt;""),AND(SH7&gt;=SU$40,SH7&lt;&gt;"",SJ7&gt;=SU$44,SJ7&lt;&gt;""),AND(SK7&gt;=SU$40,SK7&lt;&gt;"",SM7&gt;=SU$44,SM7&lt;&gt;""),AND(SO7&gt;=SU$40,SO7&lt;&gt;"",SQ7&gt;=SU$44,SQ7&lt;&gt;""),AND(SR7&gt;=SU$40,SR7&lt;&gt;"",ST7&gt;=SU$44,ST7&lt;&gt;"")),"P","")</f>
        <v/>
      </c>
      <c r="L7" s="8">
        <f>IF(COUNT(AQ7,AT7,BR7,BU7,CS7,CV7)&gt;0,LARGE((AQ7,AT7,BR7,BU7,CS7,CV7),1),0)</f>
        <v>50.09</v>
      </c>
      <c r="M7" s="8" t="str">
        <f>IF(L7="","",IF(OR(L7=CS7,L7=CV7),$CA$1,IF(OR(L7=BR7,L7=BU7),$AZ$1,IF(OR(L7=AQ7,L7=AT7),$Y$1,""))))</f>
        <v>2024 Nationals</v>
      </c>
      <c r="N7" s="8">
        <f>IF(COUNT(AQ7,AT7,BR7,BU7,CS7,CV7)&gt;1,LARGE((AQ7,AT7,BR7,BU7,CS7,CV7),2),0)</f>
        <v>49.54</v>
      </c>
      <c r="O7" s="8" t="str">
        <f>IF(N7="","",IF(OR(N7=CS7,N7=CV7),$CA$1,IF(OR(N7=BR7,N7=BU7),$AZ$1,IF(OR(N7=AQ7,N7=AT7),$Y$1,""))))</f>
        <v>2024 Nationals</v>
      </c>
      <c r="P7" s="8">
        <f>IF(COUNT(AQ7,AT7,BR7,BU7,CS7,CV7)&gt;2,MAX(AX7,BY7,CZ7,LARGE((AQ7,AT7,BR7,BU7,CS7,CV7),3)),IF(MAX(AX7,BY7,CZ7)&gt;0,MAX(AX7,BY7,CZ7),0))</f>
        <v>50.530000000000008</v>
      </c>
      <c r="Q7" s="8" t="str">
        <f>IF(P7="","",IF(OR(P7=CS7,P7=CV7,P7=CZ7),$CA$1,IF(OR(P7=BR7,P7=BU7,P7=BY7),$AZ$1,IF(OR(P7=AQ7,P7=AT7,P7=AX7),$Y$1,""))))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11.3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Nationals</v>
      </c>
      <c r="T7" s="8">
        <f>IF(MAX(IF(AO7&gt;=$AY$39,AP7,0),IF(AR7&gt;=$AY$39,AS7,0),IF(AV7&gt;=$AY$39,AW7,0),IF(BP7&gt;=$BZ$39,BQ7,0),IF(BS7&gt;=$BZ$39,BT7,0),IF(BW7&gt;=$BZ$39,BX7,0),IF(CQ7&gt;=$DA$39,CR7,0),IF(CT7&gt;=$DA$39,CU7,0),IF(CX7&gt;=$DA$39,CY7,0),IF(DX7&gt;=$EK$39,DY7,0),IF(EA7&gt;=$EK$39,EB7,0),IF(EE7&gt;=$EK$39,EF7,0),IF(EH7&gt;=$EK$39,EI7,0),IF(FF7&gt;=$FS$39,FG7,0),IF(FI7&gt;=$FS$39,FJ7,0),IF(FM7&gt;=$FS$39,FN7,0),IF(FP7&gt;=$FS$39,FQ7,0),IF(GN7&gt;=$HA$39,GO7,0),IF(GQ7&gt;=$HA$39,GR7,0),IF(GU7&gt;=$HA$39,GV7,0),IF(GX7&gt;=$HA$39,GY7,0),IF(HV7&gt;=$II$39,HW7,0),IF(HY7&gt;=$II$39,HZ7,0),IF(IC7&gt;=$II$39,ID7,0),IF(IF7&gt;=$II$39,IG7,0),IF(JD7&gt;=$JQ$39,JE7,0),IF(JG7&gt;=$JQ$39,JH7,0),IF(JK7&gt;=$JQ$39,JL7,0),IF(JN7&gt;=$JQ$39,JO7,0),IF(KL7&gt;=$KY$39,KM7,0),IF(KO7&gt;=$KY$39,KP7,0),IF(KS7&gt;=$KY$39,KT7,0),IF(KV7&gt;=$KY$39,KW7,0),IF(LT7&gt;=$MG$39,LU7,0),IF(LW7&gt;=$MG$39,LX7,0),IF(MA7&gt;=$MG$39,MB7,0),IF(MD7&gt;=$MG$39,ME7,0),IF(NB7&gt;=$NO$39,NC7,0),IF(NE7&gt;=$NO$39,NF7,0),IF(NI7&gt;=$NO$39,NJ7,0),IF(NL7&gt;=$NO$39,NM7,0),IF(OJ7&gt;=$OW$39,OK7,0),IF(OM7&gt;=$OW$39,ON7,0),IF(OQ7&gt;=$OW$39,OR7,0),IF(OT7&gt;=$OW$39,OU7,0),IF(PR7&gt;=$QE$39,PS7,0),IF(PU7&gt;=$QE$39,PV7,0),IF(PY7&gt;=$QE$39,PZ7,0),IF(QB7&gt;=$QE$39,QC7,0),IF(QZ7&gt;=$RM$39,RA7,0),IF(RC7&gt;=$RM$39,RD7,0),IF(RG7&gt;=$RM$39,RH7,0),IF(RJ7&gt;=$RM$39,RK7,0),IF(SH7&gt;=$SU$39,SI7,0),IF(SK7&gt;=$SU$39,SL7,0),IF(SO7&gt;=$SU$39,SP7,0),IF(SR7&gt;=$SU$39,SS7,0))&gt;0,MAX(IF(AO7&gt;=$AY$39,AP7,0),IF(AR7&gt;=$AY$39,AS7,0),IF(AV7&gt;=$AY$39,AW7,0),IF(BP7&gt;=$BZ$39,BQ7,0),IF(BS7&gt;=$BZ$39,BT7,0),IF(BW7&gt;=$BZ$39,BX7,0),IF(CQ7&gt;=$DA$39,CR7,0),IF(CT7&gt;=$DA$39,CU7,0),IF(CX7&gt;=$DA$39,CY7,0),IF(DX7&gt;=$EK$39,DY7,0),IF(EA7&gt;=$EK$39,EB7,0),IF(EE7&gt;=$EK$39,EF7,0),IF(EH7&gt;=$EK$39,EI7,0),IF(FF7&gt;=$FS$39,FG7,0),IF(FI7&gt;=$FS$39,FJ7,0),IF(FM7&gt;=$FS$39,FN7,0),IF(FP7&gt;=$FS$39,FQ7,0),IF(GN7&gt;=$HA$39,GO7,0),IF(GQ7&gt;=$HA$39,GR7,0),IF(GU7&gt;=$HA$39,GV7,0),IF(GX7&gt;=$HA$39,GY7,0),IF(HV7&gt;=$II$39,HW7,0),IF(HY7&gt;=$II$39,HZ7,0),IF(IC7&gt;=$II$39,ID7,0),IF(IF7&gt;=$II$39,IG7,0),IF(JD7&gt;=$JQ$39,JE7,0),IF(JG7&gt;=$JQ$39,JH7,0),IF(JK7&gt;=$JQ$39,JL7,0),IF(JN7&gt;=$JQ$39,JO7,0),IF(KL7&gt;=$KY$39,KM7,0),IF(KO7&gt;=$KY$39,KP7,0),IF(KS7&gt;=$KY$39,KT7,0),IF(KV7&gt;=$KY$39,KW7,0),IF(LT7&gt;=$MG$39,LU7,0),IF(LW7&gt;=$MG$39,LX7,0),IF(MA7&gt;=$MG$39,MB7,0),IF(MD7&gt;=$MG$39,ME7,0),IF(NB7&gt;=$NO$39,NC7,0),IF(NE7&gt;=$NO$39,NF7,0),IF(NI7&gt;=$NO$39,NJ7,0),IF(NL7&gt;=$NO$39,NM7,0),IF(OJ7&gt;=$OW$39,OK7,0),IF(OM7&gt;=$OW$39,ON7,0),IF(OQ7&gt;=$OW$39,OR7,0),IF(OT7&gt;=$OW$39,OU7,0),IF(PR7&gt;=$QE$39,PS7,0),IF(PU7&gt;=$QE$39,PV7,0),IF(PY7&gt;=$QE$39,PZ7,0),IF(QB7&gt;=$QE$39,QC7,0),IF(QZ7&gt;=$RM$39,RA7,0),IF(RC7&gt;=$RM$39,RD7,0),IF(RG7&gt;=$RM$39,RH7,0),IF(RJ7&gt;=$RM$39,RK7,0),IF(SH7&gt;=$SU$39,SI7,0),IF(SK7&gt;=$SU$39,SL7,0),IF(SO7&gt;=$SU$39,SP7,0),IF(SR7&gt;=$SU$39,SS7,0)),0)</f>
        <v>14.22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3rd Domestic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2">
        <v>2.2000000000000002</v>
      </c>
      <c r="Z7" s="22">
        <v>1.8</v>
      </c>
      <c r="AA7" s="22">
        <v>2</v>
      </c>
      <c r="AB7" s="22">
        <v>3.05</v>
      </c>
      <c r="AC7" s="22">
        <v>0.2</v>
      </c>
      <c r="AD7" s="22">
        <v>11.1</v>
      </c>
      <c r="AE7" s="22">
        <v>9</v>
      </c>
      <c r="AF7" s="22">
        <v>10.7</v>
      </c>
      <c r="AG7" s="22">
        <v>14.17</v>
      </c>
      <c r="AH7" s="22">
        <v>0.2</v>
      </c>
      <c r="AI7" s="22">
        <v>14.5</v>
      </c>
      <c r="AJ7" s="22">
        <v>8.9</v>
      </c>
      <c r="AK7" s="22">
        <v>11.299999999999999</v>
      </c>
      <c r="AL7" s="22">
        <v>14.22</v>
      </c>
      <c r="AM7" s="22">
        <v>0.2</v>
      </c>
      <c r="AN7" s="27"/>
      <c r="AO7" s="38">
        <f>IF(AA7&gt;0,AA7,"")</f>
        <v>2</v>
      </c>
      <c r="AP7" s="38">
        <f>IF(AB7&gt;0,AB7,"")</f>
        <v>3.05</v>
      </c>
      <c r="AQ7" s="40">
        <f>IF(SUM(Y7:AB7)-AC7&gt;0,SUM(Y7:AB7)-AC7,"")</f>
        <v>8.8500000000000014</v>
      </c>
      <c r="AR7" s="40">
        <f>IF(AF7&gt;0,AF7,"")</f>
        <v>10.7</v>
      </c>
      <c r="AS7" s="40">
        <f>IF(AG7&gt;0,AG7,"")</f>
        <v>14.17</v>
      </c>
      <c r="AT7" s="40">
        <f>IF(SUM(AD7:AG7)-AH7&gt;0,SUM(AD7:AG7)-AH7,"")</f>
        <v>44.769999999999996</v>
      </c>
      <c r="AU7" s="40">
        <f>IF(AQ7="","",MAX(AQ7,AT7))</f>
        <v>44.769999999999996</v>
      </c>
      <c r="AV7" s="40">
        <f>IF(AK7&gt;0,AK7,"")</f>
        <v>11.299999999999999</v>
      </c>
      <c r="AW7" s="40">
        <f>IF(AL7&gt;0,AL7,"")</f>
        <v>14.22</v>
      </c>
      <c r="AX7" s="40">
        <f>IF(SUM(AI7:AL7)-AM7&gt;0,SUM(AI7:AL7)-AM7,"")</f>
        <v>48.719999999999992</v>
      </c>
      <c r="AY7" s="40">
        <f>IF(SUM(AU7,AX7)&gt;0,SUM(AU7,AX7),"")</f>
        <v>93.489999999999981</v>
      </c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8"/>
      <c r="BP7" s="39" t="str">
        <f>IF(BB7&gt;0,BB7,"")</f>
        <v/>
      </c>
      <c r="BQ7" s="39" t="str">
        <f>IF(BC7&gt;0,BC7,"")</f>
        <v/>
      </c>
      <c r="BR7" s="11" t="str">
        <f>IF(SUM(AZ7:BC7)-BD7&gt;0,SUM(AZ7:BC7)-BD7,"")</f>
        <v/>
      </c>
      <c r="BS7" s="11" t="str">
        <f>IF(BG7&gt;0,BG7,"")</f>
        <v/>
      </c>
      <c r="BT7" s="11" t="str">
        <f>IF(BH7&gt;0,BH7,"")</f>
        <v/>
      </c>
      <c r="BU7" s="11" t="str">
        <f>IF(SUM(BE7:BH7)-BI7&gt;0,SUM(BE7:BH7)-BI7,"")</f>
        <v/>
      </c>
      <c r="BV7" s="11" t="str">
        <f>IF(BR7="","",MAX(BR7,BU7))</f>
        <v/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 t="str">
        <f>IF(SUM(BV7,BY7)&gt;0,SUM(BV7,BY7),"")</f>
        <v/>
      </c>
      <c r="CA7" s="22">
        <v>15.4</v>
      </c>
      <c r="CB7" s="22">
        <v>9.5</v>
      </c>
      <c r="CC7" s="22">
        <v>10.6</v>
      </c>
      <c r="CD7" s="22">
        <v>14.04</v>
      </c>
      <c r="CE7" s="22">
        <v>0</v>
      </c>
      <c r="CF7" s="22">
        <v>14.8</v>
      </c>
      <c r="CG7" s="22">
        <v>9.9</v>
      </c>
      <c r="CH7" s="22">
        <v>11.3</v>
      </c>
      <c r="CI7" s="22">
        <v>14.09</v>
      </c>
      <c r="CJ7" s="22">
        <v>0</v>
      </c>
      <c r="CK7" s="22">
        <v>15.4</v>
      </c>
      <c r="CL7" s="22">
        <v>9.6999999999999993</v>
      </c>
      <c r="CM7" s="22">
        <v>11.3</v>
      </c>
      <c r="CN7" s="22">
        <v>14.13</v>
      </c>
      <c r="CO7" s="22">
        <v>0</v>
      </c>
      <c r="CP7" s="27"/>
      <c r="CQ7" s="38">
        <f>IF(CC7&gt;0,CC7,"")</f>
        <v>10.6</v>
      </c>
      <c r="CR7" s="38">
        <f>IF(CD7&gt;0,CD7,"")</f>
        <v>14.04</v>
      </c>
      <c r="CS7" s="40">
        <f>IF(SUM(CA7:CD7)-CE7&gt;0,SUM(CA7:CD7)-CE7,"")</f>
        <v>49.54</v>
      </c>
      <c r="CT7" s="40">
        <f>IF(CH7&gt;0,CH7,"")</f>
        <v>11.3</v>
      </c>
      <c r="CU7" s="40">
        <f>IF(CI7&gt;0,CI7,"")</f>
        <v>14.09</v>
      </c>
      <c r="CV7" s="40">
        <f>IF(SUM(CF7:CI7)-CJ7&gt;0,SUM(CF7:CI7)-CJ7,"")</f>
        <v>50.09</v>
      </c>
      <c r="CW7" s="40">
        <f>IF(CS7="","",MAX(CS7,CV7))</f>
        <v>50.09</v>
      </c>
      <c r="CX7" s="40">
        <f>IF(CM7&gt;0,CM7,"")</f>
        <v>11.3</v>
      </c>
      <c r="CY7" s="40">
        <f>IF(CN7&gt;0,CN7,"")</f>
        <v>14.13</v>
      </c>
      <c r="CZ7" s="40">
        <f>IF(SUM(CK7:CN7)-CO7&gt;0,SUM(CK7:CN7)-CO7,"")</f>
        <v>50.530000000000008</v>
      </c>
      <c r="DA7" s="40">
        <f>IF(SUM(CW7,CZ7)&gt;0,SUM(CW7,CZ7),"")</f>
        <v>100.62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>
        <v>13.5</v>
      </c>
      <c r="EM7" s="18">
        <v>8.9</v>
      </c>
      <c r="EN7" s="18">
        <v>10.8</v>
      </c>
      <c r="EO7" s="18">
        <v>13.92</v>
      </c>
      <c r="EP7" s="18">
        <v>0</v>
      </c>
      <c r="EQ7" s="18">
        <v>13.7</v>
      </c>
      <c r="ER7" s="18">
        <v>9.1</v>
      </c>
      <c r="ES7" s="18">
        <v>11.3</v>
      </c>
      <c r="ET7" s="18">
        <v>13.91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>IF(EN7&gt;0,EN7,"")</f>
        <v>10.8</v>
      </c>
      <c r="FG7" s="11">
        <f>IF(EO7&gt;0,EO7,"")</f>
        <v>13.92</v>
      </c>
      <c r="FH7" s="11">
        <f>IF(SUM(EL7:EO7)-EP7&gt;0,SUM(EL7:EO7)-EP7,"")</f>
        <v>47.120000000000005</v>
      </c>
      <c r="FI7" s="11">
        <f>IF(ES7&gt;0,ES7,"")</f>
        <v>11.3</v>
      </c>
      <c r="FJ7" s="11">
        <f>IF(ET7&gt;0,ET7,"")</f>
        <v>13.91</v>
      </c>
      <c r="FK7" s="11">
        <f>IF(SUM(EQ7:ET7)-EU7&gt;0,SUM(EQ7:ET7)-EU7,"")</f>
        <v>48.009999999999991</v>
      </c>
      <c r="FL7" s="11">
        <f>IF(MAX(FH7,FK7)&gt;0,MAX(FH7,FK7),"")</f>
        <v>48.009999999999991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>
        <f>IF(SUM(FL7,FO7,FR7)&gt;0,SUM(FL7,FO7,FR7),"")</f>
        <v>48.009999999999991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12.9</v>
      </c>
      <c r="HC7" s="18">
        <v>9.4</v>
      </c>
      <c r="HD7" s="18">
        <v>10.4</v>
      </c>
      <c r="HE7" s="18">
        <v>13.66</v>
      </c>
      <c r="HF7" s="18">
        <v>0</v>
      </c>
      <c r="HG7" s="18">
        <v>12.9</v>
      </c>
      <c r="HH7" s="18">
        <v>9</v>
      </c>
      <c r="HI7" s="18">
        <v>11.3</v>
      </c>
      <c r="HJ7" s="18">
        <v>14.07</v>
      </c>
      <c r="HK7" s="18">
        <v>0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>IF(HD7&gt;0,HD7,"")</f>
        <v>10.4</v>
      </c>
      <c r="HW7" s="11">
        <f>IF(HE7&gt;0,HE7,"")</f>
        <v>13.66</v>
      </c>
      <c r="HX7" s="11">
        <f>IF(SUM(HB7:HE7)-HF7&gt;0,SUM(HB7:HE7)-HF7,"")</f>
        <v>46.36</v>
      </c>
      <c r="HY7" s="11">
        <f>IF(HI7&gt;0,HI7,"")</f>
        <v>11.3</v>
      </c>
      <c r="HZ7" s="11">
        <f>IF(HJ7&gt;0,HJ7,"")</f>
        <v>14.07</v>
      </c>
      <c r="IA7" s="11">
        <f>IF(SUM(HG7:HJ7)-HK7&gt;0,SUM(HG7:HJ7)-HK7,"")</f>
        <v>47.27</v>
      </c>
      <c r="IB7" s="11">
        <f>IF(MAX(HX7,IA7)&gt;0,MAX(HX7,IA7),"")</f>
        <v>47.27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47.27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7.7</v>
      </c>
      <c r="SW7" s="22">
        <f>IF($CP7="P",CB7,(CB7+BA7)/2)</f>
        <v>4.75</v>
      </c>
      <c r="SX7" s="22">
        <f>IF($CP7="P",CC7,(CC7+BB7)/2)</f>
        <v>5.3</v>
      </c>
      <c r="SY7" s="22">
        <f>IF($CP7="P",CD7,(CD7+BC7)/2)</f>
        <v>7.02</v>
      </c>
      <c r="SZ7" s="22">
        <f>IF($CP7="P",CE7,(CE7+BD7)/2)</f>
        <v>0</v>
      </c>
      <c r="TA7" s="22">
        <f>IF($CP7="P",CF7,(CF7+BE7)/2)</f>
        <v>7.4</v>
      </c>
      <c r="TB7" s="22">
        <f>IF($CP7="P",CG7,(CG7+BF7)/2)</f>
        <v>4.95</v>
      </c>
      <c r="TC7" s="22">
        <f>IF($CP7="P",CH7,(CH7+BG7)/2)</f>
        <v>5.65</v>
      </c>
      <c r="TD7" s="22">
        <f>IF($CP7="P",CI7,(CI7+BH7)/2)</f>
        <v>7.0449999999999999</v>
      </c>
      <c r="TE7" s="22">
        <f>IF($CP7="P",CJ7,(CJ7+BI7)/2)</f>
        <v>0</v>
      </c>
      <c r="TF7" s="22">
        <f>IF($CP7="P",CK7,(CK7+BJ7)/2)</f>
        <v>7.7</v>
      </c>
      <c r="TG7" s="22">
        <f>IF($CP7="P",CL7,(CL7+BK7)/2)</f>
        <v>4.8499999999999996</v>
      </c>
      <c r="TH7" s="22">
        <f>IF($CP7="P",CM7,(CM7+BL7)/2)</f>
        <v>5.65</v>
      </c>
      <c r="TI7" s="22">
        <f>IF($CP7="P",CN7,(CN7+BM7)/2)</f>
        <v>7.0650000000000004</v>
      </c>
      <c r="TJ7" s="22">
        <f>IF($CP7="P",CO7,(CO7+BN7)/2)</f>
        <v>0</v>
      </c>
      <c r="TK7" s="27" t="s">
        <v>46</v>
      </c>
      <c r="TL7" s="40">
        <f>IF(SX7&gt;0,SX7,"")</f>
        <v>5.3</v>
      </c>
      <c r="TM7" s="40">
        <f>IF(SY7&gt;0,SY7,"")</f>
        <v>7.02</v>
      </c>
      <c r="TN7" s="40">
        <f>IF(SUM(SV7:SY7)-SZ7&gt;0,SUM(SV7:SY7)-SZ7,"")</f>
        <v>24.77</v>
      </c>
      <c r="TO7" s="40">
        <f>IF(TC7&gt;0,TC7,"")</f>
        <v>5.65</v>
      </c>
      <c r="TP7" s="40">
        <f>IF(TD7&gt;0,TD7,"")</f>
        <v>7.0449999999999999</v>
      </c>
      <c r="TQ7" s="40">
        <f>IF(SUM(TA7:TD7)-TE7&gt;0,SUM(TA7:TD7)-TE7,"")</f>
        <v>25.045000000000002</v>
      </c>
      <c r="TR7" s="40">
        <f>IF(MAX(TN7,TQ7)&gt;0,MAX(TN7,TQ7),"")</f>
        <v>25.045000000000002</v>
      </c>
      <c r="TS7" s="40">
        <f>IF(TH7&gt;0,TH7,"")</f>
        <v>5.65</v>
      </c>
      <c r="TT7" s="40">
        <f>IF(TI7&gt;0,TI7,"")</f>
        <v>7.0650000000000004</v>
      </c>
      <c r="TU7" s="40">
        <f>IF(SUM(TF7:TI7)-TJ7&gt;0,SUM(TF7:TI7)-TJ7,"")</f>
        <v>25.265000000000004</v>
      </c>
      <c r="TV7" s="40">
        <f>IF(SUM(TR7,TU7)&gt;0,SUM(TR7,TU7),"")</f>
        <v>50.31</v>
      </c>
    </row>
    <row r="8" spans="1:542" x14ac:dyDescent="0.2">
      <c r="A8" s="4" cm="1">
        <f t="array" ref="A8">IF(AND(J8&lt;&gt;"",J8&lt;&gt;"No DD"),SUMPRODUCT((J$4:J$37&lt;&gt;"")*(J$4:J$37&lt;&gt;"No DD")*(F$4:F$37&gt;F8))+1,IF(J8="No DD",SUMPRODUCT((J$4:J$37="No DD")*(F$4:F$37&gt;F8))+1+SUMPRODUCT((J$4:J$37&lt;&gt;"")*(J$4:J$37&lt;&gt;"No DD")),""))</f>
        <v>5</v>
      </c>
      <c r="B8" s="4" cm="1">
        <f t="array" ref="B8">IF(AND(J8&lt;&gt;"",J8&lt;&gt;"No DD",G8=""),SUMPRODUCT((J$4:J$37&lt;&gt;"")*(J$4:J$37&lt;&gt;"No DD")*(G$4:G$37="")*(F$4:F$37&gt;F8))+1,IF(J8="No DD",SUMPRODUCT((J$4:J$37="No DD")*(F$4:F$37&gt;F8)*(G$4:G$37=""))+1+SUMPRODUCT((J$4:J$37&lt;&gt;"")*(G$4:G$37="")*(J$4:J$37&lt;&gt;"No DD")),""))</f>
        <v>3</v>
      </c>
      <c r="C8" s="5" t="s">
        <v>143</v>
      </c>
      <c r="D8" s="4" t="s">
        <v>3</v>
      </c>
      <c r="E8" s="4">
        <v>2006</v>
      </c>
      <c r="F8" s="9">
        <f>SUM(L8:V8)+SUM(L8:T8)*0.0000001+SUM(L8)*0.0000000000001</f>
        <v>175.00001750000496</v>
      </c>
      <c r="G8" s="66"/>
      <c r="H8" s="3" t="str">
        <f>IF(OR(AND(AO8&gt;=AY$39,AO8&lt;&gt;"",AQ8&gt;=AY$43,AQ8&lt;&gt;"",AN8=""),AND(AR8&gt;=AY$39,AR8&lt;&gt;"",AT8&gt;=AY$43,AT8&lt;&gt;"",AN8=""),AND(AV8&gt;=AY$39,AV8&lt;&gt;"",AX8&gt;=AY$43,AX8&lt;&gt;"",AN8=""),AND(BP8&gt;=BZ$39,BP8&lt;&gt;"",BR8&gt;=BZ$43,BR8&lt;&gt;"",BO8=""),AND(BS8&gt;=BZ$39,BS8&lt;&gt;"",BU8&gt;=BZ$43,BU8&lt;&gt;"",BO8=""),AND(BW8&gt;=BZ$39,BW8&lt;&gt;"",BY8&gt;=BZ$43,BY8&lt;&gt;"",BO8=""),AND(CQ8&gt;=DA$39,CQ8&lt;&gt;"",CS8&gt;=DA$43,CS8&lt;&gt;"",CP8=""),AND(CT8&gt;=DA$39,CT8&lt;&gt;"",CV8&gt;=DA$43,CV8&lt;&gt;"",CP8=""),AND(CX8&gt;=DA$39,CX8&lt;&gt;"",CZ8&gt;=DA$43,CZ8&lt;&gt;"",CP8=""),AND(DX8&gt;=EK$39,DX8&lt;&gt;"",DZ8&gt;=EK$43,DZ8&lt;&gt;""),AND(EA8&gt;=EK$39,EA8&lt;&gt;"",EC8&gt;=EK$43,EC8&lt;&gt;""),AND(EE8&gt;=EK$39,EE8&lt;&gt;"",EG8&gt;=EK$43,EG8&lt;&gt;""),AND(EH8&gt;=EK$39,EH8&lt;&gt;"",EJ8&gt;=EK$43,EJ8&lt;&gt;""),AND(FF8&gt;=FS$39,FF8&lt;&gt;"",FH8&gt;=FS$43,FH8&lt;&gt;""),AND(FI8&gt;=FS$39,FI8&lt;&gt;"",FK8&gt;=FS$43,FK8&lt;&gt;""),AND(FM8&gt;=FS$39,FM8&lt;&gt;"",FO8&gt;=FS$43,FO8&lt;&gt;""),AND(FP8&gt;=FS$39,FP8&lt;&gt;"",FR8&gt;=FS$43,FR8&lt;&gt;""),AND(GN8&gt;=HA$39,GN8&lt;&gt;"",GP8&gt;=HA$43,GP8&lt;&gt;""),AND(GQ8&gt;=HA$39,GQ8&lt;&gt;"",GS8&gt;=HA$43,GS8&lt;&gt;""),AND(GU8&gt;=HA$39,GU8&lt;&gt;"",GW8&gt;=HA$43,GW8&lt;&gt;""),AND(GX8&gt;=HA$39,GX8&lt;&gt;"",GZ8&gt;=HA$43,GZ8&lt;&gt;""),AND(HV8&gt;=II$39,HV8&lt;&gt;"",HX8&gt;=II$43,HX8&lt;&gt;""),AND(HY8&gt;=II$39,HY8&lt;&gt;"",IA8&gt;=II$43,IA8&lt;&gt;""),AND(IC8&gt;=II$39,IC8&lt;&gt;"",IE8&gt;=II$43,IE8&lt;&gt;""),AND(IF8&gt;=II$39,IF8&lt;&gt;"",IH8&gt;=II$43,IH8&lt;&gt;""),AND(JD8&gt;=JQ$39,JD8&lt;&gt;"",JF8&gt;=JQ$43,JF8&lt;&gt;""),AND(JG8&gt;=JQ$39,JG8&lt;&gt;"",JI8&gt;=JQ$43,JI8&lt;&gt;""),AND(JK8&gt;=JQ$39,JK8&lt;&gt;"",JM8&gt;=JQ$43,JM8&lt;&gt;""),AND(JN8&gt;=JQ$39,JN8&lt;&gt;"",JP8&gt;=JQ$43,JP8&lt;&gt;""),AND(KL8&gt;=KY$39,KL8&lt;&gt;"",KN8&gt;=KY$43,KN8&lt;&gt;""),AND(KO8&gt;=KY$39,KO8&lt;&gt;"",KQ8&gt;=KY$43,KQ8&lt;&gt;""),AND(KS8&gt;=KY$39,KS8&lt;&gt;"",KU8&gt;=KY$43,KU8&lt;&gt;""),AND(KV8&gt;=KY$39,KV8&lt;&gt;"",KX8&gt;=KY$43,KX8&lt;&gt;""),AND(LT8&gt;=MG$39,LT8&lt;&gt;"",LV8&gt;=MG$43,LV8&lt;&gt;""),AND(LW8&gt;=MG$39,LW8&lt;&gt;"",LY8&gt;=MG$43,LY8&lt;&gt;""),AND(MA8&gt;=MG$39,MA8&lt;&gt;"",MC8&gt;=MG$43,MC8&lt;&gt;""),AND(MD8&gt;=MG$39,MD8&lt;&gt;"",MF8&gt;=MG$43,MF8&lt;&gt;""),AND(NB8&gt;=NO$39,NB8&lt;&gt;"",ND8&gt;=NO$43,ND8&lt;&gt;""),AND(NE8&gt;=NO$39,NE8&lt;&gt;"",NG8&gt;=NO$43,NG8&lt;&gt;""),AND(NI8&gt;=NO$39,NI8&lt;&gt;"",NK8&gt;=NO$43,NK8&lt;&gt;""),AND(NL8&gt;=NO$39,NL8&lt;&gt;"",NN8&gt;=NO$43,NN8&lt;&gt;""),AND(OJ8&gt;=OW$39,OJ8&lt;&gt;"",OL8&gt;=OW$43,OL8&lt;&gt;""),AND(OM8&gt;=OW$39,OM8&lt;&gt;"",OO8&gt;=OW$43,OO8&lt;&gt;""),AND(OQ8&gt;=OW$39,OQ8&lt;&gt;"",OS8&gt;=OW$43,OS8&lt;&gt;""),AND(OT8&gt;=OW$39,OT8&lt;&gt;"",OV8&gt;=OW$43,OV8&lt;&gt;""),AND(PR8&gt;=QE$39,PR8&lt;&gt;"",PT8&gt;=QE$43,PT8&lt;&gt;""),AND(PU8&gt;=QE$39,PU8&lt;&gt;"",PW8&gt;=QE$43,PW8&lt;&gt;""),AND(PY8&gt;=QE$39,PY8&lt;&gt;"",QA8&gt;=QE$43,QA8&lt;&gt;""),AND(QB8&gt;=QE$39,QB8&lt;&gt;"",QD8&gt;=QE$43,QD8&lt;&gt;""),AND(QZ8&gt;=RM$39,QZ8&lt;&gt;"",RB8&gt;=RM$43,RB8&lt;&gt;""),AND(RC8&gt;=RM$39,RC8&lt;&gt;"",RE8&gt;=RM$43,RE8&lt;&gt;""),AND(RG8&gt;=RM$39,RG8&lt;&gt;"",RI8&gt;=RM$43,RI8&lt;&gt;""),AND(RJ8&gt;=RM$39,RJ8&lt;&gt;"",RL8&gt;=RM$43,RL8&lt;&gt;""),AND(SH8&gt;=SU$39,SH8&lt;&gt;"",SJ8&gt;=SU$43,SJ8&lt;&gt;""),AND(SK8&gt;=SU$39,SK8&lt;&gt;"",SM8&gt;=SU$43,SM8&lt;&gt;""),AND(SO8&gt;=SU$39,SO8&lt;&gt;"",SQ8&gt;=SU$43,SQ8&lt;&gt;""),AND(SR8&gt;=SU$39,SR8&lt;&gt;"",ST8&gt;=SU$43,ST8&lt;&gt;"")),"P","")</f>
        <v>P</v>
      </c>
      <c r="I8" s="3" t="str">
        <f>IF(OR(AND(AQ8&gt;=AY$43,AQ8&lt;&gt;"",AN8=""),AND(AT8&gt;=AY$43,AT8&lt;&gt;"",AN8=""),AND(AX8&gt;=AY$43,AX8&lt;&gt;"",AN8=""),AND(BR8&gt;=BZ$43,BR8&lt;&gt;"",BO8=""),AND(BU8&gt;=BZ$43,BU8&lt;&gt;"",BO8=""),AND(BY8&gt;=BZ$43,BY8&lt;&gt;"",BO8=""),AND(CS8&gt;=DA$43,CS8&lt;&gt;"",CP8=""),AND(CV8&gt;=DA$43,CV8&lt;&gt;"",CP8=""),AND(CZ8&gt;=DA$43,CZ8&lt;&gt;"",CP8=""),AND(DZ8&gt;=EK$43,DZ8&lt;&gt;""),AND(EC8&gt;=EK$43,EC8&lt;&gt;""),AND(EG8&gt;=EK$43,EG8&lt;&gt;""),AND(EJ8&gt;=EK$43,EJ8&lt;&gt;""),AND(FH8&gt;=FS$43,FH8&lt;&gt;""),AND(FK8&gt;=FS$43,FK8&lt;&gt;""),AND(FO8&gt;=FS$43,FO8&lt;&gt;""),AND(FR8&gt;=FS$43,FR8&lt;&gt;""),AND(GP8&gt;=HA$43,GP8&lt;&gt;""),AND(GS8&gt;=HA$43,GS8&lt;&gt;""),AND(GW8&gt;=HA$43,GW8&lt;&gt;""),AND(GZ8&gt;=HA$43,GZ8&lt;&gt;""),AND(HX8&gt;=II$43,HX8&lt;&gt;""),AND(IA8&gt;=II$43,IA8&lt;&gt;""),AND(IE8&gt;=II$43,IE8&lt;&gt;""),AND(IH8&gt;=II$43,IH8&lt;&gt;""),AND(JF8&gt;=JQ$43,JF8&lt;&gt;""),AND(JI8&gt;=JQ$43,JI8&lt;&gt;""),AND(JM8&gt;=JQ$43,JM8&lt;&gt;""),AND(JP8&gt;=JQ$43,JP8&lt;&gt;""),AND(KN8&gt;=KY$43,KN8&lt;&gt;""),AND(KQ8&gt;=KY$43,KQ8&lt;&gt;""),AND(KU8&gt;=KY$43,KU8&lt;&gt;""),AND(KX8&gt;=KY$43,KX8&lt;&gt;""),AND(LV8&gt;=MG$43,LV8&lt;&gt;""),AND(LY8&gt;=MG$43,LY8&lt;&gt;""),AND(MC8&gt;=MG$43,MC8&lt;&gt;""),AND(MF8&gt;=MG$43,MF8&lt;&gt;""),AND(ND8&gt;=NO$43,ND8&lt;&gt;""),AND(NG8&gt;=NO$43,NG8&lt;&gt;""),AND(NK8&gt;=NO$43,NK8&lt;&gt;""),AND(NN8&gt;=NO$43,NN8&lt;&gt;""),AND(OL8&gt;=OW$43,OL8&lt;&gt;""),AND(OO8&gt;=OW$43,OO8&lt;&gt;""),AND(OS8&gt;=OW$43,OS8&lt;&gt;""),AND(OV8&gt;=OW$43,OV8&lt;&gt;""),AND(PT8&gt;=QE$43,PT8&lt;&gt;""),AND(PW8&gt;=QE$43,PW8&lt;&gt;""),AND(QA8&gt;=QE$43,QA8&lt;&gt;""),AND(QD8&gt;=QE$43,QD8&lt;&gt;""),AND(RB8&gt;=RM$43,RB8&lt;&gt;""),AND(RE8&gt;=RM$43,RE8&lt;&gt;""),AND(RI8&gt;=RM$43,RI8&lt;&gt;""),AND(RL8&gt;=RM$43,RL8&lt;&gt;""),AND(SJ8&gt;=SU$43,SJ8&lt;&gt;""),AND(SM8&gt;=SU$43,SM8&lt;&gt;""),AND(SQ8&gt;=SU$43,SQ8&lt;&gt;""),AND(ST8&gt;=SU$43,ST8&lt;&gt;"")),"P","")</f>
        <v>P</v>
      </c>
      <c r="J8" s="36" t="str">
        <f>IF(AND(I8="P",H8=""),"No DD",IF(OR(AND(AO8&gt;=AY$42,AO8&lt;&gt;"",AQ8&gt;=AY$46,AQ8&lt;&gt;"",AN8=""),AND(AR8&gt;=AY$42,AR8&lt;&gt;"",AT8&gt;=AY$46,AT8&lt;&gt;"",AN8=""),AND(AV8&gt;=AY$42,AV8&lt;&gt;"",AX8&gt;=AY$46,AX8&lt;&gt;"",AN8=""),AND(BP8&gt;=BZ$42,BP8&lt;&gt;"",BR8&gt;=BZ$46,BR8&lt;&gt;"",BO8=""),AND(BS8&gt;=BZ$42,BS8&lt;&gt;"",BU8&gt;=BZ$46,BU8&lt;&gt;"",BO8=""),AND(BW8&gt;=BZ$42,BW8&lt;&gt;"",BY8&gt;=BZ$46,BY8&lt;&gt;"",BO8=""),AND(CQ8&gt;=DA$42,CQ8&lt;&gt;"",CS8&gt;=DA$46,CS8&lt;&gt;"",CP8=""),AND(CT8&gt;=DA$42,CT8&lt;&gt;"",CV8&gt;=DA$46,CV8&lt;&gt;"",CP8=""),AND(CX8&gt;=DA$42,CX8&lt;&gt;"",CZ8&gt;=DA$46,CZ8&lt;&gt;"",CP8=""),AND(DX8&gt;=EK$42,DX8&lt;&gt;"",DZ8&gt;=EK$46,DZ8&lt;&gt;""),AND(EA8&gt;=EK$42,EA8&lt;&gt;"",EC8&gt;=EK$46,EC8&lt;&gt;""),AND(EE8&gt;=EK$42,EE8&lt;&gt;"",EG8&gt;=EK$46,EG8&lt;&gt;""),AND(EH8&gt;=EK$42,EH8&lt;&gt;"",EJ8&gt;=EK$46,EJ8&lt;&gt;""),AND(FF8&gt;=FS$42,FF8&lt;&gt;"",FH8&gt;=FS$46,FH8&lt;&gt;""),AND(FI8&gt;=FS$42,FI8&lt;&gt;"",FK8&gt;=FS$46,FK8&lt;&gt;""),AND(FM8&gt;=FS$42,FM8&lt;&gt;"",FO8&gt;=FS$46,FO8&lt;&gt;""),AND(FP8&gt;=FS$42,FP8&lt;&gt;"",FR8&gt;=FS$46,FR8&lt;&gt;""),AND(GN8&gt;=HA$42,GN8&lt;&gt;"",GP8&gt;=HA$46,GP8&lt;&gt;""),AND(GQ8&gt;=HA$42,GQ8&lt;&gt;"",GS8&gt;=HA$46,GS8&lt;&gt;""),AND(GU8&gt;=HA$42,GU8&lt;&gt;"",GW8&gt;=HA$46,GW8&lt;&gt;""),AND(GX8&gt;=HA$42,GX8&lt;&gt;"",GZ8&gt;=HA$46,GZ8&lt;&gt;""),AND(HV8&gt;=II$42,HV8&lt;&gt;"",HX8&gt;=II$46,HX8&lt;&gt;""),AND(HY8&gt;=II$42,HY8&lt;&gt;"",IA8&gt;=II$46,IA8&lt;&gt;""),AND(IC8&gt;=II$42,IC8&lt;&gt;"",IE8&gt;=II$46,IE8&lt;&gt;""),AND(IF8&gt;=II$42,IF8&lt;&gt;"",IH8&gt;=II$46,IH8&lt;&gt;""),AND(JD8&gt;=JQ$42,JD8&lt;&gt;"",JF8&gt;=JQ$46,JF8&lt;&gt;""),AND(JG8&gt;=JQ$42,JG8&lt;&gt;"",JI8&gt;=JQ$46,JI8&lt;&gt;""),AND(JK8&gt;=JQ$42,JK8&lt;&gt;"",JM8&gt;=JQ$46,JM8&lt;&gt;""),AND(JN8&gt;=JQ$42,JN8&lt;&gt;"",JP8&gt;=JQ$46,JP8&lt;&gt;""),AND(KL8&gt;=KY$42,KL8&lt;&gt;"",KN8&gt;=KY$46,KN8&lt;&gt;""),AND(KO8&gt;=KY$42,KO8&lt;&gt;"",KQ8&gt;=KY$46,KQ8&lt;&gt;""),AND(KS8&gt;=KY$42,KS8&lt;&gt;"",KU8&gt;=KY$46,KU8&lt;&gt;""),AND(KV8&gt;=KY$42,KV8&lt;&gt;"",KX8&gt;=KY$46,KX8&lt;&gt;""),AND(LT8&gt;=MG$42,LT8&lt;&gt;"",LV8&gt;=MG$46,LV8&lt;&gt;""),AND(LW8&gt;=MG$42,LW8&lt;&gt;"",LY8&gt;=MG$46,LY8&lt;&gt;""),AND(MA8&gt;=MG$42,MA8&lt;&gt;"",MC8&gt;=MG$46,MC8&lt;&gt;""),AND(MD8&gt;=MG$42,MD8&lt;&gt;"",MF8&gt;=MG$46,MF8&lt;&gt;""),AND(NB8&gt;=NO$42,NB8&lt;&gt;"",ND8&gt;=NO$46,ND8&lt;&gt;""),AND(NE8&gt;=NO$42,NE8&lt;&gt;"",NG8&gt;=NO$46,NG8&lt;&gt;""),AND(NI8&gt;=NO$42,NI8&lt;&gt;"",NK8&gt;=NO$46,NK8&lt;&gt;""),AND(NL8&gt;=NO$42,NL8&lt;&gt;"",NN8&gt;=NO$46,NN8&lt;&gt;""),AND(OJ8&gt;=OW$42,OJ8&lt;&gt;"",OL8&gt;=OW$46,OL8&lt;&gt;""),AND(OM8&gt;=OW$42,OM8&lt;&gt;"",OO8&gt;=OW$46,OO8&lt;&gt;""),AND(OQ8&gt;=OW$42,OQ8&lt;&gt;"",OS8&gt;=OW$46,OS8&lt;&gt;""),AND(OT8&gt;=OW$42,OT8&lt;&gt;"",OV8&gt;=OW$46,OV8&lt;&gt;""),AND(PR8&gt;=QE$42,PR8&lt;&gt;"",PT8&gt;=QE$46,PT8&lt;&gt;""),AND(PU8&gt;=QE$42,PU8&lt;&gt;"",PW8&gt;=QE$46,PW8&lt;&gt;""),AND(PY8&gt;=QE$42,PY8&lt;&gt;"",QA8&gt;=QE$46,QA8&lt;&gt;""),AND(QB8&gt;=QE$42,QB8&lt;&gt;"",QD8&gt;=QE$46,QD8&lt;&gt;""),AND(QZ8&gt;=RM$42,QZ8&lt;&gt;"",RB8&gt;=RM$46,RB8&lt;&gt;""),AND(RC8&gt;=RM$42,RC8&lt;&gt;"",RE8&gt;=RM$46,RE8&lt;&gt;""),AND(RG8&gt;=RM$42,RG8&lt;&gt;"",RI8&gt;=RM$46,RI8&lt;&gt;""),AND(RJ8&gt;=RM$42,RJ8&lt;&gt;"",RL8&gt;=RM$46,RL8&lt;&gt;""),AND(SH8&gt;=SU$42,SH8&lt;&gt;"",SJ8&gt;=SU$46,SJ8&lt;&gt;""),AND(SK8&gt;=SU$42,SK8&lt;&gt;"",SM8&gt;=SU$46,SM8&lt;&gt;""),AND(SO8&gt;=SU$42,SO8&lt;&gt;"",SQ8&gt;=SU$46,SQ8&lt;&gt;""),AND(SR8&gt;=SU$42,SR8&lt;&gt;"",ST8&gt;=SU$46,ST8&lt;&gt;"")),"Merit",IF(OR(AND(AO8&gt;=AY$41,AO8&lt;&gt;"",AQ8&gt;=AY$45,AQ8&lt;&gt;"",AN8=""),AND(AR8&gt;=AY$41,AR8&lt;&gt;"",AT8&gt;=AY$45,AT8&lt;&gt;"",AN8=""),AND(AV8&gt;=AY$41,AV8&lt;&gt;"",AX8&gt;=AY$45,AX8&lt;&gt;"",AN8=""),AND(BP8&gt;=BZ$41,BP8&lt;&gt;"",BR8&gt;=BZ$45,BR8&lt;&gt;"",BO8=""),AND(BS8&gt;=BZ$41,BS8&lt;&gt;"",BU8&gt;=BZ$45,BU8&lt;&gt;"",BO8=""),AND(BW8&gt;=BZ$41,BW8&lt;&gt;"",BY8&gt;=BZ$45,BY8&lt;&gt;"",BO8=""),AND(CQ8&gt;=DA$41,CQ8&lt;&gt;"",CS8&gt;=DA$45,CS8&lt;&gt;"",CP8=""),AND(CT8&gt;=DA$41,CT8&lt;&gt;"",CV8&gt;=DA$45,CV8&lt;&gt;"",CP8=""),AND(CX8&gt;=DA$41,CX8&lt;&gt;"",CZ8&gt;=DA$45,CZ8&lt;&gt;"",CP8=""),AND(DX8&gt;=EK$41,DX8&lt;&gt;"",DZ8&gt;=EK$45,DZ8&lt;&gt;""),AND(EA8&gt;=EK$41,EA8&lt;&gt;"",EC8&gt;=EK$45,EC8&lt;&gt;""),AND(EE8&gt;=EK$41,EE8&lt;&gt;"",EG8&gt;=EK$45,EG8&lt;&gt;""),AND(EH8&gt;=EK$41,EH8&lt;&gt;"",EJ8&gt;=EK$45,EJ8&lt;&gt;""),AND(FF8&gt;=FS$41,FF8&lt;&gt;"",FH8&gt;=FS$45,FH8&lt;&gt;""),AND(FI8&gt;=FS$41,FI8&lt;&gt;"",FK8&gt;=FS$45,FK8&lt;&gt;""),AND(FM8&gt;=FS$41,FM8&lt;&gt;"",FO8&gt;=FS$45,FO8&lt;&gt;""),AND(FP8&gt;=FS$41,FP8&lt;&gt;"",FR8&gt;=FS$45,FR8&lt;&gt;""),AND(GN8&gt;=HA$41,GN8&lt;&gt;"",GP8&gt;=HA$45,GP8&lt;&gt;""),AND(GQ8&gt;=HA$41,GQ8&lt;&gt;"",GS8&gt;=HA$45,GS8&lt;&gt;""),AND(GU8&gt;=HA$41,GU8&lt;&gt;"",GW8&gt;=HA$45,GW8&lt;&gt;""),AND(GX8&gt;=HA$41,GX8&lt;&gt;"",GZ8&gt;=HA$45,GZ8&lt;&gt;""),AND(HV8&gt;=II$41,HV8&lt;&gt;"",HX8&gt;=II$45,HX8&lt;&gt;""),AND(HY8&gt;=II$41,HY8&lt;&gt;"",IA8&gt;=II$45,IA8&lt;&gt;""),AND(IC8&gt;=II$41,IC8&lt;&gt;"",IE8&gt;=II$45,IE8&lt;&gt;""),AND(IF8&gt;=II$41,IF8&lt;&gt;"",IH8&gt;=II$45,IH8&lt;&gt;""),AND(JD8&gt;=JQ$41,JD8&lt;&gt;"",JF8&gt;=JQ$45,JF8&lt;&gt;""),AND(JG8&gt;=JQ$41,JG8&lt;&gt;"",JI8&gt;=JQ$45,JI8&lt;&gt;""),AND(JK8&gt;=JQ$41,JK8&lt;&gt;"",JM8&gt;=JQ$45,JM8&lt;&gt;""),AND(JN8&gt;=JQ$41,JN8&lt;&gt;"",JP8&gt;=JQ$45,JP8&lt;&gt;""),AND(KL8&gt;=KY$41,KL8&lt;&gt;"",KN8&gt;=KY$45,KN8&lt;&gt;""),AND(KO8&gt;=KY$41,KO8&lt;&gt;"",KQ8&gt;=KY$45,KQ8&lt;&gt;""),AND(KS8&gt;=KY$41,KS8&lt;&gt;"",KU8&gt;=KY$45,KU8&lt;&gt;""),AND(KV8&gt;=KY$41,KV8&lt;&gt;"",KX8&gt;=KY$45,KX8&lt;&gt;""),AND(LT8&gt;=MG$41,LT8&lt;&gt;"",LV8&gt;=MG$45,LV8&lt;&gt;""),AND(LW8&gt;=MG$41,LW8&lt;&gt;"",LY8&gt;=MG$45,LY8&lt;&gt;""),AND(MA8&gt;=MG$41,MA8&lt;&gt;"",MC8&gt;=MG$45,MC8&lt;&gt;""),AND(MD8&gt;=MG$41,MD8&lt;&gt;"",MF8&gt;=MG$45,MF8&lt;&gt;""),AND(NB8&gt;=NO$41,NB8&lt;&gt;"",ND8&gt;=NO$45,ND8&lt;&gt;""),AND(NE8&gt;=NO$41,NE8&lt;&gt;"",NG8&gt;=NO$45,NG8&lt;&gt;""),AND(NI8&gt;=NO$41,NI8&lt;&gt;"",NK8&gt;=NO$45,NK8&lt;&gt;""),AND(NL8&gt;=NO$41,NL8&lt;&gt;"",NN8&gt;=NO$45,NN8&lt;&gt;""),AND(OJ8&gt;=OW$41,OJ8&lt;&gt;"",OL8&gt;=OW$45,OL8&lt;&gt;""),AND(OM8&gt;=OW$41,OM8&lt;&gt;"",OO8&gt;=OW$45,OO8&lt;&gt;""),AND(OQ8&gt;=OW$41,OQ8&lt;&gt;"",OS8&gt;=OW$45,OS8&lt;&gt;""),AND(OT8&gt;=OW$41,OT8&lt;&gt;"",OV8&gt;=OW$45,OV8&lt;&gt;""),AND(PR8&gt;=QE$41,PR8&lt;&gt;"",PT8&gt;=QE$45,PT8&lt;&gt;""),AND(PU8&gt;=QE$41,PU8&lt;&gt;"",PW8&gt;=QE$45,PW8&lt;&gt;""),AND(PY8&gt;=QE$41,PY8&lt;&gt;"",QA8&gt;=QE$45,QA8&lt;&gt;""),AND(QB8&gt;=QE$41,QB8&lt;&gt;"",QD8&gt;=QE$45,QD8&lt;&gt;""),AND(QZ8&gt;=RM$41,QZ8&lt;&gt;"",RB8&gt;=RM$45,RB8&lt;&gt;""),AND(RC8&gt;=RM$41,RC8&lt;&gt;"",RE8&gt;=RM$45,RE8&lt;&gt;""),AND(RG8&gt;=RM$41,RG8&lt;&gt;"",RI8&gt;=RM$45,RI8&lt;&gt;""),AND(RJ8&gt;=RM$41,RJ8&lt;&gt;"",RL8&gt;=RM$45,RL8&lt;&gt;""),AND(SH8&gt;=SU$41,SH8&lt;&gt;"",SJ8&gt;=SU$45,SJ8&lt;&gt;""),AND(SK8&gt;=SU$41,SK8&lt;&gt;"",SM8&gt;=SU$45,SM8&lt;&gt;""),AND(SO8&gt;=SU$41,SO8&lt;&gt;"",SQ8&gt;=SU$45,SQ8&lt;&gt;""),AND(SR8&gt;=SU$41,SR8&lt;&gt;"",ST8&gt;=SU$45,ST8&lt;&gt;"")),"Excellence",IF(K8="P","Worlds Team",IF(H8="P","National Team","")))))</f>
        <v>National Team</v>
      </c>
      <c r="K8" s="3" t="str">
        <f>IF(OR(AND(AO8&gt;=AY$40,AO8&lt;&gt;"",AQ8&gt;=AY$44,AQ8&lt;&gt;"",AN8=""),AND(AR8&gt;=AY$40,AR8&lt;&gt;"",AT8&gt;=AY$44,AT8&lt;&gt;"",AN8=""),AND(AV8&gt;=AY$40,AV8&lt;&gt;"",AX8&gt;=AY$44,AX8&lt;&gt;"",AN8=""),AND(BP8&gt;=BZ$40,BP8&lt;&gt;"",BR8&gt;=BZ$44,BR8&lt;&gt;"",BO8=""),AND(BS8&gt;=BZ$40,BS8&lt;&gt;"",BU8&gt;=BZ$44,BU8&lt;&gt;"",BO8=""),AND(BW8&gt;=BZ$40,BW8&lt;&gt;"",BY8&gt;=BZ$44,BY8&lt;&gt;"",BO8=""),AND(CQ8&gt;=DA$40,CQ8&lt;&gt;"",CS8&gt;=DA$44,CS8&lt;&gt;"",CP8=""),AND(CT8&gt;=DA$40,CT8&lt;&gt;"",CV8&gt;=DA$44,CV8&lt;&gt;"",CP8=""),AND(CX8&gt;=DA$40,CX8&lt;&gt;"",CZ8&gt;=DA$44,CZ8&lt;&gt;"",CP8=""),AND(DX8&gt;=EK$40,DX8&lt;&gt;"",DZ8&gt;=EK$44,DZ8&lt;&gt;""),AND(EA8&gt;=EK$40,EA8&lt;&gt;"",EC8&gt;=EK$44,EC8&lt;&gt;""),AND(EE8&gt;=EK$40,EE8&lt;&gt;"",EG8&gt;=EK$44,EG8&lt;&gt;""),AND(EH8&gt;=EK$40,EH8&lt;&gt;"",EJ8&gt;=EK$44,EJ8&lt;&gt;""),AND(FF8&gt;=FS$40,FF8&lt;&gt;"",FH8&gt;=FS$44,FH8&lt;&gt;""),AND(FI8&gt;=FS$40,FI8&lt;&gt;"",FK8&gt;=FS$44,FK8&lt;&gt;""),AND(FM8&gt;=FS$40,FM8&lt;&gt;"",FO8&gt;=FS$44,FO8&lt;&gt;""),AND(FP8&gt;=FS$40,FP8&lt;&gt;"",FR8&gt;=FS$44,FR8&lt;&gt;""),AND(GN8&gt;=HA$40,GN8&lt;&gt;"",GP8&gt;=HA$44,GP8&lt;&gt;""),AND(GQ8&gt;=HA$40,GQ8&lt;&gt;"",GS8&gt;=HA$44,GS8&lt;&gt;""),AND(GU8&gt;=HA$40,GU8&lt;&gt;"",GW8&gt;=HA$44,GW8&lt;&gt;""),AND(GX8&gt;=HA$40,GX8&lt;&gt;"",GZ8&gt;=HA$44,GZ8&lt;&gt;""),AND(HV8&gt;=II$40,HV8&lt;&gt;"",HX8&gt;=II$44,HX8&lt;&gt;""),AND(HY8&gt;=II$40,HY8&lt;&gt;"",IA8&gt;=II$44,IA8&lt;&gt;""),AND(IC8&gt;=II$40,IC8&lt;&gt;"",IE8&gt;=II$44,IE8&lt;&gt;""),AND(IF8&gt;=II$40,IF8&lt;&gt;"",IH8&gt;=II$44,IH8&lt;&gt;""),AND(JD8&gt;=JQ$40,JD8&lt;&gt;"",JF8&gt;=JQ$44,JF8&lt;&gt;""),AND(JG8&gt;=JQ$40,JG8&lt;&gt;"",JI8&gt;=JQ$44,JI8&lt;&gt;""),AND(JK8&gt;=JQ$40,JK8&lt;&gt;"",JM8&gt;=JQ$44,JM8&lt;&gt;""),AND(JN8&gt;=JQ$40,JN8&lt;&gt;"",JP8&gt;=JQ$44,JP8&lt;&gt;""),AND(KL8&gt;=KY$40,KL8&lt;&gt;"",KN8&gt;=KY$44,KN8&lt;&gt;""),AND(KO8&gt;=KY$40,KO8&lt;&gt;"",KQ8&gt;=KY$44,KQ8&lt;&gt;""),AND(KS8&gt;=KY$40,KS8&lt;&gt;"",KU8&gt;=KY$44,KU8&lt;&gt;""),AND(KV8&gt;=KY$40,KV8&lt;&gt;"",KX8&gt;=KY$44,KX8&lt;&gt;""),AND(LT8&gt;=MG$40,LT8&lt;&gt;"",LV8&gt;=MG$44,LV8&lt;&gt;""),AND(LW8&gt;=MG$40,LW8&lt;&gt;"",LY8&gt;=MG$44,LY8&lt;&gt;""),AND(MA8&gt;=MG$40,MA8&lt;&gt;"",MC8&gt;=MG$44,MC8&lt;&gt;""),AND(MD8&gt;=MG$40,MD8&lt;&gt;"",MF8&gt;=MG$44,MF8&lt;&gt;""),AND(NB8&gt;=NO$40,NB8&lt;&gt;"",ND8&gt;=NO$44,ND8&lt;&gt;""),AND(NE8&gt;=NO$40,NE8&lt;&gt;"",NG8&gt;=NO$44,NG8&lt;&gt;""),AND(NI8&gt;=NO$40,NI8&lt;&gt;"",NK8&gt;=NO$44,NK8&lt;&gt;""),AND(NL8&gt;=NO$40,NL8&lt;&gt;"",NN8&gt;=NO$44,NN8&lt;&gt;""),AND(OJ8&gt;=OW$40,OJ8&lt;&gt;"",OL8&gt;=OW$44,OL8&lt;&gt;""),AND(OM8&gt;=OW$40,OM8&lt;&gt;"",OO8&gt;=OW$44,OO8&lt;&gt;""),AND(OQ8&gt;=OW$40,OQ8&lt;&gt;"",OS8&gt;=OW$44,OS8&lt;&gt;""),AND(OT8&gt;=OW$40,OT8&lt;&gt;"",OV8&gt;=OW$44,OV8&lt;&gt;""),AND(PR8&gt;=QE$40,PR8&lt;&gt;"",PT8&gt;=QE$44,PT8&lt;&gt;""),AND(PU8&gt;=QE$40,PU8&lt;&gt;"",PW8&gt;=QE$44,PW8&lt;&gt;""),AND(PY8&gt;=QE$40,PY8&lt;&gt;"",QA8&gt;=QE$44,QA8&lt;&gt;""),AND(QB8&gt;=QE$40,QB8&lt;&gt;"",QD8&gt;=QE$44,QD8&lt;&gt;""),AND(QZ8&gt;=RM$40,QZ8&lt;&gt;"",RB8&gt;=RM$44,RB8&lt;&gt;""),AND(RC8&gt;=RM$40,RC8&lt;&gt;"",RE8&gt;=RM$44,RE8&lt;&gt;""),AND(RG8&gt;=RM$40,RG8&lt;&gt;"",RI8&gt;=RM$44,RI8&lt;&gt;""),AND(RJ8&gt;=RM$40,RJ8&lt;&gt;"",RL8&gt;=RM$44,RL8&lt;&gt;""),AND(SH8&gt;=SU$40,SH8&lt;&gt;"",SJ8&gt;=SU$44,SJ8&lt;&gt;""),AND(SK8&gt;=SU$40,SK8&lt;&gt;"",SM8&gt;=SU$44,SM8&lt;&gt;""),AND(SO8&gt;=SU$40,SO8&lt;&gt;"",SQ8&gt;=SU$44,SQ8&lt;&gt;""),AND(SR8&gt;=SU$40,SR8&lt;&gt;"",ST8&gt;=SU$44,ST8&lt;&gt;"")),"P","")</f>
        <v/>
      </c>
      <c r="L8" s="8">
        <f>IF(COUNT(AQ8,AT8,BR8,BU8,CS8,CV8)&gt;0,LARGE((AQ8,AT8,BR8,BU8,CS8,CV8),1),0)</f>
        <v>49.150000000000006</v>
      </c>
      <c r="M8" s="8" t="str">
        <f>IF(L8="","",IF(OR(L8=CS8,L8=CV8),$CA$1,IF(OR(L8=BR8,L8=BU8),$AZ$1,IF(OR(L8=AQ8,L8=AT8),$Y$1,""))))</f>
        <v>2024 Nationals</v>
      </c>
      <c r="N8" s="8">
        <f>IF(COUNT(AQ8,AT8,BR8,BU8,CS8,CV8)&gt;1,LARGE((AQ8,AT8,BR8,BU8,CS8,CV8),2),0)</f>
        <v>48.790000000000006</v>
      </c>
      <c r="O8" s="8" t="str">
        <f>IF(N8="","",IF(OR(N8=CS8,N8=CV8),$CA$1,IF(OR(N8=BR8,N8=BU8),$AZ$1,IF(OR(N8=AQ8,N8=AT8),$Y$1,""))))</f>
        <v>2023 3rd Domestic Trial</v>
      </c>
      <c r="P8" s="8">
        <f>IF(COUNT(AQ8,AT8,BR8,BU8,CS8,CV8)&gt;2,MAX(AX8,BY8,CZ8,LARGE((AQ8,AT8,BR8,BU8,CS8,CV8),3)),IF(MAX(AX8,BY8,CZ8)&gt;0,MAX(AX8,BY8,CZ8),0))</f>
        <v>49.78</v>
      </c>
      <c r="Q8" s="8" t="str">
        <f>IF(P8="","",IF(OR(P8=CS8,P8=CV8,P8=CZ8),$CA$1,IF(OR(P8=BR8,P8=BU8,P8=BY8),$AZ$1,IF(OR(P8=AQ8,P8=AT8,P8=AX8),$Y$1,""))))</f>
        <v>2023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13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Nationals</v>
      </c>
      <c r="T8" s="8">
        <f>IF(MAX(IF(AO8&gt;=$AY$39,AP8,0),IF(AR8&gt;=$AY$39,AS8,0),IF(AV8&gt;=$AY$39,AW8,0),IF(BP8&gt;=$BZ$39,BQ8,0),IF(BS8&gt;=$BZ$39,BT8,0),IF(BW8&gt;=$BZ$39,BX8,0),IF(CQ8&gt;=$DA$39,CR8,0),IF(CT8&gt;=$DA$39,CU8,0),IF(CX8&gt;=$DA$39,CY8,0),IF(DX8&gt;=$EK$39,DY8,0),IF(EA8&gt;=$EK$39,EB8,0),IF(EE8&gt;=$EK$39,EF8,0),IF(EH8&gt;=$EK$39,EI8,0),IF(FF8&gt;=$FS$39,FG8,0),IF(FI8&gt;=$FS$39,FJ8,0),IF(FM8&gt;=$FS$39,FN8,0),IF(FP8&gt;=$FS$39,FQ8,0),IF(GN8&gt;=$HA$39,GO8,0),IF(GQ8&gt;=$HA$39,GR8,0),IF(GU8&gt;=$HA$39,GV8,0),IF(GX8&gt;=$HA$39,GY8,0),IF(HV8&gt;=$II$39,HW8,0),IF(HY8&gt;=$II$39,HZ8,0),IF(IC8&gt;=$II$39,ID8,0),IF(IF8&gt;=$II$39,IG8,0),IF(JD8&gt;=$JQ$39,JE8,0),IF(JG8&gt;=$JQ$39,JH8,0),IF(JK8&gt;=$JQ$39,JL8,0),IF(JN8&gt;=$JQ$39,JO8,0),IF(KL8&gt;=$KY$39,KM8,0),IF(KO8&gt;=$KY$39,KP8,0),IF(KS8&gt;=$KY$39,KT8,0),IF(KV8&gt;=$KY$39,KW8,0),IF(LT8&gt;=$MG$39,LU8,0),IF(LW8&gt;=$MG$39,LX8,0),IF(MA8&gt;=$MG$39,MB8,0),IF(MD8&gt;=$MG$39,ME8,0),IF(NB8&gt;=$NO$39,NC8,0),IF(NE8&gt;=$NO$39,NF8,0),IF(NI8&gt;=$NO$39,NJ8,0),IF(NL8&gt;=$NO$39,NM8,0),IF(OJ8&gt;=$OW$39,OK8,0),IF(OM8&gt;=$OW$39,ON8,0),IF(OQ8&gt;=$OW$39,OR8,0),IF(OT8&gt;=$OW$39,OU8,0),IF(PR8&gt;=$QE$39,PS8,0),IF(PU8&gt;=$QE$39,PV8,0),IF(PY8&gt;=$QE$39,PZ8,0),IF(QB8&gt;=$QE$39,QC8,0),IF(QZ8&gt;=$RM$39,RA8,0),IF(RC8&gt;=$RM$39,RD8,0),IF(RG8&gt;=$RM$39,RH8,0),IF(RJ8&gt;=$RM$39,RK8,0),IF(SH8&gt;=$SU$39,SI8,0),IF(SK8&gt;=$SU$39,SL8,0),IF(SO8&gt;=$SU$39,SP8,0),IF(SR8&gt;=$SU$39,SS8,0))&gt;0,MAX(IF(AO8&gt;=$AY$39,AP8,0),IF(AR8&gt;=$AY$39,AS8,0),IF(AV8&gt;=$AY$39,AW8,0),IF(BP8&gt;=$BZ$39,BQ8,0),IF(BS8&gt;=$BZ$39,BT8,0),IF(BW8&gt;=$BZ$39,BX8,0),IF(CQ8&gt;=$DA$39,CR8,0),IF(CT8&gt;=$DA$39,CU8,0),IF(CX8&gt;=$DA$39,CY8,0),IF(DX8&gt;=$EK$39,DY8,0),IF(EA8&gt;=$EK$39,EB8,0),IF(EE8&gt;=$EK$39,EF8,0),IF(EH8&gt;=$EK$39,EI8,0),IF(FF8&gt;=$FS$39,FG8,0),IF(FI8&gt;=$FS$39,FJ8,0),IF(FM8&gt;=$FS$39,FN8,0),IF(FP8&gt;=$FS$39,FQ8,0),IF(GN8&gt;=$HA$39,GO8,0),IF(GQ8&gt;=$HA$39,GR8,0),IF(GU8&gt;=$HA$39,GV8,0),IF(GX8&gt;=$HA$39,GY8,0),IF(HV8&gt;=$II$39,HW8,0),IF(HY8&gt;=$II$39,HZ8,0),IF(IC8&gt;=$II$39,ID8,0),IF(IF8&gt;=$II$39,IG8,0),IF(JD8&gt;=$JQ$39,JE8,0),IF(JG8&gt;=$JQ$39,JH8,0),IF(JK8&gt;=$JQ$39,JL8,0),IF(JN8&gt;=$JQ$39,JO8,0),IF(KL8&gt;=$KY$39,KM8,0),IF(KO8&gt;=$KY$39,KP8,0),IF(KS8&gt;=$KY$39,KT8,0),IF(KV8&gt;=$KY$39,KW8,0),IF(LT8&gt;=$MG$39,LU8,0),IF(LW8&gt;=$MG$39,LX8,0),IF(MA8&gt;=$MG$39,MB8,0),IF(MD8&gt;=$MG$39,ME8,0),IF(NB8&gt;=$NO$39,NC8,0),IF(NE8&gt;=$NO$39,NF8,0),IF(NI8&gt;=$NO$39,NJ8,0),IF(NL8&gt;=$NO$39,NM8,0),IF(OJ8&gt;=$OW$39,OK8,0),IF(OM8&gt;=$OW$39,ON8,0),IF(OQ8&gt;=$OW$39,OR8,0),IF(OT8&gt;=$OW$39,OU8,0),IF(PR8&gt;=$QE$39,PS8,0),IF(PU8&gt;=$QE$39,PV8,0),IF(PY8&gt;=$QE$39,PZ8,0),IF(QB8&gt;=$QE$39,QC8,0),IF(QZ8&gt;=$RM$39,RA8,0),IF(RC8&gt;=$RM$39,RD8,0),IF(RG8&gt;=$RM$39,RH8,0),IF(RJ8&gt;=$RM$39,RK8,0),IF(SH8&gt;=$SU$39,SI8,0),IF(SK8&gt;=$SU$39,SL8,0),IF(SO8&gt;=$SU$39,SP8,0),IF(SR8&gt;=$SU$39,SS8,0)),0)</f>
        <v>14.280000000000001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8.2000000000000011</v>
      </c>
      <c r="Z8" s="22">
        <v>5</v>
      </c>
      <c r="AA8" s="22">
        <v>6.4</v>
      </c>
      <c r="AB8" s="22">
        <v>7.7549999999999999</v>
      </c>
      <c r="AC8" s="22">
        <v>0</v>
      </c>
      <c r="AD8" s="22">
        <v>14.25</v>
      </c>
      <c r="AE8" s="22">
        <v>9.35</v>
      </c>
      <c r="AF8" s="22">
        <v>11.55</v>
      </c>
      <c r="AG8" s="22">
        <v>13.64</v>
      </c>
      <c r="AH8" s="22">
        <v>0</v>
      </c>
      <c r="AI8" s="22">
        <v>13.75</v>
      </c>
      <c r="AJ8" s="22">
        <v>9.0500000000000007</v>
      </c>
      <c r="AK8" s="22">
        <v>12.7</v>
      </c>
      <c r="AL8" s="22">
        <v>14.280000000000001</v>
      </c>
      <c r="AM8" s="22">
        <v>0</v>
      </c>
      <c r="AN8" s="27" t="s">
        <v>46</v>
      </c>
      <c r="AO8" s="38">
        <f>IF(AA8&gt;0,AA8,"")</f>
        <v>6.4</v>
      </c>
      <c r="AP8" s="38">
        <f>IF(AB8&gt;0,AB8,"")</f>
        <v>7.7549999999999999</v>
      </c>
      <c r="AQ8" s="40">
        <f>IF(SUM(Y8:AB8)-AC8&gt;0,SUM(Y8:AB8)-AC8,"")</f>
        <v>27.355</v>
      </c>
      <c r="AR8" s="40">
        <f>IF(AF8&gt;0,AF8,"")</f>
        <v>11.55</v>
      </c>
      <c r="AS8" s="40">
        <f>IF(AG8&gt;0,AG8,"")</f>
        <v>13.64</v>
      </c>
      <c r="AT8" s="40">
        <f>IF(SUM(AD8:AG8)-AH8&gt;0,SUM(AD8:AG8)-AH8,"")</f>
        <v>48.790000000000006</v>
      </c>
      <c r="AU8" s="40">
        <f>IF(AQ8="","",MAX(AQ8,AT8))</f>
        <v>48.790000000000006</v>
      </c>
      <c r="AV8" s="40">
        <f>IF(AK8&gt;0,AK8,"")</f>
        <v>12.7</v>
      </c>
      <c r="AW8" s="40">
        <f>IF(AL8&gt;0,AL8,"")</f>
        <v>14.280000000000001</v>
      </c>
      <c r="AX8" s="40">
        <f>IF(SUM(AI8:AL8)-AM8&gt;0,SUM(AI8:AL8)-AM8,"")</f>
        <v>49.78</v>
      </c>
      <c r="AY8" s="40">
        <f>IF(SUM(AU8,AX8)&gt;0,SUM(AU8,AX8),"")</f>
        <v>98.570000000000007</v>
      </c>
      <c r="AZ8" s="26">
        <v>12.7</v>
      </c>
      <c r="BA8" s="26">
        <v>9.1</v>
      </c>
      <c r="BB8" s="26">
        <v>12.1</v>
      </c>
      <c r="BC8" s="26">
        <v>13.73</v>
      </c>
      <c r="BD8" s="26">
        <v>0</v>
      </c>
      <c r="BE8" s="26">
        <v>3</v>
      </c>
      <c r="BF8" s="26">
        <v>1.7</v>
      </c>
      <c r="BG8" s="26">
        <v>2.9</v>
      </c>
      <c r="BH8" s="26">
        <v>3.04</v>
      </c>
      <c r="BI8" s="26">
        <v>0</v>
      </c>
      <c r="BJ8" s="26">
        <v>11.9</v>
      </c>
      <c r="BK8" s="26">
        <v>9.1999999999999993</v>
      </c>
      <c r="BL8" s="26">
        <v>11</v>
      </c>
      <c r="BM8" s="26">
        <v>14.21</v>
      </c>
      <c r="BN8" s="26">
        <v>0.2</v>
      </c>
      <c r="BO8" s="28"/>
      <c r="BP8" s="39">
        <f>IF(BB8&gt;0,BB8,"")</f>
        <v>12.1</v>
      </c>
      <c r="BQ8" s="39">
        <f>IF(BC8&gt;0,BC8,"")</f>
        <v>13.73</v>
      </c>
      <c r="BR8" s="11">
        <f>IF(SUM(AZ8:BC8)-BD8&gt;0,SUM(AZ8:BC8)-BD8,"")</f>
        <v>47.629999999999995</v>
      </c>
      <c r="BS8" s="11">
        <f>IF(BG8&gt;0,BG8,"")</f>
        <v>2.9</v>
      </c>
      <c r="BT8" s="11">
        <f>IF(BH8&gt;0,BH8,"")</f>
        <v>3.04</v>
      </c>
      <c r="BU8" s="11">
        <f>IF(SUM(BE8:BH8)-BI8&gt;0,SUM(BE8:BH8)-BI8,"")</f>
        <v>10.64</v>
      </c>
      <c r="BV8" s="11">
        <f>IF(BR8="","",MAX(BR8,BU8))</f>
        <v>47.629999999999995</v>
      </c>
      <c r="BW8" s="11">
        <f>IF(BL8&gt;0,BL8,"")</f>
        <v>11</v>
      </c>
      <c r="BX8" s="11">
        <f>IF(BM8&gt;0,BM8,"")</f>
        <v>14.21</v>
      </c>
      <c r="BY8" s="11">
        <f>IF(SUM(BJ8:BM8)-BN8&gt;0,SUM(BJ8:BM8)-BN8,"")</f>
        <v>46.11</v>
      </c>
      <c r="BZ8" s="11">
        <f>IF(SUM(BV8,BY8)&gt;0,SUM(BV8,BY8),"")</f>
        <v>93.74</v>
      </c>
      <c r="CA8" s="22">
        <v>14.4</v>
      </c>
      <c r="CB8" s="22">
        <v>9.5</v>
      </c>
      <c r="CC8" s="22">
        <v>11.3</v>
      </c>
      <c r="CD8" s="22">
        <v>13.95</v>
      </c>
      <c r="CE8" s="22">
        <v>0</v>
      </c>
      <c r="CF8" s="22">
        <v>13.8</v>
      </c>
      <c r="CG8" s="22">
        <v>8.6999999999999993</v>
      </c>
      <c r="CH8" s="22">
        <v>11.5</v>
      </c>
      <c r="CI8" s="22">
        <v>13.48</v>
      </c>
      <c r="CJ8" s="22">
        <v>0</v>
      </c>
      <c r="CK8" s="22">
        <v>11.7</v>
      </c>
      <c r="CL8" s="22">
        <v>8.5</v>
      </c>
      <c r="CM8" s="22">
        <v>13</v>
      </c>
      <c r="CN8" s="22">
        <v>13.83</v>
      </c>
      <c r="CO8" s="22">
        <v>0</v>
      </c>
      <c r="CP8" s="27"/>
      <c r="CQ8" s="38">
        <f>IF(CC8&gt;0,CC8,"")</f>
        <v>11.3</v>
      </c>
      <c r="CR8" s="38">
        <f>IF(CD8&gt;0,CD8,"")</f>
        <v>13.95</v>
      </c>
      <c r="CS8" s="40">
        <f>IF(SUM(CA8:CD8)-CE8&gt;0,SUM(CA8:CD8)-CE8,"")</f>
        <v>49.150000000000006</v>
      </c>
      <c r="CT8" s="40">
        <f>IF(CH8&gt;0,CH8,"")</f>
        <v>11.5</v>
      </c>
      <c r="CU8" s="40">
        <f>IF(CI8&gt;0,CI8,"")</f>
        <v>13.48</v>
      </c>
      <c r="CV8" s="40">
        <f>IF(SUM(CF8:CI8)-CJ8&gt;0,SUM(CF8:CI8)-CJ8,"")</f>
        <v>47.480000000000004</v>
      </c>
      <c r="CW8" s="40">
        <f>IF(CS8="","",MAX(CS8,CV8))</f>
        <v>49.150000000000006</v>
      </c>
      <c r="CX8" s="40">
        <f>IF(CM8&gt;0,CM8,"")</f>
        <v>13</v>
      </c>
      <c r="CY8" s="40">
        <f>IF(CN8&gt;0,CN8,"")</f>
        <v>13.83</v>
      </c>
      <c r="CZ8" s="40">
        <f>IF(SUM(CK8:CN8)-CO8&gt;0,SUM(CK8:CN8)-CO8,"")</f>
        <v>47.03</v>
      </c>
      <c r="DA8" s="40">
        <f>IF(SUM(CW8,CZ8)&gt;0,SUM(CW8,CZ8),"")</f>
        <v>96.18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>
        <v>12.9</v>
      </c>
      <c r="EM8" s="18">
        <v>9</v>
      </c>
      <c r="EN8" s="18">
        <v>12.2</v>
      </c>
      <c r="EO8" s="18">
        <v>13.26</v>
      </c>
      <c r="EP8" s="18">
        <v>0</v>
      </c>
      <c r="EQ8" s="18">
        <v>8.4</v>
      </c>
      <c r="ER8" s="18">
        <v>5.3</v>
      </c>
      <c r="ES8" s="18">
        <v>7.5</v>
      </c>
      <c r="ET8" s="18">
        <v>8.26</v>
      </c>
      <c r="EU8" s="18">
        <v>0</v>
      </c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>
        <f>IF(EN8&gt;0,EN8,"")</f>
        <v>12.2</v>
      </c>
      <c r="FG8" s="11">
        <f>IF(EO8&gt;0,EO8,"")</f>
        <v>13.26</v>
      </c>
      <c r="FH8" s="11">
        <f>IF(SUM(EL8:EO8)-EP8&gt;0,SUM(EL8:EO8)-EP8,"")</f>
        <v>47.359999999999992</v>
      </c>
      <c r="FI8" s="11">
        <f>IF(ES8&gt;0,ES8,"")</f>
        <v>7.5</v>
      </c>
      <c r="FJ8" s="11">
        <f>IF(ET8&gt;0,ET8,"")</f>
        <v>8.26</v>
      </c>
      <c r="FK8" s="11">
        <f>IF(SUM(EQ8:ET8)-EU8&gt;0,SUM(EQ8:ET8)-EU8,"")</f>
        <v>29.46</v>
      </c>
      <c r="FL8" s="11">
        <f>IF(MAX(FH8,FK8)&gt;0,MAX(FH8,FK8),"")</f>
        <v>47.359999999999992</v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>
        <f>IF(SUM(FL8,FO8,FR8)&gt;0,SUM(FL8,FO8,FR8),"")</f>
        <v>47.359999999999992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13.5</v>
      </c>
      <c r="HC8" s="18">
        <v>9.1999999999999993</v>
      </c>
      <c r="HD8" s="18">
        <v>12.2</v>
      </c>
      <c r="HE8" s="18">
        <v>13.59</v>
      </c>
      <c r="HF8" s="18">
        <v>0</v>
      </c>
      <c r="HG8" s="18">
        <v>13.4</v>
      </c>
      <c r="HH8" s="18">
        <v>8.8000000000000007</v>
      </c>
      <c r="HI8" s="18">
        <v>12.2</v>
      </c>
      <c r="HJ8" s="18">
        <v>14.06</v>
      </c>
      <c r="HK8" s="18">
        <v>0</v>
      </c>
      <c r="HL8" s="18"/>
      <c r="HM8" s="18"/>
      <c r="HN8" s="18"/>
      <c r="HO8" s="18"/>
      <c r="HP8" s="18"/>
      <c r="HQ8" s="18">
        <v>14</v>
      </c>
      <c r="HR8" s="18">
        <v>9.3000000000000007</v>
      </c>
      <c r="HS8" s="18">
        <v>10.1</v>
      </c>
      <c r="HT8" s="18">
        <v>14.03</v>
      </c>
      <c r="HU8" s="18">
        <v>0</v>
      </c>
      <c r="HV8" s="11">
        <f>IF(HD8&gt;0,HD8,"")</f>
        <v>12.2</v>
      </c>
      <c r="HW8" s="11">
        <f>IF(HE8&gt;0,HE8,"")</f>
        <v>13.59</v>
      </c>
      <c r="HX8" s="11">
        <f>IF(SUM(HB8:HE8)-HF8&gt;0,SUM(HB8:HE8)-HF8,"")</f>
        <v>48.489999999999995</v>
      </c>
      <c r="HY8" s="11">
        <f>IF(HI8&gt;0,HI8,"")</f>
        <v>12.2</v>
      </c>
      <c r="HZ8" s="11">
        <f>IF(HJ8&gt;0,HJ8,"")</f>
        <v>14.06</v>
      </c>
      <c r="IA8" s="11">
        <f>IF(SUM(HG8:HJ8)-HK8&gt;0,SUM(HG8:HJ8)-HK8,"")</f>
        <v>48.460000000000008</v>
      </c>
      <c r="IB8" s="11">
        <f>IF(MAX(HX8,IA8)&gt;0,MAX(HX8,IA8),"")</f>
        <v>48.489999999999995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>
        <f>IF(HS8&gt;0,HS8,"")</f>
        <v>10.1</v>
      </c>
      <c r="IG8" s="11">
        <f>IF(HT8&gt;0,HT8,"")</f>
        <v>14.03</v>
      </c>
      <c r="IH8" s="11">
        <f>IF(SUM(HQ8:HT8)-HU8&gt;0,SUM(HQ8:HT8)-HU8,"")</f>
        <v>47.43</v>
      </c>
      <c r="II8" s="11">
        <f>IF(SUM(IB8,IE8,IH8)&gt;0,SUM(IB8,IE8,IH8),"")</f>
        <v>95.919999999999987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13.55</v>
      </c>
      <c r="SW8" s="22">
        <f>IF($CP8="P",CB8,(CB8+BA8)/2)</f>
        <v>9.3000000000000007</v>
      </c>
      <c r="SX8" s="22">
        <f>IF($CP8="P",CC8,(CC8+BB8)/2)</f>
        <v>11.7</v>
      </c>
      <c r="SY8" s="22">
        <f>IF($CP8="P",CD8,(CD8+BC8)/2)</f>
        <v>13.84</v>
      </c>
      <c r="SZ8" s="22">
        <f>IF($CP8="P",CE8,(CE8+BD8)/2)</f>
        <v>0</v>
      </c>
      <c r="TA8" s="22">
        <f>IF($CP8="P",CF8,(CF8+BE8)/2)</f>
        <v>8.4</v>
      </c>
      <c r="TB8" s="22">
        <f>IF($CP8="P",CG8,(CG8+BF8)/2)</f>
        <v>5.1999999999999993</v>
      </c>
      <c r="TC8" s="22">
        <f>IF($CP8="P",CH8,(CH8+BG8)/2)</f>
        <v>7.2</v>
      </c>
      <c r="TD8" s="22">
        <f>IF($CP8="P",CI8,(CI8+BH8)/2)</f>
        <v>8.26</v>
      </c>
      <c r="TE8" s="22">
        <f>IF($CP8="P",CJ8,(CJ8+BI8)/2)</f>
        <v>0</v>
      </c>
      <c r="TF8" s="22">
        <f>IF($CP8="P",CK8,(CK8+BJ8)/2)</f>
        <v>11.8</v>
      </c>
      <c r="TG8" s="22">
        <f>IF($CP8="P",CL8,(CL8+BK8)/2)</f>
        <v>8.85</v>
      </c>
      <c r="TH8" s="22">
        <f>IF($CP8="P",CM8,(CM8+BL8)/2)</f>
        <v>12</v>
      </c>
      <c r="TI8" s="22">
        <f>IF($CP8="P",CN8,(CN8+BM8)/2)</f>
        <v>14.02</v>
      </c>
      <c r="TJ8" s="22">
        <f>IF($CP8="P",CO8,(CO8+BN8)/2)</f>
        <v>0.1</v>
      </c>
      <c r="TK8" s="27" t="s">
        <v>46</v>
      </c>
      <c r="TL8" s="40">
        <f>IF(SX8&gt;0,SX8,"")</f>
        <v>11.7</v>
      </c>
      <c r="TM8" s="40">
        <f>IF(SY8&gt;0,SY8,"")</f>
        <v>13.84</v>
      </c>
      <c r="TN8" s="40">
        <f>IF(SUM(SV8:SY8)-SZ8&gt;0,SUM(SV8:SY8)-SZ8,"")</f>
        <v>48.39</v>
      </c>
      <c r="TO8" s="40">
        <f>IF(TC8&gt;0,TC8,"")</f>
        <v>7.2</v>
      </c>
      <c r="TP8" s="40">
        <f>IF(TD8&gt;0,TD8,"")</f>
        <v>8.26</v>
      </c>
      <c r="TQ8" s="40">
        <f>IF(SUM(TA8:TD8)-TE8&gt;0,SUM(TA8:TD8)-TE8,"")</f>
        <v>29.060000000000002</v>
      </c>
      <c r="TR8" s="40">
        <f>IF(MAX(TN8,TQ8)&gt;0,MAX(TN8,TQ8),"")</f>
        <v>48.39</v>
      </c>
      <c r="TS8" s="40">
        <f>IF(TH8&gt;0,TH8,"")</f>
        <v>12</v>
      </c>
      <c r="TT8" s="40">
        <f>IF(TI8&gt;0,TI8,"")</f>
        <v>14.02</v>
      </c>
      <c r="TU8" s="40">
        <f>IF(SUM(TF8:TI8)-TJ8&gt;0,SUM(TF8:TI8)-TJ8,"")</f>
        <v>46.57</v>
      </c>
      <c r="TV8" s="40">
        <f>IF(SUM(TR8,TU8)&gt;0,SUM(TR8,TU8),"")</f>
        <v>94.960000000000008</v>
      </c>
    </row>
    <row r="9" spans="1:542" x14ac:dyDescent="0.2">
      <c r="A9" s="4" cm="1">
        <f t="array" ref="A9">IF(AND(J9&lt;&gt;"",J9&lt;&gt;"No DD"),SUMPRODUCT((J$4:J$37&lt;&gt;"")*(J$4:J$37&lt;&gt;"No DD")*(F$4:F$37&gt;F9))+1,IF(J9="No DD",SUMPRODUCT((J$4:J$37="No DD")*(F$4:F$37&gt;F9))+1+SUMPRODUCT((J$4:J$37&lt;&gt;"")*(J$4:J$37&lt;&gt;"No DD")),""))</f>
        <v>6</v>
      </c>
      <c r="B9" s="4" cm="1">
        <f t="array" ref="B9">IF(AND(J9&lt;&gt;"",J9&lt;&gt;"No DD",G9=""),SUMPRODUCT((J$4:J$37&lt;&gt;"")*(J$4:J$37&lt;&gt;"No DD")*(G$4:G$37="")*(F$4:F$37&gt;F9))+1,IF(J9="No DD",SUMPRODUCT((J$4:J$37="No DD")*(F$4:F$37&gt;F9)*(G$4:G$37=""))+1+SUMPRODUCT((J$4:J$37&lt;&gt;"")*(G$4:G$37="")*(J$4:J$37&lt;&gt;"No DD")),""))</f>
        <v>4</v>
      </c>
      <c r="C9" s="5" t="s">
        <v>184</v>
      </c>
      <c r="D9" s="4" t="s">
        <v>5</v>
      </c>
      <c r="E9" s="4">
        <v>2007</v>
      </c>
      <c r="F9" s="9">
        <f>SUM(L9:V9)+SUM(L9:T9)*0.0000001+SUM(L9)*0.0000000000001</f>
        <v>156.61001566100492</v>
      </c>
      <c r="G9" s="66"/>
      <c r="H9" s="3" t="str">
        <f>IF(OR(AND(AO9&gt;=AY$39,AO9&lt;&gt;"",AQ9&gt;=AY$43,AQ9&lt;&gt;"",AN9=""),AND(AR9&gt;=AY$39,AR9&lt;&gt;"",AT9&gt;=AY$43,AT9&lt;&gt;"",AN9=""),AND(AV9&gt;=AY$39,AV9&lt;&gt;"",AX9&gt;=AY$43,AX9&lt;&gt;"",AN9=""),AND(BP9&gt;=BZ$39,BP9&lt;&gt;"",BR9&gt;=BZ$43,BR9&lt;&gt;"",BO9=""),AND(BS9&gt;=BZ$39,BS9&lt;&gt;"",BU9&gt;=BZ$43,BU9&lt;&gt;"",BO9=""),AND(BW9&gt;=BZ$39,BW9&lt;&gt;"",BY9&gt;=BZ$43,BY9&lt;&gt;"",BO9=""),AND(CQ9&gt;=DA$39,CQ9&lt;&gt;"",CS9&gt;=DA$43,CS9&lt;&gt;"",CP9=""),AND(CT9&gt;=DA$39,CT9&lt;&gt;"",CV9&gt;=DA$43,CV9&lt;&gt;"",CP9=""),AND(CX9&gt;=DA$39,CX9&lt;&gt;"",CZ9&gt;=DA$43,CZ9&lt;&gt;"",CP9=""),AND(DX9&gt;=EK$39,DX9&lt;&gt;"",DZ9&gt;=EK$43,DZ9&lt;&gt;""),AND(EA9&gt;=EK$39,EA9&lt;&gt;"",EC9&gt;=EK$43,EC9&lt;&gt;""),AND(EE9&gt;=EK$39,EE9&lt;&gt;"",EG9&gt;=EK$43,EG9&lt;&gt;""),AND(EH9&gt;=EK$39,EH9&lt;&gt;"",EJ9&gt;=EK$43,EJ9&lt;&gt;""),AND(FF9&gt;=FS$39,FF9&lt;&gt;"",FH9&gt;=FS$43,FH9&lt;&gt;""),AND(FI9&gt;=FS$39,FI9&lt;&gt;"",FK9&gt;=FS$43,FK9&lt;&gt;""),AND(FM9&gt;=FS$39,FM9&lt;&gt;"",FO9&gt;=FS$43,FO9&lt;&gt;""),AND(FP9&gt;=FS$39,FP9&lt;&gt;"",FR9&gt;=FS$43,FR9&lt;&gt;""),AND(GN9&gt;=HA$39,GN9&lt;&gt;"",GP9&gt;=HA$43,GP9&lt;&gt;""),AND(GQ9&gt;=HA$39,GQ9&lt;&gt;"",GS9&gt;=HA$43,GS9&lt;&gt;""),AND(GU9&gt;=HA$39,GU9&lt;&gt;"",GW9&gt;=HA$43,GW9&lt;&gt;""),AND(GX9&gt;=HA$39,GX9&lt;&gt;"",GZ9&gt;=HA$43,GZ9&lt;&gt;""),AND(HV9&gt;=II$39,HV9&lt;&gt;"",HX9&gt;=II$43,HX9&lt;&gt;""),AND(HY9&gt;=II$39,HY9&lt;&gt;"",IA9&gt;=II$43,IA9&lt;&gt;""),AND(IC9&gt;=II$39,IC9&lt;&gt;"",IE9&gt;=II$43,IE9&lt;&gt;""),AND(IF9&gt;=II$39,IF9&lt;&gt;"",IH9&gt;=II$43,IH9&lt;&gt;""),AND(JD9&gt;=JQ$39,JD9&lt;&gt;"",JF9&gt;=JQ$43,JF9&lt;&gt;""),AND(JG9&gt;=JQ$39,JG9&lt;&gt;"",JI9&gt;=JQ$43,JI9&lt;&gt;""),AND(JK9&gt;=JQ$39,JK9&lt;&gt;"",JM9&gt;=JQ$43,JM9&lt;&gt;""),AND(JN9&gt;=JQ$39,JN9&lt;&gt;"",JP9&gt;=JQ$43,JP9&lt;&gt;""),AND(KL9&gt;=KY$39,KL9&lt;&gt;"",KN9&gt;=KY$43,KN9&lt;&gt;""),AND(KO9&gt;=KY$39,KO9&lt;&gt;"",KQ9&gt;=KY$43,KQ9&lt;&gt;""),AND(KS9&gt;=KY$39,KS9&lt;&gt;"",KU9&gt;=KY$43,KU9&lt;&gt;""),AND(KV9&gt;=KY$39,KV9&lt;&gt;"",KX9&gt;=KY$43,KX9&lt;&gt;""),AND(LT9&gt;=MG$39,LT9&lt;&gt;"",LV9&gt;=MG$43,LV9&lt;&gt;""),AND(LW9&gt;=MG$39,LW9&lt;&gt;"",LY9&gt;=MG$43,LY9&lt;&gt;""),AND(MA9&gt;=MG$39,MA9&lt;&gt;"",MC9&gt;=MG$43,MC9&lt;&gt;""),AND(MD9&gt;=MG$39,MD9&lt;&gt;"",MF9&gt;=MG$43,MF9&lt;&gt;""),AND(NB9&gt;=NO$39,NB9&lt;&gt;"",ND9&gt;=NO$43,ND9&lt;&gt;""),AND(NE9&gt;=NO$39,NE9&lt;&gt;"",NG9&gt;=NO$43,NG9&lt;&gt;""),AND(NI9&gt;=NO$39,NI9&lt;&gt;"",NK9&gt;=NO$43,NK9&lt;&gt;""),AND(NL9&gt;=NO$39,NL9&lt;&gt;"",NN9&gt;=NO$43,NN9&lt;&gt;""),AND(OJ9&gt;=OW$39,OJ9&lt;&gt;"",OL9&gt;=OW$43,OL9&lt;&gt;""),AND(OM9&gt;=OW$39,OM9&lt;&gt;"",OO9&gt;=OW$43,OO9&lt;&gt;""),AND(OQ9&gt;=OW$39,OQ9&lt;&gt;"",OS9&gt;=OW$43,OS9&lt;&gt;""),AND(OT9&gt;=OW$39,OT9&lt;&gt;"",OV9&gt;=OW$43,OV9&lt;&gt;""),AND(PR9&gt;=QE$39,PR9&lt;&gt;"",PT9&gt;=QE$43,PT9&lt;&gt;""),AND(PU9&gt;=QE$39,PU9&lt;&gt;"",PW9&gt;=QE$43,PW9&lt;&gt;""),AND(PY9&gt;=QE$39,PY9&lt;&gt;"",QA9&gt;=QE$43,QA9&lt;&gt;""),AND(QB9&gt;=QE$39,QB9&lt;&gt;"",QD9&gt;=QE$43,QD9&lt;&gt;""),AND(QZ9&gt;=RM$39,QZ9&lt;&gt;"",RB9&gt;=RM$43,RB9&lt;&gt;""),AND(RC9&gt;=RM$39,RC9&lt;&gt;"",RE9&gt;=RM$43,RE9&lt;&gt;""),AND(RG9&gt;=RM$39,RG9&lt;&gt;"",RI9&gt;=RM$43,RI9&lt;&gt;""),AND(RJ9&gt;=RM$39,RJ9&lt;&gt;"",RL9&gt;=RM$43,RL9&lt;&gt;""),AND(SH9&gt;=SU$39,SH9&lt;&gt;"",SJ9&gt;=SU$43,SJ9&lt;&gt;""),AND(SK9&gt;=SU$39,SK9&lt;&gt;"",SM9&gt;=SU$43,SM9&lt;&gt;""),AND(SO9&gt;=SU$39,SO9&lt;&gt;"",SQ9&gt;=SU$43,SQ9&lt;&gt;""),AND(SR9&gt;=SU$39,SR9&lt;&gt;"",ST9&gt;=SU$43,ST9&lt;&gt;"")),"P","")</f>
        <v>P</v>
      </c>
      <c r="I9" s="3" t="str">
        <f>IF(OR(AND(AQ9&gt;=AY$43,AQ9&lt;&gt;"",AN9=""),AND(AT9&gt;=AY$43,AT9&lt;&gt;"",AN9=""),AND(AX9&gt;=AY$43,AX9&lt;&gt;"",AN9=""),AND(BR9&gt;=BZ$43,BR9&lt;&gt;"",BO9=""),AND(BU9&gt;=BZ$43,BU9&lt;&gt;"",BO9=""),AND(BY9&gt;=BZ$43,BY9&lt;&gt;"",BO9=""),AND(CS9&gt;=DA$43,CS9&lt;&gt;"",CP9=""),AND(CV9&gt;=DA$43,CV9&lt;&gt;"",CP9=""),AND(CZ9&gt;=DA$43,CZ9&lt;&gt;"",CP9=""),AND(DZ9&gt;=EK$43,DZ9&lt;&gt;""),AND(EC9&gt;=EK$43,EC9&lt;&gt;""),AND(EG9&gt;=EK$43,EG9&lt;&gt;""),AND(EJ9&gt;=EK$43,EJ9&lt;&gt;""),AND(FH9&gt;=FS$43,FH9&lt;&gt;""),AND(FK9&gt;=FS$43,FK9&lt;&gt;""),AND(FO9&gt;=FS$43,FO9&lt;&gt;""),AND(FR9&gt;=FS$43,FR9&lt;&gt;""),AND(GP9&gt;=HA$43,GP9&lt;&gt;""),AND(GS9&gt;=HA$43,GS9&lt;&gt;""),AND(GW9&gt;=HA$43,GW9&lt;&gt;""),AND(GZ9&gt;=HA$43,GZ9&lt;&gt;""),AND(HX9&gt;=II$43,HX9&lt;&gt;""),AND(IA9&gt;=II$43,IA9&lt;&gt;""),AND(IE9&gt;=II$43,IE9&lt;&gt;""),AND(IH9&gt;=II$43,IH9&lt;&gt;""),AND(JF9&gt;=JQ$43,JF9&lt;&gt;""),AND(JI9&gt;=JQ$43,JI9&lt;&gt;""),AND(JM9&gt;=JQ$43,JM9&lt;&gt;""),AND(JP9&gt;=JQ$43,JP9&lt;&gt;""),AND(KN9&gt;=KY$43,KN9&lt;&gt;""),AND(KQ9&gt;=KY$43,KQ9&lt;&gt;""),AND(KU9&gt;=KY$43,KU9&lt;&gt;""),AND(KX9&gt;=KY$43,KX9&lt;&gt;""),AND(LV9&gt;=MG$43,LV9&lt;&gt;""),AND(LY9&gt;=MG$43,LY9&lt;&gt;""),AND(MC9&gt;=MG$43,MC9&lt;&gt;""),AND(MF9&gt;=MG$43,MF9&lt;&gt;""),AND(ND9&gt;=NO$43,ND9&lt;&gt;""),AND(NG9&gt;=NO$43,NG9&lt;&gt;""),AND(NK9&gt;=NO$43,NK9&lt;&gt;""),AND(NN9&gt;=NO$43,NN9&lt;&gt;""),AND(OL9&gt;=OW$43,OL9&lt;&gt;""),AND(OO9&gt;=OW$43,OO9&lt;&gt;""),AND(OS9&gt;=OW$43,OS9&lt;&gt;""),AND(OV9&gt;=OW$43,OV9&lt;&gt;""),AND(PT9&gt;=QE$43,PT9&lt;&gt;""),AND(PW9&gt;=QE$43,PW9&lt;&gt;""),AND(QA9&gt;=QE$43,QA9&lt;&gt;""),AND(QD9&gt;=QE$43,QD9&lt;&gt;""),AND(RB9&gt;=RM$43,RB9&lt;&gt;""),AND(RE9&gt;=RM$43,RE9&lt;&gt;""),AND(RI9&gt;=RM$43,RI9&lt;&gt;""),AND(RL9&gt;=RM$43,RL9&lt;&gt;""),AND(SJ9&gt;=SU$43,SJ9&lt;&gt;""),AND(SM9&gt;=SU$43,SM9&lt;&gt;""),AND(SQ9&gt;=SU$43,SQ9&lt;&gt;""),AND(ST9&gt;=SU$43,ST9&lt;&gt;"")),"P","")</f>
        <v>P</v>
      </c>
      <c r="J9" s="36" t="str">
        <f>IF(AND(I9="P",H9=""),"No DD",IF(OR(AND(AO9&gt;=AY$42,AO9&lt;&gt;"",AQ9&gt;=AY$46,AQ9&lt;&gt;"",AN9=""),AND(AR9&gt;=AY$42,AR9&lt;&gt;"",AT9&gt;=AY$46,AT9&lt;&gt;"",AN9=""),AND(AV9&gt;=AY$42,AV9&lt;&gt;"",AX9&gt;=AY$46,AX9&lt;&gt;"",AN9=""),AND(BP9&gt;=BZ$42,BP9&lt;&gt;"",BR9&gt;=BZ$46,BR9&lt;&gt;"",BO9=""),AND(BS9&gt;=BZ$42,BS9&lt;&gt;"",BU9&gt;=BZ$46,BU9&lt;&gt;"",BO9=""),AND(BW9&gt;=BZ$42,BW9&lt;&gt;"",BY9&gt;=BZ$46,BY9&lt;&gt;"",BO9=""),AND(CQ9&gt;=DA$42,CQ9&lt;&gt;"",CS9&gt;=DA$46,CS9&lt;&gt;"",CP9=""),AND(CT9&gt;=DA$42,CT9&lt;&gt;"",CV9&gt;=DA$46,CV9&lt;&gt;"",CP9=""),AND(CX9&gt;=DA$42,CX9&lt;&gt;"",CZ9&gt;=DA$46,CZ9&lt;&gt;"",CP9=""),AND(DX9&gt;=EK$42,DX9&lt;&gt;"",DZ9&gt;=EK$46,DZ9&lt;&gt;""),AND(EA9&gt;=EK$42,EA9&lt;&gt;"",EC9&gt;=EK$46,EC9&lt;&gt;""),AND(EE9&gt;=EK$42,EE9&lt;&gt;"",EG9&gt;=EK$46,EG9&lt;&gt;""),AND(EH9&gt;=EK$42,EH9&lt;&gt;"",EJ9&gt;=EK$46,EJ9&lt;&gt;""),AND(FF9&gt;=FS$42,FF9&lt;&gt;"",FH9&gt;=FS$46,FH9&lt;&gt;""),AND(FI9&gt;=FS$42,FI9&lt;&gt;"",FK9&gt;=FS$46,FK9&lt;&gt;""),AND(FM9&gt;=FS$42,FM9&lt;&gt;"",FO9&gt;=FS$46,FO9&lt;&gt;""),AND(FP9&gt;=FS$42,FP9&lt;&gt;"",FR9&gt;=FS$46,FR9&lt;&gt;""),AND(GN9&gt;=HA$42,GN9&lt;&gt;"",GP9&gt;=HA$46,GP9&lt;&gt;""),AND(GQ9&gt;=HA$42,GQ9&lt;&gt;"",GS9&gt;=HA$46,GS9&lt;&gt;""),AND(GU9&gt;=HA$42,GU9&lt;&gt;"",GW9&gt;=HA$46,GW9&lt;&gt;""),AND(GX9&gt;=HA$42,GX9&lt;&gt;"",GZ9&gt;=HA$46,GZ9&lt;&gt;""),AND(HV9&gt;=II$42,HV9&lt;&gt;"",HX9&gt;=II$46,HX9&lt;&gt;""),AND(HY9&gt;=II$42,HY9&lt;&gt;"",IA9&gt;=II$46,IA9&lt;&gt;""),AND(IC9&gt;=II$42,IC9&lt;&gt;"",IE9&gt;=II$46,IE9&lt;&gt;""),AND(IF9&gt;=II$42,IF9&lt;&gt;"",IH9&gt;=II$46,IH9&lt;&gt;""),AND(JD9&gt;=JQ$42,JD9&lt;&gt;"",JF9&gt;=JQ$46,JF9&lt;&gt;""),AND(JG9&gt;=JQ$42,JG9&lt;&gt;"",JI9&gt;=JQ$46,JI9&lt;&gt;""),AND(JK9&gt;=JQ$42,JK9&lt;&gt;"",JM9&gt;=JQ$46,JM9&lt;&gt;""),AND(JN9&gt;=JQ$42,JN9&lt;&gt;"",JP9&gt;=JQ$46,JP9&lt;&gt;""),AND(KL9&gt;=KY$42,KL9&lt;&gt;"",KN9&gt;=KY$46,KN9&lt;&gt;""),AND(KO9&gt;=KY$42,KO9&lt;&gt;"",KQ9&gt;=KY$46,KQ9&lt;&gt;""),AND(KS9&gt;=KY$42,KS9&lt;&gt;"",KU9&gt;=KY$46,KU9&lt;&gt;""),AND(KV9&gt;=KY$42,KV9&lt;&gt;"",KX9&gt;=KY$46,KX9&lt;&gt;""),AND(LT9&gt;=MG$42,LT9&lt;&gt;"",LV9&gt;=MG$46,LV9&lt;&gt;""),AND(LW9&gt;=MG$42,LW9&lt;&gt;"",LY9&gt;=MG$46,LY9&lt;&gt;""),AND(MA9&gt;=MG$42,MA9&lt;&gt;"",MC9&gt;=MG$46,MC9&lt;&gt;""),AND(MD9&gt;=MG$42,MD9&lt;&gt;"",MF9&gt;=MG$46,MF9&lt;&gt;""),AND(NB9&gt;=NO$42,NB9&lt;&gt;"",ND9&gt;=NO$46,ND9&lt;&gt;""),AND(NE9&gt;=NO$42,NE9&lt;&gt;"",NG9&gt;=NO$46,NG9&lt;&gt;""),AND(NI9&gt;=NO$42,NI9&lt;&gt;"",NK9&gt;=NO$46,NK9&lt;&gt;""),AND(NL9&gt;=NO$42,NL9&lt;&gt;"",NN9&gt;=NO$46,NN9&lt;&gt;""),AND(OJ9&gt;=OW$42,OJ9&lt;&gt;"",OL9&gt;=OW$46,OL9&lt;&gt;""),AND(OM9&gt;=OW$42,OM9&lt;&gt;"",OO9&gt;=OW$46,OO9&lt;&gt;""),AND(OQ9&gt;=OW$42,OQ9&lt;&gt;"",OS9&gt;=OW$46,OS9&lt;&gt;""),AND(OT9&gt;=OW$42,OT9&lt;&gt;"",OV9&gt;=OW$46,OV9&lt;&gt;""),AND(PR9&gt;=QE$42,PR9&lt;&gt;"",PT9&gt;=QE$46,PT9&lt;&gt;""),AND(PU9&gt;=QE$42,PU9&lt;&gt;"",PW9&gt;=QE$46,PW9&lt;&gt;""),AND(PY9&gt;=QE$42,PY9&lt;&gt;"",QA9&gt;=QE$46,QA9&lt;&gt;""),AND(QB9&gt;=QE$42,QB9&lt;&gt;"",QD9&gt;=QE$46,QD9&lt;&gt;""),AND(QZ9&gt;=RM$42,QZ9&lt;&gt;"",RB9&gt;=RM$46,RB9&lt;&gt;""),AND(RC9&gt;=RM$42,RC9&lt;&gt;"",RE9&gt;=RM$46,RE9&lt;&gt;""),AND(RG9&gt;=RM$42,RG9&lt;&gt;"",RI9&gt;=RM$46,RI9&lt;&gt;""),AND(RJ9&gt;=RM$42,RJ9&lt;&gt;"",RL9&gt;=RM$46,RL9&lt;&gt;""),AND(SH9&gt;=SU$42,SH9&lt;&gt;"",SJ9&gt;=SU$46,SJ9&lt;&gt;""),AND(SK9&gt;=SU$42,SK9&lt;&gt;"",SM9&gt;=SU$46,SM9&lt;&gt;""),AND(SO9&gt;=SU$42,SO9&lt;&gt;"",SQ9&gt;=SU$46,SQ9&lt;&gt;""),AND(SR9&gt;=SU$42,SR9&lt;&gt;"",ST9&gt;=SU$46,ST9&lt;&gt;"")),"Merit",IF(OR(AND(AO9&gt;=AY$41,AO9&lt;&gt;"",AQ9&gt;=AY$45,AQ9&lt;&gt;"",AN9=""),AND(AR9&gt;=AY$41,AR9&lt;&gt;"",AT9&gt;=AY$45,AT9&lt;&gt;"",AN9=""),AND(AV9&gt;=AY$41,AV9&lt;&gt;"",AX9&gt;=AY$45,AX9&lt;&gt;"",AN9=""),AND(BP9&gt;=BZ$41,BP9&lt;&gt;"",BR9&gt;=BZ$45,BR9&lt;&gt;"",BO9=""),AND(BS9&gt;=BZ$41,BS9&lt;&gt;"",BU9&gt;=BZ$45,BU9&lt;&gt;"",BO9=""),AND(BW9&gt;=BZ$41,BW9&lt;&gt;"",BY9&gt;=BZ$45,BY9&lt;&gt;"",BO9=""),AND(CQ9&gt;=DA$41,CQ9&lt;&gt;"",CS9&gt;=DA$45,CS9&lt;&gt;"",CP9=""),AND(CT9&gt;=DA$41,CT9&lt;&gt;"",CV9&gt;=DA$45,CV9&lt;&gt;"",CP9=""),AND(CX9&gt;=DA$41,CX9&lt;&gt;"",CZ9&gt;=DA$45,CZ9&lt;&gt;"",CP9=""),AND(DX9&gt;=EK$41,DX9&lt;&gt;"",DZ9&gt;=EK$45,DZ9&lt;&gt;""),AND(EA9&gt;=EK$41,EA9&lt;&gt;"",EC9&gt;=EK$45,EC9&lt;&gt;""),AND(EE9&gt;=EK$41,EE9&lt;&gt;"",EG9&gt;=EK$45,EG9&lt;&gt;""),AND(EH9&gt;=EK$41,EH9&lt;&gt;"",EJ9&gt;=EK$45,EJ9&lt;&gt;""),AND(FF9&gt;=FS$41,FF9&lt;&gt;"",FH9&gt;=FS$45,FH9&lt;&gt;""),AND(FI9&gt;=FS$41,FI9&lt;&gt;"",FK9&gt;=FS$45,FK9&lt;&gt;""),AND(FM9&gt;=FS$41,FM9&lt;&gt;"",FO9&gt;=FS$45,FO9&lt;&gt;""),AND(FP9&gt;=FS$41,FP9&lt;&gt;"",FR9&gt;=FS$45,FR9&lt;&gt;""),AND(GN9&gt;=HA$41,GN9&lt;&gt;"",GP9&gt;=HA$45,GP9&lt;&gt;""),AND(GQ9&gt;=HA$41,GQ9&lt;&gt;"",GS9&gt;=HA$45,GS9&lt;&gt;""),AND(GU9&gt;=HA$41,GU9&lt;&gt;"",GW9&gt;=HA$45,GW9&lt;&gt;""),AND(GX9&gt;=HA$41,GX9&lt;&gt;"",GZ9&gt;=HA$45,GZ9&lt;&gt;""),AND(HV9&gt;=II$41,HV9&lt;&gt;"",HX9&gt;=II$45,HX9&lt;&gt;""),AND(HY9&gt;=II$41,HY9&lt;&gt;"",IA9&gt;=II$45,IA9&lt;&gt;""),AND(IC9&gt;=II$41,IC9&lt;&gt;"",IE9&gt;=II$45,IE9&lt;&gt;""),AND(IF9&gt;=II$41,IF9&lt;&gt;"",IH9&gt;=II$45,IH9&lt;&gt;""),AND(JD9&gt;=JQ$41,JD9&lt;&gt;"",JF9&gt;=JQ$45,JF9&lt;&gt;""),AND(JG9&gt;=JQ$41,JG9&lt;&gt;"",JI9&gt;=JQ$45,JI9&lt;&gt;""),AND(JK9&gt;=JQ$41,JK9&lt;&gt;"",JM9&gt;=JQ$45,JM9&lt;&gt;""),AND(JN9&gt;=JQ$41,JN9&lt;&gt;"",JP9&gt;=JQ$45,JP9&lt;&gt;""),AND(KL9&gt;=KY$41,KL9&lt;&gt;"",KN9&gt;=KY$45,KN9&lt;&gt;""),AND(KO9&gt;=KY$41,KO9&lt;&gt;"",KQ9&gt;=KY$45,KQ9&lt;&gt;""),AND(KS9&gt;=KY$41,KS9&lt;&gt;"",KU9&gt;=KY$45,KU9&lt;&gt;""),AND(KV9&gt;=KY$41,KV9&lt;&gt;"",KX9&gt;=KY$45,KX9&lt;&gt;""),AND(LT9&gt;=MG$41,LT9&lt;&gt;"",LV9&gt;=MG$45,LV9&lt;&gt;""),AND(LW9&gt;=MG$41,LW9&lt;&gt;"",LY9&gt;=MG$45,LY9&lt;&gt;""),AND(MA9&gt;=MG$41,MA9&lt;&gt;"",MC9&gt;=MG$45,MC9&lt;&gt;""),AND(MD9&gt;=MG$41,MD9&lt;&gt;"",MF9&gt;=MG$45,MF9&lt;&gt;""),AND(NB9&gt;=NO$41,NB9&lt;&gt;"",ND9&gt;=NO$45,ND9&lt;&gt;""),AND(NE9&gt;=NO$41,NE9&lt;&gt;"",NG9&gt;=NO$45,NG9&lt;&gt;""),AND(NI9&gt;=NO$41,NI9&lt;&gt;"",NK9&gt;=NO$45,NK9&lt;&gt;""),AND(NL9&gt;=NO$41,NL9&lt;&gt;"",NN9&gt;=NO$45,NN9&lt;&gt;""),AND(OJ9&gt;=OW$41,OJ9&lt;&gt;"",OL9&gt;=OW$45,OL9&lt;&gt;""),AND(OM9&gt;=OW$41,OM9&lt;&gt;"",OO9&gt;=OW$45,OO9&lt;&gt;""),AND(OQ9&gt;=OW$41,OQ9&lt;&gt;"",OS9&gt;=OW$45,OS9&lt;&gt;""),AND(OT9&gt;=OW$41,OT9&lt;&gt;"",OV9&gt;=OW$45,OV9&lt;&gt;""),AND(PR9&gt;=QE$41,PR9&lt;&gt;"",PT9&gt;=QE$45,PT9&lt;&gt;""),AND(PU9&gt;=QE$41,PU9&lt;&gt;"",PW9&gt;=QE$45,PW9&lt;&gt;""),AND(PY9&gt;=QE$41,PY9&lt;&gt;"",QA9&gt;=QE$45,QA9&lt;&gt;""),AND(QB9&gt;=QE$41,QB9&lt;&gt;"",QD9&gt;=QE$45,QD9&lt;&gt;""),AND(QZ9&gt;=RM$41,QZ9&lt;&gt;"",RB9&gt;=RM$45,RB9&lt;&gt;""),AND(RC9&gt;=RM$41,RC9&lt;&gt;"",RE9&gt;=RM$45,RE9&lt;&gt;""),AND(RG9&gt;=RM$41,RG9&lt;&gt;"",RI9&gt;=RM$45,RI9&lt;&gt;""),AND(RJ9&gt;=RM$41,RJ9&lt;&gt;"",RL9&gt;=RM$45,RL9&lt;&gt;""),AND(SH9&gt;=SU$41,SH9&lt;&gt;"",SJ9&gt;=SU$45,SJ9&lt;&gt;""),AND(SK9&gt;=SU$41,SK9&lt;&gt;"",SM9&gt;=SU$45,SM9&lt;&gt;""),AND(SO9&gt;=SU$41,SO9&lt;&gt;"",SQ9&gt;=SU$45,SQ9&lt;&gt;""),AND(SR9&gt;=SU$41,SR9&lt;&gt;"",ST9&gt;=SU$45,ST9&lt;&gt;"")),"Excellence",IF(K9="P","Worlds Team",IF(H9="P","National Team","")))))</f>
        <v>National Team</v>
      </c>
      <c r="K9" s="3" t="str">
        <f>IF(OR(AND(AO9&gt;=AY$40,AO9&lt;&gt;"",AQ9&gt;=AY$44,AQ9&lt;&gt;"",AN9=""),AND(AR9&gt;=AY$40,AR9&lt;&gt;"",AT9&gt;=AY$44,AT9&lt;&gt;"",AN9=""),AND(AV9&gt;=AY$40,AV9&lt;&gt;"",AX9&gt;=AY$44,AX9&lt;&gt;"",AN9=""),AND(BP9&gt;=BZ$40,BP9&lt;&gt;"",BR9&gt;=BZ$44,BR9&lt;&gt;"",BO9=""),AND(BS9&gt;=BZ$40,BS9&lt;&gt;"",BU9&gt;=BZ$44,BU9&lt;&gt;"",BO9=""),AND(BW9&gt;=BZ$40,BW9&lt;&gt;"",BY9&gt;=BZ$44,BY9&lt;&gt;"",BO9=""),AND(CQ9&gt;=DA$40,CQ9&lt;&gt;"",CS9&gt;=DA$44,CS9&lt;&gt;"",CP9=""),AND(CT9&gt;=DA$40,CT9&lt;&gt;"",CV9&gt;=DA$44,CV9&lt;&gt;"",CP9=""),AND(CX9&gt;=DA$40,CX9&lt;&gt;"",CZ9&gt;=DA$44,CZ9&lt;&gt;"",CP9=""),AND(DX9&gt;=EK$40,DX9&lt;&gt;"",DZ9&gt;=EK$44,DZ9&lt;&gt;""),AND(EA9&gt;=EK$40,EA9&lt;&gt;"",EC9&gt;=EK$44,EC9&lt;&gt;""),AND(EE9&gt;=EK$40,EE9&lt;&gt;"",EG9&gt;=EK$44,EG9&lt;&gt;""),AND(EH9&gt;=EK$40,EH9&lt;&gt;"",EJ9&gt;=EK$44,EJ9&lt;&gt;""),AND(FF9&gt;=FS$40,FF9&lt;&gt;"",FH9&gt;=FS$44,FH9&lt;&gt;""),AND(FI9&gt;=FS$40,FI9&lt;&gt;"",FK9&gt;=FS$44,FK9&lt;&gt;""),AND(FM9&gt;=FS$40,FM9&lt;&gt;"",FO9&gt;=FS$44,FO9&lt;&gt;""),AND(FP9&gt;=FS$40,FP9&lt;&gt;"",FR9&gt;=FS$44,FR9&lt;&gt;""),AND(GN9&gt;=HA$40,GN9&lt;&gt;"",GP9&gt;=HA$44,GP9&lt;&gt;""),AND(GQ9&gt;=HA$40,GQ9&lt;&gt;"",GS9&gt;=HA$44,GS9&lt;&gt;""),AND(GU9&gt;=HA$40,GU9&lt;&gt;"",GW9&gt;=HA$44,GW9&lt;&gt;""),AND(GX9&gt;=HA$40,GX9&lt;&gt;"",GZ9&gt;=HA$44,GZ9&lt;&gt;""),AND(HV9&gt;=II$40,HV9&lt;&gt;"",HX9&gt;=II$44,HX9&lt;&gt;""),AND(HY9&gt;=II$40,HY9&lt;&gt;"",IA9&gt;=II$44,IA9&lt;&gt;""),AND(IC9&gt;=II$40,IC9&lt;&gt;"",IE9&gt;=II$44,IE9&lt;&gt;""),AND(IF9&gt;=II$40,IF9&lt;&gt;"",IH9&gt;=II$44,IH9&lt;&gt;""),AND(JD9&gt;=JQ$40,JD9&lt;&gt;"",JF9&gt;=JQ$44,JF9&lt;&gt;""),AND(JG9&gt;=JQ$40,JG9&lt;&gt;"",JI9&gt;=JQ$44,JI9&lt;&gt;""),AND(JK9&gt;=JQ$40,JK9&lt;&gt;"",JM9&gt;=JQ$44,JM9&lt;&gt;""),AND(JN9&gt;=JQ$40,JN9&lt;&gt;"",JP9&gt;=JQ$44,JP9&lt;&gt;""),AND(KL9&gt;=KY$40,KL9&lt;&gt;"",KN9&gt;=KY$44,KN9&lt;&gt;""),AND(KO9&gt;=KY$40,KO9&lt;&gt;"",KQ9&gt;=KY$44,KQ9&lt;&gt;""),AND(KS9&gt;=KY$40,KS9&lt;&gt;"",KU9&gt;=KY$44,KU9&lt;&gt;""),AND(KV9&gt;=KY$40,KV9&lt;&gt;"",KX9&gt;=KY$44,KX9&lt;&gt;""),AND(LT9&gt;=MG$40,LT9&lt;&gt;"",LV9&gt;=MG$44,LV9&lt;&gt;""),AND(LW9&gt;=MG$40,LW9&lt;&gt;"",LY9&gt;=MG$44,LY9&lt;&gt;""),AND(MA9&gt;=MG$40,MA9&lt;&gt;"",MC9&gt;=MG$44,MC9&lt;&gt;""),AND(MD9&gt;=MG$40,MD9&lt;&gt;"",MF9&gt;=MG$44,MF9&lt;&gt;""),AND(NB9&gt;=NO$40,NB9&lt;&gt;"",ND9&gt;=NO$44,ND9&lt;&gt;""),AND(NE9&gt;=NO$40,NE9&lt;&gt;"",NG9&gt;=NO$44,NG9&lt;&gt;""),AND(NI9&gt;=NO$40,NI9&lt;&gt;"",NK9&gt;=NO$44,NK9&lt;&gt;""),AND(NL9&gt;=NO$40,NL9&lt;&gt;"",NN9&gt;=NO$44,NN9&lt;&gt;""),AND(OJ9&gt;=OW$40,OJ9&lt;&gt;"",OL9&gt;=OW$44,OL9&lt;&gt;""),AND(OM9&gt;=OW$40,OM9&lt;&gt;"",OO9&gt;=OW$44,OO9&lt;&gt;""),AND(OQ9&gt;=OW$40,OQ9&lt;&gt;"",OS9&gt;=OW$44,OS9&lt;&gt;""),AND(OT9&gt;=OW$40,OT9&lt;&gt;"",OV9&gt;=OW$44,OV9&lt;&gt;""),AND(PR9&gt;=QE$40,PR9&lt;&gt;"",PT9&gt;=QE$44,PT9&lt;&gt;""),AND(PU9&gt;=QE$40,PU9&lt;&gt;"",PW9&gt;=QE$44,PW9&lt;&gt;""),AND(PY9&gt;=QE$40,PY9&lt;&gt;"",QA9&gt;=QE$44,QA9&lt;&gt;""),AND(QB9&gt;=QE$40,QB9&lt;&gt;"",QD9&gt;=QE$44,QD9&lt;&gt;""),AND(QZ9&gt;=RM$40,QZ9&lt;&gt;"",RB9&gt;=RM$44,RB9&lt;&gt;""),AND(RC9&gt;=RM$40,RC9&lt;&gt;"",RE9&gt;=RM$44,RE9&lt;&gt;""),AND(RG9&gt;=RM$40,RG9&lt;&gt;"",RI9&gt;=RM$44,RI9&lt;&gt;""),AND(RJ9&gt;=RM$40,RJ9&lt;&gt;"",RL9&gt;=RM$44,RL9&lt;&gt;""),AND(SH9&gt;=SU$40,SH9&lt;&gt;"",SJ9&gt;=SU$44,SJ9&lt;&gt;""),AND(SK9&gt;=SU$40,SK9&lt;&gt;"",SM9&gt;=SU$44,SM9&lt;&gt;""),AND(SO9&gt;=SU$40,SO9&lt;&gt;"",SQ9&gt;=SU$44,SQ9&lt;&gt;""),AND(SR9&gt;=SU$40,SR9&lt;&gt;"",ST9&gt;=SU$44,ST9&lt;&gt;"")),"P","")</f>
        <v/>
      </c>
      <c r="L9" s="8">
        <f>IF(COUNT(AQ9,AT9,BR9,BU9,CS9,CV9)&gt;0,LARGE((AQ9,AT9,BR9,BU9,CS9,CV9),1),0)</f>
        <v>49.53</v>
      </c>
      <c r="M9" s="8" t="str">
        <f>IF(L9="","",IF(OR(L9=CS9,L9=CV9),$CA$1,IF(OR(L9=BR9,L9=BU9),$AZ$1,IF(OR(L9=AQ9,L9=AT9),$Y$1,""))))</f>
        <v>2024 Nationals</v>
      </c>
      <c r="N9" s="8">
        <f>IF(COUNT(AQ9,AT9,BR9,BU9,CS9,CV9)&gt;1,LARGE((AQ9,AT9,BR9,BU9,CS9,CV9),2),0)</f>
        <v>32.82</v>
      </c>
      <c r="O9" s="8" t="str">
        <f>IF(N9="","",IF(OR(N9=CS9,N9=CV9),$CA$1,IF(OR(N9=BR9,N9=BU9),$AZ$1,IF(OR(N9=AQ9,N9=AT9),$Y$1,""))))</f>
        <v>2024 Elite Canada</v>
      </c>
      <c r="P9" s="8">
        <f>IF(COUNT(AQ9,AT9,BR9,BU9,CS9,CV9)&gt;2,MAX(AX9,BY9,CZ9,LARGE((AQ9,AT9,BR9,BU9,CS9,CV9),3)),IF(MAX(AX9,BY9,CZ9)&gt;0,MAX(AX9,BY9,CZ9),0))</f>
        <v>48.930000000000007</v>
      </c>
      <c r="Q9" s="8" t="str">
        <f>IF(P9="","",IF(OR(P9=CS9,P9=CV9,P9=CZ9),$CA$1,IF(OR(P9=BR9,P9=BU9,P9=BY9),$AZ$1,IF(OR(P9=AQ9,P9=AT9,P9=AX9),$Y$1,""))))</f>
        <v>2024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11.6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Nationals</v>
      </c>
      <c r="T9" s="8">
        <f>IF(MAX(IF(AO9&gt;=$AY$39,AP9,0),IF(AR9&gt;=$AY$39,AS9,0),IF(AV9&gt;=$AY$39,AW9,0),IF(BP9&gt;=$BZ$39,BQ9,0),IF(BS9&gt;=$BZ$39,BT9,0),IF(BW9&gt;=$BZ$39,BX9,0),IF(CQ9&gt;=$DA$39,CR9,0),IF(CT9&gt;=$DA$39,CU9,0),IF(CX9&gt;=$DA$39,CY9,0),IF(DX9&gt;=$EK$39,DY9,0),IF(EA9&gt;=$EK$39,EB9,0),IF(EE9&gt;=$EK$39,EF9,0),IF(EH9&gt;=$EK$39,EI9,0),IF(FF9&gt;=$FS$39,FG9,0),IF(FI9&gt;=$FS$39,FJ9,0),IF(FM9&gt;=$FS$39,FN9,0),IF(FP9&gt;=$FS$39,FQ9,0),IF(GN9&gt;=$HA$39,GO9,0),IF(GQ9&gt;=$HA$39,GR9,0),IF(GU9&gt;=$HA$39,GV9,0),IF(GX9&gt;=$HA$39,GY9,0),IF(HV9&gt;=$II$39,HW9,0),IF(HY9&gt;=$II$39,HZ9,0),IF(IC9&gt;=$II$39,ID9,0),IF(IF9&gt;=$II$39,IG9,0),IF(JD9&gt;=$JQ$39,JE9,0),IF(JG9&gt;=$JQ$39,JH9,0),IF(JK9&gt;=$JQ$39,JL9,0),IF(JN9&gt;=$JQ$39,JO9,0),IF(KL9&gt;=$KY$39,KM9,0),IF(KO9&gt;=$KY$39,KP9,0),IF(KS9&gt;=$KY$39,KT9,0),IF(KV9&gt;=$KY$39,KW9,0),IF(LT9&gt;=$MG$39,LU9,0),IF(LW9&gt;=$MG$39,LX9,0),IF(MA9&gt;=$MG$39,MB9,0),IF(MD9&gt;=$MG$39,ME9,0),IF(NB9&gt;=$NO$39,NC9,0),IF(NE9&gt;=$NO$39,NF9,0),IF(NI9&gt;=$NO$39,NJ9,0),IF(NL9&gt;=$NO$39,NM9,0),IF(OJ9&gt;=$OW$39,OK9,0),IF(OM9&gt;=$OW$39,ON9,0),IF(OQ9&gt;=$OW$39,OR9,0),IF(OT9&gt;=$OW$39,OU9,0),IF(PR9&gt;=$QE$39,PS9,0),IF(PU9&gt;=$QE$39,PV9,0),IF(PY9&gt;=$QE$39,PZ9,0),IF(QB9&gt;=$QE$39,QC9,0),IF(QZ9&gt;=$RM$39,RA9,0),IF(RC9&gt;=$RM$39,RD9,0),IF(RG9&gt;=$RM$39,RH9,0),IF(RJ9&gt;=$RM$39,RK9,0),IF(SH9&gt;=$SU$39,SI9,0),IF(SK9&gt;=$SU$39,SL9,0),IF(SO9&gt;=$SU$39,SP9,0),IF(SR9&gt;=$SU$39,SS9,0))&gt;0,MAX(IF(AO9&gt;=$AY$39,AP9,0),IF(AR9&gt;=$AY$39,AS9,0),IF(AV9&gt;=$AY$39,AW9,0),IF(BP9&gt;=$BZ$39,BQ9,0),IF(BS9&gt;=$BZ$39,BT9,0),IF(BW9&gt;=$BZ$39,BX9,0),IF(CQ9&gt;=$DA$39,CR9,0),IF(CT9&gt;=$DA$39,CU9,0),IF(CX9&gt;=$DA$39,CY9,0),IF(DX9&gt;=$EK$39,DY9,0),IF(EA9&gt;=$EK$39,EB9,0),IF(EE9&gt;=$EK$39,EF9,0),IF(EH9&gt;=$EK$39,EI9,0),IF(FF9&gt;=$FS$39,FG9,0),IF(FI9&gt;=$FS$39,FJ9,0),IF(FM9&gt;=$FS$39,FN9,0),IF(FP9&gt;=$FS$39,FQ9,0),IF(GN9&gt;=$HA$39,GO9,0),IF(GQ9&gt;=$HA$39,GR9,0),IF(GU9&gt;=$HA$39,GV9,0),IF(GX9&gt;=$HA$39,GY9,0),IF(HV9&gt;=$II$39,HW9,0),IF(HY9&gt;=$II$39,HZ9,0),IF(IC9&gt;=$II$39,ID9,0),IF(IF9&gt;=$II$39,IG9,0),IF(JD9&gt;=$JQ$39,JE9,0),IF(JG9&gt;=$JQ$39,JH9,0),IF(JK9&gt;=$JQ$39,JL9,0),IF(JN9&gt;=$JQ$39,JO9,0),IF(KL9&gt;=$KY$39,KM9,0),IF(KO9&gt;=$KY$39,KP9,0),IF(KS9&gt;=$KY$39,KT9,0),IF(KV9&gt;=$KY$39,KW9,0),IF(LT9&gt;=$MG$39,LU9,0),IF(LW9&gt;=$MG$39,LX9,0),IF(MA9&gt;=$MG$39,MB9,0),IF(MD9&gt;=$MG$39,ME9,0),IF(NB9&gt;=$NO$39,NC9,0),IF(NE9&gt;=$NO$39,NF9,0),IF(NI9&gt;=$NO$39,NJ9,0),IF(NL9&gt;=$NO$39,NM9,0),IF(OJ9&gt;=$OW$39,OK9,0),IF(OM9&gt;=$OW$39,ON9,0),IF(OQ9&gt;=$OW$39,OR9,0),IF(OT9&gt;=$OW$39,OU9,0),IF(PR9&gt;=$QE$39,PS9,0),IF(PU9&gt;=$QE$39,PV9,0),IF(PY9&gt;=$QE$39,PZ9,0),IF(QB9&gt;=$QE$39,QC9,0),IF(QZ9&gt;=$RM$39,RA9,0),IF(RC9&gt;=$RM$39,RD9,0),IF(RG9&gt;=$RM$39,RH9,0),IF(RJ9&gt;=$RM$39,RK9,0),IF(SH9&gt;=$SU$39,SI9,0),IF(SK9&gt;=$SU$39,SL9,0),IF(SO9&gt;=$SU$39,SP9,0),IF(SR9&gt;=$SU$39,SS9,0)),0)</f>
        <v>13.73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2024 Nationals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>
        <v>7.1</v>
      </c>
      <c r="Z9" s="22">
        <v>4.5999999999999996</v>
      </c>
      <c r="AA9" s="22">
        <v>6.5</v>
      </c>
      <c r="AB9" s="22">
        <v>6.83</v>
      </c>
      <c r="AC9" s="22">
        <v>0</v>
      </c>
      <c r="AD9" s="22"/>
      <c r="AE9" s="22"/>
      <c r="AF9" s="22"/>
      <c r="AG9" s="22"/>
      <c r="AH9" s="22"/>
      <c r="AI9" s="22">
        <v>13.1</v>
      </c>
      <c r="AJ9" s="22">
        <v>8.1</v>
      </c>
      <c r="AK9" s="22">
        <v>8.5</v>
      </c>
      <c r="AL9" s="22">
        <v>12.27</v>
      </c>
      <c r="AM9" s="22">
        <v>0</v>
      </c>
      <c r="AN9" s="27"/>
      <c r="AO9" s="38">
        <f>IF(AA9&gt;0,AA9,"")</f>
        <v>6.5</v>
      </c>
      <c r="AP9" s="38">
        <f>IF(AB9&gt;0,AB9,"")</f>
        <v>6.83</v>
      </c>
      <c r="AQ9" s="40">
        <f>IF(SUM(Y9:AB9)-AC9&gt;0,SUM(Y9:AB9)-AC9,"")</f>
        <v>25.03</v>
      </c>
      <c r="AR9" s="40" t="str">
        <f>IF(AF9&gt;0,AF9,"")</f>
        <v/>
      </c>
      <c r="AS9" s="40" t="str">
        <f>IF(AG9&gt;0,AG9,"")</f>
        <v/>
      </c>
      <c r="AT9" s="40" t="str">
        <f>IF(SUM(AD9:AG9)-AH9&gt;0,SUM(AD9:AG9)-AH9,"")</f>
        <v/>
      </c>
      <c r="AU9" s="40">
        <f>IF(AQ9="","",MAX(AQ9,AT9))</f>
        <v>25.03</v>
      </c>
      <c r="AV9" s="40">
        <f>IF(AK9&gt;0,AK9,"")</f>
        <v>8.5</v>
      </c>
      <c r="AW9" s="40">
        <f>IF(AL9&gt;0,AL9,"")</f>
        <v>12.27</v>
      </c>
      <c r="AX9" s="40">
        <f>IF(SUM(AI9:AL9)-AM9&gt;0,SUM(AI9:AL9)-AM9,"")</f>
        <v>41.97</v>
      </c>
      <c r="AY9" s="40">
        <f>IF(SUM(AU9,AX9)&gt;0,SUM(AU9,AX9),"")</f>
        <v>67</v>
      </c>
      <c r="AZ9" s="26">
        <v>6.1</v>
      </c>
      <c r="BA9" s="26">
        <v>3.6</v>
      </c>
      <c r="BB9" s="26">
        <v>4.5999999999999996</v>
      </c>
      <c r="BC9" s="26">
        <v>5.68</v>
      </c>
      <c r="BD9" s="26">
        <v>0</v>
      </c>
      <c r="BE9" s="26">
        <v>9.8000000000000007</v>
      </c>
      <c r="BF9" s="26">
        <v>6.5</v>
      </c>
      <c r="BG9" s="26">
        <v>7</v>
      </c>
      <c r="BH9" s="26">
        <v>9.52</v>
      </c>
      <c r="BI9" s="26">
        <v>0</v>
      </c>
      <c r="BJ9" s="26"/>
      <c r="BK9" s="26"/>
      <c r="BL9" s="26"/>
      <c r="BM9" s="26"/>
      <c r="BN9" s="26"/>
      <c r="BO9" s="28"/>
      <c r="BP9" s="39">
        <f>IF(BB9&gt;0,BB9,"")</f>
        <v>4.5999999999999996</v>
      </c>
      <c r="BQ9" s="39">
        <f>IF(BC9&gt;0,BC9,"")</f>
        <v>5.68</v>
      </c>
      <c r="BR9" s="11">
        <f>IF(SUM(AZ9:BC9)-BD9&gt;0,SUM(AZ9:BC9)-BD9,"")</f>
        <v>19.979999999999997</v>
      </c>
      <c r="BS9" s="11">
        <f>IF(BG9&gt;0,BG9,"")</f>
        <v>7</v>
      </c>
      <c r="BT9" s="11">
        <f>IF(BH9&gt;0,BH9,"")</f>
        <v>9.52</v>
      </c>
      <c r="BU9" s="11">
        <f>IF(SUM(BE9:BH9)-BI9&gt;0,SUM(BE9:BH9)-BI9,"")</f>
        <v>32.82</v>
      </c>
      <c r="BV9" s="11">
        <f>IF(BR9="","",MAX(BR9,BU9))</f>
        <v>32.82</v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>
        <f>IF(SUM(BV9,BY9)&gt;0,SUM(BV9,BY9),"")</f>
        <v>32.82</v>
      </c>
      <c r="CA9" s="22">
        <v>15.7</v>
      </c>
      <c r="CB9" s="22">
        <v>8.6999999999999993</v>
      </c>
      <c r="CC9" s="22">
        <v>11.4</v>
      </c>
      <c r="CD9" s="22">
        <v>13.73</v>
      </c>
      <c r="CE9" s="22">
        <v>0</v>
      </c>
      <c r="CF9" s="22">
        <v>9.4</v>
      </c>
      <c r="CG9" s="22">
        <v>5.5</v>
      </c>
      <c r="CH9" s="22">
        <v>7.1</v>
      </c>
      <c r="CI9" s="22">
        <v>8.33</v>
      </c>
      <c r="CJ9" s="22">
        <v>0</v>
      </c>
      <c r="CK9" s="22">
        <v>14.8</v>
      </c>
      <c r="CL9" s="22">
        <v>8.8000000000000007</v>
      </c>
      <c r="CM9" s="22">
        <v>11.6</v>
      </c>
      <c r="CN9" s="22">
        <v>13.73</v>
      </c>
      <c r="CO9" s="22">
        <v>0</v>
      </c>
      <c r="CP9" s="27"/>
      <c r="CQ9" s="38">
        <f>IF(CC9&gt;0,CC9,"")</f>
        <v>11.4</v>
      </c>
      <c r="CR9" s="38">
        <f>IF(CD9&gt;0,CD9,"")</f>
        <v>13.73</v>
      </c>
      <c r="CS9" s="40">
        <f>IF(SUM(CA9:CD9)-CE9&gt;0,SUM(CA9:CD9)-CE9,"")</f>
        <v>49.53</v>
      </c>
      <c r="CT9" s="40">
        <f>IF(CH9&gt;0,CH9,"")</f>
        <v>7.1</v>
      </c>
      <c r="CU9" s="40">
        <f>IF(CI9&gt;0,CI9,"")</f>
        <v>8.33</v>
      </c>
      <c r="CV9" s="40">
        <f>IF(SUM(CF9:CI9)-CJ9&gt;0,SUM(CF9:CI9)-CJ9,"")</f>
        <v>30.33</v>
      </c>
      <c r="CW9" s="40">
        <f>IF(CS9="","",MAX(CS9,CV9))</f>
        <v>49.53</v>
      </c>
      <c r="CX9" s="40">
        <f>IF(CM9&gt;0,CM9,"")</f>
        <v>11.6</v>
      </c>
      <c r="CY9" s="40">
        <f>IF(CN9&gt;0,CN9,"")</f>
        <v>13.73</v>
      </c>
      <c r="CZ9" s="40">
        <f>IF(SUM(CK9:CN9)-CO9&gt;0,SUM(CK9:CN9)-CO9,"")</f>
        <v>48.930000000000007</v>
      </c>
      <c r="DA9" s="40">
        <f>IF(SUM(CW9,CZ9)&gt;0,SUM(CW9,CZ9),"")</f>
        <v>98.460000000000008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>
        <v>4.7</v>
      </c>
      <c r="EM9" s="18">
        <v>2.9</v>
      </c>
      <c r="EN9" s="18">
        <v>3.6</v>
      </c>
      <c r="EO9" s="18">
        <v>4.37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>
        <f>IF(EN9&gt;0,EN9,"")</f>
        <v>3.6</v>
      </c>
      <c r="FG9" s="11">
        <f>IF(EO9&gt;0,EO9,"")</f>
        <v>4.37</v>
      </c>
      <c r="FH9" s="11">
        <f>IF(SUM(EL9:EO9)-EP9&gt;0,SUM(EL9:EO9)-EP9,"")</f>
        <v>15.57</v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>
        <f>IF(MAX(FH9,FK9)&gt;0,MAX(FH9,FK9),"")</f>
        <v>15.57</v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>
        <f>IF(SUM(FL9,FO9,FR9)&gt;0,SUM(FL9,FO9,FR9),"")</f>
        <v>15.57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10.899999999999999</v>
      </c>
      <c r="SW9" s="22">
        <f>IF($CP9="P",CB9,(CB9+BA9)/2)</f>
        <v>6.1499999999999995</v>
      </c>
      <c r="SX9" s="22">
        <f>IF($CP9="P",CC9,(CC9+BB9)/2)</f>
        <v>8</v>
      </c>
      <c r="SY9" s="22">
        <f>IF($CP9="P",CD9,(CD9+BC9)/2)</f>
        <v>9.7050000000000001</v>
      </c>
      <c r="SZ9" s="22">
        <f>IF($CP9="P",CE9,(CE9+BD9)/2)</f>
        <v>0</v>
      </c>
      <c r="TA9" s="22">
        <f>IF($CP9="P",CF9,(CF9+BE9)/2)</f>
        <v>9.6000000000000014</v>
      </c>
      <c r="TB9" s="22">
        <f>IF($CP9="P",CG9,(CG9+BF9)/2)</f>
        <v>6</v>
      </c>
      <c r="TC9" s="22">
        <f>IF($CP9="P",CH9,(CH9+BG9)/2)</f>
        <v>7.05</v>
      </c>
      <c r="TD9" s="22">
        <f>IF($CP9="P",CI9,(CI9+BH9)/2)</f>
        <v>8.9250000000000007</v>
      </c>
      <c r="TE9" s="22">
        <f>IF($CP9="P",CJ9,(CJ9+BI9)/2)</f>
        <v>0</v>
      </c>
      <c r="TF9" s="22">
        <f>IF($CP9="P",CK9,(CK9+BJ9)/2)</f>
        <v>7.4</v>
      </c>
      <c r="TG9" s="22">
        <f>IF($CP9="P",CL9,(CL9+BK9)/2)</f>
        <v>4.4000000000000004</v>
      </c>
      <c r="TH9" s="22">
        <f>IF($CP9="P",CM9,(CM9+BL9)/2)</f>
        <v>5.8</v>
      </c>
      <c r="TI9" s="22">
        <f>IF($CP9="P",CN9,(CN9+BM9)/2)</f>
        <v>6.8650000000000002</v>
      </c>
      <c r="TJ9" s="22">
        <f>IF($CP9="P",CO9,(CO9+BN9)/2)</f>
        <v>0</v>
      </c>
      <c r="TK9" s="27" t="s">
        <v>46</v>
      </c>
      <c r="TL9" s="40">
        <f>IF(SX9&gt;0,SX9,"")</f>
        <v>8</v>
      </c>
      <c r="TM9" s="40">
        <f>IF(SY9&gt;0,SY9,"")</f>
        <v>9.7050000000000001</v>
      </c>
      <c r="TN9" s="40">
        <f>IF(SUM(SV9:SY9)-SZ9&gt;0,SUM(SV9:SY9)-SZ9,"")</f>
        <v>34.754999999999995</v>
      </c>
      <c r="TO9" s="40">
        <f>IF(TC9&gt;0,TC9,"")</f>
        <v>7.05</v>
      </c>
      <c r="TP9" s="40">
        <f>IF(TD9&gt;0,TD9,"")</f>
        <v>8.9250000000000007</v>
      </c>
      <c r="TQ9" s="40">
        <f>IF(SUM(TA9:TD9)-TE9&gt;0,SUM(TA9:TD9)-TE9,"")</f>
        <v>31.575000000000003</v>
      </c>
      <c r="TR9" s="40">
        <f>IF(MAX(TN9,TQ9)&gt;0,MAX(TN9,TQ9),"")</f>
        <v>34.754999999999995</v>
      </c>
      <c r="TS9" s="40">
        <f>IF(TH9&gt;0,TH9,"")</f>
        <v>5.8</v>
      </c>
      <c r="TT9" s="40">
        <f>IF(TI9&gt;0,TI9,"")</f>
        <v>6.8650000000000002</v>
      </c>
      <c r="TU9" s="40">
        <f>IF(SUM(TF9:TI9)-TJ9&gt;0,SUM(TF9:TI9)-TJ9,"")</f>
        <v>24.465000000000003</v>
      </c>
      <c r="TV9" s="40">
        <f>IF(SUM(TR9,TU9)&gt;0,SUM(TR9,TU9),"")</f>
        <v>59.22</v>
      </c>
    </row>
    <row r="10" spans="1:542" x14ac:dyDescent="0.2">
      <c r="A10" s="4" t="str" cm="1">
        <f t="array" ref="A10">IF(AND(J10&lt;&gt;"",J10&lt;&gt;"No DD"),SUMPRODUCT((J$4:J$37&lt;&gt;"")*(J$4:J$37&lt;&gt;"No DD")*(F$4:F$37&gt;F10))+1,IF(J10="No DD",SUMPRODUCT((J$4:J$37="No DD")*(F$4:F$37&gt;F10))+1+SUMPRODUCT((J$4:J$37&lt;&gt;"")*(J$4:J$37&lt;&gt;"No DD")),""))</f>
        <v/>
      </c>
      <c r="B10" s="4" t="str" cm="1">
        <f t="array" ref="B10">IF(AND(J10&lt;&gt;"",J10&lt;&gt;"No DD",G10=""),SUMPRODUCT((J$4:J$37&lt;&gt;"")*(J$4:J$37&lt;&gt;"No DD")*(G$4:G$37="")*(F$4:F$37&gt;F10))+1,IF(J10="No DD",SUMPRODUCT((J$4:J$37="No DD")*(F$4:F$37&gt;F10)*(G$4:G$37=""))+1+SUMPRODUCT((J$4:J$37&lt;&gt;"")*(G$4:G$37="")*(J$4:J$37&lt;&gt;"No DD")),""))</f>
        <v/>
      </c>
      <c r="C10" s="5" t="s">
        <v>134</v>
      </c>
      <c r="D10" s="4" t="s">
        <v>6</v>
      </c>
      <c r="E10" s="4">
        <v>2004</v>
      </c>
      <c r="F10" s="9">
        <f>SUM(L10:V10)+SUM(L10:T10)*0.0000001+SUM(L10)*0.0000000000001</f>
        <v>151.42001514200479</v>
      </c>
      <c r="G10" s="66"/>
      <c r="H10" s="3" t="str">
        <f>IF(OR(AND(AO10&gt;=AY$39,AO10&lt;&gt;"",AQ10&gt;=AY$43,AQ10&lt;&gt;"",AN10=""),AND(AR10&gt;=AY$39,AR10&lt;&gt;"",AT10&gt;=AY$43,AT10&lt;&gt;"",AN10=""),AND(AV10&gt;=AY$39,AV10&lt;&gt;"",AX10&gt;=AY$43,AX10&lt;&gt;"",AN10=""),AND(BP10&gt;=BZ$39,BP10&lt;&gt;"",BR10&gt;=BZ$43,BR10&lt;&gt;"",BO10=""),AND(BS10&gt;=BZ$39,BS10&lt;&gt;"",BU10&gt;=BZ$43,BU10&lt;&gt;"",BO10=""),AND(BW10&gt;=BZ$39,BW10&lt;&gt;"",BY10&gt;=BZ$43,BY10&lt;&gt;"",BO10=""),AND(CQ10&gt;=DA$39,CQ10&lt;&gt;"",CS10&gt;=DA$43,CS10&lt;&gt;"",CP10=""),AND(CT10&gt;=DA$39,CT10&lt;&gt;"",CV10&gt;=DA$43,CV10&lt;&gt;"",CP10=""),AND(CX10&gt;=DA$39,CX10&lt;&gt;"",CZ10&gt;=DA$43,CZ10&lt;&gt;"",CP10=""),AND(DX10&gt;=EK$39,DX10&lt;&gt;"",DZ10&gt;=EK$43,DZ10&lt;&gt;""),AND(EA10&gt;=EK$39,EA10&lt;&gt;"",EC10&gt;=EK$43,EC10&lt;&gt;""),AND(EE10&gt;=EK$39,EE10&lt;&gt;"",EG10&gt;=EK$43,EG10&lt;&gt;""),AND(EH10&gt;=EK$39,EH10&lt;&gt;"",EJ10&gt;=EK$43,EJ10&lt;&gt;""),AND(FF10&gt;=FS$39,FF10&lt;&gt;"",FH10&gt;=FS$43,FH10&lt;&gt;""),AND(FI10&gt;=FS$39,FI10&lt;&gt;"",FK10&gt;=FS$43,FK10&lt;&gt;""),AND(FM10&gt;=FS$39,FM10&lt;&gt;"",FO10&gt;=FS$43,FO10&lt;&gt;""),AND(FP10&gt;=FS$39,FP10&lt;&gt;"",FR10&gt;=FS$43,FR10&lt;&gt;""),AND(GN10&gt;=HA$39,GN10&lt;&gt;"",GP10&gt;=HA$43,GP10&lt;&gt;""),AND(GQ10&gt;=HA$39,GQ10&lt;&gt;"",GS10&gt;=HA$43,GS10&lt;&gt;""),AND(GU10&gt;=HA$39,GU10&lt;&gt;"",GW10&gt;=HA$43,GW10&lt;&gt;""),AND(GX10&gt;=HA$39,GX10&lt;&gt;"",GZ10&gt;=HA$43,GZ10&lt;&gt;""),AND(HV10&gt;=II$39,HV10&lt;&gt;"",HX10&gt;=II$43,HX10&lt;&gt;""),AND(HY10&gt;=II$39,HY10&lt;&gt;"",IA10&gt;=II$43,IA10&lt;&gt;""),AND(IC10&gt;=II$39,IC10&lt;&gt;"",IE10&gt;=II$43,IE10&lt;&gt;""),AND(IF10&gt;=II$39,IF10&lt;&gt;"",IH10&gt;=II$43,IH10&lt;&gt;""),AND(JD10&gt;=JQ$39,JD10&lt;&gt;"",JF10&gt;=JQ$43,JF10&lt;&gt;""),AND(JG10&gt;=JQ$39,JG10&lt;&gt;"",JI10&gt;=JQ$43,JI10&lt;&gt;""),AND(JK10&gt;=JQ$39,JK10&lt;&gt;"",JM10&gt;=JQ$43,JM10&lt;&gt;""),AND(JN10&gt;=JQ$39,JN10&lt;&gt;"",JP10&gt;=JQ$43,JP10&lt;&gt;""),AND(KL10&gt;=KY$39,KL10&lt;&gt;"",KN10&gt;=KY$43,KN10&lt;&gt;""),AND(KO10&gt;=KY$39,KO10&lt;&gt;"",KQ10&gt;=KY$43,KQ10&lt;&gt;""),AND(KS10&gt;=KY$39,KS10&lt;&gt;"",KU10&gt;=KY$43,KU10&lt;&gt;""),AND(KV10&gt;=KY$39,KV10&lt;&gt;"",KX10&gt;=KY$43,KX10&lt;&gt;""),AND(LT10&gt;=MG$39,LT10&lt;&gt;"",LV10&gt;=MG$43,LV10&lt;&gt;""),AND(LW10&gt;=MG$39,LW10&lt;&gt;"",LY10&gt;=MG$43,LY10&lt;&gt;""),AND(MA10&gt;=MG$39,MA10&lt;&gt;"",MC10&gt;=MG$43,MC10&lt;&gt;""),AND(MD10&gt;=MG$39,MD10&lt;&gt;"",MF10&gt;=MG$43,MF10&lt;&gt;""),AND(NB10&gt;=NO$39,NB10&lt;&gt;"",ND10&gt;=NO$43,ND10&lt;&gt;""),AND(NE10&gt;=NO$39,NE10&lt;&gt;"",NG10&gt;=NO$43,NG10&lt;&gt;""),AND(NI10&gt;=NO$39,NI10&lt;&gt;"",NK10&gt;=NO$43,NK10&lt;&gt;""),AND(NL10&gt;=NO$39,NL10&lt;&gt;"",NN10&gt;=NO$43,NN10&lt;&gt;""),AND(OJ10&gt;=OW$39,OJ10&lt;&gt;"",OL10&gt;=OW$43,OL10&lt;&gt;""),AND(OM10&gt;=OW$39,OM10&lt;&gt;"",OO10&gt;=OW$43,OO10&lt;&gt;""),AND(OQ10&gt;=OW$39,OQ10&lt;&gt;"",OS10&gt;=OW$43,OS10&lt;&gt;""),AND(OT10&gt;=OW$39,OT10&lt;&gt;"",OV10&gt;=OW$43,OV10&lt;&gt;""),AND(PR10&gt;=QE$39,PR10&lt;&gt;"",PT10&gt;=QE$43,PT10&lt;&gt;""),AND(PU10&gt;=QE$39,PU10&lt;&gt;"",PW10&gt;=QE$43,PW10&lt;&gt;""),AND(PY10&gt;=QE$39,PY10&lt;&gt;"",QA10&gt;=QE$43,QA10&lt;&gt;""),AND(QB10&gt;=QE$39,QB10&lt;&gt;"",QD10&gt;=QE$43,QD10&lt;&gt;""),AND(QZ10&gt;=RM$39,QZ10&lt;&gt;"",RB10&gt;=RM$43,RB10&lt;&gt;""),AND(RC10&gt;=RM$39,RC10&lt;&gt;"",RE10&gt;=RM$43,RE10&lt;&gt;""),AND(RG10&gt;=RM$39,RG10&lt;&gt;"",RI10&gt;=RM$43,RI10&lt;&gt;""),AND(RJ10&gt;=RM$39,RJ10&lt;&gt;"",RL10&gt;=RM$43,RL10&lt;&gt;""),AND(SH10&gt;=SU$39,SH10&lt;&gt;"",SJ10&gt;=SU$43,SJ10&lt;&gt;""),AND(SK10&gt;=SU$39,SK10&lt;&gt;"",SM10&gt;=SU$43,SM10&lt;&gt;""),AND(SO10&gt;=SU$39,SO10&lt;&gt;"",SQ10&gt;=SU$43,SQ10&lt;&gt;""),AND(SR10&gt;=SU$39,SR10&lt;&gt;"",ST10&gt;=SU$43,ST10&lt;&gt;"")),"P","")</f>
        <v/>
      </c>
      <c r="I10" s="3" t="str">
        <f>IF(OR(AND(AQ10&gt;=AY$43,AQ10&lt;&gt;"",AN10=""),AND(AT10&gt;=AY$43,AT10&lt;&gt;"",AN10=""),AND(AX10&gt;=AY$43,AX10&lt;&gt;"",AN10=""),AND(BR10&gt;=BZ$43,BR10&lt;&gt;"",BO10=""),AND(BU10&gt;=BZ$43,BU10&lt;&gt;"",BO10=""),AND(BY10&gt;=BZ$43,BY10&lt;&gt;"",BO10=""),AND(CS10&gt;=DA$43,CS10&lt;&gt;"",CP10=""),AND(CV10&gt;=DA$43,CV10&lt;&gt;"",CP10=""),AND(CZ10&gt;=DA$43,CZ10&lt;&gt;"",CP10=""),AND(DZ10&gt;=EK$43,DZ10&lt;&gt;""),AND(EC10&gt;=EK$43,EC10&lt;&gt;""),AND(EG10&gt;=EK$43,EG10&lt;&gt;""),AND(EJ10&gt;=EK$43,EJ10&lt;&gt;""),AND(FH10&gt;=FS$43,FH10&lt;&gt;""),AND(FK10&gt;=FS$43,FK10&lt;&gt;""),AND(FO10&gt;=FS$43,FO10&lt;&gt;""),AND(FR10&gt;=FS$43,FR10&lt;&gt;""),AND(GP10&gt;=HA$43,GP10&lt;&gt;""),AND(GS10&gt;=HA$43,GS10&lt;&gt;""),AND(GW10&gt;=HA$43,GW10&lt;&gt;""),AND(GZ10&gt;=HA$43,GZ10&lt;&gt;""),AND(HX10&gt;=II$43,HX10&lt;&gt;""),AND(IA10&gt;=II$43,IA10&lt;&gt;""),AND(IE10&gt;=II$43,IE10&lt;&gt;""),AND(IH10&gt;=II$43,IH10&lt;&gt;""),AND(JF10&gt;=JQ$43,JF10&lt;&gt;""),AND(JI10&gt;=JQ$43,JI10&lt;&gt;""),AND(JM10&gt;=JQ$43,JM10&lt;&gt;""),AND(JP10&gt;=JQ$43,JP10&lt;&gt;""),AND(KN10&gt;=KY$43,KN10&lt;&gt;""),AND(KQ10&gt;=KY$43,KQ10&lt;&gt;""),AND(KU10&gt;=KY$43,KU10&lt;&gt;""),AND(KX10&gt;=KY$43,KX10&lt;&gt;""),AND(LV10&gt;=MG$43,LV10&lt;&gt;""),AND(LY10&gt;=MG$43,LY10&lt;&gt;""),AND(MC10&gt;=MG$43,MC10&lt;&gt;""),AND(MF10&gt;=MG$43,MF10&lt;&gt;""),AND(ND10&gt;=NO$43,ND10&lt;&gt;""),AND(NG10&gt;=NO$43,NG10&lt;&gt;""),AND(NK10&gt;=NO$43,NK10&lt;&gt;""),AND(NN10&gt;=NO$43,NN10&lt;&gt;""),AND(OL10&gt;=OW$43,OL10&lt;&gt;""),AND(OO10&gt;=OW$43,OO10&lt;&gt;""),AND(OS10&gt;=OW$43,OS10&lt;&gt;""),AND(OV10&gt;=OW$43,OV10&lt;&gt;""),AND(PT10&gt;=QE$43,PT10&lt;&gt;""),AND(PW10&gt;=QE$43,PW10&lt;&gt;""),AND(QA10&gt;=QE$43,QA10&lt;&gt;""),AND(QD10&gt;=QE$43,QD10&lt;&gt;""),AND(RB10&gt;=RM$43,RB10&lt;&gt;""),AND(RE10&gt;=RM$43,RE10&lt;&gt;""),AND(RI10&gt;=RM$43,RI10&lt;&gt;""),AND(RL10&gt;=RM$43,RL10&lt;&gt;""),AND(SJ10&gt;=SU$43,SJ10&lt;&gt;""),AND(SM10&gt;=SU$43,SM10&lt;&gt;""),AND(SQ10&gt;=SU$43,SQ10&lt;&gt;""),AND(ST10&gt;=SU$43,ST10&lt;&gt;"")),"P","")</f>
        <v/>
      </c>
      <c r="J10" s="36" t="str">
        <f>IF(AND(I10="P",H10=""),"No DD",IF(OR(AND(AO10&gt;=AY$42,AO10&lt;&gt;"",AQ10&gt;=AY$46,AQ10&lt;&gt;"",AN10=""),AND(AR10&gt;=AY$42,AR10&lt;&gt;"",AT10&gt;=AY$46,AT10&lt;&gt;"",AN10=""),AND(AV10&gt;=AY$42,AV10&lt;&gt;"",AX10&gt;=AY$46,AX10&lt;&gt;"",AN10=""),AND(BP10&gt;=BZ$42,BP10&lt;&gt;"",BR10&gt;=BZ$46,BR10&lt;&gt;"",BO10=""),AND(BS10&gt;=BZ$42,BS10&lt;&gt;"",BU10&gt;=BZ$46,BU10&lt;&gt;"",BO10=""),AND(BW10&gt;=BZ$42,BW10&lt;&gt;"",BY10&gt;=BZ$46,BY10&lt;&gt;"",BO10=""),AND(CQ10&gt;=DA$42,CQ10&lt;&gt;"",CS10&gt;=DA$46,CS10&lt;&gt;"",CP10=""),AND(CT10&gt;=DA$42,CT10&lt;&gt;"",CV10&gt;=DA$46,CV10&lt;&gt;"",CP10=""),AND(CX10&gt;=DA$42,CX10&lt;&gt;"",CZ10&gt;=DA$46,CZ10&lt;&gt;"",CP10=""),AND(DX10&gt;=EK$42,DX10&lt;&gt;"",DZ10&gt;=EK$46,DZ10&lt;&gt;""),AND(EA10&gt;=EK$42,EA10&lt;&gt;"",EC10&gt;=EK$46,EC10&lt;&gt;""),AND(EE10&gt;=EK$42,EE10&lt;&gt;"",EG10&gt;=EK$46,EG10&lt;&gt;""),AND(EH10&gt;=EK$42,EH10&lt;&gt;"",EJ10&gt;=EK$46,EJ10&lt;&gt;""),AND(FF10&gt;=FS$42,FF10&lt;&gt;"",FH10&gt;=FS$46,FH10&lt;&gt;""),AND(FI10&gt;=FS$42,FI10&lt;&gt;"",FK10&gt;=FS$46,FK10&lt;&gt;""),AND(FM10&gt;=FS$42,FM10&lt;&gt;"",FO10&gt;=FS$46,FO10&lt;&gt;""),AND(FP10&gt;=FS$42,FP10&lt;&gt;"",FR10&gt;=FS$46,FR10&lt;&gt;""),AND(GN10&gt;=HA$42,GN10&lt;&gt;"",GP10&gt;=HA$46,GP10&lt;&gt;""),AND(GQ10&gt;=HA$42,GQ10&lt;&gt;"",GS10&gt;=HA$46,GS10&lt;&gt;""),AND(GU10&gt;=HA$42,GU10&lt;&gt;"",GW10&gt;=HA$46,GW10&lt;&gt;""),AND(GX10&gt;=HA$42,GX10&lt;&gt;"",GZ10&gt;=HA$46,GZ10&lt;&gt;""),AND(HV10&gt;=II$42,HV10&lt;&gt;"",HX10&gt;=II$46,HX10&lt;&gt;""),AND(HY10&gt;=II$42,HY10&lt;&gt;"",IA10&gt;=II$46,IA10&lt;&gt;""),AND(IC10&gt;=II$42,IC10&lt;&gt;"",IE10&gt;=II$46,IE10&lt;&gt;""),AND(IF10&gt;=II$42,IF10&lt;&gt;"",IH10&gt;=II$46,IH10&lt;&gt;""),AND(JD10&gt;=JQ$42,JD10&lt;&gt;"",JF10&gt;=JQ$46,JF10&lt;&gt;""),AND(JG10&gt;=JQ$42,JG10&lt;&gt;"",JI10&gt;=JQ$46,JI10&lt;&gt;""),AND(JK10&gt;=JQ$42,JK10&lt;&gt;"",JM10&gt;=JQ$46,JM10&lt;&gt;""),AND(JN10&gt;=JQ$42,JN10&lt;&gt;"",JP10&gt;=JQ$46,JP10&lt;&gt;""),AND(KL10&gt;=KY$42,KL10&lt;&gt;"",KN10&gt;=KY$46,KN10&lt;&gt;""),AND(KO10&gt;=KY$42,KO10&lt;&gt;"",KQ10&gt;=KY$46,KQ10&lt;&gt;""),AND(KS10&gt;=KY$42,KS10&lt;&gt;"",KU10&gt;=KY$46,KU10&lt;&gt;""),AND(KV10&gt;=KY$42,KV10&lt;&gt;"",KX10&gt;=KY$46,KX10&lt;&gt;""),AND(LT10&gt;=MG$42,LT10&lt;&gt;"",LV10&gt;=MG$46,LV10&lt;&gt;""),AND(LW10&gt;=MG$42,LW10&lt;&gt;"",LY10&gt;=MG$46,LY10&lt;&gt;""),AND(MA10&gt;=MG$42,MA10&lt;&gt;"",MC10&gt;=MG$46,MC10&lt;&gt;""),AND(MD10&gt;=MG$42,MD10&lt;&gt;"",MF10&gt;=MG$46,MF10&lt;&gt;""),AND(NB10&gt;=NO$42,NB10&lt;&gt;"",ND10&gt;=NO$46,ND10&lt;&gt;""),AND(NE10&gt;=NO$42,NE10&lt;&gt;"",NG10&gt;=NO$46,NG10&lt;&gt;""),AND(NI10&gt;=NO$42,NI10&lt;&gt;"",NK10&gt;=NO$46,NK10&lt;&gt;""),AND(NL10&gt;=NO$42,NL10&lt;&gt;"",NN10&gt;=NO$46,NN10&lt;&gt;""),AND(OJ10&gt;=OW$42,OJ10&lt;&gt;"",OL10&gt;=OW$46,OL10&lt;&gt;""),AND(OM10&gt;=OW$42,OM10&lt;&gt;"",OO10&gt;=OW$46,OO10&lt;&gt;""),AND(OQ10&gt;=OW$42,OQ10&lt;&gt;"",OS10&gt;=OW$46,OS10&lt;&gt;""),AND(OT10&gt;=OW$42,OT10&lt;&gt;"",OV10&gt;=OW$46,OV10&lt;&gt;""),AND(PR10&gt;=QE$42,PR10&lt;&gt;"",PT10&gt;=QE$46,PT10&lt;&gt;""),AND(PU10&gt;=QE$42,PU10&lt;&gt;"",PW10&gt;=QE$46,PW10&lt;&gt;""),AND(PY10&gt;=QE$42,PY10&lt;&gt;"",QA10&gt;=QE$46,QA10&lt;&gt;""),AND(QB10&gt;=QE$42,QB10&lt;&gt;"",QD10&gt;=QE$46,QD10&lt;&gt;""),AND(QZ10&gt;=RM$42,QZ10&lt;&gt;"",RB10&gt;=RM$46,RB10&lt;&gt;""),AND(RC10&gt;=RM$42,RC10&lt;&gt;"",RE10&gt;=RM$46,RE10&lt;&gt;""),AND(RG10&gt;=RM$42,RG10&lt;&gt;"",RI10&gt;=RM$46,RI10&lt;&gt;""),AND(RJ10&gt;=RM$42,RJ10&lt;&gt;"",RL10&gt;=RM$46,RL10&lt;&gt;""),AND(SH10&gt;=SU$42,SH10&lt;&gt;"",SJ10&gt;=SU$46,SJ10&lt;&gt;""),AND(SK10&gt;=SU$42,SK10&lt;&gt;"",SM10&gt;=SU$46,SM10&lt;&gt;""),AND(SO10&gt;=SU$42,SO10&lt;&gt;"",SQ10&gt;=SU$46,SQ10&lt;&gt;""),AND(SR10&gt;=SU$42,SR10&lt;&gt;"",ST10&gt;=SU$46,ST10&lt;&gt;"")),"Merit",IF(OR(AND(AO10&gt;=AY$41,AO10&lt;&gt;"",AQ10&gt;=AY$45,AQ10&lt;&gt;"",AN10=""),AND(AR10&gt;=AY$41,AR10&lt;&gt;"",AT10&gt;=AY$45,AT10&lt;&gt;"",AN10=""),AND(AV10&gt;=AY$41,AV10&lt;&gt;"",AX10&gt;=AY$45,AX10&lt;&gt;"",AN10=""),AND(BP10&gt;=BZ$41,BP10&lt;&gt;"",BR10&gt;=BZ$45,BR10&lt;&gt;"",BO10=""),AND(BS10&gt;=BZ$41,BS10&lt;&gt;"",BU10&gt;=BZ$45,BU10&lt;&gt;"",BO10=""),AND(BW10&gt;=BZ$41,BW10&lt;&gt;"",BY10&gt;=BZ$45,BY10&lt;&gt;"",BO10=""),AND(CQ10&gt;=DA$41,CQ10&lt;&gt;"",CS10&gt;=DA$45,CS10&lt;&gt;"",CP10=""),AND(CT10&gt;=DA$41,CT10&lt;&gt;"",CV10&gt;=DA$45,CV10&lt;&gt;"",CP10=""),AND(CX10&gt;=DA$41,CX10&lt;&gt;"",CZ10&gt;=DA$45,CZ10&lt;&gt;"",CP10=""),AND(DX10&gt;=EK$41,DX10&lt;&gt;"",DZ10&gt;=EK$45,DZ10&lt;&gt;""),AND(EA10&gt;=EK$41,EA10&lt;&gt;"",EC10&gt;=EK$45,EC10&lt;&gt;""),AND(EE10&gt;=EK$41,EE10&lt;&gt;"",EG10&gt;=EK$45,EG10&lt;&gt;""),AND(EH10&gt;=EK$41,EH10&lt;&gt;"",EJ10&gt;=EK$45,EJ10&lt;&gt;""),AND(FF10&gt;=FS$41,FF10&lt;&gt;"",FH10&gt;=FS$45,FH10&lt;&gt;""),AND(FI10&gt;=FS$41,FI10&lt;&gt;"",FK10&gt;=FS$45,FK10&lt;&gt;""),AND(FM10&gt;=FS$41,FM10&lt;&gt;"",FO10&gt;=FS$45,FO10&lt;&gt;""),AND(FP10&gt;=FS$41,FP10&lt;&gt;"",FR10&gt;=FS$45,FR10&lt;&gt;""),AND(GN10&gt;=HA$41,GN10&lt;&gt;"",GP10&gt;=HA$45,GP10&lt;&gt;""),AND(GQ10&gt;=HA$41,GQ10&lt;&gt;"",GS10&gt;=HA$45,GS10&lt;&gt;""),AND(GU10&gt;=HA$41,GU10&lt;&gt;"",GW10&gt;=HA$45,GW10&lt;&gt;""),AND(GX10&gt;=HA$41,GX10&lt;&gt;"",GZ10&gt;=HA$45,GZ10&lt;&gt;""),AND(HV10&gt;=II$41,HV10&lt;&gt;"",HX10&gt;=II$45,HX10&lt;&gt;""),AND(HY10&gt;=II$41,HY10&lt;&gt;"",IA10&gt;=II$45,IA10&lt;&gt;""),AND(IC10&gt;=II$41,IC10&lt;&gt;"",IE10&gt;=II$45,IE10&lt;&gt;""),AND(IF10&gt;=II$41,IF10&lt;&gt;"",IH10&gt;=II$45,IH10&lt;&gt;""),AND(JD10&gt;=JQ$41,JD10&lt;&gt;"",JF10&gt;=JQ$45,JF10&lt;&gt;""),AND(JG10&gt;=JQ$41,JG10&lt;&gt;"",JI10&gt;=JQ$45,JI10&lt;&gt;""),AND(JK10&gt;=JQ$41,JK10&lt;&gt;"",JM10&gt;=JQ$45,JM10&lt;&gt;""),AND(JN10&gt;=JQ$41,JN10&lt;&gt;"",JP10&gt;=JQ$45,JP10&lt;&gt;""),AND(KL10&gt;=KY$41,KL10&lt;&gt;"",KN10&gt;=KY$45,KN10&lt;&gt;""),AND(KO10&gt;=KY$41,KO10&lt;&gt;"",KQ10&gt;=KY$45,KQ10&lt;&gt;""),AND(KS10&gt;=KY$41,KS10&lt;&gt;"",KU10&gt;=KY$45,KU10&lt;&gt;""),AND(KV10&gt;=KY$41,KV10&lt;&gt;"",KX10&gt;=KY$45,KX10&lt;&gt;""),AND(LT10&gt;=MG$41,LT10&lt;&gt;"",LV10&gt;=MG$45,LV10&lt;&gt;""),AND(LW10&gt;=MG$41,LW10&lt;&gt;"",LY10&gt;=MG$45,LY10&lt;&gt;""),AND(MA10&gt;=MG$41,MA10&lt;&gt;"",MC10&gt;=MG$45,MC10&lt;&gt;""),AND(MD10&gt;=MG$41,MD10&lt;&gt;"",MF10&gt;=MG$45,MF10&lt;&gt;""),AND(NB10&gt;=NO$41,NB10&lt;&gt;"",ND10&gt;=NO$45,ND10&lt;&gt;""),AND(NE10&gt;=NO$41,NE10&lt;&gt;"",NG10&gt;=NO$45,NG10&lt;&gt;""),AND(NI10&gt;=NO$41,NI10&lt;&gt;"",NK10&gt;=NO$45,NK10&lt;&gt;""),AND(NL10&gt;=NO$41,NL10&lt;&gt;"",NN10&gt;=NO$45,NN10&lt;&gt;""),AND(OJ10&gt;=OW$41,OJ10&lt;&gt;"",OL10&gt;=OW$45,OL10&lt;&gt;""),AND(OM10&gt;=OW$41,OM10&lt;&gt;"",OO10&gt;=OW$45,OO10&lt;&gt;""),AND(OQ10&gt;=OW$41,OQ10&lt;&gt;"",OS10&gt;=OW$45,OS10&lt;&gt;""),AND(OT10&gt;=OW$41,OT10&lt;&gt;"",OV10&gt;=OW$45,OV10&lt;&gt;""),AND(PR10&gt;=QE$41,PR10&lt;&gt;"",PT10&gt;=QE$45,PT10&lt;&gt;""),AND(PU10&gt;=QE$41,PU10&lt;&gt;"",PW10&gt;=QE$45,PW10&lt;&gt;""),AND(PY10&gt;=QE$41,PY10&lt;&gt;"",QA10&gt;=QE$45,QA10&lt;&gt;""),AND(QB10&gt;=QE$41,QB10&lt;&gt;"",QD10&gt;=QE$45,QD10&lt;&gt;""),AND(QZ10&gt;=RM$41,QZ10&lt;&gt;"",RB10&gt;=RM$45,RB10&lt;&gt;""),AND(RC10&gt;=RM$41,RC10&lt;&gt;"",RE10&gt;=RM$45,RE10&lt;&gt;""),AND(RG10&gt;=RM$41,RG10&lt;&gt;"",RI10&gt;=RM$45,RI10&lt;&gt;""),AND(RJ10&gt;=RM$41,RJ10&lt;&gt;"",RL10&gt;=RM$45,RL10&lt;&gt;""),AND(SH10&gt;=SU$41,SH10&lt;&gt;"",SJ10&gt;=SU$45,SJ10&lt;&gt;""),AND(SK10&gt;=SU$41,SK10&lt;&gt;"",SM10&gt;=SU$45,SM10&lt;&gt;""),AND(SO10&gt;=SU$41,SO10&lt;&gt;"",SQ10&gt;=SU$45,SQ10&lt;&gt;""),AND(SR10&gt;=SU$41,SR10&lt;&gt;"",ST10&gt;=SU$45,ST10&lt;&gt;"")),"Excellence",IF(K10="P","Worlds Team",IF(H10="P","National Team","")))))</f>
        <v/>
      </c>
      <c r="K10" s="3" t="str">
        <f>IF(OR(AND(AO10&gt;=AY$40,AO10&lt;&gt;"",AQ10&gt;=AY$44,AQ10&lt;&gt;"",AN10=""),AND(AR10&gt;=AY$40,AR10&lt;&gt;"",AT10&gt;=AY$44,AT10&lt;&gt;"",AN10=""),AND(AV10&gt;=AY$40,AV10&lt;&gt;"",AX10&gt;=AY$44,AX10&lt;&gt;"",AN10=""),AND(BP10&gt;=BZ$40,BP10&lt;&gt;"",BR10&gt;=BZ$44,BR10&lt;&gt;"",BO10=""),AND(BS10&gt;=BZ$40,BS10&lt;&gt;"",BU10&gt;=BZ$44,BU10&lt;&gt;"",BO10=""),AND(BW10&gt;=BZ$40,BW10&lt;&gt;"",BY10&gt;=BZ$44,BY10&lt;&gt;"",BO10=""),AND(CQ10&gt;=DA$40,CQ10&lt;&gt;"",CS10&gt;=DA$44,CS10&lt;&gt;"",CP10=""),AND(CT10&gt;=DA$40,CT10&lt;&gt;"",CV10&gt;=DA$44,CV10&lt;&gt;"",CP10=""),AND(CX10&gt;=DA$40,CX10&lt;&gt;"",CZ10&gt;=DA$44,CZ10&lt;&gt;"",CP10=""),AND(DX10&gt;=EK$40,DX10&lt;&gt;"",DZ10&gt;=EK$44,DZ10&lt;&gt;""),AND(EA10&gt;=EK$40,EA10&lt;&gt;"",EC10&gt;=EK$44,EC10&lt;&gt;""),AND(EE10&gt;=EK$40,EE10&lt;&gt;"",EG10&gt;=EK$44,EG10&lt;&gt;""),AND(EH10&gt;=EK$40,EH10&lt;&gt;"",EJ10&gt;=EK$44,EJ10&lt;&gt;""),AND(FF10&gt;=FS$40,FF10&lt;&gt;"",FH10&gt;=FS$44,FH10&lt;&gt;""),AND(FI10&gt;=FS$40,FI10&lt;&gt;"",FK10&gt;=FS$44,FK10&lt;&gt;""),AND(FM10&gt;=FS$40,FM10&lt;&gt;"",FO10&gt;=FS$44,FO10&lt;&gt;""),AND(FP10&gt;=FS$40,FP10&lt;&gt;"",FR10&gt;=FS$44,FR10&lt;&gt;""),AND(GN10&gt;=HA$40,GN10&lt;&gt;"",GP10&gt;=HA$44,GP10&lt;&gt;""),AND(GQ10&gt;=HA$40,GQ10&lt;&gt;"",GS10&gt;=HA$44,GS10&lt;&gt;""),AND(GU10&gt;=HA$40,GU10&lt;&gt;"",GW10&gt;=HA$44,GW10&lt;&gt;""),AND(GX10&gt;=HA$40,GX10&lt;&gt;"",GZ10&gt;=HA$44,GZ10&lt;&gt;""),AND(HV10&gt;=II$40,HV10&lt;&gt;"",HX10&gt;=II$44,HX10&lt;&gt;""),AND(HY10&gt;=II$40,HY10&lt;&gt;"",IA10&gt;=II$44,IA10&lt;&gt;""),AND(IC10&gt;=II$40,IC10&lt;&gt;"",IE10&gt;=II$44,IE10&lt;&gt;""),AND(IF10&gt;=II$40,IF10&lt;&gt;"",IH10&gt;=II$44,IH10&lt;&gt;""),AND(JD10&gt;=JQ$40,JD10&lt;&gt;"",JF10&gt;=JQ$44,JF10&lt;&gt;""),AND(JG10&gt;=JQ$40,JG10&lt;&gt;"",JI10&gt;=JQ$44,JI10&lt;&gt;""),AND(JK10&gt;=JQ$40,JK10&lt;&gt;"",JM10&gt;=JQ$44,JM10&lt;&gt;""),AND(JN10&gt;=JQ$40,JN10&lt;&gt;"",JP10&gt;=JQ$44,JP10&lt;&gt;""),AND(KL10&gt;=KY$40,KL10&lt;&gt;"",KN10&gt;=KY$44,KN10&lt;&gt;""),AND(KO10&gt;=KY$40,KO10&lt;&gt;"",KQ10&gt;=KY$44,KQ10&lt;&gt;""),AND(KS10&gt;=KY$40,KS10&lt;&gt;"",KU10&gt;=KY$44,KU10&lt;&gt;""),AND(KV10&gt;=KY$40,KV10&lt;&gt;"",KX10&gt;=KY$44,KX10&lt;&gt;""),AND(LT10&gt;=MG$40,LT10&lt;&gt;"",LV10&gt;=MG$44,LV10&lt;&gt;""),AND(LW10&gt;=MG$40,LW10&lt;&gt;"",LY10&gt;=MG$44,LY10&lt;&gt;""),AND(MA10&gt;=MG$40,MA10&lt;&gt;"",MC10&gt;=MG$44,MC10&lt;&gt;""),AND(MD10&gt;=MG$40,MD10&lt;&gt;"",MF10&gt;=MG$44,MF10&lt;&gt;""),AND(NB10&gt;=NO$40,NB10&lt;&gt;"",ND10&gt;=NO$44,ND10&lt;&gt;""),AND(NE10&gt;=NO$40,NE10&lt;&gt;"",NG10&gt;=NO$44,NG10&lt;&gt;""),AND(NI10&gt;=NO$40,NI10&lt;&gt;"",NK10&gt;=NO$44,NK10&lt;&gt;""),AND(NL10&gt;=NO$40,NL10&lt;&gt;"",NN10&gt;=NO$44,NN10&lt;&gt;""),AND(OJ10&gt;=OW$40,OJ10&lt;&gt;"",OL10&gt;=OW$44,OL10&lt;&gt;""),AND(OM10&gt;=OW$40,OM10&lt;&gt;"",OO10&gt;=OW$44,OO10&lt;&gt;""),AND(OQ10&gt;=OW$40,OQ10&lt;&gt;"",OS10&gt;=OW$44,OS10&lt;&gt;""),AND(OT10&gt;=OW$40,OT10&lt;&gt;"",OV10&gt;=OW$44,OV10&lt;&gt;""),AND(PR10&gt;=QE$40,PR10&lt;&gt;"",PT10&gt;=QE$44,PT10&lt;&gt;""),AND(PU10&gt;=QE$40,PU10&lt;&gt;"",PW10&gt;=QE$44,PW10&lt;&gt;""),AND(PY10&gt;=QE$40,PY10&lt;&gt;"",QA10&gt;=QE$44,QA10&lt;&gt;""),AND(QB10&gt;=QE$40,QB10&lt;&gt;"",QD10&gt;=QE$44,QD10&lt;&gt;""),AND(QZ10&gt;=RM$40,QZ10&lt;&gt;"",RB10&gt;=RM$44,RB10&lt;&gt;""),AND(RC10&gt;=RM$40,RC10&lt;&gt;"",RE10&gt;=RM$44,RE10&lt;&gt;""),AND(RG10&gt;=RM$40,RG10&lt;&gt;"",RI10&gt;=RM$44,RI10&lt;&gt;""),AND(RJ10&gt;=RM$40,RJ10&lt;&gt;"",RL10&gt;=RM$44,RL10&lt;&gt;""),AND(SH10&gt;=SU$40,SH10&lt;&gt;"",SJ10&gt;=SU$44,SJ10&lt;&gt;""),AND(SK10&gt;=SU$40,SK10&lt;&gt;"",SM10&gt;=SU$44,SM10&lt;&gt;""),AND(SO10&gt;=SU$40,SO10&lt;&gt;"",SQ10&gt;=SU$44,SQ10&lt;&gt;""),AND(SR10&gt;=SU$40,SR10&lt;&gt;"",ST10&gt;=SU$44,ST10&lt;&gt;"")),"P","")</f>
        <v/>
      </c>
      <c r="L10" s="8">
        <f>IF(COUNT(AQ10,AT10,BR10,BU10,CS10,CV10)&gt;0,LARGE((AQ10,AT10,BR10,BU10,CS10,CV10),1),0)</f>
        <v>47.61</v>
      </c>
      <c r="M10" s="8" t="str">
        <f>IF(L10="","",IF(OR(L10=CS10,L10=CV10),$CA$1,IF(OR(L10=BR10,L10=BU10),$AZ$1,IF(OR(L10=AQ10,L10=AT10),$Y$1,""))))</f>
        <v>2024 Elite Canada</v>
      </c>
      <c r="N10" s="8">
        <f>IF(COUNT(AQ10,AT10,BR10,BU10,CS10,CV10)&gt;1,LARGE((AQ10,AT10,BR10,BU10,CS10,CV10),2),0)</f>
        <v>47.440000000000005</v>
      </c>
      <c r="O10" s="8" t="str">
        <f>IF(N10="","",IF(OR(N10=CS10,N10=CV10),$CA$1,IF(OR(N10=BR10,N10=BU10),$AZ$1,IF(OR(N10=AQ10,N10=AT10),$Y$1,""))))</f>
        <v>2024 Nationals</v>
      </c>
      <c r="P10" s="8">
        <f>IF(COUNT(AQ10,AT10,BR10,BU10,CS10,CV10)&gt;2,MAX(AX10,BY10,CZ10,LARGE((AQ10,AT10,BR10,BU10,CS10,CV10),3)),IF(MAX(AX10,BY10,CZ10)&gt;0,MAX(AX10,BY10,CZ10),0))</f>
        <v>47.37</v>
      </c>
      <c r="Q10" s="8" t="str">
        <f>IF(P10="","",IF(OR(P10=CS10,P10=CV10,P10=CZ10),$CA$1,IF(OR(P10=BR10,P10=BU10,P10=BY10),$AZ$1,IF(OR(P10=AQ10,P10=AT10,P10=AX10),$Y$1,""))))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9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Nationals</v>
      </c>
      <c r="T10" s="8">
        <f>IF(MAX(IF(AO10&gt;=$AY$39,AP10,0),IF(AR10&gt;=$AY$39,AS10,0),IF(AV10&gt;=$AY$39,AW10,0),IF(BP10&gt;=$BZ$39,BQ10,0),IF(BS10&gt;=$BZ$39,BT10,0),IF(BW10&gt;=$BZ$39,BX10,0),IF(CQ10&gt;=$DA$39,CR10,0),IF(CT10&gt;=$DA$39,CU10,0),IF(CX10&gt;=$DA$39,CY10,0),IF(DX10&gt;=$EK$39,DY10,0),IF(EA10&gt;=$EK$39,EB10,0),IF(EE10&gt;=$EK$39,EF10,0),IF(EH10&gt;=$EK$39,EI10,0),IF(FF10&gt;=$FS$39,FG10,0),IF(FI10&gt;=$FS$39,FJ10,0),IF(FM10&gt;=$FS$39,FN10,0),IF(FP10&gt;=$FS$39,FQ10,0),IF(GN10&gt;=$HA$39,GO10,0),IF(GQ10&gt;=$HA$39,GR10,0),IF(GU10&gt;=$HA$39,GV10,0),IF(GX10&gt;=$HA$39,GY10,0),IF(HV10&gt;=$II$39,HW10,0),IF(HY10&gt;=$II$39,HZ10,0),IF(IC10&gt;=$II$39,ID10,0),IF(IF10&gt;=$II$39,IG10,0),IF(JD10&gt;=$JQ$39,JE10,0),IF(JG10&gt;=$JQ$39,JH10,0),IF(JK10&gt;=$JQ$39,JL10,0),IF(JN10&gt;=$JQ$39,JO10,0),IF(KL10&gt;=$KY$39,KM10,0),IF(KO10&gt;=$KY$39,KP10,0),IF(KS10&gt;=$KY$39,KT10,0),IF(KV10&gt;=$KY$39,KW10,0),IF(LT10&gt;=$MG$39,LU10,0),IF(LW10&gt;=$MG$39,LX10,0),IF(MA10&gt;=$MG$39,MB10,0),IF(MD10&gt;=$MG$39,ME10,0),IF(NB10&gt;=$NO$39,NC10,0),IF(NE10&gt;=$NO$39,NF10,0),IF(NI10&gt;=$NO$39,NJ10,0),IF(NL10&gt;=$NO$39,NM10,0),IF(OJ10&gt;=$OW$39,OK10,0),IF(OM10&gt;=$OW$39,ON10,0),IF(OQ10&gt;=$OW$39,OR10,0),IF(OT10&gt;=$OW$39,OU10,0),IF(PR10&gt;=$QE$39,PS10,0),IF(PU10&gt;=$QE$39,PV10,0),IF(PY10&gt;=$QE$39,PZ10,0),IF(QB10&gt;=$QE$39,QC10,0),IF(QZ10&gt;=$RM$39,RA10,0),IF(RC10&gt;=$RM$39,RD10,0),IF(RG10&gt;=$RM$39,RH10,0),IF(RJ10&gt;=$RM$39,RK10,0),IF(SH10&gt;=$SU$39,SI10,0),IF(SK10&gt;=$SU$39,SL10,0),IF(SO10&gt;=$SU$39,SP10,0),IF(SR10&gt;=$SU$39,SS10,0))&gt;0,MAX(IF(AO10&gt;=$AY$39,AP10,0),IF(AR10&gt;=$AY$39,AS10,0),IF(AV10&gt;=$AY$39,AW10,0),IF(BP10&gt;=$BZ$39,BQ10,0),IF(BS10&gt;=$BZ$39,BT10,0),IF(BW10&gt;=$BZ$39,BX10,0),IF(CQ10&gt;=$DA$39,CR10,0),IF(CT10&gt;=$DA$39,CU10,0),IF(CX10&gt;=$DA$39,CY10,0),IF(DX10&gt;=$EK$39,DY10,0),IF(EA10&gt;=$EK$39,EB10,0),IF(EE10&gt;=$EK$39,EF10,0),IF(EH10&gt;=$EK$39,EI10,0),IF(FF10&gt;=$FS$39,FG10,0),IF(FI10&gt;=$FS$39,FJ10,0),IF(FM10&gt;=$FS$39,FN10,0),IF(FP10&gt;=$FS$39,FQ10,0),IF(GN10&gt;=$HA$39,GO10,0),IF(GQ10&gt;=$HA$39,GR10,0),IF(GU10&gt;=$HA$39,GV10,0),IF(GX10&gt;=$HA$39,GY10,0),IF(HV10&gt;=$II$39,HW10,0),IF(HY10&gt;=$II$39,HZ10,0),IF(IC10&gt;=$II$39,ID10,0),IF(IF10&gt;=$II$39,IG10,0),IF(JD10&gt;=$JQ$39,JE10,0),IF(JG10&gt;=$JQ$39,JH10,0),IF(JK10&gt;=$JQ$39,JL10,0),IF(JN10&gt;=$JQ$39,JO10,0),IF(KL10&gt;=$KY$39,KM10,0),IF(KO10&gt;=$KY$39,KP10,0),IF(KS10&gt;=$KY$39,KT10,0),IF(KV10&gt;=$KY$39,KW10,0),IF(LT10&gt;=$MG$39,LU10,0),IF(LW10&gt;=$MG$39,LX10,0),IF(MA10&gt;=$MG$39,MB10,0),IF(MD10&gt;=$MG$39,ME10,0),IF(NB10&gt;=$NO$39,NC10,0),IF(NE10&gt;=$NO$39,NF10,0),IF(NI10&gt;=$NO$39,NJ10,0),IF(NL10&gt;=$NO$39,NM10,0),IF(OJ10&gt;=$OW$39,OK10,0),IF(OM10&gt;=$OW$39,ON10,0),IF(OQ10&gt;=$OW$39,OR10,0),IF(OT10&gt;=$OW$39,OU10,0),IF(PR10&gt;=$QE$39,PS10,0),IF(PU10&gt;=$QE$39,PV10,0),IF(PY10&gt;=$QE$39,PZ10,0),IF(QB10&gt;=$QE$39,QC10,0),IF(QZ10&gt;=$RM$39,RA10,0),IF(RC10&gt;=$RM$39,RD10,0),IF(RG10&gt;=$RM$39,RH10,0),IF(RJ10&gt;=$RM$39,RK10,0),IF(SH10&gt;=$SU$39,SI10,0),IF(SK10&gt;=$SU$39,SL10,0),IF(SO10&gt;=$SU$39,SP10,0),IF(SR10&gt;=$SU$39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7"/>
      <c r="AO10" s="38" t="str">
        <f>IF(AA10&gt;0,AA10,"")</f>
        <v/>
      </c>
      <c r="AP10" s="38" t="str">
        <f>IF(AB10&gt;0,AB10,"")</f>
        <v/>
      </c>
      <c r="AQ10" s="40" t="str">
        <f>IF(SUM(Y10:AB10)-AC10&gt;0,SUM(Y10:AB10)-AC10,"")</f>
        <v/>
      </c>
      <c r="AR10" s="40" t="str">
        <f>IF(AF10&gt;0,AF10,"")</f>
        <v/>
      </c>
      <c r="AS10" s="40" t="str">
        <f>IF(AG10&gt;0,AG10,"")</f>
        <v/>
      </c>
      <c r="AT10" s="40" t="str">
        <f>IF(SUM(AD10:AG10)-AH10&gt;0,SUM(AD10:AG10)-AH10,"")</f>
        <v/>
      </c>
      <c r="AU10" s="40" t="str">
        <f>IF(AQ10="","",MAX(AQ10,AT10))</f>
        <v/>
      </c>
      <c r="AV10" s="40" t="str">
        <f>IF(AK10&gt;0,AK10,"")</f>
        <v/>
      </c>
      <c r="AW10" s="40" t="str">
        <f>IF(AL10&gt;0,AL10,"")</f>
        <v/>
      </c>
      <c r="AX10" s="40" t="str">
        <f>IF(SUM(AI10:AL10)-AM10&gt;0,SUM(AI10:AL10)-AM10,"")</f>
        <v/>
      </c>
      <c r="AY10" s="40" t="str">
        <f>IF(SUM(AU10,AX10)&gt;0,SUM(AU10,AX10),"")</f>
        <v/>
      </c>
      <c r="AZ10" s="26">
        <v>15.5</v>
      </c>
      <c r="BA10" s="26">
        <v>9.3000000000000007</v>
      </c>
      <c r="BB10" s="26">
        <v>8.8000000000000007</v>
      </c>
      <c r="BC10" s="26">
        <v>14.01</v>
      </c>
      <c r="BD10" s="26">
        <v>0</v>
      </c>
      <c r="BE10" s="26">
        <v>15</v>
      </c>
      <c r="BF10" s="26">
        <v>9.3000000000000007</v>
      </c>
      <c r="BG10" s="26">
        <v>8.8000000000000007</v>
      </c>
      <c r="BH10" s="26">
        <v>13.8</v>
      </c>
      <c r="BI10" s="26">
        <v>0</v>
      </c>
      <c r="BJ10" s="26">
        <v>15.3</v>
      </c>
      <c r="BK10" s="26">
        <v>9.1999999999999993</v>
      </c>
      <c r="BL10" s="26">
        <v>8.8000000000000007</v>
      </c>
      <c r="BM10" s="26">
        <v>14.07</v>
      </c>
      <c r="BN10" s="26">
        <v>0</v>
      </c>
      <c r="BO10" s="28"/>
      <c r="BP10" s="39">
        <f>IF(BB10&gt;0,BB10,"")</f>
        <v>8.8000000000000007</v>
      </c>
      <c r="BQ10" s="39">
        <f>IF(BC10&gt;0,BC10,"")</f>
        <v>14.01</v>
      </c>
      <c r="BR10" s="11">
        <f>IF(SUM(AZ10:BC10)-BD10&gt;0,SUM(AZ10:BC10)-BD10,"")</f>
        <v>47.61</v>
      </c>
      <c r="BS10" s="11">
        <f>IF(BG10&gt;0,BG10,"")</f>
        <v>8.8000000000000007</v>
      </c>
      <c r="BT10" s="11">
        <f>IF(BH10&gt;0,BH10,"")</f>
        <v>13.8</v>
      </c>
      <c r="BU10" s="11">
        <f>IF(SUM(BE10:BH10)-BI10&gt;0,SUM(BE10:BH10)-BI10,"")</f>
        <v>46.900000000000006</v>
      </c>
      <c r="BV10" s="11">
        <f>IF(BR10="","",MAX(BR10,BU10))</f>
        <v>47.61</v>
      </c>
      <c r="BW10" s="11">
        <f>IF(BL10&gt;0,BL10,"")</f>
        <v>8.8000000000000007</v>
      </c>
      <c r="BX10" s="11">
        <f>IF(BM10&gt;0,BM10,"")</f>
        <v>14.07</v>
      </c>
      <c r="BY10" s="11">
        <f>IF(SUM(BJ10:BM10)-BN10&gt;0,SUM(BJ10:BM10)-BN10,"")</f>
        <v>47.37</v>
      </c>
      <c r="BZ10" s="11">
        <f>IF(SUM(BV10,BY10)&gt;0,SUM(BV10,BY10),"")</f>
        <v>94.97999999999999</v>
      </c>
      <c r="CA10" s="22">
        <v>15</v>
      </c>
      <c r="CB10" s="22">
        <v>9.3000000000000007</v>
      </c>
      <c r="CC10" s="22">
        <v>9</v>
      </c>
      <c r="CD10" s="22">
        <v>13.5</v>
      </c>
      <c r="CE10" s="22">
        <v>0</v>
      </c>
      <c r="CF10" s="22">
        <v>15.2</v>
      </c>
      <c r="CG10" s="22">
        <v>9.5</v>
      </c>
      <c r="CH10" s="22">
        <v>9</v>
      </c>
      <c r="CI10" s="22">
        <v>13.74</v>
      </c>
      <c r="CJ10" s="22">
        <v>0</v>
      </c>
      <c r="CK10" s="22">
        <v>14.4</v>
      </c>
      <c r="CL10" s="22">
        <v>8.8000000000000007</v>
      </c>
      <c r="CM10" s="22">
        <v>9</v>
      </c>
      <c r="CN10" s="22">
        <v>13.51</v>
      </c>
      <c r="CO10" s="22">
        <v>0</v>
      </c>
      <c r="CP10" s="27"/>
      <c r="CQ10" s="38">
        <f>IF(CC10&gt;0,CC10,"")</f>
        <v>9</v>
      </c>
      <c r="CR10" s="38">
        <f>IF(CD10&gt;0,CD10,"")</f>
        <v>13.5</v>
      </c>
      <c r="CS10" s="40">
        <f>IF(SUM(CA10:CD10)-CE10&gt;0,SUM(CA10:CD10)-CE10,"")</f>
        <v>46.8</v>
      </c>
      <c r="CT10" s="40">
        <f>IF(CH10&gt;0,CH10,"")</f>
        <v>9</v>
      </c>
      <c r="CU10" s="40">
        <f>IF(CI10&gt;0,CI10,"")</f>
        <v>13.74</v>
      </c>
      <c r="CV10" s="40">
        <f>IF(SUM(CF10:CI10)-CJ10&gt;0,SUM(CF10:CI10)-CJ10,"")</f>
        <v>47.440000000000005</v>
      </c>
      <c r="CW10" s="40">
        <f>IF(CS10="","",MAX(CS10,CV10))</f>
        <v>47.440000000000005</v>
      </c>
      <c r="CX10" s="40">
        <f>IF(CM10&gt;0,CM10,"")</f>
        <v>9</v>
      </c>
      <c r="CY10" s="40">
        <f>IF(CN10&gt;0,CN10,"")</f>
        <v>13.51</v>
      </c>
      <c r="CZ10" s="40">
        <f>IF(SUM(CK10:CN10)-CO10&gt;0,SUM(CK10:CN10)-CO10,"")</f>
        <v>45.71</v>
      </c>
      <c r="DA10" s="40">
        <f>IF(SUM(CW10,CZ10)&gt;0,SUM(CW10,CZ10),"")</f>
        <v>93.15</v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15.25</v>
      </c>
      <c r="SW10" s="22">
        <f>IF($CP10="P",CB10,(CB10+BA10)/2)</f>
        <v>9.3000000000000007</v>
      </c>
      <c r="SX10" s="22">
        <f>IF($CP10="P",CC10,(CC10+BB10)/2)</f>
        <v>8.9</v>
      </c>
      <c r="SY10" s="22">
        <f>IF($CP10="P",CD10,(CD10+BC10)/2)</f>
        <v>13.754999999999999</v>
      </c>
      <c r="SZ10" s="22">
        <f>IF($CP10="P",CE10,(CE10+BD10)/2)</f>
        <v>0</v>
      </c>
      <c r="TA10" s="22">
        <f>IF($CP10="P",CF10,(CF10+BE10)/2)</f>
        <v>15.1</v>
      </c>
      <c r="TB10" s="22">
        <f>IF($CP10="P",CG10,(CG10+BF10)/2)</f>
        <v>9.4</v>
      </c>
      <c r="TC10" s="22">
        <f>IF($CP10="P",CH10,(CH10+BG10)/2)</f>
        <v>8.9</v>
      </c>
      <c r="TD10" s="22">
        <f>IF($CP10="P",CI10,(CI10+BH10)/2)</f>
        <v>13.77</v>
      </c>
      <c r="TE10" s="22">
        <f>IF($CP10="P",CJ10,(CJ10+BI10)/2)</f>
        <v>0</v>
      </c>
      <c r="TF10" s="22">
        <f>IF($CP10="P",CK10,(CK10+BJ10)/2)</f>
        <v>14.850000000000001</v>
      </c>
      <c r="TG10" s="22">
        <f>IF($CP10="P",CL10,(CL10+BK10)/2)</f>
        <v>9</v>
      </c>
      <c r="TH10" s="22">
        <f>IF($CP10="P",CM10,(CM10+BL10)/2)</f>
        <v>8.9</v>
      </c>
      <c r="TI10" s="22">
        <f>IF($CP10="P",CN10,(CN10+BM10)/2)</f>
        <v>13.79</v>
      </c>
      <c r="TJ10" s="22">
        <f>IF($CP10="P",CO10,(CO10+BN10)/2)</f>
        <v>0</v>
      </c>
      <c r="TK10" s="27" t="s">
        <v>46</v>
      </c>
      <c r="TL10" s="40">
        <f>IF(SX10&gt;0,SX10,"")</f>
        <v>8.9</v>
      </c>
      <c r="TM10" s="40">
        <f>IF(SY10&gt;0,SY10,"")</f>
        <v>13.754999999999999</v>
      </c>
      <c r="TN10" s="40">
        <f>IF(SUM(SV10:SY10)-SZ10&gt;0,SUM(SV10:SY10)-SZ10,"")</f>
        <v>47.204999999999998</v>
      </c>
      <c r="TO10" s="40">
        <f>IF(TC10&gt;0,TC10,"")</f>
        <v>8.9</v>
      </c>
      <c r="TP10" s="40">
        <f>IF(TD10&gt;0,TD10,"")</f>
        <v>13.77</v>
      </c>
      <c r="TQ10" s="40">
        <f>IF(SUM(TA10:TD10)-TE10&gt;0,SUM(TA10:TD10)-TE10,"")</f>
        <v>47.17</v>
      </c>
      <c r="TR10" s="40">
        <f>IF(MAX(TN10,TQ10)&gt;0,MAX(TN10,TQ10),"")</f>
        <v>47.204999999999998</v>
      </c>
      <c r="TS10" s="40">
        <f>IF(TH10&gt;0,TH10,"")</f>
        <v>8.9</v>
      </c>
      <c r="TT10" s="40">
        <f>IF(TI10&gt;0,TI10,"")</f>
        <v>13.79</v>
      </c>
      <c r="TU10" s="40">
        <f>IF(SUM(TF10:TI10)-TJ10&gt;0,SUM(TF10:TI10)-TJ10,"")</f>
        <v>46.54</v>
      </c>
      <c r="TV10" s="40">
        <f>IF(SUM(TR10,TU10)&gt;0,SUM(TR10,TU10),"")</f>
        <v>93.745000000000005</v>
      </c>
    </row>
    <row r="11" spans="1:542" x14ac:dyDescent="0.2">
      <c r="A11" s="4" t="str" cm="1">
        <f t="array" ref="A11">IF(AND(J11&lt;&gt;"",J11&lt;&gt;"No DD"),SUMPRODUCT((J$4:J$37&lt;&gt;"")*(J$4:J$37&lt;&gt;"No DD")*(F$4:F$37&gt;F11))+1,IF(J11="No DD",SUMPRODUCT((J$4:J$37="No DD")*(F$4:F$37&gt;F11))+1+SUMPRODUCT((J$4:J$37&lt;&gt;"")*(J$4:J$37&lt;&gt;"No DD")),""))</f>
        <v/>
      </c>
      <c r="B11" s="4" t="str" cm="1">
        <f t="array" ref="B11">IF(AND(J11&lt;&gt;"",J11&lt;&gt;"No DD",G11=""),SUMPRODUCT((J$4:J$37&lt;&gt;"")*(J$4:J$37&lt;&gt;"No DD")*(G$4:G$37="")*(F$4:F$37&gt;F11))+1,IF(J11="No DD",SUMPRODUCT((J$4:J$37="No DD")*(F$4:F$37&gt;F11)*(G$4:G$37=""))+1+SUMPRODUCT((J$4:J$37&lt;&gt;"")*(G$4:G$37="")*(J$4:J$37&lt;&gt;"No DD")),""))</f>
        <v/>
      </c>
      <c r="C11" s="5" t="s">
        <v>199</v>
      </c>
      <c r="D11" s="4" t="s">
        <v>6</v>
      </c>
      <c r="E11" s="4">
        <v>2007</v>
      </c>
      <c r="F11" s="9">
        <f>SUM(L11:V11)+SUM(L11:T11)*0.0000001+SUM(L11)*0.0000000000001</f>
        <v>151.40001514000471</v>
      </c>
      <c r="G11" s="66"/>
      <c r="H11" s="3" t="str">
        <f>IF(OR(AND(AO11&gt;=AY$39,AO11&lt;&gt;"",AQ11&gt;=AY$43,AQ11&lt;&gt;"",AN11=""),AND(AR11&gt;=AY$39,AR11&lt;&gt;"",AT11&gt;=AY$43,AT11&lt;&gt;"",AN11=""),AND(AV11&gt;=AY$39,AV11&lt;&gt;"",AX11&gt;=AY$43,AX11&lt;&gt;"",AN11=""),AND(BP11&gt;=BZ$39,BP11&lt;&gt;"",BR11&gt;=BZ$43,BR11&lt;&gt;"",BO11=""),AND(BS11&gt;=BZ$39,BS11&lt;&gt;"",BU11&gt;=BZ$43,BU11&lt;&gt;"",BO11=""),AND(BW11&gt;=BZ$39,BW11&lt;&gt;"",BY11&gt;=BZ$43,BY11&lt;&gt;"",BO11=""),AND(CQ11&gt;=DA$39,CQ11&lt;&gt;"",CS11&gt;=DA$43,CS11&lt;&gt;"",CP11=""),AND(CT11&gt;=DA$39,CT11&lt;&gt;"",CV11&gt;=DA$43,CV11&lt;&gt;"",CP11=""),AND(CX11&gt;=DA$39,CX11&lt;&gt;"",CZ11&gt;=DA$43,CZ11&lt;&gt;"",CP11=""),AND(DX11&gt;=EK$39,DX11&lt;&gt;"",DZ11&gt;=EK$43,DZ11&lt;&gt;""),AND(EA11&gt;=EK$39,EA11&lt;&gt;"",EC11&gt;=EK$43,EC11&lt;&gt;""),AND(EE11&gt;=EK$39,EE11&lt;&gt;"",EG11&gt;=EK$43,EG11&lt;&gt;""),AND(EH11&gt;=EK$39,EH11&lt;&gt;"",EJ11&gt;=EK$43,EJ11&lt;&gt;""),AND(FF11&gt;=FS$39,FF11&lt;&gt;"",FH11&gt;=FS$43,FH11&lt;&gt;""),AND(FI11&gt;=FS$39,FI11&lt;&gt;"",FK11&gt;=FS$43,FK11&lt;&gt;""),AND(FM11&gt;=FS$39,FM11&lt;&gt;"",FO11&gt;=FS$43,FO11&lt;&gt;""),AND(FP11&gt;=FS$39,FP11&lt;&gt;"",FR11&gt;=FS$43,FR11&lt;&gt;""),AND(GN11&gt;=HA$39,GN11&lt;&gt;"",GP11&gt;=HA$43,GP11&lt;&gt;""),AND(GQ11&gt;=HA$39,GQ11&lt;&gt;"",GS11&gt;=HA$43,GS11&lt;&gt;""),AND(GU11&gt;=HA$39,GU11&lt;&gt;"",GW11&gt;=HA$43,GW11&lt;&gt;""),AND(GX11&gt;=HA$39,GX11&lt;&gt;"",GZ11&gt;=HA$43,GZ11&lt;&gt;""),AND(HV11&gt;=II$39,HV11&lt;&gt;"",HX11&gt;=II$43,HX11&lt;&gt;""),AND(HY11&gt;=II$39,HY11&lt;&gt;"",IA11&gt;=II$43,IA11&lt;&gt;""),AND(IC11&gt;=II$39,IC11&lt;&gt;"",IE11&gt;=II$43,IE11&lt;&gt;""),AND(IF11&gt;=II$39,IF11&lt;&gt;"",IH11&gt;=II$43,IH11&lt;&gt;""),AND(JD11&gt;=JQ$39,JD11&lt;&gt;"",JF11&gt;=JQ$43,JF11&lt;&gt;""),AND(JG11&gt;=JQ$39,JG11&lt;&gt;"",JI11&gt;=JQ$43,JI11&lt;&gt;""),AND(JK11&gt;=JQ$39,JK11&lt;&gt;"",JM11&gt;=JQ$43,JM11&lt;&gt;""),AND(JN11&gt;=JQ$39,JN11&lt;&gt;"",JP11&gt;=JQ$43,JP11&lt;&gt;""),AND(KL11&gt;=KY$39,KL11&lt;&gt;"",KN11&gt;=KY$43,KN11&lt;&gt;""),AND(KO11&gt;=KY$39,KO11&lt;&gt;"",KQ11&gt;=KY$43,KQ11&lt;&gt;""),AND(KS11&gt;=KY$39,KS11&lt;&gt;"",KU11&gt;=KY$43,KU11&lt;&gt;""),AND(KV11&gt;=KY$39,KV11&lt;&gt;"",KX11&gt;=KY$43,KX11&lt;&gt;""),AND(LT11&gt;=MG$39,LT11&lt;&gt;"",LV11&gt;=MG$43,LV11&lt;&gt;""),AND(LW11&gt;=MG$39,LW11&lt;&gt;"",LY11&gt;=MG$43,LY11&lt;&gt;""),AND(MA11&gt;=MG$39,MA11&lt;&gt;"",MC11&gt;=MG$43,MC11&lt;&gt;""),AND(MD11&gt;=MG$39,MD11&lt;&gt;"",MF11&gt;=MG$43,MF11&lt;&gt;""),AND(NB11&gt;=NO$39,NB11&lt;&gt;"",ND11&gt;=NO$43,ND11&lt;&gt;""),AND(NE11&gt;=NO$39,NE11&lt;&gt;"",NG11&gt;=NO$43,NG11&lt;&gt;""),AND(NI11&gt;=NO$39,NI11&lt;&gt;"",NK11&gt;=NO$43,NK11&lt;&gt;""),AND(NL11&gt;=NO$39,NL11&lt;&gt;"",NN11&gt;=NO$43,NN11&lt;&gt;""),AND(OJ11&gt;=OW$39,OJ11&lt;&gt;"",OL11&gt;=OW$43,OL11&lt;&gt;""),AND(OM11&gt;=OW$39,OM11&lt;&gt;"",OO11&gt;=OW$43,OO11&lt;&gt;""),AND(OQ11&gt;=OW$39,OQ11&lt;&gt;"",OS11&gt;=OW$43,OS11&lt;&gt;""),AND(OT11&gt;=OW$39,OT11&lt;&gt;"",OV11&gt;=OW$43,OV11&lt;&gt;""),AND(PR11&gt;=QE$39,PR11&lt;&gt;"",PT11&gt;=QE$43,PT11&lt;&gt;""),AND(PU11&gt;=QE$39,PU11&lt;&gt;"",PW11&gt;=QE$43,PW11&lt;&gt;""),AND(PY11&gt;=QE$39,PY11&lt;&gt;"",QA11&gt;=QE$43,QA11&lt;&gt;""),AND(QB11&gt;=QE$39,QB11&lt;&gt;"",QD11&gt;=QE$43,QD11&lt;&gt;""),AND(QZ11&gt;=RM$39,QZ11&lt;&gt;"",RB11&gt;=RM$43,RB11&lt;&gt;""),AND(RC11&gt;=RM$39,RC11&lt;&gt;"",RE11&gt;=RM$43,RE11&lt;&gt;""),AND(RG11&gt;=RM$39,RG11&lt;&gt;"",RI11&gt;=RM$43,RI11&lt;&gt;""),AND(RJ11&gt;=RM$39,RJ11&lt;&gt;"",RL11&gt;=RM$43,RL11&lt;&gt;""),AND(SH11&gt;=SU$39,SH11&lt;&gt;"",SJ11&gt;=SU$43,SJ11&lt;&gt;""),AND(SK11&gt;=SU$39,SK11&lt;&gt;"",SM11&gt;=SU$43,SM11&lt;&gt;""),AND(SO11&gt;=SU$39,SO11&lt;&gt;"",SQ11&gt;=SU$43,SQ11&lt;&gt;""),AND(SR11&gt;=SU$39,SR11&lt;&gt;"",ST11&gt;=SU$43,ST11&lt;&gt;"")),"P","")</f>
        <v/>
      </c>
      <c r="I11" s="3" t="str">
        <f>IF(OR(AND(AQ11&gt;=AY$43,AQ11&lt;&gt;"",AN11=""),AND(AT11&gt;=AY$43,AT11&lt;&gt;"",AN11=""),AND(AX11&gt;=AY$43,AX11&lt;&gt;"",AN11=""),AND(BR11&gt;=BZ$43,BR11&lt;&gt;"",BO11=""),AND(BU11&gt;=BZ$43,BU11&lt;&gt;"",BO11=""),AND(BY11&gt;=BZ$43,BY11&lt;&gt;"",BO11=""),AND(CS11&gt;=DA$43,CS11&lt;&gt;"",CP11=""),AND(CV11&gt;=DA$43,CV11&lt;&gt;"",CP11=""),AND(CZ11&gt;=DA$43,CZ11&lt;&gt;"",CP11=""),AND(DZ11&gt;=EK$43,DZ11&lt;&gt;""),AND(EC11&gt;=EK$43,EC11&lt;&gt;""),AND(EG11&gt;=EK$43,EG11&lt;&gt;""),AND(EJ11&gt;=EK$43,EJ11&lt;&gt;""),AND(FH11&gt;=FS$43,FH11&lt;&gt;""),AND(FK11&gt;=FS$43,FK11&lt;&gt;""),AND(FO11&gt;=FS$43,FO11&lt;&gt;""),AND(FR11&gt;=FS$43,FR11&lt;&gt;""),AND(GP11&gt;=HA$43,GP11&lt;&gt;""),AND(GS11&gt;=HA$43,GS11&lt;&gt;""),AND(GW11&gt;=HA$43,GW11&lt;&gt;""),AND(GZ11&gt;=HA$43,GZ11&lt;&gt;""),AND(HX11&gt;=II$43,HX11&lt;&gt;""),AND(IA11&gt;=II$43,IA11&lt;&gt;""),AND(IE11&gt;=II$43,IE11&lt;&gt;""),AND(IH11&gt;=II$43,IH11&lt;&gt;""),AND(JF11&gt;=JQ$43,JF11&lt;&gt;""),AND(JI11&gt;=JQ$43,JI11&lt;&gt;""),AND(JM11&gt;=JQ$43,JM11&lt;&gt;""),AND(JP11&gt;=JQ$43,JP11&lt;&gt;""),AND(KN11&gt;=KY$43,KN11&lt;&gt;""),AND(KQ11&gt;=KY$43,KQ11&lt;&gt;""),AND(KU11&gt;=KY$43,KU11&lt;&gt;""),AND(KX11&gt;=KY$43,KX11&lt;&gt;""),AND(LV11&gt;=MG$43,LV11&lt;&gt;""),AND(LY11&gt;=MG$43,LY11&lt;&gt;""),AND(MC11&gt;=MG$43,MC11&lt;&gt;""),AND(MF11&gt;=MG$43,MF11&lt;&gt;""),AND(ND11&gt;=NO$43,ND11&lt;&gt;""),AND(NG11&gt;=NO$43,NG11&lt;&gt;""),AND(NK11&gt;=NO$43,NK11&lt;&gt;""),AND(NN11&gt;=NO$43,NN11&lt;&gt;""),AND(OL11&gt;=OW$43,OL11&lt;&gt;""),AND(OO11&gt;=OW$43,OO11&lt;&gt;""),AND(OS11&gt;=OW$43,OS11&lt;&gt;""),AND(OV11&gt;=OW$43,OV11&lt;&gt;""),AND(PT11&gt;=QE$43,PT11&lt;&gt;""),AND(PW11&gt;=QE$43,PW11&lt;&gt;""),AND(QA11&gt;=QE$43,QA11&lt;&gt;""),AND(QD11&gt;=QE$43,QD11&lt;&gt;""),AND(RB11&gt;=RM$43,RB11&lt;&gt;""),AND(RE11&gt;=RM$43,RE11&lt;&gt;""),AND(RI11&gt;=RM$43,RI11&lt;&gt;""),AND(RL11&gt;=RM$43,RL11&lt;&gt;""),AND(SJ11&gt;=SU$43,SJ11&lt;&gt;""),AND(SM11&gt;=SU$43,SM11&lt;&gt;""),AND(SQ11&gt;=SU$43,SQ11&lt;&gt;""),AND(ST11&gt;=SU$43,ST11&lt;&gt;"")),"P","")</f>
        <v/>
      </c>
      <c r="J11" s="36" t="str">
        <f>IF(AND(I11="P",H11=""),"No DD",IF(OR(AND(AO11&gt;=AY$42,AO11&lt;&gt;"",AQ11&gt;=AY$46,AQ11&lt;&gt;"",AN11=""),AND(AR11&gt;=AY$42,AR11&lt;&gt;"",AT11&gt;=AY$46,AT11&lt;&gt;"",AN11=""),AND(AV11&gt;=AY$42,AV11&lt;&gt;"",AX11&gt;=AY$46,AX11&lt;&gt;"",AN11=""),AND(BP11&gt;=BZ$42,BP11&lt;&gt;"",BR11&gt;=BZ$46,BR11&lt;&gt;"",BO11=""),AND(BS11&gt;=BZ$42,BS11&lt;&gt;"",BU11&gt;=BZ$46,BU11&lt;&gt;"",BO11=""),AND(BW11&gt;=BZ$42,BW11&lt;&gt;"",BY11&gt;=BZ$46,BY11&lt;&gt;"",BO11=""),AND(CQ11&gt;=DA$42,CQ11&lt;&gt;"",CS11&gt;=DA$46,CS11&lt;&gt;"",CP11=""),AND(CT11&gt;=DA$42,CT11&lt;&gt;"",CV11&gt;=DA$46,CV11&lt;&gt;"",CP11=""),AND(CX11&gt;=DA$42,CX11&lt;&gt;"",CZ11&gt;=DA$46,CZ11&lt;&gt;"",CP11=""),AND(DX11&gt;=EK$42,DX11&lt;&gt;"",DZ11&gt;=EK$46,DZ11&lt;&gt;""),AND(EA11&gt;=EK$42,EA11&lt;&gt;"",EC11&gt;=EK$46,EC11&lt;&gt;""),AND(EE11&gt;=EK$42,EE11&lt;&gt;"",EG11&gt;=EK$46,EG11&lt;&gt;""),AND(EH11&gt;=EK$42,EH11&lt;&gt;"",EJ11&gt;=EK$46,EJ11&lt;&gt;""),AND(FF11&gt;=FS$42,FF11&lt;&gt;"",FH11&gt;=FS$46,FH11&lt;&gt;""),AND(FI11&gt;=FS$42,FI11&lt;&gt;"",FK11&gt;=FS$46,FK11&lt;&gt;""),AND(FM11&gt;=FS$42,FM11&lt;&gt;"",FO11&gt;=FS$46,FO11&lt;&gt;""),AND(FP11&gt;=FS$42,FP11&lt;&gt;"",FR11&gt;=FS$46,FR11&lt;&gt;""),AND(GN11&gt;=HA$42,GN11&lt;&gt;"",GP11&gt;=HA$46,GP11&lt;&gt;""),AND(GQ11&gt;=HA$42,GQ11&lt;&gt;"",GS11&gt;=HA$46,GS11&lt;&gt;""),AND(GU11&gt;=HA$42,GU11&lt;&gt;"",GW11&gt;=HA$46,GW11&lt;&gt;""),AND(GX11&gt;=HA$42,GX11&lt;&gt;"",GZ11&gt;=HA$46,GZ11&lt;&gt;""),AND(HV11&gt;=II$42,HV11&lt;&gt;"",HX11&gt;=II$46,HX11&lt;&gt;""),AND(HY11&gt;=II$42,HY11&lt;&gt;"",IA11&gt;=II$46,IA11&lt;&gt;""),AND(IC11&gt;=II$42,IC11&lt;&gt;"",IE11&gt;=II$46,IE11&lt;&gt;""),AND(IF11&gt;=II$42,IF11&lt;&gt;"",IH11&gt;=II$46,IH11&lt;&gt;""),AND(JD11&gt;=JQ$42,JD11&lt;&gt;"",JF11&gt;=JQ$46,JF11&lt;&gt;""),AND(JG11&gt;=JQ$42,JG11&lt;&gt;"",JI11&gt;=JQ$46,JI11&lt;&gt;""),AND(JK11&gt;=JQ$42,JK11&lt;&gt;"",JM11&gt;=JQ$46,JM11&lt;&gt;""),AND(JN11&gt;=JQ$42,JN11&lt;&gt;"",JP11&gt;=JQ$46,JP11&lt;&gt;""),AND(KL11&gt;=KY$42,KL11&lt;&gt;"",KN11&gt;=KY$46,KN11&lt;&gt;""),AND(KO11&gt;=KY$42,KO11&lt;&gt;"",KQ11&gt;=KY$46,KQ11&lt;&gt;""),AND(KS11&gt;=KY$42,KS11&lt;&gt;"",KU11&gt;=KY$46,KU11&lt;&gt;""),AND(KV11&gt;=KY$42,KV11&lt;&gt;"",KX11&gt;=KY$46,KX11&lt;&gt;""),AND(LT11&gt;=MG$42,LT11&lt;&gt;"",LV11&gt;=MG$46,LV11&lt;&gt;""),AND(LW11&gt;=MG$42,LW11&lt;&gt;"",LY11&gt;=MG$46,LY11&lt;&gt;""),AND(MA11&gt;=MG$42,MA11&lt;&gt;"",MC11&gt;=MG$46,MC11&lt;&gt;""),AND(MD11&gt;=MG$42,MD11&lt;&gt;"",MF11&gt;=MG$46,MF11&lt;&gt;""),AND(NB11&gt;=NO$42,NB11&lt;&gt;"",ND11&gt;=NO$46,ND11&lt;&gt;""),AND(NE11&gt;=NO$42,NE11&lt;&gt;"",NG11&gt;=NO$46,NG11&lt;&gt;""),AND(NI11&gt;=NO$42,NI11&lt;&gt;"",NK11&gt;=NO$46,NK11&lt;&gt;""),AND(NL11&gt;=NO$42,NL11&lt;&gt;"",NN11&gt;=NO$46,NN11&lt;&gt;""),AND(OJ11&gt;=OW$42,OJ11&lt;&gt;"",OL11&gt;=OW$46,OL11&lt;&gt;""),AND(OM11&gt;=OW$42,OM11&lt;&gt;"",OO11&gt;=OW$46,OO11&lt;&gt;""),AND(OQ11&gt;=OW$42,OQ11&lt;&gt;"",OS11&gt;=OW$46,OS11&lt;&gt;""),AND(OT11&gt;=OW$42,OT11&lt;&gt;"",OV11&gt;=OW$46,OV11&lt;&gt;""),AND(PR11&gt;=QE$42,PR11&lt;&gt;"",PT11&gt;=QE$46,PT11&lt;&gt;""),AND(PU11&gt;=QE$42,PU11&lt;&gt;"",PW11&gt;=QE$46,PW11&lt;&gt;""),AND(PY11&gt;=QE$42,PY11&lt;&gt;"",QA11&gt;=QE$46,QA11&lt;&gt;""),AND(QB11&gt;=QE$42,QB11&lt;&gt;"",QD11&gt;=QE$46,QD11&lt;&gt;""),AND(QZ11&gt;=RM$42,QZ11&lt;&gt;"",RB11&gt;=RM$46,RB11&lt;&gt;""),AND(RC11&gt;=RM$42,RC11&lt;&gt;"",RE11&gt;=RM$46,RE11&lt;&gt;""),AND(RG11&gt;=RM$42,RG11&lt;&gt;"",RI11&gt;=RM$46,RI11&lt;&gt;""),AND(RJ11&gt;=RM$42,RJ11&lt;&gt;"",RL11&gt;=RM$46,RL11&lt;&gt;""),AND(SH11&gt;=SU$42,SH11&lt;&gt;"",SJ11&gt;=SU$46,SJ11&lt;&gt;""),AND(SK11&gt;=SU$42,SK11&lt;&gt;"",SM11&gt;=SU$46,SM11&lt;&gt;""),AND(SO11&gt;=SU$42,SO11&lt;&gt;"",SQ11&gt;=SU$46,SQ11&lt;&gt;""),AND(SR11&gt;=SU$42,SR11&lt;&gt;"",ST11&gt;=SU$46,ST11&lt;&gt;"")),"Merit",IF(OR(AND(AO11&gt;=AY$41,AO11&lt;&gt;"",AQ11&gt;=AY$45,AQ11&lt;&gt;"",AN11=""),AND(AR11&gt;=AY$41,AR11&lt;&gt;"",AT11&gt;=AY$45,AT11&lt;&gt;"",AN11=""),AND(AV11&gt;=AY$41,AV11&lt;&gt;"",AX11&gt;=AY$45,AX11&lt;&gt;"",AN11=""),AND(BP11&gt;=BZ$41,BP11&lt;&gt;"",BR11&gt;=BZ$45,BR11&lt;&gt;"",BO11=""),AND(BS11&gt;=BZ$41,BS11&lt;&gt;"",BU11&gt;=BZ$45,BU11&lt;&gt;"",BO11=""),AND(BW11&gt;=BZ$41,BW11&lt;&gt;"",BY11&gt;=BZ$45,BY11&lt;&gt;"",BO11=""),AND(CQ11&gt;=DA$41,CQ11&lt;&gt;"",CS11&gt;=DA$45,CS11&lt;&gt;"",CP11=""),AND(CT11&gt;=DA$41,CT11&lt;&gt;"",CV11&gt;=DA$45,CV11&lt;&gt;"",CP11=""),AND(CX11&gt;=DA$41,CX11&lt;&gt;"",CZ11&gt;=DA$45,CZ11&lt;&gt;"",CP11=""),AND(DX11&gt;=EK$41,DX11&lt;&gt;"",DZ11&gt;=EK$45,DZ11&lt;&gt;""),AND(EA11&gt;=EK$41,EA11&lt;&gt;"",EC11&gt;=EK$45,EC11&lt;&gt;""),AND(EE11&gt;=EK$41,EE11&lt;&gt;"",EG11&gt;=EK$45,EG11&lt;&gt;""),AND(EH11&gt;=EK$41,EH11&lt;&gt;"",EJ11&gt;=EK$45,EJ11&lt;&gt;""),AND(FF11&gt;=FS$41,FF11&lt;&gt;"",FH11&gt;=FS$45,FH11&lt;&gt;""),AND(FI11&gt;=FS$41,FI11&lt;&gt;"",FK11&gt;=FS$45,FK11&lt;&gt;""),AND(FM11&gt;=FS$41,FM11&lt;&gt;"",FO11&gt;=FS$45,FO11&lt;&gt;""),AND(FP11&gt;=FS$41,FP11&lt;&gt;"",FR11&gt;=FS$45,FR11&lt;&gt;""),AND(GN11&gt;=HA$41,GN11&lt;&gt;"",GP11&gt;=HA$45,GP11&lt;&gt;""),AND(GQ11&gt;=HA$41,GQ11&lt;&gt;"",GS11&gt;=HA$45,GS11&lt;&gt;""),AND(GU11&gt;=HA$41,GU11&lt;&gt;"",GW11&gt;=HA$45,GW11&lt;&gt;""),AND(GX11&gt;=HA$41,GX11&lt;&gt;"",GZ11&gt;=HA$45,GZ11&lt;&gt;""),AND(HV11&gt;=II$41,HV11&lt;&gt;"",HX11&gt;=II$45,HX11&lt;&gt;""),AND(HY11&gt;=II$41,HY11&lt;&gt;"",IA11&gt;=II$45,IA11&lt;&gt;""),AND(IC11&gt;=II$41,IC11&lt;&gt;"",IE11&gt;=II$45,IE11&lt;&gt;""),AND(IF11&gt;=II$41,IF11&lt;&gt;"",IH11&gt;=II$45,IH11&lt;&gt;""),AND(JD11&gt;=JQ$41,JD11&lt;&gt;"",JF11&gt;=JQ$45,JF11&lt;&gt;""),AND(JG11&gt;=JQ$41,JG11&lt;&gt;"",JI11&gt;=JQ$45,JI11&lt;&gt;""),AND(JK11&gt;=JQ$41,JK11&lt;&gt;"",JM11&gt;=JQ$45,JM11&lt;&gt;""),AND(JN11&gt;=JQ$41,JN11&lt;&gt;"",JP11&gt;=JQ$45,JP11&lt;&gt;""),AND(KL11&gt;=KY$41,KL11&lt;&gt;"",KN11&gt;=KY$45,KN11&lt;&gt;""),AND(KO11&gt;=KY$41,KO11&lt;&gt;"",KQ11&gt;=KY$45,KQ11&lt;&gt;""),AND(KS11&gt;=KY$41,KS11&lt;&gt;"",KU11&gt;=KY$45,KU11&lt;&gt;""),AND(KV11&gt;=KY$41,KV11&lt;&gt;"",KX11&gt;=KY$45,KX11&lt;&gt;""),AND(LT11&gt;=MG$41,LT11&lt;&gt;"",LV11&gt;=MG$45,LV11&lt;&gt;""),AND(LW11&gt;=MG$41,LW11&lt;&gt;"",LY11&gt;=MG$45,LY11&lt;&gt;""),AND(MA11&gt;=MG$41,MA11&lt;&gt;"",MC11&gt;=MG$45,MC11&lt;&gt;""),AND(MD11&gt;=MG$41,MD11&lt;&gt;"",MF11&gt;=MG$45,MF11&lt;&gt;""),AND(NB11&gt;=NO$41,NB11&lt;&gt;"",ND11&gt;=NO$45,ND11&lt;&gt;""),AND(NE11&gt;=NO$41,NE11&lt;&gt;"",NG11&gt;=NO$45,NG11&lt;&gt;""),AND(NI11&gt;=NO$41,NI11&lt;&gt;"",NK11&gt;=NO$45,NK11&lt;&gt;""),AND(NL11&gt;=NO$41,NL11&lt;&gt;"",NN11&gt;=NO$45,NN11&lt;&gt;""),AND(OJ11&gt;=OW$41,OJ11&lt;&gt;"",OL11&gt;=OW$45,OL11&lt;&gt;""),AND(OM11&gt;=OW$41,OM11&lt;&gt;"",OO11&gt;=OW$45,OO11&lt;&gt;""),AND(OQ11&gt;=OW$41,OQ11&lt;&gt;"",OS11&gt;=OW$45,OS11&lt;&gt;""),AND(OT11&gt;=OW$41,OT11&lt;&gt;"",OV11&gt;=OW$45,OV11&lt;&gt;""),AND(PR11&gt;=QE$41,PR11&lt;&gt;"",PT11&gt;=QE$45,PT11&lt;&gt;""),AND(PU11&gt;=QE$41,PU11&lt;&gt;"",PW11&gt;=QE$45,PW11&lt;&gt;""),AND(PY11&gt;=QE$41,PY11&lt;&gt;"",QA11&gt;=QE$45,QA11&lt;&gt;""),AND(QB11&gt;=QE$41,QB11&lt;&gt;"",QD11&gt;=QE$45,QD11&lt;&gt;""),AND(QZ11&gt;=RM$41,QZ11&lt;&gt;"",RB11&gt;=RM$45,RB11&lt;&gt;""),AND(RC11&gt;=RM$41,RC11&lt;&gt;"",RE11&gt;=RM$45,RE11&lt;&gt;""),AND(RG11&gt;=RM$41,RG11&lt;&gt;"",RI11&gt;=RM$45,RI11&lt;&gt;""),AND(RJ11&gt;=RM$41,RJ11&lt;&gt;"",RL11&gt;=RM$45,RL11&lt;&gt;""),AND(SH11&gt;=SU$41,SH11&lt;&gt;"",SJ11&gt;=SU$45,SJ11&lt;&gt;""),AND(SK11&gt;=SU$41,SK11&lt;&gt;"",SM11&gt;=SU$45,SM11&lt;&gt;""),AND(SO11&gt;=SU$41,SO11&lt;&gt;"",SQ11&gt;=SU$45,SQ11&lt;&gt;""),AND(SR11&gt;=SU$41,SR11&lt;&gt;"",ST11&gt;=SU$45,ST11&lt;&gt;"")),"Excellence",IF(K11="P","Worlds Team",IF(H11="P","National Team","")))))</f>
        <v/>
      </c>
      <c r="K11" s="3" t="str">
        <f>IF(OR(AND(AO11&gt;=AY$40,AO11&lt;&gt;"",AQ11&gt;=AY$44,AQ11&lt;&gt;"",AN11=""),AND(AR11&gt;=AY$40,AR11&lt;&gt;"",AT11&gt;=AY$44,AT11&lt;&gt;"",AN11=""),AND(AV11&gt;=AY$40,AV11&lt;&gt;"",AX11&gt;=AY$44,AX11&lt;&gt;"",AN11=""),AND(BP11&gt;=BZ$40,BP11&lt;&gt;"",BR11&gt;=BZ$44,BR11&lt;&gt;"",BO11=""),AND(BS11&gt;=BZ$40,BS11&lt;&gt;"",BU11&gt;=BZ$44,BU11&lt;&gt;"",BO11=""),AND(BW11&gt;=BZ$40,BW11&lt;&gt;"",BY11&gt;=BZ$44,BY11&lt;&gt;"",BO11=""),AND(CQ11&gt;=DA$40,CQ11&lt;&gt;"",CS11&gt;=DA$44,CS11&lt;&gt;"",CP11=""),AND(CT11&gt;=DA$40,CT11&lt;&gt;"",CV11&gt;=DA$44,CV11&lt;&gt;"",CP11=""),AND(CX11&gt;=DA$40,CX11&lt;&gt;"",CZ11&gt;=DA$44,CZ11&lt;&gt;"",CP11=""),AND(DX11&gt;=EK$40,DX11&lt;&gt;"",DZ11&gt;=EK$44,DZ11&lt;&gt;""),AND(EA11&gt;=EK$40,EA11&lt;&gt;"",EC11&gt;=EK$44,EC11&lt;&gt;""),AND(EE11&gt;=EK$40,EE11&lt;&gt;"",EG11&gt;=EK$44,EG11&lt;&gt;""),AND(EH11&gt;=EK$40,EH11&lt;&gt;"",EJ11&gt;=EK$44,EJ11&lt;&gt;""),AND(FF11&gt;=FS$40,FF11&lt;&gt;"",FH11&gt;=FS$44,FH11&lt;&gt;""),AND(FI11&gt;=FS$40,FI11&lt;&gt;"",FK11&gt;=FS$44,FK11&lt;&gt;""),AND(FM11&gt;=FS$40,FM11&lt;&gt;"",FO11&gt;=FS$44,FO11&lt;&gt;""),AND(FP11&gt;=FS$40,FP11&lt;&gt;"",FR11&gt;=FS$44,FR11&lt;&gt;""),AND(GN11&gt;=HA$40,GN11&lt;&gt;"",GP11&gt;=HA$44,GP11&lt;&gt;""),AND(GQ11&gt;=HA$40,GQ11&lt;&gt;"",GS11&gt;=HA$44,GS11&lt;&gt;""),AND(GU11&gt;=HA$40,GU11&lt;&gt;"",GW11&gt;=HA$44,GW11&lt;&gt;""),AND(GX11&gt;=HA$40,GX11&lt;&gt;"",GZ11&gt;=HA$44,GZ11&lt;&gt;""),AND(HV11&gt;=II$40,HV11&lt;&gt;"",HX11&gt;=II$44,HX11&lt;&gt;""),AND(HY11&gt;=II$40,HY11&lt;&gt;"",IA11&gt;=II$44,IA11&lt;&gt;""),AND(IC11&gt;=II$40,IC11&lt;&gt;"",IE11&gt;=II$44,IE11&lt;&gt;""),AND(IF11&gt;=II$40,IF11&lt;&gt;"",IH11&gt;=II$44,IH11&lt;&gt;""),AND(JD11&gt;=JQ$40,JD11&lt;&gt;"",JF11&gt;=JQ$44,JF11&lt;&gt;""),AND(JG11&gt;=JQ$40,JG11&lt;&gt;"",JI11&gt;=JQ$44,JI11&lt;&gt;""),AND(JK11&gt;=JQ$40,JK11&lt;&gt;"",JM11&gt;=JQ$44,JM11&lt;&gt;""),AND(JN11&gt;=JQ$40,JN11&lt;&gt;"",JP11&gt;=JQ$44,JP11&lt;&gt;""),AND(KL11&gt;=KY$40,KL11&lt;&gt;"",KN11&gt;=KY$44,KN11&lt;&gt;""),AND(KO11&gt;=KY$40,KO11&lt;&gt;"",KQ11&gt;=KY$44,KQ11&lt;&gt;""),AND(KS11&gt;=KY$40,KS11&lt;&gt;"",KU11&gt;=KY$44,KU11&lt;&gt;""),AND(KV11&gt;=KY$40,KV11&lt;&gt;"",KX11&gt;=KY$44,KX11&lt;&gt;""),AND(LT11&gt;=MG$40,LT11&lt;&gt;"",LV11&gt;=MG$44,LV11&lt;&gt;""),AND(LW11&gt;=MG$40,LW11&lt;&gt;"",LY11&gt;=MG$44,LY11&lt;&gt;""),AND(MA11&gt;=MG$40,MA11&lt;&gt;"",MC11&gt;=MG$44,MC11&lt;&gt;""),AND(MD11&gt;=MG$40,MD11&lt;&gt;"",MF11&gt;=MG$44,MF11&lt;&gt;""),AND(NB11&gt;=NO$40,NB11&lt;&gt;"",ND11&gt;=NO$44,ND11&lt;&gt;""),AND(NE11&gt;=NO$40,NE11&lt;&gt;"",NG11&gt;=NO$44,NG11&lt;&gt;""),AND(NI11&gt;=NO$40,NI11&lt;&gt;"",NK11&gt;=NO$44,NK11&lt;&gt;""),AND(NL11&gt;=NO$40,NL11&lt;&gt;"",NN11&gt;=NO$44,NN11&lt;&gt;""),AND(OJ11&gt;=OW$40,OJ11&lt;&gt;"",OL11&gt;=OW$44,OL11&lt;&gt;""),AND(OM11&gt;=OW$40,OM11&lt;&gt;"",OO11&gt;=OW$44,OO11&lt;&gt;""),AND(OQ11&gt;=OW$40,OQ11&lt;&gt;"",OS11&gt;=OW$44,OS11&lt;&gt;""),AND(OT11&gt;=OW$40,OT11&lt;&gt;"",OV11&gt;=OW$44,OV11&lt;&gt;""),AND(PR11&gt;=QE$40,PR11&lt;&gt;"",PT11&gt;=QE$44,PT11&lt;&gt;""),AND(PU11&gt;=QE$40,PU11&lt;&gt;"",PW11&gt;=QE$44,PW11&lt;&gt;""),AND(PY11&gt;=QE$40,PY11&lt;&gt;"",QA11&gt;=QE$44,QA11&lt;&gt;""),AND(QB11&gt;=QE$40,QB11&lt;&gt;"",QD11&gt;=QE$44,QD11&lt;&gt;""),AND(QZ11&gt;=RM$40,QZ11&lt;&gt;"",RB11&gt;=RM$44,RB11&lt;&gt;""),AND(RC11&gt;=RM$40,RC11&lt;&gt;"",RE11&gt;=RM$44,RE11&lt;&gt;""),AND(RG11&gt;=RM$40,RG11&lt;&gt;"",RI11&gt;=RM$44,RI11&lt;&gt;""),AND(RJ11&gt;=RM$40,RJ11&lt;&gt;"",RL11&gt;=RM$44,RL11&lt;&gt;""),AND(SH11&gt;=SU$40,SH11&lt;&gt;"",SJ11&gt;=SU$44,SJ11&lt;&gt;""),AND(SK11&gt;=SU$40,SK11&lt;&gt;"",SM11&gt;=SU$44,SM11&lt;&gt;""),AND(SO11&gt;=SU$40,SO11&lt;&gt;"",SQ11&gt;=SU$44,SQ11&lt;&gt;""),AND(SR11&gt;=SU$40,SR11&lt;&gt;"",ST11&gt;=SU$44,ST11&lt;&gt;"")),"P","")</f>
        <v/>
      </c>
      <c r="L11" s="8">
        <f>IF(COUNT(AQ11,AT11,BR11,BU11,CS11,CV11)&gt;0,LARGE((AQ11,AT11,BR11,BU11,CS11,CV11),1),0)</f>
        <v>47.349999999999994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IF(COUNT(AQ11,AT11,BR11,BU11,CS11,CV11)&gt;1,LARGE((AQ11,AT11,BR11,BU11,CS11,CV11),2),0)</f>
        <v>46.599999999999994</v>
      </c>
      <c r="O11" s="8" t="str">
        <f>IF(N11="","",IF(OR(N11=CS11,N11=CV11),$CA$1,IF(OR(N11=BR11,N11=BU11),$AZ$1,IF(OR(N11=AQ11,N11=AT11),$Y$1,""))))</f>
        <v>2024 Elite Canada</v>
      </c>
      <c r="P11" s="8">
        <f>IF(COUNT(AQ11,AT11,BR11,BU11,CS11,CV11)&gt;2,MAX(AX11,BY11,CZ11,LARGE((AQ11,AT11,BR11,BU11,CS11,CV11),3)),IF(MAX(AX11,BY11,CZ11)&gt;0,MAX(AX11,BY11,CZ11),0))</f>
        <v>47.75</v>
      </c>
      <c r="Q11" s="8" t="str">
        <f>IF(P11="","",IF(OR(P11=CS11,P11=CV11,P11=CZ11),$CA$1,IF(OR(P11=BR11,P11=BU11,P11=BY11),$AZ$1,IF(OR(P11=AQ11,P11=AT11,P11=AX11),$Y$1,""))))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9.6999999999999993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Elite Canada</v>
      </c>
      <c r="T11" s="8">
        <f>IF(MAX(IF(AO11&gt;=$AY$39,AP11,0),IF(AR11&gt;=$AY$39,AS11,0),IF(AV11&gt;=$AY$39,AW11,0),IF(BP11&gt;=$BZ$39,BQ11,0),IF(BS11&gt;=$BZ$39,BT11,0),IF(BW11&gt;=$BZ$39,BX11,0),IF(CQ11&gt;=$DA$39,CR11,0),IF(CT11&gt;=$DA$39,CU11,0),IF(CX11&gt;=$DA$39,CY11,0),IF(DX11&gt;=$EK$39,DY11,0),IF(EA11&gt;=$EK$39,EB11,0),IF(EE11&gt;=$EK$39,EF11,0),IF(EH11&gt;=$EK$39,EI11,0),IF(FF11&gt;=$FS$39,FG11,0),IF(FI11&gt;=$FS$39,FJ11,0),IF(FM11&gt;=$FS$39,FN11,0),IF(FP11&gt;=$FS$39,FQ11,0),IF(GN11&gt;=$HA$39,GO11,0),IF(GQ11&gt;=$HA$39,GR11,0),IF(GU11&gt;=$HA$39,GV11,0),IF(GX11&gt;=$HA$39,GY11,0),IF(HV11&gt;=$II$39,HW11,0),IF(HY11&gt;=$II$39,HZ11,0),IF(IC11&gt;=$II$39,ID11,0),IF(IF11&gt;=$II$39,IG11,0),IF(JD11&gt;=$JQ$39,JE11,0),IF(JG11&gt;=$JQ$39,JH11,0),IF(JK11&gt;=$JQ$39,JL11,0),IF(JN11&gt;=$JQ$39,JO11,0),IF(KL11&gt;=$KY$39,KM11,0),IF(KO11&gt;=$KY$39,KP11,0),IF(KS11&gt;=$KY$39,KT11,0),IF(KV11&gt;=$KY$39,KW11,0),IF(LT11&gt;=$MG$39,LU11,0),IF(LW11&gt;=$MG$39,LX11,0),IF(MA11&gt;=$MG$39,MB11,0),IF(MD11&gt;=$MG$39,ME11,0),IF(NB11&gt;=$NO$39,NC11,0),IF(NE11&gt;=$NO$39,NF11,0),IF(NI11&gt;=$NO$39,NJ11,0),IF(NL11&gt;=$NO$39,NM11,0),IF(OJ11&gt;=$OW$39,OK11,0),IF(OM11&gt;=$OW$39,ON11,0),IF(OQ11&gt;=$OW$39,OR11,0),IF(OT11&gt;=$OW$39,OU11,0),IF(PR11&gt;=$QE$39,PS11,0),IF(PU11&gt;=$QE$39,PV11,0),IF(PY11&gt;=$QE$39,PZ11,0),IF(QB11&gt;=$QE$39,QC11,0),IF(QZ11&gt;=$RM$39,RA11,0),IF(RC11&gt;=$RM$39,RD11,0),IF(RG11&gt;=$RM$39,RH11,0),IF(RJ11&gt;=$RM$39,RK11,0),IF(SH11&gt;=$SU$39,SI11,0),IF(SK11&gt;=$SU$39,SL11,0),IF(SO11&gt;=$SU$39,SP11,0),IF(SR11&gt;=$SU$39,SS11,0))&gt;0,MAX(IF(AO11&gt;=$AY$39,AP11,0),IF(AR11&gt;=$AY$39,AS11,0),IF(AV11&gt;=$AY$39,AW11,0),IF(BP11&gt;=$BZ$39,BQ11,0),IF(BS11&gt;=$BZ$39,BT11,0),IF(BW11&gt;=$BZ$39,BX11,0),IF(CQ11&gt;=$DA$39,CR11,0),IF(CT11&gt;=$DA$39,CU11,0),IF(CX11&gt;=$DA$39,CY11,0),IF(DX11&gt;=$EK$39,DY11,0),IF(EA11&gt;=$EK$39,EB11,0),IF(EE11&gt;=$EK$39,EF11,0),IF(EH11&gt;=$EK$39,EI11,0),IF(FF11&gt;=$FS$39,FG11,0),IF(FI11&gt;=$FS$39,FJ11,0),IF(FM11&gt;=$FS$39,FN11,0),IF(FP11&gt;=$FS$39,FQ11,0),IF(GN11&gt;=$HA$39,GO11,0),IF(GQ11&gt;=$HA$39,GR11,0),IF(GU11&gt;=$HA$39,GV11,0),IF(GX11&gt;=$HA$39,GY11,0),IF(HV11&gt;=$II$39,HW11,0),IF(HY11&gt;=$II$39,HZ11,0),IF(IC11&gt;=$II$39,ID11,0),IF(IF11&gt;=$II$39,IG11,0),IF(JD11&gt;=$JQ$39,JE11,0),IF(JG11&gt;=$JQ$39,JH11,0),IF(JK11&gt;=$JQ$39,JL11,0),IF(JN11&gt;=$JQ$39,JO11,0),IF(KL11&gt;=$KY$39,KM11,0),IF(KO11&gt;=$KY$39,KP11,0),IF(KS11&gt;=$KY$39,KT11,0),IF(KV11&gt;=$KY$39,KW11,0),IF(LT11&gt;=$MG$39,LU11,0),IF(LW11&gt;=$MG$39,LX11,0),IF(MA11&gt;=$MG$39,MB11,0),IF(MD11&gt;=$MG$39,ME11,0),IF(NB11&gt;=$NO$39,NC11,0),IF(NE11&gt;=$NO$39,NF11,0),IF(NI11&gt;=$NO$39,NJ11,0),IF(NL11&gt;=$NO$39,NM11,0),IF(OJ11&gt;=$OW$39,OK11,0),IF(OM11&gt;=$OW$39,ON11,0),IF(OQ11&gt;=$OW$39,OR11,0),IF(OT11&gt;=$OW$39,OU11,0),IF(PR11&gt;=$QE$39,PS11,0),IF(PU11&gt;=$QE$39,PV11,0),IF(PY11&gt;=$QE$39,PZ11,0),IF(QB11&gt;=$QE$39,QC11,0),IF(QZ11&gt;=$RM$39,RA11,0),IF(RC11&gt;=$RM$39,RD11,0),IF(RG11&gt;=$RM$39,RH11,0),IF(RJ11&gt;=$RM$39,RK11,0),IF(SH11&gt;=$SU$39,SI11,0),IF(SK11&gt;=$SU$39,SL11,0),IF(SO11&gt;=$SU$39,SP11,0),IF(SR11&gt;=$SU$39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7"/>
      <c r="AO11" s="38" t="str">
        <f>IF(AA11&gt;0,AA11,"")</f>
        <v/>
      </c>
      <c r="AP11" s="38" t="str">
        <f>IF(AB11&gt;0,AB11,"")</f>
        <v/>
      </c>
      <c r="AQ11" s="40" t="str">
        <f>IF(SUM(Y11:AB11)-AC11&gt;0,SUM(Y11:AB11)-AC11,"")</f>
        <v/>
      </c>
      <c r="AR11" s="40" t="str">
        <f>IF(AF11&gt;0,AF11,"")</f>
        <v/>
      </c>
      <c r="AS11" s="40" t="str">
        <f>IF(AG11&gt;0,AG11,"")</f>
        <v/>
      </c>
      <c r="AT11" s="40" t="str">
        <f>IF(SUM(AD11:AG11)-AH11&gt;0,SUM(AD11:AG11)-AH11,"")</f>
        <v/>
      </c>
      <c r="AU11" s="40" t="str">
        <f>IF(AQ11="","",MAX(AQ11,AT11))</f>
        <v/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 t="str">
        <f>IF(SUM(AU11,AX11)&gt;0,SUM(AU11,AX11),"")</f>
        <v/>
      </c>
      <c r="AZ11" s="26">
        <v>14.7</v>
      </c>
      <c r="BA11" s="26">
        <v>9.1999999999999993</v>
      </c>
      <c r="BB11" s="26">
        <v>9.6999999999999993</v>
      </c>
      <c r="BC11" s="26">
        <v>13.75</v>
      </c>
      <c r="BD11" s="26">
        <v>0</v>
      </c>
      <c r="BE11" s="26">
        <v>14.7</v>
      </c>
      <c r="BF11" s="26">
        <v>9</v>
      </c>
      <c r="BG11" s="26">
        <v>9.1</v>
      </c>
      <c r="BH11" s="26">
        <v>13.8</v>
      </c>
      <c r="BI11" s="26">
        <v>0</v>
      </c>
      <c r="BJ11" s="26">
        <v>14.9</v>
      </c>
      <c r="BK11" s="26">
        <v>9.4</v>
      </c>
      <c r="BL11" s="26">
        <v>9.6999999999999993</v>
      </c>
      <c r="BM11" s="26">
        <v>13.75</v>
      </c>
      <c r="BN11" s="26">
        <v>0</v>
      </c>
      <c r="BO11" s="28"/>
      <c r="BP11" s="39">
        <f>IF(BB11&gt;0,BB11,"")</f>
        <v>9.6999999999999993</v>
      </c>
      <c r="BQ11" s="39">
        <f>IF(BC11&gt;0,BC11,"")</f>
        <v>13.75</v>
      </c>
      <c r="BR11" s="11">
        <f>IF(SUM(AZ11:BC11)-BD11&gt;0,SUM(AZ11:BC11)-BD11,"")</f>
        <v>47.349999999999994</v>
      </c>
      <c r="BS11" s="11">
        <f>IF(BG11&gt;0,BG11,"")</f>
        <v>9.1</v>
      </c>
      <c r="BT11" s="11">
        <f>IF(BH11&gt;0,BH11,"")</f>
        <v>13.8</v>
      </c>
      <c r="BU11" s="11">
        <f>IF(SUM(BE11:BH11)-BI11&gt;0,SUM(BE11:BH11)-BI11,"")</f>
        <v>46.599999999999994</v>
      </c>
      <c r="BV11" s="11">
        <f>IF(BR11="","",MAX(BR11,BU11))</f>
        <v>47.349999999999994</v>
      </c>
      <c r="BW11" s="11">
        <f>IF(BL11&gt;0,BL11,"")</f>
        <v>9.6999999999999993</v>
      </c>
      <c r="BX11" s="11">
        <f>IF(BM11&gt;0,BM11,"")</f>
        <v>13.75</v>
      </c>
      <c r="BY11" s="11">
        <f>IF(SUM(BJ11:BM11)-BN11&gt;0,SUM(BJ11:BM11)-BN11,"")</f>
        <v>47.75</v>
      </c>
      <c r="BZ11" s="11">
        <f>IF(SUM(BV11,BY11)&gt;0,SUM(BV11,BY11),"")</f>
        <v>95.1</v>
      </c>
      <c r="CA11" s="22">
        <v>1.2</v>
      </c>
      <c r="CB11" s="22">
        <v>1</v>
      </c>
      <c r="CC11" s="22">
        <v>1.3</v>
      </c>
      <c r="CD11" s="22">
        <v>1.46</v>
      </c>
      <c r="CE11" s="22">
        <v>0</v>
      </c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7"/>
      <c r="CQ11" s="38">
        <f>IF(CC11&gt;0,CC11,"")</f>
        <v>1.3</v>
      </c>
      <c r="CR11" s="38">
        <f>IF(CD11&gt;0,CD11,"")</f>
        <v>1.46</v>
      </c>
      <c r="CS11" s="40">
        <f>IF(SUM(CA11:CD11)-CE11&gt;0,SUM(CA11:CD11)-CE11,"")</f>
        <v>4.96</v>
      </c>
      <c r="CT11" s="40" t="str">
        <f>IF(CH11&gt;0,CH11,"")</f>
        <v/>
      </c>
      <c r="CU11" s="40" t="str">
        <f>IF(CI11&gt;0,CI11,"")</f>
        <v/>
      </c>
      <c r="CV11" s="40" t="str">
        <f>IF(SUM(CF11:CI11)-CJ11&gt;0,SUM(CF11:CI11)-CJ11,"")</f>
        <v/>
      </c>
      <c r="CW11" s="40">
        <f>IF(CS11="","",MAX(CS11,CV11))</f>
        <v>4.96</v>
      </c>
      <c r="CX11" s="40" t="str">
        <f>IF(CM11&gt;0,CM11,"")</f>
        <v/>
      </c>
      <c r="CY11" s="40" t="str">
        <f>IF(CN11&gt;0,CN11,"")</f>
        <v/>
      </c>
      <c r="CZ11" s="40" t="str">
        <f>IF(SUM(CK11:CN11)-CO11&gt;0,SUM(CK11:CN11)-CO11,"")</f>
        <v/>
      </c>
      <c r="DA11" s="40">
        <f>IF(SUM(CW11,CZ11)&gt;0,SUM(CW11,CZ11),"")</f>
        <v>4.96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7.9499999999999993</v>
      </c>
      <c r="SW11" s="22">
        <f>IF($CP11="P",CB11,(CB11+BA11)/2)</f>
        <v>5.0999999999999996</v>
      </c>
      <c r="SX11" s="22">
        <f>IF($CP11="P",CC11,(CC11+BB11)/2)</f>
        <v>5.5</v>
      </c>
      <c r="SY11" s="22">
        <f>IF($CP11="P",CD11,(CD11+BC11)/2)</f>
        <v>7.6050000000000004</v>
      </c>
      <c r="SZ11" s="22">
        <f>IF($CP11="P",CE11,(CE11+BD11)/2)</f>
        <v>0</v>
      </c>
      <c r="TA11" s="22">
        <f>IF($CP11="P",CF11,(CF11+BE11)/2)</f>
        <v>7.35</v>
      </c>
      <c r="TB11" s="22">
        <f>IF($CP11="P",CG11,(CG11+BF11)/2)</f>
        <v>4.5</v>
      </c>
      <c r="TC11" s="22">
        <f>IF($CP11="P",CH11,(CH11+BG11)/2)</f>
        <v>4.55</v>
      </c>
      <c r="TD11" s="22">
        <f>IF($CP11="P",CI11,(CI11+BH11)/2)</f>
        <v>6.9</v>
      </c>
      <c r="TE11" s="22">
        <f>IF($CP11="P",CJ11,(CJ11+BI11)/2)</f>
        <v>0</v>
      </c>
      <c r="TF11" s="22">
        <f>IF($CP11="P",CK11,(CK11+BJ11)/2)</f>
        <v>7.45</v>
      </c>
      <c r="TG11" s="22">
        <f>IF($CP11="P",CL11,(CL11+BK11)/2)</f>
        <v>4.7</v>
      </c>
      <c r="TH11" s="22">
        <f>IF($CP11="P",CM11,(CM11+BL11)/2)</f>
        <v>4.8499999999999996</v>
      </c>
      <c r="TI11" s="22">
        <f>IF($CP11="P",CN11,(CN11+BM11)/2)</f>
        <v>6.875</v>
      </c>
      <c r="TJ11" s="22">
        <f>IF($CP11="P",CO11,(CO11+BN11)/2)</f>
        <v>0</v>
      </c>
      <c r="TK11" s="27" t="s">
        <v>46</v>
      </c>
      <c r="TL11" s="40">
        <f>IF(SX11&gt;0,SX11,"")</f>
        <v>5.5</v>
      </c>
      <c r="TM11" s="40">
        <f>IF(SY11&gt;0,SY11,"")</f>
        <v>7.6050000000000004</v>
      </c>
      <c r="TN11" s="40">
        <f>IF(SUM(SV11:SY11)-SZ11&gt;0,SUM(SV11:SY11)-SZ11,"")</f>
        <v>26.154999999999998</v>
      </c>
      <c r="TO11" s="40">
        <f>IF(TC11&gt;0,TC11,"")</f>
        <v>4.55</v>
      </c>
      <c r="TP11" s="40">
        <f>IF(TD11&gt;0,TD11,"")</f>
        <v>6.9</v>
      </c>
      <c r="TQ11" s="40">
        <f>IF(SUM(TA11:TD11)-TE11&gt;0,SUM(TA11:TD11)-TE11,"")</f>
        <v>23.299999999999997</v>
      </c>
      <c r="TR11" s="40">
        <f>IF(MAX(TN11,TQ11)&gt;0,MAX(TN11,TQ11),"")</f>
        <v>26.154999999999998</v>
      </c>
      <c r="TS11" s="40">
        <f>IF(TH11&gt;0,TH11,"")</f>
        <v>4.8499999999999996</v>
      </c>
      <c r="TT11" s="40">
        <f>IF(TI11&gt;0,TI11,"")</f>
        <v>6.875</v>
      </c>
      <c r="TU11" s="40">
        <f>IF(SUM(TF11:TI11)-TJ11&gt;0,SUM(TF11:TI11)-TJ11,"")</f>
        <v>23.875</v>
      </c>
      <c r="TV11" s="40">
        <f>IF(SUM(TR11,TU11)&gt;0,SUM(TR11,TU11),"")</f>
        <v>50.03</v>
      </c>
    </row>
    <row r="12" spans="1:542" x14ac:dyDescent="0.2">
      <c r="A12" s="4" t="str" cm="1">
        <f t="array" ref="A12">IF(AND(J12&lt;&gt;"",J12&lt;&gt;"No DD"),SUMPRODUCT((J$4:J$37&lt;&gt;"")*(J$4:J$37&lt;&gt;"No DD")*(F$4:F$37&gt;F12))+1,IF(J12="No DD",SUMPRODUCT((J$4:J$37="No DD")*(F$4:F$37&gt;F12))+1+SUMPRODUCT((J$4:J$37&lt;&gt;"")*(J$4:J$37&lt;&gt;"No DD")),""))</f>
        <v/>
      </c>
      <c r="B12" s="4" t="str" cm="1">
        <f t="array" ref="B12">IF(AND(J12&lt;&gt;"",J12&lt;&gt;"No DD",G12=""),SUMPRODUCT((J$4:J$37&lt;&gt;"")*(J$4:J$37&lt;&gt;"No DD")*(G$4:G$37="")*(F$4:F$37&gt;F12))+1,IF(J12="No DD",SUMPRODUCT((J$4:J$37="No DD")*(F$4:F$37&gt;F12)*(G$4:G$37=""))+1+SUMPRODUCT((J$4:J$37&lt;&gt;"")*(G$4:G$37="")*(J$4:J$37&lt;&gt;"No DD")),""))</f>
        <v/>
      </c>
      <c r="C12" s="5" t="s">
        <v>160</v>
      </c>
      <c r="D12" s="4" t="s">
        <v>3</v>
      </c>
      <c r="E12" s="4">
        <v>2004</v>
      </c>
      <c r="F12" s="9">
        <f>SUM(L12:V12)+SUM(L12:T12)*0.0000001+SUM(L12)*0.0000000000001</f>
        <v>150.90001509000473</v>
      </c>
      <c r="G12" s="66"/>
      <c r="H12" s="3" t="str">
        <f>IF(OR(AND(AO12&gt;=AY$39,AO12&lt;&gt;"",AQ12&gt;=AY$43,AQ12&lt;&gt;"",AN12=""),AND(AR12&gt;=AY$39,AR12&lt;&gt;"",AT12&gt;=AY$43,AT12&lt;&gt;"",AN12=""),AND(AV12&gt;=AY$39,AV12&lt;&gt;"",AX12&gt;=AY$43,AX12&lt;&gt;"",AN12=""),AND(BP12&gt;=BZ$39,BP12&lt;&gt;"",BR12&gt;=BZ$43,BR12&lt;&gt;"",BO12=""),AND(BS12&gt;=BZ$39,BS12&lt;&gt;"",BU12&gt;=BZ$43,BU12&lt;&gt;"",BO12=""),AND(BW12&gt;=BZ$39,BW12&lt;&gt;"",BY12&gt;=BZ$43,BY12&lt;&gt;"",BO12=""),AND(CQ12&gt;=DA$39,CQ12&lt;&gt;"",CS12&gt;=DA$43,CS12&lt;&gt;"",CP12=""),AND(CT12&gt;=DA$39,CT12&lt;&gt;"",CV12&gt;=DA$43,CV12&lt;&gt;"",CP12=""),AND(CX12&gt;=DA$39,CX12&lt;&gt;"",CZ12&gt;=DA$43,CZ12&lt;&gt;"",CP12=""),AND(DX12&gt;=EK$39,DX12&lt;&gt;"",DZ12&gt;=EK$43,DZ12&lt;&gt;""),AND(EA12&gt;=EK$39,EA12&lt;&gt;"",EC12&gt;=EK$43,EC12&lt;&gt;""),AND(EE12&gt;=EK$39,EE12&lt;&gt;"",EG12&gt;=EK$43,EG12&lt;&gt;""),AND(EH12&gt;=EK$39,EH12&lt;&gt;"",EJ12&gt;=EK$43,EJ12&lt;&gt;""),AND(FF12&gt;=FS$39,FF12&lt;&gt;"",FH12&gt;=FS$43,FH12&lt;&gt;""),AND(FI12&gt;=FS$39,FI12&lt;&gt;"",FK12&gt;=FS$43,FK12&lt;&gt;""),AND(FM12&gt;=FS$39,FM12&lt;&gt;"",FO12&gt;=FS$43,FO12&lt;&gt;""),AND(FP12&gt;=FS$39,FP12&lt;&gt;"",FR12&gt;=FS$43,FR12&lt;&gt;""),AND(GN12&gt;=HA$39,GN12&lt;&gt;"",GP12&gt;=HA$43,GP12&lt;&gt;""),AND(GQ12&gt;=HA$39,GQ12&lt;&gt;"",GS12&gt;=HA$43,GS12&lt;&gt;""),AND(GU12&gt;=HA$39,GU12&lt;&gt;"",GW12&gt;=HA$43,GW12&lt;&gt;""),AND(GX12&gt;=HA$39,GX12&lt;&gt;"",GZ12&gt;=HA$43,GZ12&lt;&gt;""),AND(HV12&gt;=II$39,HV12&lt;&gt;"",HX12&gt;=II$43,HX12&lt;&gt;""),AND(HY12&gt;=II$39,HY12&lt;&gt;"",IA12&gt;=II$43,IA12&lt;&gt;""),AND(IC12&gt;=II$39,IC12&lt;&gt;"",IE12&gt;=II$43,IE12&lt;&gt;""),AND(IF12&gt;=II$39,IF12&lt;&gt;"",IH12&gt;=II$43,IH12&lt;&gt;""),AND(JD12&gt;=JQ$39,JD12&lt;&gt;"",JF12&gt;=JQ$43,JF12&lt;&gt;""),AND(JG12&gt;=JQ$39,JG12&lt;&gt;"",JI12&gt;=JQ$43,JI12&lt;&gt;""),AND(JK12&gt;=JQ$39,JK12&lt;&gt;"",JM12&gt;=JQ$43,JM12&lt;&gt;""),AND(JN12&gt;=JQ$39,JN12&lt;&gt;"",JP12&gt;=JQ$43,JP12&lt;&gt;""),AND(KL12&gt;=KY$39,KL12&lt;&gt;"",KN12&gt;=KY$43,KN12&lt;&gt;""),AND(KO12&gt;=KY$39,KO12&lt;&gt;"",KQ12&gt;=KY$43,KQ12&lt;&gt;""),AND(KS12&gt;=KY$39,KS12&lt;&gt;"",KU12&gt;=KY$43,KU12&lt;&gt;""),AND(KV12&gt;=KY$39,KV12&lt;&gt;"",KX12&gt;=KY$43,KX12&lt;&gt;""),AND(LT12&gt;=MG$39,LT12&lt;&gt;"",LV12&gt;=MG$43,LV12&lt;&gt;""),AND(LW12&gt;=MG$39,LW12&lt;&gt;"",LY12&gt;=MG$43,LY12&lt;&gt;""),AND(MA12&gt;=MG$39,MA12&lt;&gt;"",MC12&gt;=MG$43,MC12&lt;&gt;""),AND(MD12&gt;=MG$39,MD12&lt;&gt;"",MF12&gt;=MG$43,MF12&lt;&gt;""),AND(NB12&gt;=NO$39,NB12&lt;&gt;"",ND12&gt;=NO$43,ND12&lt;&gt;""),AND(NE12&gt;=NO$39,NE12&lt;&gt;"",NG12&gt;=NO$43,NG12&lt;&gt;""),AND(NI12&gt;=NO$39,NI12&lt;&gt;"",NK12&gt;=NO$43,NK12&lt;&gt;""),AND(NL12&gt;=NO$39,NL12&lt;&gt;"",NN12&gt;=NO$43,NN12&lt;&gt;""),AND(OJ12&gt;=OW$39,OJ12&lt;&gt;"",OL12&gt;=OW$43,OL12&lt;&gt;""),AND(OM12&gt;=OW$39,OM12&lt;&gt;"",OO12&gt;=OW$43,OO12&lt;&gt;""),AND(OQ12&gt;=OW$39,OQ12&lt;&gt;"",OS12&gt;=OW$43,OS12&lt;&gt;""),AND(OT12&gt;=OW$39,OT12&lt;&gt;"",OV12&gt;=OW$43,OV12&lt;&gt;""),AND(PR12&gt;=QE$39,PR12&lt;&gt;"",PT12&gt;=QE$43,PT12&lt;&gt;""),AND(PU12&gt;=QE$39,PU12&lt;&gt;"",PW12&gt;=QE$43,PW12&lt;&gt;""),AND(PY12&gt;=QE$39,PY12&lt;&gt;"",QA12&gt;=QE$43,QA12&lt;&gt;""),AND(QB12&gt;=QE$39,QB12&lt;&gt;"",QD12&gt;=QE$43,QD12&lt;&gt;""),AND(QZ12&gt;=RM$39,QZ12&lt;&gt;"",RB12&gt;=RM$43,RB12&lt;&gt;""),AND(RC12&gt;=RM$39,RC12&lt;&gt;"",RE12&gt;=RM$43,RE12&lt;&gt;""),AND(RG12&gt;=RM$39,RG12&lt;&gt;"",RI12&gt;=RM$43,RI12&lt;&gt;""),AND(RJ12&gt;=RM$39,RJ12&lt;&gt;"",RL12&gt;=RM$43,RL12&lt;&gt;""),AND(SH12&gt;=SU$39,SH12&lt;&gt;"",SJ12&gt;=SU$43,SJ12&lt;&gt;""),AND(SK12&gt;=SU$39,SK12&lt;&gt;"",SM12&gt;=SU$43,SM12&lt;&gt;""),AND(SO12&gt;=SU$39,SO12&lt;&gt;"",SQ12&gt;=SU$43,SQ12&lt;&gt;""),AND(SR12&gt;=SU$39,SR12&lt;&gt;"",ST12&gt;=SU$43,ST12&lt;&gt;"")),"P","")</f>
        <v/>
      </c>
      <c r="I12" s="3" t="str">
        <f>IF(OR(AND(AQ12&gt;=AY$43,AQ12&lt;&gt;"",AN12=""),AND(AT12&gt;=AY$43,AT12&lt;&gt;"",AN12=""),AND(AX12&gt;=AY$43,AX12&lt;&gt;"",AN12=""),AND(BR12&gt;=BZ$43,BR12&lt;&gt;"",BO12=""),AND(BU12&gt;=BZ$43,BU12&lt;&gt;"",BO12=""),AND(BY12&gt;=BZ$43,BY12&lt;&gt;"",BO12=""),AND(CS12&gt;=DA$43,CS12&lt;&gt;"",CP12=""),AND(CV12&gt;=DA$43,CV12&lt;&gt;"",CP12=""),AND(CZ12&gt;=DA$43,CZ12&lt;&gt;"",CP12=""),AND(DZ12&gt;=EK$43,DZ12&lt;&gt;""),AND(EC12&gt;=EK$43,EC12&lt;&gt;""),AND(EG12&gt;=EK$43,EG12&lt;&gt;""),AND(EJ12&gt;=EK$43,EJ12&lt;&gt;""),AND(FH12&gt;=FS$43,FH12&lt;&gt;""),AND(FK12&gt;=FS$43,FK12&lt;&gt;""),AND(FO12&gt;=FS$43,FO12&lt;&gt;""),AND(FR12&gt;=FS$43,FR12&lt;&gt;""),AND(GP12&gt;=HA$43,GP12&lt;&gt;""),AND(GS12&gt;=HA$43,GS12&lt;&gt;""),AND(GW12&gt;=HA$43,GW12&lt;&gt;""),AND(GZ12&gt;=HA$43,GZ12&lt;&gt;""),AND(HX12&gt;=II$43,HX12&lt;&gt;""),AND(IA12&gt;=II$43,IA12&lt;&gt;""),AND(IE12&gt;=II$43,IE12&lt;&gt;""),AND(IH12&gt;=II$43,IH12&lt;&gt;""),AND(JF12&gt;=JQ$43,JF12&lt;&gt;""),AND(JI12&gt;=JQ$43,JI12&lt;&gt;""),AND(JM12&gt;=JQ$43,JM12&lt;&gt;""),AND(JP12&gt;=JQ$43,JP12&lt;&gt;""),AND(KN12&gt;=KY$43,KN12&lt;&gt;""),AND(KQ12&gt;=KY$43,KQ12&lt;&gt;""),AND(KU12&gt;=KY$43,KU12&lt;&gt;""),AND(KX12&gt;=KY$43,KX12&lt;&gt;""),AND(LV12&gt;=MG$43,LV12&lt;&gt;""),AND(LY12&gt;=MG$43,LY12&lt;&gt;""),AND(MC12&gt;=MG$43,MC12&lt;&gt;""),AND(MF12&gt;=MG$43,MF12&lt;&gt;""),AND(ND12&gt;=NO$43,ND12&lt;&gt;""),AND(NG12&gt;=NO$43,NG12&lt;&gt;""),AND(NK12&gt;=NO$43,NK12&lt;&gt;""),AND(NN12&gt;=NO$43,NN12&lt;&gt;""),AND(OL12&gt;=OW$43,OL12&lt;&gt;""),AND(OO12&gt;=OW$43,OO12&lt;&gt;""),AND(OS12&gt;=OW$43,OS12&lt;&gt;""),AND(OV12&gt;=OW$43,OV12&lt;&gt;""),AND(PT12&gt;=QE$43,PT12&lt;&gt;""),AND(PW12&gt;=QE$43,PW12&lt;&gt;""),AND(QA12&gt;=QE$43,QA12&lt;&gt;""),AND(QD12&gt;=QE$43,QD12&lt;&gt;""),AND(RB12&gt;=RM$43,RB12&lt;&gt;""),AND(RE12&gt;=RM$43,RE12&lt;&gt;""),AND(RI12&gt;=RM$43,RI12&lt;&gt;""),AND(RL12&gt;=RM$43,RL12&lt;&gt;""),AND(SJ12&gt;=SU$43,SJ12&lt;&gt;""),AND(SM12&gt;=SU$43,SM12&lt;&gt;""),AND(SQ12&gt;=SU$43,SQ12&lt;&gt;""),AND(ST12&gt;=SU$43,ST12&lt;&gt;"")),"P","")</f>
        <v/>
      </c>
      <c r="J12" s="36" t="str">
        <f>IF(AND(I12="P",H12=""),"No DD",IF(OR(AND(AO12&gt;=AY$42,AO12&lt;&gt;"",AQ12&gt;=AY$46,AQ12&lt;&gt;"",AN12=""),AND(AR12&gt;=AY$42,AR12&lt;&gt;"",AT12&gt;=AY$46,AT12&lt;&gt;"",AN12=""),AND(AV12&gt;=AY$42,AV12&lt;&gt;"",AX12&gt;=AY$46,AX12&lt;&gt;"",AN12=""),AND(BP12&gt;=BZ$42,BP12&lt;&gt;"",BR12&gt;=BZ$46,BR12&lt;&gt;"",BO12=""),AND(BS12&gt;=BZ$42,BS12&lt;&gt;"",BU12&gt;=BZ$46,BU12&lt;&gt;"",BO12=""),AND(BW12&gt;=BZ$42,BW12&lt;&gt;"",BY12&gt;=BZ$46,BY12&lt;&gt;"",BO12=""),AND(CQ12&gt;=DA$42,CQ12&lt;&gt;"",CS12&gt;=DA$46,CS12&lt;&gt;"",CP12=""),AND(CT12&gt;=DA$42,CT12&lt;&gt;"",CV12&gt;=DA$46,CV12&lt;&gt;"",CP12=""),AND(CX12&gt;=DA$42,CX12&lt;&gt;"",CZ12&gt;=DA$46,CZ12&lt;&gt;"",CP12=""),AND(DX12&gt;=EK$42,DX12&lt;&gt;"",DZ12&gt;=EK$46,DZ12&lt;&gt;""),AND(EA12&gt;=EK$42,EA12&lt;&gt;"",EC12&gt;=EK$46,EC12&lt;&gt;""),AND(EE12&gt;=EK$42,EE12&lt;&gt;"",EG12&gt;=EK$46,EG12&lt;&gt;""),AND(EH12&gt;=EK$42,EH12&lt;&gt;"",EJ12&gt;=EK$46,EJ12&lt;&gt;""),AND(FF12&gt;=FS$42,FF12&lt;&gt;"",FH12&gt;=FS$46,FH12&lt;&gt;""),AND(FI12&gt;=FS$42,FI12&lt;&gt;"",FK12&gt;=FS$46,FK12&lt;&gt;""),AND(FM12&gt;=FS$42,FM12&lt;&gt;"",FO12&gt;=FS$46,FO12&lt;&gt;""),AND(FP12&gt;=FS$42,FP12&lt;&gt;"",FR12&gt;=FS$46,FR12&lt;&gt;""),AND(GN12&gt;=HA$42,GN12&lt;&gt;"",GP12&gt;=HA$46,GP12&lt;&gt;""),AND(GQ12&gt;=HA$42,GQ12&lt;&gt;"",GS12&gt;=HA$46,GS12&lt;&gt;""),AND(GU12&gt;=HA$42,GU12&lt;&gt;"",GW12&gt;=HA$46,GW12&lt;&gt;""),AND(GX12&gt;=HA$42,GX12&lt;&gt;"",GZ12&gt;=HA$46,GZ12&lt;&gt;""),AND(HV12&gt;=II$42,HV12&lt;&gt;"",HX12&gt;=II$46,HX12&lt;&gt;""),AND(HY12&gt;=II$42,HY12&lt;&gt;"",IA12&gt;=II$46,IA12&lt;&gt;""),AND(IC12&gt;=II$42,IC12&lt;&gt;"",IE12&gt;=II$46,IE12&lt;&gt;""),AND(IF12&gt;=II$42,IF12&lt;&gt;"",IH12&gt;=II$46,IH12&lt;&gt;""),AND(JD12&gt;=JQ$42,JD12&lt;&gt;"",JF12&gt;=JQ$46,JF12&lt;&gt;""),AND(JG12&gt;=JQ$42,JG12&lt;&gt;"",JI12&gt;=JQ$46,JI12&lt;&gt;""),AND(JK12&gt;=JQ$42,JK12&lt;&gt;"",JM12&gt;=JQ$46,JM12&lt;&gt;""),AND(JN12&gt;=JQ$42,JN12&lt;&gt;"",JP12&gt;=JQ$46,JP12&lt;&gt;""),AND(KL12&gt;=KY$42,KL12&lt;&gt;"",KN12&gt;=KY$46,KN12&lt;&gt;""),AND(KO12&gt;=KY$42,KO12&lt;&gt;"",KQ12&gt;=KY$46,KQ12&lt;&gt;""),AND(KS12&gt;=KY$42,KS12&lt;&gt;"",KU12&gt;=KY$46,KU12&lt;&gt;""),AND(KV12&gt;=KY$42,KV12&lt;&gt;"",KX12&gt;=KY$46,KX12&lt;&gt;""),AND(LT12&gt;=MG$42,LT12&lt;&gt;"",LV12&gt;=MG$46,LV12&lt;&gt;""),AND(LW12&gt;=MG$42,LW12&lt;&gt;"",LY12&gt;=MG$46,LY12&lt;&gt;""),AND(MA12&gt;=MG$42,MA12&lt;&gt;"",MC12&gt;=MG$46,MC12&lt;&gt;""),AND(MD12&gt;=MG$42,MD12&lt;&gt;"",MF12&gt;=MG$46,MF12&lt;&gt;""),AND(NB12&gt;=NO$42,NB12&lt;&gt;"",ND12&gt;=NO$46,ND12&lt;&gt;""),AND(NE12&gt;=NO$42,NE12&lt;&gt;"",NG12&gt;=NO$46,NG12&lt;&gt;""),AND(NI12&gt;=NO$42,NI12&lt;&gt;"",NK12&gt;=NO$46,NK12&lt;&gt;""),AND(NL12&gt;=NO$42,NL12&lt;&gt;"",NN12&gt;=NO$46,NN12&lt;&gt;""),AND(OJ12&gt;=OW$42,OJ12&lt;&gt;"",OL12&gt;=OW$46,OL12&lt;&gt;""),AND(OM12&gt;=OW$42,OM12&lt;&gt;"",OO12&gt;=OW$46,OO12&lt;&gt;""),AND(OQ12&gt;=OW$42,OQ12&lt;&gt;"",OS12&gt;=OW$46,OS12&lt;&gt;""),AND(OT12&gt;=OW$42,OT12&lt;&gt;"",OV12&gt;=OW$46,OV12&lt;&gt;""),AND(PR12&gt;=QE$42,PR12&lt;&gt;"",PT12&gt;=QE$46,PT12&lt;&gt;""),AND(PU12&gt;=QE$42,PU12&lt;&gt;"",PW12&gt;=QE$46,PW12&lt;&gt;""),AND(PY12&gt;=QE$42,PY12&lt;&gt;"",QA12&gt;=QE$46,QA12&lt;&gt;""),AND(QB12&gt;=QE$42,QB12&lt;&gt;"",QD12&gt;=QE$46,QD12&lt;&gt;""),AND(QZ12&gt;=RM$42,QZ12&lt;&gt;"",RB12&gt;=RM$46,RB12&lt;&gt;""),AND(RC12&gt;=RM$42,RC12&lt;&gt;"",RE12&gt;=RM$46,RE12&lt;&gt;""),AND(RG12&gt;=RM$42,RG12&lt;&gt;"",RI12&gt;=RM$46,RI12&lt;&gt;""),AND(RJ12&gt;=RM$42,RJ12&lt;&gt;"",RL12&gt;=RM$46,RL12&lt;&gt;""),AND(SH12&gt;=SU$42,SH12&lt;&gt;"",SJ12&gt;=SU$46,SJ12&lt;&gt;""),AND(SK12&gt;=SU$42,SK12&lt;&gt;"",SM12&gt;=SU$46,SM12&lt;&gt;""),AND(SO12&gt;=SU$42,SO12&lt;&gt;"",SQ12&gt;=SU$46,SQ12&lt;&gt;""),AND(SR12&gt;=SU$42,SR12&lt;&gt;"",ST12&gt;=SU$46,ST12&lt;&gt;"")),"Merit",IF(OR(AND(AO12&gt;=AY$41,AO12&lt;&gt;"",AQ12&gt;=AY$45,AQ12&lt;&gt;"",AN12=""),AND(AR12&gt;=AY$41,AR12&lt;&gt;"",AT12&gt;=AY$45,AT12&lt;&gt;"",AN12=""),AND(AV12&gt;=AY$41,AV12&lt;&gt;"",AX12&gt;=AY$45,AX12&lt;&gt;"",AN12=""),AND(BP12&gt;=BZ$41,BP12&lt;&gt;"",BR12&gt;=BZ$45,BR12&lt;&gt;"",BO12=""),AND(BS12&gt;=BZ$41,BS12&lt;&gt;"",BU12&gt;=BZ$45,BU12&lt;&gt;"",BO12=""),AND(BW12&gt;=BZ$41,BW12&lt;&gt;"",BY12&gt;=BZ$45,BY12&lt;&gt;"",BO12=""),AND(CQ12&gt;=DA$41,CQ12&lt;&gt;"",CS12&gt;=DA$45,CS12&lt;&gt;"",CP12=""),AND(CT12&gt;=DA$41,CT12&lt;&gt;"",CV12&gt;=DA$45,CV12&lt;&gt;"",CP12=""),AND(CX12&gt;=DA$41,CX12&lt;&gt;"",CZ12&gt;=DA$45,CZ12&lt;&gt;"",CP12=""),AND(DX12&gt;=EK$41,DX12&lt;&gt;"",DZ12&gt;=EK$45,DZ12&lt;&gt;""),AND(EA12&gt;=EK$41,EA12&lt;&gt;"",EC12&gt;=EK$45,EC12&lt;&gt;""),AND(EE12&gt;=EK$41,EE12&lt;&gt;"",EG12&gt;=EK$45,EG12&lt;&gt;""),AND(EH12&gt;=EK$41,EH12&lt;&gt;"",EJ12&gt;=EK$45,EJ12&lt;&gt;""),AND(FF12&gt;=FS$41,FF12&lt;&gt;"",FH12&gt;=FS$45,FH12&lt;&gt;""),AND(FI12&gt;=FS$41,FI12&lt;&gt;"",FK12&gt;=FS$45,FK12&lt;&gt;""),AND(FM12&gt;=FS$41,FM12&lt;&gt;"",FO12&gt;=FS$45,FO12&lt;&gt;""),AND(FP12&gt;=FS$41,FP12&lt;&gt;"",FR12&gt;=FS$45,FR12&lt;&gt;""),AND(GN12&gt;=HA$41,GN12&lt;&gt;"",GP12&gt;=HA$45,GP12&lt;&gt;""),AND(GQ12&gt;=HA$41,GQ12&lt;&gt;"",GS12&gt;=HA$45,GS12&lt;&gt;""),AND(GU12&gt;=HA$41,GU12&lt;&gt;"",GW12&gt;=HA$45,GW12&lt;&gt;""),AND(GX12&gt;=HA$41,GX12&lt;&gt;"",GZ12&gt;=HA$45,GZ12&lt;&gt;""),AND(HV12&gt;=II$41,HV12&lt;&gt;"",HX12&gt;=II$45,HX12&lt;&gt;""),AND(HY12&gt;=II$41,HY12&lt;&gt;"",IA12&gt;=II$45,IA12&lt;&gt;""),AND(IC12&gt;=II$41,IC12&lt;&gt;"",IE12&gt;=II$45,IE12&lt;&gt;""),AND(IF12&gt;=II$41,IF12&lt;&gt;"",IH12&gt;=II$45,IH12&lt;&gt;""),AND(JD12&gt;=JQ$41,JD12&lt;&gt;"",JF12&gt;=JQ$45,JF12&lt;&gt;""),AND(JG12&gt;=JQ$41,JG12&lt;&gt;"",JI12&gt;=JQ$45,JI12&lt;&gt;""),AND(JK12&gt;=JQ$41,JK12&lt;&gt;"",JM12&gt;=JQ$45,JM12&lt;&gt;""),AND(JN12&gt;=JQ$41,JN12&lt;&gt;"",JP12&gt;=JQ$45,JP12&lt;&gt;""),AND(KL12&gt;=KY$41,KL12&lt;&gt;"",KN12&gt;=KY$45,KN12&lt;&gt;""),AND(KO12&gt;=KY$41,KO12&lt;&gt;"",KQ12&gt;=KY$45,KQ12&lt;&gt;""),AND(KS12&gt;=KY$41,KS12&lt;&gt;"",KU12&gt;=KY$45,KU12&lt;&gt;""),AND(KV12&gt;=KY$41,KV12&lt;&gt;"",KX12&gt;=KY$45,KX12&lt;&gt;""),AND(LT12&gt;=MG$41,LT12&lt;&gt;"",LV12&gt;=MG$45,LV12&lt;&gt;""),AND(LW12&gt;=MG$41,LW12&lt;&gt;"",LY12&gt;=MG$45,LY12&lt;&gt;""),AND(MA12&gt;=MG$41,MA12&lt;&gt;"",MC12&gt;=MG$45,MC12&lt;&gt;""),AND(MD12&gt;=MG$41,MD12&lt;&gt;"",MF12&gt;=MG$45,MF12&lt;&gt;""),AND(NB12&gt;=NO$41,NB12&lt;&gt;"",ND12&gt;=NO$45,ND12&lt;&gt;""),AND(NE12&gt;=NO$41,NE12&lt;&gt;"",NG12&gt;=NO$45,NG12&lt;&gt;""),AND(NI12&gt;=NO$41,NI12&lt;&gt;"",NK12&gt;=NO$45,NK12&lt;&gt;""),AND(NL12&gt;=NO$41,NL12&lt;&gt;"",NN12&gt;=NO$45,NN12&lt;&gt;""),AND(OJ12&gt;=OW$41,OJ12&lt;&gt;"",OL12&gt;=OW$45,OL12&lt;&gt;""),AND(OM12&gt;=OW$41,OM12&lt;&gt;"",OO12&gt;=OW$45,OO12&lt;&gt;""),AND(OQ12&gt;=OW$41,OQ12&lt;&gt;"",OS12&gt;=OW$45,OS12&lt;&gt;""),AND(OT12&gt;=OW$41,OT12&lt;&gt;"",OV12&gt;=OW$45,OV12&lt;&gt;""),AND(PR12&gt;=QE$41,PR12&lt;&gt;"",PT12&gt;=QE$45,PT12&lt;&gt;""),AND(PU12&gt;=QE$41,PU12&lt;&gt;"",PW12&gt;=QE$45,PW12&lt;&gt;""),AND(PY12&gt;=QE$41,PY12&lt;&gt;"",QA12&gt;=QE$45,QA12&lt;&gt;""),AND(QB12&gt;=QE$41,QB12&lt;&gt;"",QD12&gt;=QE$45,QD12&lt;&gt;""),AND(QZ12&gt;=RM$41,QZ12&lt;&gt;"",RB12&gt;=RM$45,RB12&lt;&gt;""),AND(RC12&gt;=RM$41,RC12&lt;&gt;"",RE12&gt;=RM$45,RE12&lt;&gt;""),AND(RG12&gt;=RM$41,RG12&lt;&gt;"",RI12&gt;=RM$45,RI12&lt;&gt;""),AND(RJ12&gt;=RM$41,RJ12&lt;&gt;"",RL12&gt;=RM$45,RL12&lt;&gt;""),AND(SH12&gt;=SU$41,SH12&lt;&gt;"",SJ12&gt;=SU$45,SJ12&lt;&gt;""),AND(SK12&gt;=SU$41,SK12&lt;&gt;"",SM12&gt;=SU$45,SM12&lt;&gt;""),AND(SO12&gt;=SU$41,SO12&lt;&gt;"",SQ12&gt;=SU$45,SQ12&lt;&gt;""),AND(SR12&gt;=SU$41,SR12&lt;&gt;"",ST12&gt;=SU$45,ST12&lt;&gt;"")),"Excellence",IF(K12="P","Worlds Team",IF(H12="P","National Team","")))))</f>
        <v/>
      </c>
      <c r="K12" s="3" t="str">
        <f>IF(OR(AND(AO12&gt;=AY$40,AO12&lt;&gt;"",AQ12&gt;=AY$44,AQ12&lt;&gt;"",AN12=""),AND(AR12&gt;=AY$40,AR12&lt;&gt;"",AT12&gt;=AY$44,AT12&lt;&gt;"",AN12=""),AND(AV12&gt;=AY$40,AV12&lt;&gt;"",AX12&gt;=AY$44,AX12&lt;&gt;"",AN12=""),AND(BP12&gt;=BZ$40,BP12&lt;&gt;"",BR12&gt;=BZ$44,BR12&lt;&gt;"",BO12=""),AND(BS12&gt;=BZ$40,BS12&lt;&gt;"",BU12&gt;=BZ$44,BU12&lt;&gt;"",BO12=""),AND(BW12&gt;=BZ$40,BW12&lt;&gt;"",BY12&gt;=BZ$44,BY12&lt;&gt;"",BO12=""),AND(CQ12&gt;=DA$40,CQ12&lt;&gt;"",CS12&gt;=DA$44,CS12&lt;&gt;"",CP12=""),AND(CT12&gt;=DA$40,CT12&lt;&gt;"",CV12&gt;=DA$44,CV12&lt;&gt;"",CP12=""),AND(CX12&gt;=DA$40,CX12&lt;&gt;"",CZ12&gt;=DA$44,CZ12&lt;&gt;"",CP12=""),AND(DX12&gt;=EK$40,DX12&lt;&gt;"",DZ12&gt;=EK$44,DZ12&lt;&gt;""),AND(EA12&gt;=EK$40,EA12&lt;&gt;"",EC12&gt;=EK$44,EC12&lt;&gt;""),AND(EE12&gt;=EK$40,EE12&lt;&gt;"",EG12&gt;=EK$44,EG12&lt;&gt;""),AND(EH12&gt;=EK$40,EH12&lt;&gt;"",EJ12&gt;=EK$44,EJ12&lt;&gt;""),AND(FF12&gt;=FS$40,FF12&lt;&gt;"",FH12&gt;=FS$44,FH12&lt;&gt;""),AND(FI12&gt;=FS$40,FI12&lt;&gt;"",FK12&gt;=FS$44,FK12&lt;&gt;""),AND(FM12&gt;=FS$40,FM12&lt;&gt;"",FO12&gt;=FS$44,FO12&lt;&gt;""),AND(FP12&gt;=FS$40,FP12&lt;&gt;"",FR12&gt;=FS$44,FR12&lt;&gt;""),AND(GN12&gt;=HA$40,GN12&lt;&gt;"",GP12&gt;=HA$44,GP12&lt;&gt;""),AND(GQ12&gt;=HA$40,GQ12&lt;&gt;"",GS12&gt;=HA$44,GS12&lt;&gt;""),AND(GU12&gt;=HA$40,GU12&lt;&gt;"",GW12&gt;=HA$44,GW12&lt;&gt;""),AND(GX12&gt;=HA$40,GX12&lt;&gt;"",GZ12&gt;=HA$44,GZ12&lt;&gt;""),AND(HV12&gt;=II$40,HV12&lt;&gt;"",HX12&gt;=II$44,HX12&lt;&gt;""),AND(HY12&gt;=II$40,HY12&lt;&gt;"",IA12&gt;=II$44,IA12&lt;&gt;""),AND(IC12&gt;=II$40,IC12&lt;&gt;"",IE12&gt;=II$44,IE12&lt;&gt;""),AND(IF12&gt;=II$40,IF12&lt;&gt;"",IH12&gt;=II$44,IH12&lt;&gt;""),AND(JD12&gt;=JQ$40,JD12&lt;&gt;"",JF12&gt;=JQ$44,JF12&lt;&gt;""),AND(JG12&gt;=JQ$40,JG12&lt;&gt;"",JI12&gt;=JQ$44,JI12&lt;&gt;""),AND(JK12&gt;=JQ$40,JK12&lt;&gt;"",JM12&gt;=JQ$44,JM12&lt;&gt;""),AND(JN12&gt;=JQ$40,JN12&lt;&gt;"",JP12&gt;=JQ$44,JP12&lt;&gt;""),AND(KL12&gt;=KY$40,KL12&lt;&gt;"",KN12&gt;=KY$44,KN12&lt;&gt;""),AND(KO12&gt;=KY$40,KO12&lt;&gt;"",KQ12&gt;=KY$44,KQ12&lt;&gt;""),AND(KS12&gt;=KY$40,KS12&lt;&gt;"",KU12&gt;=KY$44,KU12&lt;&gt;""),AND(KV12&gt;=KY$40,KV12&lt;&gt;"",KX12&gt;=KY$44,KX12&lt;&gt;""),AND(LT12&gt;=MG$40,LT12&lt;&gt;"",LV12&gt;=MG$44,LV12&lt;&gt;""),AND(LW12&gt;=MG$40,LW12&lt;&gt;"",LY12&gt;=MG$44,LY12&lt;&gt;""),AND(MA12&gt;=MG$40,MA12&lt;&gt;"",MC12&gt;=MG$44,MC12&lt;&gt;""),AND(MD12&gt;=MG$40,MD12&lt;&gt;"",MF12&gt;=MG$44,MF12&lt;&gt;""),AND(NB12&gt;=NO$40,NB12&lt;&gt;"",ND12&gt;=NO$44,ND12&lt;&gt;""),AND(NE12&gt;=NO$40,NE12&lt;&gt;"",NG12&gt;=NO$44,NG12&lt;&gt;""),AND(NI12&gt;=NO$40,NI12&lt;&gt;"",NK12&gt;=NO$44,NK12&lt;&gt;""),AND(NL12&gt;=NO$40,NL12&lt;&gt;"",NN12&gt;=NO$44,NN12&lt;&gt;""),AND(OJ12&gt;=OW$40,OJ12&lt;&gt;"",OL12&gt;=OW$44,OL12&lt;&gt;""),AND(OM12&gt;=OW$40,OM12&lt;&gt;"",OO12&gt;=OW$44,OO12&lt;&gt;""),AND(OQ12&gt;=OW$40,OQ12&lt;&gt;"",OS12&gt;=OW$44,OS12&lt;&gt;""),AND(OT12&gt;=OW$40,OT12&lt;&gt;"",OV12&gt;=OW$44,OV12&lt;&gt;""),AND(PR12&gt;=QE$40,PR12&lt;&gt;"",PT12&gt;=QE$44,PT12&lt;&gt;""),AND(PU12&gt;=QE$40,PU12&lt;&gt;"",PW12&gt;=QE$44,PW12&lt;&gt;""),AND(PY12&gt;=QE$40,PY12&lt;&gt;"",QA12&gt;=QE$44,QA12&lt;&gt;""),AND(QB12&gt;=QE$40,QB12&lt;&gt;"",QD12&gt;=QE$44,QD12&lt;&gt;""),AND(QZ12&gt;=RM$40,QZ12&lt;&gt;"",RB12&gt;=RM$44,RB12&lt;&gt;""),AND(RC12&gt;=RM$40,RC12&lt;&gt;"",RE12&gt;=RM$44,RE12&lt;&gt;""),AND(RG12&gt;=RM$40,RG12&lt;&gt;"",RI12&gt;=RM$44,RI12&lt;&gt;""),AND(RJ12&gt;=RM$40,RJ12&lt;&gt;"",RL12&gt;=RM$44,RL12&lt;&gt;""),AND(SH12&gt;=SU$40,SH12&lt;&gt;"",SJ12&gt;=SU$44,SJ12&lt;&gt;""),AND(SK12&gt;=SU$40,SK12&lt;&gt;"",SM12&gt;=SU$44,SM12&lt;&gt;""),AND(SO12&gt;=SU$40,SO12&lt;&gt;"",SQ12&gt;=SU$44,SQ12&lt;&gt;""),AND(SR12&gt;=SU$40,SR12&lt;&gt;"",ST12&gt;=SU$44,ST12&lt;&gt;"")),"P","")</f>
        <v/>
      </c>
      <c r="L12" s="8">
        <f>IF(COUNT(AQ12,AT12,BR12,BU12,CS12,CV12)&gt;0,LARGE((AQ12,AT12,BR12,BU12,CS12,CV12),1),0)</f>
        <v>47.53</v>
      </c>
      <c r="M12" s="8" t="str">
        <f>IF(L12="","",IF(OR(L12=CS12,L12=CV12),$CA$1,IF(OR(L12=BR12,L12=BU12),$AZ$1,IF(OR(L12=AQ12,L12=AT12),$Y$1,""))))</f>
        <v>2024 Nationals</v>
      </c>
      <c r="N12" s="8">
        <f>IF(COUNT(AQ12,AT12,BR12,BU12,CS12,CV12)&gt;1,LARGE((AQ12,AT12,BR12,BU12,CS12,CV12),2),0)</f>
        <v>46.67</v>
      </c>
      <c r="O12" s="8" t="str">
        <f>IF(N12="","",IF(OR(N12=CS12,N12=CV12),$CA$1,IF(OR(N12=BR12,N12=BU12),$AZ$1,IF(OR(N12=AQ12,N12=AT12),$Y$1,""))))</f>
        <v>2024 Nationals</v>
      </c>
      <c r="P12" s="8">
        <f>IF(COUNT(AQ12,AT12,BR12,BU12,CS12,CV12)&gt;2,MAX(AX12,BY12,CZ12,LARGE((AQ12,AT12,BR12,BU12,CS12,CV12),3)),IF(MAX(AX12,BY12,CZ12)&gt;0,MAX(AX12,BY12,CZ12),0))</f>
        <v>46.499999999999993</v>
      </c>
      <c r="Q12" s="8" t="str">
        <f>IF(P12="","",IF(OR(P12=CS12,P12=CV12,P12=CZ12),$CA$1,IF(OR(P12=BR12,P12=BU12,P12=BY12),$AZ$1,IF(OR(P12=AQ12,P12=AT12,P12=AX12),$Y$1,""))))</f>
        <v>2024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10.199999999999999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Nationals</v>
      </c>
      <c r="T12" s="8">
        <f>IF(MAX(IF(AO12&gt;=$AY$39,AP12,0),IF(AR12&gt;=$AY$39,AS12,0),IF(AV12&gt;=$AY$39,AW12,0),IF(BP12&gt;=$BZ$39,BQ12,0),IF(BS12&gt;=$BZ$39,BT12,0),IF(BW12&gt;=$BZ$39,BX12,0),IF(CQ12&gt;=$DA$39,CR12,0),IF(CT12&gt;=$DA$39,CU12,0),IF(CX12&gt;=$DA$39,CY12,0),IF(DX12&gt;=$EK$39,DY12,0),IF(EA12&gt;=$EK$39,EB12,0),IF(EE12&gt;=$EK$39,EF12,0),IF(EH12&gt;=$EK$39,EI12,0),IF(FF12&gt;=$FS$39,FG12,0),IF(FI12&gt;=$FS$39,FJ12,0),IF(FM12&gt;=$FS$39,FN12,0),IF(FP12&gt;=$FS$39,FQ12,0),IF(GN12&gt;=$HA$39,GO12,0),IF(GQ12&gt;=$HA$39,GR12,0),IF(GU12&gt;=$HA$39,GV12,0),IF(GX12&gt;=$HA$39,GY12,0),IF(HV12&gt;=$II$39,HW12,0),IF(HY12&gt;=$II$39,HZ12,0),IF(IC12&gt;=$II$39,ID12,0),IF(IF12&gt;=$II$39,IG12,0),IF(JD12&gt;=$JQ$39,JE12,0),IF(JG12&gt;=$JQ$39,JH12,0),IF(JK12&gt;=$JQ$39,JL12,0),IF(JN12&gt;=$JQ$39,JO12,0),IF(KL12&gt;=$KY$39,KM12,0),IF(KO12&gt;=$KY$39,KP12,0),IF(KS12&gt;=$KY$39,KT12,0),IF(KV12&gt;=$KY$39,KW12,0),IF(LT12&gt;=$MG$39,LU12,0),IF(LW12&gt;=$MG$39,LX12,0),IF(MA12&gt;=$MG$39,MB12,0),IF(MD12&gt;=$MG$39,ME12,0),IF(NB12&gt;=$NO$39,NC12,0),IF(NE12&gt;=$NO$39,NF12,0),IF(NI12&gt;=$NO$39,NJ12,0),IF(NL12&gt;=$NO$39,NM12,0),IF(OJ12&gt;=$OW$39,OK12,0),IF(OM12&gt;=$OW$39,ON12,0),IF(OQ12&gt;=$OW$39,OR12,0),IF(OT12&gt;=$OW$39,OU12,0),IF(PR12&gt;=$QE$39,PS12,0),IF(PU12&gt;=$QE$39,PV12,0),IF(PY12&gt;=$QE$39,PZ12,0),IF(QB12&gt;=$QE$39,QC12,0),IF(QZ12&gt;=$RM$39,RA12,0),IF(RC12&gt;=$RM$39,RD12,0),IF(RG12&gt;=$RM$39,RH12,0),IF(RJ12&gt;=$RM$39,RK12,0),IF(SH12&gt;=$SU$39,SI12,0),IF(SK12&gt;=$SU$39,SL12,0),IF(SO12&gt;=$SU$39,SP12,0),IF(SR12&gt;=$SU$39,SS12,0))&gt;0,MAX(IF(AO12&gt;=$AY$39,AP12,0),IF(AR12&gt;=$AY$39,AS12,0),IF(AV12&gt;=$AY$39,AW12,0),IF(BP12&gt;=$BZ$39,BQ12,0),IF(BS12&gt;=$BZ$39,BT12,0),IF(BW12&gt;=$BZ$39,BX12,0),IF(CQ12&gt;=$DA$39,CR12,0),IF(CT12&gt;=$DA$39,CU12,0),IF(CX12&gt;=$DA$39,CY12,0),IF(DX12&gt;=$EK$39,DY12,0),IF(EA12&gt;=$EK$39,EB12,0),IF(EE12&gt;=$EK$39,EF12,0),IF(EH12&gt;=$EK$39,EI12,0),IF(FF12&gt;=$FS$39,FG12,0),IF(FI12&gt;=$FS$39,FJ12,0),IF(FM12&gt;=$FS$39,FN12,0),IF(FP12&gt;=$FS$39,FQ12,0),IF(GN12&gt;=$HA$39,GO12,0),IF(GQ12&gt;=$HA$39,GR12,0),IF(GU12&gt;=$HA$39,GV12,0),IF(GX12&gt;=$HA$39,GY12,0),IF(HV12&gt;=$II$39,HW12,0),IF(HY12&gt;=$II$39,HZ12,0),IF(IC12&gt;=$II$39,ID12,0),IF(IF12&gt;=$II$39,IG12,0),IF(JD12&gt;=$JQ$39,JE12,0),IF(JG12&gt;=$JQ$39,JH12,0),IF(JK12&gt;=$JQ$39,JL12,0),IF(JN12&gt;=$JQ$39,JO12,0),IF(KL12&gt;=$KY$39,KM12,0),IF(KO12&gt;=$KY$39,KP12,0),IF(KS12&gt;=$KY$39,KT12,0),IF(KV12&gt;=$KY$39,KW12,0),IF(LT12&gt;=$MG$39,LU12,0),IF(LW12&gt;=$MG$39,LX12,0),IF(MA12&gt;=$MG$39,MB12,0),IF(MD12&gt;=$MG$39,ME12,0),IF(NB12&gt;=$NO$39,NC12,0),IF(NE12&gt;=$NO$39,NF12,0),IF(NI12&gt;=$NO$39,NJ12,0),IF(NL12&gt;=$NO$39,NM12,0),IF(OJ12&gt;=$OW$39,OK12,0),IF(OM12&gt;=$OW$39,ON12,0),IF(OQ12&gt;=$OW$39,OR12,0),IF(OT12&gt;=$OW$39,OU12,0),IF(PR12&gt;=$QE$39,PS12,0),IF(PU12&gt;=$QE$39,PV12,0),IF(PY12&gt;=$QE$39,PZ12,0),IF(QB12&gt;=$QE$39,QC12,0),IF(QZ12&gt;=$RM$39,RA12,0),IF(RC12&gt;=$RM$39,RD12,0),IF(RG12&gt;=$RM$39,RH12,0),IF(RJ12&gt;=$RM$39,RK12,0),IF(SH12&gt;=$SU$39,SI12,0),IF(SK12&gt;=$SU$39,SL12,0),IF(SO12&gt;=$SU$39,SP12,0),IF(SR12&gt;=$SU$39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7"/>
      <c r="AO12" s="38" t="str">
        <f>IF(AA12&gt;0,AA12,"")</f>
        <v/>
      </c>
      <c r="AP12" s="38" t="str">
        <f>IF(AB12&gt;0,AB12,"")</f>
        <v/>
      </c>
      <c r="AQ12" s="40" t="str">
        <f>IF(SUM(Y12:AB12)-AC12&gt;0,SUM(Y12:AB12)-AC12,"")</f>
        <v/>
      </c>
      <c r="AR12" s="40" t="str">
        <f>IF(AF12&gt;0,AF12,"")</f>
        <v/>
      </c>
      <c r="AS12" s="40" t="str">
        <f>IF(AG12&gt;0,AG12,"")</f>
        <v/>
      </c>
      <c r="AT12" s="40" t="str">
        <f>IF(SUM(AD12:AG12)-AH12&gt;0,SUM(AD12:AG12)-AH12,"")</f>
        <v/>
      </c>
      <c r="AU12" s="40" t="str">
        <f>IF(AQ12="","",MAX(AQ12,AT12))</f>
        <v/>
      </c>
      <c r="AV12" s="40" t="str">
        <f>IF(AK12&gt;0,AK12,"")</f>
        <v/>
      </c>
      <c r="AW12" s="40" t="str">
        <f>IF(AL12&gt;0,AL12,"")</f>
        <v/>
      </c>
      <c r="AX12" s="40" t="str">
        <f>IF(SUM(AI12:AL12)-AM12&gt;0,SUM(AI12:AL12)-AM12,"")</f>
        <v/>
      </c>
      <c r="AY12" s="40" t="str">
        <f>IF(SUM(AU12,AX12)&gt;0,SUM(AU12,AX12),"")</f>
        <v/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 t="str">
        <f>IF(BB12&gt;0,BB12,"")</f>
        <v/>
      </c>
      <c r="BQ12" s="39" t="str">
        <f>IF(BC12&gt;0,BC12,"")</f>
        <v/>
      </c>
      <c r="BR12" s="11" t="str">
        <f>IF(SUM(AZ12:BC12)-BD12&gt;0,SUM(AZ12:BC12)-BD12,"")</f>
        <v/>
      </c>
      <c r="BS12" s="11" t="str">
        <f>IF(BG12&gt;0,BG12,"")</f>
        <v/>
      </c>
      <c r="BT12" s="11" t="str">
        <f>IF(BH12&gt;0,BH12,"")</f>
        <v/>
      </c>
      <c r="BU12" s="11" t="str">
        <f>IF(SUM(BE12:BH12)-BI12&gt;0,SUM(BE12:BH12)-BI12,"")</f>
        <v/>
      </c>
      <c r="BV12" s="11" t="str">
        <f>IF(BR12="","",MAX(BR12,BU12))</f>
        <v/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 t="str">
        <f>IF(SUM(BV12,BY12)&gt;0,SUM(BV12,BY12),"")</f>
        <v/>
      </c>
      <c r="CA12" s="22">
        <v>13.7</v>
      </c>
      <c r="CB12" s="22">
        <v>9.6</v>
      </c>
      <c r="CC12" s="22">
        <v>10.199999999999999</v>
      </c>
      <c r="CD12" s="22">
        <v>13.17</v>
      </c>
      <c r="CE12" s="22">
        <v>0</v>
      </c>
      <c r="CF12" s="22">
        <v>14.8</v>
      </c>
      <c r="CG12" s="22">
        <v>9.1999999999999993</v>
      </c>
      <c r="CH12" s="22">
        <v>10.199999999999999</v>
      </c>
      <c r="CI12" s="22">
        <v>13.33</v>
      </c>
      <c r="CJ12" s="22">
        <v>0</v>
      </c>
      <c r="CK12" s="22">
        <v>14.2</v>
      </c>
      <c r="CL12" s="22">
        <v>9.1999999999999993</v>
      </c>
      <c r="CM12" s="22">
        <v>10.199999999999999</v>
      </c>
      <c r="CN12" s="22">
        <v>12.9</v>
      </c>
      <c r="CO12" s="22">
        <v>0</v>
      </c>
      <c r="CP12" s="27"/>
      <c r="CQ12" s="38">
        <f>IF(CC12&gt;0,CC12,"")</f>
        <v>10.199999999999999</v>
      </c>
      <c r="CR12" s="38">
        <f>IF(CD12&gt;0,CD12,"")</f>
        <v>13.17</v>
      </c>
      <c r="CS12" s="40">
        <f>IF(SUM(CA12:CD12)-CE12&gt;0,SUM(CA12:CD12)-CE12,"")</f>
        <v>46.67</v>
      </c>
      <c r="CT12" s="40">
        <f>IF(CH12&gt;0,CH12,"")</f>
        <v>10.199999999999999</v>
      </c>
      <c r="CU12" s="40">
        <f>IF(CI12&gt;0,CI12,"")</f>
        <v>13.33</v>
      </c>
      <c r="CV12" s="40">
        <f>IF(SUM(CF12:CI12)-CJ12&gt;0,SUM(CF12:CI12)-CJ12,"")</f>
        <v>47.53</v>
      </c>
      <c r="CW12" s="40">
        <f>IF(CS12="","",MAX(CS12,CV12))</f>
        <v>47.53</v>
      </c>
      <c r="CX12" s="40">
        <f>IF(CM12&gt;0,CM12,"")</f>
        <v>10.199999999999999</v>
      </c>
      <c r="CY12" s="40">
        <f>IF(CN12&gt;0,CN12,"")</f>
        <v>12.9</v>
      </c>
      <c r="CZ12" s="40">
        <f>IF(SUM(CK12:CN12)-CO12&gt;0,SUM(CK12:CN12)-CO12,"")</f>
        <v>46.499999999999993</v>
      </c>
      <c r="DA12" s="40">
        <f>IF(SUM(CW12,CZ12)&gt;0,SUM(CW12,CZ12),"")</f>
        <v>94.03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6.85</v>
      </c>
      <c r="SW12" s="22">
        <f>IF($CP12="P",CB12,(CB12+BA12)/2)</f>
        <v>4.8</v>
      </c>
      <c r="SX12" s="22">
        <f>IF($CP12="P",CC12,(CC12+BB12)/2)</f>
        <v>5.0999999999999996</v>
      </c>
      <c r="SY12" s="22">
        <f>IF($CP12="P",CD12,(CD12+BC12)/2)</f>
        <v>6.585</v>
      </c>
      <c r="SZ12" s="22">
        <f>IF($CP12="P",CE12,(CE12+BD12)/2)</f>
        <v>0</v>
      </c>
      <c r="TA12" s="22">
        <f>IF($CP12="P",CF12,(CF12+BE12)/2)</f>
        <v>7.4</v>
      </c>
      <c r="TB12" s="22">
        <f>IF($CP12="P",CG12,(CG12+BF12)/2)</f>
        <v>4.5999999999999996</v>
      </c>
      <c r="TC12" s="22">
        <f>IF($CP12="P",CH12,(CH12+BG12)/2)</f>
        <v>5.0999999999999996</v>
      </c>
      <c r="TD12" s="22">
        <f>IF($CP12="P",CI12,(CI12+BH12)/2)</f>
        <v>6.665</v>
      </c>
      <c r="TE12" s="22">
        <f>IF($CP12="P",CJ12,(CJ12+BI12)/2)</f>
        <v>0</v>
      </c>
      <c r="TF12" s="22">
        <f>IF($CP12="P",CK12,(CK12+BJ12)/2)</f>
        <v>7.1</v>
      </c>
      <c r="TG12" s="22">
        <f>IF($CP12="P",CL12,(CL12+BK12)/2)</f>
        <v>4.5999999999999996</v>
      </c>
      <c r="TH12" s="22">
        <f>IF($CP12="P",CM12,(CM12+BL12)/2)</f>
        <v>5.0999999999999996</v>
      </c>
      <c r="TI12" s="22">
        <f>IF($CP12="P",CN12,(CN12+BM12)/2)</f>
        <v>6.45</v>
      </c>
      <c r="TJ12" s="22">
        <f>IF($CP12="P",CO12,(CO12+BN12)/2)</f>
        <v>0</v>
      </c>
      <c r="TK12" s="27" t="s">
        <v>46</v>
      </c>
      <c r="TL12" s="40">
        <f>IF(SX12&gt;0,SX12,"")</f>
        <v>5.0999999999999996</v>
      </c>
      <c r="TM12" s="40">
        <f>IF(SY12&gt;0,SY12,"")</f>
        <v>6.585</v>
      </c>
      <c r="TN12" s="40">
        <f>IF(SUM(SV12:SY12)-SZ12&gt;0,SUM(SV12:SY12)-SZ12,"")</f>
        <v>23.335000000000001</v>
      </c>
      <c r="TO12" s="40">
        <f>IF(TC12&gt;0,TC12,"")</f>
        <v>5.0999999999999996</v>
      </c>
      <c r="TP12" s="40">
        <f>IF(TD12&gt;0,TD12,"")</f>
        <v>6.665</v>
      </c>
      <c r="TQ12" s="40">
        <f>IF(SUM(TA12:TD12)-TE12&gt;0,SUM(TA12:TD12)-TE12,"")</f>
        <v>23.765000000000001</v>
      </c>
      <c r="TR12" s="40">
        <f>IF(MAX(TN12,TQ12)&gt;0,MAX(TN12,TQ12),"")</f>
        <v>23.765000000000001</v>
      </c>
      <c r="TS12" s="40">
        <f>IF(TH12&gt;0,TH12,"")</f>
        <v>5.0999999999999996</v>
      </c>
      <c r="TT12" s="40">
        <f>IF(TI12&gt;0,TI12,"")</f>
        <v>6.45</v>
      </c>
      <c r="TU12" s="40">
        <f>IF(SUM(TF12:TI12)-TJ12&gt;0,SUM(TF12:TI12)-TJ12,"")</f>
        <v>23.249999999999996</v>
      </c>
      <c r="TV12" s="40">
        <f>IF(SUM(TR12,TU12)&gt;0,SUM(TR12,TU12),"")</f>
        <v>47.015000000000001</v>
      </c>
    </row>
    <row r="13" spans="1:542" x14ac:dyDescent="0.2">
      <c r="A13" s="4" t="str" cm="1">
        <f t="array" ref="A13">IF(AND(J13&lt;&gt;"",J13&lt;&gt;"No DD"),SUMPRODUCT((J$4:J$37&lt;&gt;"")*(J$4:J$37&lt;&gt;"No DD")*(F$4:F$37&gt;F13))+1,IF(J13="No DD",SUMPRODUCT((J$4:J$37="No DD")*(F$4:F$37&gt;F13))+1+SUMPRODUCT((J$4:J$37&lt;&gt;"")*(J$4:J$37&lt;&gt;"No DD")),""))</f>
        <v/>
      </c>
      <c r="B13" s="4" t="str" cm="1">
        <f t="array" ref="B13">IF(AND(J13&lt;&gt;"",J13&lt;&gt;"No DD",G13=""),SUMPRODUCT((J$4:J$37&lt;&gt;"")*(J$4:J$37&lt;&gt;"No DD")*(G$4:G$37="")*(F$4:F$37&gt;F13))+1,IF(J13="No DD",SUMPRODUCT((J$4:J$37="No DD")*(F$4:F$37&gt;F13)*(G$4:G$37=""))+1+SUMPRODUCT((J$4:J$37&lt;&gt;"")*(G$4:G$37="")*(J$4:J$37&lt;&gt;"No DD")),""))</f>
        <v/>
      </c>
      <c r="C13" s="5" t="s">
        <v>132</v>
      </c>
      <c r="D13" s="4" t="s">
        <v>6</v>
      </c>
      <c r="E13" s="4">
        <v>2005</v>
      </c>
      <c r="F13" s="9">
        <f>SUM(L13:V13)+SUM(L13:T13)*0.0000001+SUM(L13)*0.0000000000001</f>
        <v>149.04001490400469</v>
      </c>
      <c r="G13" s="66"/>
      <c r="H13" s="3" t="str">
        <f>IF(OR(AND(AO13&gt;=AY$39,AO13&lt;&gt;"",AQ13&gt;=AY$43,AQ13&lt;&gt;"",AN13=""),AND(AR13&gt;=AY$39,AR13&lt;&gt;"",AT13&gt;=AY$43,AT13&lt;&gt;"",AN13=""),AND(AV13&gt;=AY$39,AV13&lt;&gt;"",AX13&gt;=AY$43,AX13&lt;&gt;"",AN13=""),AND(BP13&gt;=BZ$39,BP13&lt;&gt;"",BR13&gt;=BZ$43,BR13&lt;&gt;"",BO13=""),AND(BS13&gt;=BZ$39,BS13&lt;&gt;"",BU13&gt;=BZ$43,BU13&lt;&gt;"",BO13=""),AND(BW13&gt;=BZ$39,BW13&lt;&gt;"",BY13&gt;=BZ$43,BY13&lt;&gt;"",BO13=""),AND(CQ13&gt;=DA$39,CQ13&lt;&gt;"",CS13&gt;=DA$43,CS13&lt;&gt;"",CP13=""),AND(CT13&gt;=DA$39,CT13&lt;&gt;"",CV13&gt;=DA$43,CV13&lt;&gt;"",CP13=""),AND(CX13&gt;=DA$39,CX13&lt;&gt;"",CZ13&gt;=DA$43,CZ13&lt;&gt;"",CP13=""),AND(DX13&gt;=EK$39,DX13&lt;&gt;"",DZ13&gt;=EK$43,DZ13&lt;&gt;""),AND(EA13&gt;=EK$39,EA13&lt;&gt;"",EC13&gt;=EK$43,EC13&lt;&gt;""),AND(EE13&gt;=EK$39,EE13&lt;&gt;"",EG13&gt;=EK$43,EG13&lt;&gt;""),AND(EH13&gt;=EK$39,EH13&lt;&gt;"",EJ13&gt;=EK$43,EJ13&lt;&gt;""),AND(FF13&gt;=FS$39,FF13&lt;&gt;"",FH13&gt;=FS$43,FH13&lt;&gt;""),AND(FI13&gt;=FS$39,FI13&lt;&gt;"",FK13&gt;=FS$43,FK13&lt;&gt;""),AND(FM13&gt;=FS$39,FM13&lt;&gt;"",FO13&gt;=FS$43,FO13&lt;&gt;""),AND(FP13&gt;=FS$39,FP13&lt;&gt;"",FR13&gt;=FS$43,FR13&lt;&gt;""),AND(GN13&gt;=HA$39,GN13&lt;&gt;"",GP13&gt;=HA$43,GP13&lt;&gt;""),AND(GQ13&gt;=HA$39,GQ13&lt;&gt;"",GS13&gt;=HA$43,GS13&lt;&gt;""),AND(GU13&gt;=HA$39,GU13&lt;&gt;"",GW13&gt;=HA$43,GW13&lt;&gt;""),AND(GX13&gt;=HA$39,GX13&lt;&gt;"",GZ13&gt;=HA$43,GZ13&lt;&gt;""),AND(HV13&gt;=II$39,HV13&lt;&gt;"",HX13&gt;=II$43,HX13&lt;&gt;""),AND(HY13&gt;=II$39,HY13&lt;&gt;"",IA13&gt;=II$43,IA13&lt;&gt;""),AND(IC13&gt;=II$39,IC13&lt;&gt;"",IE13&gt;=II$43,IE13&lt;&gt;""),AND(IF13&gt;=II$39,IF13&lt;&gt;"",IH13&gt;=II$43,IH13&lt;&gt;""),AND(JD13&gt;=JQ$39,JD13&lt;&gt;"",JF13&gt;=JQ$43,JF13&lt;&gt;""),AND(JG13&gt;=JQ$39,JG13&lt;&gt;"",JI13&gt;=JQ$43,JI13&lt;&gt;""),AND(JK13&gt;=JQ$39,JK13&lt;&gt;"",JM13&gt;=JQ$43,JM13&lt;&gt;""),AND(JN13&gt;=JQ$39,JN13&lt;&gt;"",JP13&gt;=JQ$43,JP13&lt;&gt;""),AND(KL13&gt;=KY$39,KL13&lt;&gt;"",KN13&gt;=KY$43,KN13&lt;&gt;""),AND(KO13&gt;=KY$39,KO13&lt;&gt;"",KQ13&gt;=KY$43,KQ13&lt;&gt;""),AND(KS13&gt;=KY$39,KS13&lt;&gt;"",KU13&gt;=KY$43,KU13&lt;&gt;""),AND(KV13&gt;=KY$39,KV13&lt;&gt;"",KX13&gt;=KY$43,KX13&lt;&gt;""),AND(LT13&gt;=MG$39,LT13&lt;&gt;"",LV13&gt;=MG$43,LV13&lt;&gt;""),AND(LW13&gt;=MG$39,LW13&lt;&gt;"",LY13&gt;=MG$43,LY13&lt;&gt;""),AND(MA13&gt;=MG$39,MA13&lt;&gt;"",MC13&gt;=MG$43,MC13&lt;&gt;""),AND(MD13&gt;=MG$39,MD13&lt;&gt;"",MF13&gt;=MG$43,MF13&lt;&gt;""),AND(NB13&gt;=NO$39,NB13&lt;&gt;"",ND13&gt;=NO$43,ND13&lt;&gt;""),AND(NE13&gt;=NO$39,NE13&lt;&gt;"",NG13&gt;=NO$43,NG13&lt;&gt;""),AND(NI13&gt;=NO$39,NI13&lt;&gt;"",NK13&gt;=NO$43,NK13&lt;&gt;""),AND(NL13&gt;=NO$39,NL13&lt;&gt;"",NN13&gt;=NO$43,NN13&lt;&gt;""),AND(OJ13&gt;=OW$39,OJ13&lt;&gt;"",OL13&gt;=OW$43,OL13&lt;&gt;""),AND(OM13&gt;=OW$39,OM13&lt;&gt;"",OO13&gt;=OW$43,OO13&lt;&gt;""),AND(OQ13&gt;=OW$39,OQ13&lt;&gt;"",OS13&gt;=OW$43,OS13&lt;&gt;""),AND(OT13&gt;=OW$39,OT13&lt;&gt;"",OV13&gt;=OW$43,OV13&lt;&gt;""),AND(PR13&gt;=QE$39,PR13&lt;&gt;"",PT13&gt;=QE$43,PT13&lt;&gt;""),AND(PU13&gt;=QE$39,PU13&lt;&gt;"",PW13&gt;=QE$43,PW13&lt;&gt;""),AND(PY13&gt;=QE$39,PY13&lt;&gt;"",QA13&gt;=QE$43,QA13&lt;&gt;""),AND(QB13&gt;=QE$39,QB13&lt;&gt;"",QD13&gt;=QE$43,QD13&lt;&gt;""),AND(QZ13&gt;=RM$39,QZ13&lt;&gt;"",RB13&gt;=RM$43,RB13&lt;&gt;""),AND(RC13&gt;=RM$39,RC13&lt;&gt;"",RE13&gt;=RM$43,RE13&lt;&gt;""),AND(RG13&gt;=RM$39,RG13&lt;&gt;"",RI13&gt;=RM$43,RI13&lt;&gt;""),AND(RJ13&gt;=RM$39,RJ13&lt;&gt;"",RL13&gt;=RM$43,RL13&lt;&gt;""),AND(SH13&gt;=SU$39,SH13&lt;&gt;"",SJ13&gt;=SU$43,SJ13&lt;&gt;""),AND(SK13&gt;=SU$39,SK13&lt;&gt;"",SM13&gt;=SU$43,SM13&lt;&gt;""),AND(SO13&gt;=SU$39,SO13&lt;&gt;"",SQ13&gt;=SU$43,SQ13&lt;&gt;""),AND(SR13&gt;=SU$39,SR13&lt;&gt;"",ST13&gt;=SU$43,ST13&lt;&gt;"")),"P","")</f>
        <v/>
      </c>
      <c r="I13" s="3" t="str">
        <f>IF(OR(AND(AQ13&gt;=AY$43,AQ13&lt;&gt;"",AN13=""),AND(AT13&gt;=AY$43,AT13&lt;&gt;"",AN13=""),AND(AX13&gt;=AY$43,AX13&lt;&gt;"",AN13=""),AND(BR13&gt;=BZ$43,BR13&lt;&gt;"",BO13=""),AND(BU13&gt;=BZ$43,BU13&lt;&gt;"",BO13=""),AND(BY13&gt;=BZ$43,BY13&lt;&gt;"",BO13=""),AND(CS13&gt;=DA$43,CS13&lt;&gt;"",CP13=""),AND(CV13&gt;=DA$43,CV13&lt;&gt;"",CP13=""),AND(CZ13&gt;=DA$43,CZ13&lt;&gt;"",CP13=""),AND(DZ13&gt;=EK$43,DZ13&lt;&gt;""),AND(EC13&gt;=EK$43,EC13&lt;&gt;""),AND(EG13&gt;=EK$43,EG13&lt;&gt;""),AND(EJ13&gt;=EK$43,EJ13&lt;&gt;""),AND(FH13&gt;=FS$43,FH13&lt;&gt;""),AND(FK13&gt;=FS$43,FK13&lt;&gt;""),AND(FO13&gt;=FS$43,FO13&lt;&gt;""),AND(FR13&gt;=FS$43,FR13&lt;&gt;""),AND(GP13&gt;=HA$43,GP13&lt;&gt;""),AND(GS13&gt;=HA$43,GS13&lt;&gt;""),AND(GW13&gt;=HA$43,GW13&lt;&gt;""),AND(GZ13&gt;=HA$43,GZ13&lt;&gt;""),AND(HX13&gt;=II$43,HX13&lt;&gt;""),AND(IA13&gt;=II$43,IA13&lt;&gt;""),AND(IE13&gt;=II$43,IE13&lt;&gt;""),AND(IH13&gt;=II$43,IH13&lt;&gt;""),AND(JF13&gt;=JQ$43,JF13&lt;&gt;""),AND(JI13&gt;=JQ$43,JI13&lt;&gt;""),AND(JM13&gt;=JQ$43,JM13&lt;&gt;""),AND(JP13&gt;=JQ$43,JP13&lt;&gt;""),AND(KN13&gt;=KY$43,KN13&lt;&gt;""),AND(KQ13&gt;=KY$43,KQ13&lt;&gt;""),AND(KU13&gt;=KY$43,KU13&lt;&gt;""),AND(KX13&gt;=KY$43,KX13&lt;&gt;""),AND(LV13&gt;=MG$43,LV13&lt;&gt;""),AND(LY13&gt;=MG$43,LY13&lt;&gt;""),AND(MC13&gt;=MG$43,MC13&lt;&gt;""),AND(MF13&gt;=MG$43,MF13&lt;&gt;""),AND(ND13&gt;=NO$43,ND13&lt;&gt;""),AND(NG13&gt;=NO$43,NG13&lt;&gt;""),AND(NK13&gt;=NO$43,NK13&lt;&gt;""),AND(NN13&gt;=NO$43,NN13&lt;&gt;""),AND(OL13&gt;=OW$43,OL13&lt;&gt;""),AND(OO13&gt;=OW$43,OO13&lt;&gt;""),AND(OS13&gt;=OW$43,OS13&lt;&gt;""),AND(OV13&gt;=OW$43,OV13&lt;&gt;""),AND(PT13&gt;=QE$43,PT13&lt;&gt;""),AND(PW13&gt;=QE$43,PW13&lt;&gt;""),AND(QA13&gt;=QE$43,QA13&lt;&gt;""),AND(QD13&gt;=QE$43,QD13&lt;&gt;""),AND(RB13&gt;=RM$43,RB13&lt;&gt;""),AND(RE13&gt;=RM$43,RE13&lt;&gt;""),AND(RI13&gt;=RM$43,RI13&lt;&gt;""),AND(RL13&gt;=RM$43,RL13&lt;&gt;""),AND(SJ13&gt;=SU$43,SJ13&lt;&gt;""),AND(SM13&gt;=SU$43,SM13&lt;&gt;""),AND(SQ13&gt;=SU$43,SQ13&lt;&gt;""),AND(ST13&gt;=SU$43,ST13&lt;&gt;"")),"P","")</f>
        <v/>
      </c>
      <c r="J13" s="36" t="str">
        <f>IF(AND(I13="P",H13=""),"No DD",IF(OR(AND(AO13&gt;=AY$42,AO13&lt;&gt;"",AQ13&gt;=AY$46,AQ13&lt;&gt;"",AN13=""),AND(AR13&gt;=AY$42,AR13&lt;&gt;"",AT13&gt;=AY$46,AT13&lt;&gt;"",AN13=""),AND(AV13&gt;=AY$42,AV13&lt;&gt;"",AX13&gt;=AY$46,AX13&lt;&gt;"",AN13=""),AND(BP13&gt;=BZ$42,BP13&lt;&gt;"",BR13&gt;=BZ$46,BR13&lt;&gt;"",BO13=""),AND(BS13&gt;=BZ$42,BS13&lt;&gt;"",BU13&gt;=BZ$46,BU13&lt;&gt;"",BO13=""),AND(BW13&gt;=BZ$42,BW13&lt;&gt;"",BY13&gt;=BZ$46,BY13&lt;&gt;"",BO13=""),AND(CQ13&gt;=DA$42,CQ13&lt;&gt;"",CS13&gt;=DA$46,CS13&lt;&gt;"",CP13=""),AND(CT13&gt;=DA$42,CT13&lt;&gt;"",CV13&gt;=DA$46,CV13&lt;&gt;"",CP13=""),AND(CX13&gt;=DA$42,CX13&lt;&gt;"",CZ13&gt;=DA$46,CZ13&lt;&gt;"",CP13=""),AND(DX13&gt;=EK$42,DX13&lt;&gt;"",DZ13&gt;=EK$46,DZ13&lt;&gt;""),AND(EA13&gt;=EK$42,EA13&lt;&gt;"",EC13&gt;=EK$46,EC13&lt;&gt;""),AND(EE13&gt;=EK$42,EE13&lt;&gt;"",EG13&gt;=EK$46,EG13&lt;&gt;""),AND(EH13&gt;=EK$42,EH13&lt;&gt;"",EJ13&gt;=EK$46,EJ13&lt;&gt;""),AND(FF13&gt;=FS$42,FF13&lt;&gt;"",FH13&gt;=FS$46,FH13&lt;&gt;""),AND(FI13&gt;=FS$42,FI13&lt;&gt;"",FK13&gt;=FS$46,FK13&lt;&gt;""),AND(FM13&gt;=FS$42,FM13&lt;&gt;"",FO13&gt;=FS$46,FO13&lt;&gt;""),AND(FP13&gt;=FS$42,FP13&lt;&gt;"",FR13&gt;=FS$46,FR13&lt;&gt;""),AND(GN13&gt;=HA$42,GN13&lt;&gt;"",GP13&gt;=HA$46,GP13&lt;&gt;""),AND(GQ13&gt;=HA$42,GQ13&lt;&gt;"",GS13&gt;=HA$46,GS13&lt;&gt;""),AND(GU13&gt;=HA$42,GU13&lt;&gt;"",GW13&gt;=HA$46,GW13&lt;&gt;""),AND(GX13&gt;=HA$42,GX13&lt;&gt;"",GZ13&gt;=HA$46,GZ13&lt;&gt;""),AND(HV13&gt;=II$42,HV13&lt;&gt;"",HX13&gt;=II$46,HX13&lt;&gt;""),AND(HY13&gt;=II$42,HY13&lt;&gt;"",IA13&gt;=II$46,IA13&lt;&gt;""),AND(IC13&gt;=II$42,IC13&lt;&gt;"",IE13&gt;=II$46,IE13&lt;&gt;""),AND(IF13&gt;=II$42,IF13&lt;&gt;"",IH13&gt;=II$46,IH13&lt;&gt;""),AND(JD13&gt;=JQ$42,JD13&lt;&gt;"",JF13&gt;=JQ$46,JF13&lt;&gt;""),AND(JG13&gt;=JQ$42,JG13&lt;&gt;"",JI13&gt;=JQ$46,JI13&lt;&gt;""),AND(JK13&gt;=JQ$42,JK13&lt;&gt;"",JM13&gt;=JQ$46,JM13&lt;&gt;""),AND(JN13&gt;=JQ$42,JN13&lt;&gt;"",JP13&gt;=JQ$46,JP13&lt;&gt;""),AND(KL13&gt;=KY$42,KL13&lt;&gt;"",KN13&gt;=KY$46,KN13&lt;&gt;""),AND(KO13&gt;=KY$42,KO13&lt;&gt;"",KQ13&gt;=KY$46,KQ13&lt;&gt;""),AND(KS13&gt;=KY$42,KS13&lt;&gt;"",KU13&gt;=KY$46,KU13&lt;&gt;""),AND(KV13&gt;=KY$42,KV13&lt;&gt;"",KX13&gt;=KY$46,KX13&lt;&gt;""),AND(LT13&gt;=MG$42,LT13&lt;&gt;"",LV13&gt;=MG$46,LV13&lt;&gt;""),AND(LW13&gt;=MG$42,LW13&lt;&gt;"",LY13&gt;=MG$46,LY13&lt;&gt;""),AND(MA13&gt;=MG$42,MA13&lt;&gt;"",MC13&gt;=MG$46,MC13&lt;&gt;""),AND(MD13&gt;=MG$42,MD13&lt;&gt;"",MF13&gt;=MG$46,MF13&lt;&gt;""),AND(NB13&gt;=NO$42,NB13&lt;&gt;"",ND13&gt;=NO$46,ND13&lt;&gt;""),AND(NE13&gt;=NO$42,NE13&lt;&gt;"",NG13&gt;=NO$46,NG13&lt;&gt;""),AND(NI13&gt;=NO$42,NI13&lt;&gt;"",NK13&gt;=NO$46,NK13&lt;&gt;""),AND(NL13&gt;=NO$42,NL13&lt;&gt;"",NN13&gt;=NO$46,NN13&lt;&gt;""),AND(OJ13&gt;=OW$42,OJ13&lt;&gt;"",OL13&gt;=OW$46,OL13&lt;&gt;""),AND(OM13&gt;=OW$42,OM13&lt;&gt;"",OO13&gt;=OW$46,OO13&lt;&gt;""),AND(OQ13&gt;=OW$42,OQ13&lt;&gt;"",OS13&gt;=OW$46,OS13&lt;&gt;""),AND(OT13&gt;=OW$42,OT13&lt;&gt;"",OV13&gt;=OW$46,OV13&lt;&gt;""),AND(PR13&gt;=QE$42,PR13&lt;&gt;"",PT13&gt;=QE$46,PT13&lt;&gt;""),AND(PU13&gt;=QE$42,PU13&lt;&gt;"",PW13&gt;=QE$46,PW13&lt;&gt;""),AND(PY13&gt;=QE$42,PY13&lt;&gt;"",QA13&gt;=QE$46,QA13&lt;&gt;""),AND(QB13&gt;=QE$42,QB13&lt;&gt;"",QD13&gt;=QE$46,QD13&lt;&gt;""),AND(QZ13&gt;=RM$42,QZ13&lt;&gt;"",RB13&gt;=RM$46,RB13&lt;&gt;""),AND(RC13&gt;=RM$42,RC13&lt;&gt;"",RE13&gt;=RM$46,RE13&lt;&gt;""),AND(RG13&gt;=RM$42,RG13&lt;&gt;"",RI13&gt;=RM$46,RI13&lt;&gt;""),AND(RJ13&gt;=RM$42,RJ13&lt;&gt;"",RL13&gt;=RM$46,RL13&lt;&gt;""),AND(SH13&gt;=SU$42,SH13&lt;&gt;"",SJ13&gt;=SU$46,SJ13&lt;&gt;""),AND(SK13&gt;=SU$42,SK13&lt;&gt;"",SM13&gt;=SU$46,SM13&lt;&gt;""),AND(SO13&gt;=SU$42,SO13&lt;&gt;"",SQ13&gt;=SU$46,SQ13&lt;&gt;""),AND(SR13&gt;=SU$42,SR13&lt;&gt;"",ST13&gt;=SU$46,ST13&lt;&gt;"")),"Merit",IF(OR(AND(AO13&gt;=AY$41,AO13&lt;&gt;"",AQ13&gt;=AY$45,AQ13&lt;&gt;"",AN13=""),AND(AR13&gt;=AY$41,AR13&lt;&gt;"",AT13&gt;=AY$45,AT13&lt;&gt;"",AN13=""),AND(AV13&gt;=AY$41,AV13&lt;&gt;"",AX13&gt;=AY$45,AX13&lt;&gt;"",AN13=""),AND(BP13&gt;=BZ$41,BP13&lt;&gt;"",BR13&gt;=BZ$45,BR13&lt;&gt;"",BO13=""),AND(BS13&gt;=BZ$41,BS13&lt;&gt;"",BU13&gt;=BZ$45,BU13&lt;&gt;"",BO13=""),AND(BW13&gt;=BZ$41,BW13&lt;&gt;"",BY13&gt;=BZ$45,BY13&lt;&gt;"",BO13=""),AND(CQ13&gt;=DA$41,CQ13&lt;&gt;"",CS13&gt;=DA$45,CS13&lt;&gt;"",CP13=""),AND(CT13&gt;=DA$41,CT13&lt;&gt;"",CV13&gt;=DA$45,CV13&lt;&gt;"",CP13=""),AND(CX13&gt;=DA$41,CX13&lt;&gt;"",CZ13&gt;=DA$45,CZ13&lt;&gt;"",CP13=""),AND(DX13&gt;=EK$41,DX13&lt;&gt;"",DZ13&gt;=EK$45,DZ13&lt;&gt;""),AND(EA13&gt;=EK$41,EA13&lt;&gt;"",EC13&gt;=EK$45,EC13&lt;&gt;""),AND(EE13&gt;=EK$41,EE13&lt;&gt;"",EG13&gt;=EK$45,EG13&lt;&gt;""),AND(EH13&gt;=EK$41,EH13&lt;&gt;"",EJ13&gt;=EK$45,EJ13&lt;&gt;""),AND(FF13&gt;=FS$41,FF13&lt;&gt;"",FH13&gt;=FS$45,FH13&lt;&gt;""),AND(FI13&gt;=FS$41,FI13&lt;&gt;"",FK13&gt;=FS$45,FK13&lt;&gt;""),AND(FM13&gt;=FS$41,FM13&lt;&gt;"",FO13&gt;=FS$45,FO13&lt;&gt;""),AND(FP13&gt;=FS$41,FP13&lt;&gt;"",FR13&gt;=FS$45,FR13&lt;&gt;""),AND(GN13&gt;=HA$41,GN13&lt;&gt;"",GP13&gt;=HA$45,GP13&lt;&gt;""),AND(GQ13&gt;=HA$41,GQ13&lt;&gt;"",GS13&gt;=HA$45,GS13&lt;&gt;""),AND(GU13&gt;=HA$41,GU13&lt;&gt;"",GW13&gt;=HA$45,GW13&lt;&gt;""),AND(GX13&gt;=HA$41,GX13&lt;&gt;"",GZ13&gt;=HA$45,GZ13&lt;&gt;""),AND(HV13&gt;=II$41,HV13&lt;&gt;"",HX13&gt;=II$45,HX13&lt;&gt;""),AND(HY13&gt;=II$41,HY13&lt;&gt;"",IA13&gt;=II$45,IA13&lt;&gt;""),AND(IC13&gt;=II$41,IC13&lt;&gt;"",IE13&gt;=II$45,IE13&lt;&gt;""),AND(IF13&gt;=II$41,IF13&lt;&gt;"",IH13&gt;=II$45,IH13&lt;&gt;""),AND(JD13&gt;=JQ$41,JD13&lt;&gt;"",JF13&gt;=JQ$45,JF13&lt;&gt;""),AND(JG13&gt;=JQ$41,JG13&lt;&gt;"",JI13&gt;=JQ$45,JI13&lt;&gt;""),AND(JK13&gt;=JQ$41,JK13&lt;&gt;"",JM13&gt;=JQ$45,JM13&lt;&gt;""),AND(JN13&gt;=JQ$41,JN13&lt;&gt;"",JP13&gt;=JQ$45,JP13&lt;&gt;""),AND(KL13&gt;=KY$41,KL13&lt;&gt;"",KN13&gt;=KY$45,KN13&lt;&gt;""),AND(KO13&gt;=KY$41,KO13&lt;&gt;"",KQ13&gt;=KY$45,KQ13&lt;&gt;""),AND(KS13&gt;=KY$41,KS13&lt;&gt;"",KU13&gt;=KY$45,KU13&lt;&gt;""),AND(KV13&gt;=KY$41,KV13&lt;&gt;"",KX13&gt;=KY$45,KX13&lt;&gt;""),AND(LT13&gt;=MG$41,LT13&lt;&gt;"",LV13&gt;=MG$45,LV13&lt;&gt;""),AND(LW13&gt;=MG$41,LW13&lt;&gt;"",LY13&gt;=MG$45,LY13&lt;&gt;""),AND(MA13&gt;=MG$41,MA13&lt;&gt;"",MC13&gt;=MG$45,MC13&lt;&gt;""),AND(MD13&gt;=MG$41,MD13&lt;&gt;"",MF13&gt;=MG$45,MF13&lt;&gt;""),AND(NB13&gt;=NO$41,NB13&lt;&gt;"",ND13&gt;=NO$45,ND13&lt;&gt;""),AND(NE13&gt;=NO$41,NE13&lt;&gt;"",NG13&gt;=NO$45,NG13&lt;&gt;""),AND(NI13&gt;=NO$41,NI13&lt;&gt;"",NK13&gt;=NO$45,NK13&lt;&gt;""),AND(NL13&gt;=NO$41,NL13&lt;&gt;"",NN13&gt;=NO$45,NN13&lt;&gt;""),AND(OJ13&gt;=OW$41,OJ13&lt;&gt;"",OL13&gt;=OW$45,OL13&lt;&gt;""),AND(OM13&gt;=OW$41,OM13&lt;&gt;"",OO13&gt;=OW$45,OO13&lt;&gt;""),AND(OQ13&gt;=OW$41,OQ13&lt;&gt;"",OS13&gt;=OW$45,OS13&lt;&gt;""),AND(OT13&gt;=OW$41,OT13&lt;&gt;"",OV13&gt;=OW$45,OV13&lt;&gt;""),AND(PR13&gt;=QE$41,PR13&lt;&gt;"",PT13&gt;=QE$45,PT13&lt;&gt;""),AND(PU13&gt;=QE$41,PU13&lt;&gt;"",PW13&gt;=QE$45,PW13&lt;&gt;""),AND(PY13&gt;=QE$41,PY13&lt;&gt;"",QA13&gt;=QE$45,QA13&lt;&gt;""),AND(QB13&gt;=QE$41,QB13&lt;&gt;"",QD13&gt;=QE$45,QD13&lt;&gt;""),AND(QZ13&gt;=RM$41,QZ13&lt;&gt;"",RB13&gt;=RM$45,RB13&lt;&gt;""),AND(RC13&gt;=RM$41,RC13&lt;&gt;"",RE13&gt;=RM$45,RE13&lt;&gt;""),AND(RG13&gt;=RM$41,RG13&lt;&gt;"",RI13&gt;=RM$45,RI13&lt;&gt;""),AND(RJ13&gt;=RM$41,RJ13&lt;&gt;"",RL13&gt;=RM$45,RL13&lt;&gt;""),AND(SH13&gt;=SU$41,SH13&lt;&gt;"",SJ13&gt;=SU$45,SJ13&lt;&gt;""),AND(SK13&gt;=SU$41,SK13&lt;&gt;"",SM13&gt;=SU$45,SM13&lt;&gt;""),AND(SO13&gt;=SU$41,SO13&lt;&gt;"",SQ13&gt;=SU$45,SQ13&lt;&gt;""),AND(SR13&gt;=SU$41,SR13&lt;&gt;"",ST13&gt;=SU$45,ST13&lt;&gt;"")),"Excellence",IF(K13="P","Worlds Team",IF(H13="P","National Team","")))))</f>
        <v/>
      </c>
      <c r="K13" s="3" t="str">
        <f>IF(OR(AND(AO13&gt;=AY$40,AO13&lt;&gt;"",AQ13&gt;=AY$44,AQ13&lt;&gt;"",AN13=""),AND(AR13&gt;=AY$40,AR13&lt;&gt;"",AT13&gt;=AY$44,AT13&lt;&gt;"",AN13=""),AND(AV13&gt;=AY$40,AV13&lt;&gt;"",AX13&gt;=AY$44,AX13&lt;&gt;"",AN13=""),AND(BP13&gt;=BZ$40,BP13&lt;&gt;"",BR13&gt;=BZ$44,BR13&lt;&gt;"",BO13=""),AND(BS13&gt;=BZ$40,BS13&lt;&gt;"",BU13&gt;=BZ$44,BU13&lt;&gt;"",BO13=""),AND(BW13&gt;=BZ$40,BW13&lt;&gt;"",BY13&gt;=BZ$44,BY13&lt;&gt;"",BO13=""),AND(CQ13&gt;=DA$40,CQ13&lt;&gt;"",CS13&gt;=DA$44,CS13&lt;&gt;"",CP13=""),AND(CT13&gt;=DA$40,CT13&lt;&gt;"",CV13&gt;=DA$44,CV13&lt;&gt;"",CP13=""),AND(CX13&gt;=DA$40,CX13&lt;&gt;"",CZ13&gt;=DA$44,CZ13&lt;&gt;"",CP13=""),AND(DX13&gt;=EK$40,DX13&lt;&gt;"",DZ13&gt;=EK$44,DZ13&lt;&gt;""),AND(EA13&gt;=EK$40,EA13&lt;&gt;"",EC13&gt;=EK$44,EC13&lt;&gt;""),AND(EE13&gt;=EK$40,EE13&lt;&gt;"",EG13&gt;=EK$44,EG13&lt;&gt;""),AND(EH13&gt;=EK$40,EH13&lt;&gt;"",EJ13&gt;=EK$44,EJ13&lt;&gt;""),AND(FF13&gt;=FS$40,FF13&lt;&gt;"",FH13&gt;=FS$44,FH13&lt;&gt;""),AND(FI13&gt;=FS$40,FI13&lt;&gt;"",FK13&gt;=FS$44,FK13&lt;&gt;""),AND(FM13&gt;=FS$40,FM13&lt;&gt;"",FO13&gt;=FS$44,FO13&lt;&gt;""),AND(FP13&gt;=FS$40,FP13&lt;&gt;"",FR13&gt;=FS$44,FR13&lt;&gt;""),AND(GN13&gt;=HA$40,GN13&lt;&gt;"",GP13&gt;=HA$44,GP13&lt;&gt;""),AND(GQ13&gt;=HA$40,GQ13&lt;&gt;"",GS13&gt;=HA$44,GS13&lt;&gt;""),AND(GU13&gt;=HA$40,GU13&lt;&gt;"",GW13&gt;=HA$44,GW13&lt;&gt;""),AND(GX13&gt;=HA$40,GX13&lt;&gt;"",GZ13&gt;=HA$44,GZ13&lt;&gt;""),AND(HV13&gt;=II$40,HV13&lt;&gt;"",HX13&gt;=II$44,HX13&lt;&gt;""),AND(HY13&gt;=II$40,HY13&lt;&gt;"",IA13&gt;=II$44,IA13&lt;&gt;""),AND(IC13&gt;=II$40,IC13&lt;&gt;"",IE13&gt;=II$44,IE13&lt;&gt;""),AND(IF13&gt;=II$40,IF13&lt;&gt;"",IH13&gt;=II$44,IH13&lt;&gt;""),AND(JD13&gt;=JQ$40,JD13&lt;&gt;"",JF13&gt;=JQ$44,JF13&lt;&gt;""),AND(JG13&gt;=JQ$40,JG13&lt;&gt;"",JI13&gt;=JQ$44,JI13&lt;&gt;""),AND(JK13&gt;=JQ$40,JK13&lt;&gt;"",JM13&gt;=JQ$44,JM13&lt;&gt;""),AND(JN13&gt;=JQ$40,JN13&lt;&gt;"",JP13&gt;=JQ$44,JP13&lt;&gt;""),AND(KL13&gt;=KY$40,KL13&lt;&gt;"",KN13&gt;=KY$44,KN13&lt;&gt;""),AND(KO13&gt;=KY$40,KO13&lt;&gt;"",KQ13&gt;=KY$44,KQ13&lt;&gt;""),AND(KS13&gt;=KY$40,KS13&lt;&gt;"",KU13&gt;=KY$44,KU13&lt;&gt;""),AND(KV13&gt;=KY$40,KV13&lt;&gt;"",KX13&gt;=KY$44,KX13&lt;&gt;""),AND(LT13&gt;=MG$40,LT13&lt;&gt;"",LV13&gt;=MG$44,LV13&lt;&gt;""),AND(LW13&gt;=MG$40,LW13&lt;&gt;"",LY13&gt;=MG$44,LY13&lt;&gt;""),AND(MA13&gt;=MG$40,MA13&lt;&gt;"",MC13&gt;=MG$44,MC13&lt;&gt;""),AND(MD13&gt;=MG$40,MD13&lt;&gt;"",MF13&gt;=MG$44,MF13&lt;&gt;""),AND(NB13&gt;=NO$40,NB13&lt;&gt;"",ND13&gt;=NO$44,ND13&lt;&gt;""),AND(NE13&gt;=NO$40,NE13&lt;&gt;"",NG13&gt;=NO$44,NG13&lt;&gt;""),AND(NI13&gt;=NO$40,NI13&lt;&gt;"",NK13&gt;=NO$44,NK13&lt;&gt;""),AND(NL13&gt;=NO$40,NL13&lt;&gt;"",NN13&gt;=NO$44,NN13&lt;&gt;""),AND(OJ13&gt;=OW$40,OJ13&lt;&gt;"",OL13&gt;=OW$44,OL13&lt;&gt;""),AND(OM13&gt;=OW$40,OM13&lt;&gt;"",OO13&gt;=OW$44,OO13&lt;&gt;""),AND(OQ13&gt;=OW$40,OQ13&lt;&gt;"",OS13&gt;=OW$44,OS13&lt;&gt;""),AND(OT13&gt;=OW$40,OT13&lt;&gt;"",OV13&gt;=OW$44,OV13&lt;&gt;""),AND(PR13&gt;=QE$40,PR13&lt;&gt;"",PT13&gt;=QE$44,PT13&lt;&gt;""),AND(PU13&gt;=QE$40,PU13&lt;&gt;"",PW13&gt;=QE$44,PW13&lt;&gt;""),AND(PY13&gt;=QE$40,PY13&lt;&gt;"",QA13&gt;=QE$44,QA13&lt;&gt;""),AND(QB13&gt;=QE$40,QB13&lt;&gt;"",QD13&gt;=QE$44,QD13&lt;&gt;""),AND(QZ13&gt;=RM$40,QZ13&lt;&gt;"",RB13&gt;=RM$44,RB13&lt;&gt;""),AND(RC13&gt;=RM$40,RC13&lt;&gt;"",RE13&gt;=RM$44,RE13&lt;&gt;""),AND(RG13&gt;=RM$40,RG13&lt;&gt;"",RI13&gt;=RM$44,RI13&lt;&gt;""),AND(RJ13&gt;=RM$40,RJ13&lt;&gt;"",RL13&gt;=RM$44,RL13&lt;&gt;""),AND(SH13&gt;=SU$40,SH13&lt;&gt;"",SJ13&gt;=SU$44,SJ13&lt;&gt;""),AND(SK13&gt;=SU$40,SK13&lt;&gt;"",SM13&gt;=SU$44,SM13&lt;&gt;""),AND(SO13&gt;=SU$40,SO13&lt;&gt;"",SQ13&gt;=SU$44,SQ13&lt;&gt;""),AND(SR13&gt;=SU$40,SR13&lt;&gt;"",ST13&gt;=SU$44,ST13&lt;&gt;"")),"P","")</f>
        <v/>
      </c>
      <c r="L13" s="8">
        <f>IF(COUNT(AQ13,AT13,BR13,BU13,CS13,CV13)&gt;0,LARGE((AQ13,AT13,BR13,BU13,CS13,CV13),1),0)</f>
        <v>46.79</v>
      </c>
      <c r="M13" s="8" t="str">
        <f>IF(L13="","",IF(OR(L13=CS13,L13=CV13),$CA$1,IF(OR(L13=BR13,L13=BU13),$AZ$1,IF(OR(L13=AQ13,L13=AT13),$Y$1,""))))</f>
        <v>2024 Elite Canada</v>
      </c>
      <c r="N13" s="8">
        <f>IF(COUNT(AQ13,AT13,BR13,BU13,CS13,CV13)&gt;1,LARGE((AQ13,AT13,BR13,BU13,CS13,CV13),2),0)</f>
        <v>45.77</v>
      </c>
      <c r="O13" s="8" t="str">
        <f>IF(N13="","",IF(OR(N13=CS13,N13=CV13),$CA$1,IF(OR(N13=BR13,N13=BU13),$AZ$1,IF(OR(N13=AQ13,N13=AT13),$Y$1,""))))</f>
        <v>2024 Nationals</v>
      </c>
      <c r="P13" s="8">
        <f>IF(COUNT(AQ13,AT13,BR13,BU13,CS13,CV13)&gt;2,MAX(AX13,BY13,CZ13,LARGE((AQ13,AT13,BR13,BU13,CS13,CV13),3)),IF(MAX(AX13,BY13,CZ13)&gt;0,MAX(AX13,BY13,CZ13),0))</f>
        <v>47.38</v>
      </c>
      <c r="Q13" s="8" t="str">
        <f>IF(P13="","",IF(OR(P13=CS13,P13=CV13,P13=CZ13),$CA$1,IF(OR(P13=BR13,P13=BU13,P13=BY13),$AZ$1,IF(OR(P13=AQ13,P13=AT13,P13=AX13),$Y$1,""))))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9.1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Nationals</v>
      </c>
      <c r="T13" s="8">
        <f>IF(MAX(IF(AO13&gt;=$AY$39,AP13,0),IF(AR13&gt;=$AY$39,AS13,0),IF(AV13&gt;=$AY$39,AW13,0),IF(BP13&gt;=$BZ$39,BQ13,0),IF(BS13&gt;=$BZ$39,BT13,0),IF(BW13&gt;=$BZ$39,BX13,0),IF(CQ13&gt;=$DA$39,CR13,0),IF(CT13&gt;=$DA$39,CU13,0),IF(CX13&gt;=$DA$39,CY13,0),IF(DX13&gt;=$EK$39,DY13,0),IF(EA13&gt;=$EK$39,EB13,0),IF(EE13&gt;=$EK$39,EF13,0),IF(EH13&gt;=$EK$39,EI13,0),IF(FF13&gt;=$FS$39,FG13,0),IF(FI13&gt;=$FS$39,FJ13,0),IF(FM13&gt;=$FS$39,FN13,0),IF(FP13&gt;=$FS$39,FQ13,0),IF(GN13&gt;=$HA$39,GO13,0),IF(GQ13&gt;=$HA$39,GR13,0),IF(GU13&gt;=$HA$39,GV13,0),IF(GX13&gt;=$HA$39,GY13,0),IF(HV13&gt;=$II$39,HW13,0),IF(HY13&gt;=$II$39,HZ13,0),IF(IC13&gt;=$II$39,ID13,0),IF(IF13&gt;=$II$39,IG13,0),IF(JD13&gt;=$JQ$39,JE13,0),IF(JG13&gt;=$JQ$39,JH13,0),IF(JK13&gt;=$JQ$39,JL13,0),IF(JN13&gt;=$JQ$39,JO13,0),IF(KL13&gt;=$KY$39,KM13,0),IF(KO13&gt;=$KY$39,KP13,0),IF(KS13&gt;=$KY$39,KT13,0),IF(KV13&gt;=$KY$39,KW13,0),IF(LT13&gt;=$MG$39,LU13,0),IF(LW13&gt;=$MG$39,LX13,0),IF(MA13&gt;=$MG$39,MB13,0),IF(MD13&gt;=$MG$39,ME13,0),IF(NB13&gt;=$NO$39,NC13,0),IF(NE13&gt;=$NO$39,NF13,0),IF(NI13&gt;=$NO$39,NJ13,0),IF(NL13&gt;=$NO$39,NM13,0),IF(OJ13&gt;=$OW$39,OK13,0),IF(OM13&gt;=$OW$39,ON13,0),IF(OQ13&gt;=$OW$39,OR13,0),IF(OT13&gt;=$OW$39,OU13,0),IF(PR13&gt;=$QE$39,PS13,0),IF(PU13&gt;=$QE$39,PV13,0),IF(PY13&gt;=$QE$39,PZ13,0),IF(QB13&gt;=$QE$39,QC13,0),IF(QZ13&gt;=$RM$39,RA13,0),IF(RC13&gt;=$RM$39,RD13,0),IF(RG13&gt;=$RM$39,RH13,0),IF(RJ13&gt;=$RM$39,RK13,0),IF(SH13&gt;=$SU$39,SI13,0),IF(SK13&gt;=$SU$39,SL13,0),IF(SO13&gt;=$SU$39,SP13,0),IF(SR13&gt;=$SU$39,SS13,0))&gt;0,MAX(IF(AO13&gt;=$AY$39,AP13,0),IF(AR13&gt;=$AY$39,AS13,0),IF(AV13&gt;=$AY$39,AW13,0),IF(BP13&gt;=$BZ$39,BQ13,0),IF(BS13&gt;=$BZ$39,BT13,0),IF(BW13&gt;=$BZ$39,BX13,0),IF(CQ13&gt;=$DA$39,CR13,0),IF(CT13&gt;=$DA$39,CU13,0),IF(CX13&gt;=$DA$39,CY13,0),IF(DX13&gt;=$EK$39,DY13,0),IF(EA13&gt;=$EK$39,EB13,0),IF(EE13&gt;=$EK$39,EF13,0),IF(EH13&gt;=$EK$39,EI13,0),IF(FF13&gt;=$FS$39,FG13,0),IF(FI13&gt;=$FS$39,FJ13,0),IF(FM13&gt;=$FS$39,FN13,0),IF(FP13&gt;=$FS$39,FQ13,0),IF(GN13&gt;=$HA$39,GO13,0),IF(GQ13&gt;=$HA$39,GR13,0),IF(GU13&gt;=$HA$39,GV13,0),IF(GX13&gt;=$HA$39,GY13,0),IF(HV13&gt;=$II$39,HW13,0),IF(HY13&gt;=$II$39,HZ13,0),IF(IC13&gt;=$II$39,ID13,0),IF(IF13&gt;=$II$39,IG13,0),IF(JD13&gt;=$JQ$39,JE13,0),IF(JG13&gt;=$JQ$39,JH13,0),IF(JK13&gt;=$JQ$39,JL13,0),IF(JN13&gt;=$JQ$39,JO13,0),IF(KL13&gt;=$KY$39,KM13,0),IF(KO13&gt;=$KY$39,KP13,0),IF(KS13&gt;=$KY$39,KT13,0),IF(KV13&gt;=$KY$39,KW13,0),IF(LT13&gt;=$MG$39,LU13,0),IF(LW13&gt;=$MG$39,LX13,0),IF(MA13&gt;=$MG$39,MB13,0),IF(MD13&gt;=$MG$39,ME13,0),IF(NB13&gt;=$NO$39,NC13,0),IF(NE13&gt;=$NO$39,NF13,0),IF(NI13&gt;=$NO$39,NJ13,0),IF(NL13&gt;=$NO$39,NM13,0),IF(OJ13&gt;=$OW$39,OK13,0),IF(OM13&gt;=$OW$39,ON13,0),IF(OQ13&gt;=$OW$39,OR13,0),IF(OT13&gt;=$OW$39,OU13,0),IF(PR13&gt;=$QE$39,PS13,0),IF(PU13&gt;=$QE$39,PV13,0),IF(PY13&gt;=$QE$39,PZ13,0),IF(QB13&gt;=$QE$39,QC13,0),IF(QZ13&gt;=$RM$39,RA13,0),IF(RC13&gt;=$RM$39,RD13,0),IF(RG13&gt;=$RM$39,RH13,0),IF(RJ13&gt;=$RM$39,RK13,0),IF(SH13&gt;=$SU$39,SI13,0),IF(SK13&gt;=$SU$39,SL13,0),IF(SO13&gt;=$SU$39,SP13,0),IF(SR13&gt;=$SU$39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>
        <v>15.15</v>
      </c>
      <c r="Z13" s="22">
        <v>9.1</v>
      </c>
      <c r="AA13" s="22">
        <v>8.0500000000000007</v>
      </c>
      <c r="AB13" s="22">
        <v>13.715</v>
      </c>
      <c r="AC13" s="22">
        <v>0.75</v>
      </c>
      <c r="AD13" s="22">
        <v>9.6999999999999993</v>
      </c>
      <c r="AE13" s="22">
        <v>6.2</v>
      </c>
      <c r="AF13" s="22">
        <v>6.4</v>
      </c>
      <c r="AG13" s="22">
        <v>9.8999999999999986</v>
      </c>
      <c r="AH13" s="22">
        <v>0</v>
      </c>
      <c r="AI13" s="22">
        <v>8.3000000000000007</v>
      </c>
      <c r="AJ13" s="22">
        <v>4.4000000000000004</v>
      </c>
      <c r="AK13" s="22">
        <v>4.25</v>
      </c>
      <c r="AL13" s="22">
        <v>7.09</v>
      </c>
      <c r="AM13" s="22">
        <v>0.15</v>
      </c>
      <c r="AN13" s="27" t="s">
        <v>46</v>
      </c>
      <c r="AO13" s="38">
        <f>IF(AA13&gt;0,AA13,"")</f>
        <v>8.0500000000000007</v>
      </c>
      <c r="AP13" s="38">
        <f>IF(AB13&gt;0,AB13,"")</f>
        <v>13.715</v>
      </c>
      <c r="AQ13" s="40">
        <f>IF(SUM(Y13:AB13)-AC13&gt;0,SUM(Y13:AB13)-AC13,"")</f>
        <v>45.265000000000001</v>
      </c>
      <c r="AR13" s="40">
        <f>IF(AF13&gt;0,AF13,"")</f>
        <v>6.4</v>
      </c>
      <c r="AS13" s="40">
        <f>IF(AG13&gt;0,AG13,"")</f>
        <v>9.8999999999999986</v>
      </c>
      <c r="AT13" s="40">
        <f>IF(SUM(AD13:AG13)-AH13&gt;0,SUM(AD13:AG13)-AH13,"")</f>
        <v>32.199999999999996</v>
      </c>
      <c r="AU13" s="40">
        <f>IF(AQ13="","",MAX(AQ13,AT13))</f>
        <v>45.265000000000001</v>
      </c>
      <c r="AV13" s="40">
        <f>IF(AK13&gt;0,AK13,"")</f>
        <v>4.25</v>
      </c>
      <c r="AW13" s="40">
        <f>IF(AL13&gt;0,AL13,"")</f>
        <v>7.09</v>
      </c>
      <c r="AX13" s="40">
        <f>IF(SUM(AI13:AL13)-AM13&gt;0,SUM(AI13:AL13)-AM13,"")</f>
        <v>23.890000000000004</v>
      </c>
      <c r="AY13" s="40">
        <f>IF(SUM(AU13,AX13)&gt;0,SUM(AU13,AX13),"")</f>
        <v>69.155000000000001</v>
      </c>
      <c r="AZ13" s="26">
        <v>13.7</v>
      </c>
      <c r="BA13" s="26">
        <v>8.6999999999999993</v>
      </c>
      <c r="BB13" s="26">
        <v>7.8</v>
      </c>
      <c r="BC13" s="26">
        <v>13.11</v>
      </c>
      <c r="BD13" s="26">
        <v>1</v>
      </c>
      <c r="BE13" s="26">
        <v>15.7</v>
      </c>
      <c r="BF13" s="26">
        <v>9.1999999999999993</v>
      </c>
      <c r="BG13" s="26">
        <v>8.6</v>
      </c>
      <c r="BH13" s="26">
        <v>13.49</v>
      </c>
      <c r="BI13" s="26">
        <v>0.2</v>
      </c>
      <c r="BJ13" s="26">
        <v>15.5</v>
      </c>
      <c r="BK13" s="26">
        <v>9</v>
      </c>
      <c r="BL13" s="26">
        <v>9.1</v>
      </c>
      <c r="BM13" s="26">
        <v>13.77</v>
      </c>
      <c r="BN13" s="26">
        <v>0</v>
      </c>
      <c r="BO13" s="28"/>
      <c r="BP13" s="39">
        <f>IF(BB13&gt;0,BB13,"")</f>
        <v>7.8</v>
      </c>
      <c r="BQ13" s="39">
        <f>IF(BC13&gt;0,BC13,"")</f>
        <v>13.11</v>
      </c>
      <c r="BR13" s="11">
        <f>IF(SUM(AZ13:BC13)-BD13&gt;0,SUM(AZ13:BC13)-BD13,"")</f>
        <v>42.31</v>
      </c>
      <c r="BS13" s="11">
        <f>IF(BG13&gt;0,BG13,"")</f>
        <v>8.6</v>
      </c>
      <c r="BT13" s="11">
        <f>IF(BH13&gt;0,BH13,"")</f>
        <v>13.49</v>
      </c>
      <c r="BU13" s="11">
        <f>IF(SUM(BE13:BH13)-BI13&gt;0,SUM(BE13:BH13)-BI13,"")</f>
        <v>46.79</v>
      </c>
      <c r="BV13" s="11">
        <f>IF(BR13="","",MAX(BR13,BU13))</f>
        <v>46.79</v>
      </c>
      <c r="BW13" s="11">
        <f>IF(BL13&gt;0,BL13,"")</f>
        <v>9.1</v>
      </c>
      <c r="BX13" s="11">
        <f>IF(BM13&gt;0,BM13,"")</f>
        <v>13.77</v>
      </c>
      <c r="BY13" s="11">
        <f>IF(SUM(BJ13:BM13)-BN13&gt;0,SUM(BJ13:BM13)-BN13,"")</f>
        <v>47.370000000000005</v>
      </c>
      <c r="BZ13" s="11">
        <f>IF(SUM(BV13,BY13)&gt;0,SUM(BV13,BY13),"")</f>
        <v>94.16</v>
      </c>
      <c r="CA13" s="22">
        <v>12.8</v>
      </c>
      <c r="CB13" s="22">
        <v>9</v>
      </c>
      <c r="CC13" s="22">
        <v>8</v>
      </c>
      <c r="CD13" s="22">
        <v>13.89</v>
      </c>
      <c r="CE13" s="22">
        <v>0.8</v>
      </c>
      <c r="CF13" s="22">
        <v>14.8</v>
      </c>
      <c r="CG13" s="22">
        <v>9.1999999999999993</v>
      </c>
      <c r="CH13" s="22">
        <v>8.4</v>
      </c>
      <c r="CI13" s="22">
        <v>13.77</v>
      </c>
      <c r="CJ13" s="22">
        <v>0.4</v>
      </c>
      <c r="CK13" s="22">
        <v>15.5</v>
      </c>
      <c r="CL13" s="22">
        <v>9</v>
      </c>
      <c r="CM13" s="22">
        <v>9.1</v>
      </c>
      <c r="CN13" s="22">
        <v>13.78</v>
      </c>
      <c r="CO13" s="22">
        <v>0</v>
      </c>
      <c r="CP13" s="27"/>
      <c r="CQ13" s="38">
        <f>IF(CC13&gt;0,CC13,"")</f>
        <v>8</v>
      </c>
      <c r="CR13" s="38">
        <f>IF(CD13&gt;0,CD13,"")</f>
        <v>13.89</v>
      </c>
      <c r="CS13" s="40">
        <f>IF(SUM(CA13:CD13)-CE13&gt;0,SUM(CA13:CD13)-CE13,"")</f>
        <v>42.89</v>
      </c>
      <c r="CT13" s="40">
        <f>IF(CH13&gt;0,CH13,"")</f>
        <v>8.4</v>
      </c>
      <c r="CU13" s="40">
        <f>IF(CI13&gt;0,CI13,"")</f>
        <v>13.77</v>
      </c>
      <c r="CV13" s="40">
        <f>IF(SUM(CF13:CI13)-CJ13&gt;0,SUM(CF13:CI13)-CJ13,"")</f>
        <v>45.77</v>
      </c>
      <c r="CW13" s="40">
        <f>IF(CS13="","",MAX(CS13,CV13))</f>
        <v>45.77</v>
      </c>
      <c r="CX13" s="40">
        <f>IF(CM13&gt;0,CM13,"")</f>
        <v>9.1</v>
      </c>
      <c r="CY13" s="40">
        <f>IF(CN13&gt;0,CN13,"")</f>
        <v>13.78</v>
      </c>
      <c r="CZ13" s="40">
        <f>IF(SUM(CK13:CN13)-CO13&gt;0,SUM(CK13:CN13)-CO13,"")</f>
        <v>47.38</v>
      </c>
      <c r="DA13" s="40">
        <f>IF(SUM(CW13,CZ13)&gt;0,SUM(CW13,CZ13),"")</f>
        <v>93.15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13.25</v>
      </c>
      <c r="SW13" s="22">
        <f>IF($CP13="P",CB13,(CB13+BA13)/2)</f>
        <v>8.85</v>
      </c>
      <c r="SX13" s="22">
        <f>IF($CP13="P",CC13,(CC13+BB13)/2)</f>
        <v>7.9</v>
      </c>
      <c r="SY13" s="22">
        <f>IF($CP13="P",CD13,(CD13+BC13)/2)</f>
        <v>13.5</v>
      </c>
      <c r="SZ13" s="22">
        <f>IF($CP13="P",CE13,(CE13+BD13)/2)</f>
        <v>0.9</v>
      </c>
      <c r="TA13" s="22">
        <f>IF($CP13="P",CF13,(CF13+BE13)/2)</f>
        <v>15.25</v>
      </c>
      <c r="TB13" s="22">
        <f>IF($CP13="P",CG13,(CG13+BF13)/2)</f>
        <v>9.1999999999999993</v>
      </c>
      <c r="TC13" s="22">
        <f>IF($CP13="P",CH13,(CH13+BG13)/2)</f>
        <v>8.5</v>
      </c>
      <c r="TD13" s="22">
        <f>IF($CP13="P",CI13,(CI13+BH13)/2)</f>
        <v>13.629999999999999</v>
      </c>
      <c r="TE13" s="22">
        <f>IF($CP13="P",CJ13,(CJ13+BI13)/2)</f>
        <v>0.30000000000000004</v>
      </c>
      <c r="TF13" s="22">
        <f>IF($CP13="P",CK13,(CK13+BJ13)/2)</f>
        <v>15.5</v>
      </c>
      <c r="TG13" s="22">
        <f>IF($CP13="P",CL13,(CL13+BK13)/2)</f>
        <v>9</v>
      </c>
      <c r="TH13" s="22">
        <f>IF($CP13="P",CM13,(CM13+BL13)/2)</f>
        <v>9.1</v>
      </c>
      <c r="TI13" s="22">
        <f>IF($CP13="P",CN13,(CN13+BM13)/2)</f>
        <v>13.774999999999999</v>
      </c>
      <c r="TJ13" s="22">
        <f>IF($CP13="P",CO13,(CO13+BN13)/2)</f>
        <v>0</v>
      </c>
      <c r="TK13" s="27" t="s">
        <v>46</v>
      </c>
      <c r="TL13" s="40">
        <f>IF(SX13&gt;0,SX13,"")</f>
        <v>7.9</v>
      </c>
      <c r="TM13" s="40">
        <f>IF(SY13&gt;0,SY13,"")</f>
        <v>13.5</v>
      </c>
      <c r="TN13" s="40">
        <f>IF(SUM(SV13:SY13)-SZ13&gt;0,SUM(SV13:SY13)-SZ13,"")</f>
        <v>42.6</v>
      </c>
      <c r="TO13" s="40">
        <f>IF(TC13&gt;0,TC13,"")</f>
        <v>8.5</v>
      </c>
      <c r="TP13" s="40">
        <f>IF(TD13&gt;0,TD13,"")</f>
        <v>13.629999999999999</v>
      </c>
      <c r="TQ13" s="40">
        <f>IF(SUM(TA13:TD13)-TE13&gt;0,SUM(TA13:TD13)-TE13,"")</f>
        <v>46.28</v>
      </c>
      <c r="TR13" s="40">
        <f>IF(MAX(TN13,TQ13)&gt;0,MAX(TN13,TQ13),"")</f>
        <v>46.28</v>
      </c>
      <c r="TS13" s="40">
        <f>IF(TH13&gt;0,TH13,"")</f>
        <v>9.1</v>
      </c>
      <c r="TT13" s="40">
        <f>IF(TI13&gt;0,TI13,"")</f>
        <v>13.774999999999999</v>
      </c>
      <c r="TU13" s="40">
        <f>IF(SUM(TF13:TI13)-TJ13&gt;0,SUM(TF13:TI13)-TJ13,"")</f>
        <v>47.375</v>
      </c>
      <c r="TV13" s="40">
        <f>IF(SUM(TR13,TU13)&gt;0,SUM(TR13,TU13),"")</f>
        <v>93.655000000000001</v>
      </c>
    </row>
    <row r="14" spans="1:542" x14ac:dyDescent="0.2">
      <c r="A14" s="4" cm="1">
        <f t="array" ref="A14">IF(AND(J14&lt;&gt;"",J14&lt;&gt;"No DD"),SUMPRODUCT((J$4:J$37&lt;&gt;"")*(J$4:J$37&lt;&gt;"No DD")*(F$4:F$37&gt;F14))+1,IF(J14="No DD",SUMPRODUCT((J$4:J$37="No DD")*(F$4:F$37&gt;F14))+1+SUMPRODUCT((J$4:J$37&lt;&gt;"")*(J$4:J$37&lt;&gt;"No DD")),""))</f>
        <v>7</v>
      </c>
      <c r="B14" s="4" cm="1">
        <f t="array" ref="B14">IF(AND(J14&lt;&gt;"",J14&lt;&gt;"No DD",G14=""),SUMPRODUCT((J$4:J$37&lt;&gt;"")*(J$4:J$37&lt;&gt;"No DD")*(G$4:G$37="")*(F$4:F$37&gt;F14))+1,IF(J14="No DD",SUMPRODUCT((J$4:J$37="No DD")*(F$4:F$37&gt;F14)*(G$4:G$37=""))+1+SUMPRODUCT((J$4:J$37&lt;&gt;"")*(G$4:G$37="")*(J$4:J$37&lt;&gt;"No DD")),""))</f>
        <v>5</v>
      </c>
      <c r="C14" s="5" t="s">
        <v>200</v>
      </c>
      <c r="D14" s="4" t="s">
        <v>6</v>
      </c>
      <c r="E14" s="4">
        <v>2006</v>
      </c>
      <c r="F14" s="9">
        <f>SUM(L14:V14)+SUM(L14:T14)*0.0000001+SUM(L14)*0.0000000000001</f>
        <v>148.91001489100489</v>
      </c>
      <c r="G14" s="66"/>
      <c r="H14" s="3" t="str">
        <f>IF(OR(AND(AO14&gt;=AY$39,AO14&lt;&gt;"",AQ14&gt;=AY$43,AQ14&lt;&gt;"",AN14=""),AND(AR14&gt;=AY$39,AR14&lt;&gt;"",AT14&gt;=AY$43,AT14&lt;&gt;"",AN14=""),AND(AV14&gt;=AY$39,AV14&lt;&gt;"",AX14&gt;=AY$43,AX14&lt;&gt;"",AN14=""),AND(BP14&gt;=BZ$39,BP14&lt;&gt;"",BR14&gt;=BZ$43,BR14&lt;&gt;"",BO14=""),AND(BS14&gt;=BZ$39,BS14&lt;&gt;"",BU14&gt;=BZ$43,BU14&lt;&gt;"",BO14=""),AND(BW14&gt;=BZ$39,BW14&lt;&gt;"",BY14&gt;=BZ$43,BY14&lt;&gt;"",BO14=""),AND(CQ14&gt;=DA$39,CQ14&lt;&gt;"",CS14&gt;=DA$43,CS14&lt;&gt;"",CP14=""),AND(CT14&gt;=DA$39,CT14&lt;&gt;"",CV14&gt;=DA$43,CV14&lt;&gt;"",CP14=""),AND(CX14&gt;=DA$39,CX14&lt;&gt;"",CZ14&gt;=DA$43,CZ14&lt;&gt;"",CP14=""),AND(DX14&gt;=EK$39,DX14&lt;&gt;"",DZ14&gt;=EK$43,DZ14&lt;&gt;""),AND(EA14&gt;=EK$39,EA14&lt;&gt;"",EC14&gt;=EK$43,EC14&lt;&gt;""),AND(EE14&gt;=EK$39,EE14&lt;&gt;"",EG14&gt;=EK$43,EG14&lt;&gt;""),AND(EH14&gt;=EK$39,EH14&lt;&gt;"",EJ14&gt;=EK$43,EJ14&lt;&gt;""),AND(FF14&gt;=FS$39,FF14&lt;&gt;"",FH14&gt;=FS$43,FH14&lt;&gt;""),AND(FI14&gt;=FS$39,FI14&lt;&gt;"",FK14&gt;=FS$43,FK14&lt;&gt;""),AND(FM14&gt;=FS$39,FM14&lt;&gt;"",FO14&gt;=FS$43,FO14&lt;&gt;""),AND(FP14&gt;=FS$39,FP14&lt;&gt;"",FR14&gt;=FS$43,FR14&lt;&gt;""),AND(GN14&gt;=HA$39,GN14&lt;&gt;"",GP14&gt;=HA$43,GP14&lt;&gt;""),AND(GQ14&gt;=HA$39,GQ14&lt;&gt;"",GS14&gt;=HA$43,GS14&lt;&gt;""),AND(GU14&gt;=HA$39,GU14&lt;&gt;"",GW14&gt;=HA$43,GW14&lt;&gt;""),AND(GX14&gt;=HA$39,GX14&lt;&gt;"",GZ14&gt;=HA$43,GZ14&lt;&gt;""),AND(HV14&gt;=II$39,HV14&lt;&gt;"",HX14&gt;=II$43,HX14&lt;&gt;""),AND(HY14&gt;=II$39,HY14&lt;&gt;"",IA14&gt;=II$43,IA14&lt;&gt;""),AND(IC14&gt;=II$39,IC14&lt;&gt;"",IE14&gt;=II$43,IE14&lt;&gt;""),AND(IF14&gt;=II$39,IF14&lt;&gt;"",IH14&gt;=II$43,IH14&lt;&gt;""),AND(JD14&gt;=JQ$39,JD14&lt;&gt;"",JF14&gt;=JQ$43,JF14&lt;&gt;""),AND(JG14&gt;=JQ$39,JG14&lt;&gt;"",JI14&gt;=JQ$43,JI14&lt;&gt;""),AND(JK14&gt;=JQ$39,JK14&lt;&gt;"",JM14&gt;=JQ$43,JM14&lt;&gt;""),AND(JN14&gt;=JQ$39,JN14&lt;&gt;"",JP14&gt;=JQ$43,JP14&lt;&gt;""),AND(KL14&gt;=KY$39,KL14&lt;&gt;"",KN14&gt;=KY$43,KN14&lt;&gt;""),AND(KO14&gt;=KY$39,KO14&lt;&gt;"",KQ14&gt;=KY$43,KQ14&lt;&gt;""),AND(KS14&gt;=KY$39,KS14&lt;&gt;"",KU14&gt;=KY$43,KU14&lt;&gt;""),AND(KV14&gt;=KY$39,KV14&lt;&gt;"",KX14&gt;=KY$43,KX14&lt;&gt;""),AND(LT14&gt;=MG$39,LT14&lt;&gt;"",LV14&gt;=MG$43,LV14&lt;&gt;""),AND(LW14&gt;=MG$39,LW14&lt;&gt;"",LY14&gt;=MG$43,LY14&lt;&gt;""),AND(MA14&gt;=MG$39,MA14&lt;&gt;"",MC14&gt;=MG$43,MC14&lt;&gt;""),AND(MD14&gt;=MG$39,MD14&lt;&gt;"",MF14&gt;=MG$43,MF14&lt;&gt;""),AND(NB14&gt;=NO$39,NB14&lt;&gt;"",ND14&gt;=NO$43,ND14&lt;&gt;""),AND(NE14&gt;=NO$39,NE14&lt;&gt;"",NG14&gt;=NO$43,NG14&lt;&gt;""),AND(NI14&gt;=NO$39,NI14&lt;&gt;"",NK14&gt;=NO$43,NK14&lt;&gt;""),AND(NL14&gt;=NO$39,NL14&lt;&gt;"",NN14&gt;=NO$43,NN14&lt;&gt;""),AND(OJ14&gt;=OW$39,OJ14&lt;&gt;"",OL14&gt;=OW$43,OL14&lt;&gt;""),AND(OM14&gt;=OW$39,OM14&lt;&gt;"",OO14&gt;=OW$43,OO14&lt;&gt;""),AND(OQ14&gt;=OW$39,OQ14&lt;&gt;"",OS14&gt;=OW$43,OS14&lt;&gt;""),AND(OT14&gt;=OW$39,OT14&lt;&gt;"",OV14&gt;=OW$43,OV14&lt;&gt;""),AND(PR14&gt;=QE$39,PR14&lt;&gt;"",PT14&gt;=QE$43,PT14&lt;&gt;""),AND(PU14&gt;=QE$39,PU14&lt;&gt;"",PW14&gt;=QE$43,PW14&lt;&gt;""),AND(PY14&gt;=QE$39,PY14&lt;&gt;"",QA14&gt;=QE$43,QA14&lt;&gt;""),AND(QB14&gt;=QE$39,QB14&lt;&gt;"",QD14&gt;=QE$43,QD14&lt;&gt;""),AND(QZ14&gt;=RM$39,QZ14&lt;&gt;"",RB14&gt;=RM$43,RB14&lt;&gt;""),AND(RC14&gt;=RM$39,RC14&lt;&gt;"",RE14&gt;=RM$43,RE14&lt;&gt;""),AND(RG14&gt;=RM$39,RG14&lt;&gt;"",RI14&gt;=RM$43,RI14&lt;&gt;""),AND(RJ14&gt;=RM$39,RJ14&lt;&gt;"",RL14&gt;=RM$43,RL14&lt;&gt;""),AND(SH14&gt;=SU$39,SH14&lt;&gt;"",SJ14&gt;=SU$43,SJ14&lt;&gt;""),AND(SK14&gt;=SU$39,SK14&lt;&gt;"",SM14&gt;=SU$43,SM14&lt;&gt;""),AND(SO14&gt;=SU$39,SO14&lt;&gt;"",SQ14&gt;=SU$43,SQ14&lt;&gt;""),AND(SR14&gt;=SU$39,SR14&lt;&gt;"",ST14&gt;=SU$43,ST14&lt;&gt;"")),"P","")</f>
        <v/>
      </c>
      <c r="I14" s="3" t="str">
        <f>IF(OR(AND(AQ14&gt;=AY$43,AQ14&lt;&gt;"",AN14=""),AND(AT14&gt;=AY$43,AT14&lt;&gt;"",AN14=""),AND(AX14&gt;=AY$43,AX14&lt;&gt;"",AN14=""),AND(BR14&gt;=BZ$43,BR14&lt;&gt;"",BO14=""),AND(BU14&gt;=BZ$43,BU14&lt;&gt;"",BO14=""),AND(BY14&gt;=BZ$43,BY14&lt;&gt;"",BO14=""),AND(CS14&gt;=DA$43,CS14&lt;&gt;"",CP14=""),AND(CV14&gt;=DA$43,CV14&lt;&gt;"",CP14=""),AND(CZ14&gt;=DA$43,CZ14&lt;&gt;"",CP14=""),AND(DZ14&gt;=EK$43,DZ14&lt;&gt;""),AND(EC14&gt;=EK$43,EC14&lt;&gt;""),AND(EG14&gt;=EK$43,EG14&lt;&gt;""),AND(EJ14&gt;=EK$43,EJ14&lt;&gt;""),AND(FH14&gt;=FS$43,FH14&lt;&gt;""),AND(FK14&gt;=FS$43,FK14&lt;&gt;""),AND(FO14&gt;=FS$43,FO14&lt;&gt;""),AND(FR14&gt;=FS$43,FR14&lt;&gt;""),AND(GP14&gt;=HA$43,GP14&lt;&gt;""),AND(GS14&gt;=HA$43,GS14&lt;&gt;""),AND(GW14&gt;=HA$43,GW14&lt;&gt;""),AND(GZ14&gt;=HA$43,GZ14&lt;&gt;""),AND(HX14&gt;=II$43,HX14&lt;&gt;""),AND(IA14&gt;=II$43,IA14&lt;&gt;""),AND(IE14&gt;=II$43,IE14&lt;&gt;""),AND(IH14&gt;=II$43,IH14&lt;&gt;""),AND(JF14&gt;=JQ$43,JF14&lt;&gt;""),AND(JI14&gt;=JQ$43,JI14&lt;&gt;""),AND(JM14&gt;=JQ$43,JM14&lt;&gt;""),AND(JP14&gt;=JQ$43,JP14&lt;&gt;""),AND(KN14&gt;=KY$43,KN14&lt;&gt;""),AND(KQ14&gt;=KY$43,KQ14&lt;&gt;""),AND(KU14&gt;=KY$43,KU14&lt;&gt;""),AND(KX14&gt;=KY$43,KX14&lt;&gt;""),AND(LV14&gt;=MG$43,LV14&lt;&gt;""),AND(LY14&gt;=MG$43,LY14&lt;&gt;""),AND(MC14&gt;=MG$43,MC14&lt;&gt;""),AND(MF14&gt;=MG$43,MF14&lt;&gt;""),AND(ND14&gt;=NO$43,ND14&lt;&gt;""),AND(NG14&gt;=NO$43,NG14&lt;&gt;""),AND(NK14&gt;=NO$43,NK14&lt;&gt;""),AND(NN14&gt;=NO$43,NN14&lt;&gt;""),AND(OL14&gt;=OW$43,OL14&lt;&gt;""),AND(OO14&gt;=OW$43,OO14&lt;&gt;""),AND(OS14&gt;=OW$43,OS14&lt;&gt;""),AND(OV14&gt;=OW$43,OV14&lt;&gt;""),AND(PT14&gt;=QE$43,PT14&lt;&gt;""),AND(PW14&gt;=QE$43,PW14&lt;&gt;""),AND(QA14&gt;=QE$43,QA14&lt;&gt;""),AND(QD14&gt;=QE$43,QD14&lt;&gt;""),AND(RB14&gt;=RM$43,RB14&lt;&gt;""),AND(RE14&gt;=RM$43,RE14&lt;&gt;""),AND(RI14&gt;=RM$43,RI14&lt;&gt;""),AND(RL14&gt;=RM$43,RL14&lt;&gt;""),AND(SJ14&gt;=SU$43,SJ14&lt;&gt;""),AND(SM14&gt;=SU$43,SM14&lt;&gt;""),AND(SQ14&gt;=SU$43,SQ14&lt;&gt;""),AND(ST14&gt;=SU$43,ST14&lt;&gt;"")),"P","")</f>
        <v>P</v>
      </c>
      <c r="J14" s="36" t="str">
        <f>IF(AND(I14="P",H14=""),"No DD",IF(OR(AND(AO14&gt;=AY$42,AO14&lt;&gt;"",AQ14&gt;=AY$46,AQ14&lt;&gt;"",AN14=""),AND(AR14&gt;=AY$42,AR14&lt;&gt;"",AT14&gt;=AY$46,AT14&lt;&gt;"",AN14=""),AND(AV14&gt;=AY$42,AV14&lt;&gt;"",AX14&gt;=AY$46,AX14&lt;&gt;"",AN14=""),AND(BP14&gt;=BZ$42,BP14&lt;&gt;"",BR14&gt;=BZ$46,BR14&lt;&gt;"",BO14=""),AND(BS14&gt;=BZ$42,BS14&lt;&gt;"",BU14&gt;=BZ$46,BU14&lt;&gt;"",BO14=""),AND(BW14&gt;=BZ$42,BW14&lt;&gt;"",BY14&gt;=BZ$46,BY14&lt;&gt;"",BO14=""),AND(CQ14&gt;=DA$42,CQ14&lt;&gt;"",CS14&gt;=DA$46,CS14&lt;&gt;"",CP14=""),AND(CT14&gt;=DA$42,CT14&lt;&gt;"",CV14&gt;=DA$46,CV14&lt;&gt;"",CP14=""),AND(CX14&gt;=DA$42,CX14&lt;&gt;"",CZ14&gt;=DA$46,CZ14&lt;&gt;"",CP14=""),AND(DX14&gt;=EK$42,DX14&lt;&gt;"",DZ14&gt;=EK$46,DZ14&lt;&gt;""),AND(EA14&gt;=EK$42,EA14&lt;&gt;"",EC14&gt;=EK$46,EC14&lt;&gt;""),AND(EE14&gt;=EK$42,EE14&lt;&gt;"",EG14&gt;=EK$46,EG14&lt;&gt;""),AND(EH14&gt;=EK$42,EH14&lt;&gt;"",EJ14&gt;=EK$46,EJ14&lt;&gt;""),AND(FF14&gt;=FS$42,FF14&lt;&gt;"",FH14&gt;=FS$46,FH14&lt;&gt;""),AND(FI14&gt;=FS$42,FI14&lt;&gt;"",FK14&gt;=FS$46,FK14&lt;&gt;""),AND(FM14&gt;=FS$42,FM14&lt;&gt;"",FO14&gt;=FS$46,FO14&lt;&gt;""),AND(FP14&gt;=FS$42,FP14&lt;&gt;"",FR14&gt;=FS$46,FR14&lt;&gt;""),AND(GN14&gt;=HA$42,GN14&lt;&gt;"",GP14&gt;=HA$46,GP14&lt;&gt;""),AND(GQ14&gt;=HA$42,GQ14&lt;&gt;"",GS14&gt;=HA$46,GS14&lt;&gt;""),AND(GU14&gt;=HA$42,GU14&lt;&gt;"",GW14&gt;=HA$46,GW14&lt;&gt;""),AND(GX14&gt;=HA$42,GX14&lt;&gt;"",GZ14&gt;=HA$46,GZ14&lt;&gt;""),AND(HV14&gt;=II$42,HV14&lt;&gt;"",HX14&gt;=II$46,HX14&lt;&gt;""),AND(HY14&gt;=II$42,HY14&lt;&gt;"",IA14&gt;=II$46,IA14&lt;&gt;""),AND(IC14&gt;=II$42,IC14&lt;&gt;"",IE14&gt;=II$46,IE14&lt;&gt;""),AND(IF14&gt;=II$42,IF14&lt;&gt;"",IH14&gt;=II$46,IH14&lt;&gt;""),AND(JD14&gt;=JQ$42,JD14&lt;&gt;"",JF14&gt;=JQ$46,JF14&lt;&gt;""),AND(JG14&gt;=JQ$42,JG14&lt;&gt;"",JI14&gt;=JQ$46,JI14&lt;&gt;""),AND(JK14&gt;=JQ$42,JK14&lt;&gt;"",JM14&gt;=JQ$46,JM14&lt;&gt;""),AND(JN14&gt;=JQ$42,JN14&lt;&gt;"",JP14&gt;=JQ$46,JP14&lt;&gt;""),AND(KL14&gt;=KY$42,KL14&lt;&gt;"",KN14&gt;=KY$46,KN14&lt;&gt;""),AND(KO14&gt;=KY$42,KO14&lt;&gt;"",KQ14&gt;=KY$46,KQ14&lt;&gt;""),AND(KS14&gt;=KY$42,KS14&lt;&gt;"",KU14&gt;=KY$46,KU14&lt;&gt;""),AND(KV14&gt;=KY$42,KV14&lt;&gt;"",KX14&gt;=KY$46,KX14&lt;&gt;""),AND(LT14&gt;=MG$42,LT14&lt;&gt;"",LV14&gt;=MG$46,LV14&lt;&gt;""),AND(LW14&gt;=MG$42,LW14&lt;&gt;"",LY14&gt;=MG$46,LY14&lt;&gt;""),AND(MA14&gt;=MG$42,MA14&lt;&gt;"",MC14&gt;=MG$46,MC14&lt;&gt;""),AND(MD14&gt;=MG$42,MD14&lt;&gt;"",MF14&gt;=MG$46,MF14&lt;&gt;""),AND(NB14&gt;=NO$42,NB14&lt;&gt;"",ND14&gt;=NO$46,ND14&lt;&gt;""),AND(NE14&gt;=NO$42,NE14&lt;&gt;"",NG14&gt;=NO$46,NG14&lt;&gt;""),AND(NI14&gt;=NO$42,NI14&lt;&gt;"",NK14&gt;=NO$46,NK14&lt;&gt;""),AND(NL14&gt;=NO$42,NL14&lt;&gt;"",NN14&gt;=NO$46,NN14&lt;&gt;""),AND(OJ14&gt;=OW$42,OJ14&lt;&gt;"",OL14&gt;=OW$46,OL14&lt;&gt;""),AND(OM14&gt;=OW$42,OM14&lt;&gt;"",OO14&gt;=OW$46,OO14&lt;&gt;""),AND(OQ14&gt;=OW$42,OQ14&lt;&gt;"",OS14&gt;=OW$46,OS14&lt;&gt;""),AND(OT14&gt;=OW$42,OT14&lt;&gt;"",OV14&gt;=OW$46,OV14&lt;&gt;""),AND(PR14&gt;=QE$42,PR14&lt;&gt;"",PT14&gt;=QE$46,PT14&lt;&gt;""),AND(PU14&gt;=QE$42,PU14&lt;&gt;"",PW14&gt;=QE$46,PW14&lt;&gt;""),AND(PY14&gt;=QE$42,PY14&lt;&gt;"",QA14&gt;=QE$46,QA14&lt;&gt;""),AND(QB14&gt;=QE$42,QB14&lt;&gt;"",QD14&gt;=QE$46,QD14&lt;&gt;""),AND(QZ14&gt;=RM$42,QZ14&lt;&gt;"",RB14&gt;=RM$46,RB14&lt;&gt;""),AND(RC14&gt;=RM$42,RC14&lt;&gt;"",RE14&gt;=RM$46,RE14&lt;&gt;""),AND(RG14&gt;=RM$42,RG14&lt;&gt;"",RI14&gt;=RM$46,RI14&lt;&gt;""),AND(RJ14&gt;=RM$42,RJ14&lt;&gt;"",RL14&gt;=RM$46,RL14&lt;&gt;""),AND(SH14&gt;=SU$42,SH14&lt;&gt;"",SJ14&gt;=SU$46,SJ14&lt;&gt;""),AND(SK14&gt;=SU$42,SK14&lt;&gt;"",SM14&gt;=SU$46,SM14&lt;&gt;""),AND(SO14&gt;=SU$42,SO14&lt;&gt;"",SQ14&gt;=SU$46,SQ14&lt;&gt;""),AND(SR14&gt;=SU$42,SR14&lt;&gt;"",ST14&gt;=SU$46,ST14&lt;&gt;"")),"Merit",IF(OR(AND(AO14&gt;=AY$41,AO14&lt;&gt;"",AQ14&gt;=AY$45,AQ14&lt;&gt;"",AN14=""),AND(AR14&gt;=AY$41,AR14&lt;&gt;"",AT14&gt;=AY$45,AT14&lt;&gt;"",AN14=""),AND(AV14&gt;=AY$41,AV14&lt;&gt;"",AX14&gt;=AY$45,AX14&lt;&gt;"",AN14=""),AND(BP14&gt;=BZ$41,BP14&lt;&gt;"",BR14&gt;=BZ$45,BR14&lt;&gt;"",BO14=""),AND(BS14&gt;=BZ$41,BS14&lt;&gt;"",BU14&gt;=BZ$45,BU14&lt;&gt;"",BO14=""),AND(BW14&gt;=BZ$41,BW14&lt;&gt;"",BY14&gt;=BZ$45,BY14&lt;&gt;"",BO14=""),AND(CQ14&gt;=DA$41,CQ14&lt;&gt;"",CS14&gt;=DA$45,CS14&lt;&gt;"",CP14=""),AND(CT14&gt;=DA$41,CT14&lt;&gt;"",CV14&gt;=DA$45,CV14&lt;&gt;"",CP14=""),AND(CX14&gt;=DA$41,CX14&lt;&gt;"",CZ14&gt;=DA$45,CZ14&lt;&gt;"",CP14=""),AND(DX14&gt;=EK$41,DX14&lt;&gt;"",DZ14&gt;=EK$45,DZ14&lt;&gt;""),AND(EA14&gt;=EK$41,EA14&lt;&gt;"",EC14&gt;=EK$45,EC14&lt;&gt;""),AND(EE14&gt;=EK$41,EE14&lt;&gt;"",EG14&gt;=EK$45,EG14&lt;&gt;""),AND(EH14&gt;=EK$41,EH14&lt;&gt;"",EJ14&gt;=EK$45,EJ14&lt;&gt;""),AND(FF14&gt;=FS$41,FF14&lt;&gt;"",FH14&gt;=FS$45,FH14&lt;&gt;""),AND(FI14&gt;=FS$41,FI14&lt;&gt;"",FK14&gt;=FS$45,FK14&lt;&gt;""),AND(FM14&gt;=FS$41,FM14&lt;&gt;"",FO14&gt;=FS$45,FO14&lt;&gt;""),AND(FP14&gt;=FS$41,FP14&lt;&gt;"",FR14&gt;=FS$45,FR14&lt;&gt;""),AND(GN14&gt;=HA$41,GN14&lt;&gt;"",GP14&gt;=HA$45,GP14&lt;&gt;""),AND(GQ14&gt;=HA$41,GQ14&lt;&gt;"",GS14&gt;=HA$45,GS14&lt;&gt;""),AND(GU14&gt;=HA$41,GU14&lt;&gt;"",GW14&gt;=HA$45,GW14&lt;&gt;""),AND(GX14&gt;=HA$41,GX14&lt;&gt;"",GZ14&gt;=HA$45,GZ14&lt;&gt;""),AND(HV14&gt;=II$41,HV14&lt;&gt;"",HX14&gt;=II$45,HX14&lt;&gt;""),AND(HY14&gt;=II$41,HY14&lt;&gt;"",IA14&gt;=II$45,IA14&lt;&gt;""),AND(IC14&gt;=II$41,IC14&lt;&gt;"",IE14&gt;=II$45,IE14&lt;&gt;""),AND(IF14&gt;=II$41,IF14&lt;&gt;"",IH14&gt;=II$45,IH14&lt;&gt;""),AND(JD14&gt;=JQ$41,JD14&lt;&gt;"",JF14&gt;=JQ$45,JF14&lt;&gt;""),AND(JG14&gt;=JQ$41,JG14&lt;&gt;"",JI14&gt;=JQ$45,JI14&lt;&gt;""),AND(JK14&gt;=JQ$41,JK14&lt;&gt;"",JM14&gt;=JQ$45,JM14&lt;&gt;""),AND(JN14&gt;=JQ$41,JN14&lt;&gt;"",JP14&gt;=JQ$45,JP14&lt;&gt;""),AND(KL14&gt;=KY$41,KL14&lt;&gt;"",KN14&gt;=KY$45,KN14&lt;&gt;""),AND(KO14&gt;=KY$41,KO14&lt;&gt;"",KQ14&gt;=KY$45,KQ14&lt;&gt;""),AND(KS14&gt;=KY$41,KS14&lt;&gt;"",KU14&gt;=KY$45,KU14&lt;&gt;""),AND(KV14&gt;=KY$41,KV14&lt;&gt;"",KX14&gt;=KY$45,KX14&lt;&gt;""),AND(LT14&gt;=MG$41,LT14&lt;&gt;"",LV14&gt;=MG$45,LV14&lt;&gt;""),AND(LW14&gt;=MG$41,LW14&lt;&gt;"",LY14&gt;=MG$45,LY14&lt;&gt;""),AND(MA14&gt;=MG$41,MA14&lt;&gt;"",MC14&gt;=MG$45,MC14&lt;&gt;""),AND(MD14&gt;=MG$41,MD14&lt;&gt;"",MF14&gt;=MG$45,MF14&lt;&gt;""),AND(NB14&gt;=NO$41,NB14&lt;&gt;"",ND14&gt;=NO$45,ND14&lt;&gt;""),AND(NE14&gt;=NO$41,NE14&lt;&gt;"",NG14&gt;=NO$45,NG14&lt;&gt;""),AND(NI14&gt;=NO$41,NI14&lt;&gt;"",NK14&gt;=NO$45,NK14&lt;&gt;""),AND(NL14&gt;=NO$41,NL14&lt;&gt;"",NN14&gt;=NO$45,NN14&lt;&gt;""),AND(OJ14&gt;=OW$41,OJ14&lt;&gt;"",OL14&gt;=OW$45,OL14&lt;&gt;""),AND(OM14&gt;=OW$41,OM14&lt;&gt;"",OO14&gt;=OW$45,OO14&lt;&gt;""),AND(OQ14&gt;=OW$41,OQ14&lt;&gt;"",OS14&gt;=OW$45,OS14&lt;&gt;""),AND(OT14&gt;=OW$41,OT14&lt;&gt;"",OV14&gt;=OW$45,OV14&lt;&gt;""),AND(PR14&gt;=QE$41,PR14&lt;&gt;"",PT14&gt;=QE$45,PT14&lt;&gt;""),AND(PU14&gt;=QE$41,PU14&lt;&gt;"",PW14&gt;=QE$45,PW14&lt;&gt;""),AND(PY14&gt;=QE$41,PY14&lt;&gt;"",QA14&gt;=QE$45,QA14&lt;&gt;""),AND(QB14&gt;=QE$41,QB14&lt;&gt;"",QD14&gt;=QE$45,QD14&lt;&gt;""),AND(QZ14&gt;=RM$41,QZ14&lt;&gt;"",RB14&gt;=RM$45,RB14&lt;&gt;""),AND(RC14&gt;=RM$41,RC14&lt;&gt;"",RE14&gt;=RM$45,RE14&lt;&gt;""),AND(RG14&gt;=RM$41,RG14&lt;&gt;"",RI14&gt;=RM$45,RI14&lt;&gt;""),AND(RJ14&gt;=RM$41,RJ14&lt;&gt;"",RL14&gt;=RM$45,RL14&lt;&gt;""),AND(SH14&gt;=SU$41,SH14&lt;&gt;"",SJ14&gt;=SU$45,SJ14&lt;&gt;""),AND(SK14&gt;=SU$41,SK14&lt;&gt;"",SM14&gt;=SU$45,SM14&lt;&gt;""),AND(SO14&gt;=SU$41,SO14&lt;&gt;"",SQ14&gt;=SU$45,SQ14&lt;&gt;""),AND(SR14&gt;=SU$41,SR14&lt;&gt;"",ST14&gt;=SU$45,ST14&lt;&gt;"")),"Excellence",IF(K14="P","Worlds Team",IF(H14="P","National Team","")))))</f>
        <v>No DD</v>
      </c>
      <c r="K14" s="3" t="str">
        <f>IF(OR(AND(AO14&gt;=AY$40,AO14&lt;&gt;"",AQ14&gt;=AY$44,AQ14&lt;&gt;"",AN14=""),AND(AR14&gt;=AY$40,AR14&lt;&gt;"",AT14&gt;=AY$44,AT14&lt;&gt;"",AN14=""),AND(AV14&gt;=AY$40,AV14&lt;&gt;"",AX14&gt;=AY$44,AX14&lt;&gt;"",AN14=""),AND(BP14&gt;=BZ$40,BP14&lt;&gt;"",BR14&gt;=BZ$44,BR14&lt;&gt;"",BO14=""),AND(BS14&gt;=BZ$40,BS14&lt;&gt;"",BU14&gt;=BZ$44,BU14&lt;&gt;"",BO14=""),AND(BW14&gt;=BZ$40,BW14&lt;&gt;"",BY14&gt;=BZ$44,BY14&lt;&gt;"",BO14=""),AND(CQ14&gt;=DA$40,CQ14&lt;&gt;"",CS14&gt;=DA$44,CS14&lt;&gt;"",CP14=""),AND(CT14&gt;=DA$40,CT14&lt;&gt;"",CV14&gt;=DA$44,CV14&lt;&gt;"",CP14=""),AND(CX14&gt;=DA$40,CX14&lt;&gt;"",CZ14&gt;=DA$44,CZ14&lt;&gt;"",CP14=""),AND(DX14&gt;=EK$40,DX14&lt;&gt;"",DZ14&gt;=EK$44,DZ14&lt;&gt;""),AND(EA14&gt;=EK$40,EA14&lt;&gt;"",EC14&gt;=EK$44,EC14&lt;&gt;""),AND(EE14&gt;=EK$40,EE14&lt;&gt;"",EG14&gt;=EK$44,EG14&lt;&gt;""),AND(EH14&gt;=EK$40,EH14&lt;&gt;"",EJ14&gt;=EK$44,EJ14&lt;&gt;""),AND(FF14&gt;=FS$40,FF14&lt;&gt;"",FH14&gt;=FS$44,FH14&lt;&gt;""),AND(FI14&gt;=FS$40,FI14&lt;&gt;"",FK14&gt;=FS$44,FK14&lt;&gt;""),AND(FM14&gt;=FS$40,FM14&lt;&gt;"",FO14&gt;=FS$44,FO14&lt;&gt;""),AND(FP14&gt;=FS$40,FP14&lt;&gt;"",FR14&gt;=FS$44,FR14&lt;&gt;""),AND(GN14&gt;=HA$40,GN14&lt;&gt;"",GP14&gt;=HA$44,GP14&lt;&gt;""),AND(GQ14&gt;=HA$40,GQ14&lt;&gt;"",GS14&gt;=HA$44,GS14&lt;&gt;""),AND(GU14&gt;=HA$40,GU14&lt;&gt;"",GW14&gt;=HA$44,GW14&lt;&gt;""),AND(GX14&gt;=HA$40,GX14&lt;&gt;"",GZ14&gt;=HA$44,GZ14&lt;&gt;""),AND(HV14&gt;=II$40,HV14&lt;&gt;"",HX14&gt;=II$44,HX14&lt;&gt;""),AND(HY14&gt;=II$40,HY14&lt;&gt;"",IA14&gt;=II$44,IA14&lt;&gt;""),AND(IC14&gt;=II$40,IC14&lt;&gt;"",IE14&gt;=II$44,IE14&lt;&gt;""),AND(IF14&gt;=II$40,IF14&lt;&gt;"",IH14&gt;=II$44,IH14&lt;&gt;""),AND(JD14&gt;=JQ$40,JD14&lt;&gt;"",JF14&gt;=JQ$44,JF14&lt;&gt;""),AND(JG14&gt;=JQ$40,JG14&lt;&gt;"",JI14&gt;=JQ$44,JI14&lt;&gt;""),AND(JK14&gt;=JQ$40,JK14&lt;&gt;"",JM14&gt;=JQ$44,JM14&lt;&gt;""),AND(JN14&gt;=JQ$40,JN14&lt;&gt;"",JP14&gt;=JQ$44,JP14&lt;&gt;""),AND(KL14&gt;=KY$40,KL14&lt;&gt;"",KN14&gt;=KY$44,KN14&lt;&gt;""),AND(KO14&gt;=KY$40,KO14&lt;&gt;"",KQ14&gt;=KY$44,KQ14&lt;&gt;""),AND(KS14&gt;=KY$40,KS14&lt;&gt;"",KU14&gt;=KY$44,KU14&lt;&gt;""),AND(KV14&gt;=KY$40,KV14&lt;&gt;"",KX14&gt;=KY$44,KX14&lt;&gt;""),AND(LT14&gt;=MG$40,LT14&lt;&gt;"",LV14&gt;=MG$44,LV14&lt;&gt;""),AND(LW14&gt;=MG$40,LW14&lt;&gt;"",LY14&gt;=MG$44,LY14&lt;&gt;""),AND(MA14&gt;=MG$40,MA14&lt;&gt;"",MC14&gt;=MG$44,MC14&lt;&gt;""),AND(MD14&gt;=MG$40,MD14&lt;&gt;"",MF14&gt;=MG$44,MF14&lt;&gt;""),AND(NB14&gt;=NO$40,NB14&lt;&gt;"",ND14&gt;=NO$44,ND14&lt;&gt;""),AND(NE14&gt;=NO$40,NE14&lt;&gt;"",NG14&gt;=NO$44,NG14&lt;&gt;""),AND(NI14&gt;=NO$40,NI14&lt;&gt;"",NK14&gt;=NO$44,NK14&lt;&gt;""),AND(NL14&gt;=NO$40,NL14&lt;&gt;"",NN14&gt;=NO$44,NN14&lt;&gt;""),AND(OJ14&gt;=OW$40,OJ14&lt;&gt;"",OL14&gt;=OW$44,OL14&lt;&gt;""),AND(OM14&gt;=OW$40,OM14&lt;&gt;"",OO14&gt;=OW$44,OO14&lt;&gt;""),AND(OQ14&gt;=OW$40,OQ14&lt;&gt;"",OS14&gt;=OW$44,OS14&lt;&gt;""),AND(OT14&gt;=OW$40,OT14&lt;&gt;"",OV14&gt;=OW$44,OV14&lt;&gt;""),AND(PR14&gt;=QE$40,PR14&lt;&gt;"",PT14&gt;=QE$44,PT14&lt;&gt;""),AND(PU14&gt;=QE$40,PU14&lt;&gt;"",PW14&gt;=QE$44,PW14&lt;&gt;""),AND(PY14&gt;=QE$40,PY14&lt;&gt;"",QA14&gt;=QE$44,QA14&lt;&gt;""),AND(QB14&gt;=QE$40,QB14&lt;&gt;"",QD14&gt;=QE$44,QD14&lt;&gt;""),AND(QZ14&gt;=RM$40,QZ14&lt;&gt;"",RB14&gt;=RM$44,RB14&lt;&gt;""),AND(RC14&gt;=RM$40,RC14&lt;&gt;"",RE14&gt;=RM$44,RE14&lt;&gt;""),AND(RG14&gt;=RM$40,RG14&lt;&gt;"",RI14&gt;=RM$44,RI14&lt;&gt;""),AND(RJ14&gt;=RM$40,RJ14&lt;&gt;"",RL14&gt;=RM$44,RL14&lt;&gt;""),AND(SH14&gt;=SU$40,SH14&lt;&gt;"",SJ14&gt;=SU$44,SJ14&lt;&gt;""),AND(SK14&gt;=SU$40,SK14&lt;&gt;"",SM14&gt;=SU$44,SM14&lt;&gt;""),AND(SO14&gt;=SU$40,SO14&lt;&gt;"",SQ14&gt;=SU$44,SQ14&lt;&gt;""),AND(SR14&gt;=SU$40,SR14&lt;&gt;"",ST14&gt;=SU$44,ST14&lt;&gt;"")),"P","")</f>
        <v/>
      </c>
      <c r="L14" s="8">
        <f>IF(COUNT(AQ14,AT14,BR14,BU14,CS14,CV14)&gt;0,LARGE((AQ14,AT14,BR14,BU14,CS14,CV14),1),0)</f>
        <v>48.8</v>
      </c>
      <c r="M14" s="8" t="str">
        <f>IF(L14="","",IF(OR(L14=CS14,L14=CV14),$CA$1,IF(OR(L14=BR14,L14=BU14),$AZ$1,IF(OR(L14=AQ14,L14=AT14),$Y$1,""))))</f>
        <v>2024 Elite Canada</v>
      </c>
      <c r="N14" s="8">
        <f>IF(COUNT(AQ14,AT14,BR14,BU14,CS14,CV14)&gt;1,LARGE((AQ14,AT14,BR14,BU14,CS14,CV14),2),0)</f>
        <v>44.26</v>
      </c>
      <c r="O14" s="8" t="str">
        <f>IF(N14="","",IF(OR(N14=CS14,N14=CV14),$CA$1,IF(OR(N14=BR14,N14=BU14),$AZ$1,IF(OR(N14=AQ14,N14=AT14),$Y$1,""))))</f>
        <v>2024 Nationals</v>
      </c>
      <c r="P14" s="8">
        <f>IF(COUNT(AQ14,AT14,BR14,BU14,CS14,CV14)&gt;2,MAX(AX14,BY14,CZ14,LARGE((AQ14,AT14,BR14,BU14,CS14,CV14),3)),IF(MAX(AX14,BY14,CZ14)&gt;0,MAX(AX14,BY14,CZ14),0))</f>
        <v>46.75</v>
      </c>
      <c r="Q14" s="8" t="str">
        <f>IF(P14="","",IF(OR(P14=CS14,P14=CV14,P14=CZ14),$CA$1,IF(OR(P14=BR14,P14=BU14,P14=BY14),$AZ$1,IF(OR(P14=AQ14,P14=AT14,P14=AX14),$Y$1,""))))</f>
        <v>2024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9.1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Elite Canada</v>
      </c>
      <c r="T14" s="8">
        <f>IF(MAX(IF(AO14&gt;=$AY$39,AP14,0),IF(AR14&gt;=$AY$39,AS14,0),IF(AV14&gt;=$AY$39,AW14,0),IF(BP14&gt;=$BZ$39,BQ14,0),IF(BS14&gt;=$BZ$39,BT14,0),IF(BW14&gt;=$BZ$39,BX14,0),IF(CQ14&gt;=$DA$39,CR14,0),IF(CT14&gt;=$DA$39,CU14,0),IF(CX14&gt;=$DA$39,CY14,0),IF(DX14&gt;=$EK$39,DY14,0),IF(EA14&gt;=$EK$39,EB14,0),IF(EE14&gt;=$EK$39,EF14,0),IF(EH14&gt;=$EK$39,EI14,0),IF(FF14&gt;=$FS$39,FG14,0),IF(FI14&gt;=$FS$39,FJ14,0),IF(FM14&gt;=$FS$39,FN14,0),IF(FP14&gt;=$FS$39,FQ14,0),IF(GN14&gt;=$HA$39,GO14,0),IF(GQ14&gt;=$HA$39,GR14,0),IF(GU14&gt;=$HA$39,GV14,0),IF(GX14&gt;=$HA$39,GY14,0),IF(HV14&gt;=$II$39,HW14,0),IF(HY14&gt;=$II$39,HZ14,0),IF(IC14&gt;=$II$39,ID14,0),IF(IF14&gt;=$II$39,IG14,0),IF(JD14&gt;=$JQ$39,JE14,0),IF(JG14&gt;=$JQ$39,JH14,0),IF(JK14&gt;=$JQ$39,JL14,0),IF(JN14&gt;=$JQ$39,JO14,0),IF(KL14&gt;=$KY$39,KM14,0),IF(KO14&gt;=$KY$39,KP14,0),IF(KS14&gt;=$KY$39,KT14,0),IF(KV14&gt;=$KY$39,KW14,0),IF(LT14&gt;=$MG$39,LU14,0),IF(LW14&gt;=$MG$39,LX14,0),IF(MA14&gt;=$MG$39,MB14,0),IF(MD14&gt;=$MG$39,ME14,0),IF(NB14&gt;=$NO$39,NC14,0),IF(NE14&gt;=$NO$39,NF14,0),IF(NI14&gt;=$NO$39,NJ14,0),IF(NL14&gt;=$NO$39,NM14,0),IF(OJ14&gt;=$OW$39,OK14,0),IF(OM14&gt;=$OW$39,ON14,0),IF(OQ14&gt;=$OW$39,OR14,0),IF(OT14&gt;=$OW$39,OU14,0),IF(PR14&gt;=$QE$39,PS14,0),IF(PU14&gt;=$QE$39,PV14,0),IF(PY14&gt;=$QE$39,PZ14,0),IF(QB14&gt;=$QE$39,QC14,0),IF(QZ14&gt;=$RM$39,RA14,0),IF(RC14&gt;=$RM$39,RD14,0),IF(RG14&gt;=$RM$39,RH14,0),IF(RJ14&gt;=$RM$39,RK14,0),IF(SH14&gt;=$SU$39,SI14,0),IF(SK14&gt;=$SU$39,SL14,0),IF(SO14&gt;=$SU$39,SP14,0),IF(SR14&gt;=$SU$39,SS14,0))&gt;0,MAX(IF(AO14&gt;=$AY$39,AP14,0),IF(AR14&gt;=$AY$39,AS14,0),IF(AV14&gt;=$AY$39,AW14,0),IF(BP14&gt;=$BZ$39,BQ14,0),IF(BS14&gt;=$BZ$39,BT14,0),IF(BW14&gt;=$BZ$39,BX14,0),IF(CQ14&gt;=$DA$39,CR14,0),IF(CT14&gt;=$DA$39,CU14,0),IF(CX14&gt;=$DA$39,CY14,0),IF(DX14&gt;=$EK$39,DY14,0),IF(EA14&gt;=$EK$39,EB14,0),IF(EE14&gt;=$EK$39,EF14,0),IF(EH14&gt;=$EK$39,EI14,0),IF(FF14&gt;=$FS$39,FG14,0),IF(FI14&gt;=$FS$39,FJ14,0),IF(FM14&gt;=$FS$39,FN14,0),IF(FP14&gt;=$FS$39,FQ14,0),IF(GN14&gt;=$HA$39,GO14,0),IF(GQ14&gt;=$HA$39,GR14,0),IF(GU14&gt;=$HA$39,GV14,0),IF(GX14&gt;=$HA$39,GY14,0),IF(HV14&gt;=$II$39,HW14,0),IF(HY14&gt;=$II$39,HZ14,0),IF(IC14&gt;=$II$39,ID14,0),IF(IF14&gt;=$II$39,IG14,0),IF(JD14&gt;=$JQ$39,JE14,0),IF(JG14&gt;=$JQ$39,JH14,0),IF(JK14&gt;=$JQ$39,JL14,0),IF(JN14&gt;=$JQ$39,JO14,0),IF(KL14&gt;=$KY$39,KM14,0),IF(KO14&gt;=$KY$39,KP14,0),IF(KS14&gt;=$KY$39,KT14,0),IF(KV14&gt;=$KY$39,KW14,0),IF(LT14&gt;=$MG$39,LU14,0),IF(LW14&gt;=$MG$39,LX14,0),IF(MA14&gt;=$MG$39,MB14,0),IF(MD14&gt;=$MG$39,ME14,0),IF(NB14&gt;=$NO$39,NC14,0),IF(NE14&gt;=$NO$39,NF14,0),IF(NI14&gt;=$NO$39,NJ14,0),IF(NL14&gt;=$NO$39,NM14,0),IF(OJ14&gt;=$OW$39,OK14,0),IF(OM14&gt;=$OW$39,ON14,0),IF(OQ14&gt;=$OW$39,OR14,0),IF(OT14&gt;=$OW$39,OU14,0),IF(PR14&gt;=$QE$39,PS14,0),IF(PU14&gt;=$QE$39,PV14,0),IF(PY14&gt;=$QE$39,PZ14,0),IF(QB14&gt;=$QE$39,QC14,0),IF(QZ14&gt;=$RM$39,RA14,0),IF(RC14&gt;=$RM$39,RD14,0),IF(RG14&gt;=$RM$39,RH14,0),IF(RJ14&gt;=$RM$39,RK14,0),IF(SH14&gt;=$SU$39,SI14,0),IF(SK14&gt;=$SU$39,SL14,0),IF(SO14&gt;=$SU$39,SP14,0),IF(SR14&gt;=$SU$39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7"/>
      <c r="AO14" s="38" t="str">
        <f>IF(AA14&gt;0,AA14,"")</f>
        <v/>
      </c>
      <c r="AP14" s="38" t="str">
        <f>IF(AB14&gt;0,AB14,"")</f>
        <v/>
      </c>
      <c r="AQ14" s="40" t="str">
        <f>IF(SUM(Y14:AB14)-AC14&gt;0,SUM(Y14:AB14)-AC14,"")</f>
        <v/>
      </c>
      <c r="AR14" s="40" t="str">
        <f>IF(AF14&gt;0,AF14,"")</f>
        <v/>
      </c>
      <c r="AS14" s="40" t="str">
        <f>IF(AG14&gt;0,AG14,"")</f>
        <v/>
      </c>
      <c r="AT14" s="40" t="str">
        <f>IF(SUM(AD14:AG14)-AH14&gt;0,SUM(AD14:AG14)-AH14,"")</f>
        <v/>
      </c>
      <c r="AU14" s="40" t="str">
        <f>IF(AQ14="","",MAX(AQ14,AT14))</f>
        <v/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 t="str">
        <f>IF(SUM(AU14,AX14)&gt;0,SUM(AU14,AX14),"")</f>
        <v/>
      </c>
      <c r="AZ14" s="26">
        <v>6.4</v>
      </c>
      <c r="BA14" s="26">
        <v>3.3</v>
      </c>
      <c r="BB14" s="26">
        <v>3.9</v>
      </c>
      <c r="BC14" s="26">
        <v>5.36</v>
      </c>
      <c r="BD14" s="26">
        <v>0</v>
      </c>
      <c r="BE14" s="26">
        <v>16.100000000000001</v>
      </c>
      <c r="BF14" s="26">
        <v>9.9</v>
      </c>
      <c r="BG14" s="26">
        <v>9.1</v>
      </c>
      <c r="BH14" s="26">
        <v>13.7</v>
      </c>
      <c r="BI14" s="26">
        <v>0</v>
      </c>
      <c r="BJ14" s="26">
        <v>14.4</v>
      </c>
      <c r="BK14" s="26">
        <v>9.5</v>
      </c>
      <c r="BL14" s="26">
        <v>9.1</v>
      </c>
      <c r="BM14" s="26">
        <v>13.75</v>
      </c>
      <c r="BN14" s="26">
        <v>0</v>
      </c>
      <c r="BO14" s="28"/>
      <c r="BP14" s="39">
        <f>IF(BB14&gt;0,BB14,"")</f>
        <v>3.9</v>
      </c>
      <c r="BQ14" s="39">
        <f>IF(BC14&gt;0,BC14,"")</f>
        <v>5.36</v>
      </c>
      <c r="BR14" s="11">
        <f>IF(SUM(AZ14:BC14)-BD14&gt;0,SUM(AZ14:BC14)-BD14,"")</f>
        <v>18.96</v>
      </c>
      <c r="BS14" s="11">
        <f>IF(BG14&gt;0,BG14,"")</f>
        <v>9.1</v>
      </c>
      <c r="BT14" s="11">
        <f>IF(BH14&gt;0,BH14,"")</f>
        <v>13.7</v>
      </c>
      <c r="BU14" s="11">
        <f>IF(SUM(BE14:BH14)-BI14&gt;0,SUM(BE14:BH14)-BI14,"")</f>
        <v>48.8</v>
      </c>
      <c r="BV14" s="11">
        <f>IF(BR14="","",MAX(BR14,BU14))</f>
        <v>48.8</v>
      </c>
      <c r="BW14" s="11">
        <f>IF(BL14&gt;0,BL14,"")</f>
        <v>9.1</v>
      </c>
      <c r="BX14" s="11">
        <f>IF(BM14&gt;0,BM14,"")</f>
        <v>13.75</v>
      </c>
      <c r="BY14" s="11">
        <f>IF(SUM(BJ14:BM14)-BN14&gt;0,SUM(BJ14:BM14)-BN14,"")</f>
        <v>46.75</v>
      </c>
      <c r="BZ14" s="11">
        <f>IF(SUM(BV14,BY14)&gt;0,SUM(BV14,BY14),"")</f>
        <v>95.55</v>
      </c>
      <c r="CA14" s="22">
        <v>15.4</v>
      </c>
      <c r="CB14" s="22">
        <v>8.5</v>
      </c>
      <c r="CC14" s="22">
        <v>7.9</v>
      </c>
      <c r="CD14" s="22">
        <v>12.46</v>
      </c>
      <c r="CE14" s="22">
        <v>0</v>
      </c>
      <c r="CF14" s="22">
        <v>1.6</v>
      </c>
      <c r="CG14" s="22">
        <v>1</v>
      </c>
      <c r="CH14" s="22">
        <v>1.5</v>
      </c>
      <c r="CI14" s="22">
        <v>1.42</v>
      </c>
      <c r="CJ14" s="22">
        <v>0</v>
      </c>
      <c r="CK14" s="22"/>
      <c r="CL14" s="22"/>
      <c r="CM14" s="22"/>
      <c r="CN14" s="22"/>
      <c r="CO14" s="22"/>
      <c r="CP14" s="27"/>
      <c r="CQ14" s="38">
        <f>IF(CC14&gt;0,CC14,"")</f>
        <v>7.9</v>
      </c>
      <c r="CR14" s="38">
        <f>IF(CD14&gt;0,CD14,"")</f>
        <v>12.46</v>
      </c>
      <c r="CS14" s="40">
        <f>IF(SUM(CA14:CD14)-CE14&gt;0,SUM(CA14:CD14)-CE14,"")</f>
        <v>44.26</v>
      </c>
      <c r="CT14" s="40">
        <f>IF(CH14&gt;0,CH14,"")</f>
        <v>1.5</v>
      </c>
      <c r="CU14" s="40">
        <f>IF(CI14&gt;0,CI14,"")</f>
        <v>1.42</v>
      </c>
      <c r="CV14" s="40">
        <f>IF(SUM(CF14:CI14)-CJ14&gt;0,SUM(CF14:CI14)-CJ14,"")</f>
        <v>5.52</v>
      </c>
      <c r="CW14" s="40">
        <f>IF(CS14="","",MAX(CS14,CV14))</f>
        <v>44.26</v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>
        <f>IF(SUM(CW14,CZ14)&gt;0,SUM(CW14,CZ14),"")</f>
        <v>44.26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10.9</v>
      </c>
      <c r="SW14" s="22">
        <f>IF($CP14="P",CB14,(CB14+BA14)/2)</f>
        <v>5.9</v>
      </c>
      <c r="SX14" s="22">
        <f>IF($CP14="P",CC14,(CC14+BB14)/2)</f>
        <v>5.9</v>
      </c>
      <c r="SY14" s="22">
        <f>IF($CP14="P",CD14,(CD14+BC14)/2)</f>
        <v>8.91</v>
      </c>
      <c r="SZ14" s="22">
        <f>IF($CP14="P",CE14,(CE14+BD14)/2)</f>
        <v>0</v>
      </c>
      <c r="TA14" s="22">
        <f>IF($CP14="P",CF14,(CF14+BE14)/2)</f>
        <v>8.8500000000000014</v>
      </c>
      <c r="TB14" s="22">
        <f>IF($CP14="P",CG14,(CG14+BF14)/2)</f>
        <v>5.45</v>
      </c>
      <c r="TC14" s="22">
        <f>IF($CP14="P",CH14,(CH14+BG14)/2)</f>
        <v>5.3</v>
      </c>
      <c r="TD14" s="22">
        <f>IF($CP14="P",CI14,(CI14+BH14)/2)</f>
        <v>7.56</v>
      </c>
      <c r="TE14" s="22">
        <f>IF($CP14="P",CJ14,(CJ14+BI14)/2)</f>
        <v>0</v>
      </c>
      <c r="TF14" s="22">
        <f>IF($CP14="P",CK14,(CK14+BJ14)/2)</f>
        <v>7.2</v>
      </c>
      <c r="TG14" s="22">
        <f>IF($CP14="P",CL14,(CL14+BK14)/2)</f>
        <v>4.75</v>
      </c>
      <c r="TH14" s="22">
        <f>IF($CP14="P",CM14,(CM14+BL14)/2)</f>
        <v>4.55</v>
      </c>
      <c r="TI14" s="22">
        <f>IF($CP14="P",CN14,(CN14+BM14)/2)</f>
        <v>6.875</v>
      </c>
      <c r="TJ14" s="22">
        <f>IF($CP14="P",CO14,(CO14+BN14)/2)</f>
        <v>0</v>
      </c>
      <c r="TK14" s="27" t="s">
        <v>46</v>
      </c>
      <c r="TL14" s="40">
        <f>IF(SX14&gt;0,SX14,"")</f>
        <v>5.9</v>
      </c>
      <c r="TM14" s="40">
        <f>IF(SY14&gt;0,SY14,"")</f>
        <v>8.91</v>
      </c>
      <c r="TN14" s="40">
        <f>IF(SUM(SV14:SY14)-SZ14&gt;0,SUM(SV14:SY14)-SZ14,"")</f>
        <v>31.610000000000003</v>
      </c>
      <c r="TO14" s="40">
        <f>IF(TC14&gt;0,TC14,"")</f>
        <v>5.3</v>
      </c>
      <c r="TP14" s="40">
        <f>IF(TD14&gt;0,TD14,"")</f>
        <v>7.56</v>
      </c>
      <c r="TQ14" s="40">
        <f>IF(SUM(TA14:TD14)-TE14&gt;0,SUM(TA14:TD14)-TE14,"")</f>
        <v>27.16</v>
      </c>
      <c r="TR14" s="40">
        <f>IF(MAX(TN14,TQ14)&gt;0,MAX(TN14,TQ14),"")</f>
        <v>31.610000000000003</v>
      </c>
      <c r="TS14" s="40">
        <f>IF(TH14&gt;0,TH14,"")</f>
        <v>4.55</v>
      </c>
      <c r="TT14" s="40">
        <f>IF(TI14&gt;0,TI14,"")</f>
        <v>6.875</v>
      </c>
      <c r="TU14" s="40">
        <f>IF(SUM(TF14:TI14)-TJ14&gt;0,SUM(TF14:TI14)-TJ14,"")</f>
        <v>23.375</v>
      </c>
      <c r="TV14" s="40">
        <f>IF(SUM(TR14,TU14)&gt;0,SUM(TR14,TU14),"")</f>
        <v>54.984999999999999</v>
      </c>
    </row>
    <row r="15" spans="1:542" x14ac:dyDescent="0.2">
      <c r="A15" s="4" t="str" cm="1">
        <f t="array" ref="A15">IF(AND(J15&lt;&gt;"",J15&lt;&gt;"No DD"),SUMPRODUCT((J$4:J$37&lt;&gt;"")*(J$4:J$37&lt;&gt;"No DD")*(F$4:F$37&gt;F15))+1,IF(J15="No DD",SUMPRODUCT((J$4:J$37="No DD")*(F$4:F$37&gt;F15))+1+SUMPRODUCT((J$4:J$37&lt;&gt;"")*(J$4:J$37&lt;&gt;"No DD")),""))</f>
        <v/>
      </c>
      <c r="B15" s="4" t="str" cm="1">
        <f t="array" ref="B15">IF(AND(J15&lt;&gt;"",J15&lt;&gt;"No DD",G15=""),SUMPRODUCT((J$4:J$37&lt;&gt;"")*(J$4:J$37&lt;&gt;"No DD")*(G$4:G$37="")*(F$4:F$37&gt;F15))+1,IF(J15="No DD",SUMPRODUCT((J$4:J$37="No DD")*(F$4:F$37&gt;F15)*(G$4:G$37=""))+1+SUMPRODUCT((J$4:J$37&lt;&gt;"")*(G$4:G$37="")*(J$4:J$37&lt;&gt;"No DD")),""))</f>
        <v/>
      </c>
      <c r="C15" s="5" t="s">
        <v>117</v>
      </c>
      <c r="D15" s="4" t="s">
        <v>4</v>
      </c>
      <c r="E15" s="4">
        <v>2004</v>
      </c>
      <c r="F15" s="9">
        <f>SUM(L15:V15)+SUM(L15:T15)*0.0000001+SUM(L15)*0.0000000000001</f>
        <v>148.49001484900464</v>
      </c>
      <c r="G15" s="66"/>
      <c r="H15" s="3" t="str">
        <f>IF(OR(AND(AO15&gt;=AY$39,AO15&lt;&gt;"",AQ15&gt;=AY$43,AQ15&lt;&gt;"",AN15=""),AND(AR15&gt;=AY$39,AR15&lt;&gt;"",AT15&gt;=AY$43,AT15&lt;&gt;"",AN15=""),AND(AV15&gt;=AY$39,AV15&lt;&gt;"",AX15&gt;=AY$43,AX15&lt;&gt;"",AN15=""),AND(BP15&gt;=BZ$39,BP15&lt;&gt;"",BR15&gt;=BZ$43,BR15&lt;&gt;"",BO15=""),AND(BS15&gt;=BZ$39,BS15&lt;&gt;"",BU15&gt;=BZ$43,BU15&lt;&gt;"",BO15=""),AND(BW15&gt;=BZ$39,BW15&lt;&gt;"",BY15&gt;=BZ$43,BY15&lt;&gt;"",BO15=""),AND(CQ15&gt;=DA$39,CQ15&lt;&gt;"",CS15&gt;=DA$43,CS15&lt;&gt;"",CP15=""),AND(CT15&gt;=DA$39,CT15&lt;&gt;"",CV15&gt;=DA$43,CV15&lt;&gt;"",CP15=""),AND(CX15&gt;=DA$39,CX15&lt;&gt;"",CZ15&gt;=DA$43,CZ15&lt;&gt;"",CP15=""),AND(DX15&gt;=EK$39,DX15&lt;&gt;"",DZ15&gt;=EK$43,DZ15&lt;&gt;""),AND(EA15&gt;=EK$39,EA15&lt;&gt;"",EC15&gt;=EK$43,EC15&lt;&gt;""),AND(EE15&gt;=EK$39,EE15&lt;&gt;"",EG15&gt;=EK$43,EG15&lt;&gt;""),AND(EH15&gt;=EK$39,EH15&lt;&gt;"",EJ15&gt;=EK$43,EJ15&lt;&gt;""),AND(FF15&gt;=FS$39,FF15&lt;&gt;"",FH15&gt;=FS$43,FH15&lt;&gt;""),AND(FI15&gt;=FS$39,FI15&lt;&gt;"",FK15&gt;=FS$43,FK15&lt;&gt;""),AND(FM15&gt;=FS$39,FM15&lt;&gt;"",FO15&gt;=FS$43,FO15&lt;&gt;""),AND(FP15&gt;=FS$39,FP15&lt;&gt;"",FR15&gt;=FS$43,FR15&lt;&gt;""),AND(GN15&gt;=HA$39,GN15&lt;&gt;"",GP15&gt;=HA$43,GP15&lt;&gt;""),AND(GQ15&gt;=HA$39,GQ15&lt;&gt;"",GS15&gt;=HA$43,GS15&lt;&gt;""),AND(GU15&gt;=HA$39,GU15&lt;&gt;"",GW15&gt;=HA$43,GW15&lt;&gt;""),AND(GX15&gt;=HA$39,GX15&lt;&gt;"",GZ15&gt;=HA$43,GZ15&lt;&gt;""),AND(HV15&gt;=II$39,HV15&lt;&gt;"",HX15&gt;=II$43,HX15&lt;&gt;""),AND(HY15&gt;=II$39,HY15&lt;&gt;"",IA15&gt;=II$43,IA15&lt;&gt;""),AND(IC15&gt;=II$39,IC15&lt;&gt;"",IE15&gt;=II$43,IE15&lt;&gt;""),AND(IF15&gt;=II$39,IF15&lt;&gt;"",IH15&gt;=II$43,IH15&lt;&gt;""),AND(JD15&gt;=JQ$39,JD15&lt;&gt;"",JF15&gt;=JQ$43,JF15&lt;&gt;""),AND(JG15&gt;=JQ$39,JG15&lt;&gt;"",JI15&gt;=JQ$43,JI15&lt;&gt;""),AND(JK15&gt;=JQ$39,JK15&lt;&gt;"",JM15&gt;=JQ$43,JM15&lt;&gt;""),AND(JN15&gt;=JQ$39,JN15&lt;&gt;"",JP15&gt;=JQ$43,JP15&lt;&gt;""),AND(KL15&gt;=KY$39,KL15&lt;&gt;"",KN15&gt;=KY$43,KN15&lt;&gt;""),AND(KO15&gt;=KY$39,KO15&lt;&gt;"",KQ15&gt;=KY$43,KQ15&lt;&gt;""),AND(KS15&gt;=KY$39,KS15&lt;&gt;"",KU15&gt;=KY$43,KU15&lt;&gt;""),AND(KV15&gt;=KY$39,KV15&lt;&gt;"",KX15&gt;=KY$43,KX15&lt;&gt;""),AND(LT15&gt;=MG$39,LT15&lt;&gt;"",LV15&gt;=MG$43,LV15&lt;&gt;""),AND(LW15&gt;=MG$39,LW15&lt;&gt;"",LY15&gt;=MG$43,LY15&lt;&gt;""),AND(MA15&gt;=MG$39,MA15&lt;&gt;"",MC15&gt;=MG$43,MC15&lt;&gt;""),AND(MD15&gt;=MG$39,MD15&lt;&gt;"",MF15&gt;=MG$43,MF15&lt;&gt;""),AND(NB15&gt;=NO$39,NB15&lt;&gt;"",ND15&gt;=NO$43,ND15&lt;&gt;""),AND(NE15&gt;=NO$39,NE15&lt;&gt;"",NG15&gt;=NO$43,NG15&lt;&gt;""),AND(NI15&gt;=NO$39,NI15&lt;&gt;"",NK15&gt;=NO$43,NK15&lt;&gt;""),AND(NL15&gt;=NO$39,NL15&lt;&gt;"",NN15&gt;=NO$43,NN15&lt;&gt;""),AND(OJ15&gt;=OW$39,OJ15&lt;&gt;"",OL15&gt;=OW$43,OL15&lt;&gt;""),AND(OM15&gt;=OW$39,OM15&lt;&gt;"",OO15&gt;=OW$43,OO15&lt;&gt;""),AND(OQ15&gt;=OW$39,OQ15&lt;&gt;"",OS15&gt;=OW$43,OS15&lt;&gt;""),AND(OT15&gt;=OW$39,OT15&lt;&gt;"",OV15&gt;=OW$43,OV15&lt;&gt;""),AND(PR15&gt;=QE$39,PR15&lt;&gt;"",PT15&gt;=QE$43,PT15&lt;&gt;""),AND(PU15&gt;=QE$39,PU15&lt;&gt;"",PW15&gt;=QE$43,PW15&lt;&gt;""),AND(PY15&gt;=QE$39,PY15&lt;&gt;"",QA15&gt;=QE$43,QA15&lt;&gt;""),AND(QB15&gt;=QE$39,QB15&lt;&gt;"",QD15&gt;=QE$43,QD15&lt;&gt;""),AND(QZ15&gt;=RM$39,QZ15&lt;&gt;"",RB15&gt;=RM$43,RB15&lt;&gt;""),AND(RC15&gt;=RM$39,RC15&lt;&gt;"",RE15&gt;=RM$43,RE15&lt;&gt;""),AND(RG15&gt;=RM$39,RG15&lt;&gt;"",RI15&gt;=RM$43,RI15&lt;&gt;""),AND(RJ15&gt;=RM$39,RJ15&lt;&gt;"",RL15&gt;=RM$43,RL15&lt;&gt;""),AND(SH15&gt;=SU$39,SH15&lt;&gt;"",SJ15&gt;=SU$43,SJ15&lt;&gt;""),AND(SK15&gt;=SU$39,SK15&lt;&gt;"",SM15&gt;=SU$43,SM15&lt;&gt;""),AND(SO15&gt;=SU$39,SO15&lt;&gt;"",SQ15&gt;=SU$43,SQ15&lt;&gt;""),AND(SR15&gt;=SU$39,SR15&lt;&gt;"",ST15&gt;=SU$43,ST15&lt;&gt;"")),"P","")</f>
        <v/>
      </c>
      <c r="I15" s="3" t="str">
        <f>IF(OR(AND(AQ15&gt;=AY$43,AQ15&lt;&gt;"",AN15=""),AND(AT15&gt;=AY$43,AT15&lt;&gt;"",AN15=""),AND(AX15&gt;=AY$43,AX15&lt;&gt;"",AN15=""),AND(BR15&gt;=BZ$43,BR15&lt;&gt;"",BO15=""),AND(BU15&gt;=BZ$43,BU15&lt;&gt;"",BO15=""),AND(BY15&gt;=BZ$43,BY15&lt;&gt;"",BO15=""),AND(CS15&gt;=DA$43,CS15&lt;&gt;"",CP15=""),AND(CV15&gt;=DA$43,CV15&lt;&gt;"",CP15=""),AND(CZ15&gt;=DA$43,CZ15&lt;&gt;"",CP15=""),AND(DZ15&gt;=EK$43,DZ15&lt;&gt;""),AND(EC15&gt;=EK$43,EC15&lt;&gt;""),AND(EG15&gt;=EK$43,EG15&lt;&gt;""),AND(EJ15&gt;=EK$43,EJ15&lt;&gt;""),AND(FH15&gt;=FS$43,FH15&lt;&gt;""),AND(FK15&gt;=FS$43,FK15&lt;&gt;""),AND(FO15&gt;=FS$43,FO15&lt;&gt;""),AND(FR15&gt;=FS$43,FR15&lt;&gt;""),AND(GP15&gt;=HA$43,GP15&lt;&gt;""),AND(GS15&gt;=HA$43,GS15&lt;&gt;""),AND(GW15&gt;=HA$43,GW15&lt;&gt;""),AND(GZ15&gt;=HA$43,GZ15&lt;&gt;""),AND(HX15&gt;=II$43,HX15&lt;&gt;""),AND(IA15&gt;=II$43,IA15&lt;&gt;""),AND(IE15&gt;=II$43,IE15&lt;&gt;""),AND(IH15&gt;=II$43,IH15&lt;&gt;""),AND(JF15&gt;=JQ$43,JF15&lt;&gt;""),AND(JI15&gt;=JQ$43,JI15&lt;&gt;""),AND(JM15&gt;=JQ$43,JM15&lt;&gt;""),AND(JP15&gt;=JQ$43,JP15&lt;&gt;""),AND(KN15&gt;=KY$43,KN15&lt;&gt;""),AND(KQ15&gt;=KY$43,KQ15&lt;&gt;""),AND(KU15&gt;=KY$43,KU15&lt;&gt;""),AND(KX15&gt;=KY$43,KX15&lt;&gt;""),AND(LV15&gt;=MG$43,LV15&lt;&gt;""),AND(LY15&gt;=MG$43,LY15&lt;&gt;""),AND(MC15&gt;=MG$43,MC15&lt;&gt;""),AND(MF15&gt;=MG$43,MF15&lt;&gt;""),AND(ND15&gt;=NO$43,ND15&lt;&gt;""),AND(NG15&gt;=NO$43,NG15&lt;&gt;""),AND(NK15&gt;=NO$43,NK15&lt;&gt;""),AND(NN15&gt;=NO$43,NN15&lt;&gt;""),AND(OL15&gt;=OW$43,OL15&lt;&gt;""),AND(OO15&gt;=OW$43,OO15&lt;&gt;""),AND(OS15&gt;=OW$43,OS15&lt;&gt;""),AND(OV15&gt;=OW$43,OV15&lt;&gt;""),AND(PT15&gt;=QE$43,PT15&lt;&gt;""),AND(PW15&gt;=QE$43,PW15&lt;&gt;""),AND(QA15&gt;=QE$43,QA15&lt;&gt;""),AND(QD15&gt;=QE$43,QD15&lt;&gt;""),AND(RB15&gt;=RM$43,RB15&lt;&gt;""),AND(RE15&gt;=RM$43,RE15&lt;&gt;""),AND(RI15&gt;=RM$43,RI15&lt;&gt;""),AND(RL15&gt;=RM$43,RL15&lt;&gt;""),AND(SJ15&gt;=SU$43,SJ15&lt;&gt;""),AND(SM15&gt;=SU$43,SM15&lt;&gt;""),AND(SQ15&gt;=SU$43,SQ15&lt;&gt;""),AND(ST15&gt;=SU$43,ST15&lt;&gt;"")),"P","")</f>
        <v/>
      </c>
      <c r="J15" s="36" t="str">
        <f>IF(AND(I15="P",H15=""),"No DD",IF(OR(AND(AO15&gt;=AY$42,AO15&lt;&gt;"",AQ15&gt;=AY$46,AQ15&lt;&gt;"",AN15=""),AND(AR15&gt;=AY$42,AR15&lt;&gt;"",AT15&gt;=AY$46,AT15&lt;&gt;"",AN15=""),AND(AV15&gt;=AY$42,AV15&lt;&gt;"",AX15&gt;=AY$46,AX15&lt;&gt;"",AN15=""),AND(BP15&gt;=BZ$42,BP15&lt;&gt;"",BR15&gt;=BZ$46,BR15&lt;&gt;"",BO15=""),AND(BS15&gt;=BZ$42,BS15&lt;&gt;"",BU15&gt;=BZ$46,BU15&lt;&gt;"",BO15=""),AND(BW15&gt;=BZ$42,BW15&lt;&gt;"",BY15&gt;=BZ$46,BY15&lt;&gt;"",BO15=""),AND(CQ15&gt;=DA$42,CQ15&lt;&gt;"",CS15&gt;=DA$46,CS15&lt;&gt;"",CP15=""),AND(CT15&gt;=DA$42,CT15&lt;&gt;"",CV15&gt;=DA$46,CV15&lt;&gt;"",CP15=""),AND(CX15&gt;=DA$42,CX15&lt;&gt;"",CZ15&gt;=DA$46,CZ15&lt;&gt;"",CP15=""),AND(DX15&gt;=EK$42,DX15&lt;&gt;"",DZ15&gt;=EK$46,DZ15&lt;&gt;""),AND(EA15&gt;=EK$42,EA15&lt;&gt;"",EC15&gt;=EK$46,EC15&lt;&gt;""),AND(EE15&gt;=EK$42,EE15&lt;&gt;"",EG15&gt;=EK$46,EG15&lt;&gt;""),AND(EH15&gt;=EK$42,EH15&lt;&gt;"",EJ15&gt;=EK$46,EJ15&lt;&gt;""),AND(FF15&gt;=FS$42,FF15&lt;&gt;"",FH15&gt;=FS$46,FH15&lt;&gt;""),AND(FI15&gt;=FS$42,FI15&lt;&gt;"",FK15&gt;=FS$46,FK15&lt;&gt;""),AND(FM15&gt;=FS$42,FM15&lt;&gt;"",FO15&gt;=FS$46,FO15&lt;&gt;""),AND(FP15&gt;=FS$42,FP15&lt;&gt;"",FR15&gt;=FS$46,FR15&lt;&gt;""),AND(GN15&gt;=HA$42,GN15&lt;&gt;"",GP15&gt;=HA$46,GP15&lt;&gt;""),AND(GQ15&gt;=HA$42,GQ15&lt;&gt;"",GS15&gt;=HA$46,GS15&lt;&gt;""),AND(GU15&gt;=HA$42,GU15&lt;&gt;"",GW15&gt;=HA$46,GW15&lt;&gt;""),AND(GX15&gt;=HA$42,GX15&lt;&gt;"",GZ15&gt;=HA$46,GZ15&lt;&gt;""),AND(HV15&gt;=II$42,HV15&lt;&gt;"",HX15&gt;=II$46,HX15&lt;&gt;""),AND(HY15&gt;=II$42,HY15&lt;&gt;"",IA15&gt;=II$46,IA15&lt;&gt;""),AND(IC15&gt;=II$42,IC15&lt;&gt;"",IE15&gt;=II$46,IE15&lt;&gt;""),AND(IF15&gt;=II$42,IF15&lt;&gt;"",IH15&gt;=II$46,IH15&lt;&gt;""),AND(JD15&gt;=JQ$42,JD15&lt;&gt;"",JF15&gt;=JQ$46,JF15&lt;&gt;""),AND(JG15&gt;=JQ$42,JG15&lt;&gt;"",JI15&gt;=JQ$46,JI15&lt;&gt;""),AND(JK15&gt;=JQ$42,JK15&lt;&gt;"",JM15&gt;=JQ$46,JM15&lt;&gt;""),AND(JN15&gt;=JQ$42,JN15&lt;&gt;"",JP15&gt;=JQ$46,JP15&lt;&gt;""),AND(KL15&gt;=KY$42,KL15&lt;&gt;"",KN15&gt;=KY$46,KN15&lt;&gt;""),AND(KO15&gt;=KY$42,KO15&lt;&gt;"",KQ15&gt;=KY$46,KQ15&lt;&gt;""),AND(KS15&gt;=KY$42,KS15&lt;&gt;"",KU15&gt;=KY$46,KU15&lt;&gt;""),AND(KV15&gt;=KY$42,KV15&lt;&gt;"",KX15&gt;=KY$46,KX15&lt;&gt;""),AND(LT15&gt;=MG$42,LT15&lt;&gt;"",LV15&gt;=MG$46,LV15&lt;&gt;""),AND(LW15&gt;=MG$42,LW15&lt;&gt;"",LY15&gt;=MG$46,LY15&lt;&gt;""),AND(MA15&gt;=MG$42,MA15&lt;&gt;"",MC15&gt;=MG$46,MC15&lt;&gt;""),AND(MD15&gt;=MG$42,MD15&lt;&gt;"",MF15&gt;=MG$46,MF15&lt;&gt;""),AND(NB15&gt;=NO$42,NB15&lt;&gt;"",ND15&gt;=NO$46,ND15&lt;&gt;""),AND(NE15&gt;=NO$42,NE15&lt;&gt;"",NG15&gt;=NO$46,NG15&lt;&gt;""),AND(NI15&gt;=NO$42,NI15&lt;&gt;"",NK15&gt;=NO$46,NK15&lt;&gt;""),AND(NL15&gt;=NO$42,NL15&lt;&gt;"",NN15&gt;=NO$46,NN15&lt;&gt;""),AND(OJ15&gt;=OW$42,OJ15&lt;&gt;"",OL15&gt;=OW$46,OL15&lt;&gt;""),AND(OM15&gt;=OW$42,OM15&lt;&gt;"",OO15&gt;=OW$46,OO15&lt;&gt;""),AND(OQ15&gt;=OW$42,OQ15&lt;&gt;"",OS15&gt;=OW$46,OS15&lt;&gt;""),AND(OT15&gt;=OW$42,OT15&lt;&gt;"",OV15&gt;=OW$46,OV15&lt;&gt;""),AND(PR15&gt;=QE$42,PR15&lt;&gt;"",PT15&gt;=QE$46,PT15&lt;&gt;""),AND(PU15&gt;=QE$42,PU15&lt;&gt;"",PW15&gt;=QE$46,PW15&lt;&gt;""),AND(PY15&gt;=QE$42,PY15&lt;&gt;"",QA15&gt;=QE$46,QA15&lt;&gt;""),AND(QB15&gt;=QE$42,QB15&lt;&gt;"",QD15&gt;=QE$46,QD15&lt;&gt;""),AND(QZ15&gt;=RM$42,QZ15&lt;&gt;"",RB15&gt;=RM$46,RB15&lt;&gt;""),AND(RC15&gt;=RM$42,RC15&lt;&gt;"",RE15&gt;=RM$46,RE15&lt;&gt;""),AND(RG15&gt;=RM$42,RG15&lt;&gt;"",RI15&gt;=RM$46,RI15&lt;&gt;""),AND(RJ15&gt;=RM$42,RJ15&lt;&gt;"",RL15&gt;=RM$46,RL15&lt;&gt;""),AND(SH15&gt;=SU$42,SH15&lt;&gt;"",SJ15&gt;=SU$46,SJ15&lt;&gt;""),AND(SK15&gt;=SU$42,SK15&lt;&gt;"",SM15&gt;=SU$46,SM15&lt;&gt;""),AND(SO15&gt;=SU$42,SO15&lt;&gt;"",SQ15&gt;=SU$46,SQ15&lt;&gt;""),AND(SR15&gt;=SU$42,SR15&lt;&gt;"",ST15&gt;=SU$46,ST15&lt;&gt;"")),"Merit",IF(OR(AND(AO15&gt;=AY$41,AO15&lt;&gt;"",AQ15&gt;=AY$45,AQ15&lt;&gt;"",AN15=""),AND(AR15&gt;=AY$41,AR15&lt;&gt;"",AT15&gt;=AY$45,AT15&lt;&gt;"",AN15=""),AND(AV15&gt;=AY$41,AV15&lt;&gt;"",AX15&gt;=AY$45,AX15&lt;&gt;"",AN15=""),AND(BP15&gt;=BZ$41,BP15&lt;&gt;"",BR15&gt;=BZ$45,BR15&lt;&gt;"",BO15=""),AND(BS15&gt;=BZ$41,BS15&lt;&gt;"",BU15&gt;=BZ$45,BU15&lt;&gt;"",BO15=""),AND(BW15&gt;=BZ$41,BW15&lt;&gt;"",BY15&gt;=BZ$45,BY15&lt;&gt;"",BO15=""),AND(CQ15&gt;=DA$41,CQ15&lt;&gt;"",CS15&gt;=DA$45,CS15&lt;&gt;"",CP15=""),AND(CT15&gt;=DA$41,CT15&lt;&gt;"",CV15&gt;=DA$45,CV15&lt;&gt;"",CP15=""),AND(CX15&gt;=DA$41,CX15&lt;&gt;"",CZ15&gt;=DA$45,CZ15&lt;&gt;"",CP15=""),AND(DX15&gt;=EK$41,DX15&lt;&gt;"",DZ15&gt;=EK$45,DZ15&lt;&gt;""),AND(EA15&gt;=EK$41,EA15&lt;&gt;"",EC15&gt;=EK$45,EC15&lt;&gt;""),AND(EE15&gt;=EK$41,EE15&lt;&gt;"",EG15&gt;=EK$45,EG15&lt;&gt;""),AND(EH15&gt;=EK$41,EH15&lt;&gt;"",EJ15&gt;=EK$45,EJ15&lt;&gt;""),AND(FF15&gt;=FS$41,FF15&lt;&gt;"",FH15&gt;=FS$45,FH15&lt;&gt;""),AND(FI15&gt;=FS$41,FI15&lt;&gt;"",FK15&gt;=FS$45,FK15&lt;&gt;""),AND(FM15&gt;=FS$41,FM15&lt;&gt;"",FO15&gt;=FS$45,FO15&lt;&gt;""),AND(FP15&gt;=FS$41,FP15&lt;&gt;"",FR15&gt;=FS$45,FR15&lt;&gt;""),AND(GN15&gt;=HA$41,GN15&lt;&gt;"",GP15&gt;=HA$45,GP15&lt;&gt;""),AND(GQ15&gt;=HA$41,GQ15&lt;&gt;"",GS15&gt;=HA$45,GS15&lt;&gt;""),AND(GU15&gt;=HA$41,GU15&lt;&gt;"",GW15&gt;=HA$45,GW15&lt;&gt;""),AND(GX15&gt;=HA$41,GX15&lt;&gt;"",GZ15&gt;=HA$45,GZ15&lt;&gt;""),AND(HV15&gt;=II$41,HV15&lt;&gt;"",HX15&gt;=II$45,HX15&lt;&gt;""),AND(HY15&gt;=II$41,HY15&lt;&gt;"",IA15&gt;=II$45,IA15&lt;&gt;""),AND(IC15&gt;=II$41,IC15&lt;&gt;"",IE15&gt;=II$45,IE15&lt;&gt;""),AND(IF15&gt;=II$41,IF15&lt;&gt;"",IH15&gt;=II$45,IH15&lt;&gt;""),AND(JD15&gt;=JQ$41,JD15&lt;&gt;"",JF15&gt;=JQ$45,JF15&lt;&gt;""),AND(JG15&gt;=JQ$41,JG15&lt;&gt;"",JI15&gt;=JQ$45,JI15&lt;&gt;""),AND(JK15&gt;=JQ$41,JK15&lt;&gt;"",JM15&gt;=JQ$45,JM15&lt;&gt;""),AND(JN15&gt;=JQ$41,JN15&lt;&gt;"",JP15&gt;=JQ$45,JP15&lt;&gt;""),AND(KL15&gt;=KY$41,KL15&lt;&gt;"",KN15&gt;=KY$45,KN15&lt;&gt;""),AND(KO15&gt;=KY$41,KO15&lt;&gt;"",KQ15&gt;=KY$45,KQ15&lt;&gt;""),AND(KS15&gt;=KY$41,KS15&lt;&gt;"",KU15&gt;=KY$45,KU15&lt;&gt;""),AND(KV15&gt;=KY$41,KV15&lt;&gt;"",KX15&gt;=KY$45,KX15&lt;&gt;""),AND(LT15&gt;=MG$41,LT15&lt;&gt;"",LV15&gt;=MG$45,LV15&lt;&gt;""),AND(LW15&gt;=MG$41,LW15&lt;&gt;"",LY15&gt;=MG$45,LY15&lt;&gt;""),AND(MA15&gt;=MG$41,MA15&lt;&gt;"",MC15&gt;=MG$45,MC15&lt;&gt;""),AND(MD15&gt;=MG$41,MD15&lt;&gt;"",MF15&gt;=MG$45,MF15&lt;&gt;""),AND(NB15&gt;=NO$41,NB15&lt;&gt;"",ND15&gt;=NO$45,ND15&lt;&gt;""),AND(NE15&gt;=NO$41,NE15&lt;&gt;"",NG15&gt;=NO$45,NG15&lt;&gt;""),AND(NI15&gt;=NO$41,NI15&lt;&gt;"",NK15&gt;=NO$45,NK15&lt;&gt;""),AND(NL15&gt;=NO$41,NL15&lt;&gt;"",NN15&gt;=NO$45,NN15&lt;&gt;""),AND(OJ15&gt;=OW$41,OJ15&lt;&gt;"",OL15&gt;=OW$45,OL15&lt;&gt;""),AND(OM15&gt;=OW$41,OM15&lt;&gt;"",OO15&gt;=OW$45,OO15&lt;&gt;""),AND(OQ15&gt;=OW$41,OQ15&lt;&gt;"",OS15&gt;=OW$45,OS15&lt;&gt;""),AND(OT15&gt;=OW$41,OT15&lt;&gt;"",OV15&gt;=OW$45,OV15&lt;&gt;""),AND(PR15&gt;=QE$41,PR15&lt;&gt;"",PT15&gt;=QE$45,PT15&lt;&gt;""),AND(PU15&gt;=QE$41,PU15&lt;&gt;"",PW15&gt;=QE$45,PW15&lt;&gt;""),AND(PY15&gt;=QE$41,PY15&lt;&gt;"",QA15&gt;=QE$45,QA15&lt;&gt;""),AND(QB15&gt;=QE$41,QB15&lt;&gt;"",QD15&gt;=QE$45,QD15&lt;&gt;""),AND(QZ15&gt;=RM$41,QZ15&lt;&gt;"",RB15&gt;=RM$45,RB15&lt;&gt;""),AND(RC15&gt;=RM$41,RC15&lt;&gt;"",RE15&gt;=RM$45,RE15&lt;&gt;""),AND(RG15&gt;=RM$41,RG15&lt;&gt;"",RI15&gt;=RM$45,RI15&lt;&gt;""),AND(RJ15&gt;=RM$41,RJ15&lt;&gt;"",RL15&gt;=RM$45,RL15&lt;&gt;""),AND(SH15&gt;=SU$41,SH15&lt;&gt;"",SJ15&gt;=SU$45,SJ15&lt;&gt;""),AND(SK15&gt;=SU$41,SK15&lt;&gt;"",SM15&gt;=SU$45,SM15&lt;&gt;""),AND(SO15&gt;=SU$41,SO15&lt;&gt;"",SQ15&gt;=SU$45,SQ15&lt;&gt;""),AND(SR15&gt;=SU$41,SR15&lt;&gt;"",ST15&gt;=SU$45,ST15&lt;&gt;"")),"Excellence",IF(K15="P","Worlds Team",IF(H15="P","National Team","")))))</f>
        <v/>
      </c>
      <c r="K15" s="3" t="str">
        <f>IF(OR(AND(AO15&gt;=AY$40,AO15&lt;&gt;"",AQ15&gt;=AY$44,AQ15&lt;&gt;"",AN15=""),AND(AR15&gt;=AY$40,AR15&lt;&gt;"",AT15&gt;=AY$44,AT15&lt;&gt;"",AN15=""),AND(AV15&gt;=AY$40,AV15&lt;&gt;"",AX15&gt;=AY$44,AX15&lt;&gt;"",AN15=""),AND(BP15&gt;=BZ$40,BP15&lt;&gt;"",BR15&gt;=BZ$44,BR15&lt;&gt;"",BO15=""),AND(BS15&gt;=BZ$40,BS15&lt;&gt;"",BU15&gt;=BZ$44,BU15&lt;&gt;"",BO15=""),AND(BW15&gt;=BZ$40,BW15&lt;&gt;"",BY15&gt;=BZ$44,BY15&lt;&gt;"",BO15=""),AND(CQ15&gt;=DA$40,CQ15&lt;&gt;"",CS15&gt;=DA$44,CS15&lt;&gt;"",CP15=""),AND(CT15&gt;=DA$40,CT15&lt;&gt;"",CV15&gt;=DA$44,CV15&lt;&gt;"",CP15=""),AND(CX15&gt;=DA$40,CX15&lt;&gt;"",CZ15&gt;=DA$44,CZ15&lt;&gt;"",CP15=""),AND(DX15&gt;=EK$40,DX15&lt;&gt;"",DZ15&gt;=EK$44,DZ15&lt;&gt;""),AND(EA15&gt;=EK$40,EA15&lt;&gt;"",EC15&gt;=EK$44,EC15&lt;&gt;""),AND(EE15&gt;=EK$40,EE15&lt;&gt;"",EG15&gt;=EK$44,EG15&lt;&gt;""),AND(EH15&gt;=EK$40,EH15&lt;&gt;"",EJ15&gt;=EK$44,EJ15&lt;&gt;""),AND(FF15&gt;=FS$40,FF15&lt;&gt;"",FH15&gt;=FS$44,FH15&lt;&gt;""),AND(FI15&gt;=FS$40,FI15&lt;&gt;"",FK15&gt;=FS$44,FK15&lt;&gt;""),AND(FM15&gt;=FS$40,FM15&lt;&gt;"",FO15&gt;=FS$44,FO15&lt;&gt;""),AND(FP15&gt;=FS$40,FP15&lt;&gt;"",FR15&gt;=FS$44,FR15&lt;&gt;""),AND(GN15&gt;=HA$40,GN15&lt;&gt;"",GP15&gt;=HA$44,GP15&lt;&gt;""),AND(GQ15&gt;=HA$40,GQ15&lt;&gt;"",GS15&gt;=HA$44,GS15&lt;&gt;""),AND(GU15&gt;=HA$40,GU15&lt;&gt;"",GW15&gt;=HA$44,GW15&lt;&gt;""),AND(GX15&gt;=HA$40,GX15&lt;&gt;"",GZ15&gt;=HA$44,GZ15&lt;&gt;""),AND(HV15&gt;=II$40,HV15&lt;&gt;"",HX15&gt;=II$44,HX15&lt;&gt;""),AND(HY15&gt;=II$40,HY15&lt;&gt;"",IA15&gt;=II$44,IA15&lt;&gt;""),AND(IC15&gt;=II$40,IC15&lt;&gt;"",IE15&gt;=II$44,IE15&lt;&gt;""),AND(IF15&gt;=II$40,IF15&lt;&gt;"",IH15&gt;=II$44,IH15&lt;&gt;""),AND(JD15&gt;=JQ$40,JD15&lt;&gt;"",JF15&gt;=JQ$44,JF15&lt;&gt;""),AND(JG15&gt;=JQ$40,JG15&lt;&gt;"",JI15&gt;=JQ$44,JI15&lt;&gt;""),AND(JK15&gt;=JQ$40,JK15&lt;&gt;"",JM15&gt;=JQ$44,JM15&lt;&gt;""),AND(JN15&gt;=JQ$40,JN15&lt;&gt;"",JP15&gt;=JQ$44,JP15&lt;&gt;""),AND(KL15&gt;=KY$40,KL15&lt;&gt;"",KN15&gt;=KY$44,KN15&lt;&gt;""),AND(KO15&gt;=KY$40,KO15&lt;&gt;"",KQ15&gt;=KY$44,KQ15&lt;&gt;""),AND(KS15&gt;=KY$40,KS15&lt;&gt;"",KU15&gt;=KY$44,KU15&lt;&gt;""),AND(KV15&gt;=KY$40,KV15&lt;&gt;"",KX15&gt;=KY$44,KX15&lt;&gt;""),AND(LT15&gt;=MG$40,LT15&lt;&gt;"",LV15&gt;=MG$44,LV15&lt;&gt;""),AND(LW15&gt;=MG$40,LW15&lt;&gt;"",LY15&gt;=MG$44,LY15&lt;&gt;""),AND(MA15&gt;=MG$40,MA15&lt;&gt;"",MC15&gt;=MG$44,MC15&lt;&gt;""),AND(MD15&gt;=MG$40,MD15&lt;&gt;"",MF15&gt;=MG$44,MF15&lt;&gt;""),AND(NB15&gt;=NO$40,NB15&lt;&gt;"",ND15&gt;=NO$44,ND15&lt;&gt;""),AND(NE15&gt;=NO$40,NE15&lt;&gt;"",NG15&gt;=NO$44,NG15&lt;&gt;""),AND(NI15&gt;=NO$40,NI15&lt;&gt;"",NK15&gt;=NO$44,NK15&lt;&gt;""),AND(NL15&gt;=NO$40,NL15&lt;&gt;"",NN15&gt;=NO$44,NN15&lt;&gt;""),AND(OJ15&gt;=OW$40,OJ15&lt;&gt;"",OL15&gt;=OW$44,OL15&lt;&gt;""),AND(OM15&gt;=OW$40,OM15&lt;&gt;"",OO15&gt;=OW$44,OO15&lt;&gt;""),AND(OQ15&gt;=OW$40,OQ15&lt;&gt;"",OS15&gt;=OW$44,OS15&lt;&gt;""),AND(OT15&gt;=OW$40,OT15&lt;&gt;"",OV15&gt;=OW$44,OV15&lt;&gt;""),AND(PR15&gt;=QE$40,PR15&lt;&gt;"",PT15&gt;=QE$44,PT15&lt;&gt;""),AND(PU15&gt;=QE$40,PU15&lt;&gt;"",PW15&gt;=QE$44,PW15&lt;&gt;""),AND(PY15&gt;=QE$40,PY15&lt;&gt;"",QA15&gt;=QE$44,QA15&lt;&gt;""),AND(QB15&gt;=QE$40,QB15&lt;&gt;"",QD15&gt;=QE$44,QD15&lt;&gt;""),AND(QZ15&gt;=RM$40,QZ15&lt;&gt;"",RB15&gt;=RM$44,RB15&lt;&gt;""),AND(RC15&gt;=RM$40,RC15&lt;&gt;"",RE15&gt;=RM$44,RE15&lt;&gt;""),AND(RG15&gt;=RM$40,RG15&lt;&gt;"",RI15&gt;=RM$44,RI15&lt;&gt;""),AND(RJ15&gt;=RM$40,RJ15&lt;&gt;"",RL15&gt;=RM$44,RL15&lt;&gt;""),AND(SH15&gt;=SU$40,SH15&lt;&gt;"",SJ15&gt;=SU$44,SJ15&lt;&gt;""),AND(SK15&gt;=SU$40,SK15&lt;&gt;"",SM15&gt;=SU$44,SM15&lt;&gt;""),AND(SO15&gt;=SU$40,SO15&lt;&gt;"",SQ15&gt;=SU$44,SQ15&lt;&gt;""),AND(SR15&gt;=SU$40,SR15&lt;&gt;"",ST15&gt;=SU$44,ST15&lt;&gt;"")),"P","")</f>
        <v/>
      </c>
      <c r="L15" s="8">
        <f>IF(COUNT(AQ15,AT15,BR15,BU15,CS15,CV15)&gt;0,LARGE((AQ15,AT15,BR15,BU15,CS15,CV15),1),0)</f>
        <v>46.39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IF(COUNT(AQ15,AT15,BR15,BU15,CS15,CV15)&gt;1,LARGE((AQ15,AT15,BR15,BU15,CS15,CV15),2),0)</f>
        <v>45.25</v>
      </c>
      <c r="O15" s="8" t="str">
        <f>IF(N15="","",IF(OR(N15=CS15,N15=CV15),$CA$1,IF(OR(N15=BR15,N15=BU15),$AZ$1,IF(OR(N15=AQ15,N15=AT15),$Y$1,""))))</f>
        <v>2023 3rd Domestic Trial</v>
      </c>
      <c r="P15" s="8">
        <f>IF(COUNT(AQ15,AT15,BR15,BU15,CS15,CV15)&gt;2,MAX(AX15,BY15,CZ15,LARGE((AQ15,AT15,BR15,BU15,CS15,CV15),3)),IF(MAX(AX15,BY15,CZ15)&gt;0,MAX(AX15,BY15,CZ15),0))</f>
        <v>47.050000000000004</v>
      </c>
      <c r="Q15" s="8" t="str">
        <f>IF(P15="","",IF(OR(P15=CS15,P15=CV15,P15=CZ15),$CA$1,IF(OR(P15=BR15,P15=BU15,P15=BY15),$AZ$1,IF(OR(P15=AQ15,P15=AT15,P15=AX15),$Y$1,""))))</f>
        <v>2023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9.8000000000000007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Elite Canada</v>
      </c>
      <c r="T15" s="8">
        <f>IF(MAX(IF(AO15&gt;=$AY$39,AP15,0),IF(AR15&gt;=$AY$39,AS15,0),IF(AV15&gt;=$AY$39,AW15,0),IF(BP15&gt;=$BZ$39,BQ15,0),IF(BS15&gt;=$BZ$39,BT15,0),IF(BW15&gt;=$BZ$39,BX15,0),IF(CQ15&gt;=$DA$39,CR15,0),IF(CT15&gt;=$DA$39,CU15,0),IF(CX15&gt;=$DA$39,CY15,0),IF(DX15&gt;=$EK$39,DY15,0),IF(EA15&gt;=$EK$39,EB15,0),IF(EE15&gt;=$EK$39,EF15,0),IF(EH15&gt;=$EK$39,EI15,0),IF(FF15&gt;=$FS$39,FG15,0),IF(FI15&gt;=$FS$39,FJ15,0),IF(FM15&gt;=$FS$39,FN15,0),IF(FP15&gt;=$FS$39,FQ15,0),IF(GN15&gt;=$HA$39,GO15,0),IF(GQ15&gt;=$HA$39,GR15,0),IF(GU15&gt;=$HA$39,GV15,0),IF(GX15&gt;=$HA$39,GY15,0),IF(HV15&gt;=$II$39,HW15,0),IF(HY15&gt;=$II$39,HZ15,0),IF(IC15&gt;=$II$39,ID15,0),IF(IF15&gt;=$II$39,IG15,0),IF(JD15&gt;=$JQ$39,JE15,0),IF(JG15&gt;=$JQ$39,JH15,0),IF(JK15&gt;=$JQ$39,JL15,0),IF(JN15&gt;=$JQ$39,JO15,0),IF(KL15&gt;=$KY$39,KM15,0),IF(KO15&gt;=$KY$39,KP15,0),IF(KS15&gt;=$KY$39,KT15,0),IF(KV15&gt;=$KY$39,KW15,0),IF(LT15&gt;=$MG$39,LU15,0),IF(LW15&gt;=$MG$39,LX15,0),IF(MA15&gt;=$MG$39,MB15,0),IF(MD15&gt;=$MG$39,ME15,0),IF(NB15&gt;=$NO$39,NC15,0),IF(NE15&gt;=$NO$39,NF15,0),IF(NI15&gt;=$NO$39,NJ15,0),IF(NL15&gt;=$NO$39,NM15,0),IF(OJ15&gt;=$OW$39,OK15,0),IF(OM15&gt;=$OW$39,ON15,0),IF(OQ15&gt;=$OW$39,OR15,0),IF(OT15&gt;=$OW$39,OU15,0),IF(PR15&gt;=$QE$39,PS15,0),IF(PU15&gt;=$QE$39,PV15,0),IF(PY15&gt;=$QE$39,PZ15,0),IF(QB15&gt;=$QE$39,QC15,0),IF(QZ15&gt;=$RM$39,RA15,0),IF(RC15&gt;=$RM$39,RD15,0),IF(RG15&gt;=$RM$39,RH15,0),IF(RJ15&gt;=$RM$39,RK15,0),IF(SH15&gt;=$SU$39,SI15,0),IF(SK15&gt;=$SU$39,SL15,0),IF(SO15&gt;=$SU$39,SP15,0),IF(SR15&gt;=$SU$39,SS15,0))&gt;0,MAX(IF(AO15&gt;=$AY$39,AP15,0),IF(AR15&gt;=$AY$39,AS15,0),IF(AV15&gt;=$AY$39,AW15,0),IF(BP15&gt;=$BZ$39,BQ15,0),IF(BS15&gt;=$BZ$39,BT15,0),IF(BW15&gt;=$BZ$39,BX15,0),IF(CQ15&gt;=$DA$39,CR15,0),IF(CT15&gt;=$DA$39,CU15,0),IF(CX15&gt;=$DA$39,CY15,0),IF(DX15&gt;=$EK$39,DY15,0),IF(EA15&gt;=$EK$39,EB15,0),IF(EE15&gt;=$EK$39,EF15,0),IF(EH15&gt;=$EK$39,EI15,0),IF(FF15&gt;=$FS$39,FG15,0),IF(FI15&gt;=$FS$39,FJ15,0),IF(FM15&gt;=$FS$39,FN15,0),IF(FP15&gt;=$FS$39,FQ15,0),IF(GN15&gt;=$HA$39,GO15,0),IF(GQ15&gt;=$HA$39,GR15,0),IF(GU15&gt;=$HA$39,GV15,0),IF(GX15&gt;=$HA$39,GY15,0),IF(HV15&gt;=$II$39,HW15,0),IF(HY15&gt;=$II$39,HZ15,0),IF(IC15&gt;=$II$39,ID15,0),IF(IF15&gt;=$II$39,IG15,0),IF(JD15&gt;=$JQ$39,JE15,0),IF(JG15&gt;=$JQ$39,JH15,0),IF(JK15&gt;=$JQ$39,JL15,0),IF(JN15&gt;=$JQ$39,JO15,0),IF(KL15&gt;=$KY$39,KM15,0),IF(KO15&gt;=$KY$39,KP15,0),IF(KS15&gt;=$KY$39,KT15,0),IF(KV15&gt;=$KY$39,KW15,0),IF(LT15&gt;=$MG$39,LU15,0),IF(LW15&gt;=$MG$39,LX15,0),IF(MA15&gt;=$MG$39,MB15,0),IF(MD15&gt;=$MG$39,ME15,0),IF(NB15&gt;=$NO$39,NC15,0),IF(NE15&gt;=$NO$39,NF15,0),IF(NI15&gt;=$NO$39,NJ15,0),IF(NL15&gt;=$NO$39,NM15,0),IF(OJ15&gt;=$OW$39,OK15,0),IF(OM15&gt;=$OW$39,ON15,0),IF(OQ15&gt;=$OW$39,OR15,0),IF(OT15&gt;=$OW$39,OU15,0),IF(PR15&gt;=$QE$39,PS15,0),IF(PU15&gt;=$QE$39,PV15,0),IF(PY15&gt;=$QE$39,PZ15,0),IF(QB15&gt;=$QE$39,QC15,0),IF(QZ15&gt;=$RM$39,RA15,0),IF(RC15&gt;=$RM$39,RD15,0),IF(RG15&gt;=$RM$39,RH15,0),IF(RJ15&gt;=$RM$39,RK15,0),IF(SH15&gt;=$SU$39,SI15,0),IF(SK15&gt;=$SU$39,SL15,0),IF(SO15&gt;=$SU$39,SP15,0),IF(SR15&gt;=$SU$39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13.8</v>
      </c>
      <c r="Z15" s="22">
        <v>9</v>
      </c>
      <c r="AA15" s="22">
        <v>8.6</v>
      </c>
      <c r="AB15" s="22">
        <v>14.05</v>
      </c>
      <c r="AC15" s="22">
        <v>0.2</v>
      </c>
      <c r="AD15" s="22">
        <v>12.7</v>
      </c>
      <c r="AE15" s="22">
        <v>9.1999999999999993</v>
      </c>
      <c r="AF15" s="22">
        <v>7.3999999999999995</v>
      </c>
      <c r="AG15" s="22">
        <v>12.78</v>
      </c>
      <c r="AH15" s="22">
        <v>1.4</v>
      </c>
      <c r="AI15" s="22">
        <v>14.8</v>
      </c>
      <c r="AJ15" s="22">
        <v>8.9</v>
      </c>
      <c r="AK15" s="22">
        <v>9.1999999999999993</v>
      </c>
      <c r="AL15" s="22">
        <v>14.15</v>
      </c>
      <c r="AM15" s="22">
        <v>0</v>
      </c>
      <c r="AN15" s="27"/>
      <c r="AO15" s="38">
        <f>IF(AA15&gt;0,AA15,"")</f>
        <v>8.6</v>
      </c>
      <c r="AP15" s="38">
        <f>IF(AB15&gt;0,AB15,"")</f>
        <v>14.05</v>
      </c>
      <c r="AQ15" s="40">
        <f>IF(SUM(Y15:AB15)-AC15&gt;0,SUM(Y15:AB15)-AC15,"")</f>
        <v>45.25</v>
      </c>
      <c r="AR15" s="40">
        <f>IF(AF15&gt;0,AF15,"")</f>
        <v>7.3999999999999995</v>
      </c>
      <c r="AS15" s="40">
        <f>IF(AG15&gt;0,AG15,"")</f>
        <v>12.78</v>
      </c>
      <c r="AT15" s="40">
        <f>IF(SUM(AD15:AG15)-AH15&gt;0,SUM(AD15:AG15)-AH15,"")</f>
        <v>40.68</v>
      </c>
      <c r="AU15" s="40">
        <f>IF(AQ15="","",MAX(AQ15,AT15))</f>
        <v>45.25</v>
      </c>
      <c r="AV15" s="40">
        <f>IF(AK15&gt;0,AK15,"")</f>
        <v>9.1999999999999993</v>
      </c>
      <c r="AW15" s="40">
        <f>IF(AL15&gt;0,AL15,"")</f>
        <v>14.15</v>
      </c>
      <c r="AX15" s="40">
        <f>IF(SUM(AI15:AL15)-AM15&gt;0,SUM(AI15:AL15)-AM15,"")</f>
        <v>47.050000000000004</v>
      </c>
      <c r="AY15" s="40">
        <f>IF(SUM(AU15,AX15)&gt;0,SUM(AU15,AX15),"")</f>
        <v>92.300000000000011</v>
      </c>
      <c r="AZ15" s="26">
        <v>13.7</v>
      </c>
      <c r="BA15" s="26">
        <v>9.5</v>
      </c>
      <c r="BB15" s="26">
        <v>9.8000000000000007</v>
      </c>
      <c r="BC15" s="26">
        <v>13.39</v>
      </c>
      <c r="BD15" s="26">
        <v>0</v>
      </c>
      <c r="BE15" s="26">
        <v>13.4</v>
      </c>
      <c r="BF15" s="26">
        <v>8.9</v>
      </c>
      <c r="BG15" s="26">
        <v>9.1</v>
      </c>
      <c r="BH15" s="26">
        <v>13.15</v>
      </c>
      <c r="BI15" s="26">
        <v>0</v>
      </c>
      <c r="BJ15" s="26">
        <v>3</v>
      </c>
      <c r="BK15" s="26">
        <v>1.8</v>
      </c>
      <c r="BL15" s="26">
        <v>2.1</v>
      </c>
      <c r="BM15" s="26">
        <v>2.82</v>
      </c>
      <c r="BN15" s="26">
        <v>0</v>
      </c>
      <c r="BO15" s="28"/>
      <c r="BP15" s="39">
        <f>IF(BB15&gt;0,BB15,"")</f>
        <v>9.8000000000000007</v>
      </c>
      <c r="BQ15" s="39">
        <f>IF(BC15&gt;0,BC15,"")</f>
        <v>13.39</v>
      </c>
      <c r="BR15" s="11">
        <f>IF(SUM(AZ15:BC15)-BD15&gt;0,SUM(AZ15:BC15)-BD15,"")</f>
        <v>46.39</v>
      </c>
      <c r="BS15" s="11">
        <f>IF(BG15&gt;0,BG15,"")</f>
        <v>9.1</v>
      </c>
      <c r="BT15" s="11">
        <f>IF(BH15&gt;0,BH15,"")</f>
        <v>13.15</v>
      </c>
      <c r="BU15" s="11">
        <f>IF(SUM(BE15:BH15)-BI15&gt;0,SUM(BE15:BH15)-BI15,"")</f>
        <v>44.55</v>
      </c>
      <c r="BV15" s="11">
        <f>IF(BR15="","",MAX(BR15,BU15))</f>
        <v>46.39</v>
      </c>
      <c r="BW15" s="11">
        <f>IF(BL15&gt;0,BL15,"")</f>
        <v>2.1</v>
      </c>
      <c r="BX15" s="11">
        <f>IF(BM15&gt;0,BM15,"")</f>
        <v>2.82</v>
      </c>
      <c r="BY15" s="11">
        <f>IF(SUM(BJ15:BM15)-BN15&gt;0,SUM(BJ15:BM15)-BN15,"")</f>
        <v>9.7200000000000006</v>
      </c>
      <c r="BZ15" s="11">
        <f>IF(SUM(BV15,BY15)&gt;0,SUM(BV15,BY15),"")</f>
        <v>56.11</v>
      </c>
      <c r="CA15" s="22">
        <v>4.4000000000000004</v>
      </c>
      <c r="CB15" s="22">
        <v>2.7</v>
      </c>
      <c r="CC15" s="22">
        <v>3.2</v>
      </c>
      <c r="CD15" s="22">
        <v>4.2</v>
      </c>
      <c r="CE15" s="22">
        <v>0</v>
      </c>
      <c r="CF15" s="22">
        <v>13.3</v>
      </c>
      <c r="CG15" s="22">
        <v>9.3000000000000007</v>
      </c>
      <c r="CH15" s="22">
        <v>8</v>
      </c>
      <c r="CI15" s="22">
        <v>13.17</v>
      </c>
      <c r="CJ15" s="22">
        <v>0.8</v>
      </c>
      <c r="CK15" s="22"/>
      <c r="CL15" s="22"/>
      <c r="CM15" s="22"/>
      <c r="CN15" s="22"/>
      <c r="CO15" s="22"/>
      <c r="CP15" s="27"/>
      <c r="CQ15" s="38">
        <f>IF(CC15&gt;0,CC15,"")</f>
        <v>3.2</v>
      </c>
      <c r="CR15" s="38">
        <f>IF(CD15&gt;0,CD15,"")</f>
        <v>4.2</v>
      </c>
      <c r="CS15" s="40">
        <f>IF(SUM(CA15:CD15)-CE15&gt;0,SUM(CA15:CD15)-CE15,"")</f>
        <v>14.5</v>
      </c>
      <c r="CT15" s="40">
        <f>IF(CH15&gt;0,CH15,"")</f>
        <v>8</v>
      </c>
      <c r="CU15" s="40">
        <f>IF(CI15&gt;0,CI15,"")</f>
        <v>13.17</v>
      </c>
      <c r="CV15" s="40">
        <f>IF(SUM(CF15:CI15)-CJ15&gt;0,SUM(CF15:CI15)-CJ15,"")</f>
        <v>42.970000000000006</v>
      </c>
      <c r="CW15" s="40">
        <f>IF(CS15="","",MAX(CS15,CV15))</f>
        <v>42.970000000000006</v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>
        <f>IF(SUM(CW15,CZ15)&gt;0,SUM(CW15,CZ15),"")</f>
        <v>42.970000000000006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9.0500000000000007</v>
      </c>
      <c r="SW15" s="22">
        <f>IF($CP15="P",CB15,(CB15+BA15)/2)</f>
        <v>6.1</v>
      </c>
      <c r="SX15" s="22">
        <f>IF($CP15="P",CC15,(CC15+BB15)/2)</f>
        <v>6.5</v>
      </c>
      <c r="SY15" s="22">
        <f>IF($CP15="P",CD15,(CD15+BC15)/2)</f>
        <v>8.7949999999999999</v>
      </c>
      <c r="SZ15" s="22">
        <f>IF($CP15="P",CE15,(CE15+BD15)/2)</f>
        <v>0</v>
      </c>
      <c r="TA15" s="22">
        <f>IF($CP15="P",CF15,(CF15+BE15)/2)</f>
        <v>13.350000000000001</v>
      </c>
      <c r="TB15" s="22">
        <f>IF($CP15="P",CG15,(CG15+BF15)/2)</f>
        <v>9.1000000000000014</v>
      </c>
      <c r="TC15" s="22">
        <f>IF($CP15="P",CH15,(CH15+BG15)/2)</f>
        <v>8.5500000000000007</v>
      </c>
      <c r="TD15" s="22">
        <f>IF($CP15="P",CI15,(CI15+BH15)/2)</f>
        <v>13.16</v>
      </c>
      <c r="TE15" s="22">
        <f>IF($CP15="P",CJ15,(CJ15+BI15)/2)</f>
        <v>0.4</v>
      </c>
      <c r="TF15" s="22">
        <f>IF($CP15="P",CK15,(CK15+BJ15)/2)</f>
        <v>1.5</v>
      </c>
      <c r="TG15" s="22">
        <f>IF($CP15="P",CL15,(CL15+BK15)/2)</f>
        <v>0.9</v>
      </c>
      <c r="TH15" s="22">
        <f>IF($CP15="P",CM15,(CM15+BL15)/2)</f>
        <v>1.05</v>
      </c>
      <c r="TI15" s="22">
        <f>IF($CP15="P",CN15,(CN15+BM15)/2)</f>
        <v>1.41</v>
      </c>
      <c r="TJ15" s="22">
        <f>IF($CP15="P",CO15,(CO15+BN15)/2)</f>
        <v>0</v>
      </c>
      <c r="TK15" s="27" t="s">
        <v>46</v>
      </c>
      <c r="TL15" s="40">
        <f>IF(SX15&gt;0,SX15,"")</f>
        <v>6.5</v>
      </c>
      <c r="TM15" s="40">
        <f>IF(SY15&gt;0,SY15,"")</f>
        <v>8.7949999999999999</v>
      </c>
      <c r="TN15" s="40">
        <f>IF(SUM(SV15:SY15)-SZ15&gt;0,SUM(SV15:SY15)-SZ15,"")</f>
        <v>30.445</v>
      </c>
      <c r="TO15" s="40">
        <f>IF(TC15&gt;0,TC15,"")</f>
        <v>8.5500000000000007</v>
      </c>
      <c r="TP15" s="40">
        <f>IF(TD15&gt;0,TD15,"")</f>
        <v>13.16</v>
      </c>
      <c r="TQ15" s="40">
        <f>IF(SUM(TA15:TD15)-TE15&gt;0,SUM(TA15:TD15)-TE15,"")</f>
        <v>43.760000000000005</v>
      </c>
      <c r="TR15" s="40">
        <f>IF(MAX(TN15,TQ15)&gt;0,MAX(TN15,TQ15),"")</f>
        <v>43.760000000000005</v>
      </c>
      <c r="TS15" s="40">
        <f>IF(TH15&gt;0,TH15,"")</f>
        <v>1.05</v>
      </c>
      <c r="TT15" s="40">
        <f>IF(TI15&gt;0,TI15,"")</f>
        <v>1.41</v>
      </c>
      <c r="TU15" s="40">
        <f>IF(SUM(TF15:TI15)-TJ15&gt;0,SUM(TF15:TI15)-TJ15,"")</f>
        <v>4.8600000000000003</v>
      </c>
      <c r="TV15" s="40">
        <f>IF(SUM(TR15,TU15)&gt;0,SUM(TR15,TU15),"")</f>
        <v>48.620000000000005</v>
      </c>
    </row>
    <row r="16" spans="1:542" x14ac:dyDescent="0.2">
      <c r="A16" s="4" t="str" cm="1">
        <f t="array" ref="A16">IF(AND(J16&lt;&gt;"",J16&lt;&gt;"No DD"),SUMPRODUCT((J$4:J$37&lt;&gt;"")*(J$4:J$37&lt;&gt;"No DD")*(F$4:F$37&gt;F16))+1,IF(J16="No DD",SUMPRODUCT((J$4:J$37="No DD")*(F$4:F$37&gt;F16))+1+SUMPRODUCT((J$4:J$37&lt;&gt;"")*(J$4:J$37&lt;&gt;"No DD")),""))</f>
        <v/>
      </c>
      <c r="B16" s="4" t="str" cm="1">
        <f t="array" ref="B16">IF(AND(J16&lt;&gt;"",J16&lt;&gt;"No DD",G16=""),SUMPRODUCT((J$4:J$37&lt;&gt;"")*(J$4:J$37&lt;&gt;"No DD")*(G$4:G$37="")*(F$4:F$37&gt;F16))+1,IF(J16="No DD",SUMPRODUCT((J$4:J$37="No DD")*(F$4:F$37&gt;F16)*(G$4:G$37=""))+1+SUMPRODUCT((J$4:J$37&lt;&gt;"")*(G$4:G$37="")*(J$4:J$37&lt;&gt;"No DD")),""))</f>
        <v/>
      </c>
      <c r="C16" s="5" t="s">
        <v>167</v>
      </c>
      <c r="D16" s="4" t="s">
        <v>6</v>
      </c>
      <c r="E16" s="4">
        <v>2006</v>
      </c>
      <c r="F16" s="9">
        <f>SUM(L16:V16)+SUM(L16:T16)*0.0000001+SUM(L16)*0.0000000000001</f>
        <v>148.34001483400465</v>
      </c>
      <c r="G16" s="66"/>
      <c r="H16" s="3" t="str">
        <f>IF(OR(AND(AO16&gt;=AY$39,AO16&lt;&gt;"",AQ16&gt;=AY$43,AQ16&lt;&gt;"",AN16=""),AND(AR16&gt;=AY$39,AR16&lt;&gt;"",AT16&gt;=AY$43,AT16&lt;&gt;"",AN16=""),AND(AV16&gt;=AY$39,AV16&lt;&gt;"",AX16&gt;=AY$43,AX16&lt;&gt;"",AN16=""),AND(BP16&gt;=BZ$39,BP16&lt;&gt;"",BR16&gt;=BZ$43,BR16&lt;&gt;"",BO16=""),AND(BS16&gt;=BZ$39,BS16&lt;&gt;"",BU16&gt;=BZ$43,BU16&lt;&gt;"",BO16=""),AND(BW16&gt;=BZ$39,BW16&lt;&gt;"",BY16&gt;=BZ$43,BY16&lt;&gt;"",BO16=""),AND(CQ16&gt;=DA$39,CQ16&lt;&gt;"",CS16&gt;=DA$43,CS16&lt;&gt;"",CP16=""),AND(CT16&gt;=DA$39,CT16&lt;&gt;"",CV16&gt;=DA$43,CV16&lt;&gt;"",CP16=""),AND(CX16&gt;=DA$39,CX16&lt;&gt;"",CZ16&gt;=DA$43,CZ16&lt;&gt;"",CP16=""),AND(DX16&gt;=EK$39,DX16&lt;&gt;"",DZ16&gt;=EK$43,DZ16&lt;&gt;""),AND(EA16&gt;=EK$39,EA16&lt;&gt;"",EC16&gt;=EK$43,EC16&lt;&gt;""),AND(EE16&gt;=EK$39,EE16&lt;&gt;"",EG16&gt;=EK$43,EG16&lt;&gt;""),AND(EH16&gt;=EK$39,EH16&lt;&gt;"",EJ16&gt;=EK$43,EJ16&lt;&gt;""),AND(FF16&gt;=FS$39,FF16&lt;&gt;"",FH16&gt;=FS$43,FH16&lt;&gt;""),AND(FI16&gt;=FS$39,FI16&lt;&gt;"",FK16&gt;=FS$43,FK16&lt;&gt;""),AND(FM16&gt;=FS$39,FM16&lt;&gt;"",FO16&gt;=FS$43,FO16&lt;&gt;""),AND(FP16&gt;=FS$39,FP16&lt;&gt;"",FR16&gt;=FS$43,FR16&lt;&gt;""),AND(GN16&gt;=HA$39,GN16&lt;&gt;"",GP16&gt;=HA$43,GP16&lt;&gt;""),AND(GQ16&gt;=HA$39,GQ16&lt;&gt;"",GS16&gt;=HA$43,GS16&lt;&gt;""),AND(GU16&gt;=HA$39,GU16&lt;&gt;"",GW16&gt;=HA$43,GW16&lt;&gt;""),AND(GX16&gt;=HA$39,GX16&lt;&gt;"",GZ16&gt;=HA$43,GZ16&lt;&gt;""),AND(HV16&gt;=II$39,HV16&lt;&gt;"",HX16&gt;=II$43,HX16&lt;&gt;""),AND(HY16&gt;=II$39,HY16&lt;&gt;"",IA16&gt;=II$43,IA16&lt;&gt;""),AND(IC16&gt;=II$39,IC16&lt;&gt;"",IE16&gt;=II$43,IE16&lt;&gt;""),AND(IF16&gt;=II$39,IF16&lt;&gt;"",IH16&gt;=II$43,IH16&lt;&gt;""),AND(JD16&gt;=JQ$39,JD16&lt;&gt;"",JF16&gt;=JQ$43,JF16&lt;&gt;""),AND(JG16&gt;=JQ$39,JG16&lt;&gt;"",JI16&gt;=JQ$43,JI16&lt;&gt;""),AND(JK16&gt;=JQ$39,JK16&lt;&gt;"",JM16&gt;=JQ$43,JM16&lt;&gt;""),AND(JN16&gt;=JQ$39,JN16&lt;&gt;"",JP16&gt;=JQ$43,JP16&lt;&gt;""),AND(KL16&gt;=KY$39,KL16&lt;&gt;"",KN16&gt;=KY$43,KN16&lt;&gt;""),AND(KO16&gt;=KY$39,KO16&lt;&gt;"",KQ16&gt;=KY$43,KQ16&lt;&gt;""),AND(KS16&gt;=KY$39,KS16&lt;&gt;"",KU16&gt;=KY$43,KU16&lt;&gt;""),AND(KV16&gt;=KY$39,KV16&lt;&gt;"",KX16&gt;=KY$43,KX16&lt;&gt;""),AND(LT16&gt;=MG$39,LT16&lt;&gt;"",LV16&gt;=MG$43,LV16&lt;&gt;""),AND(LW16&gt;=MG$39,LW16&lt;&gt;"",LY16&gt;=MG$43,LY16&lt;&gt;""),AND(MA16&gt;=MG$39,MA16&lt;&gt;"",MC16&gt;=MG$43,MC16&lt;&gt;""),AND(MD16&gt;=MG$39,MD16&lt;&gt;"",MF16&gt;=MG$43,MF16&lt;&gt;""),AND(NB16&gt;=NO$39,NB16&lt;&gt;"",ND16&gt;=NO$43,ND16&lt;&gt;""),AND(NE16&gt;=NO$39,NE16&lt;&gt;"",NG16&gt;=NO$43,NG16&lt;&gt;""),AND(NI16&gt;=NO$39,NI16&lt;&gt;"",NK16&gt;=NO$43,NK16&lt;&gt;""),AND(NL16&gt;=NO$39,NL16&lt;&gt;"",NN16&gt;=NO$43,NN16&lt;&gt;""),AND(OJ16&gt;=OW$39,OJ16&lt;&gt;"",OL16&gt;=OW$43,OL16&lt;&gt;""),AND(OM16&gt;=OW$39,OM16&lt;&gt;"",OO16&gt;=OW$43,OO16&lt;&gt;""),AND(OQ16&gt;=OW$39,OQ16&lt;&gt;"",OS16&gt;=OW$43,OS16&lt;&gt;""),AND(OT16&gt;=OW$39,OT16&lt;&gt;"",OV16&gt;=OW$43,OV16&lt;&gt;""),AND(PR16&gt;=QE$39,PR16&lt;&gt;"",PT16&gt;=QE$43,PT16&lt;&gt;""),AND(PU16&gt;=QE$39,PU16&lt;&gt;"",PW16&gt;=QE$43,PW16&lt;&gt;""),AND(PY16&gt;=QE$39,PY16&lt;&gt;"",QA16&gt;=QE$43,QA16&lt;&gt;""),AND(QB16&gt;=QE$39,QB16&lt;&gt;"",QD16&gt;=QE$43,QD16&lt;&gt;""),AND(QZ16&gt;=RM$39,QZ16&lt;&gt;"",RB16&gt;=RM$43,RB16&lt;&gt;""),AND(RC16&gt;=RM$39,RC16&lt;&gt;"",RE16&gt;=RM$43,RE16&lt;&gt;""),AND(RG16&gt;=RM$39,RG16&lt;&gt;"",RI16&gt;=RM$43,RI16&lt;&gt;""),AND(RJ16&gt;=RM$39,RJ16&lt;&gt;"",RL16&gt;=RM$43,RL16&lt;&gt;""),AND(SH16&gt;=SU$39,SH16&lt;&gt;"",SJ16&gt;=SU$43,SJ16&lt;&gt;""),AND(SK16&gt;=SU$39,SK16&lt;&gt;"",SM16&gt;=SU$43,SM16&lt;&gt;""),AND(SO16&gt;=SU$39,SO16&lt;&gt;"",SQ16&gt;=SU$43,SQ16&lt;&gt;""),AND(SR16&gt;=SU$39,SR16&lt;&gt;"",ST16&gt;=SU$43,ST16&lt;&gt;"")),"P","")</f>
        <v/>
      </c>
      <c r="I16" s="3" t="str">
        <f>IF(OR(AND(AQ16&gt;=AY$43,AQ16&lt;&gt;"",AN16=""),AND(AT16&gt;=AY$43,AT16&lt;&gt;"",AN16=""),AND(AX16&gt;=AY$43,AX16&lt;&gt;"",AN16=""),AND(BR16&gt;=BZ$43,BR16&lt;&gt;"",BO16=""),AND(BU16&gt;=BZ$43,BU16&lt;&gt;"",BO16=""),AND(BY16&gt;=BZ$43,BY16&lt;&gt;"",BO16=""),AND(CS16&gt;=DA$43,CS16&lt;&gt;"",CP16=""),AND(CV16&gt;=DA$43,CV16&lt;&gt;"",CP16=""),AND(CZ16&gt;=DA$43,CZ16&lt;&gt;"",CP16=""),AND(DZ16&gt;=EK$43,DZ16&lt;&gt;""),AND(EC16&gt;=EK$43,EC16&lt;&gt;""),AND(EG16&gt;=EK$43,EG16&lt;&gt;""),AND(EJ16&gt;=EK$43,EJ16&lt;&gt;""),AND(FH16&gt;=FS$43,FH16&lt;&gt;""),AND(FK16&gt;=FS$43,FK16&lt;&gt;""),AND(FO16&gt;=FS$43,FO16&lt;&gt;""),AND(FR16&gt;=FS$43,FR16&lt;&gt;""),AND(GP16&gt;=HA$43,GP16&lt;&gt;""),AND(GS16&gt;=HA$43,GS16&lt;&gt;""),AND(GW16&gt;=HA$43,GW16&lt;&gt;""),AND(GZ16&gt;=HA$43,GZ16&lt;&gt;""),AND(HX16&gt;=II$43,HX16&lt;&gt;""),AND(IA16&gt;=II$43,IA16&lt;&gt;""),AND(IE16&gt;=II$43,IE16&lt;&gt;""),AND(IH16&gt;=II$43,IH16&lt;&gt;""),AND(JF16&gt;=JQ$43,JF16&lt;&gt;""),AND(JI16&gt;=JQ$43,JI16&lt;&gt;""),AND(JM16&gt;=JQ$43,JM16&lt;&gt;""),AND(JP16&gt;=JQ$43,JP16&lt;&gt;""),AND(KN16&gt;=KY$43,KN16&lt;&gt;""),AND(KQ16&gt;=KY$43,KQ16&lt;&gt;""),AND(KU16&gt;=KY$43,KU16&lt;&gt;""),AND(KX16&gt;=KY$43,KX16&lt;&gt;""),AND(LV16&gt;=MG$43,LV16&lt;&gt;""),AND(LY16&gt;=MG$43,LY16&lt;&gt;""),AND(MC16&gt;=MG$43,MC16&lt;&gt;""),AND(MF16&gt;=MG$43,MF16&lt;&gt;""),AND(ND16&gt;=NO$43,ND16&lt;&gt;""),AND(NG16&gt;=NO$43,NG16&lt;&gt;""),AND(NK16&gt;=NO$43,NK16&lt;&gt;""),AND(NN16&gt;=NO$43,NN16&lt;&gt;""),AND(OL16&gt;=OW$43,OL16&lt;&gt;""),AND(OO16&gt;=OW$43,OO16&lt;&gt;""),AND(OS16&gt;=OW$43,OS16&lt;&gt;""),AND(OV16&gt;=OW$43,OV16&lt;&gt;""),AND(PT16&gt;=QE$43,PT16&lt;&gt;""),AND(PW16&gt;=QE$43,PW16&lt;&gt;""),AND(QA16&gt;=QE$43,QA16&lt;&gt;""),AND(QD16&gt;=QE$43,QD16&lt;&gt;""),AND(RB16&gt;=RM$43,RB16&lt;&gt;""),AND(RE16&gt;=RM$43,RE16&lt;&gt;""),AND(RI16&gt;=RM$43,RI16&lt;&gt;""),AND(RL16&gt;=RM$43,RL16&lt;&gt;""),AND(SJ16&gt;=SU$43,SJ16&lt;&gt;""),AND(SM16&gt;=SU$43,SM16&lt;&gt;""),AND(SQ16&gt;=SU$43,SQ16&lt;&gt;""),AND(ST16&gt;=SU$43,ST16&lt;&gt;"")),"P","")</f>
        <v/>
      </c>
      <c r="J16" s="36" t="str">
        <f>IF(AND(I16="P",H16=""),"No DD",IF(OR(AND(AO16&gt;=AY$42,AO16&lt;&gt;"",AQ16&gt;=AY$46,AQ16&lt;&gt;"",AN16=""),AND(AR16&gt;=AY$42,AR16&lt;&gt;"",AT16&gt;=AY$46,AT16&lt;&gt;"",AN16=""),AND(AV16&gt;=AY$42,AV16&lt;&gt;"",AX16&gt;=AY$46,AX16&lt;&gt;"",AN16=""),AND(BP16&gt;=BZ$42,BP16&lt;&gt;"",BR16&gt;=BZ$46,BR16&lt;&gt;"",BO16=""),AND(BS16&gt;=BZ$42,BS16&lt;&gt;"",BU16&gt;=BZ$46,BU16&lt;&gt;"",BO16=""),AND(BW16&gt;=BZ$42,BW16&lt;&gt;"",BY16&gt;=BZ$46,BY16&lt;&gt;"",BO16=""),AND(CQ16&gt;=DA$42,CQ16&lt;&gt;"",CS16&gt;=DA$46,CS16&lt;&gt;"",CP16=""),AND(CT16&gt;=DA$42,CT16&lt;&gt;"",CV16&gt;=DA$46,CV16&lt;&gt;"",CP16=""),AND(CX16&gt;=DA$42,CX16&lt;&gt;"",CZ16&gt;=DA$46,CZ16&lt;&gt;"",CP16=""),AND(DX16&gt;=EK$42,DX16&lt;&gt;"",DZ16&gt;=EK$46,DZ16&lt;&gt;""),AND(EA16&gt;=EK$42,EA16&lt;&gt;"",EC16&gt;=EK$46,EC16&lt;&gt;""),AND(EE16&gt;=EK$42,EE16&lt;&gt;"",EG16&gt;=EK$46,EG16&lt;&gt;""),AND(EH16&gt;=EK$42,EH16&lt;&gt;"",EJ16&gt;=EK$46,EJ16&lt;&gt;""),AND(FF16&gt;=FS$42,FF16&lt;&gt;"",FH16&gt;=FS$46,FH16&lt;&gt;""),AND(FI16&gt;=FS$42,FI16&lt;&gt;"",FK16&gt;=FS$46,FK16&lt;&gt;""),AND(FM16&gt;=FS$42,FM16&lt;&gt;"",FO16&gt;=FS$46,FO16&lt;&gt;""),AND(FP16&gt;=FS$42,FP16&lt;&gt;"",FR16&gt;=FS$46,FR16&lt;&gt;""),AND(GN16&gt;=HA$42,GN16&lt;&gt;"",GP16&gt;=HA$46,GP16&lt;&gt;""),AND(GQ16&gt;=HA$42,GQ16&lt;&gt;"",GS16&gt;=HA$46,GS16&lt;&gt;""),AND(GU16&gt;=HA$42,GU16&lt;&gt;"",GW16&gt;=HA$46,GW16&lt;&gt;""),AND(GX16&gt;=HA$42,GX16&lt;&gt;"",GZ16&gt;=HA$46,GZ16&lt;&gt;""),AND(HV16&gt;=II$42,HV16&lt;&gt;"",HX16&gt;=II$46,HX16&lt;&gt;""),AND(HY16&gt;=II$42,HY16&lt;&gt;"",IA16&gt;=II$46,IA16&lt;&gt;""),AND(IC16&gt;=II$42,IC16&lt;&gt;"",IE16&gt;=II$46,IE16&lt;&gt;""),AND(IF16&gt;=II$42,IF16&lt;&gt;"",IH16&gt;=II$46,IH16&lt;&gt;""),AND(JD16&gt;=JQ$42,JD16&lt;&gt;"",JF16&gt;=JQ$46,JF16&lt;&gt;""),AND(JG16&gt;=JQ$42,JG16&lt;&gt;"",JI16&gt;=JQ$46,JI16&lt;&gt;""),AND(JK16&gt;=JQ$42,JK16&lt;&gt;"",JM16&gt;=JQ$46,JM16&lt;&gt;""),AND(JN16&gt;=JQ$42,JN16&lt;&gt;"",JP16&gt;=JQ$46,JP16&lt;&gt;""),AND(KL16&gt;=KY$42,KL16&lt;&gt;"",KN16&gt;=KY$46,KN16&lt;&gt;""),AND(KO16&gt;=KY$42,KO16&lt;&gt;"",KQ16&gt;=KY$46,KQ16&lt;&gt;""),AND(KS16&gt;=KY$42,KS16&lt;&gt;"",KU16&gt;=KY$46,KU16&lt;&gt;""),AND(KV16&gt;=KY$42,KV16&lt;&gt;"",KX16&gt;=KY$46,KX16&lt;&gt;""),AND(LT16&gt;=MG$42,LT16&lt;&gt;"",LV16&gt;=MG$46,LV16&lt;&gt;""),AND(LW16&gt;=MG$42,LW16&lt;&gt;"",LY16&gt;=MG$46,LY16&lt;&gt;""),AND(MA16&gt;=MG$42,MA16&lt;&gt;"",MC16&gt;=MG$46,MC16&lt;&gt;""),AND(MD16&gt;=MG$42,MD16&lt;&gt;"",MF16&gt;=MG$46,MF16&lt;&gt;""),AND(NB16&gt;=NO$42,NB16&lt;&gt;"",ND16&gt;=NO$46,ND16&lt;&gt;""),AND(NE16&gt;=NO$42,NE16&lt;&gt;"",NG16&gt;=NO$46,NG16&lt;&gt;""),AND(NI16&gt;=NO$42,NI16&lt;&gt;"",NK16&gt;=NO$46,NK16&lt;&gt;""),AND(NL16&gt;=NO$42,NL16&lt;&gt;"",NN16&gt;=NO$46,NN16&lt;&gt;""),AND(OJ16&gt;=OW$42,OJ16&lt;&gt;"",OL16&gt;=OW$46,OL16&lt;&gt;""),AND(OM16&gt;=OW$42,OM16&lt;&gt;"",OO16&gt;=OW$46,OO16&lt;&gt;""),AND(OQ16&gt;=OW$42,OQ16&lt;&gt;"",OS16&gt;=OW$46,OS16&lt;&gt;""),AND(OT16&gt;=OW$42,OT16&lt;&gt;"",OV16&gt;=OW$46,OV16&lt;&gt;""),AND(PR16&gt;=QE$42,PR16&lt;&gt;"",PT16&gt;=QE$46,PT16&lt;&gt;""),AND(PU16&gt;=QE$42,PU16&lt;&gt;"",PW16&gt;=QE$46,PW16&lt;&gt;""),AND(PY16&gt;=QE$42,PY16&lt;&gt;"",QA16&gt;=QE$46,QA16&lt;&gt;""),AND(QB16&gt;=QE$42,QB16&lt;&gt;"",QD16&gt;=QE$46,QD16&lt;&gt;""),AND(QZ16&gt;=RM$42,QZ16&lt;&gt;"",RB16&gt;=RM$46,RB16&lt;&gt;""),AND(RC16&gt;=RM$42,RC16&lt;&gt;"",RE16&gt;=RM$46,RE16&lt;&gt;""),AND(RG16&gt;=RM$42,RG16&lt;&gt;"",RI16&gt;=RM$46,RI16&lt;&gt;""),AND(RJ16&gt;=RM$42,RJ16&lt;&gt;"",RL16&gt;=RM$46,RL16&lt;&gt;""),AND(SH16&gt;=SU$42,SH16&lt;&gt;"",SJ16&gt;=SU$46,SJ16&lt;&gt;""),AND(SK16&gt;=SU$42,SK16&lt;&gt;"",SM16&gt;=SU$46,SM16&lt;&gt;""),AND(SO16&gt;=SU$42,SO16&lt;&gt;"",SQ16&gt;=SU$46,SQ16&lt;&gt;""),AND(SR16&gt;=SU$42,SR16&lt;&gt;"",ST16&gt;=SU$46,ST16&lt;&gt;"")),"Merit",IF(OR(AND(AO16&gt;=AY$41,AO16&lt;&gt;"",AQ16&gt;=AY$45,AQ16&lt;&gt;"",AN16=""),AND(AR16&gt;=AY$41,AR16&lt;&gt;"",AT16&gt;=AY$45,AT16&lt;&gt;"",AN16=""),AND(AV16&gt;=AY$41,AV16&lt;&gt;"",AX16&gt;=AY$45,AX16&lt;&gt;"",AN16=""),AND(BP16&gt;=BZ$41,BP16&lt;&gt;"",BR16&gt;=BZ$45,BR16&lt;&gt;"",BO16=""),AND(BS16&gt;=BZ$41,BS16&lt;&gt;"",BU16&gt;=BZ$45,BU16&lt;&gt;"",BO16=""),AND(BW16&gt;=BZ$41,BW16&lt;&gt;"",BY16&gt;=BZ$45,BY16&lt;&gt;"",BO16=""),AND(CQ16&gt;=DA$41,CQ16&lt;&gt;"",CS16&gt;=DA$45,CS16&lt;&gt;"",CP16=""),AND(CT16&gt;=DA$41,CT16&lt;&gt;"",CV16&gt;=DA$45,CV16&lt;&gt;"",CP16=""),AND(CX16&gt;=DA$41,CX16&lt;&gt;"",CZ16&gt;=DA$45,CZ16&lt;&gt;"",CP16=""),AND(DX16&gt;=EK$41,DX16&lt;&gt;"",DZ16&gt;=EK$45,DZ16&lt;&gt;""),AND(EA16&gt;=EK$41,EA16&lt;&gt;"",EC16&gt;=EK$45,EC16&lt;&gt;""),AND(EE16&gt;=EK$41,EE16&lt;&gt;"",EG16&gt;=EK$45,EG16&lt;&gt;""),AND(EH16&gt;=EK$41,EH16&lt;&gt;"",EJ16&gt;=EK$45,EJ16&lt;&gt;""),AND(FF16&gt;=FS$41,FF16&lt;&gt;"",FH16&gt;=FS$45,FH16&lt;&gt;""),AND(FI16&gt;=FS$41,FI16&lt;&gt;"",FK16&gt;=FS$45,FK16&lt;&gt;""),AND(FM16&gt;=FS$41,FM16&lt;&gt;"",FO16&gt;=FS$45,FO16&lt;&gt;""),AND(FP16&gt;=FS$41,FP16&lt;&gt;"",FR16&gt;=FS$45,FR16&lt;&gt;""),AND(GN16&gt;=HA$41,GN16&lt;&gt;"",GP16&gt;=HA$45,GP16&lt;&gt;""),AND(GQ16&gt;=HA$41,GQ16&lt;&gt;"",GS16&gt;=HA$45,GS16&lt;&gt;""),AND(GU16&gt;=HA$41,GU16&lt;&gt;"",GW16&gt;=HA$45,GW16&lt;&gt;""),AND(GX16&gt;=HA$41,GX16&lt;&gt;"",GZ16&gt;=HA$45,GZ16&lt;&gt;""),AND(HV16&gt;=II$41,HV16&lt;&gt;"",HX16&gt;=II$45,HX16&lt;&gt;""),AND(HY16&gt;=II$41,HY16&lt;&gt;"",IA16&gt;=II$45,IA16&lt;&gt;""),AND(IC16&gt;=II$41,IC16&lt;&gt;"",IE16&gt;=II$45,IE16&lt;&gt;""),AND(IF16&gt;=II$41,IF16&lt;&gt;"",IH16&gt;=II$45,IH16&lt;&gt;""),AND(JD16&gt;=JQ$41,JD16&lt;&gt;"",JF16&gt;=JQ$45,JF16&lt;&gt;""),AND(JG16&gt;=JQ$41,JG16&lt;&gt;"",JI16&gt;=JQ$45,JI16&lt;&gt;""),AND(JK16&gt;=JQ$41,JK16&lt;&gt;"",JM16&gt;=JQ$45,JM16&lt;&gt;""),AND(JN16&gt;=JQ$41,JN16&lt;&gt;"",JP16&gt;=JQ$45,JP16&lt;&gt;""),AND(KL16&gt;=KY$41,KL16&lt;&gt;"",KN16&gt;=KY$45,KN16&lt;&gt;""),AND(KO16&gt;=KY$41,KO16&lt;&gt;"",KQ16&gt;=KY$45,KQ16&lt;&gt;""),AND(KS16&gt;=KY$41,KS16&lt;&gt;"",KU16&gt;=KY$45,KU16&lt;&gt;""),AND(KV16&gt;=KY$41,KV16&lt;&gt;"",KX16&gt;=KY$45,KX16&lt;&gt;""),AND(LT16&gt;=MG$41,LT16&lt;&gt;"",LV16&gt;=MG$45,LV16&lt;&gt;""),AND(LW16&gt;=MG$41,LW16&lt;&gt;"",LY16&gt;=MG$45,LY16&lt;&gt;""),AND(MA16&gt;=MG$41,MA16&lt;&gt;"",MC16&gt;=MG$45,MC16&lt;&gt;""),AND(MD16&gt;=MG$41,MD16&lt;&gt;"",MF16&gt;=MG$45,MF16&lt;&gt;""),AND(NB16&gt;=NO$41,NB16&lt;&gt;"",ND16&gt;=NO$45,ND16&lt;&gt;""),AND(NE16&gt;=NO$41,NE16&lt;&gt;"",NG16&gt;=NO$45,NG16&lt;&gt;""),AND(NI16&gt;=NO$41,NI16&lt;&gt;"",NK16&gt;=NO$45,NK16&lt;&gt;""),AND(NL16&gt;=NO$41,NL16&lt;&gt;"",NN16&gt;=NO$45,NN16&lt;&gt;""),AND(OJ16&gt;=OW$41,OJ16&lt;&gt;"",OL16&gt;=OW$45,OL16&lt;&gt;""),AND(OM16&gt;=OW$41,OM16&lt;&gt;"",OO16&gt;=OW$45,OO16&lt;&gt;""),AND(OQ16&gt;=OW$41,OQ16&lt;&gt;"",OS16&gt;=OW$45,OS16&lt;&gt;""),AND(OT16&gt;=OW$41,OT16&lt;&gt;"",OV16&gt;=OW$45,OV16&lt;&gt;""),AND(PR16&gt;=QE$41,PR16&lt;&gt;"",PT16&gt;=QE$45,PT16&lt;&gt;""),AND(PU16&gt;=QE$41,PU16&lt;&gt;"",PW16&gt;=QE$45,PW16&lt;&gt;""),AND(PY16&gt;=QE$41,PY16&lt;&gt;"",QA16&gt;=QE$45,QA16&lt;&gt;""),AND(QB16&gt;=QE$41,QB16&lt;&gt;"",QD16&gt;=QE$45,QD16&lt;&gt;""),AND(QZ16&gt;=RM$41,QZ16&lt;&gt;"",RB16&gt;=RM$45,RB16&lt;&gt;""),AND(RC16&gt;=RM$41,RC16&lt;&gt;"",RE16&gt;=RM$45,RE16&lt;&gt;""),AND(RG16&gt;=RM$41,RG16&lt;&gt;"",RI16&gt;=RM$45,RI16&lt;&gt;""),AND(RJ16&gt;=RM$41,RJ16&lt;&gt;"",RL16&gt;=RM$45,RL16&lt;&gt;""),AND(SH16&gt;=SU$41,SH16&lt;&gt;"",SJ16&gt;=SU$45,SJ16&lt;&gt;""),AND(SK16&gt;=SU$41,SK16&lt;&gt;"",SM16&gt;=SU$45,SM16&lt;&gt;""),AND(SO16&gt;=SU$41,SO16&lt;&gt;"",SQ16&gt;=SU$45,SQ16&lt;&gt;""),AND(SR16&gt;=SU$41,SR16&lt;&gt;"",ST16&gt;=SU$45,ST16&lt;&gt;"")),"Excellence",IF(K16="P","Worlds Team",IF(H16="P","National Team","")))))</f>
        <v/>
      </c>
      <c r="K16" s="3" t="str">
        <f>IF(OR(AND(AO16&gt;=AY$40,AO16&lt;&gt;"",AQ16&gt;=AY$44,AQ16&lt;&gt;"",AN16=""),AND(AR16&gt;=AY$40,AR16&lt;&gt;"",AT16&gt;=AY$44,AT16&lt;&gt;"",AN16=""),AND(AV16&gt;=AY$40,AV16&lt;&gt;"",AX16&gt;=AY$44,AX16&lt;&gt;"",AN16=""),AND(BP16&gt;=BZ$40,BP16&lt;&gt;"",BR16&gt;=BZ$44,BR16&lt;&gt;"",BO16=""),AND(BS16&gt;=BZ$40,BS16&lt;&gt;"",BU16&gt;=BZ$44,BU16&lt;&gt;"",BO16=""),AND(BW16&gt;=BZ$40,BW16&lt;&gt;"",BY16&gt;=BZ$44,BY16&lt;&gt;"",BO16=""),AND(CQ16&gt;=DA$40,CQ16&lt;&gt;"",CS16&gt;=DA$44,CS16&lt;&gt;"",CP16=""),AND(CT16&gt;=DA$40,CT16&lt;&gt;"",CV16&gt;=DA$44,CV16&lt;&gt;"",CP16=""),AND(CX16&gt;=DA$40,CX16&lt;&gt;"",CZ16&gt;=DA$44,CZ16&lt;&gt;"",CP16=""),AND(DX16&gt;=EK$40,DX16&lt;&gt;"",DZ16&gt;=EK$44,DZ16&lt;&gt;""),AND(EA16&gt;=EK$40,EA16&lt;&gt;"",EC16&gt;=EK$44,EC16&lt;&gt;""),AND(EE16&gt;=EK$40,EE16&lt;&gt;"",EG16&gt;=EK$44,EG16&lt;&gt;""),AND(EH16&gt;=EK$40,EH16&lt;&gt;"",EJ16&gt;=EK$44,EJ16&lt;&gt;""),AND(FF16&gt;=FS$40,FF16&lt;&gt;"",FH16&gt;=FS$44,FH16&lt;&gt;""),AND(FI16&gt;=FS$40,FI16&lt;&gt;"",FK16&gt;=FS$44,FK16&lt;&gt;""),AND(FM16&gt;=FS$40,FM16&lt;&gt;"",FO16&gt;=FS$44,FO16&lt;&gt;""),AND(FP16&gt;=FS$40,FP16&lt;&gt;"",FR16&gt;=FS$44,FR16&lt;&gt;""),AND(GN16&gt;=HA$40,GN16&lt;&gt;"",GP16&gt;=HA$44,GP16&lt;&gt;""),AND(GQ16&gt;=HA$40,GQ16&lt;&gt;"",GS16&gt;=HA$44,GS16&lt;&gt;""),AND(GU16&gt;=HA$40,GU16&lt;&gt;"",GW16&gt;=HA$44,GW16&lt;&gt;""),AND(GX16&gt;=HA$40,GX16&lt;&gt;"",GZ16&gt;=HA$44,GZ16&lt;&gt;""),AND(HV16&gt;=II$40,HV16&lt;&gt;"",HX16&gt;=II$44,HX16&lt;&gt;""),AND(HY16&gt;=II$40,HY16&lt;&gt;"",IA16&gt;=II$44,IA16&lt;&gt;""),AND(IC16&gt;=II$40,IC16&lt;&gt;"",IE16&gt;=II$44,IE16&lt;&gt;""),AND(IF16&gt;=II$40,IF16&lt;&gt;"",IH16&gt;=II$44,IH16&lt;&gt;""),AND(JD16&gt;=JQ$40,JD16&lt;&gt;"",JF16&gt;=JQ$44,JF16&lt;&gt;""),AND(JG16&gt;=JQ$40,JG16&lt;&gt;"",JI16&gt;=JQ$44,JI16&lt;&gt;""),AND(JK16&gt;=JQ$40,JK16&lt;&gt;"",JM16&gt;=JQ$44,JM16&lt;&gt;""),AND(JN16&gt;=JQ$40,JN16&lt;&gt;"",JP16&gt;=JQ$44,JP16&lt;&gt;""),AND(KL16&gt;=KY$40,KL16&lt;&gt;"",KN16&gt;=KY$44,KN16&lt;&gt;""),AND(KO16&gt;=KY$40,KO16&lt;&gt;"",KQ16&gt;=KY$44,KQ16&lt;&gt;""),AND(KS16&gt;=KY$40,KS16&lt;&gt;"",KU16&gt;=KY$44,KU16&lt;&gt;""),AND(KV16&gt;=KY$40,KV16&lt;&gt;"",KX16&gt;=KY$44,KX16&lt;&gt;""),AND(LT16&gt;=MG$40,LT16&lt;&gt;"",LV16&gt;=MG$44,LV16&lt;&gt;""),AND(LW16&gt;=MG$40,LW16&lt;&gt;"",LY16&gt;=MG$44,LY16&lt;&gt;""),AND(MA16&gt;=MG$40,MA16&lt;&gt;"",MC16&gt;=MG$44,MC16&lt;&gt;""),AND(MD16&gt;=MG$40,MD16&lt;&gt;"",MF16&gt;=MG$44,MF16&lt;&gt;""),AND(NB16&gt;=NO$40,NB16&lt;&gt;"",ND16&gt;=NO$44,ND16&lt;&gt;""),AND(NE16&gt;=NO$40,NE16&lt;&gt;"",NG16&gt;=NO$44,NG16&lt;&gt;""),AND(NI16&gt;=NO$40,NI16&lt;&gt;"",NK16&gt;=NO$44,NK16&lt;&gt;""),AND(NL16&gt;=NO$40,NL16&lt;&gt;"",NN16&gt;=NO$44,NN16&lt;&gt;""),AND(OJ16&gt;=OW$40,OJ16&lt;&gt;"",OL16&gt;=OW$44,OL16&lt;&gt;""),AND(OM16&gt;=OW$40,OM16&lt;&gt;"",OO16&gt;=OW$44,OO16&lt;&gt;""),AND(OQ16&gt;=OW$40,OQ16&lt;&gt;"",OS16&gt;=OW$44,OS16&lt;&gt;""),AND(OT16&gt;=OW$40,OT16&lt;&gt;"",OV16&gt;=OW$44,OV16&lt;&gt;""),AND(PR16&gt;=QE$40,PR16&lt;&gt;"",PT16&gt;=QE$44,PT16&lt;&gt;""),AND(PU16&gt;=QE$40,PU16&lt;&gt;"",PW16&gt;=QE$44,PW16&lt;&gt;""),AND(PY16&gt;=QE$40,PY16&lt;&gt;"",QA16&gt;=QE$44,QA16&lt;&gt;""),AND(QB16&gt;=QE$40,QB16&lt;&gt;"",QD16&gt;=QE$44,QD16&lt;&gt;""),AND(QZ16&gt;=RM$40,QZ16&lt;&gt;"",RB16&gt;=RM$44,RB16&lt;&gt;""),AND(RC16&gt;=RM$40,RC16&lt;&gt;"",RE16&gt;=RM$44,RE16&lt;&gt;""),AND(RG16&gt;=RM$40,RG16&lt;&gt;"",RI16&gt;=RM$44,RI16&lt;&gt;""),AND(RJ16&gt;=RM$40,RJ16&lt;&gt;"",RL16&gt;=RM$44,RL16&lt;&gt;""),AND(SH16&gt;=SU$40,SH16&lt;&gt;"",SJ16&gt;=SU$44,SJ16&lt;&gt;""),AND(SK16&gt;=SU$40,SK16&lt;&gt;"",SM16&gt;=SU$44,SM16&lt;&gt;""),AND(SO16&gt;=SU$40,SO16&lt;&gt;"",SQ16&gt;=SU$44,SQ16&lt;&gt;""),AND(SR16&gt;=SU$40,SR16&lt;&gt;"",ST16&gt;=SU$44,ST16&lt;&gt;"")),"P","")</f>
        <v/>
      </c>
      <c r="L16" s="8">
        <f>IF(COUNT(AQ16,AT16,BR16,BU16,CS16,CV16)&gt;0,LARGE((AQ16,AT16,BR16,BU16,CS16,CV16),1),0)</f>
        <v>46.29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IF(COUNT(AQ16,AT16,BR16,BU16,CS16,CV16)&gt;1,LARGE((AQ16,AT16,BR16,BU16,CS16,CV16),2),0)</f>
        <v>46</v>
      </c>
      <c r="O16" s="8" t="str">
        <f>IF(N16="","",IF(OR(N16=CS16,N16=CV16),$CA$1,IF(OR(N16=BR16,N16=BU16),$AZ$1,IF(OR(N16=AQ16,N16=AT16),$Y$1,""))))</f>
        <v>2024 Elite Canada</v>
      </c>
      <c r="P16" s="8">
        <f>IF(COUNT(AQ16,AT16,BR16,BU16,CS16,CV16)&gt;2,MAX(AX16,BY16,CZ16,LARGE((AQ16,AT16,BR16,BU16,CS16,CV16),3)),IF(MAX(AX16,BY16,CZ16)&gt;0,MAX(AX16,BY16,CZ16),0))</f>
        <v>47.25</v>
      </c>
      <c r="Q16" s="8" t="str">
        <f>IF(P16="","",IF(OR(P16=CS16,P16=CV16,P16=CZ16),$CA$1,IF(OR(P16=BR16,P16=BU16,P16=BY16),$AZ$1,IF(OR(P16=AQ16,P16=AT16,P16=AX16),$Y$1,""))))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8.8000000000000007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Nationals</v>
      </c>
      <c r="T16" s="8">
        <f>IF(MAX(IF(AO16&gt;=$AY$39,AP16,0),IF(AR16&gt;=$AY$39,AS16,0),IF(AV16&gt;=$AY$39,AW16,0),IF(BP16&gt;=$BZ$39,BQ16,0),IF(BS16&gt;=$BZ$39,BT16,0),IF(BW16&gt;=$BZ$39,BX16,0),IF(CQ16&gt;=$DA$39,CR16,0),IF(CT16&gt;=$DA$39,CU16,0),IF(CX16&gt;=$DA$39,CY16,0),IF(DX16&gt;=$EK$39,DY16,0),IF(EA16&gt;=$EK$39,EB16,0),IF(EE16&gt;=$EK$39,EF16,0),IF(EH16&gt;=$EK$39,EI16,0),IF(FF16&gt;=$FS$39,FG16,0),IF(FI16&gt;=$FS$39,FJ16,0),IF(FM16&gt;=$FS$39,FN16,0),IF(FP16&gt;=$FS$39,FQ16,0),IF(GN16&gt;=$HA$39,GO16,0),IF(GQ16&gt;=$HA$39,GR16,0),IF(GU16&gt;=$HA$39,GV16,0),IF(GX16&gt;=$HA$39,GY16,0),IF(HV16&gt;=$II$39,HW16,0),IF(HY16&gt;=$II$39,HZ16,0),IF(IC16&gt;=$II$39,ID16,0),IF(IF16&gt;=$II$39,IG16,0),IF(JD16&gt;=$JQ$39,JE16,0),IF(JG16&gt;=$JQ$39,JH16,0),IF(JK16&gt;=$JQ$39,JL16,0),IF(JN16&gt;=$JQ$39,JO16,0),IF(KL16&gt;=$KY$39,KM16,0),IF(KO16&gt;=$KY$39,KP16,0),IF(KS16&gt;=$KY$39,KT16,0),IF(KV16&gt;=$KY$39,KW16,0),IF(LT16&gt;=$MG$39,LU16,0),IF(LW16&gt;=$MG$39,LX16,0),IF(MA16&gt;=$MG$39,MB16,0),IF(MD16&gt;=$MG$39,ME16,0),IF(NB16&gt;=$NO$39,NC16,0),IF(NE16&gt;=$NO$39,NF16,0),IF(NI16&gt;=$NO$39,NJ16,0),IF(NL16&gt;=$NO$39,NM16,0),IF(OJ16&gt;=$OW$39,OK16,0),IF(OM16&gt;=$OW$39,ON16,0),IF(OQ16&gt;=$OW$39,OR16,0),IF(OT16&gt;=$OW$39,OU16,0),IF(PR16&gt;=$QE$39,PS16,0),IF(PU16&gt;=$QE$39,PV16,0),IF(PY16&gt;=$QE$39,PZ16,0),IF(QB16&gt;=$QE$39,QC16,0),IF(QZ16&gt;=$RM$39,RA16,0),IF(RC16&gt;=$RM$39,RD16,0),IF(RG16&gt;=$RM$39,RH16,0),IF(RJ16&gt;=$RM$39,RK16,0),IF(SH16&gt;=$SU$39,SI16,0),IF(SK16&gt;=$SU$39,SL16,0),IF(SO16&gt;=$SU$39,SP16,0),IF(SR16&gt;=$SU$39,SS16,0))&gt;0,MAX(IF(AO16&gt;=$AY$39,AP16,0),IF(AR16&gt;=$AY$39,AS16,0),IF(AV16&gt;=$AY$39,AW16,0),IF(BP16&gt;=$BZ$39,BQ16,0),IF(BS16&gt;=$BZ$39,BT16,0),IF(BW16&gt;=$BZ$39,BX16,0),IF(CQ16&gt;=$DA$39,CR16,0),IF(CT16&gt;=$DA$39,CU16,0),IF(CX16&gt;=$DA$39,CY16,0),IF(DX16&gt;=$EK$39,DY16,0),IF(EA16&gt;=$EK$39,EB16,0),IF(EE16&gt;=$EK$39,EF16,0),IF(EH16&gt;=$EK$39,EI16,0),IF(FF16&gt;=$FS$39,FG16,0),IF(FI16&gt;=$FS$39,FJ16,0),IF(FM16&gt;=$FS$39,FN16,0),IF(FP16&gt;=$FS$39,FQ16,0),IF(GN16&gt;=$HA$39,GO16,0),IF(GQ16&gt;=$HA$39,GR16,0),IF(GU16&gt;=$HA$39,GV16,0),IF(GX16&gt;=$HA$39,GY16,0),IF(HV16&gt;=$II$39,HW16,0),IF(HY16&gt;=$II$39,HZ16,0),IF(IC16&gt;=$II$39,ID16,0),IF(IF16&gt;=$II$39,IG16,0),IF(JD16&gt;=$JQ$39,JE16,0),IF(JG16&gt;=$JQ$39,JH16,0),IF(JK16&gt;=$JQ$39,JL16,0),IF(JN16&gt;=$JQ$39,JO16,0),IF(KL16&gt;=$KY$39,KM16,0),IF(KO16&gt;=$KY$39,KP16,0),IF(KS16&gt;=$KY$39,KT16,0),IF(KV16&gt;=$KY$39,KW16,0),IF(LT16&gt;=$MG$39,LU16,0),IF(LW16&gt;=$MG$39,LX16,0),IF(MA16&gt;=$MG$39,MB16,0),IF(MD16&gt;=$MG$39,ME16,0),IF(NB16&gt;=$NO$39,NC16,0),IF(NE16&gt;=$NO$39,NF16,0),IF(NI16&gt;=$NO$39,NJ16,0),IF(NL16&gt;=$NO$39,NM16,0),IF(OJ16&gt;=$OW$39,OK16,0),IF(OM16&gt;=$OW$39,ON16,0),IF(OQ16&gt;=$OW$39,OR16,0),IF(OT16&gt;=$OW$39,OU16,0),IF(PR16&gt;=$QE$39,PS16,0),IF(PU16&gt;=$QE$39,PV16,0),IF(PY16&gt;=$QE$39,PZ16,0),IF(QB16&gt;=$QE$39,QC16,0),IF(QZ16&gt;=$RM$39,RA16,0),IF(RC16&gt;=$RM$39,RD16,0),IF(RG16&gt;=$RM$39,RH16,0),IF(RJ16&gt;=$RM$39,RK16,0),IF(SH16&gt;=$SU$39,SI16,0),IF(SK16&gt;=$SU$39,SL16,0),IF(SO16&gt;=$SU$39,SP16,0),IF(SR16&gt;=$SU$39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7"/>
      <c r="AO16" s="38" t="str">
        <f>IF(AA16&gt;0,AA16,"")</f>
        <v/>
      </c>
      <c r="AP16" s="38" t="str">
        <f>IF(AB16&gt;0,AB16,"")</f>
        <v/>
      </c>
      <c r="AQ16" s="40" t="str">
        <f>IF(SUM(Y16:AB16)-AC16&gt;0,SUM(Y16:AB16)-AC16,"")</f>
        <v/>
      </c>
      <c r="AR16" s="40" t="str">
        <f>IF(AF16&gt;0,AF16,"")</f>
        <v/>
      </c>
      <c r="AS16" s="40" t="str">
        <f>IF(AG16&gt;0,AG16,"")</f>
        <v/>
      </c>
      <c r="AT16" s="40" t="str">
        <f>IF(SUM(AD16:AG16)-AH16&gt;0,SUM(AD16:AG16)-AH16,"")</f>
        <v/>
      </c>
      <c r="AU16" s="40" t="str">
        <f>IF(AQ16="","",MAX(AQ16,AT16))</f>
        <v/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 t="str">
        <f>IF(SUM(AU16,AX16)&gt;0,SUM(AU16,AX16),"")</f>
        <v/>
      </c>
      <c r="AZ16" s="26">
        <v>1.5</v>
      </c>
      <c r="BA16" s="26">
        <v>1</v>
      </c>
      <c r="BB16" s="26">
        <v>1.3</v>
      </c>
      <c r="BC16" s="26">
        <v>1.38</v>
      </c>
      <c r="BD16" s="26">
        <v>0</v>
      </c>
      <c r="BE16" s="26">
        <v>14.2</v>
      </c>
      <c r="BF16" s="26">
        <v>9.5</v>
      </c>
      <c r="BG16" s="26">
        <v>8.8000000000000007</v>
      </c>
      <c r="BH16" s="26">
        <v>13.5</v>
      </c>
      <c r="BI16" s="26">
        <v>0</v>
      </c>
      <c r="BJ16" s="26"/>
      <c r="BK16" s="26"/>
      <c r="BL16" s="26"/>
      <c r="BM16" s="26"/>
      <c r="BN16" s="26"/>
      <c r="BO16" s="28"/>
      <c r="BP16" s="39">
        <f>IF(BB16&gt;0,BB16,"")</f>
        <v>1.3</v>
      </c>
      <c r="BQ16" s="39">
        <f>IF(BC16&gt;0,BC16,"")</f>
        <v>1.38</v>
      </c>
      <c r="BR16" s="11">
        <f>IF(SUM(AZ16:BC16)-BD16&gt;0,SUM(AZ16:BC16)-BD16,"")</f>
        <v>5.18</v>
      </c>
      <c r="BS16" s="11">
        <f>IF(BG16&gt;0,BG16,"")</f>
        <v>8.8000000000000007</v>
      </c>
      <c r="BT16" s="11">
        <f>IF(BH16&gt;0,BH16,"")</f>
        <v>13.5</v>
      </c>
      <c r="BU16" s="11">
        <f>IF(SUM(BE16:BH16)-BI16&gt;0,SUM(BE16:BH16)-BI16,"")</f>
        <v>46</v>
      </c>
      <c r="BV16" s="11">
        <f>IF(BR16="","",MAX(BR16,BU16))</f>
        <v>46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46</v>
      </c>
      <c r="CA16" s="22">
        <v>7.2</v>
      </c>
      <c r="CB16" s="22">
        <v>4.5999999999999996</v>
      </c>
      <c r="CC16" s="22">
        <v>5.2</v>
      </c>
      <c r="CD16" s="22">
        <v>8.0299999999999994</v>
      </c>
      <c r="CE16" s="22">
        <v>0</v>
      </c>
      <c r="CF16" s="22">
        <v>15</v>
      </c>
      <c r="CG16" s="22">
        <v>9.1999999999999993</v>
      </c>
      <c r="CH16" s="22">
        <v>8.8000000000000007</v>
      </c>
      <c r="CI16" s="22">
        <v>13.29</v>
      </c>
      <c r="CJ16" s="22">
        <v>0</v>
      </c>
      <c r="CK16" s="22">
        <v>15.6</v>
      </c>
      <c r="CL16" s="22">
        <v>9.3000000000000007</v>
      </c>
      <c r="CM16" s="22">
        <v>8.8000000000000007</v>
      </c>
      <c r="CN16" s="22">
        <v>13.55</v>
      </c>
      <c r="CO16" s="22">
        <v>0</v>
      </c>
      <c r="CP16" s="27"/>
      <c r="CQ16" s="38">
        <f>IF(CC16&gt;0,CC16,"")</f>
        <v>5.2</v>
      </c>
      <c r="CR16" s="38">
        <f>IF(CD16&gt;0,CD16,"")</f>
        <v>8.0299999999999994</v>
      </c>
      <c r="CS16" s="40">
        <f>IF(SUM(CA16:CD16)-CE16&gt;0,SUM(CA16:CD16)-CE16,"")</f>
        <v>25.03</v>
      </c>
      <c r="CT16" s="40">
        <f>IF(CH16&gt;0,CH16,"")</f>
        <v>8.8000000000000007</v>
      </c>
      <c r="CU16" s="40">
        <f>IF(CI16&gt;0,CI16,"")</f>
        <v>13.29</v>
      </c>
      <c r="CV16" s="40">
        <f>IF(SUM(CF16:CI16)-CJ16&gt;0,SUM(CF16:CI16)-CJ16,"")</f>
        <v>46.29</v>
      </c>
      <c r="CW16" s="40">
        <f>IF(CS16="","",MAX(CS16,CV16))</f>
        <v>46.29</v>
      </c>
      <c r="CX16" s="40">
        <f>IF(CM16&gt;0,CM16,"")</f>
        <v>8.8000000000000007</v>
      </c>
      <c r="CY16" s="40">
        <f>IF(CN16&gt;0,CN16,"")</f>
        <v>13.55</v>
      </c>
      <c r="CZ16" s="40">
        <f>IF(SUM(CK16:CN16)-CO16&gt;0,SUM(CK16:CN16)-CO16,"")</f>
        <v>47.25</v>
      </c>
      <c r="DA16" s="40">
        <f>IF(SUM(CW16,CZ16)&gt;0,SUM(CW16,CZ16),"")</f>
        <v>93.539999999999992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4.3499999999999996</v>
      </c>
      <c r="SW16" s="22">
        <f>IF($CP16="P",CB16,(CB16+BA16)/2)</f>
        <v>2.8</v>
      </c>
      <c r="SX16" s="22">
        <f>IF($CP16="P",CC16,(CC16+BB16)/2)</f>
        <v>3.25</v>
      </c>
      <c r="SY16" s="22">
        <f>IF($CP16="P",CD16,(CD16+BC16)/2)</f>
        <v>4.7050000000000001</v>
      </c>
      <c r="SZ16" s="22">
        <f>IF($CP16="P",CE16,(CE16+BD16)/2)</f>
        <v>0</v>
      </c>
      <c r="TA16" s="22">
        <f>IF($CP16="P",CF16,(CF16+BE16)/2)</f>
        <v>14.6</v>
      </c>
      <c r="TB16" s="22">
        <f>IF($CP16="P",CG16,(CG16+BF16)/2)</f>
        <v>9.35</v>
      </c>
      <c r="TC16" s="22">
        <f>IF($CP16="P",CH16,(CH16+BG16)/2)</f>
        <v>8.8000000000000007</v>
      </c>
      <c r="TD16" s="22">
        <f>IF($CP16="P",CI16,(CI16+BH16)/2)</f>
        <v>13.395</v>
      </c>
      <c r="TE16" s="22">
        <f>IF($CP16="P",CJ16,(CJ16+BI16)/2)</f>
        <v>0</v>
      </c>
      <c r="TF16" s="22">
        <f>IF($CP16="P",CK16,(CK16+BJ16)/2)</f>
        <v>7.8</v>
      </c>
      <c r="TG16" s="22">
        <f>IF($CP16="P",CL16,(CL16+BK16)/2)</f>
        <v>4.6500000000000004</v>
      </c>
      <c r="TH16" s="22">
        <f>IF($CP16="P",CM16,(CM16+BL16)/2)</f>
        <v>4.4000000000000004</v>
      </c>
      <c r="TI16" s="22">
        <f>IF($CP16="P",CN16,(CN16+BM16)/2)</f>
        <v>6.7750000000000004</v>
      </c>
      <c r="TJ16" s="22">
        <f>IF($CP16="P",CO16,(CO16+BN16)/2)</f>
        <v>0</v>
      </c>
      <c r="TK16" s="27" t="s">
        <v>46</v>
      </c>
      <c r="TL16" s="40">
        <f>IF(SX16&gt;0,SX16,"")</f>
        <v>3.25</v>
      </c>
      <c r="TM16" s="40">
        <f>IF(SY16&gt;0,SY16,"")</f>
        <v>4.7050000000000001</v>
      </c>
      <c r="TN16" s="40">
        <f>IF(SUM(SV16:SY16)-SZ16&gt;0,SUM(SV16:SY16)-SZ16,"")</f>
        <v>15.104999999999999</v>
      </c>
      <c r="TO16" s="40">
        <f>IF(TC16&gt;0,TC16,"")</f>
        <v>8.8000000000000007</v>
      </c>
      <c r="TP16" s="40">
        <f>IF(TD16&gt;0,TD16,"")</f>
        <v>13.395</v>
      </c>
      <c r="TQ16" s="40">
        <f>IF(SUM(TA16:TD16)-TE16&gt;0,SUM(TA16:TD16)-TE16,"")</f>
        <v>46.144999999999996</v>
      </c>
      <c r="TR16" s="40">
        <f>IF(MAX(TN16,TQ16)&gt;0,MAX(TN16,TQ16),"")</f>
        <v>46.144999999999996</v>
      </c>
      <c r="TS16" s="40">
        <f>IF(TH16&gt;0,TH16,"")</f>
        <v>4.4000000000000004</v>
      </c>
      <c r="TT16" s="40">
        <f>IF(TI16&gt;0,TI16,"")</f>
        <v>6.7750000000000004</v>
      </c>
      <c r="TU16" s="40">
        <f>IF(SUM(TF16:TI16)-TJ16&gt;0,SUM(TF16:TI16)-TJ16,"")</f>
        <v>23.625</v>
      </c>
      <c r="TV16" s="40">
        <f>IF(SUM(TR16,TU16)&gt;0,SUM(TR16,TU16),"")</f>
        <v>69.77</v>
      </c>
    </row>
    <row r="17" spans="1:542" x14ac:dyDescent="0.2">
      <c r="A17" s="4" t="str" cm="1">
        <f t="array" ref="A17">IF(AND(J17&lt;&gt;"",J17&lt;&gt;"No DD"),SUMPRODUCT((J$4:J$37&lt;&gt;"")*(J$4:J$37&lt;&gt;"No DD")*(F$4:F$37&gt;F17))+1,IF(J17="No DD",SUMPRODUCT((J$4:J$37="No DD")*(F$4:F$37&gt;F17))+1+SUMPRODUCT((J$4:J$37&lt;&gt;"")*(J$4:J$37&lt;&gt;"No DD")),""))</f>
        <v/>
      </c>
      <c r="B17" s="4" t="str" cm="1">
        <f t="array" ref="B17">IF(AND(J17&lt;&gt;"",J17&lt;&gt;"No DD",G17=""),SUMPRODUCT((J$4:J$37&lt;&gt;"")*(J$4:J$37&lt;&gt;"No DD")*(G$4:G$37="")*(F$4:F$37&gt;F17))+1,IF(J17="No DD",SUMPRODUCT((J$4:J$37="No DD")*(F$4:F$37&gt;F17)*(G$4:G$37=""))+1+SUMPRODUCT((J$4:J$37&lt;&gt;"")*(G$4:G$37="")*(J$4:J$37&lt;&gt;"No DD")),""))</f>
        <v/>
      </c>
      <c r="C17" s="5" t="s">
        <v>114</v>
      </c>
      <c r="D17" s="4" t="s">
        <v>4</v>
      </c>
      <c r="E17" s="4">
        <v>2004</v>
      </c>
      <c r="F17" s="9">
        <f>SUM(L17:V17)+SUM(L17:T17)*0.0000001+SUM(L17)*0.0000000000001</f>
        <v>148.29001482900469</v>
      </c>
      <c r="G17" s="66"/>
      <c r="H17" s="3" t="str">
        <f>IF(OR(AND(AO17&gt;=AY$39,AO17&lt;&gt;"",AQ17&gt;=AY$43,AQ17&lt;&gt;"",AN17=""),AND(AR17&gt;=AY$39,AR17&lt;&gt;"",AT17&gt;=AY$43,AT17&lt;&gt;"",AN17=""),AND(AV17&gt;=AY$39,AV17&lt;&gt;"",AX17&gt;=AY$43,AX17&lt;&gt;"",AN17=""),AND(BP17&gt;=BZ$39,BP17&lt;&gt;"",BR17&gt;=BZ$43,BR17&lt;&gt;"",BO17=""),AND(BS17&gt;=BZ$39,BS17&lt;&gt;"",BU17&gt;=BZ$43,BU17&lt;&gt;"",BO17=""),AND(BW17&gt;=BZ$39,BW17&lt;&gt;"",BY17&gt;=BZ$43,BY17&lt;&gt;"",BO17=""),AND(CQ17&gt;=DA$39,CQ17&lt;&gt;"",CS17&gt;=DA$43,CS17&lt;&gt;"",CP17=""),AND(CT17&gt;=DA$39,CT17&lt;&gt;"",CV17&gt;=DA$43,CV17&lt;&gt;"",CP17=""),AND(CX17&gt;=DA$39,CX17&lt;&gt;"",CZ17&gt;=DA$43,CZ17&lt;&gt;"",CP17=""),AND(DX17&gt;=EK$39,DX17&lt;&gt;"",DZ17&gt;=EK$43,DZ17&lt;&gt;""),AND(EA17&gt;=EK$39,EA17&lt;&gt;"",EC17&gt;=EK$43,EC17&lt;&gt;""),AND(EE17&gt;=EK$39,EE17&lt;&gt;"",EG17&gt;=EK$43,EG17&lt;&gt;""),AND(EH17&gt;=EK$39,EH17&lt;&gt;"",EJ17&gt;=EK$43,EJ17&lt;&gt;""),AND(FF17&gt;=FS$39,FF17&lt;&gt;"",FH17&gt;=FS$43,FH17&lt;&gt;""),AND(FI17&gt;=FS$39,FI17&lt;&gt;"",FK17&gt;=FS$43,FK17&lt;&gt;""),AND(FM17&gt;=FS$39,FM17&lt;&gt;"",FO17&gt;=FS$43,FO17&lt;&gt;""),AND(FP17&gt;=FS$39,FP17&lt;&gt;"",FR17&gt;=FS$43,FR17&lt;&gt;""),AND(GN17&gt;=HA$39,GN17&lt;&gt;"",GP17&gt;=HA$43,GP17&lt;&gt;""),AND(GQ17&gt;=HA$39,GQ17&lt;&gt;"",GS17&gt;=HA$43,GS17&lt;&gt;""),AND(GU17&gt;=HA$39,GU17&lt;&gt;"",GW17&gt;=HA$43,GW17&lt;&gt;""),AND(GX17&gt;=HA$39,GX17&lt;&gt;"",GZ17&gt;=HA$43,GZ17&lt;&gt;""),AND(HV17&gt;=II$39,HV17&lt;&gt;"",HX17&gt;=II$43,HX17&lt;&gt;""),AND(HY17&gt;=II$39,HY17&lt;&gt;"",IA17&gt;=II$43,IA17&lt;&gt;""),AND(IC17&gt;=II$39,IC17&lt;&gt;"",IE17&gt;=II$43,IE17&lt;&gt;""),AND(IF17&gt;=II$39,IF17&lt;&gt;"",IH17&gt;=II$43,IH17&lt;&gt;""),AND(JD17&gt;=JQ$39,JD17&lt;&gt;"",JF17&gt;=JQ$43,JF17&lt;&gt;""),AND(JG17&gt;=JQ$39,JG17&lt;&gt;"",JI17&gt;=JQ$43,JI17&lt;&gt;""),AND(JK17&gt;=JQ$39,JK17&lt;&gt;"",JM17&gt;=JQ$43,JM17&lt;&gt;""),AND(JN17&gt;=JQ$39,JN17&lt;&gt;"",JP17&gt;=JQ$43,JP17&lt;&gt;""),AND(KL17&gt;=KY$39,KL17&lt;&gt;"",KN17&gt;=KY$43,KN17&lt;&gt;""),AND(KO17&gt;=KY$39,KO17&lt;&gt;"",KQ17&gt;=KY$43,KQ17&lt;&gt;""),AND(KS17&gt;=KY$39,KS17&lt;&gt;"",KU17&gt;=KY$43,KU17&lt;&gt;""),AND(KV17&gt;=KY$39,KV17&lt;&gt;"",KX17&gt;=KY$43,KX17&lt;&gt;""),AND(LT17&gt;=MG$39,LT17&lt;&gt;"",LV17&gt;=MG$43,LV17&lt;&gt;""),AND(LW17&gt;=MG$39,LW17&lt;&gt;"",LY17&gt;=MG$43,LY17&lt;&gt;""),AND(MA17&gt;=MG$39,MA17&lt;&gt;"",MC17&gt;=MG$43,MC17&lt;&gt;""),AND(MD17&gt;=MG$39,MD17&lt;&gt;"",MF17&gt;=MG$43,MF17&lt;&gt;""),AND(NB17&gt;=NO$39,NB17&lt;&gt;"",ND17&gt;=NO$43,ND17&lt;&gt;""),AND(NE17&gt;=NO$39,NE17&lt;&gt;"",NG17&gt;=NO$43,NG17&lt;&gt;""),AND(NI17&gt;=NO$39,NI17&lt;&gt;"",NK17&gt;=NO$43,NK17&lt;&gt;""),AND(NL17&gt;=NO$39,NL17&lt;&gt;"",NN17&gt;=NO$43,NN17&lt;&gt;""),AND(OJ17&gt;=OW$39,OJ17&lt;&gt;"",OL17&gt;=OW$43,OL17&lt;&gt;""),AND(OM17&gt;=OW$39,OM17&lt;&gt;"",OO17&gt;=OW$43,OO17&lt;&gt;""),AND(OQ17&gt;=OW$39,OQ17&lt;&gt;"",OS17&gt;=OW$43,OS17&lt;&gt;""),AND(OT17&gt;=OW$39,OT17&lt;&gt;"",OV17&gt;=OW$43,OV17&lt;&gt;""),AND(PR17&gt;=QE$39,PR17&lt;&gt;"",PT17&gt;=QE$43,PT17&lt;&gt;""),AND(PU17&gt;=QE$39,PU17&lt;&gt;"",PW17&gt;=QE$43,PW17&lt;&gt;""),AND(PY17&gt;=QE$39,PY17&lt;&gt;"",QA17&gt;=QE$43,QA17&lt;&gt;""),AND(QB17&gt;=QE$39,QB17&lt;&gt;"",QD17&gt;=QE$43,QD17&lt;&gt;""),AND(QZ17&gt;=RM$39,QZ17&lt;&gt;"",RB17&gt;=RM$43,RB17&lt;&gt;""),AND(RC17&gt;=RM$39,RC17&lt;&gt;"",RE17&gt;=RM$43,RE17&lt;&gt;""),AND(RG17&gt;=RM$39,RG17&lt;&gt;"",RI17&gt;=RM$43,RI17&lt;&gt;""),AND(RJ17&gt;=RM$39,RJ17&lt;&gt;"",RL17&gt;=RM$43,RL17&lt;&gt;""),AND(SH17&gt;=SU$39,SH17&lt;&gt;"",SJ17&gt;=SU$43,SJ17&lt;&gt;""),AND(SK17&gt;=SU$39,SK17&lt;&gt;"",SM17&gt;=SU$43,SM17&lt;&gt;""),AND(SO17&gt;=SU$39,SO17&lt;&gt;"",SQ17&gt;=SU$43,SQ17&lt;&gt;""),AND(SR17&gt;=SU$39,SR17&lt;&gt;"",ST17&gt;=SU$43,ST17&lt;&gt;"")),"P","")</f>
        <v/>
      </c>
      <c r="I17" s="3" t="str">
        <f>IF(OR(AND(AQ17&gt;=AY$43,AQ17&lt;&gt;"",AN17=""),AND(AT17&gt;=AY$43,AT17&lt;&gt;"",AN17=""),AND(AX17&gt;=AY$43,AX17&lt;&gt;"",AN17=""),AND(BR17&gt;=BZ$43,BR17&lt;&gt;"",BO17=""),AND(BU17&gt;=BZ$43,BU17&lt;&gt;"",BO17=""),AND(BY17&gt;=BZ$43,BY17&lt;&gt;"",BO17=""),AND(CS17&gt;=DA$43,CS17&lt;&gt;"",CP17=""),AND(CV17&gt;=DA$43,CV17&lt;&gt;"",CP17=""),AND(CZ17&gt;=DA$43,CZ17&lt;&gt;"",CP17=""),AND(DZ17&gt;=EK$43,DZ17&lt;&gt;""),AND(EC17&gt;=EK$43,EC17&lt;&gt;""),AND(EG17&gt;=EK$43,EG17&lt;&gt;""),AND(EJ17&gt;=EK$43,EJ17&lt;&gt;""),AND(FH17&gt;=FS$43,FH17&lt;&gt;""),AND(FK17&gt;=FS$43,FK17&lt;&gt;""),AND(FO17&gt;=FS$43,FO17&lt;&gt;""),AND(FR17&gt;=FS$43,FR17&lt;&gt;""),AND(GP17&gt;=HA$43,GP17&lt;&gt;""),AND(GS17&gt;=HA$43,GS17&lt;&gt;""),AND(GW17&gt;=HA$43,GW17&lt;&gt;""),AND(GZ17&gt;=HA$43,GZ17&lt;&gt;""),AND(HX17&gt;=II$43,HX17&lt;&gt;""),AND(IA17&gt;=II$43,IA17&lt;&gt;""),AND(IE17&gt;=II$43,IE17&lt;&gt;""),AND(IH17&gt;=II$43,IH17&lt;&gt;""),AND(JF17&gt;=JQ$43,JF17&lt;&gt;""),AND(JI17&gt;=JQ$43,JI17&lt;&gt;""),AND(JM17&gt;=JQ$43,JM17&lt;&gt;""),AND(JP17&gt;=JQ$43,JP17&lt;&gt;""),AND(KN17&gt;=KY$43,KN17&lt;&gt;""),AND(KQ17&gt;=KY$43,KQ17&lt;&gt;""),AND(KU17&gt;=KY$43,KU17&lt;&gt;""),AND(KX17&gt;=KY$43,KX17&lt;&gt;""),AND(LV17&gt;=MG$43,LV17&lt;&gt;""),AND(LY17&gt;=MG$43,LY17&lt;&gt;""),AND(MC17&gt;=MG$43,MC17&lt;&gt;""),AND(MF17&gt;=MG$43,MF17&lt;&gt;""),AND(ND17&gt;=NO$43,ND17&lt;&gt;""),AND(NG17&gt;=NO$43,NG17&lt;&gt;""),AND(NK17&gt;=NO$43,NK17&lt;&gt;""),AND(NN17&gt;=NO$43,NN17&lt;&gt;""),AND(OL17&gt;=OW$43,OL17&lt;&gt;""),AND(OO17&gt;=OW$43,OO17&lt;&gt;""),AND(OS17&gt;=OW$43,OS17&lt;&gt;""),AND(OV17&gt;=OW$43,OV17&lt;&gt;""),AND(PT17&gt;=QE$43,PT17&lt;&gt;""),AND(PW17&gt;=QE$43,PW17&lt;&gt;""),AND(QA17&gt;=QE$43,QA17&lt;&gt;""),AND(QD17&gt;=QE$43,QD17&lt;&gt;""),AND(RB17&gt;=RM$43,RB17&lt;&gt;""),AND(RE17&gt;=RM$43,RE17&lt;&gt;""),AND(RI17&gt;=RM$43,RI17&lt;&gt;""),AND(RL17&gt;=RM$43,RL17&lt;&gt;""),AND(SJ17&gt;=SU$43,SJ17&lt;&gt;""),AND(SM17&gt;=SU$43,SM17&lt;&gt;""),AND(SQ17&gt;=SU$43,SQ17&lt;&gt;""),AND(ST17&gt;=SU$43,ST17&lt;&gt;"")),"P","")</f>
        <v/>
      </c>
      <c r="J17" s="36" t="str">
        <f>IF(AND(I17="P",H17=""),"No DD",IF(OR(AND(AO17&gt;=AY$42,AO17&lt;&gt;"",AQ17&gt;=AY$46,AQ17&lt;&gt;"",AN17=""),AND(AR17&gt;=AY$42,AR17&lt;&gt;"",AT17&gt;=AY$46,AT17&lt;&gt;"",AN17=""),AND(AV17&gt;=AY$42,AV17&lt;&gt;"",AX17&gt;=AY$46,AX17&lt;&gt;"",AN17=""),AND(BP17&gt;=BZ$42,BP17&lt;&gt;"",BR17&gt;=BZ$46,BR17&lt;&gt;"",BO17=""),AND(BS17&gt;=BZ$42,BS17&lt;&gt;"",BU17&gt;=BZ$46,BU17&lt;&gt;"",BO17=""),AND(BW17&gt;=BZ$42,BW17&lt;&gt;"",BY17&gt;=BZ$46,BY17&lt;&gt;"",BO17=""),AND(CQ17&gt;=DA$42,CQ17&lt;&gt;"",CS17&gt;=DA$46,CS17&lt;&gt;"",CP17=""),AND(CT17&gt;=DA$42,CT17&lt;&gt;"",CV17&gt;=DA$46,CV17&lt;&gt;"",CP17=""),AND(CX17&gt;=DA$42,CX17&lt;&gt;"",CZ17&gt;=DA$46,CZ17&lt;&gt;"",CP17=""),AND(DX17&gt;=EK$42,DX17&lt;&gt;"",DZ17&gt;=EK$46,DZ17&lt;&gt;""),AND(EA17&gt;=EK$42,EA17&lt;&gt;"",EC17&gt;=EK$46,EC17&lt;&gt;""),AND(EE17&gt;=EK$42,EE17&lt;&gt;"",EG17&gt;=EK$46,EG17&lt;&gt;""),AND(EH17&gt;=EK$42,EH17&lt;&gt;"",EJ17&gt;=EK$46,EJ17&lt;&gt;""),AND(FF17&gt;=FS$42,FF17&lt;&gt;"",FH17&gt;=FS$46,FH17&lt;&gt;""),AND(FI17&gt;=FS$42,FI17&lt;&gt;"",FK17&gt;=FS$46,FK17&lt;&gt;""),AND(FM17&gt;=FS$42,FM17&lt;&gt;"",FO17&gt;=FS$46,FO17&lt;&gt;""),AND(FP17&gt;=FS$42,FP17&lt;&gt;"",FR17&gt;=FS$46,FR17&lt;&gt;""),AND(GN17&gt;=HA$42,GN17&lt;&gt;"",GP17&gt;=HA$46,GP17&lt;&gt;""),AND(GQ17&gt;=HA$42,GQ17&lt;&gt;"",GS17&gt;=HA$46,GS17&lt;&gt;""),AND(GU17&gt;=HA$42,GU17&lt;&gt;"",GW17&gt;=HA$46,GW17&lt;&gt;""),AND(GX17&gt;=HA$42,GX17&lt;&gt;"",GZ17&gt;=HA$46,GZ17&lt;&gt;""),AND(HV17&gt;=II$42,HV17&lt;&gt;"",HX17&gt;=II$46,HX17&lt;&gt;""),AND(HY17&gt;=II$42,HY17&lt;&gt;"",IA17&gt;=II$46,IA17&lt;&gt;""),AND(IC17&gt;=II$42,IC17&lt;&gt;"",IE17&gt;=II$46,IE17&lt;&gt;""),AND(IF17&gt;=II$42,IF17&lt;&gt;"",IH17&gt;=II$46,IH17&lt;&gt;""),AND(JD17&gt;=JQ$42,JD17&lt;&gt;"",JF17&gt;=JQ$46,JF17&lt;&gt;""),AND(JG17&gt;=JQ$42,JG17&lt;&gt;"",JI17&gt;=JQ$46,JI17&lt;&gt;""),AND(JK17&gt;=JQ$42,JK17&lt;&gt;"",JM17&gt;=JQ$46,JM17&lt;&gt;""),AND(JN17&gt;=JQ$42,JN17&lt;&gt;"",JP17&gt;=JQ$46,JP17&lt;&gt;""),AND(KL17&gt;=KY$42,KL17&lt;&gt;"",KN17&gt;=KY$46,KN17&lt;&gt;""),AND(KO17&gt;=KY$42,KO17&lt;&gt;"",KQ17&gt;=KY$46,KQ17&lt;&gt;""),AND(KS17&gt;=KY$42,KS17&lt;&gt;"",KU17&gt;=KY$46,KU17&lt;&gt;""),AND(KV17&gt;=KY$42,KV17&lt;&gt;"",KX17&gt;=KY$46,KX17&lt;&gt;""),AND(LT17&gt;=MG$42,LT17&lt;&gt;"",LV17&gt;=MG$46,LV17&lt;&gt;""),AND(LW17&gt;=MG$42,LW17&lt;&gt;"",LY17&gt;=MG$46,LY17&lt;&gt;""),AND(MA17&gt;=MG$42,MA17&lt;&gt;"",MC17&gt;=MG$46,MC17&lt;&gt;""),AND(MD17&gt;=MG$42,MD17&lt;&gt;"",MF17&gt;=MG$46,MF17&lt;&gt;""),AND(NB17&gt;=NO$42,NB17&lt;&gt;"",ND17&gt;=NO$46,ND17&lt;&gt;""),AND(NE17&gt;=NO$42,NE17&lt;&gt;"",NG17&gt;=NO$46,NG17&lt;&gt;""),AND(NI17&gt;=NO$42,NI17&lt;&gt;"",NK17&gt;=NO$46,NK17&lt;&gt;""),AND(NL17&gt;=NO$42,NL17&lt;&gt;"",NN17&gt;=NO$46,NN17&lt;&gt;""),AND(OJ17&gt;=OW$42,OJ17&lt;&gt;"",OL17&gt;=OW$46,OL17&lt;&gt;""),AND(OM17&gt;=OW$42,OM17&lt;&gt;"",OO17&gt;=OW$46,OO17&lt;&gt;""),AND(OQ17&gt;=OW$42,OQ17&lt;&gt;"",OS17&gt;=OW$46,OS17&lt;&gt;""),AND(OT17&gt;=OW$42,OT17&lt;&gt;"",OV17&gt;=OW$46,OV17&lt;&gt;""),AND(PR17&gt;=QE$42,PR17&lt;&gt;"",PT17&gt;=QE$46,PT17&lt;&gt;""),AND(PU17&gt;=QE$42,PU17&lt;&gt;"",PW17&gt;=QE$46,PW17&lt;&gt;""),AND(PY17&gt;=QE$42,PY17&lt;&gt;"",QA17&gt;=QE$46,QA17&lt;&gt;""),AND(QB17&gt;=QE$42,QB17&lt;&gt;"",QD17&gt;=QE$46,QD17&lt;&gt;""),AND(QZ17&gt;=RM$42,QZ17&lt;&gt;"",RB17&gt;=RM$46,RB17&lt;&gt;""),AND(RC17&gt;=RM$42,RC17&lt;&gt;"",RE17&gt;=RM$46,RE17&lt;&gt;""),AND(RG17&gt;=RM$42,RG17&lt;&gt;"",RI17&gt;=RM$46,RI17&lt;&gt;""),AND(RJ17&gt;=RM$42,RJ17&lt;&gt;"",RL17&gt;=RM$46,RL17&lt;&gt;""),AND(SH17&gt;=SU$42,SH17&lt;&gt;"",SJ17&gt;=SU$46,SJ17&lt;&gt;""),AND(SK17&gt;=SU$42,SK17&lt;&gt;"",SM17&gt;=SU$46,SM17&lt;&gt;""),AND(SO17&gt;=SU$42,SO17&lt;&gt;"",SQ17&gt;=SU$46,SQ17&lt;&gt;""),AND(SR17&gt;=SU$42,SR17&lt;&gt;"",ST17&gt;=SU$46,ST17&lt;&gt;"")),"Merit",IF(OR(AND(AO17&gt;=AY$41,AO17&lt;&gt;"",AQ17&gt;=AY$45,AQ17&lt;&gt;"",AN17=""),AND(AR17&gt;=AY$41,AR17&lt;&gt;"",AT17&gt;=AY$45,AT17&lt;&gt;"",AN17=""),AND(AV17&gt;=AY$41,AV17&lt;&gt;"",AX17&gt;=AY$45,AX17&lt;&gt;"",AN17=""),AND(BP17&gt;=BZ$41,BP17&lt;&gt;"",BR17&gt;=BZ$45,BR17&lt;&gt;"",BO17=""),AND(BS17&gt;=BZ$41,BS17&lt;&gt;"",BU17&gt;=BZ$45,BU17&lt;&gt;"",BO17=""),AND(BW17&gt;=BZ$41,BW17&lt;&gt;"",BY17&gt;=BZ$45,BY17&lt;&gt;"",BO17=""),AND(CQ17&gt;=DA$41,CQ17&lt;&gt;"",CS17&gt;=DA$45,CS17&lt;&gt;"",CP17=""),AND(CT17&gt;=DA$41,CT17&lt;&gt;"",CV17&gt;=DA$45,CV17&lt;&gt;"",CP17=""),AND(CX17&gt;=DA$41,CX17&lt;&gt;"",CZ17&gt;=DA$45,CZ17&lt;&gt;"",CP17=""),AND(DX17&gt;=EK$41,DX17&lt;&gt;"",DZ17&gt;=EK$45,DZ17&lt;&gt;""),AND(EA17&gt;=EK$41,EA17&lt;&gt;"",EC17&gt;=EK$45,EC17&lt;&gt;""),AND(EE17&gt;=EK$41,EE17&lt;&gt;"",EG17&gt;=EK$45,EG17&lt;&gt;""),AND(EH17&gt;=EK$41,EH17&lt;&gt;"",EJ17&gt;=EK$45,EJ17&lt;&gt;""),AND(FF17&gt;=FS$41,FF17&lt;&gt;"",FH17&gt;=FS$45,FH17&lt;&gt;""),AND(FI17&gt;=FS$41,FI17&lt;&gt;"",FK17&gt;=FS$45,FK17&lt;&gt;""),AND(FM17&gt;=FS$41,FM17&lt;&gt;"",FO17&gt;=FS$45,FO17&lt;&gt;""),AND(FP17&gt;=FS$41,FP17&lt;&gt;"",FR17&gt;=FS$45,FR17&lt;&gt;""),AND(GN17&gt;=HA$41,GN17&lt;&gt;"",GP17&gt;=HA$45,GP17&lt;&gt;""),AND(GQ17&gt;=HA$41,GQ17&lt;&gt;"",GS17&gt;=HA$45,GS17&lt;&gt;""),AND(GU17&gt;=HA$41,GU17&lt;&gt;"",GW17&gt;=HA$45,GW17&lt;&gt;""),AND(GX17&gt;=HA$41,GX17&lt;&gt;"",GZ17&gt;=HA$45,GZ17&lt;&gt;""),AND(HV17&gt;=II$41,HV17&lt;&gt;"",HX17&gt;=II$45,HX17&lt;&gt;""),AND(HY17&gt;=II$41,HY17&lt;&gt;"",IA17&gt;=II$45,IA17&lt;&gt;""),AND(IC17&gt;=II$41,IC17&lt;&gt;"",IE17&gt;=II$45,IE17&lt;&gt;""),AND(IF17&gt;=II$41,IF17&lt;&gt;"",IH17&gt;=II$45,IH17&lt;&gt;""),AND(JD17&gt;=JQ$41,JD17&lt;&gt;"",JF17&gt;=JQ$45,JF17&lt;&gt;""),AND(JG17&gt;=JQ$41,JG17&lt;&gt;"",JI17&gt;=JQ$45,JI17&lt;&gt;""),AND(JK17&gt;=JQ$41,JK17&lt;&gt;"",JM17&gt;=JQ$45,JM17&lt;&gt;""),AND(JN17&gt;=JQ$41,JN17&lt;&gt;"",JP17&gt;=JQ$45,JP17&lt;&gt;""),AND(KL17&gt;=KY$41,KL17&lt;&gt;"",KN17&gt;=KY$45,KN17&lt;&gt;""),AND(KO17&gt;=KY$41,KO17&lt;&gt;"",KQ17&gt;=KY$45,KQ17&lt;&gt;""),AND(KS17&gt;=KY$41,KS17&lt;&gt;"",KU17&gt;=KY$45,KU17&lt;&gt;""),AND(KV17&gt;=KY$41,KV17&lt;&gt;"",KX17&gt;=KY$45,KX17&lt;&gt;""),AND(LT17&gt;=MG$41,LT17&lt;&gt;"",LV17&gt;=MG$45,LV17&lt;&gt;""),AND(LW17&gt;=MG$41,LW17&lt;&gt;"",LY17&gt;=MG$45,LY17&lt;&gt;""),AND(MA17&gt;=MG$41,MA17&lt;&gt;"",MC17&gt;=MG$45,MC17&lt;&gt;""),AND(MD17&gt;=MG$41,MD17&lt;&gt;"",MF17&gt;=MG$45,MF17&lt;&gt;""),AND(NB17&gt;=NO$41,NB17&lt;&gt;"",ND17&gt;=NO$45,ND17&lt;&gt;""),AND(NE17&gt;=NO$41,NE17&lt;&gt;"",NG17&gt;=NO$45,NG17&lt;&gt;""),AND(NI17&gt;=NO$41,NI17&lt;&gt;"",NK17&gt;=NO$45,NK17&lt;&gt;""),AND(NL17&gt;=NO$41,NL17&lt;&gt;"",NN17&gt;=NO$45,NN17&lt;&gt;""),AND(OJ17&gt;=OW$41,OJ17&lt;&gt;"",OL17&gt;=OW$45,OL17&lt;&gt;""),AND(OM17&gt;=OW$41,OM17&lt;&gt;"",OO17&gt;=OW$45,OO17&lt;&gt;""),AND(OQ17&gt;=OW$41,OQ17&lt;&gt;"",OS17&gt;=OW$45,OS17&lt;&gt;""),AND(OT17&gt;=OW$41,OT17&lt;&gt;"",OV17&gt;=OW$45,OV17&lt;&gt;""),AND(PR17&gt;=QE$41,PR17&lt;&gt;"",PT17&gt;=QE$45,PT17&lt;&gt;""),AND(PU17&gt;=QE$41,PU17&lt;&gt;"",PW17&gt;=QE$45,PW17&lt;&gt;""),AND(PY17&gt;=QE$41,PY17&lt;&gt;"",QA17&gt;=QE$45,QA17&lt;&gt;""),AND(QB17&gt;=QE$41,QB17&lt;&gt;"",QD17&gt;=QE$45,QD17&lt;&gt;""),AND(QZ17&gt;=RM$41,QZ17&lt;&gt;"",RB17&gt;=RM$45,RB17&lt;&gt;""),AND(RC17&gt;=RM$41,RC17&lt;&gt;"",RE17&gt;=RM$45,RE17&lt;&gt;""),AND(RG17&gt;=RM$41,RG17&lt;&gt;"",RI17&gt;=RM$45,RI17&lt;&gt;""),AND(RJ17&gt;=RM$41,RJ17&lt;&gt;"",RL17&gt;=RM$45,RL17&lt;&gt;""),AND(SH17&gt;=SU$41,SH17&lt;&gt;"",SJ17&gt;=SU$45,SJ17&lt;&gt;""),AND(SK17&gt;=SU$41,SK17&lt;&gt;"",SM17&gt;=SU$45,SM17&lt;&gt;""),AND(SO17&gt;=SU$41,SO17&lt;&gt;"",SQ17&gt;=SU$45,SQ17&lt;&gt;""),AND(SR17&gt;=SU$41,SR17&lt;&gt;"",ST17&gt;=SU$45,ST17&lt;&gt;"")),"Excellence",IF(K17="P","Worlds Team",IF(H17="P","National Team","")))))</f>
        <v/>
      </c>
      <c r="K17" s="3" t="str">
        <f>IF(OR(AND(AO17&gt;=AY$40,AO17&lt;&gt;"",AQ17&gt;=AY$44,AQ17&lt;&gt;"",AN17=""),AND(AR17&gt;=AY$40,AR17&lt;&gt;"",AT17&gt;=AY$44,AT17&lt;&gt;"",AN17=""),AND(AV17&gt;=AY$40,AV17&lt;&gt;"",AX17&gt;=AY$44,AX17&lt;&gt;"",AN17=""),AND(BP17&gt;=BZ$40,BP17&lt;&gt;"",BR17&gt;=BZ$44,BR17&lt;&gt;"",BO17=""),AND(BS17&gt;=BZ$40,BS17&lt;&gt;"",BU17&gt;=BZ$44,BU17&lt;&gt;"",BO17=""),AND(BW17&gt;=BZ$40,BW17&lt;&gt;"",BY17&gt;=BZ$44,BY17&lt;&gt;"",BO17=""),AND(CQ17&gt;=DA$40,CQ17&lt;&gt;"",CS17&gt;=DA$44,CS17&lt;&gt;"",CP17=""),AND(CT17&gt;=DA$40,CT17&lt;&gt;"",CV17&gt;=DA$44,CV17&lt;&gt;"",CP17=""),AND(CX17&gt;=DA$40,CX17&lt;&gt;"",CZ17&gt;=DA$44,CZ17&lt;&gt;"",CP17=""),AND(DX17&gt;=EK$40,DX17&lt;&gt;"",DZ17&gt;=EK$44,DZ17&lt;&gt;""),AND(EA17&gt;=EK$40,EA17&lt;&gt;"",EC17&gt;=EK$44,EC17&lt;&gt;""),AND(EE17&gt;=EK$40,EE17&lt;&gt;"",EG17&gt;=EK$44,EG17&lt;&gt;""),AND(EH17&gt;=EK$40,EH17&lt;&gt;"",EJ17&gt;=EK$44,EJ17&lt;&gt;""),AND(FF17&gt;=FS$40,FF17&lt;&gt;"",FH17&gt;=FS$44,FH17&lt;&gt;""),AND(FI17&gt;=FS$40,FI17&lt;&gt;"",FK17&gt;=FS$44,FK17&lt;&gt;""),AND(FM17&gt;=FS$40,FM17&lt;&gt;"",FO17&gt;=FS$44,FO17&lt;&gt;""),AND(FP17&gt;=FS$40,FP17&lt;&gt;"",FR17&gt;=FS$44,FR17&lt;&gt;""),AND(GN17&gt;=HA$40,GN17&lt;&gt;"",GP17&gt;=HA$44,GP17&lt;&gt;""),AND(GQ17&gt;=HA$40,GQ17&lt;&gt;"",GS17&gt;=HA$44,GS17&lt;&gt;""),AND(GU17&gt;=HA$40,GU17&lt;&gt;"",GW17&gt;=HA$44,GW17&lt;&gt;""),AND(GX17&gt;=HA$40,GX17&lt;&gt;"",GZ17&gt;=HA$44,GZ17&lt;&gt;""),AND(HV17&gt;=II$40,HV17&lt;&gt;"",HX17&gt;=II$44,HX17&lt;&gt;""),AND(HY17&gt;=II$40,HY17&lt;&gt;"",IA17&gt;=II$44,IA17&lt;&gt;""),AND(IC17&gt;=II$40,IC17&lt;&gt;"",IE17&gt;=II$44,IE17&lt;&gt;""),AND(IF17&gt;=II$40,IF17&lt;&gt;"",IH17&gt;=II$44,IH17&lt;&gt;""),AND(JD17&gt;=JQ$40,JD17&lt;&gt;"",JF17&gt;=JQ$44,JF17&lt;&gt;""),AND(JG17&gt;=JQ$40,JG17&lt;&gt;"",JI17&gt;=JQ$44,JI17&lt;&gt;""),AND(JK17&gt;=JQ$40,JK17&lt;&gt;"",JM17&gt;=JQ$44,JM17&lt;&gt;""),AND(JN17&gt;=JQ$40,JN17&lt;&gt;"",JP17&gt;=JQ$44,JP17&lt;&gt;""),AND(KL17&gt;=KY$40,KL17&lt;&gt;"",KN17&gt;=KY$44,KN17&lt;&gt;""),AND(KO17&gt;=KY$40,KO17&lt;&gt;"",KQ17&gt;=KY$44,KQ17&lt;&gt;""),AND(KS17&gt;=KY$40,KS17&lt;&gt;"",KU17&gt;=KY$44,KU17&lt;&gt;""),AND(KV17&gt;=KY$40,KV17&lt;&gt;"",KX17&gt;=KY$44,KX17&lt;&gt;""),AND(LT17&gt;=MG$40,LT17&lt;&gt;"",LV17&gt;=MG$44,LV17&lt;&gt;""),AND(LW17&gt;=MG$40,LW17&lt;&gt;"",LY17&gt;=MG$44,LY17&lt;&gt;""),AND(MA17&gt;=MG$40,MA17&lt;&gt;"",MC17&gt;=MG$44,MC17&lt;&gt;""),AND(MD17&gt;=MG$40,MD17&lt;&gt;"",MF17&gt;=MG$44,MF17&lt;&gt;""),AND(NB17&gt;=NO$40,NB17&lt;&gt;"",ND17&gt;=NO$44,ND17&lt;&gt;""),AND(NE17&gt;=NO$40,NE17&lt;&gt;"",NG17&gt;=NO$44,NG17&lt;&gt;""),AND(NI17&gt;=NO$40,NI17&lt;&gt;"",NK17&gt;=NO$44,NK17&lt;&gt;""),AND(NL17&gt;=NO$40,NL17&lt;&gt;"",NN17&gt;=NO$44,NN17&lt;&gt;""),AND(OJ17&gt;=OW$40,OJ17&lt;&gt;"",OL17&gt;=OW$44,OL17&lt;&gt;""),AND(OM17&gt;=OW$40,OM17&lt;&gt;"",OO17&gt;=OW$44,OO17&lt;&gt;""),AND(OQ17&gt;=OW$40,OQ17&lt;&gt;"",OS17&gt;=OW$44,OS17&lt;&gt;""),AND(OT17&gt;=OW$40,OT17&lt;&gt;"",OV17&gt;=OW$44,OV17&lt;&gt;""),AND(PR17&gt;=QE$40,PR17&lt;&gt;"",PT17&gt;=QE$44,PT17&lt;&gt;""),AND(PU17&gt;=QE$40,PU17&lt;&gt;"",PW17&gt;=QE$44,PW17&lt;&gt;""),AND(PY17&gt;=QE$40,PY17&lt;&gt;"",QA17&gt;=QE$44,QA17&lt;&gt;""),AND(QB17&gt;=QE$40,QB17&lt;&gt;"",QD17&gt;=QE$44,QD17&lt;&gt;""),AND(QZ17&gt;=RM$40,QZ17&lt;&gt;"",RB17&gt;=RM$44,RB17&lt;&gt;""),AND(RC17&gt;=RM$40,RC17&lt;&gt;"",RE17&gt;=RM$44,RE17&lt;&gt;""),AND(RG17&gt;=RM$40,RG17&lt;&gt;"",RI17&gt;=RM$44,RI17&lt;&gt;""),AND(RJ17&gt;=RM$40,RJ17&lt;&gt;"",RL17&gt;=RM$44,RL17&lt;&gt;""),AND(SH17&gt;=SU$40,SH17&lt;&gt;"",SJ17&gt;=SU$44,SJ17&lt;&gt;""),AND(SK17&gt;=SU$40,SK17&lt;&gt;"",SM17&gt;=SU$44,SM17&lt;&gt;""),AND(SO17&gt;=SU$40,SO17&lt;&gt;"",SQ17&gt;=SU$44,SQ17&lt;&gt;""),AND(SR17&gt;=SU$40,SR17&lt;&gt;"",ST17&gt;=SU$44,ST17&lt;&gt;"")),"P","")</f>
        <v/>
      </c>
      <c r="L17" s="8">
        <f>IF(COUNT(AQ17,AT17,BR17,BU17,CS17,CV17)&gt;0,LARGE((AQ17,AT17,BR17,BU17,CS17,CV17),1),0)</f>
        <v>46.83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IF(COUNT(AQ17,AT17,BR17,BU17,CS17,CV17)&gt;1,LARGE((AQ17,AT17,BR17,BU17,CS17,CV17),2),0)</f>
        <v>44.76</v>
      </c>
      <c r="O17" s="8" t="str">
        <f>IF(N17="","",IF(OR(N17=CS17,N17=CV17),$CA$1,IF(OR(N17=BR17,N17=BU17),$AZ$1,IF(OR(N17=AQ17,N17=AT17),$Y$1,""))))</f>
        <v>2024 Nationals</v>
      </c>
      <c r="P17" s="8">
        <f>IF(COUNT(AQ17,AT17,BR17,BU17,CS17,CV17)&gt;2,MAX(AX17,BY17,CZ17,LARGE((AQ17,AT17,BR17,BU17,CS17,CV17),3)),IF(MAX(AX17,BY17,CZ17)&gt;0,MAX(AX17,BY17,CZ17),0))</f>
        <v>47.8</v>
      </c>
      <c r="Q17" s="8" t="str">
        <f>IF(P17="","",IF(OR(P17=CS17,P17=CV17,P17=CZ17),$CA$1,IF(OR(P17=BR17,P17=BU17,P17=BY17),$AZ$1,IF(OR(P17=AQ17,P17=AT17,P17=AX17),$Y$1,""))))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8.9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Nationals</v>
      </c>
      <c r="T17" s="8">
        <f>IF(MAX(IF(AO17&gt;=$AY$39,AP17,0),IF(AR17&gt;=$AY$39,AS17,0),IF(AV17&gt;=$AY$39,AW17,0),IF(BP17&gt;=$BZ$39,BQ17,0),IF(BS17&gt;=$BZ$39,BT17,0),IF(BW17&gt;=$BZ$39,BX17,0),IF(CQ17&gt;=$DA$39,CR17,0),IF(CT17&gt;=$DA$39,CU17,0),IF(CX17&gt;=$DA$39,CY17,0),IF(DX17&gt;=$EK$39,DY17,0),IF(EA17&gt;=$EK$39,EB17,0),IF(EE17&gt;=$EK$39,EF17,0),IF(EH17&gt;=$EK$39,EI17,0),IF(FF17&gt;=$FS$39,FG17,0),IF(FI17&gt;=$FS$39,FJ17,0),IF(FM17&gt;=$FS$39,FN17,0),IF(FP17&gt;=$FS$39,FQ17,0),IF(GN17&gt;=$HA$39,GO17,0),IF(GQ17&gt;=$HA$39,GR17,0),IF(GU17&gt;=$HA$39,GV17,0),IF(GX17&gt;=$HA$39,GY17,0),IF(HV17&gt;=$II$39,HW17,0),IF(HY17&gt;=$II$39,HZ17,0),IF(IC17&gt;=$II$39,ID17,0),IF(IF17&gt;=$II$39,IG17,0),IF(JD17&gt;=$JQ$39,JE17,0),IF(JG17&gt;=$JQ$39,JH17,0),IF(JK17&gt;=$JQ$39,JL17,0),IF(JN17&gt;=$JQ$39,JO17,0),IF(KL17&gt;=$KY$39,KM17,0),IF(KO17&gt;=$KY$39,KP17,0),IF(KS17&gt;=$KY$39,KT17,0),IF(KV17&gt;=$KY$39,KW17,0),IF(LT17&gt;=$MG$39,LU17,0),IF(LW17&gt;=$MG$39,LX17,0),IF(MA17&gt;=$MG$39,MB17,0),IF(MD17&gt;=$MG$39,ME17,0),IF(NB17&gt;=$NO$39,NC17,0),IF(NE17&gt;=$NO$39,NF17,0),IF(NI17&gt;=$NO$39,NJ17,0),IF(NL17&gt;=$NO$39,NM17,0),IF(OJ17&gt;=$OW$39,OK17,0),IF(OM17&gt;=$OW$39,ON17,0),IF(OQ17&gt;=$OW$39,OR17,0),IF(OT17&gt;=$OW$39,OU17,0),IF(PR17&gt;=$QE$39,PS17,0),IF(PU17&gt;=$QE$39,PV17,0),IF(PY17&gt;=$QE$39,PZ17,0),IF(QB17&gt;=$QE$39,QC17,0),IF(QZ17&gt;=$RM$39,RA17,0),IF(RC17&gt;=$RM$39,RD17,0),IF(RG17&gt;=$RM$39,RH17,0),IF(RJ17&gt;=$RM$39,RK17,0),IF(SH17&gt;=$SU$39,SI17,0),IF(SK17&gt;=$SU$39,SL17,0),IF(SO17&gt;=$SU$39,SP17,0),IF(SR17&gt;=$SU$39,SS17,0))&gt;0,MAX(IF(AO17&gt;=$AY$39,AP17,0),IF(AR17&gt;=$AY$39,AS17,0),IF(AV17&gt;=$AY$39,AW17,0),IF(BP17&gt;=$BZ$39,BQ17,0),IF(BS17&gt;=$BZ$39,BT17,0),IF(BW17&gt;=$BZ$39,BX17,0),IF(CQ17&gt;=$DA$39,CR17,0),IF(CT17&gt;=$DA$39,CU17,0),IF(CX17&gt;=$DA$39,CY17,0),IF(DX17&gt;=$EK$39,DY17,0),IF(EA17&gt;=$EK$39,EB17,0),IF(EE17&gt;=$EK$39,EF17,0),IF(EH17&gt;=$EK$39,EI17,0),IF(FF17&gt;=$FS$39,FG17,0),IF(FI17&gt;=$FS$39,FJ17,0),IF(FM17&gt;=$FS$39,FN17,0),IF(FP17&gt;=$FS$39,FQ17,0),IF(GN17&gt;=$HA$39,GO17,0),IF(GQ17&gt;=$HA$39,GR17,0),IF(GU17&gt;=$HA$39,GV17,0),IF(GX17&gt;=$HA$39,GY17,0),IF(HV17&gt;=$II$39,HW17,0),IF(HY17&gt;=$II$39,HZ17,0),IF(IC17&gt;=$II$39,ID17,0),IF(IF17&gt;=$II$39,IG17,0),IF(JD17&gt;=$JQ$39,JE17,0),IF(JG17&gt;=$JQ$39,JH17,0),IF(JK17&gt;=$JQ$39,JL17,0),IF(JN17&gt;=$JQ$39,JO17,0),IF(KL17&gt;=$KY$39,KM17,0),IF(KO17&gt;=$KY$39,KP17,0),IF(KS17&gt;=$KY$39,KT17,0),IF(KV17&gt;=$KY$39,KW17,0),IF(LT17&gt;=$MG$39,LU17,0),IF(LW17&gt;=$MG$39,LX17,0),IF(MA17&gt;=$MG$39,MB17,0),IF(MD17&gt;=$MG$39,ME17,0),IF(NB17&gt;=$NO$39,NC17,0),IF(NE17&gt;=$NO$39,NF17,0),IF(NI17&gt;=$NO$39,NJ17,0),IF(NL17&gt;=$NO$39,NM17,0),IF(OJ17&gt;=$OW$39,OK17,0),IF(OM17&gt;=$OW$39,ON17,0),IF(OQ17&gt;=$OW$39,OR17,0),IF(OT17&gt;=$OW$39,OU17,0),IF(PR17&gt;=$QE$39,PS17,0),IF(PU17&gt;=$QE$39,PV17,0),IF(PY17&gt;=$QE$39,PZ17,0),IF(QB17&gt;=$QE$39,QC17,0),IF(QZ17&gt;=$RM$39,RA17,0),IF(RC17&gt;=$RM$39,RD17,0),IF(RG17&gt;=$RM$39,RH17,0),IF(RJ17&gt;=$RM$39,RK17,0),IF(SH17&gt;=$SU$39,SI17,0),IF(SK17&gt;=$SU$39,SL17,0),IF(SO17&gt;=$SU$39,SP17,0),IF(SR17&gt;=$SU$39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>
        <v>15</v>
      </c>
      <c r="BA17" s="26">
        <v>9.5</v>
      </c>
      <c r="BB17" s="26">
        <v>7.7</v>
      </c>
      <c r="BC17" s="26">
        <v>13.45</v>
      </c>
      <c r="BD17" s="26">
        <v>1.1000000000000001</v>
      </c>
      <c r="BE17" s="26">
        <v>2.6</v>
      </c>
      <c r="BF17" s="26">
        <v>1.6</v>
      </c>
      <c r="BG17" s="26">
        <v>2.2999999999999998</v>
      </c>
      <c r="BH17" s="26">
        <v>2.71</v>
      </c>
      <c r="BI17" s="26">
        <v>0</v>
      </c>
      <c r="BJ17" s="26"/>
      <c r="BK17" s="26"/>
      <c r="BL17" s="26"/>
      <c r="BM17" s="26"/>
      <c r="BN17" s="26"/>
      <c r="BO17" s="28"/>
      <c r="BP17" s="39">
        <f>IF(BB17&gt;0,BB17,"")</f>
        <v>7.7</v>
      </c>
      <c r="BQ17" s="39">
        <f>IF(BC17&gt;0,BC17,"")</f>
        <v>13.45</v>
      </c>
      <c r="BR17" s="11">
        <f>IF(SUM(AZ17:BC17)-BD17&gt;0,SUM(AZ17:BC17)-BD17,"")</f>
        <v>44.550000000000004</v>
      </c>
      <c r="BS17" s="11">
        <f>IF(BG17&gt;0,BG17,"")</f>
        <v>2.2999999999999998</v>
      </c>
      <c r="BT17" s="11">
        <f>IF(BH17&gt;0,BH17,"")</f>
        <v>2.71</v>
      </c>
      <c r="BU17" s="11">
        <f>IF(SUM(BE17:BH17)-BI17&gt;0,SUM(BE17:BH17)-BI17,"")</f>
        <v>9.2100000000000009</v>
      </c>
      <c r="BV17" s="11">
        <f>IF(BR17="","",MAX(BR17,BU17))</f>
        <v>44.550000000000004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44.550000000000004</v>
      </c>
      <c r="CA17" s="22">
        <v>15.1</v>
      </c>
      <c r="CB17" s="22">
        <v>9.6</v>
      </c>
      <c r="CC17" s="22">
        <v>7.7</v>
      </c>
      <c r="CD17" s="22">
        <v>13.46</v>
      </c>
      <c r="CE17" s="22">
        <v>1.1000000000000001</v>
      </c>
      <c r="CF17" s="22">
        <v>15.8</v>
      </c>
      <c r="CG17" s="22">
        <v>9.6999999999999993</v>
      </c>
      <c r="CH17" s="22">
        <v>8.3000000000000007</v>
      </c>
      <c r="CI17" s="22">
        <v>13.53</v>
      </c>
      <c r="CJ17" s="22">
        <v>0.5</v>
      </c>
      <c r="CK17" s="22">
        <v>16</v>
      </c>
      <c r="CL17" s="22">
        <v>9.5</v>
      </c>
      <c r="CM17" s="22">
        <v>8.9</v>
      </c>
      <c r="CN17" s="22">
        <v>13.4</v>
      </c>
      <c r="CO17" s="22">
        <v>0</v>
      </c>
      <c r="CP17" s="27"/>
      <c r="CQ17" s="38">
        <f>IF(CC17&gt;0,CC17,"")</f>
        <v>7.7</v>
      </c>
      <c r="CR17" s="38">
        <f>IF(CD17&gt;0,CD17,"")</f>
        <v>13.46</v>
      </c>
      <c r="CS17" s="40">
        <f>IF(SUM(CA17:CD17)-CE17&gt;0,SUM(CA17:CD17)-CE17,"")</f>
        <v>44.76</v>
      </c>
      <c r="CT17" s="40">
        <f>IF(CH17&gt;0,CH17,"")</f>
        <v>8.3000000000000007</v>
      </c>
      <c r="CU17" s="40">
        <f>IF(CI17&gt;0,CI17,"")</f>
        <v>13.53</v>
      </c>
      <c r="CV17" s="40">
        <f>IF(SUM(CF17:CI17)-CJ17&gt;0,SUM(CF17:CI17)-CJ17,"")</f>
        <v>46.83</v>
      </c>
      <c r="CW17" s="40">
        <f>IF(CS17="","",MAX(CS17,CV17))</f>
        <v>46.83</v>
      </c>
      <c r="CX17" s="40">
        <f>IF(CM17&gt;0,CM17,"")</f>
        <v>8.9</v>
      </c>
      <c r="CY17" s="40">
        <f>IF(CN17&gt;0,CN17,"")</f>
        <v>13.4</v>
      </c>
      <c r="CZ17" s="40">
        <f>IF(SUM(CK17:CN17)-CO17&gt;0,SUM(CK17:CN17)-CO17,"")</f>
        <v>47.8</v>
      </c>
      <c r="DA17" s="40">
        <f>IF(SUM(CW17,CZ17)&gt;0,SUM(CW17,CZ17),"")</f>
        <v>94.63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15.05</v>
      </c>
      <c r="SW17" s="22">
        <f>IF($CP17="P",CB17,(CB17+BA17)/2)</f>
        <v>9.5500000000000007</v>
      </c>
      <c r="SX17" s="22">
        <f>IF($CP17="P",CC17,(CC17+BB17)/2)</f>
        <v>7.7</v>
      </c>
      <c r="SY17" s="22">
        <f>IF($CP17="P",CD17,(CD17+BC17)/2)</f>
        <v>13.455</v>
      </c>
      <c r="SZ17" s="22">
        <f>IF($CP17="P",CE17,(CE17+BD17)/2)</f>
        <v>1.1000000000000001</v>
      </c>
      <c r="TA17" s="22">
        <f>IF($CP17="P",CF17,(CF17+BE17)/2)</f>
        <v>9.2000000000000011</v>
      </c>
      <c r="TB17" s="22">
        <f>IF($CP17="P",CG17,(CG17+BF17)/2)</f>
        <v>5.6499999999999995</v>
      </c>
      <c r="TC17" s="22">
        <f>IF($CP17="P",CH17,(CH17+BG17)/2)</f>
        <v>5.3000000000000007</v>
      </c>
      <c r="TD17" s="22">
        <f>IF($CP17="P",CI17,(CI17+BH17)/2)</f>
        <v>8.1199999999999992</v>
      </c>
      <c r="TE17" s="22">
        <f>IF($CP17="P",CJ17,(CJ17+BI17)/2)</f>
        <v>0.25</v>
      </c>
      <c r="TF17" s="22">
        <f>IF($CP17="P",CK17,(CK17+BJ17)/2)</f>
        <v>8</v>
      </c>
      <c r="TG17" s="22">
        <f>IF($CP17="P",CL17,(CL17+BK17)/2)</f>
        <v>4.75</v>
      </c>
      <c r="TH17" s="22">
        <f>IF($CP17="P",CM17,(CM17+BL17)/2)</f>
        <v>4.45</v>
      </c>
      <c r="TI17" s="22">
        <f>IF($CP17="P",CN17,(CN17+BM17)/2)</f>
        <v>6.7</v>
      </c>
      <c r="TJ17" s="22">
        <f>IF($CP17="P",CO17,(CO17+BN17)/2)</f>
        <v>0</v>
      </c>
      <c r="TK17" s="27" t="s">
        <v>46</v>
      </c>
      <c r="TL17" s="40">
        <f>IF(SX17&gt;0,SX17,"")</f>
        <v>7.7</v>
      </c>
      <c r="TM17" s="40">
        <f>IF(SY17&gt;0,SY17,"")</f>
        <v>13.455</v>
      </c>
      <c r="TN17" s="40">
        <f>IF(SUM(SV17:SY17)-SZ17&gt;0,SUM(SV17:SY17)-SZ17,"")</f>
        <v>44.655000000000001</v>
      </c>
      <c r="TO17" s="40">
        <f>IF(TC17&gt;0,TC17,"")</f>
        <v>5.3000000000000007</v>
      </c>
      <c r="TP17" s="40">
        <f>IF(TD17&gt;0,TD17,"")</f>
        <v>8.1199999999999992</v>
      </c>
      <c r="TQ17" s="40">
        <f>IF(SUM(TA17:TD17)-TE17&gt;0,SUM(TA17:TD17)-TE17,"")</f>
        <v>28.020000000000003</v>
      </c>
      <c r="TR17" s="40">
        <f>IF(MAX(TN17,TQ17)&gt;0,MAX(TN17,TQ17),"")</f>
        <v>44.655000000000001</v>
      </c>
      <c r="TS17" s="40">
        <f>IF(TH17&gt;0,TH17,"")</f>
        <v>4.45</v>
      </c>
      <c r="TT17" s="40">
        <f>IF(TI17&gt;0,TI17,"")</f>
        <v>6.7</v>
      </c>
      <c r="TU17" s="40">
        <f>IF(SUM(TF17:TI17)-TJ17&gt;0,SUM(TF17:TI17)-TJ17,"")</f>
        <v>23.9</v>
      </c>
      <c r="TV17" s="40">
        <f>IF(SUM(TR17,TU17)&gt;0,SUM(TR17,TU17),"")</f>
        <v>68.555000000000007</v>
      </c>
    </row>
    <row r="18" spans="1:542" x14ac:dyDescent="0.2">
      <c r="A18" s="4" t="str" cm="1">
        <f t="array" ref="A18">IF(AND(J18&lt;&gt;"",J18&lt;&gt;"No DD"),SUMPRODUCT((J$4:J$37&lt;&gt;"")*(J$4:J$37&lt;&gt;"No DD")*(F$4:F$37&gt;F18))+1,IF(J18="No DD",SUMPRODUCT((J$4:J$37="No DD")*(F$4:F$37&gt;F18))+1+SUMPRODUCT((J$4:J$37&lt;&gt;"")*(J$4:J$37&lt;&gt;"No DD")),""))</f>
        <v/>
      </c>
      <c r="B18" s="4" t="str" cm="1">
        <f t="array" ref="B18">IF(AND(J18&lt;&gt;"",J18&lt;&gt;"No DD",G18=""),SUMPRODUCT((J$4:J$37&lt;&gt;"")*(J$4:J$37&lt;&gt;"No DD")*(G$4:G$37="")*(F$4:F$37&gt;F18))+1,IF(J18="No DD",SUMPRODUCT((J$4:J$37="No DD")*(F$4:F$37&gt;F18)*(G$4:G$37=""))+1+SUMPRODUCT((J$4:J$37&lt;&gt;"")*(G$4:G$37="")*(J$4:J$37&lt;&gt;"No DD")),""))</f>
        <v/>
      </c>
      <c r="C18" s="5" t="s">
        <v>201</v>
      </c>
      <c r="D18" s="4" t="s">
        <v>6</v>
      </c>
      <c r="E18" s="4">
        <v>2006</v>
      </c>
      <c r="F18" s="9">
        <f>SUM(L18:V18)+SUM(L18:T18)*0.0000001+SUM(L18)*0.0000000000001</f>
        <v>148.01001480100464</v>
      </c>
      <c r="G18" s="66"/>
      <c r="H18" s="3" t="str">
        <f>IF(OR(AND(AO18&gt;=AY$39,AO18&lt;&gt;"",AQ18&gt;=AY$43,AQ18&lt;&gt;"",AN18=""),AND(AR18&gt;=AY$39,AR18&lt;&gt;"",AT18&gt;=AY$43,AT18&lt;&gt;"",AN18=""),AND(AV18&gt;=AY$39,AV18&lt;&gt;"",AX18&gt;=AY$43,AX18&lt;&gt;"",AN18=""),AND(BP18&gt;=BZ$39,BP18&lt;&gt;"",BR18&gt;=BZ$43,BR18&lt;&gt;"",BO18=""),AND(BS18&gt;=BZ$39,BS18&lt;&gt;"",BU18&gt;=BZ$43,BU18&lt;&gt;"",BO18=""),AND(BW18&gt;=BZ$39,BW18&lt;&gt;"",BY18&gt;=BZ$43,BY18&lt;&gt;"",BO18=""),AND(CQ18&gt;=DA$39,CQ18&lt;&gt;"",CS18&gt;=DA$43,CS18&lt;&gt;"",CP18=""),AND(CT18&gt;=DA$39,CT18&lt;&gt;"",CV18&gt;=DA$43,CV18&lt;&gt;"",CP18=""),AND(CX18&gt;=DA$39,CX18&lt;&gt;"",CZ18&gt;=DA$43,CZ18&lt;&gt;"",CP18=""),AND(DX18&gt;=EK$39,DX18&lt;&gt;"",DZ18&gt;=EK$43,DZ18&lt;&gt;""),AND(EA18&gt;=EK$39,EA18&lt;&gt;"",EC18&gt;=EK$43,EC18&lt;&gt;""),AND(EE18&gt;=EK$39,EE18&lt;&gt;"",EG18&gt;=EK$43,EG18&lt;&gt;""),AND(EH18&gt;=EK$39,EH18&lt;&gt;"",EJ18&gt;=EK$43,EJ18&lt;&gt;""),AND(FF18&gt;=FS$39,FF18&lt;&gt;"",FH18&gt;=FS$43,FH18&lt;&gt;""),AND(FI18&gt;=FS$39,FI18&lt;&gt;"",FK18&gt;=FS$43,FK18&lt;&gt;""),AND(FM18&gt;=FS$39,FM18&lt;&gt;"",FO18&gt;=FS$43,FO18&lt;&gt;""),AND(FP18&gt;=FS$39,FP18&lt;&gt;"",FR18&gt;=FS$43,FR18&lt;&gt;""),AND(GN18&gt;=HA$39,GN18&lt;&gt;"",GP18&gt;=HA$43,GP18&lt;&gt;""),AND(GQ18&gt;=HA$39,GQ18&lt;&gt;"",GS18&gt;=HA$43,GS18&lt;&gt;""),AND(GU18&gt;=HA$39,GU18&lt;&gt;"",GW18&gt;=HA$43,GW18&lt;&gt;""),AND(GX18&gt;=HA$39,GX18&lt;&gt;"",GZ18&gt;=HA$43,GZ18&lt;&gt;""),AND(HV18&gt;=II$39,HV18&lt;&gt;"",HX18&gt;=II$43,HX18&lt;&gt;""),AND(HY18&gt;=II$39,HY18&lt;&gt;"",IA18&gt;=II$43,IA18&lt;&gt;""),AND(IC18&gt;=II$39,IC18&lt;&gt;"",IE18&gt;=II$43,IE18&lt;&gt;""),AND(IF18&gt;=II$39,IF18&lt;&gt;"",IH18&gt;=II$43,IH18&lt;&gt;""),AND(JD18&gt;=JQ$39,JD18&lt;&gt;"",JF18&gt;=JQ$43,JF18&lt;&gt;""),AND(JG18&gt;=JQ$39,JG18&lt;&gt;"",JI18&gt;=JQ$43,JI18&lt;&gt;""),AND(JK18&gt;=JQ$39,JK18&lt;&gt;"",JM18&gt;=JQ$43,JM18&lt;&gt;""),AND(JN18&gt;=JQ$39,JN18&lt;&gt;"",JP18&gt;=JQ$43,JP18&lt;&gt;""),AND(KL18&gt;=KY$39,KL18&lt;&gt;"",KN18&gt;=KY$43,KN18&lt;&gt;""),AND(KO18&gt;=KY$39,KO18&lt;&gt;"",KQ18&gt;=KY$43,KQ18&lt;&gt;""),AND(KS18&gt;=KY$39,KS18&lt;&gt;"",KU18&gt;=KY$43,KU18&lt;&gt;""),AND(KV18&gt;=KY$39,KV18&lt;&gt;"",KX18&gt;=KY$43,KX18&lt;&gt;""),AND(LT18&gt;=MG$39,LT18&lt;&gt;"",LV18&gt;=MG$43,LV18&lt;&gt;""),AND(LW18&gt;=MG$39,LW18&lt;&gt;"",LY18&gt;=MG$43,LY18&lt;&gt;""),AND(MA18&gt;=MG$39,MA18&lt;&gt;"",MC18&gt;=MG$43,MC18&lt;&gt;""),AND(MD18&gt;=MG$39,MD18&lt;&gt;"",MF18&gt;=MG$43,MF18&lt;&gt;""),AND(NB18&gt;=NO$39,NB18&lt;&gt;"",ND18&gt;=NO$43,ND18&lt;&gt;""),AND(NE18&gt;=NO$39,NE18&lt;&gt;"",NG18&gt;=NO$43,NG18&lt;&gt;""),AND(NI18&gt;=NO$39,NI18&lt;&gt;"",NK18&gt;=NO$43,NK18&lt;&gt;""),AND(NL18&gt;=NO$39,NL18&lt;&gt;"",NN18&gt;=NO$43,NN18&lt;&gt;""),AND(OJ18&gt;=OW$39,OJ18&lt;&gt;"",OL18&gt;=OW$43,OL18&lt;&gt;""),AND(OM18&gt;=OW$39,OM18&lt;&gt;"",OO18&gt;=OW$43,OO18&lt;&gt;""),AND(OQ18&gt;=OW$39,OQ18&lt;&gt;"",OS18&gt;=OW$43,OS18&lt;&gt;""),AND(OT18&gt;=OW$39,OT18&lt;&gt;"",OV18&gt;=OW$43,OV18&lt;&gt;""),AND(PR18&gt;=QE$39,PR18&lt;&gt;"",PT18&gt;=QE$43,PT18&lt;&gt;""),AND(PU18&gt;=QE$39,PU18&lt;&gt;"",PW18&gt;=QE$43,PW18&lt;&gt;""),AND(PY18&gt;=QE$39,PY18&lt;&gt;"",QA18&gt;=QE$43,QA18&lt;&gt;""),AND(QB18&gt;=QE$39,QB18&lt;&gt;"",QD18&gt;=QE$43,QD18&lt;&gt;""),AND(QZ18&gt;=RM$39,QZ18&lt;&gt;"",RB18&gt;=RM$43,RB18&lt;&gt;""),AND(RC18&gt;=RM$39,RC18&lt;&gt;"",RE18&gt;=RM$43,RE18&lt;&gt;""),AND(RG18&gt;=RM$39,RG18&lt;&gt;"",RI18&gt;=RM$43,RI18&lt;&gt;""),AND(RJ18&gt;=RM$39,RJ18&lt;&gt;"",RL18&gt;=RM$43,RL18&lt;&gt;""),AND(SH18&gt;=SU$39,SH18&lt;&gt;"",SJ18&gt;=SU$43,SJ18&lt;&gt;""),AND(SK18&gt;=SU$39,SK18&lt;&gt;"",SM18&gt;=SU$43,SM18&lt;&gt;""),AND(SO18&gt;=SU$39,SO18&lt;&gt;"",SQ18&gt;=SU$43,SQ18&lt;&gt;""),AND(SR18&gt;=SU$39,SR18&lt;&gt;"",ST18&gt;=SU$43,ST18&lt;&gt;"")),"P","")</f>
        <v/>
      </c>
      <c r="I18" s="3" t="str">
        <f>IF(OR(AND(AQ18&gt;=AY$43,AQ18&lt;&gt;"",AN18=""),AND(AT18&gt;=AY$43,AT18&lt;&gt;"",AN18=""),AND(AX18&gt;=AY$43,AX18&lt;&gt;"",AN18=""),AND(BR18&gt;=BZ$43,BR18&lt;&gt;"",BO18=""),AND(BU18&gt;=BZ$43,BU18&lt;&gt;"",BO18=""),AND(BY18&gt;=BZ$43,BY18&lt;&gt;"",BO18=""),AND(CS18&gt;=DA$43,CS18&lt;&gt;"",CP18=""),AND(CV18&gt;=DA$43,CV18&lt;&gt;"",CP18=""),AND(CZ18&gt;=DA$43,CZ18&lt;&gt;"",CP18=""),AND(DZ18&gt;=EK$43,DZ18&lt;&gt;""),AND(EC18&gt;=EK$43,EC18&lt;&gt;""),AND(EG18&gt;=EK$43,EG18&lt;&gt;""),AND(EJ18&gt;=EK$43,EJ18&lt;&gt;""),AND(FH18&gt;=FS$43,FH18&lt;&gt;""),AND(FK18&gt;=FS$43,FK18&lt;&gt;""),AND(FO18&gt;=FS$43,FO18&lt;&gt;""),AND(FR18&gt;=FS$43,FR18&lt;&gt;""),AND(GP18&gt;=HA$43,GP18&lt;&gt;""),AND(GS18&gt;=HA$43,GS18&lt;&gt;""),AND(GW18&gt;=HA$43,GW18&lt;&gt;""),AND(GZ18&gt;=HA$43,GZ18&lt;&gt;""),AND(HX18&gt;=II$43,HX18&lt;&gt;""),AND(IA18&gt;=II$43,IA18&lt;&gt;""),AND(IE18&gt;=II$43,IE18&lt;&gt;""),AND(IH18&gt;=II$43,IH18&lt;&gt;""),AND(JF18&gt;=JQ$43,JF18&lt;&gt;""),AND(JI18&gt;=JQ$43,JI18&lt;&gt;""),AND(JM18&gt;=JQ$43,JM18&lt;&gt;""),AND(JP18&gt;=JQ$43,JP18&lt;&gt;""),AND(KN18&gt;=KY$43,KN18&lt;&gt;""),AND(KQ18&gt;=KY$43,KQ18&lt;&gt;""),AND(KU18&gt;=KY$43,KU18&lt;&gt;""),AND(KX18&gt;=KY$43,KX18&lt;&gt;""),AND(LV18&gt;=MG$43,LV18&lt;&gt;""),AND(LY18&gt;=MG$43,LY18&lt;&gt;""),AND(MC18&gt;=MG$43,MC18&lt;&gt;""),AND(MF18&gt;=MG$43,MF18&lt;&gt;""),AND(ND18&gt;=NO$43,ND18&lt;&gt;""),AND(NG18&gt;=NO$43,NG18&lt;&gt;""),AND(NK18&gt;=NO$43,NK18&lt;&gt;""),AND(NN18&gt;=NO$43,NN18&lt;&gt;""),AND(OL18&gt;=OW$43,OL18&lt;&gt;""),AND(OO18&gt;=OW$43,OO18&lt;&gt;""),AND(OS18&gt;=OW$43,OS18&lt;&gt;""),AND(OV18&gt;=OW$43,OV18&lt;&gt;""),AND(PT18&gt;=QE$43,PT18&lt;&gt;""),AND(PW18&gt;=QE$43,PW18&lt;&gt;""),AND(QA18&gt;=QE$43,QA18&lt;&gt;""),AND(QD18&gt;=QE$43,QD18&lt;&gt;""),AND(RB18&gt;=RM$43,RB18&lt;&gt;""),AND(RE18&gt;=RM$43,RE18&lt;&gt;""),AND(RI18&gt;=RM$43,RI18&lt;&gt;""),AND(RL18&gt;=RM$43,RL18&lt;&gt;""),AND(SJ18&gt;=SU$43,SJ18&lt;&gt;""),AND(SM18&gt;=SU$43,SM18&lt;&gt;""),AND(SQ18&gt;=SU$43,SQ18&lt;&gt;""),AND(ST18&gt;=SU$43,ST18&lt;&gt;"")),"P","")</f>
        <v/>
      </c>
      <c r="J18" s="36" t="str">
        <f>IF(AND(I18="P",H18=""),"No DD",IF(OR(AND(AO18&gt;=AY$42,AO18&lt;&gt;"",AQ18&gt;=AY$46,AQ18&lt;&gt;"",AN18=""),AND(AR18&gt;=AY$42,AR18&lt;&gt;"",AT18&gt;=AY$46,AT18&lt;&gt;"",AN18=""),AND(AV18&gt;=AY$42,AV18&lt;&gt;"",AX18&gt;=AY$46,AX18&lt;&gt;"",AN18=""),AND(BP18&gt;=BZ$42,BP18&lt;&gt;"",BR18&gt;=BZ$46,BR18&lt;&gt;"",BO18=""),AND(BS18&gt;=BZ$42,BS18&lt;&gt;"",BU18&gt;=BZ$46,BU18&lt;&gt;"",BO18=""),AND(BW18&gt;=BZ$42,BW18&lt;&gt;"",BY18&gt;=BZ$46,BY18&lt;&gt;"",BO18=""),AND(CQ18&gt;=DA$42,CQ18&lt;&gt;"",CS18&gt;=DA$46,CS18&lt;&gt;"",CP18=""),AND(CT18&gt;=DA$42,CT18&lt;&gt;"",CV18&gt;=DA$46,CV18&lt;&gt;"",CP18=""),AND(CX18&gt;=DA$42,CX18&lt;&gt;"",CZ18&gt;=DA$46,CZ18&lt;&gt;"",CP18=""),AND(DX18&gt;=EK$42,DX18&lt;&gt;"",DZ18&gt;=EK$46,DZ18&lt;&gt;""),AND(EA18&gt;=EK$42,EA18&lt;&gt;"",EC18&gt;=EK$46,EC18&lt;&gt;""),AND(EE18&gt;=EK$42,EE18&lt;&gt;"",EG18&gt;=EK$46,EG18&lt;&gt;""),AND(EH18&gt;=EK$42,EH18&lt;&gt;"",EJ18&gt;=EK$46,EJ18&lt;&gt;""),AND(FF18&gt;=FS$42,FF18&lt;&gt;"",FH18&gt;=FS$46,FH18&lt;&gt;""),AND(FI18&gt;=FS$42,FI18&lt;&gt;"",FK18&gt;=FS$46,FK18&lt;&gt;""),AND(FM18&gt;=FS$42,FM18&lt;&gt;"",FO18&gt;=FS$46,FO18&lt;&gt;""),AND(FP18&gt;=FS$42,FP18&lt;&gt;"",FR18&gt;=FS$46,FR18&lt;&gt;""),AND(GN18&gt;=HA$42,GN18&lt;&gt;"",GP18&gt;=HA$46,GP18&lt;&gt;""),AND(GQ18&gt;=HA$42,GQ18&lt;&gt;"",GS18&gt;=HA$46,GS18&lt;&gt;""),AND(GU18&gt;=HA$42,GU18&lt;&gt;"",GW18&gt;=HA$46,GW18&lt;&gt;""),AND(GX18&gt;=HA$42,GX18&lt;&gt;"",GZ18&gt;=HA$46,GZ18&lt;&gt;""),AND(HV18&gt;=II$42,HV18&lt;&gt;"",HX18&gt;=II$46,HX18&lt;&gt;""),AND(HY18&gt;=II$42,HY18&lt;&gt;"",IA18&gt;=II$46,IA18&lt;&gt;""),AND(IC18&gt;=II$42,IC18&lt;&gt;"",IE18&gt;=II$46,IE18&lt;&gt;""),AND(IF18&gt;=II$42,IF18&lt;&gt;"",IH18&gt;=II$46,IH18&lt;&gt;""),AND(JD18&gt;=JQ$42,JD18&lt;&gt;"",JF18&gt;=JQ$46,JF18&lt;&gt;""),AND(JG18&gt;=JQ$42,JG18&lt;&gt;"",JI18&gt;=JQ$46,JI18&lt;&gt;""),AND(JK18&gt;=JQ$42,JK18&lt;&gt;"",JM18&gt;=JQ$46,JM18&lt;&gt;""),AND(JN18&gt;=JQ$42,JN18&lt;&gt;"",JP18&gt;=JQ$46,JP18&lt;&gt;""),AND(KL18&gt;=KY$42,KL18&lt;&gt;"",KN18&gt;=KY$46,KN18&lt;&gt;""),AND(KO18&gt;=KY$42,KO18&lt;&gt;"",KQ18&gt;=KY$46,KQ18&lt;&gt;""),AND(KS18&gt;=KY$42,KS18&lt;&gt;"",KU18&gt;=KY$46,KU18&lt;&gt;""),AND(KV18&gt;=KY$42,KV18&lt;&gt;"",KX18&gt;=KY$46,KX18&lt;&gt;""),AND(LT18&gt;=MG$42,LT18&lt;&gt;"",LV18&gt;=MG$46,LV18&lt;&gt;""),AND(LW18&gt;=MG$42,LW18&lt;&gt;"",LY18&gt;=MG$46,LY18&lt;&gt;""),AND(MA18&gt;=MG$42,MA18&lt;&gt;"",MC18&gt;=MG$46,MC18&lt;&gt;""),AND(MD18&gt;=MG$42,MD18&lt;&gt;"",MF18&gt;=MG$46,MF18&lt;&gt;""),AND(NB18&gt;=NO$42,NB18&lt;&gt;"",ND18&gt;=NO$46,ND18&lt;&gt;""),AND(NE18&gt;=NO$42,NE18&lt;&gt;"",NG18&gt;=NO$46,NG18&lt;&gt;""),AND(NI18&gt;=NO$42,NI18&lt;&gt;"",NK18&gt;=NO$46,NK18&lt;&gt;""),AND(NL18&gt;=NO$42,NL18&lt;&gt;"",NN18&gt;=NO$46,NN18&lt;&gt;""),AND(OJ18&gt;=OW$42,OJ18&lt;&gt;"",OL18&gt;=OW$46,OL18&lt;&gt;""),AND(OM18&gt;=OW$42,OM18&lt;&gt;"",OO18&gt;=OW$46,OO18&lt;&gt;""),AND(OQ18&gt;=OW$42,OQ18&lt;&gt;"",OS18&gt;=OW$46,OS18&lt;&gt;""),AND(OT18&gt;=OW$42,OT18&lt;&gt;"",OV18&gt;=OW$46,OV18&lt;&gt;""),AND(PR18&gt;=QE$42,PR18&lt;&gt;"",PT18&gt;=QE$46,PT18&lt;&gt;""),AND(PU18&gt;=QE$42,PU18&lt;&gt;"",PW18&gt;=QE$46,PW18&lt;&gt;""),AND(PY18&gt;=QE$42,PY18&lt;&gt;"",QA18&gt;=QE$46,QA18&lt;&gt;""),AND(QB18&gt;=QE$42,QB18&lt;&gt;"",QD18&gt;=QE$46,QD18&lt;&gt;""),AND(QZ18&gt;=RM$42,QZ18&lt;&gt;"",RB18&gt;=RM$46,RB18&lt;&gt;""),AND(RC18&gt;=RM$42,RC18&lt;&gt;"",RE18&gt;=RM$46,RE18&lt;&gt;""),AND(RG18&gt;=RM$42,RG18&lt;&gt;"",RI18&gt;=RM$46,RI18&lt;&gt;""),AND(RJ18&gt;=RM$42,RJ18&lt;&gt;"",RL18&gt;=RM$46,RL18&lt;&gt;""),AND(SH18&gt;=SU$42,SH18&lt;&gt;"",SJ18&gt;=SU$46,SJ18&lt;&gt;""),AND(SK18&gt;=SU$42,SK18&lt;&gt;"",SM18&gt;=SU$46,SM18&lt;&gt;""),AND(SO18&gt;=SU$42,SO18&lt;&gt;"",SQ18&gt;=SU$46,SQ18&lt;&gt;""),AND(SR18&gt;=SU$42,SR18&lt;&gt;"",ST18&gt;=SU$46,ST18&lt;&gt;"")),"Merit",IF(OR(AND(AO18&gt;=AY$41,AO18&lt;&gt;"",AQ18&gt;=AY$45,AQ18&lt;&gt;"",AN18=""),AND(AR18&gt;=AY$41,AR18&lt;&gt;"",AT18&gt;=AY$45,AT18&lt;&gt;"",AN18=""),AND(AV18&gt;=AY$41,AV18&lt;&gt;"",AX18&gt;=AY$45,AX18&lt;&gt;"",AN18=""),AND(BP18&gt;=BZ$41,BP18&lt;&gt;"",BR18&gt;=BZ$45,BR18&lt;&gt;"",BO18=""),AND(BS18&gt;=BZ$41,BS18&lt;&gt;"",BU18&gt;=BZ$45,BU18&lt;&gt;"",BO18=""),AND(BW18&gt;=BZ$41,BW18&lt;&gt;"",BY18&gt;=BZ$45,BY18&lt;&gt;"",BO18=""),AND(CQ18&gt;=DA$41,CQ18&lt;&gt;"",CS18&gt;=DA$45,CS18&lt;&gt;"",CP18=""),AND(CT18&gt;=DA$41,CT18&lt;&gt;"",CV18&gt;=DA$45,CV18&lt;&gt;"",CP18=""),AND(CX18&gt;=DA$41,CX18&lt;&gt;"",CZ18&gt;=DA$45,CZ18&lt;&gt;"",CP18=""),AND(DX18&gt;=EK$41,DX18&lt;&gt;"",DZ18&gt;=EK$45,DZ18&lt;&gt;""),AND(EA18&gt;=EK$41,EA18&lt;&gt;"",EC18&gt;=EK$45,EC18&lt;&gt;""),AND(EE18&gt;=EK$41,EE18&lt;&gt;"",EG18&gt;=EK$45,EG18&lt;&gt;""),AND(EH18&gt;=EK$41,EH18&lt;&gt;"",EJ18&gt;=EK$45,EJ18&lt;&gt;""),AND(FF18&gt;=FS$41,FF18&lt;&gt;"",FH18&gt;=FS$45,FH18&lt;&gt;""),AND(FI18&gt;=FS$41,FI18&lt;&gt;"",FK18&gt;=FS$45,FK18&lt;&gt;""),AND(FM18&gt;=FS$41,FM18&lt;&gt;"",FO18&gt;=FS$45,FO18&lt;&gt;""),AND(FP18&gt;=FS$41,FP18&lt;&gt;"",FR18&gt;=FS$45,FR18&lt;&gt;""),AND(GN18&gt;=HA$41,GN18&lt;&gt;"",GP18&gt;=HA$45,GP18&lt;&gt;""),AND(GQ18&gt;=HA$41,GQ18&lt;&gt;"",GS18&gt;=HA$45,GS18&lt;&gt;""),AND(GU18&gt;=HA$41,GU18&lt;&gt;"",GW18&gt;=HA$45,GW18&lt;&gt;""),AND(GX18&gt;=HA$41,GX18&lt;&gt;"",GZ18&gt;=HA$45,GZ18&lt;&gt;""),AND(HV18&gt;=II$41,HV18&lt;&gt;"",HX18&gt;=II$45,HX18&lt;&gt;""),AND(HY18&gt;=II$41,HY18&lt;&gt;"",IA18&gt;=II$45,IA18&lt;&gt;""),AND(IC18&gt;=II$41,IC18&lt;&gt;"",IE18&gt;=II$45,IE18&lt;&gt;""),AND(IF18&gt;=II$41,IF18&lt;&gt;"",IH18&gt;=II$45,IH18&lt;&gt;""),AND(JD18&gt;=JQ$41,JD18&lt;&gt;"",JF18&gt;=JQ$45,JF18&lt;&gt;""),AND(JG18&gt;=JQ$41,JG18&lt;&gt;"",JI18&gt;=JQ$45,JI18&lt;&gt;""),AND(JK18&gt;=JQ$41,JK18&lt;&gt;"",JM18&gt;=JQ$45,JM18&lt;&gt;""),AND(JN18&gt;=JQ$41,JN18&lt;&gt;"",JP18&gt;=JQ$45,JP18&lt;&gt;""),AND(KL18&gt;=KY$41,KL18&lt;&gt;"",KN18&gt;=KY$45,KN18&lt;&gt;""),AND(KO18&gt;=KY$41,KO18&lt;&gt;"",KQ18&gt;=KY$45,KQ18&lt;&gt;""),AND(KS18&gt;=KY$41,KS18&lt;&gt;"",KU18&gt;=KY$45,KU18&lt;&gt;""),AND(KV18&gt;=KY$41,KV18&lt;&gt;"",KX18&gt;=KY$45,KX18&lt;&gt;""),AND(LT18&gt;=MG$41,LT18&lt;&gt;"",LV18&gt;=MG$45,LV18&lt;&gt;""),AND(LW18&gt;=MG$41,LW18&lt;&gt;"",LY18&gt;=MG$45,LY18&lt;&gt;""),AND(MA18&gt;=MG$41,MA18&lt;&gt;"",MC18&gt;=MG$45,MC18&lt;&gt;""),AND(MD18&gt;=MG$41,MD18&lt;&gt;"",MF18&gt;=MG$45,MF18&lt;&gt;""),AND(NB18&gt;=NO$41,NB18&lt;&gt;"",ND18&gt;=NO$45,ND18&lt;&gt;""),AND(NE18&gt;=NO$41,NE18&lt;&gt;"",NG18&gt;=NO$45,NG18&lt;&gt;""),AND(NI18&gt;=NO$41,NI18&lt;&gt;"",NK18&gt;=NO$45,NK18&lt;&gt;""),AND(NL18&gt;=NO$41,NL18&lt;&gt;"",NN18&gt;=NO$45,NN18&lt;&gt;""),AND(OJ18&gt;=OW$41,OJ18&lt;&gt;"",OL18&gt;=OW$45,OL18&lt;&gt;""),AND(OM18&gt;=OW$41,OM18&lt;&gt;"",OO18&gt;=OW$45,OO18&lt;&gt;""),AND(OQ18&gt;=OW$41,OQ18&lt;&gt;"",OS18&gt;=OW$45,OS18&lt;&gt;""),AND(OT18&gt;=OW$41,OT18&lt;&gt;"",OV18&gt;=OW$45,OV18&lt;&gt;""),AND(PR18&gt;=QE$41,PR18&lt;&gt;"",PT18&gt;=QE$45,PT18&lt;&gt;""),AND(PU18&gt;=QE$41,PU18&lt;&gt;"",PW18&gt;=QE$45,PW18&lt;&gt;""),AND(PY18&gt;=QE$41,PY18&lt;&gt;"",QA18&gt;=QE$45,QA18&lt;&gt;""),AND(QB18&gt;=QE$41,QB18&lt;&gt;"",QD18&gt;=QE$45,QD18&lt;&gt;""),AND(QZ18&gt;=RM$41,QZ18&lt;&gt;"",RB18&gt;=RM$45,RB18&lt;&gt;""),AND(RC18&gt;=RM$41,RC18&lt;&gt;"",RE18&gt;=RM$45,RE18&lt;&gt;""),AND(RG18&gt;=RM$41,RG18&lt;&gt;"",RI18&gt;=RM$45,RI18&lt;&gt;""),AND(RJ18&gt;=RM$41,RJ18&lt;&gt;"",RL18&gt;=RM$45,RL18&lt;&gt;""),AND(SH18&gt;=SU$41,SH18&lt;&gt;"",SJ18&gt;=SU$45,SJ18&lt;&gt;""),AND(SK18&gt;=SU$41,SK18&lt;&gt;"",SM18&gt;=SU$45,SM18&lt;&gt;""),AND(SO18&gt;=SU$41,SO18&lt;&gt;"",SQ18&gt;=SU$45,SQ18&lt;&gt;""),AND(SR18&gt;=SU$41,SR18&lt;&gt;"",ST18&gt;=SU$45,ST18&lt;&gt;"")),"Excellence",IF(K18="P","Worlds Team",IF(H18="P","National Team","")))))</f>
        <v/>
      </c>
      <c r="K18" s="3" t="str">
        <f>IF(OR(AND(AO18&gt;=AY$40,AO18&lt;&gt;"",AQ18&gt;=AY$44,AQ18&lt;&gt;"",AN18=""),AND(AR18&gt;=AY$40,AR18&lt;&gt;"",AT18&gt;=AY$44,AT18&lt;&gt;"",AN18=""),AND(AV18&gt;=AY$40,AV18&lt;&gt;"",AX18&gt;=AY$44,AX18&lt;&gt;"",AN18=""),AND(BP18&gt;=BZ$40,BP18&lt;&gt;"",BR18&gt;=BZ$44,BR18&lt;&gt;"",BO18=""),AND(BS18&gt;=BZ$40,BS18&lt;&gt;"",BU18&gt;=BZ$44,BU18&lt;&gt;"",BO18=""),AND(BW18&gt;=BZ$40,BW18&lt;&gt;"",BY18&gt;=BZ$44,BY18&lt;&gt;"",BO18=""),AND(CQ18&gt;=DA$40,CQ18&lt;&gt;"",CS18&gt;=DA$44,CS18&lt;&gt;"",CP18=""),AND(CT18&gt;=DA$40,CT18&lt;&gt;"",CV18&gt;=DA$44,CV18&lt;&gt;"",CP18=""),AND(CX18&gt;=DA$40,CX18&lt;&gt;"",CZ18&gt;=DA$44,CZ18&lt;&gt;"",CP18=""),AND(DX18&gt;=EK$40,DX18&lt;&gt;"",DZ18&gt;=EK$44,DZ18&lt;&gt;""),AND(EA18&gt;=EK$40,EA18&lt;&gt;"",EC18&gt;=EK$44,EC18&lt;&gt;""),AND(EE18&gt;=EK$40,EE18&lt;&gt;"",EG18&gt;=EK$44,EG18&lt;&gt;""),AND(EH18&gt;=EK$40,EH18&lt;&gt;"",EJ18&gt;=EK$44,EJ18&lt;&gt;""),AND(FF18&gt;=FS$40,FF18&lt;&gt;"",FH18&gt;=FS$44,FH18&lt;&gt;""),AND(FI18&gt;=FS$40,FI18&lt;&gt;"",FK18&gt;=FS$44,FK18&lt;&gt;""),AND(FM18&gt;=FS$40,FM18&lt;&gt;"",FO18&gt;=FS$44,FO18&lt;&gt;""),AND(FP18&gt;=FS$40,FP18&lt;&gt;"",FR18&gt;=FS$44,FR18&lt;&gt;""),AND(GN18&gt;=HA$40,GN18&lt;&gt;"",GP18&gt;=HA$44,GP18&lt;&gt;""),AND(GQ18&gt;=HA$40,GQ18&lt;&gt;"",GS18&gt;=HA$44,GS18&lt;&gt;""),AND(GU18&gt;=HA$40,GU18&lt;&gt;"",GW18&gt;=HA$44,GW18&lt;&gt;""),AND(GX18&gt;=HA$40,GX18&lt;&gt;"",GZ18&gt;=HA$44,GZ18&lt;&gt;""),AND(HV18&gt;=II$40,HV18&lt;&gt;"",HX18&gt;=II$44,HX18&lt;&gt;""),AND(HY18&gt;=II$40,HY18&lt;&gt;"",IA18&gt;=II$44,IA18&lt;&gt;""),AND(IC18&gt;=II$40,IC18&lt;&gt;"",IE18&gt;=II$44,IE18&lt;&gt;""),AND(IF18&gt;=II$40,IF18&lt;&gt;"",IH18&gt;=II$44,IH18&lt;&gt;""),AND(JD18&gt;=JQ$40,JD18&lt;&gt;"",JF18&gt;=JQ$44,JF18&lt;&gt;""),AND(JG18&gt;=JQ$40,JG18&lt;&gt;"",JI18&gt;=JQ$44,JI18&lt;&gt;""),AND(JK18&gt;=JQ$40,JK18&lt;&gt;"",JM18&gt;=JQ$44,JM18&lt;&gt;""),AND(JN18&gt;=JQ$40,JN18&lt;&gt;"",JP18&gt;=JQ$44,JP18&lt;&gt;""),AND(KL18&gt;=KY$40,KL18&lt;&gt;"",KN18&gt;=KY$44,KN18&lt;&gt;""),AND(KO18&gt;=KY$40,KO18&lt;&gt;"",KQ18&gt;=KY$44,KQ18&lt;&gt;""),AND(KS18&gt;=KY$40,KS18&lt;&gt;"",KU18&gt;=KY$44,KU18&lt;&gt;""),AND(KV18&gt;=KY$40,KV18&lt;&gt;"",KX18&gt;=KY$44,KX18&lt;&gt;""),AND(LT18&gt;=MG$40,LT18&lt;&gt;"",LV18&gt;=MG$44,LV18&lt;&gt;""),AND(LW18&gt;=MG$40,LW18&lt;&gt;"",LY18&gt;=MG$44,LY18&lt;&gt;""),AND(MA18&gt;=MG$40,MA18&lt;&gt;"",MC18&gt;=MG$44,MC18&lt;&gt;""),AND(MD18&gt;=MG$40,MD18&lt;&gt;"",MF18&gt;=MG$44,MF18&lt;&gt;""),AND(NB18&gt;=NO$40,NB18&lt;&gt;"",ND18&gt;=NO$44,ND18&lt;&gt;""),AND(NE18&gt;=NO$40,NE18&lt;&gt;"",NG18&gt;=NO$44,NG18&lt;&gt;""),AND(NI18&gt;=NO$40,NI18&lt;&gt;"",NK18&gt;=NO$44,NK18&lt;&gt;""),AND(NL18&gt;=NO$40,NL18&lt;&gt;"",NN18&gt;=NO$44,NN18&lt;&gt;""),AND(OJ18&gt;=OW$40,OJ18&lt;&gt;"",OL18&gt;=OW$44,OL18&lt;&gt;""),AND(OM18&gt;=OW$40,OM18&lt;&gt;"",OO18&gt;=OW$44,OO18&lt;&gt;""),AND(OQ18&gt;=OW$40,OQ18&lt;&gt;"",OS18&gt;=OW$44,OS18&lt;&gt;""),AND(OT18&gt;=OW$40,OT18&lt;&gt;"",OV18&gt;=OW$44,OV18&lt;&gt;""),AND(PR18&gt;=QE$40,PR18&lt;&gt;"",PT18&gt;=QE$44,PT18&lt;&gt;""),AND(PU18&gt;=QE$40,PU18&lt;&gt;"",PW18&gt;=QE$44,PW18&lt;&gt;""),AND(PY18&gt;=QE$40,PY18&lt;&gt;"",QA18&gt;=QE$44,QA18&lt;&gt;""),AND(QB18&gt;=QE$40,QB18&lt;&gt;"",QD18&gt;=QE$44,QD18&lt;&gt;""),AND(QZ18&gt;=RM$40,QZ18&lt;&gt;"",RB18&gt;=RM$44,RB18&lt;&gt;""),AND(RC18&gt;=RM$40,RC18&lt;&gt;"",RE18&gt;=RM$44,RE18&lt;&gt;""),AND(RG18&gt;=RM$40,RG18&lt;&gt;"",RI18&gt;=RM$44,RI18&lt;&gt;""),AND(RJ18&gt;=RM$40,RJ18&lt;&gt;"",RL18&gt;=RM$44,RL18&lt;&gt;""),AND(SH18&gt;=SU$40,SH18&lt;&gt;"",SJ18&gt;=SU$44,SJ18&lt;&gt;""),AND(SK18&gt;=SU$40,SK18&lt;&gt;"",SM18&gt;=SU$44,SM18&lt;&gt;""),AND(SO18&gt;=SU$40,SO18&lt;&gt;"",SQ18&gt;=SU$44,SQ18&lt;&gt;""),AND(SR18&gt;=SU$40,SR18&lt;&gt;"",ST18&gt;=SU$44,ST18&lt;&gt;"")),"P","")</f>
        <v/>
      </c>
      <c r="L18" s="8">
        <f>IF(COUNT(AQ18,AT18,BR18,BU18,CS18,CV18)&gt;0,LARGE((AQ18,AT18,BR18,BU18,CS18,CV18),1),0)</f>
        <v>46.75</v>
      </c>
      <c r="M18" s="8" t="str">
        <f>IF(L18="","",IF(OR(L18=CS18,L18=CV18),$CA$1,IF(OR(L18=BR18,L18=BU18),$AZ$1,IF(OR(L18=AQ18,L18=AT18),$Y$1,""))))</f>
        <v>2024 Elite Canada</v>
      </c>
      <c r="N18" s="8">
        <f>IF(COUNT(AQ18,AT18,BR18,BU18,CS18,CV18)&gt;1,LARGE((AQ18,AT18,BR18,BU18,CS18,CV18),2),0)</f>
        <v>46.69</v>
      </c>
      <c r="O18" s="8" t="str">
        <f>IF(N18="","",IF(OR(N18=CS18,N18=CV18),$CA$1,IF(OR(N18=BR18,N18=BU18),$AZ$1,IF(OR(N18=AQ18,N18=AT18),$Y$1,""))))</f>
        <v>2024 Elite Canada</v>
      </c>
      <c r="P18" s="8">
        <f>IF(COUNT(AQ18,AT18,BR18,BU18,CS18,CV18)&gt;2,MAX(AX18,BY18,CZ18,LARGE((AQ18,AT18,BR18,BU18,CS18,CV18),3)),IF(MAX(AX18,BY18,CZ18)&gt;0,MAX(AX18,BY18,CZ18),0))</f>
        <v>45.47</v>
      </c>
      <c r="Q18" s="8" t="str">
        <f>IF(P18="","",IF(OR(P18=CS18,P18=CV18,P18=CZ18),$CA$1,IF(OR(P18=BR18,P18=BU18,P18=BY18),$AZ$1,IF(OR(P18=AQ18,P18=AT18,P18=AX18),$Y$1,""))))</f>
        <v>2024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9.1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Elite Canada</v>
      </c>
      <c r="T18" s="8">
        <f>IF(MAX(IF(AO18&gt;=$AY$39,AP18,0),IF(AR18&gt;=$AY$39,AS18,0),IF(AV18&gt;=$AY$39,AW18,0),IF(BP18&gt;=$BZ$39,BQ18,0),IF(BS18&gt;=$BZ$39,BT18,0),IF(BW18&gt;=$BZ$39,BX18,0),IF(CQ18&gt;=$DA$39,CR18,0),IF(CT18&gt;=$DA$39,CU18,0),IF(CX18&gt;=$DA$39,CY18,0),IF(DX18&gt;=$EK$39,DY18,0),IF(EA18&gt;=$EK$39,EB18,0),IF(EE18&gt;=$EK$39,EF18,0),IF(EH18&gt;=$EK$39,EI18,0),IF(FF18&gt;=$FS$39,FG18,0),IF(FI18&gt;=$FS$39,FJ18,0),IF(FM18&gt;=$FS$39,FN18,0),IF(FP18&gt;=$FS$39,FQ18,0),IF(GN18&gt;=$HA$39,GO18,0),IF(GQ18&gt;=$HA$39,GR18,0),IF(GU18&gt;=$HA$39,GV18,0),IF(GX18&gt;=$HA$39,GY18,0),IF(HV18&gt;=$II$39,HW18,0),IF(HY18&gt;=$II$39,HZ18,0),IF(IC18&gt;=$II$39,ID18,0),IF(IF18&gt;=$II$39,IG18,0),IF(JD18&gt;=$JQ$39,JE18,0),IF(JG18&gt;=$JQ$39,JH18,0),IF(JK18&gt;=$JQ$39,JL18,0),IF(JN18&gt;=$JQ$39,JO18,0),IF(KL18&gt;=$KY$39,KM18,0),IF(KO18&gt;=$KY$39,KP18,0),IF(KS18&gt;=$KY$39,KT18,0),IF(KV18&gt;=$KY$39,KW18,0),IF(LT18&gt;=$MG$39,LU18,0),IF(LW18&gt;=$MG$39,LX18,0),IF(MA18&gt;=$MG$39,MB18,0),IF(MD18&gt;=$MG$39,ME18,0),IF(NB18&gt;=$NO$39,NC18,0),IF(NE18&gt;=$NO$39,NF18,0),IF(NI18&gt;=$NO$39,NJ18,0),IF(NL18&gt;=$NO$39,NM18,0),IF(OJ18&gt;=$OW$39,OK18,0),IF(OM18&gt;=$OW$39,ON18,0),IF(OQ18&gt;=$OW$39,OR18,0),IF(OT18&gt;=$OW$39,OU18,0),IF(PR18&gt;=$QE$39,PS18,0),IF(PU18&gt;=$QE$39,PV18,0),IF(PY18&gt;=$QE$39,PZ18,0),IF(QB18&gt;=$QE$39,QC18,0),IF(QZ18&gt;=$RM$39,RA18,0),IF(RC18&gt;=$RM$39,RD18,0),IF(RG18&gt;=$RM$39,RH18,0),IF(RJ18&gt;=$RM$39,RK18,0),IF(SH18&gt;=$SU$39,SI18,0),IF(SK18&gt;=$SU$39,SL18,0),IF(SO18&gt;=$SU$39,SP18,0),IF(SR18&gt;=$SU$39,SS18,0))&gt;0,MAX(IF(AO18&gt;=$AY$39,AP18,0),IF(AR18&gt;=$AY$39,AS18,0),IF(AV18&gt;=$AY$39,AW18,0),IF(BP18&gt;=$BZ$39,BQ18,0),IF(BS18&gt;=$BZ$39,BT18,0),IF(BW18&gt;=$BZ$39,BX18,0),IF(CQ18&gt;=$DA$39,CR18,0),IF(CT18&gt;=$DA$39,CU18,0),IF(CX18&gt;=$DA$39,CY18,0),IF(DX18&gt;=$EK$39,DY18,0),IF(EA18&gt;=$EK$39,EB18,0),IF(EE18&gt;=$EK$39,EF18,0),IF(EH18&gt;=$EK$39,EI18,0),IF(FF18&gt;=$FS$39,FG18,0),IF(FI18&gt;=$FS$39,FJ18,0),IF(FM18&gt;=$FS$39,FN18,0),IF(FP18&gt;=$FS$39,FQ18,0),IF(GN18&gt;=$HA$39,GO18,0),IF(GQ18&gt;=$HA$39,GR18,0),IF(GU18&gt;=$HA$39,GV18,0),IF(GX18&gt;=$HA$39,GY18,0),IF(HV18&gt;=$II$39,HW18,0),IF(HY18&gt;=$II$39,HZ18,0),IF(IC18&gt;=$II$39,ID18,0),IF(IF18&gt;=$II$39,IG18,0),IF(JD18&gt;=$JQ$39,JE18,0),IF(JG18&gt;=$JQ$39,JH18,0),IF(JK18&gt;=$JQ$39,JL18,0),IF(JN18&gt;=$JQ$39,JO18,0),IF(KL18&gt;=$KY$39,KM18,0),IF(KO18&gt;=$KY$39,KP18,0),IF(KS18&gt;=$KY$39,KT18,0),IF(KV18&gt;=$KY$39,KW18,0),IF(LT18&gt;=$MG$39,LU18,0),IF(LW18&gt;=$MG$39,LX18,0),IF(MA18&gt;=$MG$39,MB18,0),IF(MD18&gt;=$MG$39,ME18,0),IF(NB18&gt;=$NO$39,NC18,0),IF(NE18&gt;=$NO$39,NF18,0),IF(NI18&gt;=$NO$39,NJ18,0),IF(NL18&gt;=$NO$39,NM18,0),IF(OJ18&gt;=$OW$39,OK18,0),IF(OM18&gt;=$OW$39,ON18,0),IF(OQ18&gt;=$OW$39,OR18,0),IF(OT18&gt;=$OW$39,OU18,0),IF(PR18&gt;=$QE$39,PS18,0),IF(PU18&gt;=$QE$39,PV18,0),IF(PY18&gt;=$QE$39,PZ18,0),IF(QB18&gt;=$QE$39,QC18,0),IF(QZ18&gt;=$RM$39,RA18,0),IF(RC18&gt;=$RM$39,RD18,0),IF(RG18&gt;=$RM$39,RH18,0),IF(RJ18&gt;=$RM$39,RK18,0),IF(SH18&gt;=$SU$39,SI18,0),IF(SK18&gt;=$SU$39,SL18,0),IF(SO18&gt;=$SU$39,SP18,0),IF(SR18&gt;=$SU$39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 t="str">
        <f>IF(AA18&gt;0,AA18,"")</f>
        <v/>
      </c>
      <c r="AP18" s="38" t="str">
        <f>IF(AB18&gt;0,AB18,"")</f>
        <v/>
      </c>
      <c r="AQ18" s="40" t="str">
        <f>IF(SUM(Y18:AB18)-AC18&gt;0,SUM(Y18:AB18)-AC18,"")</f>
        <v/>
      </c>
      <c r="AR18" s="40" t="str">
        <f>IF(AF18&gt;0,AF18,"")</f>
        <v/>
      </c>
      <c r="AS18" s="40" t="str">
        <f>IF(AG18&gt;0,AG18,"")</f>
        <v/>
      </c>
      <c r="AT18" s="40" t="str">
        <f>IF(SUM(AD18:AG18)-AH18&gt;0,SUM(AD18:AG18)-AH18,"")</f>
        <v/>
      </c>
      <c r="AU18" s="40" t="str">
        <f>IF(AQ18="","",MAX(AQ18,AT18))</f>
        <v/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 t="str">
        <f>IF(SUM(AU18,AX18)&gt;0,SUM(AU18,AX18),"")</f>
        <v/>
      </c>
      <c r="AZ18" s="26">
        <v>15.5</v>
      </c>
      <c r="BA18" s="26">
        <v>9.1999999999999993</v>
      </c>
      <c r="BB18" s="26">
        <v>9.1</v>
      </c>
      <c r="BC18" s="26">
        <v>12.95</v>
      </c>
      <c r="BD18" s="26">
        <v>0</v>
      </c>
      <c r="BE18" s="26">
        <v>15.1</v>
      </c>
      <c r="BF18" s="26">
        <v>9.4</v>
      </c>
      <c r="BG18" s="26">
        <v>9.1</v>
      </c>
      <c r="BH18" s="26">
        <v>13.09</v>
      </c>
      <c r="BI18" s="26">
        <v>0</v>
      </c>
      <c r="BJ18" s="26">
        <v>11.7</v>
      </c>
      <c r="BK18" s="26">
        <v>8</v>
      </c>
      <c r="BL18" s="26">
        <v>6.6</v>
      </c>
      <c r="BM18" s="26">
        <v>11.81</v>
      </c>
      <c r="BN18" s="26">
        <v>0</v>
      </c>
      <c r="BO18" s="28"/>
      <c r="BP18" s="39">
        <f>IF(BB18&gt;0,BB18,"")</f>
        <v>9.1</v>
      </c>
      <c r="BQ18" s="39">
        <f>IF(BC18&gt;0,BC18,"")</f>
        <v>12.95</v>
      </c>
      <c r="BR18" s="11">
        <f>IF(SUM(AZ18:BC18)-BD18&gt;0,SUM(AZ18:BC18)-BD18,"")</f>
        <v>46.75</v>
      </c>
      <c r="BS18" s="11">
        <f>IF(BG18&gt;0,BG18,"")</f>
        <v>9.1</v>
      </c>
      <c r="BT18" s="11">
        <f>IF(BH18&gt;0,BH18,"")</f>
        <v>13.09</v>
      </c>
      <c r="BU18" s="11">
        <f>IF(SUM(BE18:BH18)-BI18&gt;0,SUM(BE18:BH18)-BI18,"")</f>
        <v>46.69</v>
      </c>
      <c r="BV18" s="11">
        <f>IF(BR18="","",MAX(BR18,BU18))</f>
        <v>46.75</v>
      </c>
      <c r="BW18" s="11">
        <f>IF(BL18&gt;0,BL18,"")</f>
        <v>6.6</v>
      </c>
      <c r="BX18" s="11">
        <f>IF(BM18&gt;0,BM18,"")</f>
        <v>11.81</v>
      </c>
      <c r="BY18" s="11">
        <f>IF(SUM(BJ18:BM18)-BN18&gt;0,SUM(BJ18:BM18)-BN18,"")</f>
        <v>38.11</v>
      </c>
      <c r="BZ18" s="11">
        <f>IF(SUM(BV18,BY18)&gt;0,SUM(BV18,BY18),"")</f>
        <v>84.86</v>
      </c>
      <c r="CA18" s="22">
        <v>15.1</v>
      </c>
      <c r="CB18" s="22">
        <v>8.9</v>
      </c>
      <c r="CC18" s="22">
        <v>8.5</v>
      </c>
      <c r="CD18" s="22">
        <v>13.18</v>
      </c>
      <c r="CE18" s="22">
        <v>0.3</v>
      </c>
      <c r="CF18" s="22">
        <v>15.3</v>
      </c>
      <c r="CG18" s="22">
        <v>9.1</v>
      </c>
      <c r="CH18" s="22">
        <v>8.4</v>
      </c>
      <c r="CI18" s="22">
        <v>13.07</v>
      </c>
      <c r="CJ18" s="22">
        <v>0.4</v>
      </c>
      <c r="CK18" s="22"/>
      <c r="CL18" s="22"/>
      <c r="CM18" s="22"/>
      <c r="CN18" s="22"/>
      <c r="CO18" s="22"/>
      <c r="CP18" s="27"/>
      <c r="CQ18" s="38">
        <f>IF(CC18&gt;0,CC18,"")</f>
        <v>8.5</v>
      </c>
      <c r="CR18" s="38">
        <f>IF(CD18&gt;0,CD18,"")</f>
        <v>13.18</v>
      </c>
      <c r="CS18" s="40">
        <f>IF(SUM(CA18:CD18)-CE18&gt;0,SUM(CA18:CD18)-CE18,"")</f>
        <v>45.38</v>
      </c>
      <c r="CT18" s="40">
        <f>IF(CH18&gt;0,CH18,"")</f>
        <v>8.4</v>
      </c>
      <c r="CU18" s="40">
        <f>IF(CI18&gt;0,CI18,"")</f>
        <v>13.07</v>
      </c>
      <c r="CV18" s="40">
        <f>IF(SUM(CF18:CI18)-CJ18&gt;0,SUM(CF18:CI18)-CJ18,"")</f>
        <v>45.47</v>
      </c>
      <c r="CW18" s="40">
        <f>IF(CS18="","",MAX(CS18,CV18))</f>
        <v>45.47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45.47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15.3</v>
      </c>
      <c r="SW18" s="22">
        <f>IF($CP18="P",CB18,(CB18+BA18)/2)</f>
        <v>9.0500000000000007</v>
      </c>
      <c r="SX18" s="22">
        <f>IF($CP18="P",CC18,(CC18+BB18)/2)</f>
        <v>8.8000000000000007</v>
      </c>
      <c r="SY18" s="22">
        <f>IF($CP18="P",CD18,(CD18+BC18)/2)</f>
        <v>13.065</v>
      </c>
      <c r="SZ18" s="22">
        <f>IF($CP18="P",CE18,(CE18+BD18)/2)</f>
        <v>0.15</v>
      </c>
      <c r="TA18" s="22">
        <f>IF($CP18="P",CF18,(CF18+BE18)/2)</f>
        <v>15.2</v>
      </c>
      <c r="TB18" s="22">
        <f>IF($CP18="P",CG18,(CG18+BF18)/2)</f>
        <v>9.25</v>
      </c>
      <c r="TC18" s="22">
        <f>IF($CP18="P",CH18,(CH18+BG18)/2)</f>
        <v>8.75</v>
      </c>
      <c r="TD18" s="22">
        <f>IF($CP18="P",CI18,(CI18+BH18)/2)</f>
        <v>13.08</v>
      </c>
      <c r="TE18" s="22">
        <f>IF($CP18="P",CJ18,(CJ18+BI18)/2)</f>
        <v>0.2</v>
      </c>
      <c r="TF18" s="22">
        <f>IF($CP18="P",CK18,(CK18+BJ18)/2)</f>
        <v>5.85</v>
      </c>
      <c r="TG18" s="22">
        <f>IF($CP18="P",CL18,(CL18+BK18)/2)</f>
        <v>4</v>
      </c>
      <c r="TH18" s="22">
        <f>IF($CP18="P",CM18,(CM18+BL18)/2)</f>
        <v>3.3</v>
      </c>
      <c r="TI18" s="22">
        <f>IF($CP18="P",CN18,(CN18+BM18)/2)</f>
        <v>5.9050000000000002</v>
      </c>
      <c r="TJ18" s="22">
        <f>IF($CP18="P",CO18,(CO18+BN18)/2)</f>
        <v>0</v>
      </c>
      <c r="TK18" s="27" t="s">
        <v>46</v>
      </c>
      <c r="TL18" s="40">
        <f>IF(SX18&gt;0,SX18,"")</f>
        <v>8.8000000000000007</v>
      </c>
      <c r="TM18" s="40">
        <f>IF(SY18&gt;0,SY18,"")</f>
        <v>13.065</v>
      </c>
      <c r="TN18" s="40">
        <f>IF(SUM(SV18:SY18)-SZ18&gt;0,SUM(SV18:SY18)-SZ18,"")</f>
        <v>46.065000000000005</v>
      </c>
      <c r="TO18" s="40">
        <f>IF(TC18&gt;0,TC18,"")</f>
        <v>8.75</v>
      </c>
      <c r="TP18" s="40">
        <f>IF(TD18&gt;0,TD18,"")</f>
        <v>13.08</v>
      </c>
      <c r="TQ18" s="40">
        <f>IF(SUM(TA18:TD18)-TE18&gt;0,SUM(TA18:TD18)-TE18,"")</f>
        <v>46.08</v>
      </c>
      <c r="TR18" s="40">
        <f>IF(MAX(TN18,TQ18)&gt;0,MAX(TN18,TQ18),"")</f>
        <v>46.08</v>
      </c>
      <c r="TS18" s="40">
        <f>IF(TH18&gt;0,TH18,"")</f>
        <v>3.3</v>
      </c>
      <c r="TT18" s="40">
        <f>IF(TI18&gt;0,TI18,"")</f>
        <v>5.9050000000000002</v>
      </c>
      <c r="TU18" s="40">
        <f>IF(SUM(TF18:TI18)-TJ18&gt;0,SUM(TF18:TI18)-TJ18,"")</f>
        <v>19.055</v>
      </c>
      <c r="TV18" s="40">
        <f>IF(SUM(TR18,TU18)&gt;0,SUM(TR18,TU18),"")</f>
        <v>65.134999999999991</v>
      </c>
    </row>
    <row r="19" spans="1:542" x14ac:dyDescent="0.2">
      <c r="A19" s="4" t="str" cm="1">
        <f t="array" ref="A19">IF(AND(J19&lt;&gt;"",J19&lt;&gt;"No DD"),SUMPRODUCT((J$4:J$37&lt;&gt;"")*(J$4:J$37&lt;&gt;"No DD")*(F$4:F$37&gt;F19))+1,IF(J19="No DD",SUMPRODUCT((J$4:J$37="No DD")*(F$4:F$37&gt;F19))+1+SUMPRODUCT((J$4:J$37&lt;&gt;"")*(J$4:J$37&lt;&gt;"No DD")),""))</f>
        <v/>
      </c>
      <c r="B19" s="4" t="str" cm="1">
        <f t="array" ref="B19">IF(AND(J19&lt;&gt;"",J19&lt;&gt;"No DD",G19=""),SUMPRODUCT((J$4:J$37&lt;&gt;"")*(J$4:J$37&lt;&gt;"No DD")*(G$4:G$37="")*(F$4:F$37&gt;F19))+1,IF(J19="No DD",SUMPRODUCT((J$4:J$37="No DD")*(F$4:F$37&gt;F19)*(G$4:G$37=""))+1+SUMPRODUCT((J$4:J$37&lt;&gt;"")*(G$4:G$37="")*(J$4:J$37&lt;&gt;"No DD")),""))</f>
        <v/>
      </c>
      <c r="C19" s="5" t="s">
        <v>125</v>
      </c>
      <c r="D19" s="4" t="s">
        <v>5</v>
      </c>
      <c r="E19" s="4">
        <v>2004</v>
      </c>
      <c r="F19" s="9">
        <f>SUM(L19:V19)+SUM(L19:T19)*0.0000001+SUM(L19)*0.0000000000001</f>
        <v>144.74001447400462</v>
      </c>
      <c r="G19" s="66"/>
      <c r="H19" s="3" t="str">
        <f>IF(OR(AND(AO19&gt;=AY$39,AO19&lt;&gt;"",AQ19&gt;=AY$43,AQ19&lt;&gt;"",AN19=""),AND(AR19&gt;=AY$39,AR19&lt;&gt;"",AT19&gt;=AY$43,AT19&lt;&gt;"",AN19=""),AND(AV19&gt;=AY$39,AV19&lt;&gt;"",AX19&gt;=AY$43,AX19&lt;&gt;"",AN19=""),AND(BP19&gt;=BZ$39,BP19&lt;&gt;"",BR19&gt;=BZ$43,BR19&lt;&gt;"",BO19=""),AND(BS19&gt;=BZ$39,BS19&lt;&gt;"",BU19&gt;=BZ$43,BU19&lt;&gt;"",BO19=""),AND(BW19&gt;=BZ$39,BW19&lt;&gt;"",BY19&gt;=BZ$43,BY19&lt;&gt;"",BO19=""),AND(CQ19&gt;=DA$39,CQ19&lt;&gt;"",CS19&gt;=DA$43,CS19&lt;&gt;"",CP19=""),AND(CT19&gt;=DA$39,CT19&lt;&gt;"",CV19&gt;=DA$43,CV19&lt;&gt;"",CP19=""),AND(CX19&gt;=DA$39,CX19&lt;&gt;"",CZ19&gt;=DA$43,CZ19&lt;&gt;"",CP19=""),AND(DX19&gt;=EK$39,DX19&lt;&gt;"",DZ19&gt;=EK$43,DZ19&lt;&gt;""),AND(EA19&gt;=EK$39,EA19&lt;&gt;"",EC19&gt;=EK$43,EC19&lt;&gt;""),AND(EE19&gt;=EK$39,EE19&lt;&gt;"",EG19&gt;=EK$43,EG19&lt;&gt;""),AND(EH19&gt;=EK$39,EH19&lt;&gt;"",EJ19&gt;=EK$43,EJ19&lt;&gt;""),AND(FF19&gt;=FS$39,FF19&lt;&gt;"",FH19&gt;=FS$43,FH19&lt;&gt;""),AND(FI19&gt;=FS$39,FI19&lt;&gt;"",FK19&gt;=FS$43,FK19&lt;&gt;""),AND(FM19&gt;=FS$39,FM19&lt;&gt;"",FO19&gt;=FS$43,FO19&lt;&gt;""),AND(FP19&gt;=FS$39,FP19&lt;&gt;"",FR19&gt;=FS$43,FR19&lt;&gt;""),AND(GN19&gt;=HA$39,GN19&lt;&gt;"",GP19&gt;=HA$43,GP19&lt;&gt;""),AND(GQ19&gt;=HA$39,GQ19&lt;&gt;"",GS19&gt;=HA$43,GS19&lt;&gt;""),AND(GU19&gt;=HA$39,GU19&lt;&gt;"",GW19&gt;=HA$43,GW19&lt;&gt;""),AND(GX19&gt;=HA$39,GX19&lt;&gt;"",GZ19&gt;=HA$43,GZ19&lt;&gt;""),AND(HV19&gt;=II$39,HV19&lt;&gt;"",HX19&gt;=II$43,HX19&lt;&gt;""),AND(HY19&gt;=II$39,HY19&lt;&gt;"",IA19&gt;=II$43,IA19&lt;&gt;""),AND(IC19&gt;=II$39,IC19&lt;&gt;"",IE19&gt;=II$43,IE19&lt;&gt;""),AND(IF19&gt;=II$39,IF19&lt;&gt;"",IH19&gt;=II$43,IH19&lt;&gt;""),AND(JD19&gt;=JQ$39,JD19&lt;&gt;"",JF19&gt;=JQ$43,JF19&lt;&gt;""),AND(JG19&gt;=JQ$39,JG19&lt;&gt;"",JI19&gt;=JQ$43,JI19&lt;&gt;""),AND(JK19&gt;=JQ$39,JK19&lt;&gt;"",JM19&gt;=JQ$43,JM19&lt;&gt;""),AND(JN19&gt;=JQ$39,JN19&lt;&gt;"",JP19&gt;=JQ$43,JP19&lt;&gt;""),AND(KL19&gt;=KY$39,KL19&lt;&gt;"",KN19&gt;=KY$43,KN19&lt;&gt;""),AND(KO19&gt;=KY$39,KO19&lt;&gt;"",KQ19&gt;=KY$43,KQ19&lt;&gt;""),AND(KS19&gt;=KY$39,KS19&lt;&gt;"",KU19&gt;=KY$43,KU19&lt;&gt;""),AND(KV19&gt;=KY$39,KV19&lt;&gt;"",KX19&gt;=KY$43,KX19&lt;&gt;""),AND(LT19&gt;=MG$39,LT19&lt;&gt;"",LV19&gt;=MG$43,LV19&lt;&gt;""),AND(LW19&gt;=MG$39,LW19&lt;&gt;"",LY19&gt;=MG$43,LY19&lt;&gt;""),AND(MA19&gt;=MG$39,MA19&lt;&gt;"",MC19&gt;=MG$43,MC19&lt;&gt;""),AND(MD19&gt;=MG$39,MD19&lt;&gt;"",MF19&gt;=MG$43,MF19&lt;&gt;""),AND(NB19&gt;=NO$39,NB19&lt;&gt;"",ND19&gt;=NO$43,ND19&lt;&gt;""),AND(NE19&gt;=NO$39,NE19&lt;&gt;"",NG19&gt;=NO$43,NG19&lt;&gt;""),AND(NI19&gt;=NO$39,NI19&lt;&gt;"",NK19&gt;=NO$43,NK19&lt;&gt;""),AND(NL19&gt;=NO$39,NL19&lt;&gt;"",NN19&gt;=NO$43,NN19&lt;&gt;""),AND(OJ19&gt;=OW$39,OJ19&lt;&gt;"",OL19&gt;=OW$43,OL19&lt;&gt;""),AND(OM19&gt;=OW$39,OM19&lt;&gt;"",OO19&gt;=OW$43,OO19&lt;&gt;""),AND(OQ19&gt;=OW$39,OQ19&lt;&gt;"",OS19&gt;=OW$43,OS19&lt;&gt;""),AND(OT19&gt;=OW$39,OT19&lt;&gt;"",OV19&gt;=OW$43,OV19&lt;&gt;""),AND(PR19&gt;=QE$39,PR19&lt;&gt;"",PT19&gt;=QE$43,PT19&lt;&gt;""),AND(PU19&gt;=QE$39,PU19&lt;&gt;"",PW19&gt;=QE$43,PW19&lt;&gt;""),AND(PY19&gt;=QE$39,PY19&lt;&gt;"",QA19&gt;=QE$43,QA19&lt;&gt;""),AND(QB19&gt;=QE$39,QB19&lt;&gt;"",QD19&gt;=QE$43,QD19&lt;&gt;""),AND(QZ19&gt;=RM$39,QZ19&lt;&gt;"",RB19&gt;=RM$43,RB19&lt;&gt;""),AND(RC19&gt;=RM$39,RC19&lt;&gt;"",RE19&gt;=RM$43,RE19&lt;&gt;""),AND(RG19&gt;=RM$39,RG19&lt;&gt;"",RI19&gt;=RM$43,RI19&lt;&gt;""),AND(RJ19&gt;=RM$39,RJ19&lt;&gt;"",RL19&gt;=RM$43,RL19&lt;&gt;""),AND(SH19&gt;=SU$39,SH19&lt;&gt;"",SJ19&gt;=SU$43,SJ19&lt;&gt;""),AND(SK19&gt;=SU$39,SK19&lt;&gt;"",SM19&gt;=SU$43,SM19&lt;&gt;""),AND(SO19&gt;=SU$39,SO19&lt;&gt;"",SQ19&gt;=SU$43,SQ19&lt;&gt;""),AND(SR19&gt;=SU$39,SR19&lt;&gt;"",ST19&gt;=SU$43,ST19&lt;&gt;"")),"P","")</f>
        <v/>
      </c>
      <c r="I19" s="3" t="str">
        <f>IF(OR(AND(AQ19&gt;=AY$43,AQ19&lt;&gt;"",AN19=""),AND(AT19&gt;=AY$43,AT19&lt;&gt;"",AN19=""),AND(AX19&gt;=AY$43,AX19&lt;&gt;"",AN19=""),AND(BR19&gt;=BZ$43,BR19&lt;&gt;"",BO19=""),AND(BU19&gt;=BZ$43,BU19&lt;&gt;"",BO19=""),AND(BY19&gt;=BZ$43,BY19&lt;&gt;"",BO19=""),AND(CS19&gt;=DA$43,CS19&lt;&gt;"",CP19=""),AND(CV19&gt;=DA$43,CV19&lt;&gt;"",CP19=""),AND(CZ19&gt;=DA$43,CZ19&lt;&gt;"",CP19=""),AND(DZ19&gt;=EK$43,DZ19&lt;&gt;""),AND(EC19&gt;=EK$43,EC19&lt;&gt;""),AND(EG19&gt;=EK$43,EG19&lt;&gt;""),AND(EJ19&gt;=EK$43,EJ19&lt;&gt;""),AND(FH19&gt;=FS$43,FH19&lt;&gt;""),AND(FK19&gt;=FS$43,FK19&lt;&gt;""),AND(FO19&gt;=FS$43,FO19&lt;&gt;""),AND(FR19&gt;=FS$43,FR19&lt;&gt;""),AND(GP19&gt;=HA$43,GP19&lt;&gt;""),AND(GS19&gt;=HA$43,GS19&lt;&gt;""),AND(GW19&gt;=HA$43,GW19&lt;&gt;""),AND(GZ19&gt;=HA$43,GZ19&lt;&gt;""),AND(HX19&gt;=II$43,HX19&lt;&gt;""),AND(IA19&gt;=II$43,IA19&lt;&gt;""),AND(IE19&gt;=II$43,IE19&lt;&gt;""),AND(IH19&gt;=II$43,IH19&lt;&gt;""),AND(JF19&gt;=JQ$43,JF19&lt;&gt;""),AND(JI19&gt;=JQ$43,JI19&lt;&gt;""),AND(JM19&gt;=JQ$43,JM19&lt;&gt;""),AND(JP19&gt;=JQ$43,JP19&lt;&gt;""),AND(KN19&gt;=KY$43,KN19&lt;&gt;""),AND(KQ19&gt;=KY$43,KQ19&lt;&gt;""),AND(KU19&gt;=KY$43,KU19&lt;&gt;""),AND(KX19&gt;=KY$43,KX19&lt;&gt;""),AND(LV19&gt;=MG$43,LV19&lt;&gt;""),AND(LY19&gt;=MG$43,LY19&lt;&gt;""),AND(MC19&gt;=MG$43,MC19&lt;&gt;""),AND(MF19&gt;=MG$43,MF19&lt;&gt;""),AND(ND19&gt;=NO$43,ND19&lt;&gt;""),AND(NG19&gt;=NO$43,NG19&lt;&gt;""),AND(NK19&gt;=NO$43,NK19&lt;&gt;""),AND(NN19&gt;=NO$43,NN19&lt;&gt;""),AND(OL19&gt;=OW$43,OL19&lt;&gt;""),AND(OO19&gt;=OW$43,OO19&lt;&gt;""),AND(OS19&gt;=OW$43,OS19&lt;&gt;""),AND(OV19&gt;=OW$43,OV19&lt;&gt;""),AND(PT19&gt;=QE$43,PT19&lt;&gt;""),AND(PW19&gt;=QE$43,PW19&lt;&gt;""),AND(QA19&gt;=QE$43,QA19&lt;&gt;""),AND(QD19&gt;=QE$43,QD19&lt;&gt;""),AND(RB19&gt;=RM$43,RB19&lt;&gt;""),AND(RE19&gt;=RM$43,RE19&lt;&gt;""),AND(RI19&gt;=RM$43,RI19&lt;&gt;""),AND(RL19&gt;=RM$43,RL19&lt;&gt;""),AND(SJ19&gt;=SU$43,SJ19&lt;&gt;""),AND(SM19&gt;=SU$43,SM19&lt;&gt;""),AND(SQ19&gt;=SU$43,SQ19&lt;&gt;""),AND(ST19&gt;=SU$43,ST19&lt;&gt;"")),"P","")</f>
        <v/>
      </c>
      <c r="J19" s="36" t="str">
        <f>IF(AND(I19="P",H19=""),"No DD",IF(OR(AND(AO19&gt;=AY$42,AO19&lt;&gt;"",AQ19&gt;=AY$46,AQ19&lt;&gt;"",AN19=""),AND(AR19&gt;=AY$42,AR19&lt;&gt;"",AT19&gt;=AY$46,AT19&lt;&gt;"",AN19=""),AND(AV19&gt;=AY$42,AV19&lt;&gt;"",AX19&gt;=AY$46,AX19&lt;&gt;"",AN19=""),AND(BP19&gt;=BZ$42,BP19&lt;&gt;"",BR19&gt;=BZ$46,BR19&lt;&gt;"",BO19=""),AND(BS19&gt;=BZ$42,BS19&lt;&gt;"",BU19&gt;=BZ$46,BU19&lt;&gt;"",BO19=""),AND(BW19&gt;=BZ$42,BW19&lt;&gt;"",BY19&gt;=BZ$46,BY19&lt;&gt;"",BO19=""),AND(CQ19&gt;=DA$42,CQ19&lt;&gt;"",CS19&gt;=DA$46,CS19&lt;&gt;"",CP19=""),AND(CT19&gt;=DA$42,CT19&lt;&gt;"",CV19&gt;=DA$46,CV19&lt;&gt;"",CP19=""),AND(CX19&gt;=DA$42,CX19&lt;&gt;"",CZ19&gt;=DA$46,CZ19&lt;&gt;"",CP19=""),AND(DX19&gt;=EK$42,DX19&lt;&gt;"",DZ19&gt;=EK$46,DZ19&lt;&gt;""),AND(EA19&gt;=EK$42,EA19&lt;&gt;"",EC19&gt;=EK$46,EC19&lt;&gt;""),AND(EE19&gt;=EK$42,EE19&lt;&gt;"",EG19&gt;=EK$46,EG19&lt;&gt;""),AND(EH19&gt;=EK$42,EH19&lt;&gt;"",EJ19&gt;=EK$46,EJ19&lt;&gt;""),AND(FF19&gt;=FS$42,FF19&lt;&gt;"",FH19&gt;=FS$46,FH19&lt;&gt;""),AND(FI19&gt;=FS$42,FI19&lt;&gt;"",FK19&gt;=FS$46,FK19&lt;&gt;""),AND(FM19&gt;=FS$42,FM19&lt;&gt;"",FO19&gt;=FS$46,FO19&lt;&gt;""),AND(FP19&gt;=FS$42,FP19&lt;&gt;"",FR19&gt;=FS$46,FR19&lt;&gt;""),AND(GN19&gt;=HA$42,GN19&lt;&gt;"",GP19&gt;=HA$46,GP19&lt;&gt;""),AND(GQ19&gt;=HA$42,GQ19&lt;&gt;"",GS19&gt;=HA$46,GS19&lt;&gt;""),AND(GU19&gt;=HA$42,GU19&lt;&gt;"",GW19&gt;=HA$46,GW19&lt;&gt;""),AND(GX19&gt;=HA$42,GX19&lt;&gt;"",GZ19&gt;=HA$46,GZ19&lt;&gt;""),AND(HV19&gt;=II$42,HV19&lt;&gt;"",HX19&gt;=II$46,HX19&lt;&gt;""),AND(HY19&gt;=II$42,HY19&lt;&gt;"",IA19&gt;=II$46,IA19&lt;&gt;""),AND(IC19&gt;=II$42,IC19&lt;&gt;"",IE19&gt;=II$46,IE19&lt;&gt;""),AND(IF19&gt;=II$42,IF19&lt;&gt;"",IH19&gt;=II$46,IH19&lt;&gt;""),AND(JD19&gt;=JQ$42,JD19&lt;&gt;"",JF19&gt;=JQ$46,JF19&lt;&gt;""),AND(JG19&gt;=JQ$42,JG19&lt;&gt;"",JI19&gt;=JQ$46,JI19&lt;&gt;""),AND(JK19&gt;=JQ$42,JK19&lt;&gt;"",JM19&gt;=JQ$46,JM19&lt;&gt;""),AND(JN19&gt;=JQ$42,JN19&lt;&gt;"",JP19&gt;=JQ$46,JP19&lt;&gt;""),AND(KL19&gt;=KY$42,KL19&lt;&gt;"",KN19&gt;=KY$46,KN19&lt;&gt;""),AND(KO19&gt;=KY$42,KO19&lt;&gt;"",KQ19&gt;=KY$46,KQ19&lt;&gt;""),AND(KS19&gt;=KY$42,KS19&lt;&gt;"",KU19&gt;=KY$46,KU19&lt;&gt;""),AND(KV19&gt;=KY$42,KV19&lt;&gt;"",KX19&gt;=KY$46,KX19&lt;&gt;""),AND(LT19&gt;=MG$42,LT19&lt;&gt;"",LV19&gt;=MG$46,LV19&lt;&gt;""),AND(LW19&gt;=MG$42,LW19&lt;&gt;"",LY19&gt;=MG$46,LY19&lt;&gt;""),AND(MA19&gt;=MG$42,MA19&lt;&gt;"",MC19&gt;=MG$46,MC19&lt;&gt;""),AND(MD19&gt;=MG$42,MD19&lt;&gt;"",MF19&gt;=MG$46,MF19&lt;&gt;""),AND(NB19&gt;=NO$42,NB19&lt;&gt;"",ND19&gt;=NO$46,ND19&lt;&gt;""),AND(NE19&gt;=NO$42,NE19&lt;&gt;"",NG19&gt;=NO$46,NG19&lt;&gt;""),AND(NI19&gt;=NO$42,NI19&lt;&gt;"",NK19&gt;=NO$46,NK19&lt;&gt;""),AND(NL19&gt;=NO$42,NL19&lt;&gt;"",NN19&gt;=NO$46,NN19&lt;&gt;""),AND(OJ19&gt;=OW$42,OJ19&lt;&gt;"",OL19&gt;=OW$46,OL19&lt;&gt;""),AND(OM19&gt;=OW$42,OM19&lt;&gt;"",OO19&gt;=OW$46,OO19&lt;&gt;""),AND(OQ19&gt;=OW$42,OQ19&lt;&gt;"",OS19&gt;=OW$46,OS19&lt;&gt;""),AND(OT19&gt;=OW$42,OT19&lt;&gt;"",OV19&gt;=OW$46,OV19&lt;&gt;""),AND(PR19&gt;=QE$42,PR19&lt;&gt;"",PT19&gt;=QE$46,PT19&lt;&gt;""),AND(PU19&gt;=QE$42,PU19&lt;&gt;"",PW19&gt;=QE$46,PW19&lt;&gt;""),AND(PY19&gt;=QE$42,PY19&lt;&gt;"",QA19&gt;=QE$46,QA19&lt;&gt;""),AND(QB19&gt;=QE$42,QB19&lt;&gt;"",QD19&gt;=QE$46,QD19&lt;&gt;""),AND(QZ19&gt;=RM$42,QZ19&lt;&gt;"",RB19&gt;=RM$46,RB19&lt;&gt;""),AND(RC19&gt;=RM$42,RC19&lt;&gt;"",RE19&gt;=RM$46,RE19&lt;&gt;""),AND(RG19&gt;=RM$42,RG19&lt;&gt;"",RI19&gt;=RM$46,RI19&lt;&gt;""),AND(RJ19&gt;=RM$42,RJ19&lt;&gt;"",RL19&gt;=RM$46,RL19&lt;&gt;""),AND(SH19&gt;=SU$42,SH19&lt;&gt;"",SJ19&gt;=SU$46,SJ19&lt;&gt;""),AND(SK19&gt;=SU$42,SK19&lt;&gt;"",SM19&gt;=SU$46,SM19&lt;&gt;""),AND(SO19&gt;=SU$42,SO19&lt;&gt;"",SQ19&gt;=SU$46,SQ19&lt;&gt;""),AND(SR19&gt;=SU$42,SR19&lt;&gt;"",ST19&gt;=SU$46,ST19&lt;&gt;"")),"Merit",IF(OR(AND(AO19&gt;=AY$41,AO19&lt;&gt;"",AQ19&gt;=AY$45,AQ19&lt;&gt;"",AN19=""),AND(AR19&gt;=AY$41,AR19&lt;&gt;"",AT19&gt;=AY$45,AT19&lt;&gt;"",AN19=""),AND(AV19&gt;=AY$41,AV19&lt;&gt;"",AX19&gt;=AY$45,AX19&lt;&gt;"",AN19=""),AND(BP19&gt;=BZ$41,BP19&lt;&gt;"",BR19&gt;=BZ$45,BR19&lt;&gt;"",BO19=""),AND(BS19&gt;=BZ$41,BS19&lt;&gt;"",BU19&gt;=BZ$45,BU19&lt;&gt;"",BO19=""),AND(BW19&gt;=BZ$41,BW19&lt;&gt;"",BY19&gt;=BZ$45,BY19&lt;&gt;"",BO19=""),AND(CQ19&gt;=DA$41,CQ19&lt;&gt;"",CS19&gt;=DA$45,CS19&lt;&gt;"",CP19=""),AND(CT19&gt;=DA$41,CT19&lt;&gt;"",CV19&gt;=DA$45,CV19&lt;&gt;"",CP19=""),AND(CX19&gt;=DA$41,CX19&lt;&gt;"",CZ19&gt;=DA$45,CZ19&lt;&gt;"",CP19=""),AND(DX19&gt;=EK$41,DX19&lt;&gt;"",DZ19&gt;=EK$45,DZ19&lt;&gt;""),AND(EA19&gt;=EK$41,EA19&lt;&gt;"",EC19&gt;=EK$45,EC19&lt;&gt;""),AND(EE19&gt;=EK$41,EE19&lt;&gt;"",EG19&gt;=EK$45,EG19&lt;&gt;""),AND(EH19&gt;=EK$41,EH19&lt;&gt;"",EJ19&gt;=EK$45,EJ19&lt;&gt;""),AND(FF19&gt;=FS$41,FF19&lt;&gt;"",FH19&gt;=FS$45,FH19&lt;&gt;""),AND(FI19&gt;=FS$41,FI19&lt;&gt;"",FK19&gt;=FS$45,FK19&lt;&gt;""),AND(FM19&gt;=FS$41,FM19&lt;&gt;"",FO19&gt;=FS$45,FO19&lt;&gt;""),AND(FP19&gt;=FS$41,FP19&lt;&gt;"",FR19&gt;=FS$45,FR19&lt;&gt;""),AND(GN19&gt;=HA$41,GN19&lt;&gt;"",GP19&gt;=HA$45,GP19&lt;&gt;""),AND(GQ19&gt;=HA$41,GQ19&lt;&gt;"",GS19&gt;=HA$45,GS19&lt;&gt;""),AND(GU19&gt;=HA$41,GU19&lt;&gt;"",GW19&gt;=HA$45,GW19&lt;&gt;""),AND(GX19&gt;=HA$41,GX19&lt;&gt;"",GZ19&gt;=HA$45,GZ19&lt;&gt;""),AND(HV19&gt;=II$41,HV19&lt;&gt;"",HX19&gt;=II$45,HX19&lt;&gt;""),AND(HY19&gt;=II$41,HY19&lt;&gt;"",IA19&gt;=II$45,IA19&lt;&gt;""),AND(IC19&gt;=II$41,IC19&lt;&gt;"",IE19&gt;=II$45,IE19&lt;&gt;""),AND(IF19&gt;=II$41,IF19&lt;&gt;"",IH19&gt;=II$45,IH19&lt;&gt;""),AND(JD19&gt;=JQ$41,JD19&lt;&gt;"",JF19&gt;=JQ$45,JF19&lt;&gt;""),AND(JG19&gt;=JQ$41,JG19&lt;&gt;"",JI19&gt;=JQ$45,JI19&lt;&gt;""),AND(JK19&gt;=JQ$41,JK19&lt;&gt;"",JM19&gt;=JQ$45,JM19&lt;&gt;""),AND(JN19&gt;=JQ$41,JN19&lt;&gt;"",JP19&gt;=JQ$45,JP19&lt;&gt;""),AND(KL19&gt;=KY$41,KL19&lt;&gt;"",KN19&gt;=KY$45,KN19&lt;&gt;""),AND(KO19&gt;=KY$41,KO19&lt;&gt;"",KQ19&gt;=KY$45,KQ19&lt;&gt;""),AND(KS19&gt;=KY$41,KS19&lt;&gt;"",KU19&gt;=KY$45,KU19&lt;&gt;""),AND(KV19&gt;=KY$41,KV19&lt;&gt;"",KX19&gt;=KY$45,KX19&lt;&gt;""),AND(LT19&gt;=MG$41,LT19&lt;&gt;"",LV19&gt;=MG$45,LV19&lt;&gt;""),AND(LW19&gt;=MG$41,LW19&lt;&gt;"",LY19&gt;=MG$45,LY19&lt;&gt;""),AND(MA19&gt;=MG$41,MA19&lt;&gt;"",MC19&gt;=MG$45,MC19&lt;&gt;""),AND(MD19&gt;=MG$41,MD19&lt;&gt;"",MF19&gt;=MG$45,MF19&lt;&gt;""),AND(NB19&gt;=NO$41,NB19&lt;&gt;"",ND19&gt;=NO$45,ND19&lt;&gt;""),AND(NE19&gt;=NO$41,NE19&lt;&gt;"",NG19&gt;=NO$45,NG19&lt;&gt;""),AND(NI19&gt;=NO$41,NI19&lt;&gt;"",NK19&gt;=NO$45,NK19&lt;&gt;""),AND(NL19&gt;=NO$41,NL19&lt;&gt;"",NN19&gt;=NO$45,NN19&lt;&gt;""),AND(OJ19&gt;=OW$41,OJ19&lt;&gt;"",OL19&gt;=OW$45,OL19&lt;&gt;""),AND(OM19&gt;=OW$41,OM19&lt;&gt;"",OO19&gt;=OW$45,OO19&lt;&gt;""),AND(OQ19&gt;=OW$41,OQ19&lt;&gt;"",OS19&gt;=OW$45,OS19&lt;&gt;""),AND(OT19&gt;=OW$41,OT19&lt;&gt;"",OV19&gt;=OW$45,OV19&lt;&gt;""),AND(PR19&gt;=QE$41,PR19&lt;&gt;"",PT19&gt;=QE$45,PT19&lt;&gt;""),AND(PU19&gt;=QE$41,PU19&lt;&gt;"",PW19&gt;=QE$45,PW19&lt;&gt;""),AND(PY19&gt;=QE$41,PY19&lt;&gt;"",QA19&gt;=QE$45,QA19&lt;&gt;""),AND(QB19&gt;=QE$41,QB19&lt;&gt;"",QD19&gt;=QE$45,QD19&lt;&gt;""),AND(QZ19&gt;=RM$41,QZ19&lt;&gt;"",RB19&gt;=RM$45,RB19&lt;&gt;""),AND(RC19&gt;=RM$41,RC19&lt;&gt;"",RE19&gt;=RM$45,RE19&lt;&gt;""),AND(RG19&gt;=RM$41,RG19&lt;&gt;"",RI19&gt;=RM$45,RI19&lt;&gt;""),AND(RJ19&gt;=RM$41,RJ19&lt;&gt;"",RL19&gt;=RM$45,RL19&lt;&gt;""),AND(SH19&gt;=SU$41,SH19&lt;&gt;"",SJ19&gt;=SU$45,SJ19&lt;&gt;""),AND(SK19&gt;=SU$41,SK19&lt;&gt;"",SM19&gt;=SU$45,SM19&lt;&gt;""),AND(SO19&gt;=SU$41,SO19&lt;&gt;"",SQ19&gt;=SU$45,SQ19&lt;&gt;""),AND(SR19&gt;=SU$41,SR19&lt;&gt;"",ST19&gt;=SU$45,ST19&lt;&gt;"")),"Excellence",IF(K19="P","Worlds Team",IF(H19="P","National Team","")))))</f>
        <v/>
      </c>
      <c r="K19" s="3" t="str">
        <f>IF(OR(AND(AO19&gt;=AY$40,AO19&lt;&gt;"",AQ19&gt;=AY$44,AQ19&lt;&gt;"",AN19=""),AND(AR19&gt;=AY$40,AR19&lt;&gt;"",AT19&gt;=AY$44,AT19&lt;&gt;"",AN19=""),AND(AV19&gt;=AY$40,AV19&lt;&gt;"",AX19&gt;=AY$44,AX19&lt;&gt;"",AN19=""),AND(BP19&gt;=BZ$40,BP19&lt;&gt;"",BR19&gt;=BZ$44,BR19&lt;&gt;"",BO19=""),AND(BS19&gt;=BZ$40,BS19&lt;&gt;"",BU19&gt;=BZ$44,BU19&lt;&gt;"",BO19=""),AND(BW19&gt;=BZ$40,BW19&lt;&gt;"",BY19&gt;=BZ$44,BY19&lt;&gt;"",BO19=""),AND(CQ19&gt;=DA$40,CQ19&lt;&gt;"",CS19&gt;=DA$44,CS19&lt;&gt;"",CP19=""),AND(CT19&gt;=DA$40,CT19&lt;&gt;"",CV19&gt;=DA$44,CV19&lt;&gt;"",CP19=""),AND(CX19&gt;=DA$40,CX19&lt;&gt;"",CZ19&gt;=DA$44,CZ19&lt;&gt;"",CP19=""),AND(DX19&gt;=EK$40,DX19&lt;&gt;"",DZ19&gt;=EK$44,DZ19&lt;&gt;""),AND(EA19&gt;=EK$40,EA19&lt;&gt;"",EC19&gt;=EK$44,EC19&lt;&gt;""),AND(EE19&gt;=EK$40,EE19&lt;&gt;"",EG19&gt;=EK$44,EG19&lt;&gt;""),AND(EH19&gt;=EK$40,EH19&lt;&gt;"",EJ19&gt;=EK$44,EJ19&lt;&gt;""),AND(FF19&gt;=FS$40,FF19&lt;&gt;"",FH19&gt;=FS$44,FH19&lt;&gt;""),AND(FI19&gt;=FS$40,FI19&lt;&gt;"",FK19&gt;=FS$44,FK19&lt;&gt;""),AND(FM19&gt;=FS$40,FM19&lt;&gt;"",FO19&gt;=FS$44,FO19&lt;&gt;""),AND(FP19&gt;=FS$40,FP19&lt;&gt;"",FR19&gt;=FS$44,FR19&lt;&gt;""),AND(GN19&gt;=HA$40,GN19&lt;&gt;"",GP19&gt;=HA$44,GP19&lt;&gt;""),AND(GQ19&gt;=HA$40,GQ19&lt;&gt;"",GS19&gt;=HA$44,GS19&lt;&gt;""),AND(GU19&gt;=HA$40,GU19&lt;&gt;"",GW19&gt;=HA$44,GW19&lt;&gt;""),AND(GX19&gt;=HA$40,GX19&lt;&gt;"",GZ19&gt;=HA$44,GZ19&lt;&gt;""),AND(HV19&gt;=II$40,HV19&lt;&gt;"",HX19&gt;=II$44,HX19&lt;&gt;""),AND(HY19&gt;=II$40,HY19&lt;&gt;"",IA19&gt;=II$44,IA19&lt;&gt;""),AND(IC19&gt;=II$40,IC19&lt;&gt;"",IE19&gt;=II$44,IE19&lt;&gt;""),AND(IF19&gt;=II$40,IF19&lt;&gt;"",IH19&gt;=II$44,IH19&lt;&gt;""),AND(JD19&gt;=JQ$40,JD19&lt;&gt;"",JF19&gt;=JQ$44,JF19&lt;&gt;""),AND(JG19&gt;=JQ$40,JG19&lt;&gt;"",JI19&gt;=JQ$44,JI19&lt;&gt;""),AND(JK19&gt;=JQ$40,JK19&lt;&gt;"",JM19&gt;=JQ$44,JM19&lt;&gt;""),AND(JN19&gt;=JQ$40,JN19&lt;&gt;"",JP19&gt;=JQ$44,JP19&lt;&gt;""),AND(KL19&gt;=KY$40,KL19&lt;&gt;"",KN19&gt;=KY$44,KN19&lt;&gt;""),AND(KO19&gt;=KY$40,KO19&lt;&gt;"",KQ19&gt;=KY$44,KQ19&lt;&gt;""),AND(KS19&gt;=KY$40,KS19&lt;&gt;"",KU19&gt;=KY$44,KU19&lt;&gt;""),AND(KV19&gt;=KY$40,KV19&lt;&gt;"",KX19&gt;=KY$44,KX19&lt;&gt;""),AND(LT19&gt;=MG$40,LT19&lt;&gt;"",LV19&gt;=MG$44,LV19&lt;&gt;""),AND(LW19&gt;=MG$40,LW19&lt;&gt;"",LY19&gt;=MG$44,LY19&lt;&gt;""),AND(MA19&gt;=MG$40,MA19&lt;&gt;"",MC19&gt;=MG$44,MC19&lt;&gt;""),AND(MD19&gt;=MG$40,MD19&lt;&gt;"",MF19&gt;=MG$44,MF19&lt;&gt;""),AND(NB19&gt;=NO$40,NB19&lt;&gt;"",ND19&gt;=NO$44,ND19&lt;&gt;""),AND(NE19&gt;=NO$40,NE19&lt;&gt;"",NG19&gt;=NO$44,NG19&lt;&gt;""),AND(NI19&gt;=NO$40,NI19&lt;&gt;"",NK19&gt;=NO$44,NK19&lt;&gt;""),AND(NL19&gt;=NO$40,NL19&lt;&gt;"",NN19&gt;=NO$44,NN19&lt;&gt;""),AND(OJ19&gt;=OW$40,OJ19&lt;&gt;"",OL19&gt;=OW$44,OL19&lt;&gt;""),AND(OM19&gt;=OW$40,OM19&lt;&gt;"",OO19&gt;=OW$44,OO19&lt;&gt;""),AND(OQ19&gt;=OW$40,OQ19&lt;&gt;"",OS19&gt;=OW$44,OS19&lt;&gt;""),AND(OT19&gt;=OW$40,OT19&lt;&gt;"",OV19&gt;=OW$44,OV19&lt;&gt;""),AND(PR19&gt;=QE$40,PR19&lt;&gt;"",PT19&gt;=QE$44,PT19&lt;&gt;""),AND(PU19&gt;=QE$40,PU19&lt;&gt;"",PW19&gt;=QE$44,PW19&lt;&gt;""),AND(PY19&gt;=QE$40,PY19&lt;&gt;"",QA19&gt;=QE$44,QA19&lt;&gt;""),AND(QB19&gt;=QE$40,QB19&lt;&gt;"",QD19&gt;=QE$44,QD19&lt;&gt;""),AND(QZ19&gt;=RM$40,QZ19&lt;&gt;"",RB19&gt;=RM$44,RB19&lt;&gt;""),AND(RC19&gt;=RM$40,RC19&lt;&gt;"",RE19&gt;=RM$44,RE19&lt;&gt;""),AND(RG19&gt;=RM$40,RG19&lt;&gt;"",RI19&gt;=RM$44,RI19&lt;&gt;""),AND(RJ19&gt;=RM$40,RJ19&lt;&gt;"",RL19&gt;=RM$44,RL19&lt;&gt;""),AND(SH19&gt;=SU$40,SH19&lt;&gt;"",SJ19&gt;=SU$44,SJ19&lt;&gt;""),AND(SK19&gt;=SU$40,SK19&lt;&gt;"",SM19&gt;=SU$44,SM19&lt;&gt;""),AND(SO19&gt;=SU$40,SO19&lt;&gt;"",SQ19&gt;=SU$44,SQ19&lt;&gt;""),AND(SR19&gt;=SU$40,SR19&lt;&gt;"",ST19&gt;=SU$44,ST19&lt;&gt;"")),"P","")</f>
        <v/>
      </c>
      <c r="L19" s="8">
        <f>IF(COUNT(AQ19,AT19,BR19,BU19,CS19,CV19)&gt;0,LARGE((AQ19,AT19,BR19,BU19,CS19,CV19),1),0)</f>
        <v>46.109999999999992</v>
      </c>
      <c r="M19" s="8" t="str">
        <f>IF(L19="","",IF(OR(L19=CS19,L19=CV19),$CA$1,IF(OR(L19=BR19,L19=BU19),$AZ$1,IF(OR(L19=AQ19,L19=AT19),$Y$1,""))))</f>
        <v>2024 Nationals</v>
      </c>
      <c r="N19" s="8">
        <f>IF(COUNT(AQ19,AT19,BR19,BU19,CS19,CV19)&gt;1,LARGE((AQ19,AT19,BR19,BU19,CS19,CV19),2),0)</f>
        <v>44.269999999999996</v>
      </c>
      <c r="O19" s="8" t="str">
        <f>IF(N19="","",IF(OR(N19=CS19,N19=CV19),$CA$1,IF(OR(N19=BR19,N19=BU19),$AZ$1,IF(OR(N19=AQ19,N19=AT19),$Y$1,""))))</f>
        <v>2024 Nationals</v>
      </c>
      <c r="P19" s="8">
        <f>IF(COUNT(AQ19,AT19,BR19,BU19,CS19,CV19)&gt;2,MAX(AX19,BY19,CZ19,LARGE((AQ19,AT19,BR19,BU19,CS19,CV19),3)),IF(MAX(AX19,BY19,CZ19)&gt;0,MAX(AX19,BY19,CZ19),0))</f>
        <v>45.56</v>
      </c>
      <c r="Q19" s="8" t="str">
        <f>IF(P19="","",IF(OR(P19=CS19,P19=CV19,P19=CZ19),$CA$1,IF(OR(P19=BR19,P19=BU19,P19=BY19),$AZ$1,IF(OR(P19=AQ19,P19=AT19,P19=AX19),$Y$1,""))))</f>
        <v>2024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8.8000000000000007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Nationals</v>
      </c>
      <c r="T19" s="8">
        <f>IF(MAX(IF(AO19&gt;=$AY$39,AP19,0),IF(AR19&gt;=$AY$39,AS19,0),IF(AV19&gt;=$AY$39,AW19,0),IF(BP19&gt;=$BZ$39,BQ19,0),IF(BS19&gt;=$BZ$39,BT19,0),IF(BW19&gt;=$BZ$39,BX19,0),IF(CQ19&gt;=$DA$39,CR19,0),IF(CT19&gt;=$DA$39,CU19,0),IF(CX19&gt;=$DA$39,CY19,0),IF(DX19&gt;=$EK$39,DY19,0),IF(EA19&gt;=$EK$39,EB19,0),IF(EE19&gt;=$EK$39,EF19,0),IF(EH19&gt;=$EK$39,EI19,0),IF(FF19&gt;=$FS$39,FG19,0),IF(FI19&gt;=$FS$39,FJ19,0),IF(FM19&gt;=$FS$39,FN19,0),IF(FP19&gt;=$FS$39,FQ19,0),IF(GN19&gt;=$HA$39,GO19,0),IF(GQ19&gt;=$HA$39,GR19,0),IF(GU19&gt;=$HA$39,GV19,0),IF(GX19&gt;=$HA$39,GY19,0),IF(HV19&gt;=$II$39,HW19,0),IF(HY19&gt;=$II$39,HZ19,0),IF(IC19&gt;=$II$39,ID19,0),IF(IF19&gt;=$II$39,IG19,0),IF(JD19&gt;=$JQ$39,JE19,0),IF(JG19&gt;=$JQ$39,JH19,0),IF(JK19&gt;=$JQ$39,JL19,0),IF(JN19&gt;=$JQ$39,JO19,0),IF(KL19&gt;=$KY$39,KM19,0),IF(KO19&gt;=$KY$39,KP19,0),IF(KS19&gt;=$KY$39,KT19,0),IF(KV19&gt;=$KY$39,KW19,0),IF(LT19&gt;=$MG$39,LU19,0),IF(LW19&gt;=$MG$39,LX19,0),IF(MA19&gt;=$MG$39,MB19,0),IF(MD19&gt;=$MG$39,ME19,0),IF(NB19&gt;=$NO$39,NC19,0),IF(NE19&gt;=$NO$39,NF19,0),IF(NI19&gt;=$NO$39,NJ19,0),IF(NL19&gt;=$NO$39,NM19,0),IF(OJ19&gt;=$OW$39,OK19,0),IF(OM19&gt;=$OW$39,ON19,0),IF(OQ19&gt;=$OW$39,OR19,0),IF(OT19&gt;=$OW$39,OU19,0),IF(PR19&gt;=$QE$39,PS19,0),IF(PU19&gt;=$QE$39,PV19,0),IF(PY19&gt;=$QE$39,PZ19,0),IF(QB19&gt;=$QE$39,QC19,0),IF(QZ19&gt;=$RM$39,RA19,0),IF(RC19&gt;=$RM$39,RD19,0),IF(RG19&gt;=$RM$39,RH19,0),IF(RJ19&gt;=$RM$39,RK19,0),IF(SH19&gt;=$SU$39,SI19,0),IF(SK19&gt;=$SU$39,SL19,0),IF(SO19&gt;=$SU$39,SP19,0),IF(SR19&gt;=$SU$39,SS19,0))&gt;0,MAX(IF(AO19&gt;=$AY$39,AP19,0),IF(AR19&gt;=$AY$39,AS19,0),IF(AV19&gt;=$AY$39,AW19,0),IF(BP19&gt;=$BZ$39,BQ19,0),IF(BS19&gt;=$BZ$39,BT19,0),IF(BW19&gt;=$BZ$39,BX19,0),IF(CQ19&gt;=$DA$39,CR19,0),IF(CT19&gt;=$DA$39,CU19,0),IF(CX19&gt;=$DA$39,CY19,0),IF(DX19&gt;=$EK$39,DY19,0),IF(EA19&gt;=$EK$39,EB19,0),IF(EE19&gt;=$EK$39,EF19,0),IF(EH19&gt;=$EK$39,EI19,0),IF(FF19&gt;=$FS$39,FG19,0),IF(FI19&gt;=$FS$39,FJ19,0),IF(FM19&gt;=$FS$39,FN19,0),IF(FP19&gt;=$FS$39,FQ19,0),IF(GN19&gt;=$HA$39,GO19,0),IF(GQ19&gt;=$HA$39,GR19,0),IF(GU19&gt;=$HA$39,GV19,0),IF(GX19&gt;=$HA$39,GY19,0),IF(HV19&gt;=$II$39,HW19,0),IF(HY19&gt;=$II$39,HZ19,0),IF(IC19&gt;=$II$39,ID19,0),IF(IF19&gt;=$II$39,IG19,0),IF(JD19&gt;=$JQ$39,JE19,0),IF(JG19&gt;=$JQ$39,JH19,0),IF(JK19&gt;=$JQ$39,JL19,0),IF(JN19&gt;=$JQ$39,JO19,0),IF(KL19&gt;=$KY$39,KM19,0),IF(KO19&gt;=$KY$39,KP19,0),IF(KS19&gt;=$KY$39,KT19,0),IF(KV19&gt;=$KY$39,KW19,0),IF(LT19&gt;=$MG$39,LU19,0),IF(LW19&gt;=$MG$39,LX19,0),IF(MA19&gt;=$MG$39,MB19,0),IF(MD19&gt;=$MG$39,ME19,0),IF(NB19&gt;=$NO$39,NC19,0),IF(NE19&gt;=$NO$39,NF19,0),IF(NI19&gt;=$NO$39,NJ19,0),IF(NL19&gt;=$NO$39,NM19,0),IF(OJ19&gt;=$OW$39,OK19,0),IF(OM19&gt;=$OW$39,ON19,0),IF(OQ19&gt;=$OW$39,OR19,0),IF(OT19&gt;=$OW$39,OU19,0),IF(PR19&gt;=$QE$39,PS19,0),IF(PU19&gt;=$QE$39,PV19,0),IF(PY19&gt;=$QE$39,PZ19,0),IF(QB19&gt;=$QE$39,QC19,0),IF(QZ19&gt;=$RM$39,RA19,0),IF(RC19&gt;=$RM$39,RD19,0),IF(RG19&gt;=$RM$39,RH19,0),IF(RJ19&gt;=$RM$39,RK19,0),IF(SH19&gt;=$SU$39,SI19,0),IF(SK19&gt;=$SU$39,SL19,0),IF(SO19&gt;=$SU$39,SP19,0),IF(SR19&gt;=$SU$39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>IF(AA19&gt;0,AA19,"")</f>
        <v/>
      </c>
      <c r="AP19" s="38" t="str">
        <f>IF(AB19&gt;0,AB19,"")</f>
        <v/>
      </c>
      <c r="AQ19" s="40" t="str">
        <f>IF(SUM(Y19:AB19)-AC19&gt;0,SUM(Y19:AB19)-AC19,"")</f>
        <v/>
      </c>
      <c r="AR19" s="40" t="str">
        <f>IF(AF19&gt;0,AF19,"")</f>
        <v/>
      </c>
      <c r="AS19" s="40" t="str">
        <f>IF(AG19&gt;0,AG19,"")</f>
        <v/>
      </c>
      <c r="AT19" s="40" t="str">
        <f>IF(SUM(AD19:AG19)-AH19&gt;0,SUM(AD19:AG19)-AH19,"")</f>
        <v/>
      </c>
      <c r="AU19" s="40" t="str">
        <f>IF(AQ19="","",MAX(AQ19,AT19))</f>
        <v/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 t="str">
        <f>IF(SUM(AU19,AX19)&gt;0,SUM(AU19,AX19),"")</f>
        <v/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>IF(BB19&gt;0,BB19,"")</f>
        <v/>
      </c>
      <c r="BQ19" s="39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2">
        <v>14.1</v>
      </c>
      <c r="CB19" s="22">
        <v>9.1999999999999993</v>
      </c>
      <c r="CC19" s="22">
        <v>8.8000000000000007</v>
      </c>
      <c r="CD19" s="22">
        <v>12.17</v>
      </c>
      <c r="CE19" s="22">
        <v>0</v>
      </c>
      <c r="CF19" s="22">
        <v>15.2</v>
      </c>
      <c r="CG19" s="22">
        <v>9.6</v>
      </c>
      <c r="CH19" s="22">
        <v>8.8000000000000007</v>
      </c>
      <c r="CI19" s="22">
        <v>12.51</v>
      </c>
      <c r="CJ19" s="22">
        <v>0</v>
      </c>
      <c r="CK19" s="22">
        <v>15</v>
      </c>
      <c r="CL19" s="22">
        <v>9.3000000000000007</v>
      </c>
      <c r="CM19" s="22">
        <v>8.8000000000000007</v>
      </c>
      <c r="CN19" s="22">
        <v>12.46</v>
      </c>
      <c r="CO19" s="22">
        <v>0</v>
      </c>
      <c r="CP19" s="27"/>
      <c r="CQ19" s="38">
        <f>IF(CC19&gt;0,CC19,"")</f>
        <v>8.8000000000000007</v>
      </c>
      <c r="CR19" s="38">
        <f>IF(CD19&gt;0,CD19,"")</f>
        <v>12.17</v>
      </c>
      <c r="CS19" s="40">
        <f>IF(SUM(CA19:CD19)-CE19&gt;0,SUM(CA19:CD19)-CE19,"")</f>
        <v>44.269999999999996</v>
      </c>
      <c r="CT19" s="40">
        <f>IF(CH19&gt;0,CH19,"")</f>
        <v>8.8000000000000007</v>
      </c>
      <c r="CU19" s="40">
        <f>IF(CI19&gt;0,CI19,"")</f>
        <v>12.51</v>
      </c>
      <c r="CV19" s="40">
        <f>IF(SUM(CF19:CI19)-CJ19&gt;0,SUM(CF19:CI19)-CJ19,"")</f>
        <v>46.109999999999992</v>
      </c>
      <c r="CW19" s="40">
        <f>IF(CS19="","",MAX(CS19,CV19))</f>
        <v>46.109999999999992</v>
      </c>
      <c r="CX19" s="40">
        <f>IF(CM19&gt;0,CM19,"")</f>
        <v>8.8000000000000007</v>
      </c>
      <c r="CY19" s="40">
        <f>IF(CN19&gt;0,CN19,"")</f>
        <v>12.46</v>
      </c>
      <c r="CZ19" s="40">
        <f>IF(SUM(CK19:CN19)-CO19&gt;0,SUM(CK19:CN19)-CO19,"")</f>
        <v>45.56</v>
      </c>
      <c r="DA19" s="40">
        <f>IF(SUM(CW19,CZ19)&gt;0,SUM(CW19,CZ19),"")</f>
        <v>91.669999999999987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7.05</v>
      </c>
      <c r="SW19" s="22">
        <f>IF($CP19="P",CB19,(CB19+BA19)/2)</f>
        <v>4.5999999999999996</v>
      </c>
      <c r="SX19" s="22">
        <f>IF($CP19="P",CC19,(CC19+BB19)/2)</f>
        <v>4.4000000000000004</v>
      </c>
      <c r="SY19" s="22">
        <f>IF($CP19="P",CD19,(CD19+BC19)/2)</f>
        <v>6.085</v>
      </c>
      <c r="SZ19" s="22">
        <f>IF($CP19="P",CE19,(CE19+BD19)/2)</f>
        <v>0</v>
      </c>
      <c r="TA19" s="22">
        <f>IF($CP19="P",CF19,(CF19+BE19)/2)</f>
        <v>7.6</v>
      </c>
      <c r="TB19" s="22">
        <f>IF($CP19="P",CG19,(CG19+BF19)/2)</f>
        <v>4.8</v>
      </c>
      <c r="TC19" s="22">
        <f>IF($CP19="P",CH19,(CH19+BG19)/2)</f>
        <v>4.4000000000000004</v>
      </c>
      <c r="TD19" s="22">
        <f>IF($CP19="P",CI19,(CI19+BH19)/2)</f>
        <v>6.2549999999999999</v>
      </c>
      <c r="TE19" s="22">
        <f>IF($CP19="P",CJ19,(CJ19+BI19)/2)</f>
        <v>0</v>
      </c>
      <c r="TF19" s="22">
        <f>IF($CP19="P",CK19,(CK19+BJ19)/2)</f>
        <v>7.5</v>
      </c>
      <c r="TG19" s="22">
        <f>IF($CP19="P",CL19,(CL19+BK19)/2)</f>
        <v>4.6500000000000004</v>
      </c>
      <c r="TH19" s="22">
        <f>IF($CP19="P",CM19,(CM19+BL19)/2)</f>
        <v>4.4000000000000004</v>
      </c>
      <c r="TI19" s="22">
        <f>IF($CP19="P",CN19,(CN19+BM19)/2)</f>
        <v>6.23</v>
      </c>
      <c r="TJ19" s="22">
        <f>IF($CP19="P",CO19,(CO19+BN19)/2)</f>
        <v>0</v>
      </c>
      <c r="TK19" s="27" t="s">
        <v>46</v>
      </c>
      <c r="TL19" s="40">
        <f>IF(SX19&gt;0,SX19,"")</f>
        <v>4.4000000000000004</v>
      </c>
      <c r="TM19" s="40">
        <f>IF(SY19&gt;0,SY19,"")</f>
        <v>6.085</v>
      </c>
      <c r="TN19" s="40">
        <f>IF(SUM(SV19:SY19)-SZ19&gt;0,SUM(SV19:SY19)-SZ19,"")</f>
        <v>22.134999999999998</v>
      </c>
      <c r="TO19" s="40">
        <f>IF(TC19&gt;0,TC19,"")</f>
        <v>4.4000000000000004</v>
      </c>
      <c r="TP19" s="40">
        <f>IF(TD19&gt;0,TD19,"")</f>
        <v>6.2549999999999999</v>
      </c>
      <c r="TQ19" s="40">
        <f>IF(SUM(TA19:TD19)-TE19&gt;0,SUM(TA19:TD19)-TE19,"")</f>
        <v>23.054999999999996</v>
      </c>
      <c r="TR19" s="40">
        <f>IF(MAX(TN19,TQ19)&gt;0,MAX(TN19,TQ19),"")</f>
        <v>23.054999999999996</v>
      </c>
      <c r="TS19" s="40">
        <f>IF(TH19&gt;0,TH19,"")</f>
        <v>4.4000000000000004</v>
      </c>
      <c r="TT19" s="40">
        <f>IF(TI19&gt;0,TI19,"")</f>
        <v>6.23</v>
      </c>
      <c r="TU19" s="40">
        <f>IF(SUM(TF19:TI19)-TJ19&gt;0,SUM(TF19:TI19)-TJ19,"")</f>
        <v>22.78</v>
      </c>
      <c r="TV19" s="40">
        <f>IF(SUM(TR19,TU19)&gt;0,SUM(TR19,TU19),"")</f>
        <v>45.834999999999994</v>
      </c>
    </row>
    <row r="20" spans="1:542" x14ac:dyDescent="0.2">
      <c r="A20" s="4" t="str" cm="1">
        <f t="array" ref="A20">IF(AND(J20&lt;&gt;"",J20&lt;&gt;"No DD"),SUMPRODUCT((J$4:J$37&lt;&gt;"")*(J$4:J$37&lt;&gt;"No DD")*(F$4:F$37&gt;F20))+1,IF(J20="No DD",SUMPRODUCT((J$4:J$37="No DD")*(F$4:F$37&gt;F20))+1+SUMPRODUCT((J$4:J$37&lt;&gt;"")*(J$4:J$37&lt;&gt;"No DD")),""))</f>
        <v/>
      </c>
      <c r="B20" s="4" t="str" cm="1">
        <f t="array" ref="B20">IF(AND(J20&lt;&gt;"",J20&lt;&gt;"No DD",G20=""),SUMPRODUCT((J$4:J$37&lt;&gt;"")*(J$4:J$37&lt;&gt;"No DD")*(G$4:G$37="")*(F$4:F$37&gt;F20))+1,IF(J20="No DD",SUMPRODUCT((J$4:J$37="No DD")*(F$4:F$37&gt;F20)*(G$4:G$37=""))+1+SUMPRODUCT((J$4:J$37&lt;&gt;"")*(G$4:G$37="")*(J$4:J$37&lt;&gt;"No DD")),""))</f>
        <v/>
      </c>
      <c r="C20" s="5" t="s">
        <v>135</v>
      </c>
      <c r="D20" s="4" t="s">
        <v>3</v>
      </c>
      <c r="E20" s="4">
        <v>2006</v>
      </c>
      <c r="F20" s="9">
        <f>SUM(L20:V20)+SUM(L20:T20)*0.0000001+SUM(L20)*0.0000000000001</f>
        <v>143.86001438600462</v>
      </c>
      <c r="G20" s="66"/>
      <c r="H20" s="3" t="str">
        <f>IF(OR(AND(AO20&gt;=AY$39,AO20&lt;&gt;"",AQ20&gt;=AY$43,AQ20&lt;&gt;"",AN20=""),AND(AR20&gt;=AY$39,AR20&lt;&gt;"",AT20&gt;=AY$43,AT20&lt;&gt;"",AN20=""),AND(AV20&gt;=AY$39,AV20&lt;&gt;"",AX20&gt;=AY$43,AX20&lt;&gt;"",AN20=""),AND(BP20&gt;=BZ$39,BP20&lt;&gt;"",BR20&gt;=BZ$43,BR20&lt;&gt;"",BO20=""),AND(BS20&gt;=BZ$39,BS20&lt;&gt;"",BU20&gt;=BZ$43,BU20&lt;&gt;"",BO20=""),AND(BW20&gt;=BZ$39,BW20&lt;&gt;"",BY20&gt;=BZ$43,BY20&lt;&gt;"",BO20=""),AND(CQ20&gt;=DA$39,CQ20&lt;&gt;"",CS20&gt;=DA$43,CS20&lt;&gt;"",CP20=""),AND(CT20&gt;=DA$39,CT20&lt;&gt;"",CV20&gt;=DA$43,CV20&lt;&gt;"",CP20=""),AND(CX20&gt;=DA$39,CX20&lt;&gt;"",CZ20&gt;=DA$43,CZ20&lt;&gt;"",CP20=""),AND(DX20&gt;=EK$39,DX20&lt;&gt;"",DZ20&gt;=EK$43,DZ20&lt;&gt;""),AND(EA20&gt;=EK$39,EA20&lt;&gt;"",EC20&gt;=EK$43,EC20&lt;&gt;""),AND(EE20&gt;=EK$39,EE20&lt;&gt;"",EG20&gt;=EK$43,EG20&lt;&gt;""),AND(EH20&gt;=EK$39,EH20&lt;&gt;"",EJ20&gt;=EK$43,EJ20&lt;&gt;""),AND(FF20&gt;=FS$39,FF20&lt;&gt;"",FH20&gt;=FS$43,FH20&lt;&gt;""),AND(FI20&gt;=FS$39,FI20&lt;&gt;"",FK20&gt;=FS$43,FK20&lt;&gt;""),AND(FM20&gt;=FS$39,FM20&lt;&gt;"",FO20&gt;=FS$43,FO20&lt;&gt;""),AND(FP20&gt;=FS$39,FP20&lt;&gt;"",FR20&gt;=FS$43,FR20&lt;&gt;""),AND(GN20&gt;=HA$39,GN20&lt;&gt;"",GP20&gt;=HA$43,GP20&lt;&gt;""),AND(GQ20&gt;=HA$39,GQ20&lt;&gt;"",GS20&gt;=HA$43,GS20&lt;&gt;""),AND(GU20&gt;=HA$39,GU20&lt;&gt;"",GW20&gt;=HA$43,GW20&lt;&gt;""),AND(GX20&gt;=HA$39,GX20&lt;&gt;"",GZ20&gt;=HA$43,GZ20&lt;&gt;""),AND(HV20&gt;=II$39,HV20&lt;&gt;"",HX20&gt;=II$43,HX20&lt;&gt;""),AND(HY20&gt;=II$39,HY20&lt;&gt;"",IA20&gt;=II$43,IA20&lt;&gt;""),AND(IC20&gt;=II$39,IC20&lt;&gt;"",IE20&gt;=II$43,IE20&lt;&gt;""),AND(IF20&gt;=II$39,IF20&lt;&gt;"",IH20&gt;=II$43,IH20&lt;&gt;""),AND(JD20&gt;=JQ$39,JD20&lt;&gt;"",JF20&gt;=JQ$43,JF20&lt;&gt;""),AND(JG20&gt;=JQ$39,JG20&lt;&gt;"",JI20&gt;=JQ$43,JI20&lt;&gt;""),AND(JK20&gt;=JQ$39,JK20&lt;&gt;"",JM20&gt;=JQ$43,JM20&lt;&gt;""),AND(JN20&gt;=JQ$39,JN20&lt;&gt;"",JP20&gt;=JQ$43,JP20&lt;&gt;""),AND(KL20&gt;=KY$39,KL20&lt;&gt;"",KN20&gt;=KY$43,KN20&lt;&gt;""),AND(KO20&gt;=KY$39,KO20&lt;&gt;"",KQ20&gt;=KY$43,KQ20&lt;&gt;""),AND(KS20&gt;=KY$39,KS20&lt;&gt;"",KU20&gt;=KY$43,KU20&lt;&gt;""),AND(KV20&gt;=KY$39,KV20&lt;&gt;"",KX20&gt;=KY$43,KX20&lt;&gt;""),AND(LT20&gt;=MG$39,LT20&lt;&gt;"",LV20&gt;=MG$43,LV20&lt;&gt;""),AND(LW20&gt;=MG$39,LW20&lt;&gt;"",LY20&gt;=MG$43,LY20&lt;&gt;""),AND(MA20&gt;=MG$39,MA20&lt;&gt;"",MC20&gt;=MG$43,MC20&lt;&gt;""),AND(MD20&gt;=MG$39,MD20&lt;&gt;"",MF20&gt;=MG$43,MF20&lt;&gt;""),AND(NB20&gt;=NO$39,NB20&lt;&gt;"",ND20&gt;=NO$43,ND20&lt;&gt;""),AND(NE20&gt;=NO$39,NE20&lt;&gt;"",NG20&gt;=NO$43,NG20&lt;&gt;""),AND(NI20&gt;=NO$39,NI20&lt;&gt;"",NK20&gt;=NO$43,NK20&lt;&gt;""),AND(NL20&gt;=NO$39,NL20&lt;&gt;"",NN20&gt;=NO$43,NN20&lt;&gt;""),AND(OJ20&gt;=OW$39,OJ20&lt;&gt;"",OL20&gt;=OW$43,OL20&lt;&gt;""),AND(OM20&gt;=OW$39,OM20&lt;&gt;"",OO20&gt;=OW$43,OO20&lt;&gt;""),AND(OQ20&gt;=OW$39,OQ20&lt;&gt;"",OS20&gt;=OW$43,OS20&lt;&gt;""),AND(OT20&gt;=OW$39,OT20&lt;&gt;"",OV20&gt;=OW$43,OV20&lt;&gt;""),AND(PR20&gt;=QE$39,PR20&lt;&gt;"",PT20&gt;=QE$43,PT20&lt;&gt;""),AND(PU20&gt;=QE$39,PU20&lt;&gt;"",PW20&gt;=QE$43,PW20&lt;&gt;""),AND(PY20&gt;=QE$39,PY20&lt;&gt;"",QA20&gt;=QE$43,QA20&lt;&gt;""),AND(QB20&gt;=QE$39,QB20&lt;&gt;"",QD20&gt;=QE$43,QD20&lt;&gt;""),AND(QZ20&gt;=RM$39,QZ20&lt;&gt;"",RB20&gt;=RM$43,RB20&lt;&gt;""),AND(RC20&gt;=RM$39,RC20&lt;&gt;"",RE20&gt;=RM$43,RE20&lt;&gt;""),AND(RG20&gt;=RM$39,RG20&lt;&gt;"",RI20&gt;=RM$43,RI20&lt;&gt;""),AND(RJ20&gt;=RM$39,RJ20&lt;&gt;"",RL20&gt;=RM$43,RL20&lt;&gt;""),AND(SH20&gt;=SU$39,SH20&lt;&gt;"",SJ20&gt;=SU$43,SJ20&lt;&gt;""),AND(SK20&gt;=SU$39,SK20&lt;&gt;"",SM20&gt;=SU$43,SM20&lt;&gt;""),AND(SO20&gt;=SU$39,SO20&lt;&gt;"",SQ20&gt;=SU$43,SQ20&lt;&gt;""),AND(SR20&gt;=SU$39,SR20&lt;&gt;"",ST20&gt;=SU$43,ST20&lt;&gt;"")),"P","")</f>
        <v/>
      </c>
      <c r="I20" s="3" t="str">
        <f>IF(OR(AND(AQ20&gt;=AY$43,AQ20&lt;&gt;"",AN20=""),AND(AT20&gt;=AY$43,AT20&lt;&gt;"",AN20=""),AND(AX20&gt;=AY$43,AX20&lt;&gt;"",AN20=""),AND(BR20&gt;=BZ$43,BR20&lt;&gt;"",BO20=""),AND(BU20&gt;=BZ$43,BU20&lt;&gt;"",BO20=""),AND(BY20&gt;=BZ$43,BY20&lt;&gt;"",BO20=""),AND(CS20&gt;=DA$43,CS20&lt;&gt;"",CP20=""),AND(CV20&gt;=DA$43,CV20&lt;&gt;"",CP20=""),AND(CZ20&gt;=DA$43,CZ20&lt;&gt;"",CP20=""),AND(DZ20&gt;=EK$43,DZ20&lt;&gt;""),AND(EC20&gt;=EK$43,EC20&lt;&gt;""),AND(EG20&gt;=EK$43,EG20&lt;&gt;""),AND(EJ20&gt;=EK$43,EJ20&lt;&gt;""),AND(FH20&gt;=FS$43,FH20&lt;&gt;""),AND(FK20&gt;=FS$43,FK20&lt;&gt;""),AND(FO20&gt;=FS$43,FO20&lt;&gt;""),AND(FR20&gt;=FS$43,FR20&lt;&gt;""),AND(GP20&gt;=HA$43,GP20&lt;&gt;""),AND(GS20&gt;=HA$43,GS20&lt;&gt;""),AND(GW20&gt;=HA$43,GW20&lt;&gt;""),AND(GZ20&gt;=HA$43,GZ20&lt;&gt;""),AND(HX20&gt;=II$43,HX20&lt;&gt;""),AND(IA20&gt;=II$43,IA20&lt;&gt;""),AND(IE20&gt;=II$43,IE20&lt;&gt;""),AND(IH20&gt;=II$43,IH20&lt;&gt;""),AND(JF20&gt;=JQ$43,JF20&lt;&gt;""),AND(JI20&gt;=JQ$43,JI20&lt;&gt;""),AND(JM20&gt;=JQ$43,JM20&lt;&gt;""),AND(JP20&gt;=JQ$43,JP20&lt;&gt;""),AND(KN20&gt;=KY$43,KN20&lt;&gt;""),AND(KQ20&gt;=KY$43,KQ20&lt;&gt;""),AND(KU20&gt;=KY$43,KU20&lt;&gt;""),AND(KX20&gt;=KY$43,KX20&lt;&gt;""),AND(LV20&gt;=MG$43,LV20&lt;&gt;""),AND(LY20&gt;=MG$43,LY20&lt;&gt;""),AND(MC20&gt;=MG$43,MC20&lt;&gt;""),AND(MF20&gt;=MG$43,MF20&lt;&gt;""),AND(ND20&gt;=NO$43,ND20&lt;&gt;""),AND(NG20&gt;=NO$43,NG20&lt;&gt;""),AND(NK20&gt;=NO$43,NK20&lt;&gt;""),AND(NN20&gt;=NO$43,NN20&lt;&gt;""),AND(OL20&gt;=OW$43,OL20&lt;&gt;""),AND(OO20&gt;=OW$43,OO20&lt;&gt;""),AND(OS20&gt;=OW$43,OS20&lt;&gt;""),AND(OV20&gt;=OW$43,OV20&lt;&gt;""),AND(PT20&gt;=QE$43,PT20&lt;&gt;""),AND(PW20&gt;=QE$43,PW20&lt;&gt;""),AND(QA20&gt;=QE$43,QA20&lt;&gt;""),AND(QD20&gt;=QE$43,QD20&lt;&gt;""),AND(RB20&gt;=RM$43,RB20&lt;&gt;""),AND(RE20&gt;=RM$43,RE20&lt;&gt;""),AND(RI20&gt;=RM$43,RI20&lt;&gt;""),AND(RL20&gt;=RM$43,RL20&lt;&gt;""),AND(SJ20&gt;=SU$43,SJ20&lt;&gt;""),AND(SM20&gt;=SU$43,SM20&lt;&gt;""),AND(SQ20&gt;=SU$43,SQ20&lt;&gt;""),AND(ST20&gt;=SU$43,ST20&lt;&gt;"")),"P","")</f>
        <v/>
      </c>
      <c r="J20" s="36" t="str">
        <f>IF(AND(I20="P",H20=""),"No DD",IF(OR(AND(AO20&gt;=AY$42,AO20&lt;&gt;"",AQ20&gt;=AY$46,AQ20&lt;&gt;"",AN20=""),AND(AR20&gt;=AY$42,AR20&lt;&gt;"",AT20&gt;=AY$46,AT20&lt;&gt;"",AN20=""),AND(AV20&gt;=AY$42,AV20&lt;&gt;"",AX20&gt;=AY$46,AX20&lt;&gt;"",AN20=""),AND(BP20&gt;=BZ$42,BP20&lt;&gt;"",BR20&gt;=BZ$46,BR20&lt;&gt;"",BO20=""),AND(BS20&gt;=BZ$42,BS20&lt;&gt;"",BU20&gt;=BZ$46,BU20&lt;&gt;"",BO20=""),AND(BW20&gt;=BZ$42,BW20&lt;&gt;"",BY20&gt;=BZ$46,BY20&lt;&gt;"",BO20=""),AND(CQ20&gt;=DA$42,CQ20&lt;&gt;"",CS20&gt;=DA$46,CS20&lt;&gt;"",CP20=""),AND(CT20&gt;=DA$42,CT20&lt;&gt;"",CV20&gt;=DA$46,CV20&lt;&gt;"",CP20=""),AND(CX20&gt;=DA$42,CX20&lt;&gt;"",CZ20&gt;=DA$46,CZ20&lt;&gt;"",CP20=""),AND(DX20&gt;=EK$42,DX20&lt;&gt;"",DZ20&gt;=EK$46,DZ20&lt;&gt;""),AND(EA20&gt;=EK$42,EA20&lt;&gt;"",EC20&gt;=EK$46,EC20&lt;&gt;""),AND(EE20&gt;=EK$42,EE20&lt;&gt;"",EG20&gt;=EK$46,EG20&lt;&gt;""),AND(EH20&gt;=EK$42,EH20&lt;&gt;"",EJ20&gt;=EK$46,EJ20&lt;&gt;""),AND(FF20&gt;=FS$42,FF20&lt;&gt;"",FH20&gt;=FS$46,FH20&lt;&gt;""),AND(FI20&gt;=FS$42,FI20&lt;&gt;"",FK20&gt;=FS$46,FK20&lt;&gt;""),AND(FM20&gt;=FS$42,FM20&lt;&gt;"",FO20&gt;=FS$46,FO20&lt;&gt;""),AND(FP20&gt;=FS$42,FP20&lt;&gt;"",FR20&gt;=FS$46,FR20&lt;&gt;""),AND(GN20&gt;=HA$42,GN20&lt;&gt;"",GP20&gt;=HA$46,GP20&lt;&gt;""),AND(GQ20&gt;=HA$42,GQ20&lt;&gt;"",GS20&gt;=HA$46,GS20&lt;&gt;""),AND(GU20&gt;=HA$42,GU20&lt;&gt;"",GW20&gt;=HA$46,GW20&lt;&gt;""),AND(GX20&gt;=HA$42,GX20&lt;&gt;"",GZ20&gt;=HA$46,GZ20&lt;&gt;""),AND(HV20&gt;=II$42,HV20&lt;&gt;"",HX20&gt;=II$46,HX20&lt;&gt;""),AND(HY20&gt;=II$42,HY20&lt;&gt;"",IA20&gt;=II$46,IA20&lt;&gt;""),AND(IC20&gt;=II$42,IC20&lt;&gt;"",IE20&gt;=II$46,IE20&lt;&gt;""),AND(IF20&gt;=II$42,IF20&lt;&gt;"",IH20&gt;=II$46,IH20&lt;&gt;""),AND(JD20&gt;=JQ$42,JD20&lt;&gt;"",JF20&gt;=JQ$46,JF20&lt;&gt;""),AND(JG20&gt;=JQ$42,JG20&lt;&gt;"",JI20&gt;=JQ$46,JI20&lt;&gt;""),AND(JK20&gt;=JQ$42,JK20&lt;&gt;"",JM20&gt;=JQ$46,JM20&lt;&gt;""),AND(JN20&gt;=JQ$42,JN20&lt;&gt;"",JP20&gt;=JQ$46,JP20&lt;&gt;""),AND(KL20&gt;=KY$42,KL20&lt;&gt;"",KN20&gt;=KY$46,KN20&lt;&gt;""),AND(KO20&gt;=KY$42,KO20&lt;&gt;"",KQ20&gt;=KY$46,KQ20&lt;&gt;""),AND(KS20&gt;=KY$42,KS20&lt;&gt;"",KU20&gt;=KY$46,KU20&lt;&gt;""),AND(KV20&gt;=KY$42,KV20&lt;&gt;"",KX20&gt;=KY$46,KX20&lt;&gt;""),AND(LT20&gt;=MG$42,LT20&lt;&gt;"",LV20&gt;=MG$46,LV20&lt;&gt;""),AND(LW20&gt;=MG$42,LW20&lt;&gt;"",LY20&gt;=MG$46,LY20&lt;&gt;""),AND(MA20&gt;=MG$42,MA20&lt;&gt;"",MC20&gt;=MG$46,MC20&lt;&gt;""),AND(MD20&gt;=MG$42,MD20&lt;&gt;"",MF20&gt;=MG$46,MF20&lt;&gt;""),AND(NB20&gt;=NO$42,NB20&lt;&gt;"",ND20&gt;=NO$46,ND20&lt;&gt;""),AND(NE20&gt;=NO$42,NE20&lt;&gt;"",NG20&gt;=NO$46,NG20&lt;&gt;""),AND(NI20&gt;=NO$42,NI20&lt;&gt;"",NK20&gt;=NO$46,NK20&lt;&gt;""),AND(NL20&gt;=NO$42,NL20&lt;&gt;"",NN20&gt;=NO$46,NN20&lt;&gt;""),AND(OJ20&gt;=OW$42,OJ20&lt;&gt;"",OL20&gt;=OW$46,OL20&lt;&gt;""),AND(OM20&gt;=OW$42,OM20&lt;&gt;"",OO20&gt;=OW$46,OO20&lt;&gt;""),AND(OQ20&gt;=OW$42,OQ20&lt;&gt;"",OS20&gt;=OW$46,OS20&lt;&gt;""),AND(OT20&gt;=OW$42,OT20&lt;&gt;"",OV20&gt;=OW$46,OV20&lt;&gt;""),AND(PR20&gt;=QE$42,PR20&lt;&gt;"",PT20&gt;=QE$46,PT20&lt;&gt;""),AND(PU20&gt;=QE$42,PU20&lt;&gt;"",PW20&gt;=QE$46,PW20&lt;&gt;""),AND(PY20&gt;=QE$42,PY20&lt;&gt;"",QA20&gt;=QE$46,QA20&lt;&gt;""),AND(QB20&gt;=QE$42,QB20&lt;&gt;"",QD20&gt;=QE$46,QD20&lt;&gt;""),AND(QZ20&gt;=RM$42,QZ20&lt;&gt;"",RB20&gt;=RM$46,RB20&lt;&gt;""),AND(RC20&gt;=RM$42,RC20&lt;&gt;"",RE20&gt;=RM$46,RE20&lt;&gt;""),AND(RG20&gt;=RM$42,RG20&lt;&gt;"",RI20&gt;=RM$46,RI20&lt;&gt;""),AND(RJ20&gt;=RM$42,RJ20&lt;&gt;"",RL20&gt;=RM$46,RL20&lt;&gt;""),AND(SH20&gt;=SU$42,SH20&lt;&gt;"",SJ20&gt;=SU$46,SJ20&lt;&gt;""),AND(SK20&gt;=SU$42,SK20&lt;&gt;"",SM20&gt;=SU$46,SM20&lt;&gt;""),AND(SO20&gt;=SU$42,SO20&lt;&gt;"",SQ20&gt;=SU$46,SQ20&lt;&gt;""),AND(SR20&gt;=SU$42,SR20&lt;&gt;"",ST20&gt;=SU$46,ST20&lt;&gt;"")),"Merit",IF(OR(AND(AO20&gt;=AY$41,AO20&lt;&gt;"",AQ20&gt;=AY$45,AQ20&lt;&gt;"",AN20=""),AND(AR20&gt;=AY$41,AR20&lt;&gt;"",AT20&gt;=AY$45,AT20&lt;&gt;"",AN20=""),AND(AV20&gt;=AY$41,AV20&lt;&gt;"",AX20&gt;=AY$45,AX20&lt;&gt;"",AN20=""),AND(BP20&gt;=BZ$41,BP20&lt;&gt;"",BR20&gt;=BZ$45,BR20&lt;&gt;"",BO20=""),AND(BS20&gt;=BZ$41,BS20&lt;&gt;"",BU20&gt;=BZ$45,BU20&lt;&gt;"",BO20=""),AND(BW20&gt;=BZ$41,BW20&lt;&gt;"",BY20&gt;=BZ$45,BY20&lt;&gt;"",BO20=""),AND(CQ20&gt;=DA$41,CQ20&lt;&gt;"",CS20&gt;=DA$45,CS20&lt;&gt;"",CP20=""),AND(CT20&gt;=DA$41,CT20&lt;&gt;"",CV20&gt;=DA$45,CV20&lt;&gt;"",CP20=""),AND(CX20&gt;=DA$41,CX20&lt;&gt;"",CZ20&gt;=DA$45,CZ20&lt;&gt;"",CP20=""),AND(DX20&gt;=EK$41,DX20&lt;&gt;"",DZ20&gt;=EK$45,DZ20&lt;&gt;""),AND(EA20&gt;=EK$41,EA20&lt;&gt;"",EC20&gt;=EK$45,EC20&lt;&gt;""),AND(EE20&gt;=EK$41,EE20&lt;&gt;"",EG20&gt;=EK$45,EG20&lt;&gt;""),AND(EH20&gt;=EK$41,EH20&lt;&gt;"",EJ20&gt;=EK$45,EJ20&lt;&gt;""),AND(FF20&gt;=FS$41,FF20&lt;&gt;"",FH20&gt;=FS$45,FH20&lt;&gt;""),AND(FI20&gt;=FS$41,FI20&lt;&gt;"",FK20&gt;=FS$45,FK20&lt;&gt;""),AND(FM20&gt;=FS$41,FM20&lt;&gt;"",FO20&gt;=FS$45,FO20&lt;&gt;""),AND(FP20&gt;=FS$41,FP20&lt;&gt;"",FR20&gt;=FS$45,FR20&lt;&gt;""),AND(GN20&gt;=HA$41,GN20&lt;&gt;"",GP20&gt;=HA$45,GP20&lt;&gt;""),AND(GQ20&gt;=HA$41,GQ20&lt;&gt;"",GS20&gt;=HA$45,GS20&lt;&gt;""),AND(GU20&gt;=HA$41,GU20&lt;&gt;"",GW20&gt;=HA$45,GW20&lt;&gt;""),AND(GX20&gt;=HA$41,GX20&lt;&gt;"",GZ20&gt;=HA$45,GZ20&lt;&gt;""),AND(HV20&gt;=II$41,HV20&lt;&gt;"",HX20&gt;=II$45,HX20&lt;&gt;""),AND(HY20&gt;=II$41,HY20&lt;&gt;"",IA20&gt;=II$45,IA20&lt;&gt;""),AND(IC20&gt;=II$41,IC20&lt;&gt;"",IE20&gt;=II$45,IE20&lt;&gt;""),AND(IF20&gt;=II$41,IF20&lt;&gt;"",IH20&gt;=II$45,IH20&lt;&gt;""),AND(JD20&gt;=JQ$41,JD20&lt;&gt;"",JF20&gt;=JQ$45,JF20&lt;&gt;""),AND(JG20&gt;=JQ$41,JG20&lt;&gt;"",JI20&gt;=JQ$45,JI20&lt;&gt;""),AND(JK20&gt;=JQ$41,JK20&lt;&gt;"",JM20&gt;=JQ$45,JM20&lt;&gt;""),AND(JN20&gt;=JQ$41,JN20&lt;&gt;"",JP20&gt;=JQ$45,JP20&lt;&gt;""),AND(KL20&gt;=KY$41,KL20&lt;&gt;"",KN20&gt;=KY$45,KN20&lt;&gt;""),AND(KO20&gt;=KY$41,KO20&lt;&gt;"",KQ20&gt;=KY$45,KQ20&lt;&gt;""),AND(KS20&gt;=KY$41,KS20&lt;&gt;"",KU20&gt;=KY$45,KU20&lt;&gt;""),AND(KV20&gt;=KY$41,KV20&lt;&gt;"",KX20&gt;=KY$45,KX20&lt;&gt;""),AND(LT20&gt;=MG$41,LT20&lt;&gt;"",LV20&gt;=MG$45,LV20&lt;&gt;""),AND(LW20&gt;=MG$41,LW20&lt;&gt;"",LY20&gt;=MG$45,LY20&lt;&gt;""),AND(MA20&gt;=MG$41,MA20&lt;&gt;"",MC20&gt;=MG$45,MC20&lt;&gt;""),AND(MD20&gt;=MG$41,MD20&lt;&gt;"",MF20&gt;=MG$45,MF20&lt;&gt;""),AND(NB20&gt;=NO$41,NB20&lt;&gt;"",ND20&gt;=NO$45,ND20&lt;&gt;""),AND(NE20&gt;=NO$41,NE20&lt;&gt;"",NG20&gt;=NO$45,NG20&lt;&gt;""),AND(NI20&gt;=NO$41,NI20&lt;&gt;"",NK20&gt;=NO$45,NK20&lt;&gt;""),AND(NL20&gt;=NO$41,NL20&lt;&gt;"",NN20&gt;=NO$45,NN20&lt;&gt;""),AND(OJ20&gt;=OW$41,OJ20&lt;&gt;"",OL20&gt;=OW$45,OL20&lt;&gt;""),AND(OM20&gt;=OW$41,OM20&lt;&gt;"",OO20&gt;=OW$45,OO20&lt;&gt;""),AND(OQ20&gt;=OW$41,OQ20&lt;&gt;"",OS20&gt;=OW$45,OS20&lt;&gt;""),AND(OT20&gt;=OW$41,OT20&lt;&gt;"",OV20&gt;=OW$45,OV20&lt;&gt;""),AND(PR20&gt;=QE$41,PR20&lt;&gt;"",PT20&gt;=QE$45,PT20&lt;&gt;""),AND(PU20&gt;=QE$41,PU20&lt;&gt;"",PW20&gt;=QE$45,PW20&lt;&gt;""),AND(PY20&gt;=QE$41,PY20&lt;&gt;"",QA20&gt;=QE$45,QA20&lt;&gt;""),AND(QB20&gt;=QE$41,QB20&lt;&gt;"",QD20&gt;=QE$45,QD20&lt;&gt;""),AND(QZ20&gt;=RM$41,QZ20&lt;&gt;"",RB20&gt;=RM$45,RB20&lt;&gt;""),AND(RC20&gt;=RM$41,RC20&lt;&gt;"",RE20&gt;=RM$45,RE20&lt;&gt;""),AND(RG20&gt;=RM$41,RG20&lt;&gt;"",RI20&gt;=RM$45,RI20&lt;&gt;""),AND(RJ20&gt;=RM$41,RJ20&lt;&gt;"",RL20&gt;=RM$45,RL20&lt;&gt;""),AND(SH20&gt;=SU$41,SH20&lt;&gt;"",SJ20&gt;=SU$45,SJ20&lt;&gt;""),AND(SK20&gt;=SU$41,SK20&lt;&gt;"",SM20&gt;=SU$45,SM20&lt;&gt;""),AND(SO20&gt;=SU$41,SO20&lt;&gt;"",SQ20&gt;=SU$45,SQ20&lt;&gt;""),AND(SR20&gt;=SU$41,SR20&lt;&gt;"",ST20&gt;=SU$45,ST20&lt;&gt;"")),"Excellence",IF(K20="P","Worlds Team",IF(H20="P","National Team","")))))</f>
        <v/>
      </c>
      <c r="K20" s="3" t="str">
        <f>IF(OR(AND(AO20&gt;=AY$40,AO20&lt;&gt;"",AQ20&gt;=AY$44,AQ20&lt;&gt;"",AN20=""),AND(AR20&gt;=AY$40,AR20&lt;&gt;"",AT20&gt;=AY$44,AT20&lt;&gt;"",AN20=""),AND(AV20&gt;=AY$40,AV20&lt;&gt;"",AX20&gt;=AY$44,AX20&lt;&gt;"",AN20=""),AND(BP20&gt;=BZ$40,BP20&lt;&gt;"",BR20&gt;=BZ$44,BR20&lt;&gt;"",BO20=""),AND(BS20&gt;=BZ$40,BS20&lt;&gt;"",BU20&gt;=BZ$44,BU20&lt;&gt;"",BO20=""),AND(BW20&gt;=BZ$40,BW20&lt;&gt;"",BY20&gt;=BZ$44,BY20&lt;&gt;"",BO20=""),AND(CQ20&gt;=DA$40,CQ20&lt;&gt;"",CS20&gt;=DA$44,CS20&lt;&gt;"",CP20=""),AND(CT20&gt;=DA$40,CT20&lt;&gt;"",CV20&gt;=DA$44,CV20&lt;&gt;"",CP20=""),AND(CX20&gt;=DA$40,CX20&lt;&gt;"",CZ20&gt;=DA$44,CZ20&lt;&gt;"",CP20=""),AND(DX20&gt;=EK$40,DX20&lt;&gt;"",DZ20&gt;=EK$44,DZ20&lt;&gt;""),AND(EA20&gt;=EK$40,EA20&lt;&gt;"",EC20&gt;=EK$44,EC20&lt;&gt;""),AND(EE20&gt;=EK$40,EE20&lt;&gt;"",EG20&gt;=EK$44,EG20&lt;&gt;""),AND(EH20&gt;=EK$40,EH20&lt;&gt;"",EJ20&gt;=EK$44,EJ20&lt;&gt;""),AND(FF20&gt;=FS$40,FF20&lt;&gt;"",FH20&gt;=FS$44,FH20&lt;&gt;""),AND(FI20&gt;=FS$40,FI20&lt;&gt;"",FK20&gt;=FS$44,FK20&lt;&gt;""),AND(FM20&gt;=FS$40,FM20&lt;&gt;"",FO20&gt;=FS$44,FO20&lt;&gt;""),AND(FP20&gt;=FS$40,FP20&lt;&gt;"",FR20&gt;=FS$44,FR20&lt;&gt;""),AND(GN20&gt;=HA$40,GN20&lt;&gt;"",GP20&gt;=HA$44,GP20&lt;&gt;""),AND(GQ20&gt;=HA$40,GQ20&lt;&gt;"",GS20&gt;=HA$44,GS20&lt;&gt;""),AND(GU20&gt;=HA$40,GU20&lt;&gt;"",GW20&gt;=HA$44,GW20&lt;&gt;""),AND(GX20&gt;=HA$40,GX20&lt;&gt;"",GZ20&gt;=HA$44,GZ20&lt;&gt;""),AND(HV20&gt;=II$40,HV20&lt;&gt;"",HX20&gt;=II$44,HX20&lt;&gt;""),AND(HY20&gt;=II$40,HY20&lt;&gt;"",IA20&gt;=II$44,IA20&lt;&gt;""),AND(IC20&gt;=II$40,IC20&lt;&gt;"",IE20&gt;=II$44,IE20&lt;&gt;""),AND(IF20&gt;=II$40,IF20&lt;&gt;"",IH20&gt;=II$44,IH20&lt;&gt;""),AND(JD20&gt;=JQ$40,JD20&lt;&gt;"",JF20&gt;=JQ$44,JF20&lt;&gt;""),AND(JG20&gt;=JQ$40,JG20&lt;&gt;"",JI20&gt;=JQ$44,JI20&lt;&gt;""),AND(JK20&gt;=JQ$40,JK20&lt;&gt;"",JM20&gt;=JQ$44,JM20&lt;&gt;""),AND(JN20&gt;=JQ$40,JN20&lt;&gt;"",JP20&gt;=JQ$44,JP20&lt;&gt;""),AND(KL20&gt;=KY$40,KL20&lt;&gt;"",KN20&gt;=KY$44,KN20&lt;&gt;""),AND(KO20&gt;=KY$40,KO20&lt;&gt;"",KQ20&gt;=KY$44,KQ20&lt;&gt;""),AND(KS20&gt;=KY$40,KS20&lt;&gt;"",KU20&gt;=KY$44,KU20&lt;&gt;""),AND(KV20&gt;=KY$40,KV20&lt;&gt;"",KX20&gt;=KY$44,KX20&lt;&gt;""),AND(LT20&gt;=MG$40,LT20&lt;&gt;"",LV20&gt;=MG$44,LV20&lt;&gt;""),AND(LW20&gt;=MG$40,LW20&lt;&gt;"",LY20&gt;=MG$44,LY20&lt;&gt;""),AND(MA20&gt;=MG$40,MA20&lt;&gt;"",MC20&gt;=MG$44,MC20&lt;&gt;""),AND(MD20&gt;=MG$40,MD20&lt;&gt;"",MF20&gt;=MG$44,MF20&lt;&gt;""),AND(NB20&gt;=NO$40,NB20&lt;&gt;"",ND20&gt;=NO$44,ND20&lt;&gt;""),AND(NE20&gt;=NO$40,NE20&lt;&gt;"",NG20&gt;=NO$44,NG20&lt;&gt;""),AND(NI20&gt;=NO$40,NI20&lt;&gt;"",NK20&gt;=NO$44,NK20&lt;&gt;""),AND(NL20&gt;=NO$40,NL20&lt;&gt;"",NN20&gt;=NO$44,NN20&lt;&gt;""),AND(OJ20&gt;=OW$40,OJ20&lt;&gt;"",OL20&gt;=OW$44,OL20&lt;&gt;""),AND(OM20&gt;=OW$40,OM20&lt;&gt;"",OO20&gt;=OW$44,OO20&lt;&gt;""),AND(OQ20&gt;=OW$40,OQ20&lt;&gt;"",OS20&gt;=OW$44,OS20&lt;&gt;""),AND(OT20&gt;=OW$40,OT20&lt;&gt;"",OV20&gt;=OW$44,OV20&lt;&gt;""),AND(PR20&gt;=QE$40,PR20&lt;&gt;"",PT20&gt;=QE$44,PT20&lt;&gt;""),AND(PU20&gt;=QE$40,PU20&lt;&gt;"",PW20&gt;=QE$44,PW20&lt;&gt;""),AND(PY20&gt;=QE$40,PY20&lt;&gt;"",QA20&gt;=QE$44,QA20&lt;&gt;""),AND(QB20&gt;=QE$40,QB20&lt;&gt;"",QD20&gt;=QE$44,QD20&lt;&gt;""),AND(QZ20&gt;=RM$40,QZ20&lt;&gt;"",RB20&gt;=RM$44,RB20&lt;&gt;""),AND(RC20&gt;=RM$40,RC20&lt;&gt;"",RE20&gt;=RM$44,RE20&lt;&gt;""),AND(RG20&gt;=RM$40,RG20&lt;&gt;"",RI20&gt;=RM$44,RI20&lt;&gt;""),AND(RJ20&gt;=RM$40,RJ20&lt;&gt;"",RL20&gt;=RM$44,RL20&lt;&gt;""),AND(SH20&gt;=SU$40,SH20&lt;&gt;"",SJ20&gt;=SU$44,SJ20&lt;&gt;""),AND(SK20&gt;=SU$40,SK20&lt;&gt;"",SM20&gt;=SU$44,SM20&lt;&gt;""),AND(SO20&gt;=SU$40,SO20&lt;&gt;"",SQ20&gt;=SU$44,SQ20&lt;&gt;""),AND(SR20&gt;=SU$40,SR20&lt;&gt;"",ST20&gt;=SU$44,ST20&lt;&gt;"")),"P","")</f>
        <v/>
      </c>
      <c r="L20" s="8">
        <f>IF(COUNT(AQ20,AT20,BR20,BU20,CS20,CV20)&gt;0,LARGE((AQ20,AT20,BR20,BU20,CS20,CV20),1),0)</f>
        <v>46.459999999999994</v>
      </c>
      <c r="M20" s="8" t="str">
        <f>IF(L20="","",IF(OR(L20=CS20,L20=CV20),$CA$1,IF(OR(L20=BR20,L20=BU20),$AZ$1,IF(OR(L20=AQ20,L20=AT20),$Y$1,""))))</f>
        <v>2024 Nationals</v>
      </c>
      <c r="N20" s="8">
        <f>IF(COUNT(AQ20,AT20,BR20,BU20,CS20,CV20)&gt;1,LARGE((AQ20,AT20,BR20,BU20,CS20,CV20),2),0)</f>
        <v>41.77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45.23</v>
      </c>
      <c r="Q20" s="8" t="str">
        <f>IF(P20="","",IF(OR(P20=CS20,P20=CV20,P20=CZ20),$CA$1,IF(OR(P20=BR20,P20=BU20,P20=BY20),$AZ$1,IF(OR(P20=AQ20,P20=AT20,P20=AX20),$Y$1,""))))</f>
        <v>2024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10.4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Nationals</v>
      </c>
      <c r="T20" s="8">
        <f>IF(MAX(IF(AO20&gt;=$AY$39,AP20,0),IF(AR20&gt;=$AY$39,AS20,0),IF(AV20&gt;=$AY$39,AW20,0),IF(BP20&gt;=$BZ$39,BQ20,0),IF(BS20&gt;=$BZ$39,BT20,0),IF(BW20&gt;=$BZ$39,BX20,0),IF(CQ20&gt;=$DA$39,CR20,0),IF(CT20&gt;=$DA$39,CU20,0),IF(CX20&gt;=$DA$39,CY20,0),IF(DX20&gt;=$EK$39,DY20,0),IF(EA20&gt;=$EK$39,EB20,0),IF(EE20&gt;=$EK$39,EF20,0),IF(EH20&gt;=$EK$39,EI20,0),IF(FF20&gt;=$FS$39,FG20,0),IF(FI20&gt;=$FS$39,FJ20,0),IF(FM20&gt;=$FS$39,FN20,0),IF(FP20&gt;=$FS$39,FQ20,0),IF(GN20&gt;=$HA$39,GO20,0),IF(GQ20&gt;=$HA$39,GR20,0),IF(GU20&gt;=$HA$39,GV20,0),IF(GX20&gt;=$HA$39,GY20,0),IF(HV20&gt;=$II$39,HW20,0),IF(HY20&gt;=$II$39,HZ20,0),IF(IC20&gt;=$II$39,ID20,0),IF(IF20&gt;=$II$39,IG20,0),IF(JD20&gt;=$JQ$39,JE20,0),IF(JG20&gt;=$JQ$39,JH20,0),IF(JK20&gt;=$JQ$39,JL20,0),IF(JN20&gt;=$JQ$39,JO20,0),IF(KL20&gt;=$KY$39,KM20,0),IF(KO20&gt;=$KY$39,KP20,0),IF(KS20&gt;=$KY$39,KT20,0),IF(KV20&gt;=$KY$39,KW20,0),IF(LT20&gt;=$MG$39,LU20,0),IF(LW20&gt;=$MG$39,LX20,0),IF(MA20&gt;=$MG$39,MB20,0),IF(MD20&gt;=$MG$39,ME20,0),IF(NB20&gt;=$NO$39,NC20,0),IF(NE20&gt;=$NO$39,NF20,0),IF(NI20&gt;=$NO$39,NJ20,0),IF(NL20&gt;=$NO$39,NM20,0),IF(OJ20&gt;=$OW$39,OK20,0),IF(OM20&gt;=$OW$39,ON20,0),IF(OQ20&gt;=$OW$39,OR20,0),IF(OT20&gt;=$OW$39,OU20,0),IF(PR20&gt;=$QE$39,PS20,0),IF(PU20&gt;=$QE$39,PV20,0),IF(PY20&gt;=$QE$39,PZ20,0),IF(QB20&gt;=$QE$39,QC20,0),IF(QZ20&gt;=$RM$39,RA20,0),IF(RC20&gt;=$RM$39,RD20,0),IF(RG20&gt;=$RM$39,RH20,0),IF(RJ20&gt;=$RM$39,RK20,0),IF(SH20&gt;=$SU$39,SI20,0),IF(SK20&gt;=$SU$39,SL20,0),IF(SO20&gt;=$SU$39,SP20,0),IF(SR20&gt;=$SU$39,SS20,0))&gt;0,MAX(IF(AO20&gt;=$AY$39,AP20,0),IF(AR20&gt;=$AY$39,AS20,0),IF(AV20&gt;=$AY$39,AW20,0),IF(BP20&gt;=$BZ$39,BQ20,0),IF(BS20&gt;=$BZ$39,BT20,0),IF(BW20&gt;=$BZ$39,BX20,0),IF(CQ20&gt;=$DA$39,CR20,0),IF(CT20&gt;=$DA$39,CU20,0),IF(CX20&gt;=$DA$39,CY20,0),IF(DX20&gt;=$EK$39,DY20,0),IF(EA20&gt;=$EK$39,EB20,0),IF(EE20&gt;=$EK$39,EF20,0),IF(EH20&gt;=$EK$39,EI20,0),IF(FF20&gt;=$FS$39,FG20,0),IF(FI20&gt;=$FS$39,FJ20,0),IF(FM20&gt;=$FS$39,FN20,0),IF(FP20&gt;=$FS$39,FQ20,0),IF(GN20&gt;=$HA$39,GO20,0),IF(GQ20&gt;=$HA$39,GR20,0),IF(GU20&gt;=$HA$39,GV20,0),IF(GX20&gt;=$HA$39,GY20,0),IF(HV20&gt;=$II$39,HW20,0),IF(HY20&gt;=$II$39,HZ20,0),IF(IC20&gt;=$II$39,ID20,0),IF(IF20&gt;=$II$39,IG20,0),IF(JD20&gt;=$JQ$39,JE20,0),IF(JG20&gt;=$JQ$39,JH20,0),IF(JK20&gt;=$JQ$39,JL20,0),IF(JN20&gt;=$JQ$39,JO20,0),IF(KL20&gt;=$KY$39,KM20,0),IF(KO20&gt;=$KY$39,KP20,0),IF(KS20&gt;=$KY$39,KT20,0),IF(KV20&gt;=$KY$39,KW20,0),IF(LT20&gt;=$MG$39,LU20,0),IF(LW20&gt;=$MG$39,LX20,0),IF(MA20&gt;=$MG$39,MB20,0),IF(MD20&gt;=$MG$39,ME20,0),IF(NB20&gt;=$NO$39,NC20,0),IF(NE20&gt;=$NO$39,NF20,0),IF(NI20&gt;=$NO$39,NJ20,0),IF(NL20&gt;=$NO$39,NM20,0),IF(OJ20&gt;=$OW$39,OK20,0),IF(OM20&gt;=$OW$39,ON20,0),IF(OQ20&gt;=$OW$39,OR20,0),IF(OT20&gt;=$OW$39,OU20,0),IF(PR20&gt;=$QE$39,PS20,0),IF(PU20&gt;=$QE$39,PV20,0),IF(PY20&gt;=$QE$39,PZ20,0),IF(QB20&gt;=$QE$39,QC20,0),IF(QZ20&gt;=$RM$39,RA20,0),IF(RC20&gt;=$RM$39,RD20,0),IF(RG20&gt;=$RM$39,RH20,0),IF(RJ20&gt;=$RM$39,RK20,0),IF(SH20&gt;=$SU$39,SI20,0),IF(SK20&gt;=$SU$39,SL20,0),IF(SO20&gt;=$SU$39,SP20,0),IF(SR20&gt;=$SU$39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>IF(AA20&gt;0,AA20,"")</f>
        <v/>
      </c>
      <c r="AP20" s="38" t="str">
        <f>IF(AB20&gt;0,AB20,"")</f>
        <v/>
      </c>
      <c r="AQ20" s="40" t="str">
        <f>IF(SUM(Y20:AB20)-AC20&gt;0,SUM(Y20:AB20)-AC20,"")</f>
        <v/>
      </c>
      <c r="AR20" s="40" t="str">
        <f>IF(AF20&gt;0,AF20,"")</f>
        <v/>
      </c>
      <c r="AS20" s="40" t="str">
        <f>IF(AG20&gt;0,AG20,"")</f>
        <v/>
      </c>
      <c r="AT20" s="40" t="str">
        <f>IF(SUM(AD20:AG20)-AH20&gt;0,SUM(AD20:AG20)-AH20,"")</f>
        <v/>
      </c>
      <c r="AU20" s="40" t="str">
        <f>IF(AQ20="","",MAX(AQ20,AT20))</f>
        <v/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 t="str">
        <f>IF(SUM(AU20,AX20)&gt;0,SUM(AU20,AX20),"")</f>
        <v/>
      </c>
      <c r="AZ20" s="26">
        <v>12.5</v>
      </c>
      <c r="BA20" s="26">
        <v>9.1</v>
      </c>
      <c r="BB20" s="26">
        <v>7.8</v>
      </c>
      <c r="BC20" s="26">
        <v>13.37</v>
      </c>
      <c r="BD20" s="26">
        <v>1</v>
      </c>
      <c r="BE20" s="26">
        <v>11.3</v>
      </c>
      <c r="BF20" s="26">
        <v>9.1</v>
      </c>
      <c r="BG20" s="26">
        <v>8</v>
      </c>
      <c r="BH20" s="26">
        <v>12.68</v>
      </c>
      <c r="BI20" s="26">
        <v>0.8</v>
      </c>
      <c r="BJ20" s="26"/>
      <c r="BK20" s="26"/>
      <c r="BL20" s="26"/>
      <c r="BM20" s="26"/>
      <c r="BN20" s="26"/>
      <c r="BO20" s="28"/>
      <c r="BP20" s="39">
        <f>IF(BB20&gt;0,BB20,"")</f>
        <v>7.8</v>
      </c>
      <c r="BQ20" s="39">
        <f>IF(BC20&gt;0,BC20,"")</f>
        <v>13.37</v>
      </c>
      <c r="BR20" s="11">
        <f>IF(SUM(AZ20:BC20)-BD20&gt;0,SUM(AZ20:BC20)-BD20,"")</f>
        <v>41.77</v>
      </c>
      <c r="BS20" s="11">
        <f>IF(BG20&gt;0,BG20,"")</f>
        <v>8</v>
      </c>
      <c r="BT20" s="11">
        <f>IF(BH20&gt;0,BH20,"")</f>
        <v>12.68</v>
      </c>
      <c r="BU20" s="11">
        <f>IF(SUM(BE20:BH20)-BI20&gt;0,SUM(BE20:BH20)-BI20,"")</f>
        <v>40.28</v>
      </c>
      <c r="BV20" s="11">
        <f>IF(BR20="","",MAX(BR20,BU20))</f>
        <v>41.77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41.77</v>
      </c>
      <c r="CA20" s="22">
        <v>11.3</v>
      </c>
      <c r="CB20" s="22">
        <v>8.4</v>
      </c>
      <c r="CC20" s="22">
        <v>8.3000000000000007</v>
      </c>
      <c r="CD20" s="22">
        <v>11.71</v>
      </c>
      <c r="CE20" s="22">
        <v>0</v>
      </c>
      <c r="CF20" s="22">
        <v>14.4</v>
      </c>
      <c r="CG20" s="22">
        <v>9.5</v>
      </c>
      <c r="CH20" s="22">
        <v>8.9</v>
      </c>
      <c r="CI20" s="22">
        <v>13.66</v>
      </c>
      <c r="CJ20" s="22">
        <v>0</v>
      </c>
      <c r="CK20" s="22">
        <v>12.3</v>
      </c>
      <c r="CL20" s="22">
        <v>9.4</v>
      </c>
      <c r="CM20" s="22">
        <v>10.4</v>
      </c>
      <c r="CN20" s="22">
        <v>13.33</v>
      </c>
      <c r="CO20" s="22">
        <v>0.2</v>
      </c>
      <c r="CP20" s="27"/>
      <c r="CQ20" s="38">
        <f>IF(CC20&gt;0,CC20,"")</f>
        <v>8.3000000000000007</v>
      </c>
      <c r="CR20" s="38">
        <f>IF(CD20&gt;0,CD20,"")</f>
        <v>11.71</v>
      </c>
      <c r="CS20" s="40">
        <f>IF(SUM(CA20:CD20)-CE20&gt;0,SUM(CA20:CD20)-CE20,"")</f>
        <v>39.710000000000008</v>
      </c>
      <c r="CT20" s="40">
        <f>IF(CH20&gt;0,CH20,"")</f>
        <v>8.9</v>
      </c>
      <c r="CU20" s="40">
        <f>IF(CI20&gt;0,CI20,"")</f>
        <v>13.66</v>
      </c>
      <c r="CV20" s="40">
        <f>IF(SUM(CF20:CI20)-CJ20&gt;0,SUM(CF20:CI20)-CJ20,"")</f>
        <v>46.459999999999994</v>
      </c>
      <c r="CW20" s="40">
        <f>IF(CS20="","",MAX(CS20,CV20))</f>
        <v>46.459999999999994</v>
      </c>
      <c r="CX20" s="40">
        <f>IF(CM20&gt;0,CM20,"")</f>
        <v>10.4</v>
      </c>
      <c r="CY20" s="40">
        <f>IF(CN20&gt;0,CN20,"")</f>
        <v>13.33</v>
      </c>
      <c r="CZ20" s="40">
        <f>IF(SUM(CK20:CN20)-CO20&gt;0,SUM(CK20:CN20)-CO20,"")</f>
        <v>45.23</v>
      </c>
      <c r="DA20" s="40">
        <f>IF(SUM(CW20,CZ20)&gt;0,SUM(CW20,CZ20),"")</f>
        <v>91.69</v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11.9</v>
      </c>
      <c r="SW20" s="22">
        <f>IF($CP20="P",CB20,(CB20+BA20)/2)</f>
        <v>8.75</v>
      </c>
      <c r="SX20" s="22">
        <f>IF($CP20="P",CC20,(CC20+BB20)/2)</f>
        <v>8.0500000000000007</v>
      </c>
      <c r="SY20" s="22">
        <f>IF($CP20="P",CD20,(CD20+BC20)/2)</f>
        <v>12.54</v>
      </c>
      <c r="SZ20" s="22">
        <f>IF($CP20="P",CE20,(CE20+BD20)/2)</f>
        <v>0.5</v>
      </c>
      <c r="TA20" s="22">
        <f>IF($CP20="P",CF20,(CF20+BE20)/2)</f>
        <v>12.850000000000001</v>
      </c>
      <c r="TB20" s="22">
        <f>IF($CP20="P",CG20,(CG20+BF20)/2)</f>
        <v>9.3000000000000007</v>
      </c>
      <c r="TC20" s="22">
        <f>IF($CP20="P",CH20,(CH20+BG20)/2)</f>
        <v>8.4499999999999993</v>
      </c>
      <c r="TD20" s="22">
        <f>IF($CP20="P",CI20,(CI20+BH20)/2)</f>
        <v>13.17</v>
      </c>
      <c r="TE20" s="22">
        <f>IF($CP20="P",CJ20,(CJ20+BI20)/2)</f>
        <v>0.4</v>
      </c>
      <c r="TF20" s="22">
        <f>IF($CP20="P",CK20,(CK20+BJ20)/2)</f>
        <v>6.15</v>
      </c>
      <c r="TG20" s="22">
        <f>IF($CP20="P",CL20,(CL20+BK20)/2)</f>
        <v>4.7</v>
      </c>
      <c r="TH20" s="22">
        <f>IF($CP20="P",CM20,(CM20+BL20)/2)</f>
        <v>5.2</v>
      </c>
      <c r="TI20" s="22">
        <f>IF($CP20="P",CN20,(CN20+BM20)/2)</f>
        <v>6.665</v>
      </c>
      <c r="TJ20" s="22">
        <f>IF($CP20="P",CO20,(CO20+BN20)/2)</f>
        <v>0.1</v>
      </c>
      <c r="TK20" s="27" t="s">
        <v>46</v>
      </c>
      <c r="TL20" s="40">
        <f>IF(SX20&gt;0,SX20,"")</f>
        <v>8.0500000000000007</v>
      </c>
      <c r="TM20" s="40">
        <f>IF(SY20&gt;0,SY20,"")</f>
        <v>12.54</v>
      </c>
      <c r="TN20" s="40">
        <f>IF(SUM(SV20:SY20)-SZ20&gt;0,SUM(SV20:SY20)-SZ20,"")</f>
        <v>40.739999999999995</v>
      </c>
      <c r="TO20" s="40">
        <f>IF(TC20&gt;0,TC20,"")</f>
        <v>8.4499999999999993</v>
      </c>
      <c r="TP20" s="40">
        <f>IF(TD20&gt;0,TD20,"")</f>
        <v>13.17</v>
      </c>
      <c r="TQ20" s="40">
        <f>IF(SUM(TA20:TD20)-TE20&gt;0,SUM(TA20:TD20)-TE20,"")</f>
        <v>43.370000000000005</v>
      </c>
      <c r="TR20" s="40">
        <f>IF(MAX(TN20,TQ20)&gt;0,MAX(TN20,TQ20),"")</f>
        <v>43.370000000000005</v>
      </c>
      <c r="TS20" s="40">
        <f>IF(TH20&gt;0,TH20,"")</f>
        <v>5.2</v>
      </c>
      <c r="TT20" s="40">
        <f>IF(TI20&gt;0,TI20,"")</f>
        <v>6.665</v>
      </c>
      <c r="TU20" s="40">
        <f>IF(SUM(TF20:TI20)-TJ20&gt;0,SUM(TF20:TI20)-TJ20,"")</f>
        <v>22.614999999999998</v>
      </c>
      <c r="TV20" s="40">
        <f>IF(SUM(TR20,TU20)&gt;0,SUM(TR20,TU20),"")</f>
        <v>65.984999999999999</v>
      </c>
    </row>
    <row r="21" spans="1:542" x14ac:dyDescent="0.2">
      <c r="A21" s="4" t="str" cm="1">
        <f t="array" ref="A21">IF(AND(J21&lt;&gt;"",J21&lt;&gt;"No DD"),SUMPRODUCT((J$4:J$37&lt;&gt;"")*(J$4:J$37&lt;&gt;"No DD")*(F$4:F$37&gt;F21))+1,IF(J21="No DD",SUMPRODUCT((J$4:J$37="No DD")*(F$4:F$37&gt;F21))+1+SUMPRODUCT((J$4:J$37&lt;&gt;"")*(J$4:J$37&lt;&gt;"No DD")),""))</f>
        <v/>
      </c>
      <c r="B21" s="4" t="str" cm="1">
        <f t="array" ref="B21">IF(AND(J21&lt;&gt;"",J21&lt;&gt;"No DD",G21=""),SUMPRODUCT((J$4:J$37&lt;&gt;"")*(J$4:J$37&lt;&gt;"No DD")*(G$4:G$37="")*(F$4:F$37&gt;F21))+1,IF(J21="No DD",SUMPRODUCT((J$4:J$37="No DD")*(F$4:F$37&gt;F21)*(G$4:G$37=""))+1+SUMPRODUCT((J$4:J$37&lt;&gt;"")*(G$4:G$37="")*(J$4:J$37&lt;&gt;"No DD")),""))</f>
        <v/>
      </c>
      <c r="C21" s="5" t="s">
        <v>162</v>
      </c>
      <c r="D21" s="4" t="s">
        <v>4</v>
      </c>
      <c r="E21" s="4">
        <v>2006</v>
      </c>
      <c r="F21" s="9">
        <f>SUM(L21:V21)+SUM(L21:T21)*0.0000001+SUM(L21)*0.0000000000001</f>
        <v>142.53001425300451</v>
      </c>
      <c r="G21" s="66"/>
      <c r="H21" s="3" t="str">
        <f>IF(OR(AND(AO21&gt;=AY$39,AO21&lt;&gt;"",AQ21&gt;=AY$43,AQ21&lt;&gt;"",AN21=""),AND(AR21&gt;=AY$39,AR21&lt;&gt;"",AT21&gt;=AY$43,AT21&lt;&gt;"",AN21=""),AND(AV21&gt;=AY$39,AV21&lt;&gt;"",AX21&gt;=AY$43,AX21&lt;&gt;"",AN21=""),AND(BP21&gt;=BZ$39,BP21&lt;&gt;"",BR21&gt;=BZ$43,BR21&lt;&gt;"",BO21=""),AND(BS21&gt;=BZ$39,BS21&lt;&gt;"",BU21&gt;=BZ$43,BU21&lt;&gt;"",BO21=""),AND(BW21&gt;=BZ$39,BW21&lt;&gt;"",BY21&gt;=BZ$43,BY21&lt;&gt;"",BO21=""),AND(CQ21&gt;=DA$39,CQ21&lt;&gt;"",CS21&gt;=DA$43,CS21&lt;&gt;"",CP21=""),AND(CT21&gt;=DA$39,CT21&lt;&gt;"",CV21&gt;=DA$43,CV21&lt;&gt;"",CP21=""),AND(CX21&gt;=DA$39,CX21&lt;&gt;"",CZ21&gt;=DA$43,CZ21&lt;&gt;"",CP21=""),AND(DX21&gt;=EK$39,DX21&lt;&gt;"",DZ21&gt;=EK$43,DZ21&lt;&gt;""),AND(EA21&gt;=EK$39,EA21&lt;&gt;"",EC21&gt;=EK$43,EC21&lt;&gt;""),AND(EE21&gt;=EK$39,EE21&lt;&gt;"",EG21&gt;=EK$43,EG21&lt;&gt;""),AND(EH21&gt;=EK$39,EH21&lt;&gt;"",EJ21&gt;=EK$43,EJ21&lt;&gt;""),AND(FF21&gt;=FS$39,FF21&lt;&gt;"",FH21&gt;=FS$43,FH21&lt;&gt;""),AND(FI21&gt;=FS$39,FI21&lt;&gt;"",FK21&gt;=FS$43,FK21&lt;&gt;""),AND(FM21&gt;=FS$39,FM21&lt;&gt;"",FO21&gt;=FS$43,FO21&lt;&gt;""),AND(FP21&gt;=FS$39,FP21&lt;&gt;"",FR21&gt;=FS$43,FR21&lt;&gt;""),AND(GN21&gt;=HA$39,GN21&lt;&gt;"",GP21&gt;=HA$43,GP21&lt;&gt;""),AND(GQ21&gt;=HA$39,GQ21&lt;&gt;"",GS21&gt;=HA$43,GS21&lt;&gt;""),AND(GU21&gt;=HA$39,GU21&lt;&gt;"",GW21&gt;=HA$43,GW21&lt;&gt;""),AND(GX21&gt;=HA$39,GX21&lt;&gt;"",GZ21&gt;=HA$43,GZ21&lt;&gt;""),AND(HV21&gt;=II$39,HV21&lt;&gt;"",HX21&gt;=II$43,HX21&lt;&gt;""),AND(HY21&gt;=II$39,HY21&lt;&gt;"",IA21&gt;=II$43,IA21&lt;&gt;""),AND(IC21&gt;=II$39,IC21&lt;&gt;"",IE21&gt;=II$43,IE21&lt;&gt;""),AND(IF21&gt;=II$39,IF21&lt;&gt;"",IH21&gt;=II$43,IH21&lt;&gt;""),AND(JD21&gt;=JQ$39,JD21&lt;&gt;"",JF21&gt;=JQ$43,JF21&lt;&gt;""),AND(JG21&gt;=JQ$39,JG21&lt;&gt;"",JI21&gt;=JQ$43,JI21&lt;&gt;""),AND(JK21&gt;=JQ$39,JK21&lt;&gt;"",JM21&gt;=JQ$43,JM21&lt;&gt;""),AND(JN21&gt;=JQ$39,JN21&lt;&gt;"",JP21&gt;=JQ$43,JP21&lt;&gt;""),AND(KL21&gt;=KY$39,KL21&lt;&gt;"",KN21&gt;=KY$43,KN21&lt;&gt;""),AND(KO21&gt;=KY$39,KO21&lt;&gt;"",KQ21&gt;=KY$43,KQ21&lt;&gt;""),AND(KS21&gt;=KY$39,KS21&lt;&gt;"",KU21&gt;=KY$43,KU21&lt;&gt;""),AND(KV21&gt;=KY$39,KV21&lt;&gt;"",KX21&gt;=KY$43,KX21&lt;&gt;""),AND(LT21&gt;=MG$39,LT21&lt;&gt;"",LV21&gt;=MG$43,LV21&lt;&gt;""),AND(LW21&gt;=MG$39,LW21&lt;&gt;"",LY21&gt;=MG$43,LY21&lt;&gt;""),AND(MA21&gt;=MG$39,MA21&lt;&gt;"",MC21&gt;=MG$43,MC21&lt;&gt;""),AND(MD21&gt;=MG$39,MD21&lt;&gt;"",MF21&gt;=MG$43,MF21&lt;&gt;""),AND(NB21&gt;=NO$39,NB21&lt;&gt;"",ND21&gt;=NO$43,ND21&lt;&gt;""),AND(NE21&gt;=NO$39,NE21&lt;&gt;"",NG21&gt;=NO$43,NG21&lt;&gt;""),AND(NI21&gt;=NO$39,NI21&lt;&gt;"",NK21&gt;=NO$43,NK21&lt;&gt;""),AND(NL21&gt;=NO$39,NL21&lt;&gt;"",NN21&gt;=NO$43,NN21&lt;&gt;""),AND(OJ21&gt;=OW$39,OJ21&lt;&gt;"",OL21&gt;=OW$43,OL21&lt;&gt;""),AND(OM21&gt;=OW$39,OM21&lt;&gt;"",OO21&gt;=OW$43,OO21&lt;&gt;""),AND(OQ21&gt;=OW$39,OQ21&lt;&gt;"",OS21&gt;=OW$43,OS21&lt;&gt;""),AND(OT21&gt;=OW$39,OT21&lt;&gt;"",OV21&gt;=OW$43,OV21&lt;&gt;""),AND(PR21&gt;=QE$39,PR21&lt;&gt;"",PT21&gt;=QE$43,PT21&lt;&gt;""),AND(PU21&gt;=QE$39,PU21&lt;&gt;"",PW21&gt;=QE$43,PW21&lt;&gt;""),AND(PY21&gt;=QE$39,PY21&lt;&gt;"",QA21&gt;=QE$43,QA21&lt;&gt;""),AND(QB21&gt;=QE$39,QB21&lt;&gt;"",QD21&gt;=QE$43,QD21&lt;&gt;""),AND(QZ21&gt;=RM$39,QZ21&lt;&gt;"",RB21&gt;=RM$43,RB21&lt;&gt;""),AND(RC21&gt;=RM$39,RC21&lt;&gt;"",RE21&gt;=RM$43,RE21&lt;&gt;""),AND(RG21&gt;=RM$39,RG21&lt;&gt;"",RI21&gt;=RM$43,RI21&lt;&gt;""),AND(RJ21&gt;=RM$39,RJ21&lt;&gt;"",RL21&gt;=RM$43,RL21&lt;&gt;""),AND(SH21&gt;=SU$39,SH21&lt;&gt;"",SJ21&gt;=SU$43,SJ21&lt;&gt;""),AND(SK21&gt;=SU$39,SK21&lt;&gt;"",SM21&gt;=SU$43,SM21&lt;&gt;""),AND(SO21&gt;=SU$39,SO21&lt;&gt;"",SQ21&gt;=SU$43,SQ21&lt;&gt;""),AND(SR21&gt;=SU$39,SR21&lt;&gt;"",ST21&gt;=SU$43,ST21&lt;&gt;"")),"P","")</f>
        <v/>
      </c>
      <c r="I21" s="3" t="str">
        <f>IF(OR(AND(AQ21&gt;=AY$43,AQ21&lt;&gt;"",AN21=""),AND(AT21&gt;=AY$43,AT21&lt;&gt;"",AN21=""),AND(AX21&gt;=AY$43,AX21&lt;&gt;"",AN21=""),AND(BR21&gt;=BZ$43,BR21&lt;&gt;"",BO21=""),AND(BU21&gt;=BZ$43,BU21&lt;&gt;"",BO21=""),AND(BY21&gt;=BZ$43,BY21&lt;&gt;"",BO21=""),AND(CS21&gt;=DA$43,CS21&lt;&gt;"",CP21=""),AND(CV21&gt;=DA$43,CV21&lt;&gt;"",CP21=""),AND(CZ21&gt;=DA$43,CZ21&lt;&gt;"",CP21=""),AND(DZ21&gt;=EK$43,DZ21&lt;&gt;""),AND(EC21&gt;=EK$43,EC21&lt;&gt;""),AND(EG21&gt;=EK$43,EG21&lt;&gt;""),AND(EJ21&gt;=EK$43,EJ21&lt;&gt;""),AND(FH21&gt;=FS$43,FH21&lt;&gt;""),AND(FK21&gt;=FS$43,FK21&lt;&gt;""),AND(FO21&gt;=FS$43,FO21&lt;&gt;""),AND(FR21&gt;=FS$43,FR21&lt;&gt;""),AND(GP21&gt;=HA$43,GP21&lt;&gt;""),AND(GS21&gt;=HA$43,GS21&lt;&gt;""),AND(GW21&gt;=HA$43,GW21&lt;&gt;""),AND(GZ21&gt;=HA$43,GZ21&lt;&gt;""),AND(HX21&gt;=II$43,HX21&lt;&gt;""),AND(IA21&gt;=II$43,IA21&lt;&gt;""),AND(IE21&gt;=II$43,IE21&lt;&gt;""),AND(IH21&gt;=II$43,IH21&lt;&gt;""),AND(JF21&gt;=JQ$43,JF21&lt;&gt;""),AND(JI21&gt;=JQ$43,JI21&lt;&gt;""),AND(JM21&gt;=JQ$43,JM21&lt;&gt;""),AND(JP21&gt;=JQ$43,JP21&lt;&gt;""),AND(KN21&gt;=KY$43,KN21&lt;&gt;""),AND(KQ21&gt;=KY$43,KQ21&lt;&gt;""),AND(KU21&gt;=KY$43,KU21&lt;&gt;""),AND(KX21&gt;=KY$43,KX21&lt;&gt;""),AND(LV21&gt;=MG$43,LV21&lt;&gt;""),AND(LY21&gt;=MG$43,LY21&lt;&gt;""),AND(MC21&gt;=MG$43,MC21&lt;&gt;""),AND(MF21&gt;=MG$43,MF21&lt;&gt;""),AND(ND21&gt;=NO$43,ND21&lt;&gt;""),AND(NG21&gt;=NO$43,NG21&lt;&gt;""),AND(NK21&gt;=NO$43,NK21&lt;&gt;""),AND(NN21&gt;=NO$43,NN21&lt;&gt;""),AND(OL21&gt;=OW$43,OL21&lt;&gt;""),AND(OO21&gt;=OW$43,OO21&lt;&gt;""),AND(OS21&gt;=OW$43,OS21&lt;&gt;""),AND(OV21&gt;=OW$43,OV21&lt;&gt;""),AND(PT21&gt;=QE$43,PT21&lt;&gt;""),AND(PW21&gt;=QE$43,PW21&lt;&gt;""),AND(QA21&gt;=QE$43,QA21&lt;&gt;""),AND(QD21&gt;=QE$43,QD21&lt;&gt;""),AND(RB21&gt;=RM$43,RB21&lt;&gt;""),AND(RE21&gt;=RM$43,RE21&lt;&gt;""),AND(RI21&gt;=RM$43,RI21&lt;&gt;""),AND(RL21&gt;=RM$43,RL21&lt;&gt;""),AND(SJ21&gt;=SU$43,SJ21&lt;&gt;""),AND(SM21&gt;=SU$43,SM21&lt;&gt;""),AND(SQ21&gt;=SU$43,SQ21&lt;&gt;""),AND(ST21&gt;=SU$43,ST21&lt;&gt;"")),"P","")</f>
        <v/>
      </c>
      <c r="J21" s="36" t="str">
        <f>IF(AND(I21="P",H21=""),"No DD",IF(OR(AND(AO21&gt;=AY$42,AO21&lt;&gt;"",AQ21&gt;=AY$46,AQ21&lt;&gt;"",AN21=""),AND(AR21&gt;=AY$42,AR21&lt;&gt;"",AT21&gt;=AY$46,AT21&lt;&gt;"",AN21=""),AND(AV21&gt;=AY$42,AV21&lt;&gt;"",AX21&gt;=AY$46,AX21&lt;&gt;"",AN21=""),AND(BP21&gt;=BZ$42,BP21&lt;&gt;"",BR21&gt;=BZ$46,BR21&lt;&gt;"",BO21=""),AND(BS21&gt;=BZ$42,BS21&lt;&gt;"",BU21&gt;=BZ$46,BU21&lt;&gt;"",BO21=""),AND(BW21&gt;=BZ$42,BW21&lt;&gt;"",BY21&gt;=BZ$46,BY21&lt;&gt;"",BO21=""),AND(CQ21&gt;=DA$42,CQ21&lt;&gt;"",CS21&gt;=DA$46,CS21&lt;&gt;"",CP21=""),AND(CT21&gt;=DA$42,CT21&lt;&gt;"",CV21&gt;=DA$46,CV21&lt;&gt;"",CP21=""),AND(CX21&gt;=DA$42,CX21&lt;&gt;"",CZ21&gt;=DA$46,CZ21&lt;&gt;"",CP21=""),AND(DX21&gt;=EK$42,DX21&lt;&gt;"",DZ21&gt;=EK$46,DZ21&lt;&gt;""),AND(EA21&gt;=EK$42,EA21&lt;&gt;"",EC21&gt;=EK$46,EC21&lt;&gt;""),AND(EE21&gt;=EK$42,EE21&lt;&gt;"",EG21&gt;=EK$46,EG21&lt;&gt;""),AND(EH21&gt;=EK$42,EH21&lt;&gt;"",EJ21&gt;=EK$46,EJ21&lt;&gt;""),AND(FF21&gt;=FS$42,FF21&lt;&gt;"",FH21&gt;=FS$46,FH21&lt;&gt;""),AND(FI21&gt;=FS$42,FI21&lt;&gt;"",FK21&gt;=FS$46,FK21&lt;&gt;""),AND(FM21&gt;=FS$42,FM21&lt;&gt;"",FO21&gt;=FS$46,FO21&lt;&gt;""),AND(FP21&gt;=FS$42,FP21&lt;&gt;"",FR21&gt;=FS$46,FR21&lt;&gt;""),AND(GN21&gt;=HA$42,GN21&lt;&gt;"",GP21&gt;=HA$46,GP21&lt;&gt;""),AND(GQ21&gt;=HA$42,GQ21&lt;&gt;"",GS21&gt;=HA$46,GS21&lt;&gt;""),AND(GU21&gt;=HA$42,GU21&lt;&gt;"",GW21&gt;=HA$46,GW21&lt;&gt;""),AND(GX21&gt;=HA$42,GX21&lt;&gt;"",GZ21&gt;=HA$46,GZ21&lt;&gt;""),AND(HV21&gt;=II$42,HV21&lt;&gt;"",HX21&gt;=II$46,HX21&lt;&gt;""),AND(HY21&gt;=II$42,HY21&lt;&gt;"",IA21&gt;=II$46,IA21&lt;&gt;""),AND(IC21&gt;=II$42,IC21&lt;&gt;"",IE21&gt;=II$46,IE21&lt;&gt;""),AND(IF21&gt;=II$42,IF21&lt;&gt;"",IH21&gt;=II$46,IH21&lt;&gt;""),AND(JD21&gt;=JQ$42,JD21&lt;&gt;"",JF21&gt;=JQ$46,JF21&lt;&gt;""),AND(JG21&gt;=JQ$42,JG21&lt;&gt;"",JI21&gt;=JQ$46,JI21&lt;&gt;""),AND(JK21&gt;=JQ$42,JK21&lt;&gt;"",JM21&gt;=JQ$46,JM21&lt;&gt;""),AND(JN21&gt;=JQ$42,JN21&lt;&gt;"",JP21&gt;=JQ$46,JP21&lt;&gt;""),AND(KL21&gt;=KY$42,KL21&lt;&gt;"",KN21&gt;=KY$46,KN21&lt;&gt;""),AND(KO21&gt;=KY$42,KO21&lt;&gt;"",KQ21&gt;=KY$46,KQ21&lt;&gt;""),AND(KS21&gt;=KY$42,KS21&lt;&gt;"",KU21&gt;=KY$46,KU21&lt;&gt;""),AND(KV21&gt;=KY$42,KV21&lt;&gt;"",KX21&gt;=KY$46,KX21&lt;&gt;""),AND(LT21&gt;=MG$42,LT21&lt;&gt;"",LV21&gt;=MG$46,LV21&lt;&gt;""),AND(LW21&gt;=MG$42,LW21&lt;&gt;"",LY21&gt;=MG$46,LY21&lt;&gt;""),AND(MA21&gt;=MG$42,MA21&lt;&gt;"",MC21&gt;=MG$46,MC21&lt;&gt;""),AND(MD21&gt;=MG$42,MD21&lt;&gt;"",MF21&gt;=MG$46,MF21&lt;&gt;""),AND(NB21&gt;=NO$42,NB21&lt;&gt;"",ND21&gt;=NO$46,ND21&lt;&gt;""),AND(NE21&gt;=NO$42,NE21&lt;&gt;"",NG21&gt;=NO$46,NG21&lt;&gt;""),AND(NI21&gt;=NO$42,NI21&lt;&gt;"",NK21&gt;=NO$46,NK21&lt;&gt;""),AND(NL21&gt;=NO$42,NL21&lt;&gt;"",NN21&gt;=NO$46,NN21&lt;&gt;""),AND(OJ21&gt;=OW$42,OJ21&lt;&gt;"",OL21&gt;=OW$46,OL21&lt;&gt;""),AND(OM21&gt;=OW$42,OM21&lt;&gt;"",OO21&gt;=OW$46,OO21&lt;&gt;""),AND(OQ21&gt;=OW$42,OQ21&lt;&gt;"",OS21&gt;=OW$46,OS21&lt;&gt;""),AND(OT21&gt;=OW$42,OT21&lt;&gt;"",OV21&gt;=OW$46,OV21&lt;&gt;""),AND(PR21&gt;=QE$42,PR21&lt;&gt;"",PT21&gt;=QE$46,PT21&lt;&gt;""),AND(PU21&gt;=QE$42,PU21&lt;&gt;"",PW21&gt;=QE$46,PW21&lt;&gt;""),AND(PY21&gt;=QE$42,PY21&lt;&gt;"",QA21&gt;=QE$46,QA21&lt;&gt;""),AND(QB21&gt;=QE$42,QB21&lt;&gt;"",QD21&gt;=QE$46,QD21&lt;&gt;""),AND(QZ21&gt;=RM$42,QZ21&lt;&gt;"",RB21&gt;=RM$46,RB21&lt;&gt;""),AND(RC21&gt;=RM$42,RC21&lt;&gt;"",RE21&gt;=RM$46,RE21&lt;&gt;""),AND(RG21&gt;=RM$42,RG21&lt;&gt;"",RI21&gt;=RM$46,RI21&lt;&gt;""),AND(RJ21&gt;=RM$42,RJ21&lt;&gt;"",RL21&gt;=RM$46,RL21&lt;&gt;""),AND(SH21&gt;=SU$42,SH21&lt;&gt;"",SJ21&gt;=SU$46,SJ21&lt;&gt;""),AND(SK21&gt;=SU$42,SK21&lt;&gt;"",SM21&gt;=SU$46,SM21&lt;&gt;""),AND(SO21&gt;=SU$42,SO21&lt;&gt;"",SQ21&gt;=SU$46,SQ21&lt;&gt;""),AND(SR21&gt;=SU$42,SR21&lt;&gt;"",ST21&gt;=SU$46,ST21&lt;&gt;"")),"Merit",IF(OR(AND(AO21&gt;=AY$41,AO21&lt;&gt;"",AQ21&gt;=AY$45,AQ21&lt;&gt;"",AN21=""),AND(AR21&gt;=AY$41,AR21&lt;&gt;"",AT21&gt;=AY$45,AT21&lt;&gt;"",AN21=""),AND(AV21&gt;=AY$41,AV21&lt;&gt;"",AX21&gt;=AY$45,AX21&lt;&gt;"",AN21=""),AND(BP21&gt;=BZ$41,BP21&lt;&gt;"",BR21&gt;=BZ$45,BR21&lt;&gt;"",BO21=""),AND(BS21&gt;=BZ$41,BS21&lt;&gt;"",BU21&gt;=BZ$45,BU21&lt;&gt;"",BO21=""),AND(BW21&gt;=BZ$41,BW21&lt;&gt;"",BY21&gt;=BZ$45,BY21&lt;&gt;"",BO21=""),AND(CQ21&gt;=DA$41,CQ21&lt;&gt;"",CS21&gt;=DA$45,CS21&lt;&gt;"",CP21=""),AND(CT21&gt;=DA$41,CT21&lt;&gt;"",CV21&gt;=DA$45,CV21&lt;&gt;"",CP21=""),AND(CX21&gt;=DA$41,CX21&lt;&gt;"",CZ21&gt;=DA$45,CZ21&lt;&gt;"",CP21=""),AND(DX21&gt;=EK$41,DX21&lt;&gt;"",DZ21&gt;=EK$45,DZ21&lt;&gt;""),AND(EA21&gt;=EK$41,EA21&lt;&gt;"",EC21&gt;=EK$45,EC21&lt;&gt;""),AND(EE21&gt;=EK$41,EE21&lt;&gt;"",EG21&gt;=EK$45,EG21&lt;&gt;""),AND(EH21&gt;=EK$41,EH21&lt;&gt;"",EJ21&gt;=EK$45,EJ21&lt;&gt;""),AND(FF21&gt;=FS$41,FF21&lt;&gt;"",FH21&gt;=FS$45,FH21&lt;&gt;""),AND(FI21&gt;=FS$41,FI21&lt;&gt;"",FK21&gt;=FS$45,FK21&lt;&gt;""),AND(FM21&gt;=FS$41,FM21&lt;&gt;"",FO21&gt;=FS$45,FO21&lt;&gt;""),AND(FP21&gt;=FS$41,FP21&lt;&gt;"",FR21&gt;=FS$45,FR21&lt;&gt;""),AND(GN21&gt;=HA$41,GN21&lt;&gt;"",GP21&gt;=HA$45,GP21&lt;&gt;""),AND(GQ21&gt;=HA$41,GQ21&lt;&gt;"",GS21&gt;=HA$45,GS21&lt;&gt;""),AND(GU21&gt;=HA$41,GU21&lt;&gt;"",GW21&gt;=HA$45,GW21&lt;&gt;""),AND(GX21&gt;=HA$41,GX21&lt;&gt;"",GZ21&gt;=HA$45,GZ21&lt;&gt;""),AND(HV21&gt;=II$41,HV21&lt;&gt;"",HX21&gt;=II$45,HX21&lt;&gt;""),AND(HY21&gt;=II$41,HY21&lt;&gt;"",IA21&gt;=II$45,IA21&lt;&gt;""),AND(IC21&gt;=II$41,IC21&lt;&gt;"",IE21&gt;=II$45,IE21&lt;&gt;""),AND(IF21&gt;=II$41,IF21&lt;&gt;"",IH21&gt;=II$45,IH21&lt;&gt;""),AND(JD21&gt;=JQ$41,JD21&lt;&gt;"",JF21&gt;=JQ$45,JF21&lt;&gt;""),AND(JG21&gt;=JQ$41,JG21&lt;&gt;"",JI21&gt;=JQ$45,JI21&lt;&gt;""),AND(JK21&gt;=JQ$41,JK21&lt;&gt;"",JM21&gt;=JQ$45,JM21&lt;&gt;""),AND(JN21&gt;=JQ$41,JN21&lt;&gt;"",JP21&gt;=JQ$45,JP21&lt;&gt;""),AND(KL21&gt;=KY$41,KL21&lt;&gt;"",KN21&gt;=KY$45,KN21&lt;&gt;""),AND(KO21&gt;=KY$41,KO21&lt;&gt;"",KQ21&gt;=KY$45,KQ21&lt;&gt;""),AND(KS21&gt;=KY$41,KS21&lt;&gt;"",KU21&gt;=KY$45,KU21&lt;&gt;""),AND(KV21&gt;=KY$41,KV21&lt;&gt;"",KX21&gt;=KY$45,KX21&lt;&gt;""),AND(LT21&gt;=MG$41,LT21&lt;&gt;"",LV21&gt;=MG$45,LV21&lt;&gt;""),AND(LW21&gt;=MG$41,LW21&lt;&gt;"",LY21&gt;=MG$45,LY21&lt;&gt;""),AND(MA21&gt;=MG$41,MA21&lt;&gt;"",MC21&gt;=MG$45,MC21&lt;&gt;""),AND(MD21&gt;=MG$41,MD21&lt;&gt;"",MF21&gt;=MG$45,MF21&lt;&gt;""),AND(NB21&gt;=NO$41,NB21&lt;&gt;"",ND21&gt;=NO$45,ND21&lt;&gt;""),AND(NE21&gt;=NO$41,NE21&lt;&gt;"",NG21&gt;=NO$45,NG21&lt;&gt;""),AND(NI21&gt;=NO$41,NI21&lt;&gt;"",NK21&gt;=NO$45,NK21&lt;&gt;""),AND(NL21&gt;=NO$41,NL21&lt;&gt;"",NN21&gt;=NO$45,NN21&lt;&gt;""),AND(OJ21&gt;=OW$41,OJ21&lt;&gt;"",OL21&gt;=OW$45,OL21&lt;&gt;""),AND(OM21&gt;=OW$41,OM21&lt;&gt;"",OO21&gt;=OW$45,OO21&lt;&gt;""),AND(OQ21&gt;=OW$41,OQ21&lt;&gt;"",OS21&gt;=OW$45,OS21&lt;&gt;""),AND(OT21&gt;=OW$41,OT21&lt;&gt;"",OV21&gt;=OW$45,OV21&lt;&gt;""),AND(PR21&gt;=QE$41,PR21&lt;&gt;"",PT21&gt;=QE$45,PT21&lt;&gt;""),AND(PU21&gt;=QE$41,PU21&lt;&gt;"",PW21&gt;=QE$45,PW21&lt;&gt;""),AND(PY21&gt;=QE$41,PY21&lt;&gt;"",QA21&gt;=QE$45,QA21&lt;&gt;""),AND(QB21&gt;=QE$41,QB21&lt;&gt;"",QD21&gt;=QE$45,QD21&lt;&gt;""),AND(QZ21&gt;=RM$41,QZ21&lt;&gt;"",RB21&gt;=RM$45,RB21&lt;&gt;""),AND(RC21&gt;=RM$41,RC21&lt;&gt;"",RE21&gt;=RM$45,RE21&lt;&gt;""),AND(RG21&gt;=RM$41,RG21&lt;&gt;"",RI21&gt;=RM$45,RI21&lt;&gt;""),AND(RJ21&gt;=RM$41,RJ21&lt;&gt;"",RL21&gt;=RM$45,RL21&lt;&gt;""),AND(SH21&gt;=SU$41,SH21&lt;&gt;"",SJ21&gt;=SU$45,SJ21&lt;&gt;""),AND(SK21&gt;=SU$41,SK21&lt;&gt;"",SM21&gt;=SU$45,SM21&lt;&gt;""),AND(SO21&gt;=SU$41,SO21&lt;&gt;"",SQ21&gt;=SU$45,SQ21&lt;&gt;""),AND(SR21&gt;=SU$41,SR21&lt;&gt;"",ST21&gt;=SU$45,ST21&lt;&gt;"")),"Excellence",IF(K21="P","Worlds Team",IF(H21="P","National Team","")))))</f>
        <v/>
      </c>
      <c r="K21" s="3" t="str">
        <f>IF(OR(AND(AO21&gt;=AY$40,AO21&lt;&gt;"",AQ21&gt;=AY$44,AQ21&lt;&gt;"",AN21=""),AND(AR21&gt;=AY$40,AR21&lt;&gt;"",AT21&gt;=AY$44,AT21&lt;&gt;"",AN21=""),AND(AV21&gt;=AY$40,AV21&lt;&gt;"",AX21&gt;=AY$44,AX21&lt;&gt;"",AN21=""),AND(BP21&gt;=BZ$40,BP21&lt;&gt;"",BR21&gt;=BZ$44,BR21&lt;&gt;"",BO21=""),AND(BS21&gt;=BZ$40,BS21&lt;&gt;"",BU21&gt;=BZ$44,BU21&lt;&gt;"",BO21=""),AND(BW21&gt;=BZ$40,BW21&lt;&gt;"",BY21&gt;=BZ$44,BY21&lt;&gt;"",BO21=""),AND(CQ21&gt;=DA$40,CQ21&lt;&gt;"",CS21&gt;=DA$44,CS21&lt;&gt;"",CP21=""),AND(CT21&gt;=DA$40,CT21&lt;&gt;"",CV21&gt;=DA$44,CV21&lt;&gt;"",CP21=""),AND(CX21&gt;=DA$40,CX21&lt;&gt;"",CZ21&gt;=DA$44,CZ21&lt;&gt;"",CP21=""),AND(DX21&gt;=EK$40,DX21&lt;&gt;"",DZ21&gt;=EK$44,DZ21&lt;&gt;""),AND(EA21&gt;=EK$40,EA21&lt;&gt;"",EC21&gt;=EK$44,EC21&lt;&gt;""),AND(EE21&gt;=EK$40,EE21&lt;&gt;"",EG21&gt;=EK$44,EG21&lt;&gt;""),AND(EH21&gt;=EK$40,EH21&lt;&gt;"",EJ21&gt;=EK$44,EJ21&lt;&gt;""),AND(FF21&gt;=FS$40,FF21&lt;&gt;"",FH21&gt;=FS$44,FH21&lt;&gt;""),AND(FI21&gt;=FS$40,FI21&lt;&gt;"",FK21&gt;=FS$44,FK21&lt;&gt;""),AND(FM21&gt;=FS$40,FM21&lt;&gt;"",FO21&gt;=FS$44,FO21&lt;&gt;""),AND(FP21&gt;=FS$40,FP21&lt;&gt;"",FR21&gt;=FS$44,FR21&lt;&gt;""),AND(GN21&gt;=HA$40,GN21&lt;&gt;"",GP21&gt;=HA$44,GP21&lt;&gt;""),AND(GQ21&gt;=HA$40,GQ21&lt;&gt;"",GS21&gt;=HA$44,GS21&lt;&gt;""),AND(GU21&gt;=HA$40,GU21&lt;&gt;"",GW21&gt;=HA$44,GW21&lt;&gt;""),AND(GX21&gt;=HA$40,GX21&lt;&gt;"",GZ21&gt;=HA$44,GZ21&lt;&gt;""),AND(HV21&gt;=II$40,HV21&lt;&gt;"",HX21&gt;=II$44,HX21&lt;&gt;""),AND(HY21&gt;=II$40,HY21&lt;&gt;"",IA21&gt;=II$44,IA21&lt;&gt;""),AND(IC21&gt;=II$40,IC21&lt;&gt;"",IE21&gt;=II$44,IE21&lt;&gt;""),AND(IF21&gt;=II$40,IF21&lt;&gt;"",IH21&gt;=II$44,IH21&lt;&gt;""),AND(JD21&gt;=JQ$40,JD21&lt;&gt;"",JF21&gt;=JQ$44,JF21&lt;&gt;""),AND(JG21&gt;=JQ$40,JG21&lt;&gt;"",JI21&gt;=JQ$44,JI21&lt;&gt;""),AND(JK21&gt;=JQ$40,JK21&lt;&gt;"",JM21&gt;=JQ$44,JM21&lt;&gt;""),AND(JN21&gt;=JQ$40,JN21&lt;&gt;"",JP21&gt;=JQ$44,JP21&lt;&gt;""),AND(KL21&gt;=KY$40,KL21&lt;&gt;"",KN21&gt;=KY$44,KN21&lt;&gt;""),AND(KO21&gt;=KY$40,KO21&lt;&gt;"",KQ21&gt;=KY$44,KQ21&lt;&gt;""),AND(KS21&gt;=KY$40,KS21&lt;&gt;"",KU21&gt;=KY$44,KU21&lt;&gt;""),AND(KV21&gt;=KY$40,KV21&lt;&gt;"",KX21&gt;=KY$44,KX21&lt;&gt;""),AND(LT21&gt;=MG$40,LT21&lt;&gt;"",LV21&gt;=MG$44,LV21&lt;&gt;""),AND(LW21&gt;=MG$40,LW21&lt;&gt;"",LY21&gt;=MG$44,LY21&lt;&gt;""),AND(MA21&gt;=MG$40,MA21&lt;&gt;"",MC21&gt;=MG$44,MC21&lt;&gt;""),AND(MD21&gt;=MG$40,MD21&lt;&gt;"",MF21&gt;=MG$44,MF21&lt;&gt;""),AND(NB21&gt;=NO$40,NB21&lt;&gt;"",ND21&gt;=NO$44,ND21&lt;&gt;""),AND(NE21&gt;=NO$40,NE21&lt;&gt;"",NG21&gt;=NO$44,NG21&lt;&gt;""),AND(NI21&gt;=NO$40,NI21&lt;&gt;"",NK21&gt;=NO$44,NK21&lt;&gt;""),AND(NL21&gt;=NO$40,NL21&lt;&gt;"",NN21&gt;=NO$44,NN21&lt;&gt;""),AND(OJ21&gt;=OW$40,OJ21&lt;&gt;"",OL21&gt;=OW$44,OL21&lt;&gt;""),AND(OM21&gt;=OW$40,OM21&lt;&gt;"",OO21&gt;=OW$44,OO21&lt;&gt;""),AND(OQ21&gt;=OW$40,OQ21&lt;&gt;"",OS21&gt;=OW$44,OS21&lt;&gt;""),AND(OT21&gt;=OW$40,OT21&lt;&gt;"",OV21&gt;=OW$44,OV21&lt;&gt;""),AND(PR21&gt;=QE$40,PR21&lt;&gt;"",PT21&gt;=QE$44,PT21&lt;&gt;""),AND(PU21&gt;=QE$40,PU21&lt;&gt;"",PW21&gt;=QE$44,PW21&lt;&gt;""),AND(PY21&gt;=QE$40,PY21&lt;&gt;"",QA21&gt;=QE$44,QA21&lt;&gt;""),AND(QB21&gt;=QE$40,QB21&lt;&gt;"",QD21&gt;=QE$44,QD21&lt;&gt;""),AND(QZ21&gt;=RM$40,QZ21&lt;&gt;"",RB21&gt;=RM$44,RB21&lt;&gt;""),AND(RC21&gt;=RM$40,RC21&lt;&gt;"",RE21&gt;=RM$44,RE21&lt;&gt;""),AND(RG21&gt;=RM$40,RG21&lt;&gt;"",RI21&gt;=RM$44,RI21&lt;&gt;""),AND(RJ21&gt;=RM$40,RJ21&lt;&gt;"",RL21&gt;=RM$44,RL21&lt;&gt;""),AND(SH21&gt;=SU$40,SH21&lt;&gt;"",SJ21&gt;=SU$44,SJ21&lt;&gt;""),AND(SK21&gt;=SU$40,SK21&lt;&gt;"",SM21&gt;=SU$44,SM21&lt;&gt;""),AND(SO21&gt;=SU$40,SO21&lt;&gt;"",SQ21&gt;=SU$44,SQ21&lt;&gt;""),AND(SR21&gt;=SU$40,SR21&lt;&gt;"",ST21&gt;=SU$44,ST21&lt;&gt;"")),"P","")</f>
        <v/>
      </c>
      <c r="L21" s="8">
        <f>IF(COUNT(AQ21,AT21,BR21,BU21,CS21,CV21)&gt;0,LARGE((AQ21,AT21,BR21,BU21,CS21,CV21),1),0)</f>
        <v>45.099999999999994</v>
      </c>
      <c r="M21" s="8" t="str">
        <f>IF(L21="","",IF(OR(L21=CS21,L21=CV21),$CA$1,IF(OR(L21=BR21,L21=BU21),$AZ$1,IF(OR(L21=AQ21,L21=AT21),$Y$1,""))))</f>
        <v>2023 3rd Domestic Trial</v>
      </c>
      <c r="N21" s="8">
        <f>IF(COUNT(AQ21,AT21,BR21,BU21,CS21,CV21)&gt;1,LARGE((AQ21,AT21,BR21,BU21,CS21,CV21),2),0)</f>
        <v>43.949999999999996</v>
      </c>
      <c r="O21" s="8" t="str">
        <f>IF(N21="","",IF(OR(N21=CS21,N21=CV21),$CA$1,IF(OR(N21=BR21,N21=BU21),$AZ$1,IF(OR(N21=AQ21,N21=AT21),$Y$1,""))))</f>
        <v>2024 Elite Canada</v>
      </c>
      <c r="P21" s="8">
        <f>IF(COUNT(AQ21,AT21,BR21,BU21,CS21,CV21)&gt;2,MAX(AX21,BY21,CZ21,LARGE((AQ21,AT21,BR21,BU21,CS21,CV21),3)),IF(MAX(AX21,BY21,CZ21)&gt;0,MAX(AX21,BY21,CZ21),0))</f>
        <v>43.58</v>
      </c>
      <c r="Q21" s="8" t="str">
        <f>IF(P21="","",IF(OR(P21=CS21,P21=CV21,P21=CZ21),$CA$1,IF(OR(P21=BR21,P21=BU21,P21=BY21),$AZ$1,IF(OR(P21=AQ21,P21=AT21,P21=AX21),$Y$1,""))))</f>
        <v>2023 3rd Domestic Trial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9.9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Elite Canada</v>
      </c>
      <c r="T21" s="8">
        <f>IF(MAX(IF(AO21&gt;=$AY$39,AP21,0),IF(AR21&gt;=$AY$39,AS21,0),IF(AV21&gt;=$AY$39,AW21,0),IF(BP21&gt;=$BZ$39,BQ21,0),IF(BS21&gt;=$BZ$39,BT21,0),IF(BW21&gt;=$BZ$39,BX21,0),IF(CQ21&gt;=$DA$39,CR21,0),IF(CT21&gt;=$DA$39,CU21,0),IF(CX21&gt;=$DA$39,CY21,0),IF(DX21&gt;=$EK$39,DY21,0),IF(EA21&gt;=$EK$39,EB21,0),IF(EE21&gt;=$EK$39,EF21,0),IF(EH21&gt;=$EK$39,EI21,0),IF(FF21&gt;=$FS$39,FG21,0),IF(FI21&gt;=$FS$39,FJ21,0),IF(FM21&gt;=$FS$39,FN21,0),IF(FP21&gt;=$FS$39,FQ21,0),IF(GN21&gt;=$HA$39,GO21,0),IF(GQ21&gt;=$HA$39,GR21,0),IF(GU21&gt;=$HA$39,GV21,0),IF(GX21&gt;=$HA$39,GY21,0),IF(HV21&gt;=$II$39,HW21,0),IF(HY21&gt;=$II$39,HZ21,0),IF(IC21&gt;=$II$39,ID21,0),IF(IF21&gt;=$II$39,IG21,0),IF(JD21&gt;=$JQ$39,JE21,0),IF(JG21&gt;=$JQ$39,JH21,0),IF(JK21&gt;=$JQ$39,JL21,0),IF(JN21&gt;=$JQ$39,JO21,0),IF(KL21&gt;=$KY$39,KM21,0),IF(KO21&gt;=$KY$39,KP21,0),IF(KS21&gt;=$KY$39,KT21,0),IF(KV21&gt;=$KY$39,KW21,0),IF(LT21&gt;=$MG$39,LU21,0),IF(LW21&gt;=$MG$39,LX21,0),IF(MA21&gt;=$MG$39,MB21,0),IF(MD21&gt;=$MG$39,ME21,0),IF(NB21&gt;=$NO$39,NC21,0),IF(NE21&gt;=$NO$39,NF21,0),IF(NI21&gt;=$NO$39,NJ21,0),IF(NL21&gt;=$NO$39,NM21,0),IF(OJ21&gt;=$OW$39,OK21,0),IF(OM21&gt;=$OW$39,ON21,0),IF(OQ21&gt;=$OW$39,OR21,0),IF(OT21&gt;=$OW$39,OU21,0),IF(PR21&gt;=$QE$39,PS21,0),IF(PU21&gt;=$QE$39,PV21,0),IF(PY21&gt;=$QE$39,PZ21,0),IF(QB21&gt;=$QE$39,QC21,0),IF(QZ21&gt;=$RM$39,RA21,0),IF(RC21&gt;=$RM$39,RD21,0),IF(RG21&gt;=$RM$39,RH21,0),IF(RJ21&gt;=$RM$39,RK21,0),IF(SH21&gt;=$SU$39,SI21,0),IF(SK21&gt;=$SU$39,SL21,0),IF(SO21&gt;=$SU$39,SP21,0),IF(SR21&gt;=$SU$39,SS21,0))&gt;0,MAX(IF(AO21&gt;=$AY$39,AP21,0),IF(AR21&gt;=$AY$39,AS21,0),IF(AV21&gt;=$AY$39,AW21,0),IF(BP21&gt;=$BZ$39,BQ21,0),IF(BS21&gt;=$BZ$39,BT21,0),IF(BW21&gt;=$BZ$39,BX21,0),IF(CQ21&gt;=$DA$39,CR21,0),IF(CT21&gt;=$DA$39,CU21,0),IF(CX21&gt;=$DA$39,CY21,0),IF(DX21&gt;=$EK$39,DY21,0),IF(EA21&gt;=$EK$39,EB21,0),IF(EE21&gt;=$EK$39,EF21,0),IF(EH21&gt;=$EK$39,EI21,0),IF(FF21&gt;=$FS$39,FG21,0),IF(FI21&gt;=$FS$39,FJ21,0),IF(FM21&gt;=$FS$39,FN21,0),IF(FP21&gt;=$FS$39,FQ21,0),IF(GN21&gt;=$HA$39,GO21,0),IF(GQ21&gt;=$HA$39,GR21,0),IF(GU21&gt;=$HA$39,GV21,0),IF(GX21&gt;=$HA$39,GY21,0),IF(HV21&gt;=$II$39,HW21,0),IF(HY21&gt;=$II$39,HZ21,0),IF(IC21&gt;=$II$39,ID21,0),IF(IF21&gt;=$II$39,IG21,0),IF(JD21&gt;=$JQ$39,JE21,0),IF(JG21&gt;=$JQ$39,JH21,0),IF(JK21&gt;=$JQ$39,JL21,0),IF(JN21&gt;=$JQ$39,JO21,0),IF(KL21&gt;=$KY$39,KM21,0),IF(KO21&gt;=$KY$39,KP21,0),IF(KS21&gt;=$KY$39,KT21,0),IF(KV21&gt;=$KY$39,KW21,0),IF(LT21&gt;=$MG$39,LU21,0),IF(LW21&gt;=$MG$39,LX21,0),IF(MA21&gt;=$MG$39,MB21,0),IF(MD21&gt;=$MG$39,ME21,0),IF(NB21&gt;=$NO$39,NC21,0),IF(NE21&gt;=$NO$39,NF21,0),IF(NI21&gt;=$NO$39,NJ21,0),IF(NL21&gt;=$NO$39,NM21,0),IF(OJ21&gt;=$OW$39,OK21,0),IF(OM21&gt;=$OW$39,ON21,0),IF(OQ21&gt;=$OW$39,OR21,0),IF(OT21&gt;=$OW$39,OU21,0),IF(PR21&gt;=$QE$39,PS21,0),IF(PU21&gt;=$QE$39,PV21,0),IF(PY21&gt;=$QE$39,PZ21,0),IF(QB21&gt;=$QE$39,QC21,0),IF(QZ21&gt;=$RM$39,RA21,0),IF(RC21&gt;=$RM$39,RD21,0),IF(RG21&gt;=$RM$39,RH21,0),IF(RJ21&gt;=$RM$39,RK21,0),IF(SH21&gt;=$SU$39,SI21,0),IF(SK21&gt;=$SU$39,SL21,0),IF(SO21&gt;=$SU$39,SP21,0),IF(SR21&gt;=$SU$39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4.9000000000000004</v>
      </c>
      <c r="Z21" s="22">
        <v>3.3</v>
      </c>
      <c r="AA21" s="22">
        <v>4.3</v>
      </c>
      <c r="AB21" s="22">
        <v>5.65</v>
      </c>
      <c r="AC21" s="22">
        <v>0.2</v>
      </c>
      <c r="AD21" s="22">
        <v>12.7</v>
      </c>
      <c r="AE21" s="22">
        <v>8.9</v>
      </c>
      <c r="AF21" s="22">
        <v>9.7999999999999989</v>
      </c>
      <c r="AG21" s="22">
        <v>13.9</v>
      </c>
      <c r="AH21" s="22">
        <v>0.2</v>
      </c>
      <c r="AI21" s="22">
        <v>12.3</v>
      </c>
      <c r="AJ21" s="22">
        <v>9.3000000000000007</v>
      </c>
      <c r="AK21" s="22">
        <v>8.5999999999999979</v>
      </c>
      <c r="AL21" s="22">
        <v>13.78</v>
      </c>
      <c r="AM21" s="22">
        <v>0.4</v>
      </c>
      <c r="AN21" s="27"/>
      <c r="AO21" s="38">
        <f>IF(AA21&gt;0,AA21,"")</f>
        <v>4.3</v>
      </c>
      <c r="AP21" s="38">
        <f>IF(AB21&gt;0,AB21,"")</f>
        <v>5.65</v>
      </c>
      <c r="AQ21" s="40">
        <f>IF(SUM(Y21:AB21)-AC21&gt;0,SUM(Y21:AB21)-AC21,"")</f>
        <v>17.95</v>
      </c>
      <c r="AR21" s="40">
        <f>IF(AF21&gt;0,AF21,"")</f>
        <v>9.7999999999999989</v>
      </c>
      <c r="AS21" s="40">
        <f>IF(AG21&gt;0,AG21,"")</f>
        <v>13.9</v>
      </c>
      <c r="AT21" s="40">
        <f>IF(SUM(AD21:AG21)-AH21&gt;0,SUM(AD21:AG21)-AH21,"")</f>
        <v>45.099999999999994</v>
      </c>
      <c r="AU21" s="40">
        <f>IF(AQ21="","",MAX(AQ21,AT21))</f>
        <v>45.099999999999994</v>
      </c>
      <c r="AV21" s="40">
        <f>IF(AK21&gt;0,AK21,"")</f>
        <v>8.5999999999999979</v>
      </c>
      <c r="AW21" s="40">
        <f>IF(AL21&gt;0,AL21,"")</f>
        <v>13.78</v>
      </c>
      <c r="AX21" s="40">
        <f>IF(SUM(AI21:AL21)-AM21&gt;0,SUM(AI21:AL21)-AM21,"")</f>
        <v>43.58</v>
      </c>
      <c r="AY21" s="40">
        <f>IF(SUM(AU21,AX21)&gt;0,SUM(AU21,AX21),"")</f>
        <v>88.679999999999993</v>
      </c>
      <c r="AZ21" s="26">
        <v>11.2</v>
      </c>
      <c r="BA21" s="26">
        <v>9.1999999999999993</v>
      </c>
      <c r="BB21" s="26">
        <v>9.9</v>
      </c>
      <c r="BC21" s="26">
        <v>13.65</v>
      </c>
      <c r="BD21" s="26">
        <v>0</v>
      </c>
      <c r="BE21" s="26">
        <v>11.6</v>
      </c>
      <c r="BF21" s="26">
        <v>8.1</v>
      </c>
      <c r="BG21" s="26">
        <v>9.9</v>
      </c>
      <c r="BH21" s="26">
        <v>12.39</v>
      </c>
      <c r="BI21" s="26">
        <v>0</v>
      </c>
      <c r="BJ21" s="26"/>
      <c r="BK21" s="26"/>
      <c r="BL21" s="26"/>
      <c r="BM21" s="26"/>
      <c r="BN21" s="26"/>
      <c r="BO21" s="28"/>
      <c r="BP21" s="39">
        <f>IF(BB21&gt;0,BB21,"")</f>
        <v>9.9</v>
      </c>
      <c r="BQ21" s="39">
        <f>IF(BC21&gt;0,BC21,"")</f>
        <v>13.65</v>
      </c>
      <c r="BR21" s="11">
        <f>IF(SUM(AZ21:BC21)-BD21&gt;0,SUM(AZ21:BC21)-BD21,"")</f>
        <v>43.949999999999996</v>
      </c>
      <c r="BS21" s="11">
        <f>IF(BG21&gt;0,BG21,"")</f>
        <v>9.9</v>
      </c>
      <c r="BT21" s="11">
        <f>IF(BH21&gt;0,BH21,"")</f>
        <v>12.39</v>
      </c>
      <c r="BU21" s="11">
        <f>IF(SUM(BE21:BH21)-BI21&gt;0,SUM(BE21:BH21)-BI21,"")</f>
        <v>41.99</v>
      </c>
      <c r="BV21" s="11">
        <f>IF(BR21="","",MAX(BR21,BU21))</f>
        <v>43.949999999999996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43.949999999999996</v>
      </c>
      <c r="CA21" s="22">
        <v>3.6</v>
      </c>
      <c r="CB21" s="22">
        <v>2.7</v>
      </c>
      <c r="CC21" s="22">
        <v>3.5</v>
      </c>
      <c r="CD21" s="22">
        <v>4.28</v>
      </c>
      <c r="CE21" s="22">
        <v>0</v>
      </c>
      <c r="CF21" s="22">
        <v>12.7</v>
      </c>
      <c r="CG21" s="22">
        <v>9.1999999999999993</v>
      </c>
      <c r="CH21" s="22">
        <v>8.1</v>
      </c>
      <c r="CI21" s="22">
        <v>13.71</v>
      </c>
      <c r="CJ21" s="22">
        <v>0.7</v>
      </c>
      <c r="CK21" s="22"/>
      <c r="CL21" s="22"/>
      <c r="CM21" s="22"/>
      <c r="CN21" s="22"/>
      <c r="CO21" s="22"/>
      <c r="CP21" s="27"/>
      <c r="CQ21" s="38">
        <f>IF(CC21&gt;0,CC21,"")</f>
        <v>3.5</v>
      </c>
      <c r="CR21" s="38">
        <f>IF(CD21&gt;0,CD21,"")</f>
        <v>4.28</v>
      </c>
      <c r="CS21" s="40">
        <f>IF(SUM(CA21:CD21)-CE21&gt;0,SUM(CA21:CD21)-CE21,"")</f>
        <v>14.080000000000002</v>
      </c>
      <c r="CT21" s="40">
        <f>IF(CH21&gt;0,CH21,"")</f>
        <v>8.1</v>
      </c>
      <c r="CU21" s="40">
        <f>IF(CI21&gt;0,CI21,"")</f>
        <v>13.71</v>
      </c>
      <c r="CV21" s="40">
        <f>IF(SUM(CF21:CI21)-CJ21&gt;0,SUM(CF21:CI21)-CJ21,"")</f>
        <v>43.01</v>
      </c>
      <c r="CW21" s="40">
        <f>IF(CS21="","",MAX(CS21,CV21))</f>
        <v>43.01</v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>
        <f>IF(SUM(CW21,CZ21)&gt;0,SUM(CW21,CZ21),"")</f>
        <v>43.01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7.3999999999999995</v>
      </c>
      <c r="SW21" s="22">
        <f>IF($CP21="P",CB21,(CB21+BA21)/2)</f>
        <v>5.9499999999999993</v>
      </c>
      <c r="SX21" s="22">
        <f>IF($CP21="P",CC21,(CC21+BB21)/2)</f>
        <v>6.7</v>
      </c>
      <c r="SY21" s="22">
        <f>IF($CP21="P",CD21,(CD21+BC21)/2)</f>
        <v>8.9649999999999999</v>
      </c>
      <c r="SZ21" s="22">
        <f>IF($CP21="P",CE21,(CE21+BD21)/2)</f>
        <v>0</v>
      </c>
      <c r="TA21" s="22">
        <f>IF($CP21="P",CF21,(CF21+BE21)/2)</f>
        <v>12.149999999999999</v>
      </c>
      <c r="TB21" s="22">
        <f>IF($CP21="P",CG21,(CG21+BF21)/2)</f>
        <v>8.6499999999999986</v>
      </c>
      <c r="TC21" s="22">
        <f>IF($CP21="P",CH21,(CH21+BG21)/2)</f>
        <v>9</v>
      </c>
      <c r="TD21" s="22">
        <f>IF($CP21="P",CI21,(CI21+BH21)/2)</f>
        <v>13.05</v>
      </c>
      <c r="TE21" s="22">
        <f>IF($CP21="P",CJ21,(CJ21+BI21)/2)</f>
        <v>0.35</v>
      </c>
      <c r="TF21" s="22">
        <f>IF($CP21="P",CK21,(CK21+BJ21)/2)</f>
        <v>0</v>
      </c>
      <c r="TG21" s="22">
        <f>IF($CP21="P",CL21,(CL21+BK21)/2)</f>
        <v>0</v>
      </c>
      <c r="TH21" s="22">
        <f>IF($CP21="P",CM21,(CM21+BL21)/2)</f>
        <v>0</v>
      </c>
      <c r="TI21" s="22">
        <f>IF($CP21="P",CN21,(CN21+BM21)/2)</f>
        <v>0</v>
      </c>
      <c r="TJ21" s="22">
        <f>IF($CP21="P",CO21,(CO21+BN21)/2)</f>
        <v>0</v>
      </c>
      <c r="TK21" s="27" t="s">
        <v>46</v>
      </c>
      <c r="TL21" s="40">
        <f>IF(SX21&gt;0,SX21,"")</f>
        <v>6.7</v>
      </c>
      <c r="TM21" s="40">
        <f>IF(SY21&gt;0,SY21,"")</f>
        <v>8.9649999999999999</v>
      </c>
      <c r="TN21" s="40">
        <f>IF(SUM(SV21:SY21)-SZ21&gt;0,SUM(SV21:SY21)-SZ21,"")</f>
        <v>29.014999999999997</v>
      </c>
      <c r="TO21" s="40">
        <f>IF(TC21&gt;0,TC21,"")</f>
        <v>9</v>
      </c>
      <c r="TP21" s="40">
        <f>IF(TD21&gt;0,TD21,"")</f>
        <v>13.05</v>
      </c>
      <c r="TQ21" s="40">
        <f>IF(SUM(TA21:TD21)-TE21&gt;0,SUM(TA21:TD21)-TE21,"")</f>
        <v>42.499999999999993</v>
      </c>
      <c r="TR21" s="40">
        <f>IF(MAX(TN21,TQ21)&gt;0,MAX(TN21,TQ21),"")</f>
        <v>42.499999999999993</v>
      </c>
      <c r="TS21" s="40" t="str">
        <f>IF(TH21&gt;0,TH21,"")</f>
        <v/>
      </c>
      <c r="TT21" s="40" t="str">
        <f>IF(TI21&gt;0,TI21,"")</f>
        <v/>
      </c>
      <c r="TU21" s="40" t="str">
        <f>IF(SUM(TF21:TI21)-TJ21&gt;0,SUM(TF21:TI21)-TJ21,"")</f>
        <v/>
      </c>
      <c r="TV21" s="40">
        <f>IF(SUM(TR21,TU21)&gt;0,SUM(TR21,TU21),"")</f>
        <v>42.499999999999993</v>
      </c>
    </row>
    <row r="22" spans="1:542" x14ac:dyDescent="0.2">
      <c r="A22" s="4" t="str" cm="1">
        <f t="array" ref="A22">IF(AND(J22&lt;&gt;"",J22&lt;&gt;"No DD"),SUMPRODUCT((J$4:J$37&lt;&gt;"")*(J$4:J$37&lt;&gt;"No DD")*(F$4:F$37&gt;F22))+1,IF(J22="No DD",SUMPRODUCT((J$4:J$37="No DD")*(F$4:F$37&gt;F22))+1+SUMPRODUCT((J$4:J$37&lt;&gt;"")*(J$4:J$37&lt;&gt;"No DD")),""))</f>
        <v/>
      </c>
      <c r="B22" s="4" t="str" cm="1">
        <f t="array" ref="B22">IF(AND(J22&lt;&gt;"",J22&lt;&gt;"No DD",G22=""),SUMPRODUCT((J$4:J$37&lt;&gt;"")*(J$4:J$37&lt;&gt;"No DD")*(G$4:G$37="")*(F$4:F$37&gt;F22))+1,IF(J22="No DD",SUMPRODUCT((J$4:J$37="No DD")*(F$4:F$37&gt;F22)*(G$4:G$37=""))+1+SUMPRODUCT((J$4:J$37&lt;&gt;"")*(G$4:G$37="")*(J$4:J$37&lt;&gt;"No DD")),""))</f>
        <v/>
      </c>
      <c r="C22" s="5" t="s">
        <v>159</v>
      </c>
      <c r="D22" s="4" t="s">
        <v>4</v>
      </c>
      <c r="E22" s="4">
        <v>2004</v>
      </c>
      <c r="F22" s="9">
        <f>SUM(L22:V22)+SUM(L22:T22)*0.0000001+SUM(L22)*0.0000000000001</f>
        <v>142.06001420600444</v>
      </c>
      <c r="G22" s="66"/>
      <c r="H22" s="3" t="str">
        <f>IF(OR(AND(AO22&gt;=AY$39,AO22&lt;&gt;"",AQ22&gt;=AY$43,AQ22&lt;&gt;"",AN22=""),AND(AR22&gt;=AY$39,AR22&lt;&gt;"",AT22&gt;=AY$43,AT22&lt;&gt;"",AN22=""),AND(AV22&gt;=AY$39,AV22&lt;&gt;"",AX22&gt;=AY$43,AX22&lt;&gt;"",AN22=""),AND(BP22&gt;=BZ$39,BP22&lt;&gt;"",BR22&gt;=BZ$43,BR22&lt;&gt;"",BO22=""),AND(BS22&gt;=BZ$39,BS22&lt;&gt;"",BU22&gt;=BZ$43,BU22&lt;&gt;"",BO22=""),AND(BW22&gt;=BZ$39,BW22&lt;&gt;"",BY22&gt;=BZ$43,BY22&lt;&gt;"",BO22=""),AND(CQ22&gt;=DA$39,CQ22&lt;&gt;"",CS22&gt;=DA$43,CS22&lt;&gt;"",CP22=""),AND(CT22&gt;=DA$39,CT22&lt;&gt;"",CV22&gt;=DA$43,CV22&lt;&gt;"",CP22=""),AND(CX22&gt;=DA$39,CX22&lt;&gt;"",CZ22&gt;=DA$43,CZ22&lt;&gt;"",CP22=""),AND(DX22&gt;=EK$39,DX22&lt;&gt;"",DZ22&gt;=EK$43,DZ22&lt;&gt;""),AND(EA22&gt;=EK$39,EA22&lt;&gt;"",EC22&gt;=EK$43,EC22&lt;&gt;""),AND(EE22&gt;=EK$39,EE22&lt;&gt;"",EG22&gt;=EK$43,EG22&lt;&gt;""),AND(EH22&gt;=EK$39,EH22&lt;&gt;"",EJ22&gt;=EK$43,EJ22&lt;&gt;""),AND(FF22&gt;=FS$39,FF22&lt;&gt;"",FH22&gt;=FS$43,FH22&lt;&gt;""),AND(FI22&gt;=FS$39,FI22&lt;&gt;"",FK22&gt;=FS$43,FK22&lt;&gt;""),AND(FM22&gt;=FS$39,FM22&lt;&gt;"",FO22&gt;=FS$43,FO22&lt;&gt;""),AND(FP22&gt;=FS$39,FP22&lt;&gt;"",FR22&gt;=FS$43,FR22&lt;&gt;""),AND(GN22&gt;=HA$39,GN22&lt;&gt;"",GP22&gt;=HA$43,GP22&lt;&gt;""),AND(GQ22&gt;=HA$39,GQ22&lt;&gt;"",GS22&gt;=HA$43,GS22&lt;&gt;""),AND(GU22&gt;=HA$39,GU22&lt;&gt;"",GW22&gt;=HA$43,GW22&lt;&gt;""),AND(GX22&gt;=HA$39,GX22&lt;&gt;"",GZ22&gt;=HA$43,GZ22&lt;&gt;""),AND(HV22&gt;=II$39,HV22&lt;&gt;"",HX22&gt;=II$43,HX22&lt;&gt;""),AND(HY22&gt;=II$39,HY22&lt;&gt;"",IA22&gt;=II$43,IA22&lt;&gt;""),AND(IC22&gt;=II$39,IC22&lt;&gt;"",IE22&gt;=II$43,IE22&lt;&gt;""),AND(IF22&gt;=II$39,IF22&lt;&gt;"",IH22&gt;=II$43,IH22&lt;&gt;""),AND(JD22&gt;=JQ$39,JD22&lt;&gt;"",JF22&gt;=JQ$43,JF22&lt;&gt;""),AND(JG22&gt;=JQ$39,JG22&lt;&gt;"",JI22&gt;=JQ$43,JI22&lt;&gt;""),AND(JK22&gt;=JQ$39,JK22&lt;&gt;"",JM22&gt;=JQ$43,JM22&lt;&gt;""),AND(JN22&gt;=JQ$39,JN22&lt;&gt;"",JP22&gt;=JQ$43,JP22&lt;&gt;""),AND(KL22&gt;=KY$39,KL22&lt;&gt;"",KN22&gt;=KY$43,KN22&lt;&gt;""),AND(KO22&gt;=KY$39,KO22&lt;&gt;"",KQ22&gt;=KY$43,KQ22&lt;&gt;""),AND(KS22&gt;=KY$39,KS22&lt;&gt;"",KU22&gt;=KY$43,KU22&lt;&gt;""),AND(KV22&gt;=KY$39,KV22&lt;&gt;"",KX22&gt;=KY$43,KX22&lt;&gt;""),AND(LT22&gt;=MG$39,LT22&lt;&gt;"",LV22&gt;=MG$43,LV22&lt;&gt;""),AND(LW22&gt;=MG$39,LW22&lt;&gt;"",LY22&gt;=MG$43,LY22&lt;&gt;""),AND(MA22&gt;=MG$39,MA22&lt;&gt;"",MC22&gt;=MG$43,MC22&lt;&gt;""),AND(MD22&gt;=MG$39,MD22&lt;&gt;"",MF22&gt;=MG$43,MF22&lt;&gt;""),AND(NB22&gt;=NO$39,NB22&lt;&gt;"",ND22&gt;=NO$43,ND22&lt;&gt;""),AND(NE22&gt;=NO$39,NE22&lt;&gt;"",NG22&gt;=NO$43,NG22&lt;&gt;""),AND(NI22&gt;=NO$39,NI22&lt;&gt;"",NK22&gt;=NO$43,NK22&lt;&gt;""),AND(NL22&gt;=NO$39,NL22&lt;&gt;"",NN22&gt;=NO$43,NN22&lt;&gt;""),AND(OJ22&gt;=OW$39,OJ22&lt;&gt;"",OL22&gt;=OW$43,OL22&lt;&gt;""),AND(OM22&gt;=OW$39,OM22&lt;&gt;"",OO22&gt;=OW$43,OO22&lt;&gt;""),AND(OQ22&gt;=OW$39,OQ22&lt;&gt;"",OS22&gt;=OW$43,OS22&lt;&gt;""),AND(OT22&gt;=OW$39,OT22&lt;&gt;"",OV22&gt;=OW$43,OV22&lt;&gt;""),AND(PR22&gt;=QE$39,PR22&lt;&gt;"",PT22&gt;=QE$43,PT22&lt;&gt;""),AND(PU22&gt;=QE$39,PU22&lt;&gt;"",PW22&gt;=QE$43,PW22&lt;&gt;""),AND(PY22&gt;=QE$39,PY22&lt;&gt;"",QA22&gt;=QE$43,QA22&lt;&gt;""),AND(QB22&gt;=QE$39,QB22&lt;&gt;"",QD22&gt;=QE$43,QD22&lt;&gt;""),AND(QZ22&gt;=RM$39,QZ22&lt;&gt;"",RB22&gt;=RM$43,RB22&lt;&gt;""),AND(RC22&gt;=RM$39,RC22&lt;&gt;"",RE22&gt;=RM$43,RE22&lt;&gt;""),AND(RG22&gt;=RM$39,RG22&lt;&gt;"",RI22&gt;=RM$43,RI22&lt;&gt;""),AND(RJ22&gt;=RM$39,RJ22&lt;&gt;"",RL22&gt;=RM$43,RL22&lt;&gt;""),AND(SH22&gt;=SU$39,SH22&lt;&gt;"",SJ22&gt;=SU$43,SJ22&lt;&gt;""),AND(SK22&gt;=SU$39,SK22&lt;&gt;"",SM22&gt;=SU$43,SM22&lt;&gt;""),AND(SO22&gt;=SU$39,SO22&lt;&gt;"",SQ22&gt;=SU$43,SQ22&lt;&gt;""),AND(SR22&gt;=SU$39,SR22&lt;&gt;"",ST22&gt;=SU$43,ST22&lt;&gt;"")),"P","")</f>
        <v/>
      </c>
      <c r="I22" s="3" t="str">
        <f>IF(OR(AND(AQ22&gt;=AY$43,AQ22&lt;&gt;"",AN22=""),AND(AT22&gt;=AY$43,AT22&lt;&gt;"",AN22=""),AND(AX22&gt;=AY$43,AX22&lt;&gt;"",AN22=""),AND(BR22&gt;=BZ$43,BR22&lt;&gt;"",BO22=""),AND(BU22&gt;=BZ$43,BU22&lt;&gt;"",BO22=""),AND(BY22&gt;=BZ$43,BY22&lt;&gt;"",BO22=""),AND(CS22&gt;=DA$43,CS22&lt;&gt;"",CP22=""),AND(CV22&gt;=DA$43,CV22&lt;&gt;"",CP22=""),AND(CZ22&gt;=DA$43,CZ22&lt;&gt;"",CP22=""),AND(DZ22&gt;=EK$43,DZ22&lt;&gt;""),AND(EC22&gt;=EK$43,EC22&lt;&gt;""),AND(EG22&gt;=EK$43,EG22&lt;&gt;""),AND(EJ22&gt;=EK$43,EJ22&lt;&gt;""),AND(FH22&gt;=FS$43,FH22&lt;&gt;""),AND(FK22&gt;=FS$43,FK22&lt;&gt;""),AND(FO22&gt;=FS$43,FO22&lt;&gt;""),AND(FR22&gt;=FS$43,FR22&lt;&gt;""),AND(GP22&gt;=HA$43,GP22&lt;&gt;""),AND(GS22&gt;=HA$43,GS22&lt;&gt;""),AND(GW22&gt;=HA$43,GW22&lt;&gt;""),AND(GZ22&gt;=HA$43,GZ22&lt;&gt;""),AND(HX22&gt;=II$43,HX22&lt;&gt;""),AND(IA22&gt;=II$43,IA22&lt;&gt;""),AND(IE22&gt;=II$43,IE22&lt;&gt;""),AND(IH22&gt;=II$43,IH22&lt;&gt;""),AND(JF22&gt;=JQ$43,JF22&lt;&gt;""),AND(JI22&gt;=JQ$43,JI22&lt;&gt;""),AND(JM22&gt;=JQ$43,JM22&lt;&gt;""),AND(JP22&gt;=JQ$43,JP22&lt;&gt;""),AND(KN22&gt;=KY$43,KN22&lt;&gt;""),AND(KQ22&gt;=KY$43,KQ22&lt;&gt;""),AND(KU22&gt;=KY$43,KU22&lt;&gt;""),AND(KX22&gt;=KY$43,KX22&lt;&gt;""),AND(LV22&gt;=MG$43,LV22&lt;&gt;""),AND(LY22&gt;=MG$43,LY22&lt;&gt;""),AND(MC22&gt;=MG$43,MC22&lt;&gt;""),AND(MF22&gt;=MG$43,MF22&lt;&gt;""),AND(ND22&gt;=NO$43,ND22&lt;&gt;""),AND(NG22&gt;=NO$43,NG22&lt;&gt;""),AND(NK22&gt;=NO$43,NK22&lt;&gt;""),AND(NN22&gt;=NO$43,NN22&lt;&gt;""),AND(OL22&gt;=OW$43,OL22&lt;&gt;""),AND(OO22&gt;=OW$43,OO22&lt;&gt;""),AND(OS22&gt;=OW$43,OS22&lt;&gt;""),AND(OV22&gt;=OW$43,OV22&lt;&gt;""),AND(PT22&gt;=QE$43,PT22&lt;&gt;""),AND(PW22&gt;=QE$43,PW22&lt;&gt;""),AND(QA22&gt;=QE$43,QA22&lt;&gt;""),AND(QD22&gt;=QE$43,QD22&lt;&gt;""),AND(RB22&gt;=RM$43,RB22&lt;&gt;""),AND(RE22&gt;=RM$43,RE22&lt;&gt;""),AND(RI22&gt;=RM$43,RI22&lt;&gt;""),AND(RL22&gt;=RM$43,RL22&lt;&gt;""),AND(SJ22&gt;=SU$43,SJ22&lt;&gt;""),AND(SM22&gt;=SU$43,SM22&lt;&gt;""),AND(SQ22&gt;=SU$43,SQ22&lt;&gt;""),AND(ST22&gt;=SU$43,ST22&lt;&gt;"")),"P","")</f>
        <v/>
      </c>
      <c r="J22" s="36" t="str">
        <f>IF(AND(I22="P",H22=""),"No DD",IF(OR(AND(AO22&gt;=AY$42,AO22&lt;&gt;"",AQ22&gt;=AY$46,AQ22&lt;&gt;"",AN22=""),AND(AR22&gt;=AY$42,AR22&lt;&gt;"",AT22&gt;=AY$46,AT22&lt;&gt;"",AN22=""),AND(AV22&gt;=AY$42,AV22&lt;&gt;"",AX22&gt;=AY$46,AX22&lt;&gt;"",AN22=""),AND(BP22&gt;=BZ$42,BP22&lt;&gt;"",BR22&gt;=BZ$46,BR22&lt;&gt;"",BO22=""),AND(BS22&gt;=BZ$42,BS22&lt;&gt;"",BU22&gt;=BZ$46,BU22&lt;&gt;"",BO22=""),AND(BW22&gt;=BZ$42,BW22&lt;&gt;"",BY22&gt;=BZ$46,BY22&lt;&gt;"",BO22=""),AND(CQ22&gt;=DA$42,CQ22&lt;&gt;"",CS22&gt;=DA$46,CS22&lt;&gt;"",CP22=""),AND(CT22&gt;=DA$42,CT22&lt;&gt;"",CV22&gt;=DA$46,CV22&lt;&gt;"",CP22=""),AND(CX22&gt;=DA$42,CX22&lt;&gt;"",CZ22&gt;=DA$46,CZ22&lt;&gt;"",CP22=""),AND(DX22&gt;=EK$42,DX22&lt;&gt;"",DZ22&gt;=EK$46,DZ22&lt;&gt;""),AND(EA22&gt;=EK$42,EA22&lt;&gt;"",EC22&gt;=EK$46,EC22&lt;&gt;""),AND(EE22&gt;=EK$42,EE22&lt;&gt;"",EG22&gt;=EK$46,EG22&lt;&gt;""),AND(EH22&gt;=EK$42,EH22&lt;&gt;"",EJ22&gt;=EK$46,EJ22&lt;&gt;""),AND(FF22&gt;=FS$42,FF22&lt;&gt;"",FH22&gt;=FS$46,FH22&lt;&gt;""),AND(FI22&gt;=FS$42,FI22&lt;&gt;"",FK22&gt;=FS$46,FK22&lt;&gt;""),AND(FM22&gt;=FS$42,FM22&lt;&gt;"",FO22&gt;=FS$46,FO22&lt;&gt;""),AND(FP22&gt;=FS$42,FP22&lt;&gt;"",FR22&gt;=FS$46,FR22&lt;&gt;""),AND(GN22&gt;=HA$42,GN22&lt;&gt;"",GP22&gt;=HA$46,GP22&lt;&gt;""),AND(GQ22&gt;=HA$42,GQ22&lt;&gt;"",GS22&gt;=HA$46,GS22&lt;&gt;""),AND(GU22&gt;=HA$42,GU22&lt;&gt;"",GW22&gt;=HA$46,GW22&lt;&gt;""),AND(GX22&gt;=HA$42,GX22&lt;&gt;"",GZ22&gt;=HA$46,GZ22&lt;&gt;""),AND(HV22&gt;=II$42,HV22&lt;&gt;"",HX22&gt;=II$46,HX22&lt;&gt;""),AND(HY22&gt;=II$42,HY22&lt;&gt;"",IA22&gt;=II$46,IA22&lt;&gt;""),AND(IC22&gt;=II$42,IC22&lt;&gt;"",IE22&gt;=II$46,IE22&lt;&gt;""),AND(IF22&gt;=II$42,IF22&lt;&gt;"",IH22&gt;=II$46,IH22&lt;&gt;""),AND(JD22&gt;=JQ$42,JD22&lt;&gt;"",JF22&gt;=JQ$46,JF22&lt;&gt;""),AND(JG22&gt;=JQ$42,JG22&lt;&gt;"",JI22&gt;=JQ$46,JI22&lt;&gt;""),AND(JK22&gt;=JQ$42,JK22&lt;&gt;"",JM22&gt;=JQ$46,JM22&lt;&gt;""),AND(JN22&gt;=JQ$42,JN22&lt;&gt;"",JP22&gt;=JQ$46,JP22&lt;&gt;""),AND(KL22&gt;=KY$42,KL22&lt;&gt;"",KN22&gt;=KY$46,KN22&lt;&gt;""),AND(KO22&gt;=KY$42,KO22&lt;&gt;"",KQ22&gt;=KY$46,KQ22&lt;&gt;""),AND(KS22&gt;=KY$42,KS22&lt;&gt;"",KU22&gt;=KY$46,KU22&lt;&gt;""),AND(KV22&gt;=KY$42,KV22&lt;&gt;"",KX22&gt;=KY$46,KX22&lt;&gt;""),AND(LT22&gt;=MG$42,LT22&lt;&gt;"",LV22&gt;=MG$46,LV22&lt;&gt;""),AND(LW22&gt;=MG$42,LW22&lt;&gt;"",LY22&gt;=MG$46,LY22&lt;&gt;""),AND(MA22&gt;=MG$42,MA22&lt;&gt;"",MC22&gt;=MG$46,MC22&lt;&gt;""),AND(MD22&gt;=MG$42,MD22&lt;&gt;"",MF22&gt;=MG$46,MF22&lt;&gt;""),AND(NB22&gt;=NO$42,NB22&lt;&gt;"",ND22&gt;=NO$46,ND22&lt;&gt;""),AND(NE22&gt;=NO$42,NE22&lt;&gt;"",NG22&gt;=NO$46,NG22&lt;&gt;""),AND(NI22&gt;=NO$42,NI22&lt;&gt;"",NK22&gt;=NO$46,NK22&lt;&gt;""),AND(NL22&gt;=NO$42,NL22&lt;&gt;"",NN22&gt;=NO$46,NN22&lt;&gt;""),AND(OJ22&gt;=OW$42,OJ22&lt;&gt;"",OL22&gt;=OW$46,OL22&lt;&gt;""),AND(OM22&gt;=OW$42,OM22&lt;&gt;"",OO22&gt;=OW$46,OO22&lt;&gt;""),AND(OQ22&gt;=OW$42,OQ22&lt;&gt;"",OS22&gt;=OW$46,OS22&lt;&gt;""),AND(OT22&gt;=OW$42,OT22&lt;&gt;"",OV22&gt;=OW$46,OV22&lt;&gt;""),AND(PR22&gt;=QE$42,PR22&lt;&gt;"",PT22&gt;=QE$46,PT22&lt;&gt;""),AND(PU22&gt;=QE$42,PU22&lt;&gt;"",PW22&gt;=QE$46,PW22&lt;&gt;""),AND(PY22&gt;=QE$42,PY22&lt;&gt;"",QA22&gt;=QE$46,QA22&lt;&gt;""),AND(QB22&gt;=QE$42,QB22&lt;&gt;"",QD22&gt;=QE$46,QD22&lt;&gt;""),AND(QZ22&gt;=RM$42,QZ22&lt;&gt;"",RB22&gt;=RM$46,RB22&lt;&gt;""),AND(RC22&gt;=RM$42,RC22&lt;&gt;"",RE22&gt;=RM$46,RE22&lt;&gt;""),AND(RG22&gt;=RM$42,RG22&lt;&gt;"",RI22&gt;=RM$46,RI22&lt;&gt;""),AND(RJ22&gt;=RM$42,RJ22&lt;&gt;"",RL22&gt;=RM$46,RL22&lt;&gt;""),AND(SH22&gt;=SU$42,SH22&lt;&gt;"",SJ22&gt;=SU$46,SJ22&lt;&gt;""),AND(SK22&gt;=SU$42,SK22&lt;&gt;"",SM22&gt;=SU$46,SM22&lt;&gt;""),AND(SO22&gt;=SU$42,SO22&lt;&gt;"",SQ22&gt;=SU$46,SQ22&lt;&gt;""),AND(SR22&gt;=SU$42,SR22&lt;&gt;"",ST22&gt;=SU$46,ST22&lt;&gt;"")),"Merit",IF(OR(AND(AO22&gt;=AY$41,AO22&lt;&gt;"",AQ22&gt;=AY$45,AQ22&lt;&gt;"",AN22=""),AND(AR22&gt;=AY$41,AR22&lt;&gt;"",AT22&gt;=AY$45,AT22&lt;&gt;"",AN22=""),AND(AV22&gt;=AY$41,AV22&lt;&gt;"",AX22&gt;=AY$45,AX22&lt;&gt;"",AN22=""),AND(BP22&gt;=BZ$41,BP22&lt;&gt;"",BR22&gt;=BZ$45,BR22&lt;&gt;"",BO22=""),AND(BS22&gt;=BZ$41,BS22&lt;&gt;"",BU22&gt;=BZ$45,BU22&lt;&gt;"",BO22=""),AND(BW22&gt;=BZ$41,BW22&lt;&gt;"",BY22&gt;=BZ$45,BY22&lt;&gt;"",BO22=""),AND(CQ22&gt;=DA$41,CQ22&lt;&gt;"",CS22&gt;=DA$45,CS22&lt;&gt;"",CP22=""),AND(CT22&gt;=DA$41,CT22&lt;&gt;"",CV22&gt;=DA$45,CV22&lt;&gt;"",CP22=""),AND(CX22&gt;=DA$41,CX22&lt;&gt;"",CZ22&gt;=DA$45,CZ22&lt;&gt;"",CP22=""),AND(DX22&gt;=EK$41,DX22&lt;&gt;"",DZ22&gt;=EK$45,DZ22&lt;&gt;""),AND(EA22&gt;=EK$41,EA22&lt;&gt;"",EC22&gt;=EK$45,EC22&lt;&gt;""),AND(EE22&gt;=EK$41,EE22&lt;&gt;"",EG22&gt;=EK$45,EG22&lt;&gt;""),AND(EH22&gt;=EK$41,EH22&lt;&gt;"",EJ22&gt;=EK$45,EJ22&lt;&gt;""),AND(FF22&gt;=FS$41,FF22&lt;&gt;"",FH22&gt;=FS$45,FH22&lt;&gt;""),AND(FI22&gt;=FS$41,FI22&lt;&gt;"",FK22&gt;=FS$45,FK22&lt;&gt;""),AND(FM22&gt;=FS$41,FM22&lt;&gt;"",FO22&gt;=FS$45,FO22&lt;&gt;""),AND(FP22&gt;=FS$41,FP22&lt;&gt;"",FR22&gt;=FS$45,FR22&lt;&gt;""),AND(GN22&gt;=HA$41,GN22&lt;&gt;"",GP22&gt;=HA$45,GP22&lt;&gt;""),AND(GQ22&gt;=HA$41,GQ22&lt;&gt;"",GS22&gt;=HA$45,GS22&lt;&gt;""),AND(GU22&gt;=HA$41,GU22&lt;&gt;"",GW22&gt;=HA$45,GW22&lt;&gt;""),AND(GX22&gt;=HA$41,GX22&lt;&gt;"",GZ22&gt;=HA$45,GZ22&lt;&gt;""),AND(HV22&gt;=II$41,HV22&lt;&gt;"",HX22&gt;=II$45,HX22&lt;&gt;""),AND(HY22&gt;=II$41,HY22&lt;&gt;"",IA22&gt;=II$45,IA22&lt;&gt;""),AND(IC22&gt;=II$41,IC22&lt;&gt;"",IE22&gt;=II$45,IE22&lt;&gt;""),AND(IF22&gt;=II$41,IF22&lt;&gt;"",IH22&gt;=II$45,IH22&lt;&gt;""),AND(JD22&gt;=JQ$41,JD22&lt;&gt;"",JF22&gt;=JQ$45,JF22&lt;&gt;""),AND(JG22&gt;=JQ$41,JG22&lt;&gt;"",JI22&gt;=JQ$45,JI22&lt;&gt;""),AND(JK22&gt;=JQ$41,JK22&lt;&gt;"",JM22&gt;=JQ$45,JM22&lt;&gt;""),AND(JN22&gt;=JQ$41,JN22&lt;&gt;"",JP22&gt;=JQ$45,JP22&lt;&gt;""),AND(KL22&gt;=KY$41,KL22&lt;&gt;"",KN22&gt;=KY$45,KN22&lt;&gt;""),AND(KO22&gt;=KY$41,KO22&lt;&gt;"",KQ22&gt;=KY$45,KQ22&lt;&gt;""),AND(KS22&gt;=KY$41,KS22&lt;&gt;"",KU22&gt;=KY$45,KU22&lt;&gt;""),AND(KV22&gt;=KY$41,KV22&lt;&gt;"",KX22&gt;=KY$45,KX22&lt;&gt;""),AND(LT22&gt;=MG$41,LT22&lt;&gt;"",LV22&gt;=MG$45,LV22&lt;&gt;""),AND(LW22&gt;=MG$41,LW22&lt;&gt;"",LY22&gt;=MG$45,LY22&lt;&gt;""),AND(MA22&gt;=MG$41,MA22&lt;&gt;"",MC22&gt;=MG$45,MC22&lt;&gt;""),AND(MD22&gt;=MG$41,MD22&lt;&gt;"",MF22&gt;=MG$45,MF22&lt;&gt;""),AND(NB22&gt;=NO$41,NB22&lt;&gt;"",ND22&gt;=NO$45,ND22&lt;&gt;""),AND(NE22&gt;=NO$41,NE22&lt;&gt;"",NG22&gt;=NO$45,NG22&lt;&gt;""),AND(NI22&gt;=NO$41,NI22&lt;&gt;"",NK22&gt;=NO$45,NK22&lt;&gt;""),AND(NL22&gt;=NO$41,NL22&lt;&gt;"",NN22&gt;=NO$45,NN22&lt;&gt;""),AND(OJ22&gt;=OW$41,OJ22&lt;&gt;"",OL22&gt;=OW$45,OL22&lt;&gt;""),AND(OM22&gt;=OW$41,OM22&lt;&gt;"",OO22&gt;=OW$45,OO22&lt;&gt;""),AND(OQ22&gt;=OW$41,OQ22&lt;&gt;"",OS22&gt;=OW$45,OS22&lt;&gt;""),AND(OT22&gt;=OW$41,OT22&lt;&gt;"",OV22&gt;=OW$45,OV22&lt;&gt;""),AND(PR22&gt;=QE$41,PR22&lt;&gt;"",PT22&gt;=QE$45,PT22&lt;&gt;""),AND(PU22&gt;=QE$41,PU22&lt;&gt;"",PW22&gt;=QE$45,PW22&lt;&gt;""),AND(PY22&gt;=QE$41,PY22&lt;&gt;"",QA22&gt;=QE$45,QA22&lt;&gt;""),AND(QB22&gt;=QE$41,QB22&lt;&gt;"",QD22&gt;=QE$45,QD22&lt;&gt;""),AND(QZ22&gt;=RM$41,QZ22&lt;&gt;"",RB22&gt;=RM$45,RB22&lt;&gt;""),AND(RC22&gt;=RM$41,RC22&lt;&gt;"",RE22&gt;=RM$45,RE22&lt;&gt;""),AND(RG22&gt;=RM$41,RG22&lt;&gt;"",RI22&gt;=RM$45,RI22&lt;&gt;""),AND(RJ22&gt;=RM$41,RJ22&lt;&gt;"",RL22&gt;=RM$45,RL22&lt;&gt;""),AND(SH22&gt;=SU$41,SH22&lt;&gt;"",SJ22&gt;=SU$45,SJ22&lt;&gt;""),AND(SK22&gt;=SU$41,SK22&lt;&gt;"",SM22&gt;=SU$45,SM22&lt;&gt;""),AND(SO22&gt;=SU$41,SO22&lt;&gt;"",SQ22&gt;=SU$45,SQ22&lt;&gt;""),AND(SR22&gt;=SU$41,SR22&lt;&gt;"",ST22&gt;=SU$45,ST22&lt;&gt;"")),"Excellence",IF(K22="P","Worlds Team",IF(H22="P","National Team","")))))</f>
        <v/>
      </c>
      <c r="K22" s="3" t="str">
        <f>IF(OR(AND(AO22&gt;=AY$40,AO22&lt;&gt;"",AQ22&gt;=AY$44,AQ22&lt;&gt;"",AN22=""),AND(AR22&gt;=AY$40,AR22&lt;&gt;"",AT22&gt;=AY$44,AT22&lt;&gt;"",AN22=""),AND(AV22&gt;=AY$40,AV22&lt;&gt;"",AX22&gt;=AY$44,AX22&lt;&gt;"",AN22=""),AND(BP22&gt;=BZ$40,BP22&lt;&gt;"",BR22&gt;=BZ$44,BR22&lt;&gt;"",BO22=""),AND(BS22&gt;=BZ$40,BS22&lt;&gt;"",BU22&gt;=BZ$44,BU22&lt;&gt;"",BO22=""),AND(BW22&gt;=BZ$40,BW22&lt;&gt;"",BY22&gt;=BZ$44,BY22&lt;&gt;"",BO22=""),AND(CQ22&gt;=DA$40,CQ22&lt;&gt;"",CS22&gt;=DA$44,CS22&lt;&gt;"",CP22=""),AND(CT22&gt;=DA$40,CT22&lt;&gt;"",CV22&gt;=DA$44,CV22&lt;&gt;"",CP22=""),AND(CX22&gt;=DA$40,CX22&lt;&gt;"",CZ22&gt;=DA$44,CZ22&lt;&gt;"",CP22=""),AND(DX22&gt;=EK$40,DX22&lt;&gt;"",DZ22&gt;=EK$44,DZ22&lt;&gt;""),AND(EA22&gt;=EK$40,EA22&lt;&gt;"",EC22&gt;=EK$44,EC22&lt;&gt;""),AND(EE22&gt;=EK$40,EE22&lt;&gt;"",EG22&gt;=EK$44,EG22&lt;&gt;""),AND(EH22&gt;=EK$40,EH22&lt;&gt;"",EJ22&gt;=EK$44,EJ22&lt;&gt;""),AND(FF22&gt;=FS$40,FF22&lt;&gt;"",FH22&gt;=FS$44,FH22&lt;&gt;""),AND(FI22&gt;=FS$40,FI22&lt;&gt;"",FK22&gt;=FS$44,FK22&lt;&gt;""),AND(FM22&gt;=FS$40,FM22&lt;&gt;"",FO22&gt;=FS$44,FO22&lt;&gt;""),AND(FP22&gt;=FS$40,FP22&lt;&gt;"",FR22&gt;=FS$44,FR22&lt;&gt;""),AND(GN22&gt;=HA$40,GN22&lt;&gt;"",GP22&gt;=HA$44,GP22&lt;&gt;""),AND(GQ22&gt;=HA$40,GQ22&lt;&gt;"",GS22&gt;=HA$44,GS22&lt;&gt;""),AND(GU22&gt;=HA$40,GU22&lt;&gt;"",GW22&gt;=HA$44,GW22&lt;&gt;""),AND(GX22&gt;=HA$40,GX22&lt;&gt;"",GZ22&gt;=HA$44,GZ22&lt;&gt;""),AND(HV22&gt;=II$40,HV22&lt;&gt;"",HX22&gt;=II$44,HX22&lt;&gt;""),AND(HY22&gt;=II$40,HY22&lt;&gt;"",IA22&gt;=II$44,IA22&lt;&gt;""),AND(IC22&gt;=II$40,IC22&lt;&gt;"",IE22&gt;=II$44,IE22&lt;&gt;""),AND(IF22&gt;=II$40,IF22&lt;&gt;"",IH22&gt;=II$44,IH22&lt;&gt;""),AND(JD22&gt;=JQ$40,JD22&lt;&gt;"",JF22&gt;=JQ$44,JF22&lt;&gt;""),AND(JG22&gt;=JQ$40,JG22&lt;&gt;"",JI22&gt;=JQ$44,JI22&lt;&gt;""),AND(JK22&gt;=JQ$40,JK22&lt;&gt;"",JM22&gt;=JQ$44,JM22&lt;&gt;""),AND(JN22&gt;=JQ$40,JN22&lt;&gt;"",JP22&gt;=JQ$44,JP22&lt;&gt;""),AND(KL22&gt;=KY$40,KL22&lt;&gt;"",KN22&gt;=KY$44,KN22&lt;&gt;""),AND(KO22&gt;=KY$40,KO22&lt;&gt;"",KQ22&gt;=KY$44,KQ22&lt;&gt;""),AND(KS22&gt;=KY$40,KS22&lt;&gt;"",KU22&gt;=KY$44,KU22&lt;&gt;""),AND(KV22&gt;=KY$40,KV22&lt;&gt;"",KX22&gt;=KY$44,KX22&lt;&gt;""),AND(LT22&gt;=MG$40,LT22&lt;&gt;"",LV22&gt;=MG$44,LV22&lt;&gt;""),AND(LW22&gt;=MG$40,LW22&lt;&gt;"",LY22&gt;=MG$44,LY22&lt;&gt;""),AND(MA22&gt;=MG$40,MA22&lt;&gt;"",MC22&gt;=MG$44,MC22&lt;&gt;""),AND(MD22&gt;=MG$40,MD22&lt;&gt;"",MF22&gt;=MG$44,MF22&lt;&gt;""),AND(NB22&gt;=NO$40,NB22&lt;&gt;"",ND22&gt;=NO$44,ND22&lt;&gt;""),AND(NE22&gt;=NO$40,NE22&lt;&gt;"",NG22&gt;=NO$44,NG22&lt;&gt;""),AND(NI22&gt;=NO$40,NI22&lt;&gt;"",NK22&gt;=NO$44,NK22&lt;&gt;""),AND(NL22&gt;=NO$40,NL22&lt;&gt;"",NN22&gt;=NO$44,NN22&lt;&gt;""),AND(OJ22&gt;=OW$40,OJ22&lt;&gt;"",OL22&gt;=OW$44,OL22&lt;&gt;""),AND(OM22&gt;=OW$40,OM22&lt;&gt;"",OO22&gt;=OW$44,OO22&lt;&gt;""),AND(OQ22&gt;=OW$40,OQ22&lt;&gt;"",OS22&gt;=OW$44,OS22&lt;&gt;""),AND(OT22&gt;=OW$40,OT22&lt;&gt;"",OV22&gt;=OW$44,OV22&lt;&gt;""),AND(PR22&gt;=QE$40,PR22&lt;&gt;"",PT22&gt;=QE$44,PT22&lt;&gt;""),AND(PU22&gt;=QE$40,PU22&lt;&gt;"",PW22&gt;=QE$44,PW22&lt;&gt;""),AND(PY22&gt;=QE$40,PY22&lt;&gt;"",QA22&gt;=QE$44,QA22&lt;&gt;""),AND(QB22&gt;=QE$40,QB22&lt;&gt;"",QD22&gt;=QE$44,QD22&lt;&gt;""),AND(QZ22&gt;=RM$40,QZ22&lt;&gt;"",RB22&gt;=RM$44,RB22&lt;&gt;""),AND(RC22&gt;=RM$40,RC22&lt;&gt;"",RE22&gt;=RM$44,RE22&lt;&gt;""),AND(RG22&gt;=RM$40,RG22&lt;&gt;"",RI22&gt;=RM$44,RI22&lt;&gt;""),AND(RJ22&gt;=RM$40,RJ22&lt;&gt;"",RL22&gt;=RM$44,RL22&lt;&gt;""),AND(SH22&gt;=SU$40,SH22&lt;&gt;"",SJ22&gt;=SU$44,SJ22&lt;&gt;""),AND(SK22&gt;=SU$40,SK22&lt;&gt;"",SM22&gt;=SU$44,SM22&lt;&gt;""),AND(SO22&gt;=SU$40,SO22&lt;&gt;"",SQ22&gt;=SU$44,SQ22&lt;&gt;""),AND(SR22&gt;=SU$40,SR22&lt;&gt;"",ST22&gt;=SU$44,ST22&lt;&gt;"")),"P","")</f>
        <v/>
      </c>
      <c r="L22" s="8">
        <f>IF(COUNT(AQ22,AT22,BR22,BU22,CS22,CV22)&gt;0,LARGE((AQ22,AT22,BR22,BU22,CS22,CV22),1),0)</f>
        <v>44.41</v>
      </c>
      <c r="M22" s="8" t="str">
        <f>IF(L22="","",IF(OR(L22=CS22,L22=CV22),$CA$1,IF(OR(L22=BR22,L22=BU22),$AZ$1,IF(OR(L22=AQ22,L22=AT22),$Y$1,""))))</f>
        <v>2024 Elite Canada</v>
      </c>
      <c r="N22" s="8">
        <f>IF(COUNT(AQ22,AT22,BR22,BU22,CS22,CV22)&gt;1,LARGE((AQ22,AT22,BR22,BU22,CS22,CV22),2),0)</f>
        <v>44.34</v>
      </c>
      <c r="O22" s="8" t="str">
        <f>IF(N22="","",IF(OR(N22=CS22,N22=CV22),$CA$1,IF(OR(N22=BR22,N22=BU22),$AZ$1,IF(OR(N22=AQ22,N22=AT22),$Y$1,""))))</f>
        <v>2023 3rd Domestic Trial</v>
      </c>
      <c r="P22" s="8">
        <f>IF(COUNT(AQ22,AT22,BR22,BU22,CS22,CV22)&gt;2,MAX(AX22,BY22,CZ22,LARGE((AQ22,AT22,BR22,BU22,CS22,CV22),3)),IF(MAX(AX22,BY22,CZ22)&gt;0,MAX(AX22,BY22,CZ22),0))</f>
        <v>43.010000000000005</v>
      </c>
      <c r="Q22" s="8" t="str">
        <f>IF(P22="","",IF(OR(P22=CS22,P22=CV22,P22=CZ22),$CA$1,IF(OR(P22=BR22,P22=BU22,P22=BY22),$AZ$1,IF(OR(P22=AQ22,P22=AT22,P22=AX22),$Y$1,""))))</f>
        <v>2024 Elite Canada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10.3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2023 3rd Domestic Trial</v>
      </c>
      <c r="T22" s="8">
        <f>IF(MAX(IF(AO22&gt;=$AY$39,AP22,0),IF(AR22&gt;=$AY$39,AS22,0),IF(AV22&gt;=$AY$39,AW22,0),IF(BP22&gt;=$BZ$39,BQ22,0),IF(BS22&gt;=$BZ$39,BT22,0),IF(BW22&gt;=$BZ$39,BX22,0),IF(CQ22&gt;=$DA$39,CR22,0),IF(CT22&gt;=$DA$39,CU22,0),IF(CX22&gt;=$DA$39,CY22,0),IF(DX22&gt;=$EK$39,DY22,0),IF(EA22&gt;=$EK$39,EB22,0),IF(EE22&gt;=$EK$39,EF22,0),IF(EH22&gt;=$EK$39,EI22,0),IF(FF22&gt;=$FS$39,FG22,0),IF(FI22&gt;=$FS$39,FJ22,0),IF(FM22&gt;=$FS$39,FN22,0),IF(FP22&gt;=$FS$39,FQ22,0),IF(GN22&gt;=$HA$39,GO22,0),IF(GQ22&gt;=$HA$39,GR22,0),IF(GU22&gt;=$HA$39,GV22,0),IF(GX22&gt;=$HA$39,GY22,0),IF(HV22&gt;=$II$39,HW22,0),IF(HY22&gt;=$II$39,HZ22,0),IF(IC22&gt;=$II$39,ID22,0),IF(IF22&gt;=$II$39,IG22,0),IF(JD22&gt;=$JQ$39,JE22,0),IF(JG22&gt;=$JQ$39,JH22,0),IF(JK22&gt;=$JQ$39,JL22,0),IF(JN22&gt;=$JQ$39,JO22,0),IF(KL22&gt;=$KY$39,KM22,0),IF(KO22&gt;=$KY$39,KP22,0),IF(KS22&gt;=$KY$39,KT22,0),IF(KV22&gt;=$KY$39,KW22,0),IF(LT22&gt;=$MG$39,LU22,0),IF(LW22&gt;=$MG$39,LX22,0),IF(MA22&gt;=$MG$39,MB22,0),IF(MD22&gt;=$MG$39,ME22,0),IF(NB22&gt;=$NO$39,NC22,0),IF(NE22&gt;=$NO$39,NF22,0),IF(NI22&gt;=$NO$39,NJ22,0),IF(NL22&gt;=$NO$39,NM22,0),IF(OJ22&gt;=$OW$39,OK22,0),IF(OM22&gt;=$OW$39,ON22,0),IF(OQ22&gt;=$OW$39,OR22,0),IF(OT22&gt;=$OW$39,OU22,0),IF(PR22&gt;=$QE$39,PS22,0),IF(PU22&gt;=$QE$39,PV22,0),IF(PY22&gt;=$QE$39,PZ22,0),IF(QB22&gt;=$QE$39,QC22,0),IF(QZ22&gt;=$RM$39,RA22,0),IF(RC22&gt;=$RM$39,RD22,0),IF(RG22&gt;=$RM$39,RH22,0),IF(RJ22&gt;=$RM$39,RK22,0),IF(SH22&gt;=$SU$39,SI22,0),IF(SK22&gt;=$SU$39,SL22,0),IF(SO22&gt;=$SU$39,SP22,0),IF(SR22&gt;=$SU$39,SS22,0))&gt;0,MAX(IF(AO22&gt;=$AY$39,AP22,0),IF(AR22&gt;=$AY$39,AS22,0),IF(AV22&gt;=$AY$39,AW22,0),IF(BP22&gt;=$BZ$39,BQ22,0),IF(BS22&gt;=$BZ$39,BT22,0),IF(BW22&gt;=$BZ$39,BX22,0),IF(CQ22&gt;=$DA$39,CR22,0),IF(CT22&gt;=$DA$39,CU22,0),IF(CX22&gt;=$DA$39,CY22,0),IF(DX22&gt;=$EK$39,DY22,0),IF(EA22&gt;=$EK$39,EB22,0),IF(EE22&gt;=$EK$39,EF22,0),IF(EH22&gt;=$EK$39,EI22,0),IF(FF22&gt;=$FS$39,FG22,0),IF(FI22&gt;=$FS$39,FJ22,0),IF(FM22&gt;=$FS$39,FN22,0),IF(FP22&gt;=$FS$39,FQ22,0),IF(GN22&gt;=$HA$39,GO22,0),IF(GQ22&gt;=$HA$39,GR22,0),IF(GU22&gt;=$HA$39,GV22,0),IF(GX22&gt;=$HA$39,GY22,0),IF(HV22&gt;=$II$39,HW22,0),IF(HY22&gt;=$II$39,HZ22,0),IF(IC22&gt;=$II$39,ID22,0),IF(IF22&gt;=$II$39,IG22,0),IF(JD22&gt;=$JQ$39,JE22,0),IF(JG22&gt;=$JQ$39,JH22,0),IF(JK22&gt;=$JQ$39,JL22,0),IF(JN22&gt;=$JQ$39,JO22,0),IF(KL22&gt;=$KY$39,KM22,0),IF(KO22&gt;=$KY$39,KP22,0),IF(KS22&gt;=$KY$39,KT22,0),IF(KV22&gt;=$KY$39,KW22,0),IF(LT22&gt;=$MG$39,LU22,0),IF(LW22&gt;=$MG$39,LX22,0),IF(MA22&gt;=$MG$39,MB22,0),IF(MD22&gt;=$MG$39,ME22,0),IF(NB22&gt;=$NO$39,NC22,0),IF(NE22&gt;=$NO$39,NF22,0),IF(NI22&gt;=$NO$39,NJ22,0),IF(NL22&gt;=$NO$39,NM22,0),IF(OJ22&gt;=$OW$39,OK22,0),IF(OM22&gt;=$OW$39,ON22,0),IF(OQ22&gt;=$OW$39,OR22,0),IF(OT22&gt;=$OW$39,OU22,0),IF(PR22&gt;=$QE$39,PS22,0),IF(PU22&gt;=$QE$39,PV22,0),IF(PY22&gt;=$QE$39,PZ22,0),IF(QB22&gt;=$QE$39,QC22,0),IF(QZ22&gt;=$RM$39,RA22,0),IF(RC22&gt;=$RM$39,RD22,0),IF(RG22&gt;=$RM$39,RH22,0),IF(RJ22&gt;=$RM$39,RK22,0),IF(SH22&gt;=$SU$39,SI22,0),IF(SK22&gt;=$SU$39,SL22,0),IF(SO22&gt;=$SU$39,SP22,0),IF(SR22&gt;=$SU$39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11.9</v>
      </c>
      <c r="Z22" s="22">
        <v>8.6</v>
      </c>
      <c r="AA22" s="22">
        <v>10.3</v>
      </c>
      <c r="AB22" s="22">
        <v>14.44</v>
      </c>
      <c r="AC22" s="22">
        <v>0.9</v>
      </c>
      <c r="AD22" s="22">
        <v>5.2</v>
      </c>
      <c r="AE22" s="22">
        <v>3.2</v>
      </c>
      <c r="AF22" s="22">
        <v>3.7</v>
      </c>
      <c r="AG22" s="22">
        <v>5.93</v>
      </c>
      <c r="AH22" s="22">
        <v>0.2</v>
      </c>
      <c r="AI22" s="22">
        <v>11.3</v>
      </c>
      <c r="AJ22" s="22">
        <v>7.2</v>
      </c>
      <c r="AK22" s="22">
        <v>9.1999999999999993</v>
      </c>
      <c r="AL22" s="22">
        <v>11.73</v>
      </c>
      <c r="AM22" s="22">
        <v>0</v>
      </c>
      <c r="AN22" s="27"/>
      <c r="AO22" s="38">
        <f>IF(AA22&gt;0,AA22,"")</f>
        <v>10.3</v>
      </c>
      <c r="AP22" s="38">
        <f>IF(AB22&gt;0,AB22,"")</f>
        <v>14.44</v>
      </c>
      <c r="AQ22" s="40">
        <f>IF(SUM(Y22:AB22)-AC22&gt;0,SUM(Y22:AB22)-AC22,"")</f>
        <v>44.34</v>
      </c>
      <c r="AR22" s="40">
        <f>IF(AF22&gt;0,AF22,"")</f>
        <v>3.7</v>
      </c>
      <c r="AS22" s="40">
        <f>IF(AG22&gt;0,AG22,"")</f>
        <v>5.93</v>
      </c>
      <c r="AT22" s="40">
        <f>IF(SUM(AD22:AG22)-AH22&gt;0,SUM(AD22:AG22)-AH22,"")</f>
        <v>17.830000000000002</v>
      </c>
      <c r="AU22" s="40">
        <f>IF(AQ22="","",MAX(AQ22,AT22))</f>
        <v>44.34</v>
      </c>
      <c r="AV22" s="40">
        <f>IF(AK22&gt;0,AK22,"")</f>
        <v>9.1999999999999993</v>
      </c>
      <c r="AW22" s="40">
        <f>IF(AL22&gt;0,AL22,"")</f>
        <v>11.73</v>
      </c>
      <c r="AX22" s="40">
        <f>IF(SUM(AI22:AL22)-AM22&gt;0,SUM(AI22:AL22)-AM22,"")</f>
        <v>39.43</v>
      </c>
      <c r="AY22" s="40">
        <f>IF(SUM(AU22,AX22)&gt;0,SUM(AU22,AX22),"")</f>
        <v>83.77000000000001</v>
      </c>
      <c r="AZ22" s="26">
        <v>11.9</v>
      </c>
      <c r="BA22" s="26">
        <v>9.1999999999999993</v>
      </c>
      <c r="BB22" s="26">
        <v>9.8000000000000007</v>
      </c>
      <c r="BC22" s="26">
        <v>13.51</v>
      </c>
      <c r="BD22" s="26">
        <v>1.4</v>
      </c>
      <c r="BE22" s="26">
        <v>13.1</v>
      </c>
      <c r="BF22" s="26">
        <v>9.1</v>
      </c>
      <c r="BG22" s="26">
        <v>10.1</v>
      </c>
      <c r="BH22" s="26">
        <v>13.21</v>
      </c>
      <c r="BI22" s="26">
        <v>1.1000000000000001</v>
      </c>
      <c r="BJ22" s="26"/>
      <c r="BK22" s="26"/>
      <c r="BL22" s="26"/>
      <c r="BM22" s="26"/>
      <c r="BN22" s="26"/>
      <c r="BO22" s="28"/>
      <c r="BP22" s="39">
        <f>IF(BB22&gt;0,BB22,"")</f>
        <v>9.8000000000000007</v>
      </c>
      <c r="BQ22" s="39">
        <f>IF(BC22&gt;0,BC22,"")</f>
        <v>13.51</v>
      </c>
      <c r="BR22" s="11">
        <f>IF(SUM(AZ22:BC22)-BD22&gt;0,SUM(AZ22:BC22)-BD22,"")</f>
        <v>43.010000000000005</v>
      </c>
      <c r="BS22" s="11">
        <f>IF(BG22&gt;0,BG22,"")</f>
        <v>10.1</v>
      </c>
      <c r="BT22" s="11">
        <f>IF(BH22&gt;0,BH22,"")</f>
        <v>13.21</v>
      </c>
      <c r="BU22" s="11">
        <f>IF(SUM(BE22:BH22)-BI22&gt;0,SUM(BE22:BH22)-BI22,"")</f>
        <v>44.41</v>
      </c>
      <c r="BV22" s="11">
        <f>IF(BR22="","",MAX(BR22,BU22))</f>
        <v>44.41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44.41</v>
      </c>
      <c r="CA22" s="22">
        <v>1.4</v>
      </c>
      <c r="CB22" s="22">
        <v>1</v>
      </c>
      <c r="CC22" s="22">
        <v>1.5</v>
      </c>
      <c r="CD22" s="22">
        <v>1.56</v>
      </c>
      <c r="CE22" s="22">
        <v>0</v>
      </c>
      <c r="CF22" s="22">
        <v>1.6</v>
      </c>
      <c r="CG22" s="22">
        <v>1</v>
      </c>
      <c r="CH22" s="22">
        <v>1.5</v>
      </c>
      <c r="CI22" s="22">
        <v>1.56</v>
      </c>
      <c r="CJ22" s="22">
        <v>0</v>
      </c>
      <c r="CK22" s="22"/>
      <c r="CL22" s="22"/>
      <c r="CM22" s="22"/>
      <c r="CN22" s="22"/>
      <c r="CO22" s="22"/>
      <c r="CP22" s="27"/>
      <c r="CQ22" s="38">
        <f>IF(CC22&gt;0,CC22,"")</f>
        <v>1.5</v>
      </c>
      <c r="CR22" s="38">
        <f>IF(CD22&gt;0,CD22,"")</f>
        <v>1.56</v>
      </c>
      <c r="CS22" s="40">
        <f>IF(SUM(CA22:CD22)-CE22&gt;0,SUM(CA22:CD22)-CE22,"")</f>
        <v>5.46</v>
      </c>
      <c r="CT22" s="40">
        <f>IF(CH22&gt;0,CH22,"")</f>
        <v>1.5</v>
      </c>
      <c r="CU22" s="40">
        <f>IF(CI22&gt;0,CI22,"")</f>
        <v>1.56</v>
      </c>
      <c r="CV22" s="40">
        <f>IF(SUM(CF22:CI22)-CJ22&gt;0,SUM(CF22:CI22)-CJ22,"")</f>
        <v>5.66</v>
      </c>
      <c r="CW22" s="40">
        <f>IF(CS22="","",MAX(CS22,CV22))</f>
        <v>5.66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5.66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6.65</v>
      </c>
      <c r="SW22" s="22">
        <f>IF($CP22="P",CB22,(CB22+BA22)/2)</f>
        <v>5.0999999999999996</v>
      </c>
      <c r="SX22" s="22">
        <f>IF($CP22="P",CC22,(CC22+BB22)/2)</f>
        <v>5.65</v>
      </c>
      <c r="SY22" s="22">
        <f>IF($CP22="P",CD22,(CD22+BC22)/2)</f>
        <v>7.5350000000000001</v>
      </c>
      <c r="SZ22" s="22">
        <f>IF($CP22="P",CE22,(CE22+BD22)/2)</f>
        <v>0.7</v>
      </c>
      <c r="TA22" s="22">
        <f>IF($CP22="P",CF22,(CF22+BE22)/2)</f>
        <v>7.35</v>
      </c>
      <c r="TB22" s="22">
        <f>IF($CP22="P",CG22,(CG22+BF22)/2)</f>
        <v>5.05</v>
      </c>
      <c r="TC22" s="22">
        <f>IF($CP22="P",CH22,(CH22+BG22)/2)</f>
        <v>5.8</v>
      </c>
      <c r="TD22" s="22">
        <f>IF($CP22="P",CI22,(CI22+BH22)/2)</f>
        <v>7.3850000000000007</v>
      </c>
      <c r="TE22" s="22">
        <f>IF($CP22="P",CJ22,(CJ22+BI22)/2)</f>
        <v>0.55000000000000004</v>
      </c>
      <c r="TF22" s="22">
        <f>IF($CP22="P",CK22,(CK22+BJ22)/2)</f>
        <v>0</v>
      </c>
      <c r="TG22" s="22">
        <f>IF($CP22="P",CL22,(CL22+BK22)/2)</f>
        <v>0</v>
      </c>
      <c r="TH22" s="22">
        <f>IF($CP22="P",CM22,(CM22+BL22)/2)</f>
        <v>0</v>
      </c>
      <c r="TI22" s="22">
        <f>IF($CP22="P",CN22,(CN22+BM22)/2)</f>
        <v>0</v>
      </c>
      <c r="TJ22" s="22">
        <f>IF($CP22="P",CO22,(CO22+BN22)/2)</f>
        <v>0</v>
      </c>
      <c r="TK22" s="27" t="s">
        <v>46</v>
      </c>
      <c r="TL22" s="40">
        <f>IF(SX22&gt;0,SX22,"")</f>
        <v>5.65</v>
      </c>
      <c r="TM22" s="40">
        <f>IF(SY22&gt;0,SY22,"")</f>
        <v>7.5350000000000001</v>
      </c>
      <c r="TN22" s="40">
        <f>IF(SUM(SV22:SY22)-SZ22&gt;0,SUM(SV22:SY22)-SZ22,"")</f>
        <v>24.234999999999999</v>
      </c>
      <c r="TO22" s="40">
        <f>IF(TC22&gt;0,TC22,"")</f>
        <v>5.8</v>
      </c>
      <c r="TP22" s="40">
        <f>IF(TD22&gt;0,TD22,"")</f>
        <v>7.3850000000000007</v>
      </c>
      <c r="TQ22" s="40">
        <f>IF(SUM(TA22:TD22)-TE22&gt;0,SUM(TA22:TD22)-TE22,"")</f>
        <v>25.035</v>
      </c>
      <c r="TR22" s="40">
        <f>IF(MAX(TN22,TQ22)&gt;0,MAX(TN22,TQ22),"")</f>
        <v>25.035</v>
      </c>
      <c r="TS22" s="40" t="str">
        <f>IF(TH22&gt;0,TH22,"")</f>
        <v/>
      </c>
      <c r="TT22" s="40" t="str">
        <f>IF(TI22&gt;0,TI22,"")</f>
        <v/>
      </c>
      <c r="TU22" s="40" t="str">
        <f>IF(SUM(TF22:TI22)-TJ22&gt;0,SUM(TF22:TI22)-TJ22,"")</f>
        <v/>
      </c>
      <c r="TV22" s="40">
        <f>IF(SUM(TR22,TU22)&gt;0,SUM(TR22,TU22),"")</f>
        <v>25.035</v>
      </c>
    </row>
    <row r="23" spans="1:542" x14ac:dyDescent="0.2">
      <c r="A23" s="4" t="str" cm="1">
        <f t="array" ref="A23">IF(AND(J23&lt;&gt;"",J23&lt;&gt;"No DD"),SUMPRODUCT((J$4:J$37&lt;&gt;"")*(J$4:J$37&lt;&gt;"No DD")*(F$4:F$37&gt;F23))+1,IF(J23="No DD",SUMPRODUCT((J$4:J$37="No DD")*(F$4:F$37&gt;F23))+1+SUMPRODUCT((J$4:J$37&lt;&gt;"")*(J$4:J$37&lt;&gt;"No DD")),""))</f>
        <v/>
      </c>
      <c r="B23" s="4" t="str" cm="1">
        <f t="array" ref="B23">IF(AND(J23&lt;&gt;"",J23&lt;&gt;"No DD",G23=""),SUMPRODUCT((J$4:J$37&lt;&gt;"")*(J$4:J$37&lt;&gt;"No DD")*(G$4:G$37="")*(F$4:F$37&gt;F23))+1,IF(J23="No DD",SUMPRODUCT((J$4:J$37="No DD")*(F$4:F$37&gt;F23)*(G$4:G$37=""))+1+SUMPRODUCT((J$4:J$37&lt;&gt;"")*(G$4:G$37="")*(J$4:J$37&lt;&gt;"No DD")),""))</f>
        <v/>
      </c>
      <c r="C23" s="5" t="s">
        <v>115</v>
      </c>
      <c r="D23" s="4" t="s">
        <v>4</v>
      </c>
      <c r="E23" s="4">
        <v>2004</v>
      </c>
      <c r="F23" s="9">
        <f>SUM(L23:V23)+SUM(L23:T23)*0.0000001+SUM(L23)*0.0000000000001</f>
        <v>140.24001402400455</v>
      </c>
      <c r="G23" s="66"/>
      <c r="H23" s="3" t="str">
        <f>IF(OR(AND(AO23&gt;=AY$39,AO23&lt;&gt;"",AQ23&gt;=AY$43,AQ23&lt;&gt;"",AN23=""),AND(AR23&gt;=AY$39,AR23&lt;&gt;"",AT23&gt;=AY$43,AT23&lt;&gt;"",AN23=""),AND(AV23&gt;=AY$39,AV23&lt;&gt;"",AX23&gt;=AY$43,AX23&lt;&gt;"",AN23=""),AND(BP23&gt;=BZ$39,BP23&lt;&gt;"",BR23&gt;=BZ$43,BR23&lt;&gt;"",BO23=""),AND(BS23&gt;=BZ$39,BS23&lt;&gt;"",BU23&gt;=BZ$43,BU23&lt;&gt;"",BO23=""),AND(BW23&gt;=BZ$39,BW23&lt;&gt;"",BY23&gt;=BZ$43,BY23&lt;&gt;"",BO23=""),AND(CQ23&gt;=DA$39,CQ23&lt;&gt;"",CS23&gt;=DA$43,CS23&lt;&gt;"",CP23=""),AND(CT23&gt;=DA$39,CT23&lt;&gt;"",CV23&gt;=DA$43,CV23&lt;&gt;"",CP23=""),AND(CX23&gt;=DA$39,CX23&lt;&gt;"",CZ23&gt;=DA$43,CZ23&lt;&gt;"",CP23=""),AND(DX23&gt;=EK$39,DX23&lt;&gt;"",DZ23&gt;=EK$43,DZ23&lt;&gt;""),AND(EA23&gt;=EK$39,EA23&lt;&gt;"",EC23&gt;=EK$43,EC23&lt;&gt;""),AND(EE23&gt;=EK$39,EE23&lt;&gt;"",EG23&gt;=EK$43,EG23&lt;&gt;""),AND(EH23&gt;=EK$39,EH23&lt;&gt;"",EJ23&gt;=EK$43,EJ23&lt;&gt;""),AND(FF23&gt;=FS$39,FF23&lt;&gt;"",FH23&gt;=FS$43,FH23&lt;&gt;""),AND(FI23&gt;=FS$39,FI23&lt;&gt;"",FK23&gt;=FS$43,FK23&lt;&gt;""),AND(FM23&gt;=FS$39,FM23&lt;&gt;"",FO23&gt;=FS$43,FO23&lt;&gt;""),AND(FP23&gt;=FS$39,FP23&lt;&gt;"",FR23&gt;=FS$43,FR23&lt;&gt;""),AND(GN23&gt;=HA$39,GN23&lt;&gt;"",GP23&gt;=HA$43,GP23&lt;&gt;""),AND(GQ23&gt;=HA$39,GQ23&lt;&gt;"",GS23&gt;=HA$43,GS23&lt;&gt;""),AND(GU23&gt;=HA$39,GU23&lt;&gt;"",GW23&gt;=HA$43,GW23&lt;&gt;""),AND(GX23&gt;=HA$39,GX23&lt;&gt;"",GZ23&gt;=HA$43,GZ23&lt;&gt;""),AND(HV23&gt;=II$39,HV23&lt;&gt;"",HX23&gt;=II$43,HX23&lt;&gt;""),AND(HY23&gt;=II$39,HY23&lt;&gt;"",IA23&gt;=II$43,IA23&lt;&gt;""),AND(IC23&gt;=II$39,IC23&lt;&gt;"",IE23&gt;=II$43,IE23&lt;&gt;""),AND(IF23&gt;=II$39,IF23&lt;&gt;"",IH23&gt;=II$43,IH23&lt;&gt;""),AND(JD23&gt;=JQ$39,JD23&lt;&gt;"",JF23&gt;=JQ$43,JF23&lt;&gt;""),AND(JG23&gt;=JQ$39,JG23&lt;&gt;"",JI23&gt;=JQ$43,JI23&lt;&gt;""),AND(JK23&gt;=JQ$39,JK23&lt;&gt;"",JM23&gt;=JQ$43,JM23&lt;&gt;""),AND(JN23&gt;=JQ$39,JN23&lt;&gt;"",JP23&gt;=JQ$43,JP23&lt;&gt;""),AND(KL23&gt;=KY$39,KL23&lt;&gt;"",KN23&gt;=KY$43,KN23&lt;&gt;""),AND(KO23&gt;=KY$39,KO23&lt;&gt;"",KQ23&gt;=KY$43,KQ23&lt;&gt;""),AND(KS23&gt;=KY$39,KS23&lt;&gt;"",KU23&gt;=KY$43,KU23&lt;&gt;""),AND(KV23&gt;=KY$39,KV23&lt;&gt;"",KX23&gt;=KY$43,KX23&lt;&gt;""),AND(LT23&gt;=MG$39,LT23&lt;&gt;"",LV23&gt;=MG$43,LV23&lt;&gt;""),AND(LW23&gt;=MG$39,LW23&lt;&gt;"",LY23&gt;=MG$43,LY23&lt;&gt;""),AND(MA23&gt;=MG$39,MA23&lt;&gt;"",MC23&gt;=MG$43,MC23&lt;&gt;""),AND(MD23&gt;=MG$39,MD23&lt;&gt;"",MF23&gt;=MG$43,MF23&lt;&gt;""),AND(NB23&gt;=NO$39,NB23&lt;&gt;"",ND23&gt;=NO$43,ND23&lt;&gt;""),AND(NE23&gt;=NO$39,NE23&lt;&gt;"",NG23&gt;=NO$43,NG23&lt;&gt;""),AND(NI23&gt;=NO$39,NI23&lt;&gt;"",NK23&gt;=NO$43,NK23&lt;&gt;""),AND(NL23&gt;=NO$39,NL23&lt;&gt;"",NN23&gt;=NO$43,NN23&lt;&gt;""),AND(OJ23&gt;=OW$39,OJ23&lt;&gt;"",OL23&gt;=OW$43,OL23&lt;&gt;""),AND(OM23&gt;=OW$39,OM23&lt;&gt;"",OO23&gt;=OW$43,OO23&lt;&gt;""),AND(OQ23&gt;=OW$39,OQ23&lt;&gt;"",OS23&gt;=OW$43,OS23&lt;&gt;""),AND(OT23&gt;=OW$39,OT23&lt;&gt;"",OV23&gt;=OW$43,OV23&lt;&gt;""),AND(PR23&gt;=QE$39,PR23&lt;&gt;"",PT23&gt;=QE$43,PT23&lt;&gt;""),AND(PU23&gt;=QE$39,PU23&lt;&gt;"",PW23&gt;=QE$43,PW23&lt;&gt;""),AND(PY23&gt;=QE$39,PY23&lt;&gt;"",QA23&gt;=QE$43,QA23&lt;&gt;""),AND(QB23&gt;=QE$39,QB23&lt;&gt;"",QD23&gt;=QE$43,QD23&lt;&gt;""),AND(QZ23&gt;=RM$39,QZ23&lt;&gt;"",RB23&gt;=RM$43,RB23&lt;&gt;""),AND(RC23&gt;=RM$39,RC23&lt;&gt;"",RE23&gt;=RM$43,RE23&lt;&gt;""),AND(RG23&gt;=RM$39,RG23&lt;&gt;"",RI23&gt;=RM$43,RI23&lt;&gt;""),AND(RJ23&gt;=RM$39,RJ23&lt;&gt;"",RL23&gt;=RM$43,RL23&lt;&gt;""),AND(SH23&gt;=SU$39,SH23&lt;&gt;"",SJ23&gt;=SU$43,SJ23&lt;&gt;""),AND(SK23&gt;=SU$39,SK23&lt;&gt;"",SM23&gt;=SU$43,SM23&lt;&gt;""),AND(SO23&gt;=SU$39,SO23&lt;&gt;"",SQ23&gt;=SU$43,SQ23&lt;&gt;""),AND(SR23&gt;=SU$39,SR23&lt;&gt;"",ST23&gt;=SU$43,ST23&lt;&gt;"")),"P","")</f>
        <v/>
      </c>
      <c r="I23" s="3" t="str">
        <f>IF(OR(AND(AQ23&gt;=AY$43,AQ23&lt;&gt;"",AN23=""),AND(AT23&gt;=AY$43,AT23&lt;&gt;"",AN23=""),AND(AX23&gt;=AY$43,AX23&lt;&gt;"",AN23=""),AND(BR23&gt;=BZ$43,BR23&lt;&gt;"",BO23=""),AND(BU23&gt;=BZ$43,BU23&lt;&gt;"",BO23=""),AND(BY23&gt;=BZ$43,BY23&lt;&gt;"",BO23=""),AND(CS23&gt;=DA$43,CS23&lt;&gt;"",CP23=""),AND(CV23&gt;=DA$43,CV23&lt;&gt;"",CP23=""),AND(CZ23&gt;=DA$43,CZ23&lt;&gt;"",CP23=""),AND(DZ23&gt;=EK$43,DZ23&lt;&gt;""),AND(EC23&gt;=EK$43,EC23&lt;&gt;""),AND(EG23&gt;=EK$43,EG23&lt;&gt;""),AND(EJ23&gt;=EK$43,EJ23&lt;&gt;""),AND(FH23&gt;=FS$43,FH23&lt;&gt;""),AND(FK23&gt;=FS$43,FK23&lt;&gt;""),AND(FO23&gt;=FS$43,FO23&lt;&gt;""),AND(FR23&gt;=FS$43,FR23&lt;&gt;""),AND(GP23&gt;=HA$43,GP23&lt;&gt;""),AND(GS23&gt;=HA$43,GS23&lt;&gt;""),AND(GW23&gt;=HA$43,GW23&lt;&gt;""),AND(GZ23&gt;=HA$43,GZ23&lt;&gt;""),AND(HX23&gt;=II$43,HX23&lt;&gt;""),AND(IA23&gt;=II$43,IA23&lt;&gt;""),AND(IE23&gt;=II$43,IE23&lt;&gt;""),AND(IH23&gt;=II$43,IH23&lt;&gt;""),AND(JF23&gt;=JQ$43,JF23&lt;&gt;""),AND(JI23&gt;=JQ$43,JI23&lt;&gt;""),AND(JM23&gt;=JQ$43,JM23&lt;&gt;""),AND(JP23&gt;=JQ$43,JP23&lt;&gt;""),AND(KN23&gt;=KY$43,KN23&lt;&gt;""),AND(KQ23&gt;=KY$43,KQ23&lt;&gt;""),AND(KU23&gt;=KY$43,KU23&lt;&gt;""),AND(KX23&gt;=KY$43,KX23&lt;&gt;""),AND(LV23&gt;=MG$43,LV23&lt;&gt;""),AND(LY23&gt;=MG$43,LY23&lt;&gt;""),AND(MC23&gt;=MG$43,MC23&lt;&gt;""),AND(MF23&gt;=MG$43,MF23&lt;&gt;""),AND(ND23&gt;=NO$43,ND23&lt;&gt;""),AND(NG23&gt;=NO$43,NG23&lt;&gt;""),AND(NK23&gt;=NO$43,NK23&lt;&gt;""),AND(NN23&gt;=NO$43,NN23&lt;&gt;""),AND(OL23&gt;=OW$43,OL23&lt;&gt;""),AND(OO23&gt;=OW$43,OO23&lt;&gt;""),AND(OS23&gt;=OW$43,OS23&lt;&gt;""),AND(OV23&gt;=OW$43,OV23&lt;&gt;""),AND(PT23&gt;=QE$43,PT23&lt;&gt;""),AND(PW23&gt;=QE$43,PW23&lt;&gt;""),AND(QA23&gt;=QE$43,QA23&lt;&gt;""),AND(QD23&gt;=QE$43,QD23&lt;&gt;""),AND(RB23&gt;=RM$43,RB23&lt;&gt;""),AND(RE23&gt;=RM$43,RE23&lt;&gt;""),AND(RI23&gt;=RM$43,RI23&lt;&gt;""),AND(RL23&gt;=RM$43,RL23&lt;&gt;""),AND(SJ23&gt;=SU$43,SJ23&lt;&gt;""),AND(SM23&gt;=SU$43,SM23&lt;&gt;""),AND(SQ23&gt;=SU$43,SQ23&lt;&gt;""),AND(ST23&gt;=SU$43,ST23&lt;&gt;"")),"P","")</f>
        <v/>
      </c>
      <c r="J23" s="36" t="str">
        <f>IF(AND(I23="P",H23=""),"No DD",IF(OR(AND(AO23&gt;=AY$42,AO23&lt;&gt;"",AQ23&gt;=AY$46,AQ23&lt;&gt;"",AN23=""),AND(AR23&gt;=AY$42,AR23&lt;&gt;"",AT23&gt;=AY$46,AT23&lt;&gt;"",AN23=""),AND(AV23&gt;=AY$42,AV23&lt;&gt;"",AX23&gt;=AY$46,AX23&lt;&gt;"",AN23=""),AND(BP23&gt;=BZ$42,BP23&lt;&gt;"",BR23&gt;=BZ$46,BR23&lt;&gt;"",BO23=""),AND(BS23&gt;=BZ$42,BS23&lt;&gt;"",BU23&gt;=BZ$46,BU23&lt;&gt;"",BO23=""),AND(BW23&gt;=BZ$42,BW23&lt;&gt;"",BY23&gt;=BZ$46,BY23&lt;&gt;"",BO23=""),AND(CQ23&gt;=DA$42,CQ23&lt;&gt;"",CS23&gt;=DA$46,CS23&lt;&gt;"",CP23=""),AND(CT23&gt;=DA$42,CT23&lt;&gt;"",CV23&gt;=DA$46,CV23&lt;&gt;"",CP23=""),AND(CX23&gt;=DA$42,CX23&lt;&gt;"",CZ23&gt;=DA$46,CZ23&lt;&gt;"",CP23=""),AND(DX23&gt;=EK$42,DX23&lt;&gt;"",DZ23&gt;=EK$46,DZ23&lt;&gt;""),AND(EA23&gt;=EK$42,EA23&lt;&gt;"",EC23&gt;=EK$46,EC23&lt;&gt;""),AND(EE23&gt;=EK$42,EE23&lt;&gt;"",EG23&gt;=EK$46,EG23&lt;&gt;""),AND(EH23&gt;=EK$42,EH23&lt;&gt;"",EJ23&gt;=EK$46,EJ23&lt;&gt;""),AND(FF23&gt;=FS$42,FF23&lt;&gt;"",FH23&gt;=FS$46,FH23&lt;&gt;""),AND(FI23&gt;=FS$42,FI23&lt;&gt;"",FK23&gt;=FS$46,FK23&lt;&gt;""),AND(FM23&gt;=FS$42,FM23&lt;&gt;"",FO23&gt;=FS$46,FO23&lt;&gt;""),AND(FP23&gt;=FS$42,FP23&lt;&gt;"",FR23&gt;=FS$46,FR23&lt;&gt;""),AND(GN23&gt;=HA$42,GN23&lt;&gt;"",GP23&gt;=HA$46,GP23&lt;&gt;""),AND(GQ23&gt;=HA$42,GQ23&lt;&gt;"",GS23&gt;=HA$46,GS23&lt;&gt;""),AND(GU23&gt;=HA$42,GU23&lt;&gt;"",GW23&gt;=HA$46,GW23&lt;&gt;""),AND(GX23&gt;=HA$42,GX23&lt;&gt;"",GZ23&gt;=HA$46,GZ23&lt;&gt;""),AND(HV23&gt;=II$42,HV23&lt;&gt;"",HX23&gt;=II$46,HX23&lt;&gt;""),AND(HY23&gt;=II$42,HY23&lt;&gt;"",IA23&gt;=II$46,IA23&lt;&gt;""),AND(IC23&gt;=II$42,IC23&lt;&gt;"",IE23&gt;=II$46,IE23&lt;&gt;""),AND(IF23&gt;=II$42,IF23&lt;&gt;"",IH23&gt;=II$46,IH23&lt;&gt;""),AND(JD23&gt;=JQ$42,JD23&lt;&gt;"",JF23&gt;=JQ$46,JF23&lt;&gt;""),AND(JG23&gt;=JQ$42,JG23&lt;&gt;"",JI23&gt;=JQ$46,JI23&lt;&gt;""),AND(JK23&gt;=JQ$42,JK23&lt;&gt;"",JM23&gt;=JQ$46,JM23&lt;&gt;""),AND(JN23&gt;=JQ$42,JN23&lt;&gt;"",JP23&gt;=JQ$46,JP23&lt;&gt;""),AND(KL23&gt;=KY$42,KL23&lt;&gt;"",KN23&gt;=KY$46,KN23&lt;&gt;""),AND(KO23&gt;=KY$42,KO23&lt;&gt;"",KQ23&gt;=KY$46,KQ23&lt;&gt;""),AND(KS23&gt;=KY$42,KS23&lt;&gt;"",KU23&gt;=KY$46,KU23&lt;&gt;""),AND(KV23&gt;=KY$42,KV23&lt;&gt;"",KX23&gt;=KY$46,KX23&lt;&gt;""),AND(LT23&gt;=MG$42,LT23&lt;&gt;"",LV23&gt;=MG$46,LV23&lt;&gt;""),AND(LW23&gt;=MG$42,LW23&lt;&gt;"",LY23&gt;=MG$46,LY23&lt;&gt;""),AND(MA23&gt;=MG$42,MA23&lt;&gt;"",MC23&gt;=MG$46,MC23&lt;&gt;""),AND(MD23&gt;=MG$42,MD23&lt;&gt;"",MF23&gt;=MG$46,MF23&lt;&gt;""),AND(NB23&gt;=NO$42,NB23&lt;&gt;"",ND23&gt;=NO$46,ND23&lt;&gt;""),AND(NE23&gt;=NO$42,NE23&lt;&gt;"",NG23&gt;=NO$46,NG23&lt;&gt;""),AND(NI23&gt;=NO$42,NI23&lt;&gt;"",NK23&gt;=NO$46,NK23&lt;&gt;""),AND(NL23&gt;=NO$42,NL23&lt;&gt;"",NN23&gt;=NO$46,NN23&lt;&gt;""),AND(OJ23&gt;=OW$42,OJ23&lt;&gt;"",OL23&gt;=OW$46,OL23&lt;&gt;""),AND(OM23&gt;=OW$42,OM23&lt;&gt;"",OO23&gt;=OW$46,OO23&lt;&gt;""),AND(OQ23&gt;=OW$42,OQ23&lt;&gt;"",OS23&gt;=OW$46,OS23&lt;&gt;""),AND(OT23&gt;=OW$42,OT23&lt;&gt;"",OV23&gt;=OW$46,OV23&lt;&gt;""),AND(PR23&gt;=QE$42,PR23&lt;&gt;"",PT23&gt;=QE$46,PT23&lt;&gt;""),AND(PU23&gt;=QE$42,PU23&lt;&gt;"",PW23&gt;=QE$46,PW23&lt;&gt;""),AND(PY23&gt;=QE$42,PY23&lt;&gt;"",QA23&gt;=QE$46,QA23&lt;&gt;""),AND(QB23&gt;=QE$42,QB23&lt;&gt;"",QD23&gt;=QE$46,QD23&lt;&gt;""),AND(QZ23&gt;=RM$42,QZ23&lt;&gt;"",RB23&gt;=RM$46,RB23&lt;&gt;""),AND(RC23&gt;=RM$42,RC23&lt;&gt;"",RE23&gt;=RM$46,RE23&lt;&gt;""),AND(RG23&gt;=RM$42,RG23&lt;&gt;"",RI23&gt;=RM$46,RI23&lt;&gt;""),AND(RJ23&gt;=RM$42,RJ23&lt;&gt;"",RL23&gt;=RM$46,RL23&lt;&gt;""),AND(SH23&gt;=SU$42,SH23&lt;&gt;"",SJ23&gt;=SU$46,SJ23&lt;&gt;""),AND(SK23&gt;=SU$42,SK23&lt;&gt;"",SM23&gt;=SU$46,SM23&lt;&gt;""),AND(SO23&gt;=SU$42,SO23&lt;&gt;"",SQ23&gt;=SU$46,SQ23&lt;&gt;""),AND(SR23&gt;=SU$42,SR23&lt;&gt;"",ST23&gt;=SU$46,ST23&lt;&gt;"")),"Merit",IF(OR(AND(AO23&gt;=AY$41,AO23&lt;&gt;"",AQ23&gt;=AY$45,AQ23&lt;&gt;"",AN23=""),AND(AR23&gt;=AY$41,AR23&lt;&gt;"",AT23&gt;=AY$45,AT23&lt;&gt;"",AN23=""),AND(AV23&gt;=AY$41,AV23&lt;&gt;"",AX23&gt;=AY$45,AX23&lt;&gt;"",AN23=""),AND(BP23&gt;=BZ$41,BP23&lt;&gt;"",BR23&gt;=BZ$45,BR23&lt;&gt;"",BO23=""),AND(BS23&gt;=BZ$41,BS23&lt;&gt;"",BU23&gt;=BZ$45,BU23&lt;&gt;"",BO23=""),AND(BW23&gt;=BZ$41,BW23&lt;&gt;"",BY23&gt;=BZ$45,BY23&lt;&gt;"",BO23=""),AND(CQ23&gt;=DA$41,CQ23&lt;&gt;"",CS23&gt;=DA$45,CS23&lt;&gt;"",CP23=""),AND(CT23&gt;=DA$41,CT23&lt;&gt;"",CV23&gt;=DA$45,CV23&lt;&gt;"",CP23=""),AND(CX23&gt;=DA$41,CX23&lt;&gt;"",CZ23&gt;=DA$45,CZ23&lt;&gt;"",CP23=""),AND(DX23&gt;=EK$41,DX23&lt;&gt;"",DZ23&gt;=EK$45,DZ23&lt;&gt;""),AND(EA23&gt;=EK$41,EA23&lt;&gt;"",EC23&gt;=EK$45,EC23&lt;&gt;""),AND(EE23&gt;=EK$41,EE23&lt;&gt;"",EG23&gt;=EK$45,EG23&lt;&gt;""),AND(EH23&gt;=EK$41,EH23&lt;&gt;"",EJ23&gt;=EK$45,EJ23&lt;&gt;""),AND(FF23&gt;=FS$41,FF23&lt;&gt;"",FH23&gt;=FS$45,FH23&lt;&gt;""),AND(FI23&gt;=FS$41,FI23&lt;&gt;"",FK23&gt;=FS$45,FK23&lt;&gt;""),AND(FM23&gt;=FS$41,FM23&lt;&gt;"",FO23&gt;=FS$45,FO23&lt;&gt;""),AND(FP23&gt;=FS$41,FP23&lt;&gt;"",FR23&gt;=FS$45,FR23&lt;&gt;""),AND(GN23&gt;=HA$41,GN23&lt;&gt;"",GP23&gt;=HA$45,GP23&lt;&gt;""),AND(GQ23&gt;=HA$41,GQ23&lt;&gt;"",GS23&gt;=HA$45,GS23&lt;&gt;""),AND(GU23&gt;=HA$41,GU23&lt;&gt;"",GW23&gt;=HA$45,GW23&lt;&gt;""),AND(GX23&gt;=HA$41,GX23&lt;&gt;"",GZ23&gt;=HA$45,GZ23&lt;&gt;""),AND(HV23&gt;=II$41,HV23&lt;&gt;"",HX23&gt;=II$45,HX23&lt;&gt;""),AND(HY23&gt;=II$41,HY23&lt;&gt;"",IA23&gt;=II$45,IA23&lt;&gt;""),AND(IC23&gt;=II$41,IC23&lt;&gt;"",IE23&gt;=II$45,IE23&lt;&gt;""),AND(IF23&gt;=II$41,IF23&lt;&gt;"",IH23&gt;=II$45,IH23&lt;&gt;""),AND(JD23&gt;=JQ$41,JD23&lt;&gt;"",JF23&gt;=JQ$45,JF23&lt;&gt;""),AND(JG23&gt;=JQ$41,JG23&lt;&gt;"",JI23&gt;=JQ$45,JI23&lt;&gt;""),AND(JK23&gt;=JQ$41,JK23&lt;&gt;"",JM23&gt;=JQ$45,JM23&lt;&gt;""),AND(JN23&gt;=JQ$41,JN23&lt;&gt;"",JP23&gt;=JQ$45,JP23&lt;&gt;""),AND(KL23&gt;=KY$41,KL23&lt;&gt;"",KN23&gt;=KY$45,KN23&lt;&gt;""),AND(KO23&gt;=KY$41,KO23&lt;&gt;"",KQ23&gt;=KY$45,KQ23&lt;&gt;""),AND(KS23&gt;=KY$41,KS23&lt;&gt;"",KU23&gt;=KY$45,KU23&lt;&gt;""),AND(KV23&gt;=KY$41,KV23&lt;&gt;"",KX23&gt;=KY$45,KX23&lt;&gt;""),AND(LT23&gt;=MG$41,LT23&lt;&gt;"",LV23&gt;=MG$45,LV23&lt;&gt;""),AND(LW23&gt;=MG$41,LW23&lt;&gt;"",LY23&gt;=MG$45,LY23&lt;&gt;""),AND(MA23&gt;=MG$41,MA23&lt;&gt;"",MC23&gt;=MG$45,MC23&lt;&gt;""),AND(MD23&gt;=MG$41,MD23&lt;&gt;"",MF23&gt;=MG$45,MF23&lt;&gt;""),AND(NB23&gt;=NO$41,NB23&lt;&gt;"",ND23&gt;=NO$45,ND23&lt;&gt;""),AND(NE23&gt;=NO$41,NE23&lt;&gt;"",NG23&gt;=NO$45,NG23&lt;&gt;""),AND(NI23&gt;=NO$41,NI23&lt;&gt;"",NK23&gt;=NO$45,NK23&lt;&gt;""),AND(NL23&gt;=NO$41,NL23&lt;&gt;"",NN23&gt;=NO$45,NN23&lt;&gt;""),AND(OJ23&gt;=OW$41,OJ23&lt;&gt;"",OL23&gt;=OW$45,OL23&lt;&gt;""),AND(OM23&gt;=OW$41,OM23&lt;&gt;"",OO23&gt;=OW$45,OO23&lt;&gt;""),AND(OQ23&gt;=OW$41,OQ23&lt;&gt;"",OS23&gt;=OW$45,OS23&lt;&gt;""),AND(OT23&gt;=OW$41,OT23&lt;&gt;"",OV23&gt;=OW$45,OV23&lt;&gt;""),AND(PR23&gt;=QE$41,PR23&lt;&gt;"",PT23&gt;=QE$45,PT23&lt;&gt;""),AND(PU23&gt;=QE$41,PU23&lt;&gt;"",PW23&gt;=QE$45,PW23&lt;&gt;""),AND(PY23&gt;=QE$41,PY23&lt;&gt;"",QA23&gt;=QE$45,QA23&lt;&gt;""),AND(QB23&gt;=QE$41,QB23&lt;&gt;"",QD23&gt;=QE$45,QD23&lt;&gt;""),AND(QZ23&gt;=RM$41,QZ23&lt;&gt;"",RB23&gt;=RM$45,RB23&lt;&gt;""),AND(RC23&gt;=RM$41,RC23&lt;&gt;"",RE23&gt;=RM$45,RE23&lt;&gt;""),AND(RG23&gt;=RM$41,RG23&lt;&gt;"",RI23&gt;=RM$45,RI23&lt;&gt;""),AND(RJ23&gt;=RM$41,RJ23&lt;&gt;"",RL23&gt;=RM$45,RL23&lt;&gt;""),AND(SH23&gt;=SU$41,SH23&lt;&gt;"",SJ23&gt;=SU$45,SJ23&lt;&gt;""),AND(SK23&gt;=SU$41,SK23&lt;&gt;"",SM23&gt;=SU$45,SM23&lt;&gt;""),AND(SO23&gt;=SU$41,SO23&lt;&gt;"",SQ23&gt;=SU$45,SQ23&lt;&gt;""),AND(SR23&gt;=SU$41,SR23&lt;&gt;"",ST23&gt;=SU$45,ST23&lt;&gt;"")),"Excellence",IF(K23="P","Worlds Team",IF(H23="P","National Team","")))))</f>
        <v/>
      </c>
      <c r="K23" s="3" t="str">
        <f>IF(OR(AND(AO23&gt;=AY$40,AO23&lt;&gt;"",AQ23&gt;=AY$44,AQ23&lt;&gt;"",AN23=""),AND(AR23&gt;=AY$40,AR23&lt;&gt;"",AT23&gt;=AY$44,AT23&lt;&gt;"",AN23=""),AND(AV23&gt;=AY$40,AV23&lt;&gt;"",AX23&gt;=AY$44,AX23&lt;&gt;"",AN23=""),AND(BP23&gt;=BZ$40,BP23&lt;&gt;"",BR23&gt;=BZ$44,BR23&lt;&gt;"",BO23=""),AND(BS23&gt;=BZ$40,BS23&lt;&gt;"",BU23&gt;=BZ$44,BU23&lt;&gt;"",BO23=""),AND(BW23&gt;=BZ$40,BW23&lt;&gt;"",BY23&gt;=BZ$44,BY23&lt;&gt;"",BO23=""),AND(CQ23&gt;=DA$40,CQ23&lt;&gt;"",CS23&gt;=DA$44,CS23&lt;&gt;"",CP23=""),AND(CT23&gt;=DA$40,CT23&lt;&gt;"",CV23&gt;=DA$44,CV23&lt;&gt;"",CP23=""),AND(CX23&gt;=DA$40,CX23&lt;&gt;"",CZ23&gt;=DA$44,CZ23&lt;&gt;"",CP23=""),AND(DX23&gt;=EK$40,DX23&lt;&gt;"",DZ23&gt;=EK$44,DZ23&lt;&gt;""),AND(EA23&gt;=EK$40,EA23&lt;&gt;"",EC23&gt;=EK$44,EC23&lt;&gt;""),AND(EE23&gt;=EK$40,EE23&lt;&gt;"",EG23&gt;=EK$44,EG23&lt;&gt;""),AND(EH23&gt;=EK$40,EH23&lt;&gt;"",EJ23&gt;=EK$44,EJ23&lt;&gt;""),AND(FF23&gt;=FS$40,FF23&lt;&gt;"",FH23&gt;=FS$44,FH23&lt;&gt;""),AND(FI23&gt;=FS$40,FI23&lt;&gt;"",FK23&gt;=FS$44,FK23&lt;&gt;""),AND(FM23&gt;=FS$40,FM23&lt;&gt;"",FO23&gt;=FS$44,FO23&lt;&gt;""),AND(FP23&gt;=FS$40,FP23&lt;&gt;"",FR23&gt;=FS$44,FR23&lt;&gt;""),AND(GN23&gt;=HA$40,GN23&lt;&gt;"",GP23&gt;=HA$44,GP23&lt;&gt;""),AND(GQ23&gt;=HA$40,GQ23&lt;&gt;"",GS23&gt;=HA$44,GS23&lt;&gt;""),AND(GU23&gt;=HA$40,GU23&lt;&gt;"",GW23&gt;=HA$44,GW23&lt;&gt;""),AND(GX23&gt;=HA$40,GX23&lt;&gt;"",GZ23&gt;=HA$44,GZ23&lt;&gt;""),AND(HV23&gt;=II$40,HV23&lt;&gt;"",HX23&gt;=II$44,HX23&lt;&gt;""),AND(HY23&gt;=II$40,HY23&lt;&gt;"",IA23&gt;=II$44,IA23&lt;&gt;""),AND(IC23&gt;=II$40,IC23&lt;&gt;"",IE23&gt;=II$44,IE23&lt;&gt;""),AND(IF23&gt;=II$40,IF23&lt;&gt;"",IH23&gt;=II$44,IH23&lt;&gt;""),AND(JD23&gt;=JQ$40,JD23&lt;&gt;"",JF23&gt;=JQ$44,JF23&lt;&gt;""),AND(JG23&gt;=JQ$40,JG23&lt;&gt;"",JI23&gt;=JQ$44,JI23&lt;&gt;""),AND(JK23&gt;=JQ$40,JK23&lt;&gt;"",JM23&gt;=JQ$44,JM23&lt;&gt;""),AND(JN23&gt;=JQ$40,JN23&lt;&gt;"",JP23&gt;=JQ$44,JP23&lt;&gt;""),AND(KL23&gt;=KY$40,KL23&lt;&gt;"",KN23&gt;=KY$44,KN23&lt;&gt;""),AND(KO23&gt;=KY$40,KO23&lt;&gt;"",KQ23&gt;=KY$44,KQ23&lt;&gt;""),AND(KS23&gt;=KY$40,KS23&lt;&gt;"",KU23&gt;=KY$44,KU23&lt;&gt;""),AND(KV23&gt;=KY$40,KV23&lt;&gt;"",KX23&gt;=KY$44,KX23&lt;&gt;""),AND(LT23&gt;=MG$40,LT23&lt;&gt;"",LV23&gt;=MG$44,LV23&lt;&gt;""),AND(LW23&gt;=MG$40,LW23&lt;&gt;"",LY23&gt;=MG$44,LY23&lt;&gt;""),AND(MA23&gt;=MG$40,MA23&lt;&gt;"",MC23&gt;=MG$44,MC23&lt;&gt;""),AND(MD23&gt;=MG$40,MD23&lt;&gt;"",MF23&gt;=MG$44,MF23&lt;&gt;""),AND(NB23&gt;=NO$40,NB23&lt;&gt;"",ND23&gt;=NO$44,ND23&lt;&gt;""),AND(NE23&gt;=NO$40,NE23&lt;&gt;"",NG23&gt;=NO$44,NG23&lt;&gt;""),AND(NI23&gt;=NO$40,NI23&lt;&gt;"",NK23&gt;=NO$44,NK23&lt;&gt;""),AND(NL23&gt;=NO$40,NL23&lt;&gt;"",NN23&gt;=NO$44,NN23&lt;&gt;""),AND(OJ23&gt;=OW$40,OJ23&lt;&gt;"",OL23&gt;=OW$44,OL23&lt;&gt;""),AND(OM23&gt;=OW$40,OM23&lt;&gt;"",OO23&gt;=OW$44,OO23&lt;&gt;""),AND(OQ23&gt;=OW$40,OQ23&lt;&gt;"",OS23&gt;=OW$44,OS23&lt;&gt;""),AND(OT23&gt;=OW$40,OT23&lt;&gt;"",OV23&gt;=OW$44,OV23&lt;&gt;""),AND(PR23&gt;=QE$40,PR23&lt;&gt;"",PT23&gt;=QE$44,PT23&lt;&gt;""),AND(PU23&gt;=QE$40,PU23&lt;&gt;"",PW23&gt;=QE$44,PW23&lt;&gt;""),AND(PY23&gt;=QE$40,PY23&lt;&gt;"",QA23&gt;=QE$44,QA23&lt;&gt;""),AND(QB23&gt;=QE$40,QB23&lt;&gt;"",QD23&gt;=QE$44,QD23&lt;&gt;""),AND(QZ23&gt;=RM$40,QZ23&lt;&gt;"",RB23&gt;=RM$44,RB23&lt;&gt;""),AND(RC23&gt;=RM$40,RC23&lt;&gt;"",RE23&gt;=RM$44,RE23&lt;&gt;""),AND(RG23&gt;=RM$40,RG23&lt;&gt;"",RI23&gt;=RM$44,RI23&lt;&gt;""),AND(RJ23&gt;=RM$40,RJ23&lt;&gt;"",RL23&gt;=RM$44,RL23&lt;&gt;""),AND(SH23&gt;=SU$40,SH23&lt;&gt;"",SJ23&gt;=SU$44,SJ23&lt;&gt;""),AND(SK23&gt;=SU$40,SK23&lt;&gt;"",SM23&gt;=SU$44,SM23&lt;&gt;""),AND(SO23&gt;=SU$40,SO23&lt;&gt;"",SQ23&gt;=SU$44,SQ23&lt;&gt;""),AND(SR23&gt;=SU$40,SR23&lt;&gt;"",ST23&gt;=SU$44,ST23&lt;&gt;"")),"P","")</f>
        <v/>
      </c>
      <c r="L23" s="8">
        <f>IF(COUNT(AQ23,AT23,BR23,BU23,CS23,CV23)&gt;0,LARGE((AQ23,AT23,BR23,BU23,CS23,CV23),1),0)</f>
        <v>45.37</v>
      </c>
      <c r="M23" s="8" t="str">
        <f>IF(L23="","",IF(OR(L23=CS23,L23=CV23),$CA$1,IF(OR(L23=BR23,L23=BU23),$AZ$1,IF(OR(L23=AQ23,L23=AT23),$Y$1,""))))</f>
        <v>2023 3rd Domestic Trial</v>
      </c>
      <c r="N23" s="8">
        <f>IF(COUNT(AQ23,AT23,BR23,BU23,CS23,CV23)&gt;1,LARGE((AQ23,AT23,BR23,BU23,CS23,CV23),2),0)</f>
        <v>41.22</v>
      </c>
      <c r="O23" s="8" t="str">
        <f>IF(N23="","",IF(OR(N23=CS23,N23=CV23),$CA$1,IF(OR(N23=BR23,N23=BU23),$AZ$1,IF(OR(N23=AQ23,N23=AT23),$Y$1,""))))</f>
        <v>2024 Nationals</v>
      </c>
      <c r="P23" s="8">
        <f>IF(COUNT(AQ23,AT23,BR23,BU23,CS23,CV23)&gt;2,MAX(AX23,BY23,CZ23,LARGE((AQ23,AT23,BR23,BU23,CS23,CV23),3)),IF(MAX(AX23,BY23,CZ23)&gt;0,MAX(AX23,BY23,CZ23),0))</f>
        <v>44.35</v>
      </c>
      <c r="Q23" s="8" t="str">
        <f>IF(P23="","",IF(OR(P23=CS23,P23=CV23,P23=CZ23),$CA$1,IF(OR(P23=BR23,P23=BU23,P23=BY23),$AZ$1,IF(OR(P23=AQ23,P23=AT23,P23=AX23),$Y$1,""))))</f>
        <v>2023 3rd Domestic Trial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9.2999999999999989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3rd Domestic Trial</v>
      </c>
      <c r="T23" s="8">
        <f>IF(MAX(IF(AO23&gt;=$AY$39,AP23,0),IF(AR23&gt;=$AY$39,AS23,0),IF(AV23&gt;=$AY$39,AW23,0),IF(BP23&gt;=$BZ$39,BQ23,0),IF(BS23&gt;=$BZ$39,BT23,0),IF(BW23&gt;=$BZ$39,BX23,0),IF(CQ23&gt;=$DA$39,CR23,0),IF(CT23&gt;=$DA$39,CU23,0),IF(CX23&gt;=$DA$39,CY23,0),IF(DX23&gt;=$EK$39,DY23,0),IF(EA23&gt;=$EK$39,EB23,0),IF(EE23&gt;=$EK$39,EF23,0),IF(EH23&gt;=$EK$39,EI23,0),IF(FF23&gt;=$FS$39,FG23,0),IF(FI23&gt;=$FS$39,FJ23,0),IF(FM23&gt;=$FS$39,FN23,0),IF(FP23&gt;=$FS$39,FQ23,0),IF(GN23&gt;=$HA$39,GO23,0),IF(GQ23&gt;=$HA$39,GR23,0),IF(GU23&gt;=$HA$39,GV23,0),IF(GX23&gt;=$HA$39,GY23,0),IF(HV23&gt;=$II$39,HW23,0),IF(HY23&gt;=$II$39,HZ23,0),IF(IC23&gt;=$II$39,ID23,0),IF(IF23&gt;=$II$39,IG23,0),IF(JD23&gt;=$JQ$39,JE23,0),IF(JG23&gt;=$JQ$39,JH23,0),IF(JK23&gt;=$JQ$39,JL23,0),IF(JN23&gt;=$JQ$39,JO23,0),IF(KL23&gt;=$KY$39,KM23,0),IF(KO23&gt;=$KY$39,KP23,0),IF(KS23&gt;=$KY$39,KT23,0),IF(KV23&gt;=$KY$39,KW23,0),IF(LT23&gt;=$MG$39,LU23,0),IF(LW23&gt;=$MG$39,LX23,0),IF(MA23&gt;=$MG$39,MB23,0),IF(MD23&gt;=$MG$39,ME23,0),IF(NB23&gt;=$NO$39,NC23,0),IF(NE23&gt;=$NO$39,NF23,0),IF(NI23&gt;=$NO$39,NJ23,0),IF(NL23&gt;=$NO$39,NM23,0),IF(OJ23&gt;=$OW$39,OK23,0),IF(OM23&gt;=$OW$39,ON23,0),IF(OQ23&gt;=$OW$39,OR23,0),IF(OT23&gt;=$OW$39,OU23,0),IF(PR23&gt;=$QE$39,PS23,0),IF(PU23&gt;=$QE$39,PV23,0),IF(PY23&gt;=$QE$39,PZ23,0),IF(QB23&gt;=$QE$39,QC23,0),IF(QZ23&gt;=$RM$39,RA23,0),IF(RC23&gt;=$RM$39,RD23,0),IF(RG23&gt;=$RM$39,RH23,0),IF(RJ23&gt;=$RM$39,RK23,0),IF(SH23&gt;=$SU$39,SI23,0),IF(SK23&gt;=$SU$39,SL23,0),IF(SO23&gt;=$SU$39,SP23,0),IF(SR23&gt;=$SU$39,SS23,0))&gt;0,MAX(IF(AO23&gt;=$AY$39,AP23,0),IF(AR23&gt;=$AY$39,AS23,0),IF(AV23&gt;=$AY$39,AW23,0),IF(BP23&gt;=$BZ$39,BQ23,0),IF(BS23&gt;=$BZ$39,BT23,0),IF(BW23&gt;=$BZ$39,BX23,0),IF(CQ23&gt;=$DA$39,CR23,0),IF(CT23&gt;=$DA$39,CU23,0),IF(CX23&gt;=$DA$39,CY23,0),IF(DX23&gt;=$EK$39,DY23,0),IF(EA23&gt;=$EK$39,EB23,0),IF(EE23&gt;=$EK$39,EF23,0),IF(EH23&gt;=$EK$39,EI23,0),IF(FF23&gt;=$FS$39,FG23,0),IF(FI23&gt;=$FS$39,FJ23,0),IF(FM23&gt;=$FS$39,FN23,0),IF(FP23&gt;=$FS$39,FQ23,0),IF(GN23&gt;=$HA$39,GO23,0),IF(GQ23&gt;=$HA$39,GR23,0),IF(GU23&gt;=$HA$39,GV23,0),IF(GX23&gt;=$HA$39,GY23,0),IF(HV23&gt;=$II$39,HW23,0),IF(HY23&gt;=$II$39,HZ23,0),IF(IC23&gt;=$II$39,ID23,0),IF(IF23&gt;=$II$39,IG23,0),IF(JD23&gt;=$JQ$39,JE23,0),IF(JG23&gt;=$JQ$39,JH23,0),IF(JK23&gt;=$JQ$39,JL23,0),IF(JN23&gt;=$JQ$39,JO23,0),IF(KL23&gt;=$KY$39,KM23,0),IF(KO23&gt;=$KY$39,KP23,0),IF(KS23&gt;=$KY$39,KT23,0),IF(KV23&gt;=$KY$39,KW23,0),IF(LT23&gt;=$MG$39,LU23,0),IF(LW23&gt;=$MG$39,LX23,0),IF(MA23&gt;=$MG$39,MB23,0),IF(MD23&gt;=$MG$39,ME23,0),IF(NB23&gt;=$NO$39,NC23,0),IF(NE23&gt;=$NO$39,NF23,0),IF(NI23&gt;=$NO$39,NJ23,0),IF(NL23&gt;=$NO$39,NM23,0),IF(OJ23&gt;=$OW$39,OK23,0),IF(OM23&gt;=$OW$39,ON23,0),IF(OQ23&gt;=$OW$39,OR23,0),IF(OT23&gt;=$OW$39,OU23,0),IF(PR23&gt;=$QE$39,PS23,0),IF(PU23&gt;=$QE$39,PV23,0),IF(PY23&gt;=$QE$39,PZ23,0),IF(QB23&gt;=$QE$39,QC23,0),IF(QZ23&gt;=$RM$39,RA23,0),IF(RC23&gt;=$RM$39,RD23,0),IF(RG23&gt;=$RM$39,RH23,0),IF(RJ23&gt;=$RM$39,RK23,0),IF(SH23&gt;=$SU$39,SI23,0),IF(SK23&gt;=$SU$39,SL23,0),IF(SO23&gt;=$SU$39,SP23,0),IF(SR23&gt;=$SU$39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13.5</v>
      </c>
      <c r="Z23" s="22">
        <v>8.6</v>
      </c>
      <c r="AA23" s="22">
        <v>5.8999999999999995</v>
      </c>
      <c r="AB23" s="22">
        <v>12.73</v>
      </c>
      <c r="AC23" s="22">
        <v>2.9</v>
      </c>
      <c r="AD23" s="22">
        <v>14.1</v>
      </c>
      <c r="AE23" s="22">
        <v>9</v>
      </c>
      <c r="AF23" s="22">
        <v>9.2999999999999989</v>
      </c>
      <c r="AG23" s="22">
        <v>12.97</v>
      </c>
      <c r="AH23" s="22">
        <v>0</v>
      </c>
      <c r="AI23" s="22">
        <v>13.1</v>
      </c>
      <c r="AJ23" s="22">
        <v>9.1</v>
      </c>
      <c r="AK23" s="22">
        <v>9.2999999999999989</v>
      </c>
      <c r="AL23" s="22">
        <v>12.85</v>
      </c>
      <c r="AM23" s="22">
        <v>0</v>
      </c>
      <c r="AN23" s="27"/>
      <c r="AO23" s="38">
        <f>IF(AA23&gt;0,AA23,"")</f>
        <v>5.8999999999999995</v>
      </c>
      <c r="AP23" s="38">
        <f>IF(AB23&gt;0,AB23,"")</f>
        <v>12.73</v>
      </c>
      <c r="AQ23" s="40">
        <f>IF(SUM(Y23:AB23)-AC23&gt;0,SUM(Y23:AB23)-AC23,"")</f>
        <v>37.830000000000005</v>
      </c>
      <c r="AR23" s="40">
        <f>IF(AF23&gt;0,AF23,"")</f>
        <v>9.2999999999999989</v>
      </c>
      <c r="AS23" s="40">
        <f>IF(AG23&gt;0,AG23,"")</f>
        <v>12.97</v>
      </c>
      <c r="AT23" s="40">
        <f>IF(SUM(AD23:AG23)-AH23&gt;0,SUM(AD23:AG23)-AH23,"")</f>
        <v>45.37</v>
      </c>
      <c r="AU23" s="40">
        <f>IF(AQ23="","",MAX(AQ23,AT23))</f>
        <v>45.37</v>
      </c>
      <c r="AV23" s="40">
        <f>IF(AK23&gt;0,AK23,"")</f>
        <v>9.2999999999999989</v>
      </c>
      <c r="AW23" s="40">
        <f>IF(AL23&gt;0,AL23,"")</f>
        <v>12.85</v>
      </c>
      <c r="AX23" s="40">
        <f>IF(SUM(AI23:AL23)-AM23&gt;0,SUM(AI23:AL23)-AM23,"")</f>
        <v>44.35</v>
      </c>
      <c r="AY23" s="40">
        <f>IF(SUM(AU23,AX23)&gt;0,SUM(AU23,AX23),"")</f>
        <v>89.72</v>
      </c>
      <c r="AZ23" s="26">
        <v>4.5999999999999996</v>
      </c>
      <c r="BA23" s="26">
        <v>2.5</v>
      </c>
      <c r="BB23" s="26">
        <v>3.4</v>
      </c>
      <c r="BC23" s="26">
        <v>4.04</v>
      </c>
      <c r="BD23" s="26">
        <v>0</v>
      </c>
      <c r="BE23" s="26">
        <v>1.4</v>
      </c>
      <c r="BF23" s="26">
        <v>1</v>
      </c>
      <c r="BG23" s="26">
        <v>1.5</v>
      </c>
      <c r="BH23" s="26">
        <v>1.38</v>
      </c>
      <c r="BI23" s="26">
        <v>0</v>
      </c>
      <c r="BJ23" s="26"/>
      <c r="BK23" s="26"/>
      <c r="BL23" s="26"/>
      <c r="BM23" s="26"/>
      <c r="BN23" s="26"/>
      <c r="BO23" s="28"/>
      <c r="BP23" s="39">
        <f>IF(BB23&gt;0,BB23,"")</f>
        <v>3.4</v>
      </c>
      <c r="BQ23" s="39">
        <f>IF(BC23&gt;0,BC23,"")</f>
        <v>4.04</v>
      </c>
      <c r="BR23" s="11">
        <f>IF(SUM(AZ23:BC23)-BD23&gt;0,SUM(AZ23:BC23)-BD23,"")</f>
        <v>14.54</v>
      </c>
      <c r="BS23" s="11">
        <f>IF(BG23&gt;0,BG23,"")</f>
        <v>1.5</v>
      </c>
      <c r="BT23" s="11">
        <f>IF(BH23&gt;0,BH23,"")</f>
        <v>1.38</v>
      </c>
      <c r="BU23" s="11">
        <f>IF(SUM(BE23:BH23)-BI23&gt;0,SUM(BE23:BH23)-BI23,"")</f>
        <v>5.2799999999999994</v>
      </c>
      <c r="BV23" s="11">
        <f>IF(BR23="","",MAX(BR23,BU23))</f>
        <v>14.54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14.54</v>
      </c>
      <c r="CA23" s="22">
        <v>13.7</v>
      </c>
      <c r="CB23" s="22">
        <v>8.8000000000000007</v>
      </c>
      <c r="CC23" s="22">
        <v>7.3</v>
      </c>
      <c r="CD23" s="22">
        <v>12.92</v>
      </c>
      <c r="CE23" s="22">
        <v>1.5</v>
      </c>
      <c r="CF23" s="22">
        <v>1.4</v>
      </c>
      <c r="CG23" s="22">
        <v>0.9</v>
      </c>
      <c r="CH23" s="22">
        <v>1.5</v>
      </c>
      <c r="CI23" s="22">
        <v>1.38</v>
      </c>
      <c r="CJ23" s="22">
        <v>0</v>
      </c>
      <c r="CK23" s="22"/>
      <c r="CL23" s="22"/>
      <c r="CM23" s="22"/>
      <c r="CN23" s="22"/>
      <c r="CO23" s="22"/>
      <c r="CP23" s="27"/>
      <c r="CQ23" s="38">
        <f>IF(CC23&gt;0,CC23,"")</f>
        <v>7.3</v>
      </c>
      <c r="CR23" s="38">
        <f>IF(CD23&gt;0,CD23,"")</f>
        <v>12.92</v>
      </c>
      <c r="CS23" s="40">
        <f>IF(SUM(CA23:CD23)-CE23&gt;0,SUM(CA23:CD23)-CE23,"")</f>
        <v>41.22</v>
      </c>
      <c r="CT23" s="40">
        <f>IF(CH23&gt;0,CH23,"")</f>
        <v>1.5</v>
      </c>
      <c r="CU23" s="40">
        <f>IF(CI23&gt;0,CI23,"")</f>
        <v>1.38</v>
      </c>
      <c r="CV23" s="40">
        <f>IF(SUM(CF23:CI23)-CJ23&gt;0,SUM(CF23:CI23)-CJ23,"")</f>
        <v>5.18</v>
      </c>
      <c r="CW23" s="40">
        <f>IF(CS23="","",MAX(CS23,CV23))</f>
        <v>41.22</v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>
        <f>IF(SUM(CW23,CZ23)&gt;0,SUM(CW23,CZ23),"")</f>
        <v>41.22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9.1499999999999986</v>
      </c>
      <c r="SW23" s="22">
        <f>IF($CP23="P",CB23,(CB23+BA23)/2)</f>
        <v>5.65</v>
      </c>
      <c r="SX23" s="22">
        <f>IF($CP23="P",CC23,(CC23+BB23)/2)</f>
        <v>5.35</v>
      </c>
      <c r="SY23" s="22">
        <f>IF($CP23="P",CD23,(CD23+BC23)/2)</f>
        <v>8.48</v>
      </c>
      <c r="SZ23" s="22">
        <f>IF($CP23="P",CE23,(CE23+BD23)/2)</f>
        <v>0.75</v>
      </c>
      <c r="TA23" s="22">
        <f>IF($CP23="P",CF23,(CF23+BE23)/2)</f>
        <v>1.4</v>
      </c>
      <c r="TB23" s="22">
        <f>IF($CP23="P",CG23,(CG23+BF23)/2)</f>
        <v>0.95</v>
      </c>
      <c r="TC23" s="22">
        <f>IF($CP23="P",CH23,(CH23+BG23)/2)</f>
        <v>1.5</v>
      </c>
      <c r="TD23" s="22">
        <f>IF($CP23="P",CI23,(CI23+BH23)/2)</f>
        <v>1.38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>
        <f>IF(SX23&gt;0,SX23,"")</f>
        <v>5.35</v>
      </c>
      <c r="TM23" s="40">
        <f>IF(SY23&gt;0,SY23,"")</f>
        <v>8.48</v>
      </c>
      <c r="TN23" s="40">
        <f>IF(SUM(SV23:SY23)-SZ23&gt;0,SUM(SV23:SY23)-SZ23,"")</f>
        <v>27.88</v>
      </c>
      <c r="TO23" s="40">
        <f>IF(TC23&gt;0,TC23,"")</f>
        <v>1.5</v>
      </c>
      <c r="TP23" s="40">
        <f>IF(TD23&gt;0,TD23,"")</f>
        <v>1.38</v>
      </c>
      <c r="TQ23" s="40">
        <f>IF(SUM(TA23:TD23)-TE23&gt;0,SUM(TA23:TD23)-TE23,"")</f>
        <v>5.2299999999999995</v>
      </c>
      <c r="TR23" s="40">
        <f>IF(MAX(TN23,TQ23)&gt;0,MAX(TN23,TQ23),"")</f>
        <v>27.88</v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>
        <f>IF(SUM(TR23,TU23)&gt;0,SUM(TR23,TU23),"")</f>
        <v>27.88</v>
      </c>
    </row>
    <row r="24" spans="1:542" x14ac:dyDescent="0.2">
      <c r="A24" s="4" t="str" cm="1">
        <f t="array" ref="A24">IF(AND(J24&lt;&gt;"",J24&lt;&gt;"No DD"),SUMPRODUCT((J$4:J$37&lt;&gt;"")*(J$4:J$37&lt;&gt;"No DD")*(F$4:F$37&gt;F24))+1,IF(J24="No DD",SUMPRODUCT((J$4:J$37="No DD")*(F$4:F$37&gt;F24))+1+SUMPRODUCT((J$4:J$37&lt;&gt;"")*(J$4:J$37&lt;&gt;"No DD")),""))</f>
        <v/>
      </c>
      <c r="B24" s="4" t="str" cm="1">
        <f t="array" ref="B24">IF(AND(J24&lt;&gt;"",J24&lt;&gt;"No DD",G24=""),SUMPRODUCT((J$4:J$37&lt;&gt;"")*(J$4:J$37&lt;&gt;"No DD")*(G$4:G$37="")*(F$4:F$37&gt;F24))+1,IF(J24="No DD",SUMPRODUCT((J$4:J$37="No DD")*(F$4:F$37&gt;F24)*(G$4:G$37=""))+1+SUMPRODUCT((J$4:J$37&lt;&gt;"")*(G$4:G$37="")*(J$4:J$37&lt;&gt;"No DD")),""))</f>
        <v/>
      </c>
      <c r="C24" s="5" t="s">
        <v>203</v>
      </c>
      <c r="D24" s="4" t="s">
        <v>31</v>
      </c>
      <c r="E24" s="4">
        <v>2007</v>
      </c>
      <c r="F24" s="9">
        <f>SUM(L24:V24)+SUM(L24:T24)*0.0000001+SUM(L24)*0.0000000000001</f>
        <v>125.27001252700451</v>
      </c>
      <c r="G24" s="66"/>
      <c r="H24" s="3" t="str">
        <f>IF(OR(AND(AO24&gt;=AY$39,AO24&lt;&gt;"",AQ24&gt;=AY$43,AQ24&lt;&gt;"",AN24=""),AND(AR24&gt;=AY$39,AR24&lt;&gt;"",AT24&gt;=AY$43,AT24&lt;&gt;"",AN24=""),AND(AV24&gt;=AY$39,AV24&lt;&gt;"",AX24&gt;=AY$43,AX24&lt;&gt;"",AN24=""),AND(BP24&gt;=BZ$39,BP24&lt;&gt;"",BR24&gt;=BZ$43,BR24&lt;&gt;"",BO24=""),AND(BS24&gt;=BZ$39,BS24&lt;&gt;"",BU24&gt;=BZ$43,BU24&lt;&gt;"",BO24=""),AND(BW24&gt;=BZ$39,BW24&lt;&gt;"",BY24&gt;=BZ$43,BY24&lt;&gt;"",BO24=""),AND(CQ24&gt;=DA$39,CQ24&lt;&gt;"",CS24&gt;=DA$43,CS24&lt;&gt;"",CP24=""),AND(CT24&gt;=DA$39,CT24&lt;&gt;"",CV24&gt;=DA$43,CV24&lt;&gt;"",CP24=""),AND(CX24&gt;=DA$39,CX24&lt;&gt;"",CZ24&gt;=DA$43,CZ24&lt;&gt;"",CP24=""),AND(DX24&gt;=EK$39,DX24&lt;&gt;"",DZ24&gt;=EK$43,DZ24&lt;&gt;""),AND(EA24&gt;=EK$39,EA24&lt;&gt;"",EC24&gt;=EK$43,EC24&lt;&gt;""),AND(EE24&gt;=EK$39,EE24&lt;&gt;"",EG24&gt;=EK$43,EG24&lt;&gt;""),AND(EH24&gt;=EK$39,EH24&lt;&gt;"",EJ24&gt;=EK$43,EJ24&lt;&gt;""),AND(FF24&gt;=FS$39,FF24&lt;&gt;"",FH24&gt;=FS$43,FH24&lt;&gt;""),AND(FI24&gt;=FS$39,FI24&lt;&gt;"",FK24&gt;=FS$43,FK24&lt;&gt;""),AND(FM24&gt;=FS$39,FM24&lt;&gt;"",FO24&gt;=FS$43,FO24&lt;&gt;""),AND(FP24&gt;=FS$39,FP24&lt;&gt;"",FR24&gt;=FS$43,FR24&lt;&gt;""),AND(GN24&gt;=HA$39,GN24&lt;&gt;"",GP24&gt;=HA$43,GP24&lt;&gt;""),AND(GQ24&gt;=HA$39,GQ24&lt;&gt;"",GS24&gt;=HA$43,GS24&lt;&gt;""),AND(GU24&gt;=HA$39,GU24&lt;&gt;"",GW24&gt;=HA$43,GW24&lt;&gt;""),AND(GX24&gt;=HA$39,GX24&lt;&gt;"",GZ24&gt;=HA$43,GZ24&lt;&gt;""),AND(HV24&gt;=II$39,HV24&lt;&gt;"",HX24&gt;=II$43,HX24&lt;&gt;""),AND(HY24&gt;=II$39,HY24&lt;&gt;"",IA24&gt;=II$43,IA24&lt;&gt;""),AND(IC24&gt;=II$39,IC24&lt;&gt;"",IE24&gt;=II$43,IE24&lt;&gt;""),AND(IF24&gt;=II$39,IF24&lt;&gt;"",IH24&gt;=II$43,IH24&lt;&gt;""),AND(JD24&gt;=JQ$39,JD24&lt;&gt;"",JF24&gt;=JQ$43,JF24&lt;&gt;""),AND(JG24&gt;=JQ$39,JG24&lt;&gt;"",JI24&gt;=JQ$43,JI24&lt;&gt;""),AND(JK24&gt;=JQ$39,JK24&lt;&gt;"",JM24&gt;=JQ$43,JM24&lt;&gt;""),AND(JN24&gt;=JQ$39,JN24&lt;&gt;"",JP24&gt;=JQ$43,JP24&lt;&gt;""),AND(KL24&gt;=KY$39,KL24&lt;&gt;"",KN24&gt;=KY$43,KN24&lt;&gt;""),AND(KO24&gt;=KY$39,KO24&lt;&gt;"",KQ24&gt;=KY$43,KQ24&lt;&gt;""),AND(KS24&gt;=KY$39,KS24&lt;&gt;"",KU24&gt;=KY$43,KU24&lt;&gt;""),AND(KV24&gt;=KY$39,KV24&lt;&gt;"",KX24&gt;=KY$43,KX24&lt;&gt;""),AND(LT24&gt;=MG$39,LT24&lt;&gt;"",LV24&gt;=MG$43,LV24&lt;&gt;""),AND(LW24&gt;=MG$39,LW24&lt;&gt;"",LY24&gt;=MG$43,LY24&lt;&gt;""),AND(MA24&gt;=MG$39,MA24&lt;&gt;"",MC24&gt;=MG$43,MC24&lt;&gt;""),AND(MD24&gt;=MG$39,MD24&lt;&gt;"",MF24&gt;=MG$43,MF24&lt;&gt;""),AND(NB24&gt;=NO$39,NB24&lt;&gt;"",ND24&gt;=NO$43,ND24&lt;&gt;""),AND(NE24&gt;=NO$39,NE24&lt;&gt;"",NG24&gt;=NO$43,NG24&lt;&gt;""),AND(NI24&gt;=NO$39,NI24&lt;&gt;"",NK24&gt;=NO$43,NK24&lt;&gt;""),AND(NL24&gt;=NO$39,NL24&lt;&gt;"",NN24&gt;=NO$43,NN24&lt;&gt;""),AND(OJ24&gt;=OW$39,OJ24&lt;&gt;"",OL24&gt;=OW$43,OL24&lt;&gt;""),AND(OM24&gt;=OW$39,OM24&lt;&gt;"",OO24&gt;=OW$43,OO24&lt;&gt;""),AND(OQ24&gt;=OW$39,OQ24&lt;&gt;"",OS24&gt;=OW$43,OS24&lt;&gt;""),AND(OT24&gt;=OW$39,OT24&lt;&gt;"",OV24&gt;=OW$43,OV24&lt;&gt;""),AND(PR24&gt;=QE$39,PR24&lt;&gt;"",PT24&gt;=QE$43,PT24&lt;&gt;""),AND(PU24&gt;=QE$39,PU24&lt;&gt;"",PW24&gt;=QE$43,PW24&lt;&gt;""),AND(PY24&gt;=QE$39,PY24&lt;&gt;"",QA24&gt;=QE$43,QA24&lt;&gt;""),AND(QB24&gt;=QE$39,QB24&lt;&gt;"",QD24&gt;=QE$43,QD24&lt;&gt;""),AND(QZ24&gt;=RM$39,QZ24&lt;&gt;"",RB24&gt;=RM$43,RB24&lt;&gt;""),AND(RC24&gt;=RM$39,RC24&lt;&gt;"",RE24&gt;=RM$43,RE24&lt;&gt;""),AND(RG24&gt;=RM$39,RG24&lt;&gt;"",RI24&gt;=RM$43,RI24&lt;&gt;""),AND(RJ24&gt;=RM$39,RJ24&lt;&gt;"",RL24&gt;=RM$43,RL24&lt;&gt;""),AND(SH24&gt;=SU$39,SH24&lt;&gt;"",SJ24&gt;=SU$43,SJ24&lt;&gt;""),AND(SK24&gt;=SU$39,SK24&lt;&gt;"",SM24&gt;=SU$43,SM24&lt;&gt;""),AND(SO24&gt;=SU$39,SO24&lt;&gt;"",SQ24&gt;=SU$43,SQ24&lt;&gt;""),AND(SR24&gt;=SU$39,SR24&lt;&gt;"",ST24&gt;=SU$43,ST24&lt;&gt;"")),"P","")</f>
        <v/>
      </c>
      <c r="I24" s="3" t="str">
        <f>IF(OR(AND(AQ24&gt;=AY$43,AQ24&lt;&gt;"",AN24=""),AND(AT24&gt;=AY$43,AT24&lt;&gt;"",AN24=""),AND(AX24&gt;=AY$43,AX24&lt;&gt;"",AN24=""),AND(BR24&gt;=BZ$43,BR24&lt;&gt;"",BO24=""),AND(BU24&gt;=BZ$43,BU24&lt;&gt;"",BO24=""),AND(BY24&gt;=BZ$43,BY24&lt;&gt;"",BO24=""),AND(CS24&gt;=DA$43,CS24&lt;&gt;"",CP24=""),AND(CV24&gt;=DA$43,CV24&lt;&gt;"",CP24=""),AND(CZ24&gt;=DA$43,CZ24&lt;&gt;"",CP24=""),AND(DZ24&gt;=EK$43,DZ24&lt;&gt;""),AND(EC24&gt;=EK$43,EC24&lt;&gt;""),AND(EG24&gt;=EK$43,EG24&lt;&gt;""),AND(EJ24&gt;=EK$43,EJ24&lt;&gt;""),AND(FH24&gt;=FS$43,FH24&lt;&gt;""),AND(FK24&gt;=FS$43,FK24&lt;&gt;""),AND(FO24&gt;=FS$43,FO24&lt;&gt;""),AND(FR24&gt;=FS$43,FR24&lt;&gt;""),AND(GP24&gt;=HA$43,GP24&lt;&gt;""),AND(GS24&gt;=HA$43,GS24&lt;&gt;""),AND(GW24&gt;=HA$43,GW24&lt;&gt;""),AND(GZ24&gt;=HA$43,GZ24&lt;&gt;""),AND(HX24&gt;=II$43,HX24&lt;&gt;""),AND(IA24&gt;=II$43,IA24&lt;&gt;""),AND(IE24&gt;=II$43,IE24&lt;&gt;""),AND(IH24&gt;=II$43,IH24&lt;&gt;""),AND(JF24&gt;=JQ$43,JF24&lt;&gt;""),AND(JI24&gt;=JQ$43,JI24&lt;&gt;""),AND(JM24&gt;=JQ$43,JM24&lt;&gt;""),AND(JP24&gt;=JQ$43,JP24&lt;&gt;""),AND(KN24&gt;=KY$43,KN24&lt;&gt;""),AND(KQ24&gt;=KY$43,KQ24&lt;&gt;""),AND(KU24&gt;=KY$43,KU24&lt;&gt;""),AND(KX24&gt;=KY$43,KX24&lt;&gt;""),AND(LV24&gt;=MG$43,LV24&lt;&gt;""),AND(LY24&gt;=MG$43,LY24&lt;&gt;""),AND(MC24&gt;=MG$43,MC24&lt;&gt;""),AND(MF24&gt;=MG$43,MF24&lt;&gt;""),AND(ND24&gt;=NO$43,ND24&lt;&gt;""),AND(NG24&gt;=NO$43,NG24&lt;&gt;""),AND(NK24&gt;=NO$43,NK24&lt;&gt;""),AND(NN24&gt;=NO$43,NN24&lt;&gt;""),AND(OL24&gt;=OW$43,OL24&lt;&gt;""),AND(OO24&gt;=OW$43,OO24&lt;&gt;""),AND(OS24&gt;=OW$43,OS24&lt;&gt;""),AND(OV24&gt;=OW$43,OV24&lt;&gt;""),AND(PT24&gt;=QE$43,PT24&lt;&gt;""),AND(PW24&gt;=QE$43,PW24&lt;&gt;""),AND(QA24&gt;=QE$43,QA24&lt;&gt;""),AND(QD24&gt;=QE$43,QD24&lt;&gt;""),AND(RB24&gt;=RM$43,RB24&lt;&gt;""),AND(RE24&gt;=RM$43,RE24&lt;&gt;""),AND(RI24&gt;=RM$43,RI24&lt;&gt;""),AND(RL24&gt;=RM$43,RL24&lt;&gt;""),AND(SJ24&gt;=SU$43,SJ24&lt;&gt;""),AND(SM24&gt;=SU$43,SM24&lt;&gt;""),AND(SQ24&gt;=SU$43,SQ24&lt;&gt;""),AND(ST24&gt;=SU$43,ST24&lt;&gt;"")),"P","")</f>
        <v/>
      </c>
      <c r="J24" s="36" t="str">
        <f>IF(AND(I24="P",H24=""),"No DD",IF(OR(AND(AO24&gt;=AY$42,AO24&lt;&gt;"",AQ24&gt;=AY$46,AQ24&lt;&gt;"",AN24=""),AND(AR24&gt;=AY$42,AR24&lt;&gt;"",AT24&gt;=AY$46,AT24&lt;&gt;"",AN24=""),AND(AV24&gt;=AY$42,AV24&lt;&gt;"",AX24&gt;=AY$46,AX24&lt;&gt;"",AN24=""),AND(BP24&gt;=BZ$42,BP24&lt;&gt;"",BR24&gt;=BZ$46,BR24&lt;&gt;"",BO24=""),AND(BS24&gt;=BZ$42,BS24&lt;&gt;"",BU24&gt;=BZ$46,BU24&lt;&gt;"",BO24=""),AND(BW24&gt;=BZ$42,BW24&lt;&gt;"",BY24&gt;=BZ$46,BY24&lt;&gt;"",BO24=""),AND(CQ24&gt;=DA$42,CQ24&lt;&gt;"",CS24&gt;=DA$46,CS24&lt;&gt;"",CP24=""),AND(CT24&gt;=DA$42,CT24&lt;&gt;"",CV24&gt;=DA$46,CV24&lt;&gt;"",CP24=""),AND(CX24&gt;=DA$42,CX24&lt;&gt;"",CZ24&gt;=DA$46,CZ24&lt;&gt;"",CP24=""),AND(DX24&gt;=EK$42,DX24&lt;&gt;"",DZ24&gt;=EK$46,DZ24&lt;&gt;""),AND(EA24&gt;=EK$42,EA24&lt;&gt;"",EC24&gt;=EK$46,EC24&lt;&gt;""),AND(EE24&gt;=EK$42,EE24&lt;&gt;"",EG24&gt;=EK$46,EG24&lt;&gt;""),AND(EH24&gt;=EK$42,EH24&lt;&gt;"",EJ24&gt;=EK$46,EJ24&lt;&gt;""),AND(FF24&gt;=FS$42,FF24&lt;&gt;"",FH24&gt;=FS$46,FH24&lt;&gt;""),AND(FI24&gt;=FS$42,FI24&lt;&gt;"",FK24&gt;=FS$46,FK24&lt;&gt;""),AND(FM24&gt;=FS$42,FM24&lt;&gt;"",FO24&gt;=FS$46,FO24&lt;&gt;""),AND(FP24&gt;=FS$42,FP24&lt;&gt;"",FR24&gt;=FS$46,FR24&lt;&gt;""),AND(GN24&gt;=HA$42,GN24&lt;&gt;"",GP24&gt;=HA$46,GP24&lt;&gt;""),AND(GQ24&gt;=HA$42,GQ24&lt;&gt;"",GS24&gt;=HA$46,GS24&lt;&gt;""),AND(GU24&gt;=HA$42,GU24&lt;&gt;"",GW24&gt;=HA$46,GW24&lt;&gt;""),AND(GX24&gt;=HA$42,GX24&lt;&gt;"",GZ24&gt;=HA$46,GZ24&lt;&gt;""),AND(HV24&gt;=II$42,HV24&lt;&gt;"",HX24&gt;=II$46,HX24&lt;&gt;""),AND(HY24&gt;=II$42,HY24&lt;&gt;"",IA24&gt;=II$46,IA24&lt;&gt;""),AND(IC24&gt;=II$42,IC24&lt;&gt;"",IE24&gt;=II$46,IE24&lt;&gt;""),AND(IF24&gt;=II$42,IF24&lt;&gt;"",IH24&gt;=II$46,IH24&lt;&gt;""),AND(JD24&gt;=JQ$42,JD24&lt;&gt;"",JF24&gt;=JQ$46,JF24&lt;&gt;""),AND(JG24&gt;=JQ$42,JG24&lt;&gt;"",JI24&gt;=JQ$46,JI24&lt;&gt;""),AND(JK24&gt;=JQ$42,JK24&lt;&gt;"",JM24&gt;=JQ$46,JM24&lt;&gt;""),AND(JN24&gt;=JQ$42,JN24&lt;&gt;"",JP24&gt;=JQ$46,JP24&lt;&gt;""),AND(KL24&gt;=KY$42,KL24&lt;&gt;"",KN24&gt;=KY$46,KN24&lt;&gt;""),AND(KO24&gt;=KY$42,KO24&lt;&gt;"",KQ24&gt;=KY$46,KQ24&lt;&gt;""),AND(KS24&gt;=KY$42,KS24&lt;&gt;"",KU24&gt;=KY$46,KU24&lt;&gt;""),AND(KV24&gt;=KY$42,KV24&lt;&gt;"",KX24&gt;=KY$46,KX24&lt;&gt;""),AND(LT24&gt;=MG$42,LT24&lt;&gt;"",LV24&gt;=MG$46,LV24&lt;&gt;""),AND(LW24&gt;=MG$42,LW24&lt;&gt;"",LY24&gt;=MG$46,LY24&lt;&gt;""),AND(MA24&gt;=MG$42,MA24&lt;&gt;"",MC24&gt;=MG$46,MC24&lt;&gt;""),AND(MD24&gt;=MG$42,MD24&lt;&gt;"",MF24&gt;=MG$46,MF24&lt;&gt;""),AND(NB24&gt;=NO$42,NB24&lt;&gt;"",ND24&gt;=NO$46,ND24&lt;&gt;""),AND(NE24&gt;=NO$42,NE24&lt;&gt;"",NG24&gt;=NO$46,NG24&lt;&gt;""),AND(NI24&gt;=NO$42,NI24&lt;&gt;"",NK24&gt;=NO$46,NK24&lt;&gt;""),AND(NL24&gt;=NO$42,NL24&lt;&gt;"",NN24&gt;=NO$46,NN24&lt;&gt;""),AND(OJ24&gt;=OW$42,OJ24&lt;&gt;"",OL24&gt;=OW$46,OL24&lt;&gt;""),AND(OM24&gt;=OW$42,OM24&lt;&gt;"",OO24&gt;=OW$46,OO24&lt;&gt;""),AND(OQ24&gt;=OW$42,OQ24&lt;&gt;"",OS24&gt;=OW$46,OS24&lt;&gt;""),AND(OT24&gt;=OW$42,OT24&lt;&gt;"",OV24&gt;=OW$46,OV24&lt;&gt;""),AND(PR24&gt;=QE$42,PR24&lt;&gt;"",PT24&gt;=QE$46,PT24&lt;&gt;""),AND(PU24&gt;=QE$42,PU24&lt;&gt;"",PW24&gt;=QE$46,PW24&lt;&gt;""),AND(PY24&gt;=QE$42,PY24&lt;&gt;"",QA24&gt;=QE$46,QA24&lt;&gt;""),AND(QB24&gt;=QE$42,QB24&lt;&gt;"",QD24&gt;=QE$46,QD24&lt;&gt;""),AND(QZ24&gt;=RM$42,QZ24&lt;&gt;"",RB24&gt;=RM$46,RB24&lt;&gt;""),AND(RC24&gt;=RM$42,RC24&lt;&gt;"",RE24&gt;=RM$46,RE24&lt;&gt;""),AND(RG24&gt;=RM$42,RG24&lt;&gt;"",RI24&gt;=RM$46,RI24&lt;&gt;""),AND(RJ24&gt;=RM$42,RJ24&lt;&gt;"",RL24&gt;=RM$46,RL24&lt;&gt;""),AND(SH24&gt;=SU$42,SH24&lt;&gt;"",SJ24&gt;=SU$46,SJ24&lt;&gt;""),AND(SK24&gt;=SU$42,SK24&lt;&gt;"",SM24&gt;=SU$46,SM24&lt;&gt;""),AND(SO24&gt;=SU$42,SO24&lt;&gt;"",SQ24&gt;=SU$46,SQ24&lt;&gt;""),AND(SR24&gt;=SU$42,SR24&lt;&gt;"",ST24&gt;=SU$46,ST24&lt;&gt;"")),"Merit",IF(OR(AND(AO24&gt;=AY$41,AO24&lt;&gt;"",AQ24&gt;=AY$45,AQ24&lt;&gt;"",AN24=""),AND(AR24&gt;=AY$41,AR24&lt;&gt;"",AT24&gt;=AY$45,AT24&lt;&gt;"",AN24=""),AND(AV24&gt;=AY$41,AV24&lt;&gt;"",AX24&gt;=AY$45,AX24&lt;&gt;"",AN24=""),AND(BP24&gt;=BZ$41,BP24&lt;&gt;"",BR24&gt;=BZ$45,BR24&lt;&gt;"",BO24=""),AND(BS24&gt;=BZ$41,BS24&lt;&gt;"",BU24&gt;=BZ$45,BU24&lt;&gt;"",BO24=""),AND(BW24&gt;=BZ$41,BW24&lt;&gt;"",BY24&gt;=BZ$45,BY24&lt;&gt;"",BO24=""),AND(CQ24&gt;=DA$41,CQ24&lt;&gt;"",CS24&gt;=DA$45,CS24&lt;&gt;"",CP24=""),AND(CT24&gt;=DA$41,CT24&lt;&gt;"",CV24&gt;=DA$45,CV24&lt;&gt;"",CP24=""),AND(CX24&gt;=DA$41,CX24&lt;&gt;"",CZ24&gt;=DA$45,CZ24&lt;&gt;"",CP24=""),AND(DX24&gt;=EK$41,DX24&lt;&gt;"",DZ24&gt;=EK$45,DZ24&lt;&gt;""),AND(EA24&gt;=EK$41,EA24&lt;&gt;"",EC24&gt;=EK$45,EC24&lt;&gt;""),AND(EE24&gt;=EK$41,EE24&lt;&gt;"",EG24&gt;=EK$45,EG24&lt;&gt;""),AND(EH24&gt;=EK$41,EH24&lt;&gt;"",EJ24&gt;=EK$45,EJ24&lt;&gt;""),AND(FF24&gt;=FS$41,FF24&lt;&gt;"",FH24&gt;=FS$45,FH24&lt;&gt;""),AND(FI24&gt;=FS$41,FI24&lt;&gt;"",FK24&gt;=FS$45,FK24&lt;&gt;""),AND(FM24&gt;=FS$41,FM24&lt;&gt;"",FO24&gt;=FS$45,FO24&lt;&gt;""),AND(FP24&gt;=FS$41,FP24&lt;&gt;"",FR24&gt;=FS$45,FR24&lt;&gt;""),AND(GN24&gt;=HA$41,GN24&lt;&gt;"",GP24&gt;=HA$45,GP24&lt;&gt;""),AND(GQ24&gt;=HA$41,GQ24&lt;&gt;"",GS24&gt;=HA$45,GS24&lt;&gt;""),AND(GU24&gt;=HA$41,GU24&lt;&gt;"",GW24&gt;=HA$45,GW24&lt;&gt;""),AND(GX24&gt;=HA$41,GX24&lt;&gt;"",GZ24&gt;=HA$45,GZ24&lt;&gt;""),AND(HV24&gt;=II$41,HV24&lt;&gt;"",HX24&gt;=II$45,HX24&lt;&gt;""),AND(HY24&gt;=II$41,HY24&lt;&gt;"",IA24&gt;=II$45,IA24&lt;&gt;""),AND(IC24&gt;=II$41,IC24&lt;&gt;"",IE24&gt;=II$45,IE24&lt;&gt;""),AND(IF24&gt;=II$41,IF24&lt;&gt;"",IH24&gt;=II$45,IH24&lt;&gt;""),AND(JD24&gt;=JQ$41,JD24&lt;&gt;"",JF24&gt;=JQ$45,JF24&lt;&gt;""),AND(JG24&gt;=JQ$41,JG24&lt;&gt;"",JI24&gt;=JQ$45,JI24&lt;&gt;""),AND(JK24&gt;=JQ$41,JK24&lt;&gt;"",JM24&gt;=JQ$45,JM24&lt;&gt;""),AND(JN24&gt;=JQ$41,JN24&lt;&gt;"",JP24&gt;=JQ$45,JP24&lt;&gt;""),AND(KL24&gt;=KY$41,KL24&lt;&gt;"",KN24&gt;=KY$45,KN24&lt;&gt;""),AND(KO24&gt;=KY$41,KO24&lt;&gt;"",KQ24&gt;=KY$45,KQ24&lt;&gt;""),AND(KS24&gt;=KY$41,KS24&lt;&gt;"",KU24&gt;=KY$45,KU24&lt;&gt;""),AND(KV24&gt;=KY$41,KV24&lt;&gt;"",KX24&gt;=KY$45,KX24&lt;&gt;""),AND(LT24&gt;=MG$41,LT24&lt;&gt;"",LV24&gt;=MG$45,LV24&lt;&gt;""),AND(LW24&gt;=MG$41,LW24&lt;&gt;"",LY24&gt;=MG$45,LY24&lt;&gt;""),AND(MA24&gt;=MG$41,MA24&lt;&gt;"",MC24&gt;=MG$45,MC24&lt;&gt;""),AND(MD24&gt;=MG$41,MD24&lt;&gt;"",MF24&gt;=MG$45,MF24&lt;&gt;""),AND(NB24&gt;=NO$41,NB24&lt;&gt;"",ND24&gt;=NO$45,ND24&lt;&gt;""),AND(NE24&gt;=NO$41,NE24&lt;&gt;"",NG24&gt;=NO$45,NG24&lt;&gt;""),AND(NI24&gt;=NO$41,NI24&lt;&gt;"",NK24&gt;=NO$45,NK24&lt;&gt;""),AND(NL24&gt;=NO$41,NL24&lt;&gt;"",NN24&gt;=NO$45,NN24&lt;&gt;""),AND(OJ24&gt;=OW$41,OJ24&lt;&gt;"",OL24&gt;=OW$45,OL24&lt;&gt;""),AND(OM24&gt;=OW$41,OM24&lt;&gt;"",OO24&gt;=OW$45,OO24&lt;&gt;""),AND(OQ24&gt;=OW$41,OQ24&lt;&gt;"",OS24&gt;=OW$45,OS24&lt;&gt;""),AND(OT24&gt;=OW$41,OT24&lt;&gt;"",OV24&gt;=OW$45,OV24&lt;&gt;""),AND(PR24&gt;=QE$41,PR24&lt;&gt;"",PT24&gt;=QE$45,PT24&lt;&gt;""),AND(PU24&gt;=QE$41,PU24&lt;&gt;"",PW24&gt;=QE$45,PW24&lt;&gt;""),AND(PY24&gt;=QE$41,PY24&lt;&gt;"",QA24&gt;=QE$45,QA24&lt;&gt;""),AND(QB24&gt;=QE$41,QB24&lt;&gt;"",QD24&gt;=QE$45,QD24&lt;&gt;""),AND(QZ24&gt;=RM$41,QZ24&lt;&gt;"",RB24&gt;=RM$45,RB24&lt;&gt;""),AND(RC24&gt;=RM$41,RC24&lt;&gt;"",RE24&gt;=RM$45,RE24&lt;&gt;""),AND(RG24&gt;=RM$41,RG24&lt;&gt;"",RI24&gt;=RM$45,RI24&lt;&gt;""),AND(RJ24&gt;=RM$41,RJ24&lt;&gt;"",RL24&gt;=RM$45,RL24&lt;&gt;""),AND(SH24&gt;=SU$41,SH24&lt;&gt;"",SJ24&gt;=SU$45,SJ24&lt;&gt;""),AND(SK24&gt;=SU$41,SK24&lt;&gt;"",SM24&gt;=SU$45,SM24&lt;&gt;""),AND(SO24&gt;=SU$41,SO24&lt;&gt;"",SQ24&gt;=SU$45,SQ24&lt;&gt;""),AND(SR24&gt;=SU$41,SR24&lt;&gt;"",ST24&gt;=SU$45,ST24&lt;&gt;"")),"Excellence",IF(K24="P","Worlds Team",IF(H24="P","National Team","")))))</f>
        <v/>
      </c>
      <c r="K24" s="3" t="str">
        <f>IF(OR(AND(AO24&gt;=AY$40,AO24&lt;&gt;"",AQ24&gt;=AY$44,AQ24&lt;&gt;"",AN24=""),AND(AR24&gt;=AY$40,AR24&lt;&gt;"",AT24&gt;=AY$44,AT24&lt;&gt;"",AN24=""),AND(AV24&gt;=AY$40,AV24&lt;&gt;"",AX24&gt;=AY$44,AX24&lt;&gt;"",AN24=""),AND(BP24&gt;=BZ$40,BP24&lt;&gt;"",BR24&gt;=BZ$44,BR24&lt;&gt;"",BO24=""),AND(BS24&gt;=BZ$40,BS24&lt;&gt;"",BU24&gt;=BZ$44,BU24&lt;&gt;"",BO24=""),AND(BW24&gt;=BZ$40,BW24&lt;&gt;"",BY24&gt;=BZ$44,BY24&lt;&gt;"",BO24=""),AND(CQ24&gt;=DA$40,CQ24&lt;&gt;"",CS24&gt;=DA$44,CS24&lt;&gt;"",CP24=""),AND(CT24&gt;=DA$40,CT24&lt;&gt;"",CV24&gt;=DA$44,CV24&lt;&gt;"",CP24=""),AND(CX24&gt;=DA$40,CX24&lt;&gt;"",CZ24&gt;=DA$44,CZ24&lt;&gt;"",CP24=""),AND(DX24&gt;=EK$40,DX24&lt;&gt;"",DZ24&gt;=EK$44,DZ24&lt;&gt;""),AND(EA24&gt;=EK$40,EA24&lt;&gt;"",EC24&gt;=EK$44,EC24&lt;&gt;""),AND(EE24&gt;=EK$40,EE24&lt;&gt;"",EG24&gt;=EK$44,EG24&lt;&gt;""),AND(EH24&gt;=EK$40,EH24&lt;&gt;"",EJ24&gt;=EK$44,EJ24&lt;&gt;""),AND(FF24&gt;=FS$40,FF24&lt;&gt;"",FH24&gt;=FS$44,FH24&lt;&gt;""),AND(FI24&gt;=FS$40,FI24&lt;&gt;"",FK24&gt;=FS$44,FK24&lt;&gt;""),AND(FM24&gt;=FS$40,FM24&lt;&gt;"",FO24&gt;=FS$44,FO24&lt;&gt;""),AND(FP24&gt;=FS$40,FP24&lt;&gt;"",FR24&gt;=FS$44,FR24&lt;&gt;""),AND(GN24&gt;=HA$40,GN24&lt;&gt;"",GP24&gt;=HA$44,GP24&lt;&gt;""),AND(GQ24&gt;=HA$40,GQ24&lt;&gt;"",GS24&gt;=HA$44,GS24&lt;&gt;""),AND(GU24&gt;=HA$40,GU24&lt;&gt;"",GW24&gt;=HA$44,GW24&lt;&gt;""),AND(GX24&gt;=HA$40,GX24&lt;&gt;"",GZ24&gt;=HA$44,GZ24&lt;&gt;""),AND(HV24&gt;=II$40,HV24&lt;&gt;"",HX24&gt;=II$44,HX24&lt;&gt;""),AND(HY24&gt;=II$40,HY24&lt;&gt;"",IA24&gt;=II$44,IA24&lt;&gt;""),AND(IC24&gt;=II$40,IC24&lt;&gt;"",IE24&gt;=II$44,IE24&lt;&gt;""),AND(IF24&gt;=II$40,IF24&lt;&gt;"",IH24&gt;=II$44,IH24&lt;&gt;""),AND(JD24&gt;=JQ$40,JD24&lt;&gt;"",JF24&gt;=JQ$44,JF24&lt;&gt;""),AND(JG24&gt;=JQ$40,JG24&lt;&gt;"",JI24&gt;=JQ$44,JI24&lt;&gt;""),AND(JK24&gt;=JQ$40,JK24&lt;&gt;"",JM24&gt;=JQ$44,JM24&lt;&gt;""),AND(JN24&gt;=JQ$40,JN24&lt;&gt;"",JP24&gt;=JQ$44,JP24&lt;&gt;""),AND(KL24&gt;=KY$40,KL24&lt;&gt;"",KN24&gt;=KY$44,KN24&lt;&gt;""),AND(KO24&gt;=KY$40,KO24&lt;&gt;"",KQ24&gt;=KY$44,KQ24&lt;&gt;""),AND(KS24&gt;=KY$40,KS24&lt;&gt;"",KU24&gt;=KY$44,KU24&lt;&gt;""),AND(KV24&gt;=KY$40,KV24&lt;&gt;"",KX24&gt;=KY$44,KX24&lt;&gt;""),AND(LT24&gt;=MG$40,LT24&lt;&gt;"",LV24&gt;=MG$44,LV24&lt;&gt;""),AND(LW24&gt;=MG$40,LW24&lt;&gt;"",LY24&gt;=MG$44,LY24&lt;&gt;""),AND(MA24&gt;=MG$40,MA24&lt;&gt;"",MC24&gt;=MG$44,MC24&lt;&gt;""),AND(MD24&gt;=MG$40,MD24&lt;&gt;"",MF24&gt;=MG$44,MF24&lt;&gt;""),AND(NB24&gt;=NO$40,NB24&lt;&gt;"",ND24&gt;=NO$44,ND24&lt;&gt;""),AND(NE24&gt;=NO$40,NE24&lt;&gt;"",NG24&gt;=NO$44,NG24&lt;&gt;""),AND(NI24&gt;=NO$40,NI24&lt;&gt;"",NK24&gt;=NO$44,NK24&lt;&gt;""),AND(NL24&gt;=NO$40,NL24&lt;&gt;"",NN24&gt;=NO$44,NN24&lt;&gt;""),AND(OJ24&gt;=OW$40,OJ24&lt;&gt;"",OL24&gt;=OW$44,OL24&lt;&gt;""),AND(OM24&gt;=OW$40,OM24&lt;&gt;"",OO24&gt;=OW$44,OO24&lt;&gt;""),AND(OQ24&gt;=OW$40,OQ24&lt;&gt;"",OS24&gt;=OW$44,OS24&lt;&gt;""),AND(OT24&gt;=OW$40,OT24&lt;&gt;"",OV24&gt;=OW$44,OV24&lt;&gt;""),AND(PR24&gt;=QE$40,PR24&lt;&gt;"",PT24&gt;=QE$44,PT24&lt;&gt;""),AND(PU24&gt;=QE$40,PU24&lt;&gt;"",PW24&gt;=QE$44,PW24&lt;&gt;""),AND(PY24&gt;=QE$40,PY24&lt;&gt;"",QA24&gt;=QE$44,QA24&lt;&gt;""),AND(QB24&gt;=QE$40,QB24&lt;&gt;"",QD24&gt;=QE$44,QD24&lt;&gt;""),AND(QZ24&gt;=RM$40,QZ24&lt;&gt;"",RB24&gt;=RM$44,RB24&lt;&gt;""),AND(RC24&gt;=RM$40,RC24&lt;&gt;"",RE24&gt;=RM$44,RE24&lt;&gt;""),AND(RG24&gt;=RM$40,RG24&lt;&gt;"",RI24&gt;=RM$44,RI24&lt;&gt;""),AND(RJ24&gt;=RM$40,RJ24&lt;&gt;"",RL24&gt;=RM$44,RL24&lt;&gt;""),AND(SH24&gt;=SU$40,SH24&lt;&gt;"",SJ24&gt;=SU$44,SJ24&lt;&gt;""),AND(SK24&gt;=SU$40,SK24&lt;&gt;"",SM24&gt;=SU$44,SM24&lt;&gt;""),AND(SO24&gt;=SU$40,SO24&lt;&gt;"",SQ24&gt;=SU$44,SQ24&lt;&gt;""),AND(SR24&gt;=SU$40,SR24&lt;&gt;"",ST24&gt;=SU$44,ST24&lt;&gt;"")),"P","")</f>
        <v/>
      </c>
      <c r="L24" s="8">
        <f>IF(COUNT(AQ24,AT24,BR24,BU24,CS24,CV24)&gt;0,LARGE((AQ24,AT24,BR24,BU24,CS24,CV24),1),0)</f>
        <v>45.169999999999995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IF(COUNT(AQ24,AT24,BR24,BU24,CS24,CV24)&gt;1,LARGE((AQ24,AT24,BR24,BU24,CS24,CV24),2),0)</f>
        <v>44.28</v>
      </c>
      <c r="O24" s="8" t="str">
        <f>IF(N24="","",IF(OR(N24=CS24,N24=CV24),$CA$1,IF(OR(N24=BR24,N24=BU24),$AZ$1,IF(OR(N24=AQ24,N24=AT24),$Y$1,""))))</f>
        <v>2024 Nationals</v>
      </c>
      <c r="P24" s="8">
        <f>IF(COUNT(AQ24,AT24,BR24,BU24,CS24,CV24)&gt;2,MAX(AX24,BY24,CZ24,LARGE((AQ24,AT24,BR24,BU24,CS24,CV24),3)),IF(MAX(AX24,BY24,CZ24)&gt;0,MAX(AX24,BY24,CZ24),0))</f>
        <v>27.119999999999997</v>
      </c>
      <c r="Q24" s="8" t="str">
        <f>IF(P24="","",IF(OR(P24=CS24,P24=CV24,P24=CZ24),$CA$1,IF(OR(P24=BR24,P24=BU24,P24=BY24),$AZ$1,IF(OR(P24=AQ24,P24=AT24,P24=AX24),$Y$1,""))))</f>
        <v>2024 Elite Canada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8.6999999999999993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Nationals</v>
      </c>
      <c r="T24" s="8">
        <f>IF(MAX(IF(AO24&gt;=$AY$39,AP24,0),IF(AR24&gt;=$AY$39,AS24,0),IF(AV24&gt;=$AY$39,AW24,0),IF(BP24&gt;=$BZ$39,BQ24,0),IF(BS24&gt;=$BZ$39,BT24,0),IF(BW24&gt;=$BZ$39,BX24,0),IF(CQ24&gt;=$DA$39,CR24,0),IF(CT24&gt;=$DA$39,CU24,0),IF(CX24&gt;=$DA$39,CY24,0),IF(DX24&gt;=$EK$39,DY24,0),IF(EA24&gt;=$EK$39,EB24,0),IF(EE24&gt;=$EK$39,EF24,0),IF(EH24&gt;=$EK$39,EI24,0),IF(FF24&gt;=$FS$39,FG24,0),IF(FI24&gt;=$FS$39,FJ24,0),IF(FM24&gt;=$FS$39,FN24,0),IF(FP24&gt;=$FS$39,FQ24,0),IF(GN24&gt;=$HA$39,GO24,0),IF(GQ24&gt;=$HA$39,GR24,0),IF(GU24&gt;=$HA$39,GV24,0),IF(GX24&gt;=$HA$39,GY24,0),IF(HV24&gt;=$II$39,HW24,0),IF(HY24&gt;=$II$39,HZ24,0),IF(IC24&gt;=$II$39,ID24,0),IF(IF24&gt;=$II$39,IG24,0),IF(JD24&gt;=$JQ$39,JE24,0),IF(JG24&gt;=$JQ$39,JH24,0),IF(JK24&gt;=$JQ$39,JL24,0),IF(JN24&gt;=$JQ$39,JO24,0),IF(KL24&gt;=$KY$39,KM24,0),IF(KO24&gt;=$KY$39,KP24,0),IF(KS24&gt;=$KY$39,KT24,0),IF(KV24&gt;=$KY$39,KW24,0),IF(LT24&gt;=$MG$39,LU24,0),IF(LW24&gt;=$MG$39,LX24,0),IF(MA24&gt;=$MG$39,MB24,0),IF(MD24&gt;=$MG$39,ME24,0),IF(NB24&gt;=$NO$39,NC24,0),IF(NE24&gt;=$NO$39,NF24,0),IF(NI24&gt;=$NO$39,NJ24,0),IF(NL24&gt;=$NO$39,NM24,0),IF(OJ24&gt;=$OW$39,OK24,0),IF(OM24&gt;=$OW$39,ON24,0),IF(OQ24&gt;=$OW$39,OR24,0),IF(OT24&gt;=$OW$39,OU24,0),IF(PR24&gt;=$QE$39,PS24,0),IF(PU24&gt;=$QE$39,PV24,0),IF(PY24&gt;=$QE$39,PZ24,0),IF(QB24&gt;=$QE$39,QC24,0),IF(QZ24&gt;=$RM$39,RA24,0),IF(RC24&gt;=$RM$39,RD24,0),IF(RG24&gt;=$RM$39,RH24,0),IF(RJ24&gt;=$RM$39,RK24,0),IF(SH24&gt;=$SU$39,SI24,0),IF(SK24&gt;=$SU$39,SL24,0),IF(SO24&gt;=$SU$39,SP24,0),IF(SR24&gt;=$SU$39,SS24,0))&gt;0,MAX(IF(AO24&gt;=$AY$39,AP24,0),IF(AR24&gt;=$AY$39,AS24,0),IF(AV24&gt;=$AY$39,AW24,0),IF(BP24&gt;=$BZ$39,BQ24,0),IF(BS24&gt;=$BZ$39,BT24,0),IF(BW24&gt;=$BZ$39,BX24,0),IF(CQ24&gt;=$DA$39,CR24,0),IF(CT24&gt;=$DA$39,CU24,0),IF(CX24&gt;=$DA$39,CY24,0),IF(DX24&gt;=$EK$39,DY24,0),IF(EA24&gt;=$EK$39,EB24,0),IF(EE24&gt;=$EK$39,EF24,0),IF(EH24&gt;=$EK$39,EI24,0),IF(FF24&gt;=$FS$39,FG24,0),IF(FI24&gt;=$FS$39,FJ24,0),IF(FM24&gt;=$FS$39,FN24,0),IF(FP24&gt;=$FS$39,FQ24,0),IF(GN24&gt;=$HA$39,GO24,0),IF(GQ24&gt;=$HA$39,GR24,0),IF(GU24&gt;=$HA$39,GV24,0),IF(GX24&gt;=$HA$39,GY24,0),IF(HV24&gt;=$II$39,HW24,0),IF(HY24&gt;=$II$39,HZ24,0),IF(IC24&gt;=$II$39,ID24,0),IF(IF24&gt;=$II$39,IG24,0),IF(JD24&gt;=$JQ$39,JE24,0),IF(JG24&gt;=$JQ$39,JH24,0),IF(JK24&gt;=$JQ$39,JL24,0),IF(JN24&gt;=$JQ$39,JO24,0),IF(KL24&gt;=$KY$39,KM24,0),IF(KO24&gt;=$KY$39,KP24,0),IF(KS24&gt;=$KY$39,KT24,0),IF(KV24&gt;=$KY$39,KW24,0),IF(LT24&gt;=$MG$39,LU24,0),IF(LW24&gt;=$MG$39,LX24,0),IF(MA24&gt;=$MG$39,MB24,0),IF(MD24&gt;=$MG$39,ME24,0),IF(NB24&gt;=$NO$39,NC24,0),IF(NE24&gt;=$NO$39,NF24,0),IF(NI24&gt;=$NO$39,NJ24,0),IF(NL24&gt;=$NO$39,NM24,0),IF(OJ24&gt;=$OW$39,OK24,0),IF(OM24&gt;=$OW$39,ON24,0),IF(OQ24&gt;=$OW$39,OR24,0),IF(OT24&gt;=$OW$39,OU24,0),IF(PR24&gt;=$QE$39,PS24,0),IF(PU24&gt;=$QE$39,PV24,0),IF(PY24&gt;=$QE$39,PZ24,0),IF(QB24&gt;=$QE$39,QC24,0),IF(QZ24&gt;=$RM$39,RA24,0),IF(RC24&gt;=$RM$39,RD24,0),IF(RG24&gt;=$RM$39,RH24,0),IF(RJ24&gt;=$RM$39,RK24,0),IF(SH24&gt;=$SU$39,SI24,0),IF(SK24&gt;=$SU$39,SL24,0),IF(SO24&gt;=$SU$39,SP24,0),IF(SR24&gt;=$SU$39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>IF(AA24&gt;0,AA24,"")</f>
        <v/>
      </c>
      <c r="AP24" s="38" t="str">
        <f>IF(AB24&gt;0,AB24,"")</f>
        <v/>
      </c>
      <c r="AQ24" s="40" t="str">
        <f>IF(SUM(Y24:AB24)-AC24&gt;0,SUM(Y24:AB24)-AC24,"")</f>
        <v/>
      </c>
      <c r="AR24" s="40" t="str">
        <f>IF(AF24&gt;0,AF24,"")</f>
        <v/>
      </c>
      <c r="AS24" s="40" t="str">
        <f>IF(AG24&gt;0,AG24,"")</f>
        <v/>
      </c>
      <c r="AT24" s="40" t="str">
        <f>IF(SUM(AD24:AG24)-AH24&gt;0,SUM(AD24:AG24)-AH24,"")</f>
        <v/>
      </c>
      <c r="AU24" s="40" t="str">
        <f>IF(AQ24="","",MAX(AQ24,AT24))</f>
        <v/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 t="str">
        <f>IF(SUM(AU24,AX24)&gt;0,SUM(AU24,AX24),"")</f>
        <v/>
      </c>
      <c r="AZ24" s="26">
        <v>8.1999999999999993</v>
      </c>
      <c r="BA24" s="26">
        <v>5.6</v>
      </c>
      <c r="BB24" s="26">
        <v>5.0999999999999996</v>
      </c>
      <c r="BC24" s="26">
        <v>8.2200000000000006</v>
      </c>
      <c r="BD24" s="26">
        <v>0</v>
      </c>
      <c r="BE24" s="26">
        <v>0</v>
      </c>
      <c r="BF24" s="26">
        <v>0</v>
      </c>
      <c r="BG24" s="26">
        <v>0</v>
      </c>
      <c r="BH24" s="26">
        <v>0</v>
      </c>
      <c r="BI24" s="26">
        <v>0</v>
      </c>
      <c r="BJ24" s="26"/>
      <c r="BK24" s="26"/>
      <c r="BL24" s="26"/>
      <c r="BM24" s="26"/>
      <c r="BN24" s="26"/>
      <c r="BO24" s="28"/>
      <c r="BP24" s="39">
        <f>IF(BB24&gt;0,BB24,"")</f>
        <v>5.0999999999999996</v>
      </c>
      <c r="BQ24" s="39">
        <f>IF(BC24&gt;0,BC24,"")</f>
        <v>8.2200000000000006</v>
      </c>
      <c r="BR24" s="11">
        <f>IF(SUM(AZ24:BC24)-BD24&gt;0,SUM(AZ24:BC24)-BD24,"")</f>
        <v>27.119999999999997</v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>
        <f>IF(BR24="","",MAX(BR24,BU24))</f>
        <v>27.119999999999997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27.119999999999997</v>
      </c>
      <c r="CA24" s="22">
        <v>14.4</v>
      </c>
      <c r="CB24" s="22">
        <v>9.4</v>
      </c>
      <c r="CC24" s="22">
        <v>8.6999999999999993</v>
      </c>
      <c r="CD24" s="22">
        <v>12.77</v>
      </c>
      <c r="CE24" s="22">
        <v>0.1</v>
      </c>
      <c r="CF24" s="22">
        <v>14.7</v>
      </c>
      <c r="CG24" s="22">
        <v>8.9</v>
      </c>
      <c r="CH24" s="22">
        <v>8.1999999999999993</v>
      </c>
      <c r="CI24" s="22">
        <v>13.08</v>
      </c>
      <c r="CJ24" s="22">
        <v>0.6</v>
      </c>
      <c r="CK24" s="22"/>
      <c r="CL24" s="22"/>
      <c r="CM24" s="22"/>
      <c r="CN24" s="22"/>
      <c r="CO24" s="22"/>
      <c r="CP24" s="27"/>
      <c r="CQ24" s="38">
        <f>IF(CC24&gt;0,CC24,"")</f>
        <v>8.6999999999999993</v>
      </c>
      <c r="CR24" s="38">
        <f>IF(CD24&gt;0,CD24,"")</f>
        <v>12.77</v>
      </c>
      <c r="CS24" s="40">
        <f>IF(SUM(CA24:CD24)-CE24&gt;0,SUM(CA24:CD24)-CE24,"")</f>
        <v>45.169999999999995</v>
      </c>
      <c r="CT24" s="40">
        <f>IF(CH24&gt;0,CH24,"")</f>
        <v>8.1999999999999993</v>
      </c>
      <c r="CU24" s="40">
        <f>IF(CI24&gt;0,CI24,"")</f>
        <v>13.08</v>
      </c>
      <c r="CV24" s="40">
        <f>IF(SUM(CF24:CI24)-CJ24&gt;0,SUM(CF24:CI24)-CJ24,"")</f>
        <v>44.28</v>
      </c>
      <c r="CW24" s="40">
        <f>IF(CS24="","",MAX(CS24,CV24))</f>
        <v>45.169999999999995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45.169999999999995</v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11.3</v>
      </c>
      <c r="SW24" s="22">
        <f>IF($CP24="P",CB24,(CB24+BA24)/2)</f>
        <v>7.5</v>
      </c>
      <c r="SX24" s="22">
        <f>IF($CP24="P",CC24,(CC24+BB24)/2)</f>
        <v>6.8999999999999995</v>
      </c>
      <c r="SY24" s="22">
        <f>IF($CP24="P",CD24,(CD24+BC24)/2)</f>
        <v>10.495000000000001</v>
      </c>
      <c r="SZ24" s="22">
        <f>IF($CP24="P",CE24,(CE24+BD24)/2)</f>
        <v>0.05</v>
      </c>
      <c r="TA24" s="22">
        <f>IF($CP24="P",CF24,(CF24+BE24)/2)</f>
        <v>7.35</v>
      </c>
      <c r="TB24" s="22">
        <f>IF($CP24="P",CG24,(CG24+BF24)/2)</f>
        <v>4.45</v>
      </c>
      <c r="TC24" s="22">
        <f>IF($CP24="P",CH24,(CH24+BG24)/2)</f>
        <v>4.0999999999999996</v>
      </c>
      <c r="TD24" s="22">
        <f>IF($CP24="P",CI24,(CI24+BH24)/2)</f>
        <v>6.54</v>
      </c>
      <c r="TE24" s="22">
        <f>IF($CP24="P",CJ24,(CJ24+BI24)/2)</f>
        <v>0.3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>
        <f>IF(SX24&gt;0,SX24,"")</f>
        <v>6.8999999999999995</v>
      </c>
      <c r="TM24" s="40">
        <f>IF(SY24&gt;0,SY24,"")</f>
        <v>10.495000000000001</v>
      </c>
      <c r="TN24" s="40">
        <f>IF(SUM(SV24:SY24)-SZ24&gt;0,SUM(SV24:SY24)-SZ24,"")</f>
        <v>36.145000000000003</v>
      </c>
      <c r="TO24" s="40">
        <f>IF(TC24&gt;0,TC24,"")</f>
        <v>4.0999999999999996</v>
      </c>
      <c r="TP24" s="40">
        <f>IF(TD24&gt;0,TD24,"")</f>
        <v>6.54</v>
      </c>
      <c r="TQ24" s="40">
        <f>IF(SUM(TA24:TD24)-TE24&gt;0,SUM(TA24:TD24)-TE24,"")</f>
        <v>22.14</v>
      </c>
      <c r="TR24" s="40">
        <f>IF(MAX(TN24,TQ24)&gt;0,MAX(TN24,TQ24),"")</f>
        <v>36.145000000000003</v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>
        <f>IF(SUM(TR24,TU24)&gt;0,SUM(TR24,TU24),"")</f>
        <v>36.145000000000003</v>
      </c>
    </row>
    <row r="25" spans="1:542" x14ac:dyDescent="0.2">
      <c r="A25" s="4" t="str" cm="1">
        <f t="array" ref="A25">IF(AND(J25&lt;&gt;"",J25&lt;&gt;"No DD"),SUMPRODUCT((J$4:J$37&lt;&gt;"")*(J$4:J$37&lt;&gt;"No DD")*(F$4:F$37&gt;F25))+1,IF(J25="No DD",SUMPRODUCT((J$4:J$37="No DD")*(F$4:F$37&gt;F25))+1+SUMPRODUCT((J$4:J$37&lt;&gt;"")*(J$4:J$37&lt;&gt;"No DD")),""))</f>
        <v/>
      </c>
      <c r="B25" s="4" t="str" cm="1">
        <f t="array" ref="B25">IF(AND(J25&lt;&gt;"",J25&lt;&gt;"No DD",G25=""),SUMPRODUCT((J$4:J$37&lt;&gt;"")*(J$4:J$37&lt;&gt;"No DD")*(G$4:G$37="")*(F$4:F$37&gt;F25))+1,IF(J25="No DD",SUMPRODUCT((J$4:J$37="No DD")*(F$4:F$37&gt;F25)*(G$4:G$37=""))+1+SUMPRODUCT((J$4:J$37&lt;&gt;"")*(G$4:G$37="")*(J$4:J$37&lt;&gt;"No DD")),""))</f>
        <v/>
      </c>
      <c r="C25" s="5" t="s">
        <v>205</v>
      </c>
      <c r="D25" s="4" t="s">
        <v>4</v>
      </c>
      <c r="E25" s="4">
        <v>2007</v>
      </c>
      <c r="F25" s="9">
        <f>SUM(L25:V25)+SUM(L25:T25)*0.0000001+SUM(L25)*0.0000000000001</f>
        <v>105.59001055900455</v>
      </c>
      <c r="G25" s="66"/>
      <c r="H25" s="3" t="str">
        <f>IF(OR(AND(AO25&gt;=AY$39,AO25&lt;&gt;"",AQ25&gt;=AY$43,AQ25&lt;&gt;"",AN25=""),AND(AR25&gt;=AY$39,AR25&lt;&gt;"",AT25&gt;=AY$43,AT25&lt;&gt;"",AN25=""),AND(AV25&gt;=AY$39,AV25&lt;&gt;"",AX25&gt;=AY$43,AX25&lt;&gt;"",AN25=""),AND(BP25&gt;=BZ$39,BP25&lt;&gt;"",BR25&gt;=BZ$43,BR25&lt;&gt;"",BO25=""),AND(BS25&gt;=BZ$39,BS25&lt;&gt;"",BU25&gt;=BZ$43,BU25&lt;&gt;"",BO25=""),AND(BW25&gt;=BZ$39,BW25&lt;&gt;"",BY25&gt;=BZ$43,BY25&lt;&gt;"",BO25=""),AND(CQ25&gt;=DA$39,CQ25&lt;&gt;"",CS25&gt;=DA$43,CS25&lt;&gt;"",CP25=""),AND(CT25&gt;=DA$39,CT25&lt;&gt;"",CV25&gt;=DA$43,CV25&lt;&gt;"",CP25=""),AND(CX25&gt;=DA$39,CX25&lt;&gt;"",CZ25&gt;=DA$43,CZ25&lt;&gt;"",CP25=""),AND(DX25&gt;=EK$39,DX25&lt;&gt;"",DZ25&gt;=EK$43,DZ25&lt;&gt;""),AND(EA25&gt;=EK$39,EA25&lt;&gt;"",EC25&gt;=EK$43,EC25&lt;&gt;""),AND(EE25&gt;=EK$39,EE25&lt;&gt;"",EG25&gt;=EK$43,EG25&lt;&gt;""),AND(EH25&gt;=EK$39,EH25&lt;&gt;"",EJ25&gt;=EK$43,EJ25&lt;&gt;""),AND(FF25&gt;=FS$39,FF25&lt;&gt;"",FH25&gt;=FS$43,FH25&lt;&gt;""),AND(FI25&gt;=FS$39,FI25&lt;&gt;"",FK25&gt;=FS$43,FK25&lt;&gt;""),AND(FM25&gt;=FS$39,FM25&lt;&gt;"",FO25&gt;=FS$43,FO25&lt;&gt;""),AND(FP25&gt;=FS$39,FP25&lt;&gt;"",FR25&gt;=FS$43,FR25&lt;&gt;""),AND(GN25&gt;=HA$39,GN25&lt;&gt;"",GP25&gt;=HA$43,GP25&lt;&gt;""),AND(GQ25&gt;=HA$39,GQ25&lt;&gt;"",GS25&gt;=HA$43,GS25&lt;&gt;""),AND(GU25&gt;=HA$39,GU25&lt;&gt;"",GW25&gt;=HA$43,GW25&lt;&gt;""),AND(GX25&gt;=HA$39,GX25&lt;&gt;"",GZ25&gt;=HA$43,GZ25&lt;&gt;""),AND(HV25&gt;=II$39,HV25&lt;&gt;"",HX25&gt;=II$43,HX25&lt;&gt;""),AND(HY25&gt;=II$39,HY25&lt;&gt;"",IA25&gt;=II$43,IA25&lt;&gt;""),AND(IC25&gt;=II$39,IC25&lt;&gt;"",IE25&gt;=II$43,IE25&lt;&gt;""),AND(IF25&gt;=II$39,IF25&lt;&gt;"",IH25&gt;=II$43,IH25&lt;&gt;""),AND(JD25&gt;=JQ$39,JD25&lt;&gt;"",JF25&gt;=JQ$43,JF25&lt;&gt;""),AND(JG25&gt;=JQ$39,JG25&lt;&gt;"",JI25&gt;=JQ$43,JI25&lt;&gt;""),AND(JK25&gt;=JQ$39,JK25&lt;&gt;"",JM25&gt;=JQ$43,JM25&lt;&gt;""),AND(JN25&gt;=JQ$39,JN25&lt;&gt;"",JP25&gt;=JQ$43,JP25&lt;&gt;""),AND(KL25&gt;=KY$39,KL25&lt;&gt;"",KN25&gt;=KY$43,KN25&lt;&gt;""),AND(KO25&gt;=KY$39,KO25&lt;&gt;"",KQ25&gt;=KY$43,KQ25&lt;&gt;""),AND(KS25&gt;=KY$39,KS25&lt;&gt;"",KU25&gt;=KY$43,KU25&lt;&gt;""),AND(KV25&gt;=KY$39,KV25&lt;&gt;"",KX25&gt;=KY$43,KX25&lt;&gt;""),AND(LT25&gt;=MG$39,LT25&lt;&gt;"",LV25&gt;=MG$43,LV25&lt;&gt;""),AND(LW25&gt;=MG$39,LW25&lt;&gt;"",LY25&gt;=MG$43,LY25&lt;&gt;""),AND(MA25&gt;=MG$39,MA25&lt;&gt;"",MC25&gt;=MG$43,MC25&lt;&gt;""),AND(MD25&gt;=MG$39,MD25&lt;&gt;"",MF25&gt;=MG$43,MF25&lt;&gt;""),AND(NB25&gt;=NO$39,NB25&lt;&gt;"",ND25&gt;=NO$43,ND25&lt;&gt;""),AND(NE25&gt;=NO$39,NE25&lt;&gt;"",NG25&gt;=NO$43,NG25&lt;&gt;""),AND(NI25&gt;=NO$39,NI25&lt;&gt;"",NK25&gt;=NO$43,NK25&lt;&gt;""),AND(NL25&gt;=NO$39,NL25&lt;&gt;"",NN25&gt;=NO$43,NN25&lt;&gt;""),AND(OJ25&gt;=OW$39,OJ25&lt;&gt;"",OL25&gt;=OW$43,OL25&lt;&gt;""),AND(OM25&gt;=OW$39,OM25&lt;&gt;"",OO25&gt;=OW$43,OO25&lt;&gt;""),AND(OQ25&gt;=OW$39,OQ25&lt;&gt;"",OS25&gt;=OW$43,OS25&lt;&gt;""),AND(OT25&gt;=OW$39,OT25&lt;&gt;"",OV25&gt;=OW$43,OV25&lt;&gt;""),AND(PR25&gt;=QE$39,PR25&lt;&gt;"",PT25&gt;=QE$43,PT25&lt;&gt;""),AND(PU25&gt;=QE$39,PU25&lt;&gt;"",PW25&gt;=QE$43,PW25&lt;&gt;""),AND(PY25&gt;=QE$39,PY25&lt;&gt;"",QA25&gt;=QE$43,QA25&lt;&gt;""),AND(QB25&gt;=QE$39,QB25&lt;&gt;"",QD25&gt;=QE$43,QD25&lt;&gt;""),AND(QZ25&gt;=RM$39,QZ25&lt;&gt;"",RB25&gt;=RM$43,RB25&lt;&gt;""),AND(RC25&gt;=RM$39,RC25&lt;&gt;"",RE25&gt;=RM$43,RE25&lt;&gt;""),AND(RG25&gt;=RM$39,RG25&lt;&gt;"",RI25&gt;=RM$43,RI25&lt;&gt;""),AND(RJ25&gt;=RM$39,RJ25&lt;&gt;"",RL25&gt;=RM$43,RL25&lt;&gt;""),AND(SH25&gt;=SU$39,SH25&lt;&gt;"",SJ25&gt;=SU$43,SJ25&lt;&gt;""),AND(SK25&gt;=SU$39,SK25&lt;&gt;"",SM25&gt;=SU$43,SM25&lt;&gt;""),AND(SO25&gt;=SU$39,SO25&lt;&gt;"",SQ25&gt;=SU$43,SQ25&lt;&gt;""),AND(SR25&gt;=SU$39,SR25&lt;&gt;"",ST25&gt;=SU$43,ST25&lt;&gt;"")),"P","")</f>
        <v/>
      </c>
      <c r="I25" s="3" t="str">
        <f>IF(OR(AND(AQ25&gt;=AY$43,AQ25&lt;&gt;"",AN25=""),AND(AT25&gt;=AY$43,AT25&lt;&gt;"",AN25=""),AND(AX25&gt;=AY$43,AX25&lt;&gt;"",AN25=""),AND(BR25&gt;=BZ$43,BR25&lt;&gt;"",BO25=""),AND(BU25&gt;=BZ$43,BU25&lt;&gt;"",BO25=""),AND(BY25&gt;=BZ$43,BY25&lt;&gt;"",BO25=""),AND(CS25&gt;=DA$43,CS25&lt;&gt;"",CP25=""),AND(CV25&gt;=DA$43,CV25&lt;&gt;"",CP25=""),AND(CZ25&gt;=DA$43,CZ25&lt;&gt;"",CP25=""),AND(DZ25&gt;=EK$43,DZ25&lt;&gt;""),AND(EC25&gt;=EK$43,EC25&lt;&gt;""),AND(EG25&gt;=EK$43,EG25&lt;&gt;""),AND(EJ25&gt;=EK$43,EJ25&lt;&gt;""),AND(FH25&gt;=FS$43,FH25&lt;&gt;""),AND(FK25&gt;=FS$43,FK25&lt;&gt;""),AND(FO25&gt;=FS$43,FO25&lt;&gt;""),AND(FR25&gt;=FS$43,FR25&lt;&gt;""),AND(GP25&gt;=HA$43,GP25&lt;&gt;""),AND(GS25&gt;=HA$43,GS25&lt;&gt;""),AND(GW25&gt;=HA$43,GW25&lt;&gt;""),AND(GZ25&gt;=HA$43,GZ25&lt;&gt;""),AND(HX25&gt;=II$43,HX25&lt;&gt;""),AND(IA25&gt;=II$43,IA25&lt;&gt;""),AND(IE25&gt;=II$43,IE25&lt;&gt;""),AND(IH25&gt;=II$43,IH25&lt;&gt;""),AND(JF25&gt;=JQ$43,JF25&lt;&gt;""),AND(JI25&gt;=JQ$43,JI25&lt;&gt;""),AND(JM25&gt;=JQ$43,JM25&lt;&gt;""),AND(JP25&gt;=JQ$43,JP25&lt;&gt;""),AND(KN25&gt;=KY$43,KN25&lt;&gt;""),AND(KQ25&gt;=KY$43,KQ25&lt;&gt;""),AND(KU25&gt;=KY$43,KU25&lt;&gt;""),AND(KX25&gt;=KY$43,KX25&lt;&gt;""),AND(LV25&gt;=MG$43,LV25&lt;&gt;""),AND(LY25&gt;=MG$43,LY25&lt;&gt;""),AND(MC25&gt;=MG$43,MC25&lt;&gt;""),AND(MF25&gt;=MG$43,MF25&lt;&gt;""),AND(ND25&gt;=NO$43,ND25&lt;&gt;""),AND(NG25&gt;=NO$43,NG25&lt;&gt;""),AND(NK25&gt;=NO$43,NK25&lt;&gt;""),AND(NN25&gt;=NO$43,NN25&lt;&gt;""),AND(OL25&gt;=OW$43,OL25&lt;&gt;""),AND(OO25&gt;=OW$43,OO25&lt;&gt;""),AND(OS25&gt;=OW$43,OS25&lt;&gt;""),AND(OV25&gt;=OW$43,OV25&lt;&gt;""),AND(PT25&gt;=QE$43,PT25&lt;&gt;""),AND(PW25&gt;=QE$43,PW25&lt;&gt;""),AND(QA25&gt;=QE$43,QA25&lt;&gt;""),AND(QD25&gt;=QE$43,QD25&lt;&gt;""),AND(RB25&gt;=RM$43,RB25&lt;&gt;""),AND(RE25&gt;=RM$43,RE25&lt;&gt;""),AND(RI25&gt;=RM$43,RI25&lt;&gt;""),AND(RL25&gt;=RM$43,RL25&lt;&gt;""),AND(SJ25&gt;=SU$43,SJ25&lt;&gt;""),AND(SM25&gt;=SU$43,SM25&lt;&gt;""),AND(SQ25&gt;=SU$43,SQ25&lt;&gt;""),AND(ST25&gt;=SU$43,ST25&lt;&gt;"")),"P","")</f>
        <v/>
      </c>
      <c r="J25" s="36" t="str">
        <f>IF(AND(I25="P",H25=""),"No DD",IF(OR(AND(AO25&gt;=AY$42,AO25&lt;&gt;"",AQ25&gt;=AY$46,AQ25&lt;&gt;"",AN25=""),AND(AR25&gt;=AY$42,AR25&lt;&gt;"",AT25&gt;=AY$46,AT25&lt;&gt;"",AN25=""),AND(AV25&gt;=AY$42,AV25&lt;&gt;"",AX25&gt;=AY$46,AX25&lt;&gt;"",AN25=""),AND(BP25&gt;=BZ$42,BP25&lt;&gt;"",BR25&gt;=BZ$46,BR25&lt;&gt;"",BO25=""),AND(BS25&gt;=BZ$42,BS25&lt;&gt;"",BU25&gt;=BZ$46,BU25&lt;&gt;"",BO25=""),AND(BW25&gt;=BZ$42,BW25&lt;&gt;"",BY25&gt;=BZ$46,BY25&lt;&gt;"",BO25=""),AND(CQ25&gt;=DA$42,CQ25&lt;&gt;"",CS25&gt;=DA$46,CS25&lt;&gt;"",CP25=""),AND(CT25&gt;=DA$42,CT25&lt;&gt;"",CV25&gt;=DA$46,CV25&lt;&gt;"",CP25=""),AND(CX25&gt;=DA$42,CX25&lt;&gt;"",CZ25&gt;=DA$46,CZ25&lt;&gt;"",CP25=""),AND(DX25&gt;=EK$42,DX25&lt;&gt;"",DZ25&gt;=EK$46,DZ25&lt;&gt;""),AND(EA25&gt;=EK$42,EA25&lt;&gt;"",EC25&gt;=EK$46,EC25&lt;&gt;""),AND(EE25&gt;=EK$42,EE25&lt;&gt;"",EG25&gt;=EK$46,EG25&lt;&gt;""),AND(EH25&gt;=EK$42,EH25&lt;&gt;"",EJ25&gt;=EK$46,EJ25&lt;&gt;""),AND(FF25&gt;=FS$42,FF25&lt;&gt;"",FH25&gt;=FS$46,FH25&lt;&gt;""),AND(FI25&gt;=FS$42,FI25&lt;&gt;"",FK25&gt;=FS$46,FK25&lt;&gt;""),AND(FM25&gt;=FS$42,FM25&lt;&gt;"",FO25&gt;=FS$46,FO25&lt;&gt;""),AND(FP25&gt;=FS$42,FP25&lt;&gt;"",FR25&gt;=FS$46,FR25&lt;&gt;""),AND(GN25&gt;=HA$42,GN25&lt;&gt;"",GP25&gt;=HA$46,GP25&lt;&gt;""),AND(GQ25&gt;=HA$42,GQ25&lt;&gt;"",GS25&gt;=HA$46,GS25&lt;&gt;""),AND(GU25&gt;=HA$42,GU25&lt;&gt;"",GW25&gt;=HA$46,GW25&lt;&gt;""),AND(GX25&gt;=HA$42,GX25&lt;&gt;"",GZ25&gt;=HA$46,GZ25&lt;&gt;""),AND(HV25&gt;=II$42,HV25&lt;&gt;"",HX25&gt;=II$46,HX25&lt;&gt;""),AND(HY25&gt;=II$42,HY25&lt;&gt;"",IA25&gt;=II$46,IA25&lt;&gt;""),AND(IC25&gt;=II$42,IC25&lt;&gt;"",IE25&gt;=II$46,IE25&lt;&gt;""),AND(IF25&gt;=II$42,IF25&lt;&gt;"",IH25&gt;=II$46,IH25&lt;&gt;""),AND(JD25&gt;=JQ$42,JD25&lt;&gt;"",JF25&gt;=JQ$46,JF25&lt;&gt;""),AND(JG25&gt;=JQ$42,JG25&lt;&gt;"",JI25&gt;=JQ$46,JI25&lt;&gt;""),AND(JK25&gt;=JQ$42,JK25&lt;&gt;"",JM25&gt;=JQ$46,JM25&lt;&gt;""),AND(JN25&gt;=JQ$42,JN25&lt;&gt;"",JP25&gt;=JQ$46,JP25&lt;&gt;""),AND(KL25&gt;=KY$42,KL25&lt;&gt;"",KN25&gt;=KY$46,KN25&lt;&gt;""),AND(KO25&gt;=KY$42,KO25&lt;&gt;"",KQ25&gt;=KY$46,KQ25&lt;&gt;""),AND(KS25&gt;=KY$42,KS25&lt;&gt;"",KU25&gt;=KY$46,KU25&lt;&gt;""),AND(KV25&gt;=KY$42,KV25&lt;&gt;"",KX25&gt;=KY$46,KX25&lt;&gt;""),AND(LT25&gt;=MG$42,LT25&lt;&gt;"",LV25&gt;=MG$46,LV25&lt;&gt;""),AND(LW25&gt;=MG$42,LW25&lt;&gt;"",LY25&gt;=MG$46,LY25&lt;&gt;""),AND(MA25&gt;=MG$42,MA25&lt;&gt;"",MC25&gt;=MG$46,MC25&lt;&gt;""),AND(MD25&gt;=MG$42,MD25&lt;&gt;"",MF25&gt;=MG$46,MF25&lt;&gt;""),AND(NB25&gt;=NO$42,NB25&lt;&gt;"",ND25&gt;=NO$46,ND25&lt;&gt;""),AND(NE25&gt;=NO$42,NE25&lt;&gt;"",NG25&gt;=NO$46,NG25&lt;&gt;""),AND(NI25&gt;=NO$42,NI25&lt;&gt;"",NK25&gt;=NO$46,NK25&lt;&gt;""),AND(NL25&gt;=NO$42,NL25&lt;&gt;"",NN25&gt;=NO$46,NN25&lt;&gt;""),AND(OJ25&gt;=OW$42,OJ25&lt;&gt;"",OL25&gt;=OW$46,OL25&lt;&gt;""),AND(OM25&gt;=OW$42,OM25&lt;&gt;"",OO25&gt;=OW$46,OO25&lt;&gt;""),AND(OQ25&gt;=OW$42,OQ25&lt;&gt;"",OS25&gt;=OW$46,OS25&lt;&gt;""),AND(OT25&gt;=OW$42,OT25&lt;&gt;"",OV25&gt;=OW$46,OV25&lt;&gt;""),AND(PR25&gt;=QE$42,PR25&lt;&gt;"",PT25&gt;=QE$46,PT25&lt;&gt;""),AND(PU25&gt;=QE$42,PU25&lt;&gt;"",PW25&gt;=QE$46,PW25&lt;&gt;""),AND(PY25&gt;=QE$42,PY25&lt;&gt;"",QA25&gt;=QE$46,QA25&lt;&gt;""),AND(QB25&gt;=QE$42,QB25&lt;&gt;"",QD25&gt;=QE$46,QD25&lt;&gt;""),AND(QZ25&gt;=RM$42,QZ25&lt;&gt;"",RB25&gt;=RM$46,RB25&lt;&gt;""),AND(RC25&gt;=RM$42,RC25&lt;&gt;"",RE25&gt;=RM$46,RE25&lt;&gt;""),AND(RG25&gt;=RM$42,RG25&lt;&gt;"",RI25&gt;=RM$46,RI25&lt;&gt;""),AND(RJ25&gt;=RM$42,RJ25&lt;&gt;"",RL25&gt;=RM$46,RL25&lt;&gt;""),AND(SH25&gt;=SU$42,SH25&lt;&gt;"",SJ25&gt;=SU$46,SJ25&lt;&gt;""),AND(SK25&gt;=SU$42,SK25&lt;&gt;"",SM25&gt;=SU$46,SM25&lt;&gt;""),AND(SO25&gt;=SU$42,SO25&lt;&gt;"",SQ25&gt;=SU$46,SQ25&lt;&gt;""),AND(SR25&gt;=SU$42,SR25&lt;&gt;"",ST25&gt;=SU$46,ST25&lt;&gt;"")),"Merit",IF(OR(AND(AO25&gt;=AY$41,AO25&lt;&gt;"",AQ25&gt;=AY$45,AQ25&lt;&gt;"",AN25=""),AND(AR25&gt;=AY$41,AR25&lt;&gt;"",AT25&gt;=AY$45,AT25&lt;&gt;"",AN25=""),AND(AV25&gt;=AY$41,AV25&lt;&gt;"",AX25&gt;=AY$45,AX25&lt;&gt;"",AN25=""),AND(BP25&gt;=BZ$41,BP25&lt;&gt;"",BR25&gt;=BZ$45,BR25&lt;&gt;"",BO25=""),AND(BS25&gt;=BZ$41,BS25&lt;&gt;"",BU25&gt;=BZ$45,BU25&lt;&gt;"",BO25=""),AND(BW25&gt;=BZ$41,BW25&lt;&gt;"",BY25&gt;=BZ$45,BY25&lt;&gt;"",BO25=""),AND(CQ25&gt;=DA$41,CQ25&lt;&gt;"",CS25&gt;=DA$45,CS25&lt;&gt;"",CP25=""),AND(CT25&gt;=DA$41,CT25&lt;&gt;"",CV25&gt;=DA$45,CV25&lt;&gt;"",CP25=""),AND(CX25&gt;=DA$41,CX25&lt;&gt;"",CZ25&gt;=DA$45,CZ25&lt;&gt;"",CP25=""),AND(DX25&gt;=EK$41,DX25&lt;&gt;"",DZ25&gt;=EK$45,DZ25&lt;&gt;""),AND(EA25&gt;=EK$41,EA25&lt;&gt;"",EC25&gt;=EK$45,EC25&lt;&gt;""),AND(EE25&gt;=EK$41,EE25&lt;&gt;"",EG25&gt;=EK$45,EG25&lt;&gt;""),AND(EH25&gt;=EK$41,EH25&lt;&gt;"",EJ25&gt;=EK$45,EJ25&lt;&gt;""),AND(FF25&gt;=FS$41,FF25&lt;&gt;"",FH25&gt;=FS$45,FH25&lt;&gt;""),AND(FI25&gt;=FS$41,FI25&lt;&gt;"",FK25&gt;=FS$45,FK25&lt;&gt;""),AND(FM25&gt;=FS$41,FM25&lt;&gt;"",FO25&gt;=FS$45,FO25&lt;&gt;""),AND(FP25&gt;=FS$41,FP25&lt;&gt;"",FR25&gt;=FS$45,FR25&lt;&gt;""),AND(GN25&gt;=HA$41,GN25&lt;&gt;"",GP25&gt;=HA$45,GP25&lt;&gt;""),AND(GQ25&gt;=HA$41,GQ25&lt;&gt;"",GS25&gt;=HA$45,GS25&lt;&gt;""),AND(GU25&gt;=HA$41,GU25&lt;&gt;"",GW25&gt;=HA$45,GW25&lt;&gt;""),AND(GX25&gt;=HA$41,GX25&lt;&gt;"",GZ25&gt;=HA$45,GZ25&lt;&gt;""),AND(HV25&gt;=II$41,HV25&lt;&gt;"",HX25&gt;=II$45,HX25&lt;&gt;""),AND(HY25&gt;=II$41,HY25&lt;&gt;"",IA25&gt;=II$45,IA25&lt;&gt;""),AND(IC25&gt;=II$41,IC25&lt;&gt;"",IE25&gt;=II$45,IE25&lt;&gt;""),AND(IF25&gt;=II$41,IF25&lt;&gt;"",IH25&gt;=II$45,IH25&lt;&gt;""),AND(JD25&gt;=JQ$41,JD25&lt;&gt;"",JF25&gt;=JQ$45,JF25&lt;&gt;""),AND(JG25&gt;=JQ$41,JG25&lt;&gt;"",JI25&gt;=JQ$45,JI25&lt;&gt;""),AND(JK25&gt;=JQ$41,JK25&lt;&gt;"",JM25&gt;=JQ$45,JM25&lt;&gt;""),AND(JN25&gt;=JQ$41,JN25&lt;&gt;"",JP25&gt;=JQ$45,JP25&lt;&gt;""),AND(KL25&gt;=KY$41,KL25&lt;&gt;"",KN25&gt;=KY$45,KN25&lt;&gt;""),AND(KO25&gt;=KY$41,KO25&lt;&gt;"",KQ25&gt;=KY$45,KQ25&lt;&gt;""),AND(KS25&gt;=KY$41,KS25&lt;&gt;"",KU25&gt;=KY$45,KU25&lt;&gt;""),AND(KV25&gt;=KY$41,KV25&lt;&gt;"",KX25&gt;=KY$45,KX25&lt;&gt;""),AND(LT25&gt;=MG$41,LT25&lt;&gt;"",LV25&gt;=MG$45,LV25&lt;&gt;""),AND(LW25&gt;=MG$41,LW25&lt;&gt;"",LY25&gt;=MG$45,LY25&lt;&gt;""),AND(MA25&gt;=MG$41,MA25&lt;&gt;"",MC25&gt;=MG$45,MC25&lt;&gt;""),AND(MD25&gt;=MG$41,MD25&lt;&gt;"",MF25&gt;=MG$45,MF25&lt;&gt;""),AND(NB25&gt;=NO$41,NB25&lt;&gt;"",ND25&gt;=NO$45,ND25&lt;&gt;""),AND(NE25&gt;=NO$41,NE25&lt;&gt;"",NG25&gt;=NO$45,NG25&lt;&gt;""),AND(NI25&gt;=NO$41,NI25&lt;&gt;"",NK25&gt;=NO$45,NK25&lt;&gt;""),AND(NL25&gt;=NO$41,NL25&lt;&gt;"",NN25&gt;=NO$45,NN25&lt;&gt;""),AND(OJ25&gt;=OW$41,OJ25&lt;&gt;"",OL25&gt;=OW$45,OL25&lt;&gt;""),AND(OM25&gt;=OW$41,OM25&lt;&gt;"",OO25&gt;=OW$45,OO25&lt;&gt;""),AND(OQ25&gt;=OW$41,OQ25&lt;&gt;"",OS25&gt;=OW$45,OS25&lt;&gt;""),AND(OT25&gt;=OW$41,OT25&lt;&gt;"",OV25&gt;=OW$45,OV25&lt;&gt;""),AND(PR25&gt;=QE$41,PR25&lt;&gt;"",PT25&gt;=QE$45,PT25&lt;&gt;""),AND(PU25&gt;=QE$41,PU25&lt;&gt;"",PW25&gt;=QE$45,PW25&lt;&gt;""),AND(PY25&gt;=QE$41,PY25&lt;&gt;"",QA25&gt;=QE$45,QA25&lt;&gt;""),AND(QB25&gt;=QE$41,QB25&lt;&gt;"",QD25&gt;=QE$45,QD25&lt;&gt;""),AND(QZ25&gt;=RM$41,QZ25&lt;&gt;"",RB25&gt;=RM$45,RB25&lt;&gt;""),AND(RC25&gt;=RM$41,RC25&lt;&gt;"",RE25&gt;=RM$45,RE25&lt;&gt;""),AND(RG25&gt;=RM$41,RG25&lt;&gt;"",RI25&gt;=RM$45,RI25&lt;&gt;""),AND(RJ25&gt;=RM$41,RJ25&lt;&gt;"",RL25&gt;=RM$45,RL25&lt;&gt;""),AND(SH25&gt;=SU$41,SH25&lt;&gt;"",SJ25&gt;=SU$45,SJ25&lt;&gt;""),AND(SK25&gt;=SU$41,SK25&lt;&gt;"",SM25&gt;=SU$45,SM25&lt;&gt;""),AND(SO25&gt;=SU$41,SO25&lt;&gt;"",SQ25&gt;=SU$45,SQ25&lt;&gt;""),AND(SR25&gt;=SU$41,SR25&lt;&gt;"",ST25&gt;=SU$45,ST25&lt;&gt;"")),"Excellence",IF(K25="P","Worlds Team",IF(H25="P","National Team","")))))</f>
        <v/>
      </c>
      <c r="K25" s="3" t="str">
        <f>IF(OR(AND(AO25&gt;=AY$40,AO25&lt;&gt;"",AQ25&gt;=AY$44,AQ25&lt;&gt;"",AN25=""),AND(AR25&gt;=AY$40,AR25&lt;&gt;"",AT25&gt;=AY$44,AT25&lt;&gt;"",AN25=""),AND(AV25&gt;=AY$40,AV25&lt;&gt;"",AX25&gt;=AY$44,AX25&lt;&gt;"",AN25=""),AND(BP25&gt;=BZ$40,BP25&lt;&gt;"",BR25&gt;=BZ$44,BR25&lt;&gt;"",BO25=""),AND(BS25&gt;=BZ$40,BS25&lt;&gt;"",BU25&gt;=BZ$44,BU25&lt;&gt;"",BO25=""),AND(BW25&gt;=BZ$40,BW25&lt;&gt;"",BY25&gt;=BZ$44,BY25&lt;&gt;"",BO25=""),AND(CQ25&gt;=DA$40,CQ25&lt;&gt;"",CS25&gt;=DA$44,CS25&lt;&gt;"",CP25=""),AND(CT25&gt;=DA$40,CT25&lt;&gt;"",CV25&gt;=DA$44,CV25&lt;&gt;"",CP25=""),AND(CX25&gt;=DA$40,CX25&lt;&gt;"",CZ25&gt;=DA$44,CZ25&lt;&gt;"",CP25=""),AND(DX25&gt;=EK$40,DX25&lt;&gt;"",DZ25&gt;=EK$44,DZ25&lt;&gt;""),AND(EA25&gt;=EK$40,EA25&lt;&gt;"",EC25&gt;=EK$44,EC25&lt;&gt;""),AND(EE25&gt;=EK$40,EE25&lt;&gt;"",EG25&gt;=EK$44,EG25&lt;&gt;""),AND(EH25&gt;=EK$40,EH25&lt;&gt;"",EJ25&gt;=EK$44,EJ25&lt;&gt;""),AND(FF25&gt;=FS$40,FF25&lt;&gt;"",FH25&gt;=FS$44,FH25&lt;&gt;""),AND(FI25&gt;=FS$40,FI25&lt;&gt;"",FK25&gt;=FS$44,FK25&lt;&gt;""),AND(FM25&gt;=FS$40,FM25&lt;&gt;"",FO25&gt;=FS$44,FO25&lt;&gt;""),AND(FP25&gt;=FS$40,FP25&lt;&gt;"",FR25&gt;=FS$44,FR25&lt;&gt;""),AND(GN25&gt;=HA$40,GN25&lt;&gt;"",GP25&gt;=HA$44,GP25&lt;&gt;""),AND(GQ25&gt;=HA$40,GQ25&lt;&gt;"",GS25&gt;=HA$44,GS25&lt;&gt;""),AND(GU25&gt;=HA$40,GU25&lt;&gt;"",GW25&gt;=HA$44,GW25&lt;&gt;""),AND(GX25&gt;=HA$40,GX25&lt;&gt;"",GZ25&gt;=HA$44,GZ25&lt;&gt;""),AND(HV25&gt;=II$40,HV25&lt;&gt;"",HX25&gt;=II$44,HX25&lt;&gt;""),AND(HY25&gt;=II$40,HY25&lt;&gt;"",IA25&gt;=II$44,IA25&lt;&gt;""),AND(IC25&gt;=II$40,IC25&lt;&gt;"",IE25&gt;=II$44,IE25&lt;&gt;""),AND(IF25&gt;=II$40,IF25&lt;&gt;"",IH25&gt;=II$44,IH25&lt;&gt;""),AND(JD25&gt;=JQ$40,JD25&lt;&gt;"",JF25&gt;=JQ$44,JF25&lt;&gt;""),AND(JG25&gt;=JQ$40,JG25&lt;&gt;"",JI25&gt;=JQ$44,JI25&lt;&gt;""),AND(JK25&gt;=JQ$40,JK25&lt;&gt;"",JM25&gt;=JQ$44,JM25&lt;&gt;""),AND(JN25&gt;=JQ$40,JN25&lt;&gt;"",JP25&gt;=JQ$44,JP25&lt;&gt;""),AND(KL25&gt;=KY$40,KL25&lt;&gt;"",KN25&gt;=KY$44,KN25&lt;&gt;""),AND(KO25&gt;=KY$40,KO25&lt;&gt;"",KQ25&gt;=KY$44,KQ25&lt;&gt;""),AND(KS25&gt;=KY$40,KS25&lt;&gt;"",KU25&gt;=KY$44,KU25&lt;&gt;""),AND(KV25&gt;=KY$40,KV25&lt;&gt;"",KX25&gt;=KY$44,KX25&lt;&gt;""),AND(LT25&gt;=MG$40,LT25&lt;&gt;"",LV25&gt;=MG$44,LV25&lt;&gt;""),AND(LW25&gt;=MG$40,LW25&lt;&gt;"",LY25&gt;=MG$44,LY25&lt;&gt;""),AND(MA25&gt;=MG$40,MA25&lt;&gt;"",MC25&gt;=MG$44,MC25&lt;&gt;""),AND(MD25&gt;=MG$40,MD25&lt;&gt;"",MF25&gt;=MG$44,MF25&lt;&gt;""),AND(NB25&gt;=NO$40,NB25&lt;&gt;"",ND25&gt;=NO$44,ND25&lt;&gt;""),AND(NE25&gt;=NO$40,NE25&lt;&gt;"",NG25&gt;=NO$44,NG25&lt;&gt;""),AND(NI25&gt;=NO$40,NI25&lt;&gt;"",NK25&gt;=NO$44,NK25&lt;&gt;""),AND(NL25&gt;=NO$40,NL25&lt;&gt;"",NN25&gt;=NO$44,NN25&lt;&gt;""),AND(OJ25&gt;=OW$40,OJ25&lt;&gt;"",OL25&gt;=OW$44,OL25&lt;&gt;""),AND(OM25&gt;=OW$40,OM25&lt;&gt;"",OO25&gt;=OW$44,OO25&lt;&gt;""),AND(OQ25&gt;=OW$40,OQ25&lt;&gt;"",OS25&gt;=OW$44,OS25&lt;&gt;""),AND(OT25&gt;=OW$40,OT25&lt;&gt;"",OV25&gt;=OW$44,OV25&lt;&gt;""),AND(PR25&gt;=QE$40,PR25&lt;&gt;"",PT25&gt;=QE$44,PT25&lt;&gt;""),AND(PU25&gt;=QE$40,PU25&lt;&gt;"",PW25&gt;=QE$44,PW25&lt;&gt;""),AND(PY25&gt;=QE$40,PY25&lt;&gt;"",QA25&gt;=QE$44,QA25&lt;&gt;""),AND(QB25&gt;=QE$40,QB25&lt;&gt;"",QD25&gt;=QE$44,QD25&lt;&gt;""),AND(QZ25&gt;=RM$40,QZ25&lt;&gt;"",RB25&gt;=RM$44,RB25&lt;&gt;""),AND(RC25&gt;=RM$40,RC25&lt;&gt;"",RE25&gt;=RM$44,RE25&lt;&gt;""),AND(RG25&gt;=RM$40,RG25&lt;&gt;"",RI25&gt;=RM$44,RI25&lt;&gt;""),AND(RJ25&gt;=RM$40,RJ25&lt;&gt;"",RL25&gt;=RM$44,RL25&lt;&gt;""),AND(SH25&gt;=SU$40,SH25&lt;&gt;"",SJ25&gt;=SU$44,SJ25&lt;&gt;""),AND(SK25&gt;=SU$40,SK25&lt;&gt;"",SM25&gt;=SU$44,SM25&lt;&gt;""),AND(SO25&gt;=SU$40,SO25&lt;&gt;"",SQ25&gt;=SU$44,SQ25&lt;&gt;""),AND(SR25&gt;=SU$40,SR25&lt;&gt;"",ST25&gt;=SU$44,ST25&lt;&gt;"")),"P","")</f>
        <v/>
      </c>
      <c r="L25" s="8">
        <f>IF(COUNT(AQ25,AT25,BR25,BU25,CS25,CV25)&gt;0,LARGE((AQ25,AT25,BR25,BU25,CS25,CV25),1),0)</f>
        <v>45.32</v>
      </c>
      <c r="M25" s="8" t="str">
        <f>IF(L25="","",IF(OR(L25=CS25,L25=CV25),$CA$1,IF(OR(L25=BR25,L25=BU25),$AZ$1,IF(OR(L25=AQ25,L25=AT25),$Y$1,""))))</f>
        <v>2024 Nationals</v>
      </c>
      <c r="N25" s="8">
        <f>IF(COUNT(AQ25,AT25,BR25,BU25,CS25,CV25)&gt;1,LARGE((AQ25,AT25,BR25,BU25,CS25,CV25),2),0)</f>
        <v>36.64</v>
      </c>
      <c r="O25" s="8" t="str">
        <f>IF(N25="","",IF(OR(N25=CS25,N25=CV25),$CA$1,IF(OR(N25=BR25,N25=BU25),$AZ$1,IF(OR(N25=AQ25,N25=AT25),$Y$1,""))))</f>
        <v>2024 Nationals</v>
      </c>
      <c r="P25" s="8">
        <f>IF(COUNT(AQ25,AT25,BR25,BU25,CS25,CV25)&gt;2,MAX(AX25,BY25,CZ25,LARGE((AQ25,AT25,BR25,BU25,CS25,CV25),3)),IF(MAX(AX25,BY25,CZ25)&gt;0,MAX(AX25,BY25,CZ25),0))</f>
        <v>14.430000000000001</v>
      </c>
      <c r="Q25" s="8" t="str">
        <f>IF(P25="","",IF(OR(P25=CS25,P25=CV25,P25=CZ25),$CA$1,IF(OR(P25=BR25,P25=BU25,P25=BY25),$AZ$1,IF(OR(P25=AQ25,P25=AT25,P25=AX25),$Y$1,""))))</f>
        <v>2024 Elite Canada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9.1999999999999993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Nationals</v>
      </c>
      <c r="T25" s="8">
        <f>IF(MAX(IF(AO25&gt;=$AY$39,AP25,0),IF(AR25&gt;=$AY$39,AS25,0),IF(AV25&gt;=$AY$39,AW25,0),IF(BP25&gt;=$BZ$39,BQ25,0),IF(BS25&gt;=$BZ$39,BT25,0),IF(BW25&gt;=$BZ$39,BX25,0),IF(CQ25&gt;=$DA$39,CR25,0),IF(CT25&gt;=$DA$39,CU25,0),IF(CX25&gt;=$DA$39,CY25,0),IF(DX25&gt;=$EK$39,DY25,0),IF(EA25&gt;=$EK$39,EB25,0),IF(EE25&gt;=$EK$39,EF25,0),IF(EH25&gt;=$EK$39,EI25,0),IF(FF25&gt;=$FS$39,FG25,0),IF(FI25&gt;=$FS$39,FJ25,0),IF(FM25&gt;=$FS$39,FN25,0),IF(FP25&gt;=$FS$39,FQ25,0),IF(GN25&gt;=$HA$39,GO25,0),IF(GQ25&gt;=$HA$39,GR25,0),IF(GU25&gt;=$HA$39,GV25,0),IF(GX25&gt;=$HA$39,GY25,0),IF(HV25&gt;=$II$39,HW25,0),IF(HY25&gt;=$II$39,HZ25,0),IF(IC25&gt;=$II$39,ID25,0),IF(IF25&gt;=$II$39,IG25,0),IF(JD25&gt;=$JQ$39,JE25,0),IF(JG25&gt;=$JQ$39,JH25,0),IF(JK25&gt;=$JQ$39,JL25,0),IF(JN25&gt;=$JQ$39,JO25,0),IF(KL25&gt;=$KY$39,KM25,0),IF(KO25&gt;=$KY$39,KP25,0),IF(KS25&gt;=$KY$39,KT25,0),IF(KV25&gt;=$KY$39,KW25,0),IF(LT25&gt;=$MG$39,LU25,0),IF(LW25&gt;=$MG$39,LX25,0),IF(MA25&gt;=$MG$39,MB25,0),IF(MD25&gt;=$MG$39,ME25,0),IF(NB25&gt;=$NO$39,NC25,0),IF(NE25&gt;=$NO$39,NF25,0),IF(NI25&gt;=$NO$39,NJ25,0),IF(NL25&gt;=$NO$39,NM25,0),IF(OJ25&gt;=$OW$39,OK25,0),IF(OM25&gt;=$OW$39,ON25,0),IF(OQ25&gt;=$OW$39,OR25,0),IF(OT25&gt;=$OW$39,OU25,0),IF(PR25&gt;=$QE$39,PS25,0),IF(PU25&gt;=$QE$39,PV25,0),IF(PY25&gt;=$QE$39,PZ25,0),IF(QB25&gt;=$QE$39,QC25,0),IF(QZ25&gt;=$RM$39,RA25,0),IF(RC25&gt;=$RM$39,RD25,0),IF(RG25&gt;=$RM$39,RH25,0),IF(RJ25&gt;=$RM$39,RK25,0),IF(SH25&gt;=$SU$39,SI25,0),IF(SK25&gt;=$SU$39,SL25,0),IF(SO25&gt;=$SU$39,SP25,0),IF(SR25&gt;=$SU$39,SS25,0))&gt;0,MAX(IF(AO25&gt;=$AY$39,AP25,0),IF(AR25&gt;=$AY$39,AS25,0),IF(AV25&gt;=$AY$39,AW25,0),IF(BP25&gt;=$BZ$39,BQ25,0),IF(BS25&gt;=$BZ$39,BT25,0),IF(BW25&gt;=$BZ$39,BX25,0),IF(CQ25&gt;=$DA$39,CR25,0),IF(CT25&gt;=$DA$39,CU25,0),IF(CX25&gt;=$DA$39,CY25,0),IF(DX25&gt;=$EK$39,DY25,0),IF(EA25&gt;=$EK$39,EB25,0),IF(EE25&gt;=$EK$39,EF25,0),IF(EH25&gt;=$EK$39,EI25,0),IF(FF25&gt;=$FS$39,FG25,0),IF(FI25&gt;=$FS$39,FJ25,0),IF(FM25&gt;=$FS$39,FN25,0),IF(FP25&gt;=$FS$39,FQ25,0),IF(GN25&gt;=$HA$39,GO25,0),IF(GQ25&gt;=$HA$39,GR25,0),IF(GU25&gt;=$HA$39,GV25,0),IF(GX25&gt;=$HA$39,GY25,0),IF(HV25&gt;=$II$39,HW25,0),IF(HY25&gt;=$II$39,HZ25,0),IF(IC25&gt;=$II$39,ID25,0),IF(IF25&gt;=$II$39,IG25,0),IF(JD25&gt;=$JQ$39,JE25,0),IF(JG25&gt;=$JQ$39,JH25,0),IF(JK25&gt;=$JQ$39,JL25,0),IF(JN25&gt;=$JQ$39,JO25,0),IF(KL25&gt;=$KY$39,KM25,0),IF(KO25&gt;=$KY$39,KP25,0),IF(KS25&gt;=$KY$39,KT25,0),IF(KV25&gt;=$KY$39,KW25,0),IF(LT25&gt;=$MG$39,LU25,0),IF(LW25&gt;=$MG$39,LX25,0),IF(MA25&gt;=$MG$39,MB25,0),IF(MD25&gt;=$MG$39,ME25,0),IF(NB25&gt;=$NO$39,NC25,0),IF(NE25&gt;=$NO$39,NF25,0),IF(NI25&gt;=$NO$39,NJ25,0),IF(NL25&gt;=$NO$39,NM25,0),IF(OJ25&gt;=$OW$39,OK25,0),IF(OM25&gt;=$OW$39,ON25,0),IF(OQ25&gt;=$OW$39,OR25,0),IF(OT25&gt;=$OW$39,OU25,0),IF(PR25&gt;=$QE$39,PS25,0),IF(PU25&gt;=$QE$39,PV25,0),IF(PY25&gt;=$QE$39,PZ25,0),IF(QB25&gt;=$QE$39,QC25,0),IF(QZ25&gt;=$RM$39,RA25,0),IF(RC25&gt;=$RM$39,RD25,0),IF(RG25&gt;=$RM$39,RH25,0),IF(RJ25&gt;=$RM$39,RK25,0),IF(SH25&gt;=$SU$39,SI25,0),IF(SK25&gt;=$SU$39,SL25,0),IF(SO25&gt;=$SU$39,SP25,0),IF(SR25&gt;=$SU$39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>IF(AA25&gt;0,AA25,"")</f>
        <v/>
      </c>
      <c r="AP25" s="38" t="str">
        <f>IF(AB25&gt;0,AB25,"")</f>
        <v/>
      </c>
      <c r="AQ25" s="40" t="str">
        <f>IF(SUM(Y25:AB25)-AC25&gt;0,SUM(Y25:AB25)-AC25,"")</f>
        <v/>
      </c>
      <c r="AR25" s="40" t="str">
        <f>IF(AF25&gt;0,AF25,"")</f>
        <v/>
      </c>
      <c r="AS25" s="40" t="str">
        <f>IF(AG25&gt;0,AG25,"")</f>
        <v/>
      </c>
      <c r="AT25" s="40" t="str">
        <f>IF(SUM(AD25:AG25)-AH25&gt;0,SUM(AD25:AG25)-AH25,"")</f>
        <v/>
      </c>
      <c r="AU25" s="40" t="str">
        <f>IF(AQ25="","",MAX(AQ25,AT25))</f>
        <v/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 t="str">
        <f>IF(SUM(AU25,AX25)&gt;0,SUM(AU25,AX25),"")</f>
        <v/>
      </c>
      <c r="AZ25" s="26">
        <v>4.4000000000000004</v>
      </c>
      <c r="BA25" s="26">
        <v>2.9</v>
      </c>
      <c r="BB25" s="26">
        <v>2.9</v>
      </c>
      <c r="BC25" s="26">
        <v>4.2300000000000004</v>
      </c>
      <c r="BD25" s="26">
        <v>0</v>
      </c>
      <c r="BE25" s="26">
        <v>4</v>
      </c>
      <c r="BF25" s="26">
        <v>2.8</v>
      </c>
      <c r="BG25" s="26">
        <v>3.3</v>
      </c>
      <c r="BH25" s="26">
        <v>4.09</v>
      </c>
      <c r="BI25" s="26">
        <v>0</v>
      </c>
      <c r="BJ25" s="26"/>
      <c r="BK25" s="26"/>
      <c r="BL25" s="26"/>
      <c r="BM25" s="26"/>
      <c r="BN25" s="26"/>
      <c r="BO25" s="28"/>
      <c r="BP25" s="39">
        <f>IF(BB25&gt;0,BB25,"")</f>
        <v>2.9</v>
      </c>
      <c r="BQ25" s="39">
        <f>IF(BC25&gt;0,BC25,"")</f>
        <v>4.2300000000000004</v>
      </c>
      <c r="BR25" s="11">
        <f>IF(SUM(AZ25:BC25)-BD25&gt;0,SUM(AZ25:BC25)-BD25,"")</f>
        <v>14.430000000000001</v>
      </c>
      <c r="BS25" s="11">
        <f>IF(BG25&gt;0,BG25,"")</f>
        <v>3.3</v>
      </c>
      <c r="BT25" s="11">
        <f>IF(BH25&gt;0,BH25,"")</f>
        <v>4.09</v>
      </c>
      <c r="BU25" s="11">
        <f>IF(SUM(BE25:BH25)-BI25&gt;0,SUM(BE25:BH25)-BI25,"")</f>
        <v>14.19</v>
      </c>
      <c r="BV25" s="11">
        <f>IF(BR25="","",MAX(BR25,BU25))</f>
        <v>14.430000000000001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14.430000000000001</v>
      </c>
      <c r="CA25" s="22">
        <v>11.1</v>
      </c>
      <c r="CB25" s="22">
        <v>7.2</v>
      </c>
      <c r="CC25" s="22">
        <v>7.7</v>
      </c>
      <c r="CD25" s="22">
        <v>10.64</v>
      </c>
      <c r="CE25" s="22">
        <v>0</v>
      </c>
      <c r="CF25" s="22">
        <v>13.8</v>
      </c>
      <c r="CG25" s="22">
        <v>9</v>
      </c>
      <c r="CH25" s="22">
        <v>9.1999999999999993</v>
      </c>
      <c r="CI25" s="22">
        <v>13.32</v>
      </c>
      <c r="CJ25" s="22">
        <v>0</v>
      </c>
      <c r="CK25" s="22"/>
      <c r="CL25" s="22"/>
      <c r="CM25" s="22"/>
      <c r="CN25" s="22"/>
      <c r="CO25" s="22"/>
      <c r="CP25" s="27"/>
      <c r="CQ25" s="38">
        <f>IF(CC25&gt;0,CC25,"")</f>
        <v>7.7</v>
      </c>
      <c r="CR25" s="38">
        <f>IF(CD25&gt;0,CD25,"")</f>
        <v>10.64</v>
      </c>
      <c r="CS25" s="40">
        <f>IF(SUM(CA25:CD25)-CE25&gt;0,SUM(CA25:CD25)-CE25,"")</f>
        <v>36.64</v>
      </c>
      <c r="CT25" s="40">
        <f>IF(CH25&gt;0,CH25,"")</f>
        <v>9.1999999999999993</v>
      </c>
      <c r="CU25" s="40">
        <f>IF(CI25&gt;0,CI25,"")</f>
        <v>13.32</v>
      </c>
      <c r="CV25" s="40">
        <f>IF(SUM(CF25:CI25)-CJ25&gt;0,SUM(CF25:CI25)-CJ25,"")</f>
        <v>45.32</v>
      </c>
      <c r="CW25" s="40">
        <f>IF(CS25="","",MAX(CS25,CV25))</f>
        <v>45.32</v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>
        <f>IF(SUM(CW25,CZ25)&gt;0,SUM(CW25,CZ25),"")</f>
        <v>45.32</v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7.75</v>
      </c>
      <c r="SW25" s="22">
        <f>IF($CP25="P",CB25,(CB25+BA25)/2)</f>
        <v>5.05</v>
      </c>
      <c r="SX25" s="22">
        <f>IF($CP25="P",CC25,(CC25+BB25)/2)</f>
        <v>5.3</v>
      </c>
      <c r="SY25" s="22">
        <f>IF($CP25="P",CD25,(CD25+BC25)/2)</f>
        <v>7.4350000000000005</v>
      </c>
      <c r="SZ25" s="22">
        <f>IF($CP25="P",CE25,(CE25+BD25)/2)</f>
        <v>0</v>
      </c>
      <c r="TA25" s="22">
        <f>IF($CP25="P",CF25,(CF25+BE25)/2)</f>
        <v>8.9</v>
      </c>
      <c r="TB25" s="22">
        <f>IF($CP25="P",CG25,(CG25+BF25)/2)</f>
        <v>5.9</v>
      </c>
      <c r="TC25" s="22">
        <f>IF($CP25="P",CH25,(CH25+BG25)/2)</f>
        <v>6.25</v>
      </c>
      <c r="TD25" s="22">
        <f>IF($CP25="P",CI25,(CI25+BH25)/2)</f>
        <v>8.7050000000000001</v>
      </c>
      <c r="TE25" s="22">
        <f>IF($CP25="P",CJ25,(CJ25+BI25)/2)</f>
        <v>0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>
        <f>IF(SX25&gt;0,SX25,"")</f>
        <v>5.3</v>
      </c>
      <c r="TM25" s="40">
        <f>IF(SY25&gt;0,SY25,"")</f>
        <v>7.4350000000000005</v>
      </c>
      <c r="TN25" s="40">
        <f>IF(SUM(SV25:SY25)-SZ25&gt;0,SUM(SV25:SY25)-SZ25,"")</f>
        <v>25.535000000000004</v>
      </c>
      <c r="TO25" s="40">
        <f>IF(TC25&gt;0,TC25,"")</f>
        <v>6.25</v>
      </c>
      <c r="TP25" s="40">
        <f>IF(TD25&gt;0,TD25,"")</f>
        <v>8.7050000000000001</v>
      </c>
      <c r="TQ25" s="40">
        <f>IF(SUM(TA25:TD25)-TE25&gt;0,SUM(TA25:TD25)-TE25,"")</f>
        <v>29.755000000000003</v>
      </c>
      <c r="TR25" s="40">
        <f>IF(MAX(TN25,TQ25)&gt;0,MAX(TN25,TQ25),"")</f>
        <v>29.755000000000003</v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>
        <f>IF(SUM(TR25,TU25)&gt;0,SUM(TR25,TU25),"")</f>
        <v>29.755000000000003</v>
      </c>
    </row>
    <row r="26" spans="1:542" x14ac:dyDescent="0.2">
      <c r="A26" s="4" t="str" cm="1">
        <f t="array" ref="A26">IF(AND(J26&lt;&gt;"",J26&lt;&gt;"No DD"),SUMPRODUCT((J$4:J$37&lt;&gt;"")*(J$4:J$37&lt;&gt;"No DD")*(F$4:F$37&gt;F26))+1,IF(J26="No DD",SUMPRODUCT((J$4:J$37="No DD")*(F$4:F$37&gt;F26))+1+SUMPRODUCT((J$4:J$37&lt;&gt;"")*(J$4:J$37&lt;&gt;"No DD")),""))</f>
        <v/>
      </c>
      <c r="B26" s="4" t="str" cm="1">
        <f t="array" ref="B26">IF(AND(J26&lt;&gt;"",J26&lt;&gt;"No DD",G26=""),SUMPRODUCT((J$4:J$37&lt;&gt;"")*(J$4:J$37&lt;&gt;"No DD")*(G$4:G$37="")*(F$4:F$37&gt;F26))+1,IF(J26="No DD",SUMPRODUCT((J$4:J$37="No DD")*(F$4:F$37&gt;F26)*(G$4:G$37=""))+1+SUMPRODUCT((J$4:J$37&lt;&gt;"")*(G$4:G$37="")*(J$4:J$37&lt;&gt;"No DD")),""))</f>
        <v/>
      </c>
      <c r="C26" s="5" t="s">
        <v>116</v>
      </c>
      <c r="D26" s="4" t="s">
        <v>31</v>
      </c>
      <c r="E26" s="4">
        <v>2003</v>
      </c>
      <c r="F26" s="9">
        <f>SUM(L26:V26)+SUM(L26:T26)*0.0000001+SUM(L26)*0.0000000000001</f>
        <v>99.660009966004324</v>
      </c>
      <c r="G26" s="66"/>
      <c r="H26" s="3" t="str">
        <f>IF(OR(AND(AO26&gt;=AY$39,AO26&lt;&gt;"",AQ26&gt;=AY$43,AQ26&lt;&gt;"",AN26=""),AND(AR26&gt;=AY$39,AR26&lt;&gt;"",AT26&gt;=AY$43,AT26&lt;&gt;"",AN26=""),AND(AV26&gt;=AY$39,AV26&lt;&gt;"",AX26&gt;=AY$43,AX26&lt;&gt;"",AN26=""),AND(BP26&gt;=BZ$39,BP26&lt;&gt;"",BR26&gt;=BZ$43,BR26&lt;&gt;"",BO26=""),AND(BS26&gt;=BZ$39,BS26&lt;&gt;"",BU26&gt;=BZ$43,BU26&lt;&gt;"",BO26=""),AND(BW26&gt;=BZ$39,BW26&lt;&gt;"",BY26&gt;=BZ$43,BY26&lt;&gt;"",BO26=""),AND(CQ26&gt;=DA$39,CQ26&lt;&gt;"",CS26&gt;=DA$43,CS26&lt;&gt;"",CP26=""),AND(CT26&gt;=DA$39,CT26&lt;&gt;"",CV26&gt;=DA$43,CV26&lt;&gt;"",CP26=""),AND(CX26&gt;=DA$39,CX26&lt;&gt;"",CZ26&gt;=DA$43,CZ26&lt;&gt;"",CP26=""),AND(DX26&gt;=EK$39,DX26&lt;&gt;"",DZ26&gt;=EK$43,DZ26&lt;&gt;""),AND(EA26&gt;=EK$39,EA26&lt;&gt;"",EC26&gt;=EK$43,EC26&lt;&gt;""),AND(EE26&gt;=EK$39,EE26&lt;&gt;"",EG26&gt;=EK$43,EG26&lt;&gt;""),AND(EH26&gt;=EK$39,EH26&lt;&gt;"",EJ26&gt;=EK$43,EJ26&lt;&gt;""),AND(FF26&gt;=FS$39,FF26&lt;&gt;"",FH26&gt;=FS$43,FH26&lt;&gt;""),AND(FI26&gt;=FS$39,FI26&lt;&gt;"",FK26&gt;=FS$43,FK26&lt;&gt;""),AND(FM26&gt;=FS$39,FM26&lt;&gt;"",FO26&gt;=FS$43,FO26&lt;&gt;""),AND(FP26&gt;=FS$39,FP26&lt;&gt;"",FR26&gt;=FS$43,FR26&lt;&gt;""),AND(GN26&gt;=HA$39,GN26&lt;&gt;"",GP26&gt;=HA$43,GP26&lt;&gt;""),AND(GQ26&gt;=HA$39,GQ26&lt;&gt;"",GS26&gt;=HA$43,GS26&lt;&gt;""),AND(GU26&gt;=HA$39,GU26&lt;&gt;"",GW26&gt;=HA$43,GW26&lt;&gt;""),AND(GX26&gt;=HA$39,GX26&lt;&gt;"",GZ26&gt;=HA$43,GZ26&lt;&gt;""),AND(HV26&gt;=II$39,HV26&lt;&gt;"",HX26&gt;=II$43,HX26&lt;&gt;""),AND(HY26&gt;=II$39,HY26&lt;&gt;"",IA26&gt;=II$43,IA26&lt;&gt;""),AND(IC26&gt;=II$39,IC26&lt;&gt;"",IE26&gt;=II$43,IE26&lt;&gt;""),AND(IF26&gt;=II$39,IF26&lt;&gt;"",IH26&gt;=II$43,IH26&lt;&gt;""),AND(JD26&gt;=JQ$39,JD26&lt;&gt;"",JF26&gt;=JQ$43,JF26&lt;&gt;""),AND(JG26&gt;=JQ$39,JG26&lt;&gt;"",JI26&gt;=JQ$43,JI26&lt;&gt;""),AND(JK26&gt;=JQ$39,JK26&lt;&gt;"",JM26&gt;=JQ$43,JM26&lt;&gt;""),AND(JN26&gt;=JQ$39,JN26&lt;&gt;"",JP26&gt;=JQ$43,JP26&lt;&gt;""),AND(KL26&gt;=KY$39,KL26&lt;&gt;"",KN26&gt;=KY$43,KN26&lt;&gt;""),AND(KO26&gt;=KY$39,KO26&lt;&gt;"",KQ26&gt;=KY$43,KQ26&lt;&gt;""),AND(KS26&gt;=KY$39,KS26&lt;&gt;"",KU26&gt;=KY$43,KU26&lt;&gt;""),AND(KV26&gt;=KY$39,KV26&lt;&gt;"",KX26&gt;=KY$43,KX26&lt;&gt;""),AND(LT26&gt;=MG$39,LT26&lt;&gt;"",LV26&gt;=MG$43,LV26&lt;&gt;""),AND(LW26&gt;=MG$39,LW26&lt;&gt;"",LY26&gt;=MG$43,LY26&lt;&gt;""),AND(MA26&gt;=MG$39,MA26&lt;&gt;"",MC26&gt;=MG$43,MC26&lt;&gt;""),AND(MD26&gt;=MG$39,MD26&lt;&gt;"",MF26&gt;=MG$43,MF26&lt;&gt;""),AND(NB26&gt;=NO$39,NB26&lt;&gt;"",ND26&gt;=NO$43,ND26&lt;&gt;""),AND(NE26&gt;=NO$39,NE26&lt;&gt;"",NG26&gt;=NO$43,NG26&lt;&gt;""),AND(NI26&gt;=NO$39,NI26&lt;&gt;"",NK26&gt;=NO$43,NK26&lt;&gt;""),AND(NL26&gt;=NO$39,NL26&lt;&gt;"",NN26&gt;=NO$43,NN26&lt;&gt;""),AND(OJ26&gt;=OW$39,OJ26&lt;&gt;"",OL26&gt;=OW$43,OL26&lt;&gt;""),AND(OM26&gt;=OW$39,OM26&lt;&gt;"",OO26&gt;=OW$43,OO26&lt;&gt;""),AND(OQ26&gt;=OW$39,OQ26&lt;&gt;"",OS26&gt;=OW$43,OS26&lt;&gt;""),AND(OT26&gt;=OW$39,OT26&lt;&gt;"",OV26&gt;=OW$43,OV26&lt;&gt;""),AND(PR26&gt;=QE$39,PR26&lt;&gt;"",PT26&gt;=QE$43,PT26&lt;&gt;""),AND(PU26&gt;=QE$39,PU26&lt;&gt;"",PW26&gt;=QE$43,PW26&lt;&gt;""),AND(PY26&gt;=QE$39,PY26&lt;&gt;"",QA26&gt;=QE$43,QA26&lt;&gt;""),AND(QB26&gt;=QE$39,QB26&lt;&gt;"",QD26&gt;=QE$43,QD26&lt;&gt;""),AND(QZ26&gt;=RM$39,QZ26&lt;&gt;"",RB26&gt;=RM$43,RB26&lt;&gt;""),AND(RC26&gt;=RM$39,RC26&lt;&gt;"",RE26&gt;=RM$43,RE26&lt;&gt;""),AND(RG26&gt;=RM$39,RG26&lt;&gt;"",RI26&gt;=RM$43,RI26&lt;&gt;""),AND(RJ26&gt;=RM$39,RJ26&lt;&gt;"",RL26&gt;=RM$43,RL26&lt;&gt;""),AND(SH26&gt;=SU$39,SH26&lt;&gt;"",SJ26&gt;=SU$43,SJ26&lt;&gt;""),AND(SK26&gt;=SU$39,SK26&lt;&gt;"",SM26&gt;=SU$43,SM26&lt;&gt;""),AND(SO26&gt;=SU$39,SO26&lt;&gt;"",SQ26&gt;=SU$43,SQ26&lt;&gt;""),AND(SR26&gt;=SU$39,SR26&lt;&gt;"",ST26&gt;=SU$43,ST26&lt;&gt;"")),"P","")</f>
        <v/>
      </c>
      <c r="I26" s="3" t="str">
        <f>IF(OR(AND(AQ26&gt;=AY$43,AQ26&lt;&gt;"",AN26=""),AND(AT26&gt;=AY$43,AT26&lt;&gt;"",AN26=""),AND(AX26&gt;=AY$43,AX26&lt;&gt;"",AN26=""),AND(BR26&gt;=BZ$43,BR26&lt;&gt;"",BO26=""),AND(BU26&gt;=BZ$43,BU26&lt;&gt;"",BO26=""),AND(BY26&gt;=BZ$43,BY26&lt;&gt;"",BO26=""),AND(CS26&gt;=DA$43,CS26&lt;&gt;"",CP26=""),AND(CV26&gt;=DA$43,CV26&lt;&gt;"",CP26=""),AND(CZ26&gt;=DA$43,CZ26&lt;&gt;"",CP26=""),AND(DZ26&gt;=EK$43,DZ26&lt;&gt;""),AND(EC26&gt;=EK$43,EC26&lt;&gt;""),AND(EG26&gt;=EK$43,EG26&lt;&gt;""),AND(EJ26&gt;=EK$43,EJ26&lt;&gt;""),AND(FH26&gt;=FS$43,FH26&lt;&gt;""),AND(FK26&gt;=FS$43,FK26&lt;&gt;""),AND(FO26&gt;=FS$43,FO26&lt;&gt;""),AND(FR26&gt;=FS$43,FR26&lt;&gt;""),AND(GP26&gt;=HA$43,GP26&lt;&gt;""),AND(GS26&gt;=HA$43,GS26&lt;&gt;""),AND(GW26&gt;=HA$43,GW26&lt;&gt;""),AND(GZ26&gt;=HA$43,GZ26&lt;&gt;""),AND(HX26&gt;=II$43,HX26&lt;&gt;""),AND(IA26&gt;=II$43,IA26&lt;&gt;""),AND(IE26&gt;=II$43,IE26&lt;&gt;""),AND(IH26&gt;=II$43,IH26&lt;&gt;""),AND(JF26&gt;=JQ$43,JF26&lt;&gt;""),AND(JI26&gt;=JQ$43,JI26&lt;&gt;""),AND(JM26&gt;=JQ$43,JM26&lt;&gt;""),AND(JP26&gt;=JQ$43,JP26&lt;&gt;""),AND(KN26&gt;=KY$43,KN26&lt;&gt;""),AND(KQ26&gt;=KY$43,KQ26&lt;&gt;""),AND(KU26&gt;=KY$43,KU26&lt;&gt;""),AND(KX26&gt;=KY$43,KX26&lt;&gt;""),AND(LV26&gt;=MG$43,LV26&lt;&gt;""),AND(LY26&gt;=MG$43,LY26&lt;&gt;""),AND(MC26&gt;=MG$43,MC26&lt;&gt;""),AND(MF26&gt;=MG$43,MF26&lt;&gt;""),AND(ND26&gt;=NO$43,ND26&lt;&gt;""),AND(NG26&gt;=NO$43,NG26&lt;&gt;""),AND(NK26&gt;=NO$43,NK26&lt;&gt;""),AND(NN26&gt;=NO$43,NN26&lt;&gt;""),AND(OL26&gt;=OW$43,OL26&lt;&gt;""),AND(OO26&gt;=OW$43,OO26&lt;&gt;""),AND(OS26&gt;=OW$43,OS26&lt;&gt;""),AND(OV26&gt;=OW$43,OV26&lt;&gt;""),AND(PT26&gt;=QE$43,PT26&lt;&gt;""),AND(PW26&gt;=QE$43,PW26&lt;&gt;""),AND(QA26&gt;=QE$43,QA26&lt;&gt;""),AND(QD26&gt;=QE$43,QD26&lt;&gt;""),AND(RB26&gt;=RM$43,RB26&lt;&gt;""),AND(RE26&gt;=RM$43,RE26&lt;&gt;""),AND(RI26&gt;=RM$43,RI26&lt;&gt;""),AND(RL26&gt;=RM$43,RL26&lt;&gt;""),AND(SJ26&gt;=SU$43,SJ26&lt;&gt;""),AND(SM26&gt;=SU$43,SM26&lt;&gt;""),AND(SQ26&gt;=SU$43,SQ26&lt;&gt;""),AND(ST26&gt;=SU$43,ST26&lt;&gt;"")),"P","")</f>
        <v/>
      </c>
      <c r="J26" s="36" t="str">
        <f>IF(AND(I26="P",H26=""),"No DD",IF(OR(AND(AO26&gt;=AY$42,AO26&lt;&gt;"",AQ26&gt;=AY$46,AQ26&lt;&gt;"",AN26=""),AND(AR26&gt;=AY$42,AR26&lt;&gt;"",AT26&gt;=AY$46,AT26&lt;&gt;"",AN26=""),AND(AV26&gt;=AY$42,AV26&lt;&gt;"",AX26&gt;=AY$46,AX26&lt;&gt;"",AN26=""),AND(BP26&gt;=BZ$42,BP26&lt;&gt;"",BR26&gt;=BZ$46,BR26&lt;&gt;"",BO26=""),AND(BS26&gt;=BZ$42,BS26&lt;&gt;"",BU26&gt;=BZ$46,BU26&lt;&gt;"",BO26=""),AND(BW26&gt;=BZ$42,BW26&lt;&gt;"",BY26&gt;=BZ$46,BY26&lt;&gt;"",BO26=""),AND(CQ26&gt;=DA$42,CQ26&lt;&gt;"",CS26&gt;=DA$46,CS26&lt;&gt;"",CP26=""),AND(CT26&gt;=DA$42,CT26&lt;&gt;"",CV26&gt;=DA$46,CV26&lt;&gt;"",CP26=""),AND(CX26&gt;=DA$42,CX26&lt;&gt;"",CZ26&gt;=DA$46,CZ26&lt;&gt;"",CP26=""),AND(DX26&gt;=EK$42,DX26&lt;&gt;"",DZ26&gt;=EK$46,DZ26&lt;&gt;""),AND(EA26&gt;=EK$42,EA26&lt;&gt;"",EC26&gt;=EK$46,EC26&lt;&gt;""),AND(EE26&gt;=EK$42,EE26&lt;&gt;"",EG26&gt;=EK$46,EG26&lt;&gt;""),AND(EH26&gt;=EK$42,EH26&lt;&gt;"",EJ26&gt;=EK$46,EJ26&lt;&gt;""),AND(FF26&gt;=FS$42,FF26&lt;&gt;"",FH26&gt;=FS$46,FH26&lt;&gt;""),AND(FI26&gt;=FS$42,FI26&lt;&gt;"",FK26&gt;=FS$46,FK26&lt;&gt;""),AND(FM26&gt;=FS$42,FM26&lt;&gt;"",FO26&gt;=FS$46,FO26&lt;&gt;""),AND(FP26&gt;=FS$42,FP26&lt;&gt;"",FR26&gt;=FS$46,FR26&lt;&gt;""),AND(GN26&gt;=HA$42,GN26&lt;&gt;"",GP26&gt;=HA$46,GP26&lt;&gt;""),AND(GQ26&gt;=HA$42,GQ26&lt;&gt;"",GS26&gt;=HA$46,GS26&lt;&gt;""),AND(GU26&gt;=HA$42,GU26&lt;&gt;"",GW26&gt;=HA$46,GW26&lt;&gt;""),AND(GX26&gt;=HA$42,GX26&lt;&gt;"",GZ26&gt;=HA$46,GZ26&lt;&gt;""),AND(HV26&gt;=II$42,HV26&lt;&gt;"",HX26&gt;=II$46,HX26&lt;&gt;""),AND(HY26&gt;=II$42,HY26&lt;&gt;"",IA26&gt;=II$46,IA26&lt;&gt;""),AND(IC26&gt;=II$42,IC26&lt;&gt;"",IE26&gt;=II$46,IE26&lt;&gt;""),AND(IF26&gt;=II$42,IF26&lt;&gt;"",IH26&gt;=II$46,IH26&lt;&gt;""),AND(JD26&gt;=JQ$42,JD26&lt;&gt;"",JF26&gt;=JQ$46,JF26&lt;&gt;""),AND(JG26&gt;=JQ$42,JG26&lt;&gt;"",JI26&gt;=JQ$46,JI26&lt;&gt;""),AND(JK26&gt;=JQ$42,JK26&lt;&gt;"",JM26&gt;=JQ$46,JM26&lt;&gt;""),AND(JN26&gt;=JQ$42,JN26&lt;&gt;"",JP26&gt;=JQ$46,JP26&lt;&gt;""),AND(KL26&gt;=KY$42,KL26&lt;&gt;"",KN26&gt;=KY$46,KN26&lt;&gt;""),AND(KO26&gt;=KY$42,KO26&lt;&gt;"",KQ26&gt;=KY$46,KQ26&lt;&gt;""),AND(KS26&gt;=KY$42,KS26&lt;&gt;"",KU26&gt;=KY$46,KU26&lt;&gt;""),AND(KV26&gt;=KY$42,KV26&lt;&gt;"",KX26&gt;=KY$46,KX26&lt;&gt;""),AND(LT26&gt;=MG$42,LT26&lt;&gt;"",LV26&gt;=MG$46,LV26&lt;&gt;""),AND(LW26&gt;=MG$42,LW26&lt;&gt;"",LY26&gt;=MG$46,LY26&lt;&gt;""),AND(MA26&gt;=MG$42,MA26&lt;&gt;"",MC26&gt;=MG$46,MC26&lt;&gt;""),AND(MD26&gt;=MG$42,MD26&lt;&gt;"",MF26&gt;=MG$46,MF26&lt;&gt;""),AND(NB26&gt;=NO$42,NB26&lt;&gt;"",ND26&gt;=NO$46,ND26&lt;&gt;""),AND(NE26&gt;=NO$42,NE26&lt;&gt;"",NG26&gt;=NO$46,NG26&lt;&gt;""),AND(NI26&gt;=NO$42,NI26&lt;&gt;"",NK26&gt;=NO$46,NK26&lt;&gt;""),AND(NL26&gt;=NO$42,NL26&lt;&gt;"",NN26&gt;=NO$46,NN26&lt;&gt;""),AND(OJ26&gt;=OW$42,OJ26&lt;&gt;"",OL26&gt;=OW$46,OL26&lt;&gt;""),AND(OM26&gt;=OW$42,OM26&lt;&gt;"",OO26&gt;=OW$46,OO26&lt;&gt;""),AND(OQ26&gt;=OW$42,OQ26&lt;&gt;"",OS26&gt;=OW$46,OS26&lt;&gt;""),AND(OT26&gt;=OW$42,OT26&lt;&gt;"",OV26&gt;=OW$46,OV26&lt;&gt;""),AND(PR26&gt;=QE$42,PR26&lt;&gt;"",PT26&gt;=QE$46,PT26&lt;&gt;""),AND(PU26&gt;=QE$42,PU26&lt;&gt;"",PW26&gt;=QE$46,PW26&lt;&gt;""),AND(PY26&gt;=QE$42,PY26&lt;&gt;"",QA26&gt;=QE$46,QA26&lt;&gt;""),AND(QB26&gt;=QE$42,QB26&lt;&gt;"",QD26&gt;=QE$46,QD26&lt;&gt;""),AND(QZ26&gt;=RM$42,QZ26&lt;&gt;"",RB26&gt;=RM$46,RB26&lt;&gt;""),AND(RC26&gt;=RM$42,RC26&lt;&gt;"",RE26&gt;=RM$46,RE26&lt;&gt;""),AND(RG26&gt;=RM$42,RG26&lt;&gt;"",RI26&gt;=RM$46,RI26&lt;&gt;""),AND(RJ26&gt;=RM$42,RJ26&lt;&gt;"",RL26&gt;=RM$46,RL26&lt;&gt;""),AND(SH26&gt;=SU$42,SH26&lt;&gt;"",SJ26&gt;=SU$46,SJ26&lt;&gt;""),AND(SK26&gt;=SU$42,SK26&lt;&gt;"",SM26&gt;=SU$46,SM26&lt;&gt;""),AND(SO26&gt;=SU$42,SO26&lt;&gt;"",SQ26&gt;=SU$46,SQ26&lt;&gt;""),AND(SR26&gt;=SU$42,SR26&lt;&gt;"",ST26&gt;=SU$46,ST26&lt;&gt;"")),"Merit",IF(OR(AND(AO26&gt;=AY$41,AO26&lt;&gt;"",AQ26&gt;=AY$45,AQ26&lt;&gt;"",AN26=""),AND(AR26&gt;=AY$41,AR26&lt;&gt;"",AT26&gt;=AY$45,AT26&lt;&gt;"",AN26=""),AND(AV26&gt;=AY$41,AV26&lt;&gt;"",AX26&gt;=AY$45,AX26&lt;&gt;"",AN26=""),AND(BP26&gt;=BZ$41,BP26&lt;&gt;"",BR26&gt;=BZ$45,BR26&lt;&gt;"",BO26=""),AND(BS26&gt;=BZ$41,BS26&lt;&gt;"",BU26&gt;=BZ$45,BU26&lt;&gt;"",BO26=""),AND(BW26&gt;=BZ$41,BW26&lt;&gt;"",BY26&gt;=BZ$45,BY26&lt;&gt;"",BO26=""),AND(CQ26&gt;=DA$41,CQ26&lt;&gt;"",CS26&gt;=DA$45,CS26&lt;&gt;"",CP26=""),AND(CT26&gt;=DA$41,CT26&lt;&gt;"",CV26&gt;=DA$45,CV26&lt;&gt;"",CP26=""),AND(CX26&gt;=DA$41,CX26&lt;&gt;"",CZ26&gt;=DA$45,CZ26&lt;&gt;"",CP26=""),AND(DX26&gt;=EK$41,DX26&lt;&gt;"",DZ26&gt;=EK$45,DZ26&lt;&gt;""),AND(EA26&gt;=EK$41,EA26&lt;&gt;"",EC26&gt;=EK$45,EC26&lt;&gt;""),AND(EE26&gt;=EK$41,EE26&lt;&gt;"",EG26&gt;=EK$45,EG26&lt;&gt;""),AND(EH26&gt;=EK$41,EH26&lt;&gt;"",EJ26&gt;=EK$45,EJ26&lt;&gt;""),AND(FF26&gt;=FS$41,FF26&lt;&gt;"",FH26&gt;=FS$45,FH26&lt;&gt;""),AND(FI26&gt;=FS$41,FI26&lt;&gt;"",FK26&gt;=FS$45,FK26&lt;&gt;""),AND(FM26&gt;=FS$41,FM26&lt;&gt;"",FO26&gt;=FS$45,FO26&lt;&gt;""),AND(FP26&gt;=FS$41,FP26&lt;&gt;"",FR26&gt;=FS$45,FR26&lt;&gt;""),AND(GN26&gt;=HA$41,GN26&lt;&gt;"",GP26&gt;=HA$45,GP26&lt;&gt;""),AND(GQ26&gt;=HA$41,GQ26&lt;&gt;"",GS26&gt;=HA$45,GS26&lt;&gt;""),AND(GU26&gt;=HA$41,GU26&lt;&gt;"",GW26&gt;=HA$45,GW26&lt;&gt;""),AND(GX26&gt;=HA$41,GX26&lt;&gt;"",GZ26&gt;=HA$45,GZ26&lt;&gt;""),AND(HV26&gt;=II$41,HV26&lt;&gt;"",HX26&gt;=II$45,HX26&lt;&gt;""),AND(HY26&gt;=II$41,HY26&lt;&gt;"",IA26&gt;=II$45,IA26&lt;&gt;""),AND(IC26&gt;=II$41,IC26&lt;&gt;"",IE26&gt;=II$45,IE26&lt;&gt;""),AND(IF26&gt;=II$41,IF26&lt;&gt;"",IH26&gt;=II$45,IH26&lt;&gt;""),AND(JD26&gt;=JQ$41,JD26&lt;&gt;"",JF26&gt;=JQ$45,JF26&lt;&gt;""),AND(JG26&gt;=JQ$41,JG26&lt;&gt;"",JI26&gt;=JQ$45,JI26&lt;&gt;""),AND(JK26&gt;=JQ$41,JK26&lt;&gt;"",JM26&gt;=JQ$45,JM26&lt;&gt;""),AND(JN26&gt;=JQ$41,JN26&lt;&gt;"",JP26&gt;=JQ$45,JP26&lt;&gt;""),AND(KL26&gt;=KY$41,KL26&lt;&gt;"",KN26&gt;=KY$45,KN26&lt;&gt;""),AND(KO26&gt;=KY$41,KO26&lt;&gt;"",KQ26&gt;=KY$45,KQ26&lt;&gt;""),AND(KS26&gt;=KY$41,KS26&lt;&gt;"",KU26&gt;=KY$45,KU26&lt;&gt;""),AND(KV26&gt;=KY$41,KV26&lt;&gt;"",KX26&gt;=KY$45,KX26&lt;&gt;""),AND(LT26&gt;=MG$41,LT26&lt;&gt;"",LV26&gt;=MG$45,LV26&lt;&gt;""),AND(LW26&gt;=MG$41,LW26&lt;&gt;"",LY26&gt;=MG$45,LY26&lt;&gt;""),AND(MA26&gt;=MG$41,MA26&lt;&gt;"",MC26&gt;=MG$45,MC26&lt;&gt;""),AND(MD26&gt;=MG$41,MD26&lt;&gt;"",MF26&gt;=MG$45,MF26&lt;&gt;""),AND(NB26&gt;=NO$41,NB26&lt;&gt;"",ND26&gt;=NO$45,ND26&lt;&gt;""),AND(NE26&gt;=NO$41,NE26&lt;&gt;"",NG26&gt;=NO$45,NG26&lt;&gt;""),AND(NI26&gt;=NO$41,NI26&lt;&gt;"",NK26&gt;=NO$45,NK26&lt;&gt;""),AND(NL26&gt;=NO$41,NL26&lt;&gt;"",NN26&gt;=NO$45,NN26&lt;&gt;""),AND(OJ26&gt;=OW$41,OJ26&lt;&gt;"",OL26&gt;=OW$45,OL26&lt;&gt;""),AND(OM26&gt;=OW$41,OM26&lt;&gt;"",OO26&gt;=OW$45,OO26&lt;&gt;""),AND(OQ26&gt;=OW$41,OQ26&lt;&gt;"",OS26&gt;=OW$45,OS26&lt;&gt;""),AND(OT26&gt;=OW$41,OT26&lt;&gt;"",OV26&gt;=OW$45,OV26&lt;&gt;""),AND(PR26&gt;=QE$41,PR26&lt;&gt;"",PT26&gt;=QE$45,PT26&lt;&gt;""),AND(PU26&gt;=QE$41,PU26&lt;&gt;"",PW26&gt;=QE$45,PW26&lt;&gt;""),AND(PY26&gt;=QE$41,PY26&lt;&gt;"",QA26&gt;=QE$45,QA26&lt;&gt;""),AND(QB26&gt;=QE$41,QB26&lt;&gt;"",QD26&gt;=QE$45,QD26&lt;&gt;""),AND(QZ26&gt;=RM$41,QZ26&lt;&gt;"",RB26&gt;=RM$45,RB26&lt;&gt;""),AND(RC26&gt;=RM$41,RC26&lt;&gt;"",RE26&gt;=RM$45,RE26&lt;&gt;""),AND(RG26&gt;=RM$41,RG26&lt;&gt;"",RI26&gt;=RM$45,RI26&lt;&gt;""),AND(RJ26&gt;=RM$41,RJ26&lt;&gt;"",RL26&gt;=RM$45,RL26&lt;&gt;""),AND(SH26&gt;=SU$41,SH26&lt;&gt;"",SJ26&gt;=SU$45,SJ26&lt;&gt;""),AND(SK26&gt;=SU$41,SK26&lt;&gt;"",SM26&gt;=SU$45,SM26&lt;&gt;""),AND(SO26&gt;=SU$41,SO26&lt;&gt;"",SQ26&gt;=SU$45,SQ26&lt;&gt;""),AND(SR26&gt;=SU$41,SR26&lt;&gt;"",ST26&gt;=SU$45,ST26&lt;&gt;"")),"Excellence",IF(K26="P","Worlds Team",IF(H26="P","National Team","")))))</f>
        <v/>
      </c>
      <c r="K26" s="3" t="str">
        <f>IF(OR(AND(AO26&gt;=AY$40,AO26&lt;&gt;"",AQ26&gt;=AY$44,AQ26&lt;&gt;"",AN26=""),AND(AR26&gt;=AY$40,AR26&lt;&gt;"",AT26&gt;=AY$44,AT26&lt;&gt;"",AN26=""),AND(AV26&gt;=AY$40,AV26&lt;&gt;"",AX26&gt;=AY$44,AX26&lt;&gt;"",AN26=""),AND(BP26&gt;=BZ$40,BP26&lt;&gt;"",BR26&gt;=BZ$44,BR26&lt;&gt;"",BO26=""),AND(BS26&gt;=BZ$40,BS26&lt;&gt;"",BU26&gt;=BZ$44,BU26&lt;&gt;"",BO26=""),AND(BW26&gt;=BZ$40,BW26&lt;&gt;"",BY26&gt;=BZ$44,BY26&lt;&gt;"",BO26=""),AND(CQ26&gt;=DA$40,CQ26&lt;&gt;"",CS26&gt;=DA$44,CS26&lt;&gt;"",CP26=""),AND(CT26&gt;=DA$40,CT26&lt;&gt;"",CV26&gt;=DA$44,CV26&lt;&gt;"",CP26=""),AND(CX26&gt;=DA$40,CX26&lt;&gt;"",CZ26&gt;=DA$44,CZ26&lt;&gt;"",CP26=""),AND(DX26&gt;=EK$40,DX26&lt;&gt;"",DZ26&gt;=EK$44,DZ26&lt;&gt;""),AND(EA26&gt;=EK$40,EA26&lt;&gt;"",EC26&gt;=EK$44,EC26&lt;&gt;""),AND(EE26&gt;=EK$40,EE26&lt;&gt;"",EG26&gt;=EK$44,EG26&lt;&gt;""),AND(EH26&gt;=EK$40,EH26&lt;&gt;"",EJ26&gt;=EK$44,EJ26&lt;&gt;""),AND(FF26&gt;=FS$40,FF26&lt;&gt;"",FH26&gt;=FS$44,FH26&lt;&gt;""),AND(FI26&gt;=FS$40,FI26&lt;&gt;"",FK26&gt;=FS$44,FK26&lt;&gt;""),AND(FM26&gt;=FS$40,FM26&lt;&gt;"",FO26&gt;=FS$44,FO26&lt;&gt;""),AND(FP26&gt;=FS$40,FP26&lt;&gt;"",FR26&gt;=FS$44,FR26&lt;&gt;""),AND(GN26&gt;=HA$40,GN26&lt;&gt;"",GP26&gt;=HA$44,GP26&lt;&gt;""),AND(GQ26&gt;=HA$40,GQ26&lt;&gt;"",GS26&gt;=HA$44,GS26&lt;&gt;""),AND(GU26&gt;=HA$40,GU26&lt;&gt;"",GW26&gt;=HA$44,GW26&lt;&gt;""),AND(GX26&gt;=HA$40,GX26&lt;&gt;"",GZ26&gt;=HA$44,GZ26&lt;&gt;""),AND(HV26&gt;=II$40,HV26&lt;&gt;"",HX26&gt;=II$44,HX26&lt;&gt;""),AND(HY26&gt;=II$40,HY26&lt;&gt;"",IA26&gt;=II$44,IA26&lt;&gt;""),AND(IC26&gt;=II$40,IC26&lt;&gt;"",IE26&gt;=II$44,IE26&lt;&gt;""),AND(IF26&gt;=II$40,IF26&lt;&gt;"",IH26&gt;=II$44,IH26&lt;&gt;""),AND(JD26&gt;=JQ$40,JD26&lt;&gt;"",JF26&gt;=JQ$44,JF26&lt;&gt;""),AND(JG26&gt;=JQ$40,JG26&lt;&gt;"",JI26&gt;=JQ$44,JI26&lt;&gt;""),AND(JK26&gt;=JQ$40,JK26&lt;&gt;"",JM26&gt;=JQ$44,JM26&lt;&gt;""),AND(JN26&gt;=JQ$40,JN26&lt;&gt;"",JP26&gt;=JQ$44,JP26&lt;&gt;""),AND(KL26&gt;=KY$40,KL26&lt;&gt;"",KN26&gt;=KY$44,KN26&lt;&gt;""),AND(KO26&gt;=KY$40,KO26&lt;&gt;"",KQ26&gt;=KY$44,KQ26&lt;&gt;""),AND(KS26&gt;=KY$40,KS26&lt;&gt;"",KU26&gt;=KY$44,KU26&lt;&gt;""),AND(KV26&gt;=KY$40,KV26&lt;&gt;"",KX26&gt;=KY$44,KX26&lt;&gt;""),AND(LT26&gt;=MG$40,LT26&lt;&gt;"",LV26&gt;=MG$44,LV26&lt;&gt;""),AND(LW26&gt;=MG$40,LW26&lt;&gt;"",LY26&gt;=MG$44,LY26&lt;&gt;""),AND(MA26&gt;=MG$40,MA26&lt;&gt;"",MC26&gt;=MG$44,MC26&lt;&gt;""),AND(MD26&gt;=MG$40,MD26&lt;&gt;"",MF26&gt;=MG$44,MF26&lt;&gt;""),AND(NB26&gt;=NO$40,NB26&lt;&gt;"",ND26&gt;=NO$44,ND26&lt;&gt;""),AND(NE26&gt;=NO$40,NE26&lt;&gt;"",NG26&gt;=NO$44,NG26&lt;&gt;""),AND(NI26&gt;=NO$40,NI26&lt;&gt;"",NK26&gt;=NO$44,NK26&lt;&gt;""),AND(NL26&gt;=NO$40,NL26&lt;&gt;"",NN26&gt;=NO$44,NN26&lt;&gt;""),AND(OJ26&gt;=OW$40,OJ26&lt;&gt;"",OL26&gt;=OW$44,OL26&lt;&gt;""),AND(OM26&gt;=OW$40,OM26&lt;&gt;"",OO26&gt;=OW$44,OO26&lt;&gt;""),AND(OQ26&gt;=OW$40,OQ26&lt;&gt;"",OS26&gt;=OW$44,OS26&lt;&gt;""),AND(OT26&gt;=OW$40,OT26&lt;&gt;"",OV26&gt;=OW$44,OV26&lt;&gt;""),AND(PR26&gt;=QE$40,PR26&lt;&gt;"",PT26&gt;=QE$44,PT26&lt;&gt;""),AND(PU26&gt;=QE$40,PU26&lt;&gt;"",PW26&gt;=QE$44,PW26&lt;&gt;""),AND(PY26&gt;=QE$40,PY26&lt;&gt;"",QA26&gt;=QE$44,QA26&lt;&gt;""),AND(QB26&gt;=QE$40,QB26&lt;&gt;"",QD26&gt;=QE$44,QD26&lt;&gt;""),AND(QZ26&gt;=RM$40,QZ26&lt;&gt;"",RB26&gt;=RM$44,RB26&lt;&gt;""),AND(RC26&gt;=RM$40,RC26&lt;&gt;"",RE26&gt;=RM$44,RE26&lt;&gt;""),AND(RG26&gt;=RM$40,RG26&lt;&gt;"",RI26&gt;=RM$44,RI26&lt;&gt;""),AND(RJ26&gt;=RM$40,RJ26&lt;&gt;"",RL26&gt;=RM$44,RL26&lt;&gt;""),AND(SH26&gt;=SU$40,SH26&lt;&gt;"",SJ26&gt;=SU$44,SJ26&lt;&gt;""),AND(SK26&gt;=SU$40,SK26&lt;&gt;"",SM26&gt;=SU$44,SM26&lt;&gt;""),AND(SO26&gt;=SU$40,SO26&lt;&gt;"",SQ26&gt;=SU$44,SQ26&lt;&gt;""),AND(SR26&gt;=SU$40,SR26&lt;&gt;"",ST26&gt;=SU$44,ST26&lt;&gt;"")),"P","")</f>
        <v/>
      </c>
      <c r="L26" s="8">
        <f>IF(COUNT(AQ26,AT26,BR26,BU26,CS26,CV26)&gt;0,LARGE((AQ26,AT26,BR26,BU26,CS26,CV26),1),0)</f>
        <v>43.27</v>
      </c>
      <c r="M26" s="8" t="str">
        <f>IF(L26="","",IF(OR(L26=CS26,L26=CV26),$CA$1,IF(OR(L26=BR26,L26=BU26),$AZ$1,IF(OR(L26=AQ26,L26=AT26),$Y$1,""))))</f>
        <v>2024 Elite Canada</v>
      </c>
      <c r="N26" s="8">
        <f>IF(COUNT(AQ26,AT26,BR26,BU26,CS26,CV26)&gt;1,LARGE((AQ26,AT26,BR26,BU26,CS26,CV26),2),0)</f>
        <v>38.270000000000003</v>
      </c>
      <c r="O26" s="8" t="str">
        <f>IF(N26="","",IF(OR(N26=CS26,N26=CV26),$CA$1,IF(OR(N26=BR26,N26=BU26),$AZ$1,IF(OR(N26=AQ26,N26=AT26),$Y$1,""))))</f>
        <v>2024 Nationals</v>
      </c>
      <c r="P26" s="8">
        <f>IF(COUNT(AQ26,AT26,BR26,BU26,CS26,CV26)&gt;2,MAX(AX26,BY26,CZ26,LARGE((AQ26,AT26,BR26,BU26,CS26,CV26),3)),IF(MAX(AX26,BY26,CZ26)&gt;0,MAX(AX26,BY26,CZ26),0))</f>
        <v>8.92</v>
      </c>
      <c r="Q26" s="8" t="str">
        <f>IF(P26="","",IF(OR(P26=CS26,P26=CV26,P26=CZ26),$CA$1,IF(OR(P26=BR26,P26=BU26,P26=BY26),$AZ$1,IF(OR(P26=AQ26,P26=AT26,P26=AX26),$Y$1,""))))</f>
        <v>2024 Elite Canada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9.1999999999999993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2024 Nationals</v>
      </c>
      <c r="T26" s="8">
        <f>IF(MAX(IF(AO26&gt;=$AY$39,AP26,0),IF(AR26&gt;=$AY$39,AS26,0),IF(AV26&gt;=$AY$39,AW26,0),IF(BP26&gt;=$BZ$39,BQ26,0),IF(BS26&gt;=$BZ$39,BT26,0),IF(BW26&gt;=$BZ$39,BX26,0),IF(CQ26&gt;=$DA$39,CR26,0),IF(CT26&gt;=$DA$39,CU26,0),IF(CX26&gt;=$DA$39,CY26,0),IF(DX26&gt;=$EK$39,DY26,0),IF(EA26&gt;=$EK$39,EB26,0),IF(EE26&gt;=$EK$39,EF26,0),IF(EH26&gt;=$EK$39,EI26,0),IF(FF26&gt;=$FS$39,FG26,0),IF(FI26&gt;=$FS$39,FJ26,0),IF(FM26&gt;=$FS$39,FN26,0),IF(FP26&gt;=$FS$39,FQ26,0),IF(GN26&gt;=$HA$39,GO26,0),IF(GQ26&gt;=$HA$39,GR26,0),IF(GU26&gt;=$HA$39,GV26,0),IF(GX26&gt;=$HA$39,GY26,0),IF(HV26&gt;=$II$39,HW26,0),IF(HY26&gt;=$II$39,HZ26,0),IF(IC26&gt;=$II$39,ID26,0),IF(IF26&gt;=$II$39,IG26,0),IF(JD26&gt;=$JQ$39,JE26,0),IF(JG26&gt;=$JQ$39,JH26,0),IF(JK26&gt;=$JQ$39,JL26,0),IF(JN26&gt;=$JQ$39,JO26,0),IF(KL26&gt;=$KY$39,KM26,0),IF(KO26&gt;=$KY$39,KP26,0),IF(KS26&gt;=$KY$39,KT26,0),IF(KV26&gt;=$KY$39,KW26,0),IF(LT26&gt;=$MG$39,LU26,0),IF(LW26&gt;=$MG$39,LX26,0),IF(MA26&gt;=$MG$39,MB26,0),IF(MD26&gt;=$MG$39,ME26,0),IF(NB26&gt;=$NO$39,NC26,0),IF(NE26&gt;=$NO$39,NF26,0),IF(NI26&gt;=$NO$39,NJ26,0),IF(NL26&gt;=$NO$39,NM26,0),IF(OJ26&gt;=$OW$39,OK26,0),IF(OM26&gt;=$OW$39,ON26,0),IF(OQ26&gt;=$OW$39,OR26,0),IF(OT26&gt;=$OW$39,OU26,0),IF(PR26&gt;=$QE$39,PS26,0),IF(PU26&gt;=$QE$39,PV26,0),IF(PY26&gt;=$QE$39,PZ26,0),IF(QB26&gt;=$QE$39,QC26,0),IF(QZ26&gt;=$RM$39,RA26,0),IF(RC26&gt;=$RM$39,RD26,0),IF(RG26&gt;=$RM$39,RH26,0),IF(RJ26&gt;=$RM$39,RK26,0),IF(SH26&gt;=$SU$39,SI26,0),IF(SK26&gt;=$SU$39,SL26,0),IF(SO26&gt;=$SU$39,SP26,0),IF(SR26&gt;=$SU$39,SS26,0))&gt;0,MAX(IF(AO26&gt;=$AY$39,AP26,0),IF(AR26&gt;=$AY$39,AS26,0),IF(AV26&gt;=$AY$39,AW26,0),IF(BP26&gt;=$BZ$39,BQ26,0),IF(BS26&gt;=$BZ$39,BT26,0),IF(BW26&gt;=$BZ$39,BX26,0),IF(CQ26&gt;=$DA$39,CR26,0),IF(CT26&gt;=$DA$39,CU26,0),IF(CX26&gt;=$DA$39,CY26,0),IF(DX26&gt;=$EK$39,DY26,0),IF(EA26&gt;=$EK$39,EB26,0),IF(EE26&gt;=$EK$39,EF26,0),IF(EH26&gt;=$EK$39,EI26,0),IF(FF26&gt;=$FS$39,FG26,0),IF(FI26&gt;=$FS$39,FJ26,0),IF(FM26&gt;=$FS$39,FN26,0),IF(FP26&gt;=$FS$39,FQ26,0),IF(GN26&gt;=$HA$39,GO26,0),IF(GQ26&gt;=$HA$39,GR26,0),IF(GU26&gt;=$HA$39,GV26,0),IF(GX26&gt;=$HA$39,GY26,0),IF(HV26&gt;=$II$39,HW26,0),IF(HY26&gt;=$II$39,HZ26,0),IF(IC26&gt;=$II$39,ID26,0),IF(IF26&gt;=$II$39,IG26,0),IF(JD26&gt;=$JQ$39,JE26,0),IF(JG26&gt;=$JQ$39,JH26,0),IF(JK26&gt;=$JQ$39,JL26,0),IF(JN26&gt;=$JQ$39,JO26,0),IF(KL26&gt;=$KY$39,KM26,0),IF(KO26&gt;=$KY$39,KP26,0),IF(KS26&gt;=$KY$39,KT26,0),IF(KV26&gt;=$KY$39,KW26,0),IF(LT26&gt;=$MG$39,LU26,0),IF(LW26&gt;=$MG$39,LX26,0),IF(MA26&gt;=$MG$39,MB26,0),IF(MD26&gt;=$MG$39,ME26,0),IF(NB26&gt;=$NO$39,NC26,0),IF(NE26&gt;=$NO$39,NF26,0),IF(NI26&gt;=$NO$39,NJ26,0),IF(NL26&gt;=$NO$39,NM26,0),IF(OJ26&gt;=$OW$39,OK26,0),IF(OM26&gt;=$OW$39,ON26,0),IF(OQ26&gt;=$OW$39,OR26,0),IF(OT26&gt;=$OW$39,OU26,0),IF(PR26&gt;=$QE$39,PS26,0),IF(PU26&gt;=$QE$39,PV26,0),IF(PY26&gt;=$QE$39,PZ26,0),IF(QB26&gt;=$QE$39,QC26,0),IF(QZ26&gt;=$RM$39,RA26,0),IF(RC26&gt;=$RM$39,RD26,0),IF(RG26&gt;=$RM$39,RH26,0),IF(RJ26&gt;=$RM$39,RK26,0),IF(SH26&gt;=$SU$39,SI26,0),IF(SK26&gt;=$SU$39,SL26,0),IF(SO26&gt;=$SU$39,SP26,0),IF(SR26&gt;=$SU$39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>IF(AA26&gt;0,AA26,"")</f>
        <v/>
      </c>
      <c r="AP26" s="38" t="str">
        <f>IF(AB26&gt;0,AB26,"")</f>
        <v/>
      </c>
      <c r="AQ26" s="40" t="str">
        <f>IF(SUM(Y26:AB26)-AC26&gt;0,SUM(Y26:AB26)-AC26,"")</f>
        <v/>
      </c>
      <c r="AR26" s="40" t="str">
        <f>IF(AF26&gt;0,AF26,"")</f>
        <v/>
      </c>
      <c r="AS26" s="40" t="str">
        <f>IF(AG26&gt;0,AG26,"")</f>
        <v/>
      </c>
      <c r="AT26" s="40" t="str">
        <f>IF(SUM(AD26:AG26)-AH26&gt;0,SUM(AD26:AG26)-AH26,"")</f>
        <v/>
      </c>
      <c r="AU26" s="40" t="str">
        <f>IF(AQ26="","",MAX(AQ26,AT26))</f>
        <v/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 t="str">
        <f>IF(SUM(AU26,AX26)&gt;0,SUM(AU26,AX26),"")</f>
        <v/>
      </c>
      <c r="AZ26" s="26">
        <v>13.3</v>
      </c>
      <c r="BA26" s="26">
        <v>9</v>
      </c>
      <c r="BB26" s="26">
        <v>8.5</v>
      </c>
      <c r="BC26" s="26">
        <v>12.77</v>
      </c>
      <c r="BD26" s="26">
        <v>0.3</v>
      </c>
      <c r="BE26" s="26">
        <v>2.6</v>
      </c>
      <c r="BF26" s="26">
        <v>1.7</v>
      </c>
      <c r="BG26" s="26">
        <v>2.1</v>
      </c>
      <c r="BH26" s="26">
        <v>2.52</v>
      </c>
      <c r="BI26" s="26">
        <v>0</v>
      </c>
      <c r="BJ26" s="26"/>
      <c r="BK26" s="26"/>
      <c r="BL26" s="26"/>
      <c r="BM26" s="26"/>
      <c r="BN26" s="26"/>
      <c r="BO26" s="28"/>
      <c r="BP26" s="39">
        <f>IF(BB26&gt;0,BB26,"")</f>
        <v>8.5</v>
      </c>
      <c r="BQ26" s="39">
        <f>IF(BC26&gt;0,BC26,"")</f>
        <v>12.77</v>
      </c>
      <c r="BR26" s="11">
        <f>IF(SUM(AZ26:BC26)-BD26&gt;0,SUM(AZ26:BC26)-BD26,"")</f>
        <v>43.27</v>
      </c>
      <c r="BS26" s="11">
        <f>IF(BG26&gt;0,BG26,"")</f>
        <v>2.1</v>
      </c>
      <c r="BT26" s="11">
        <f>IF(BH26&gt;0,BH26,"")</f>
        <v>2.52</v>
      </c>
      <c r="BU26" s="11">
        <f>IF(SUM(BE26:BH26)-BI26&gt;0,SUM(BE26:BH26)-BI26,"")</f>
        <v>8.92</v>
      </c>
      <c r="BV26" s="11">
        <f>IF(BR26="","",MAX(BR26,BU26))</f>
        <v>43.27</v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>
        <f>IF(SUM(BV26,BY26)&gt;0,SUM(BV26,BY26),"")</f>
        <v>43.27</v>
      </c>
      <c r="CA26" s="22">
        <v>1.4</v>
      </c>
      <c r="CB26" s="22">
        <v>1</v>
      </c>
      <c r="CC26" s="22">
        <v>1.5</v>
      </c>
      <c r="CD26" s="22">
        <v>1.37</v>
      </c>
      <c r="CE26" s="22">
        <v>0</v>
      </c>
      <c r="CF26" s="22">
        <v>6.85</v>
      </c>
      <c r="CG26" s="22">
        <v>9.25</v>
      </c>
      <c r="CH26" s="22">
        <v>9.1999999999999993</v>
      </c>
      <c r="CI26" s="22">
        <v>12.97</v>
      </c>
      <c r="CJ26" s="22">
        <v>0</v>
      </c>
      <c r="CK26" s="22"/>
      <c r="CL26" s="22"/>
      <c r="CM26" s="22"/>
      <c r="CN26" s="22"/>
      <c r="CO26" s="22"/>
      <c r="CP26" s="27"/>
      <c r="CQ26" s="38">
        <f>IF(CC26&gt;0,CC26,"")</f>
        <v>1.5</v>
      </c>
      <c r="CR26" s="38">
        <f>IF(CD26&gt;0,CD26,"")</f>
        <v>1.37</v>
      </c>
      <c r="CS26" s="40">
        <f>IF(SUM(CA26:CD26)-CE26&gt;0,SUM(CA26:CD26)-CE26,"")</f>
        <v>5.27</v>
      </c>
      <c r="CT26" s="40">
        <f>IF(CH26&gt;0,CH26,"")</f>
        <v>9.1999999999999993</v>
      </c>
      <c r="CU26" s="40">
        <f>IF(CI26&gt;0,CI26,"")</f>
        <v>12.97</v>
      </c>
      <c r="CV26" s="40">
        <f>IF(SUM(CF26:CI26)-CJ26&gt;0,SUM(CF26:CI26)-CJ26,"")</f>
        <v>38.270000000000003</v>
      </c>
      <c r="CW26" s="40">
        <f>IF(CS26="","",MAX(CS26,CV26))</f>
        <v>38.270000000000003</v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>
        <f>IF(SUM(CW26,CZ26)&gt;0,SUM(CW26,CZ26),"")</f>
        <v>38.270000000000003</v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7.3500000000000005</v>
      </c>
      <c r="SW26" s="22">
        <f>IF($CP26="P",CB26,(CB26+BA26)/2)</f>
        <v>5</v>
      </c>
      <c r="SX26" s="22">
        <f>IF($CP26="P",CC26,(CC26+BB26)/2)</f>
        <v>5</v>
      </c>
      <c r="SY26" s="22">
        <f>IF($CP26="P",CD26,(CD26+BC26)/2)</f>
        <v>7.07</v>
      </c>
      <c r="SZ26" s="22">
        <f>IF($CP26="P",CE26,(CE26+BD26)/2)</f>
        <v>0.15</v>
      </c>
      <c r="TA26" s="22">
        <f>IF($CP26="P",CF26,(CF26+BE26)/2)</f>
        <v>4.7249999999999996</v>
      </c>
      <c r="TB26" s="22">
        <f>IF($CP26="P",CG26,(CG26+BF26)/2)</f>
        <v>5.4749999999999996</v>
      </c>
      <c r="TC26" s="22">
        <f>IF($CP26="P",CH26,(CH26+BG26)/2)</f>
        <v>5.6499999999999995</v>
      </c>
      <c r="TD26" s="22">
        <f>IF($CP26="P",CI26,(CI26+BH26)/2)</f>
        <v>7.7450000000000001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5</v>
      </c>
      <c r="TM26" s="40">
        <f>IF(SY26&gt;0,SY26,"")</f>
        <v>7.07</v>
      </c>
      <c r="TN26" s="40">
        <f>IF(SUM(SV26:SY26)-SZ26&gt;0,SUM(SV26:SY26)-SZ26,"")</f>
        <v>24.270000000000003</v>
      </c>
      <c r="TO26" s="40">
        <f>IF(TC26&gt;0,TC26,"")</f>
        <v>5.6499999999999995</v>
      </c>
      <c r="TP26" s="40">
        <f>IF(TD26&gt;0,TD26,"")</f>
        <v>7.7450000000000001</v>
      </c>
      <c r="TQ26" s="40">
        <f>IF(SUM(TA26:TD26)-TE26&gt;0,SUM(TA26:TD26)-TE26,"")</f>
        <v>23.594999999999999</v>
      </c>
      <c r="TR26" s="40">
        <f>IF(MAX(TN26,TQ26)&gt;0,MAX(TN26,TQ26),"")</f>
        <v>24.270000000000003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24.270000000000003</v>
      </c>
    </row>
    <row r="27" spans="1:542" x14ac:dyDescent="0.2">
      <c r="A27" s="4" t="str" cm="1">
        <f t="array" ref="A27">IF(AND(J27&lt;&gt;"",J27&lt;&gt;"No DD"),SUMPRODUCT((J$4:J$37&lt;&gt;"")*(J$4:J$37&lt;&gt;"No DD")*(F$4:F$37&gt;F27))+1,IF(J27="No DD",SUMPRODUCT((J$4:J$37="No DD")*(F$4:F$37&gt;F27))+1+SUMPRODUCT((J$4:J$37&lt;&gt;"")*(J$4:J$37&lt;&gt;"No DD")),""))</f>
        <v/>
      </c>
      <c r="B27" s="4" t="str" cm="1">
        <f t="array" ref="B27">IF(AND(J27&lt;&gt;"",J27&lt;&gt;"No DD",G27=""),SUMPRODUCT((J$4:J$37&lt;&gt;"")*(J$4:J$37&lt;&gt;"No DD")*(G$4:G$37="")*(F$4:F$37&gt;F27))+1,IF(J27="No DD",SUMPRODUCT((J$4:J$37="No DD")*(F$4:F$37&gt;F27)*(G$4:G$37=""))+1+SUMPRODUCT((J$4:J$37&lt;&gt;"")*(G$4:G$37="")*(J$4:J$37&lt;&gt;"No DD")),""))</f>
        <v/>
      </c>
      <c r="C27" s="5" t="s">
        <v>147</v>
      </c>
      <c r="D27" s="4" t="s">
        <v>31</v>
      </c>
      <c r="E27" s="4">
        <v>2006</v>
      </c>
      <c r="F27" s="9">
        <f>SUM(L27:V27)+SUM(L27:T27)*0.0000001+SUM(L27)*0.0000000000001</f>
        <v>99.460009946004476</v>
      </c>
      <c r="G27" s="66"/>
      <c r="H27" s="3" t="str">
        <f>IF(OR(AND(AO27&gt;=AY$39,AO27&lt;&gt;"",AQ27&gt;=AY$43,AQ27&lt;&gt;"",AN27=""),AND(AR27&gt;=AY$39,AR27&lt;&gt;"",AT27&gt;=AY$43,AT27&lt;&gt;"",AN27=""),AND(AV27&gt;=AY$39,AV27&lt;&gt;"",AX27&gt;=AY$43,AX27&lt;&gt;"",AN27=""),AND(BP27&gt;=BZ$39,BP27&lt;&gt;"",BR27&gt;=BZ$43,BR27&lt;&gt;"",BO27=""),AND(BS27&gt;=BZ$39,BS27&lt;&gt;"",BU27&gt;=BZ$43,BU27&lt;&gt;"",BO27=""),AND(BW27&gt;=BZ$39,BW27&lt;&gt;"",BY27&gt;=BZ$43,BY27&lt;&gt;"",BO27=""),AND(CQ27&gt;=DA$39,CQ27&lt;&gt;"",CS27&gt;=DA$43,CS27&lt;&gt;"",CP27=""),AND(CT27&gt;=DA$39,CT27&lt;&gt;"",CV27&gt;=DA$43,CV27&lt;&gt;"",CP27=""),AND(CX27&gt;=DA$39,CX27&lt;&gt;"",CZ27&gt;=DA$43,CZ27&lt;&gt;"",CP27=""),AND(DX27&gt;=EK$39,DX27&lt;&gt;"",DZ27&gt;=EK$43,DZ27&lt;&gt;""),AND(EA27&gt;=EK$39,EA27&lt;&gt;"",EC27&gt;=EK$43,EC27&lt;&gt;""),AND(EE27&gt;=EK$39,EE27&lt;&gt;"",EG27&gt;=EK$43,EG27&lt;&gt;""),AND(EH27&gt;=EK$39,EH27&lt;&gt;"",EJ27&gt;=EK$43,EJ27&lt;&gt;""),AND(FF27&gt;=FS$39,FF27&lt;&gt;"",FH27&gt;=FS$43,FH27&lt;&gt;""),AND(FI27&gt;=FS$39,FI27&lt;&gt;"",FK27&gt;=FS$43,FK27&lt;&gt;""),AND(FM27&gt;=FS$39,FM27&lt;&gt;"",FO27&gt;=FS$43,FO27&lt;&gt;""),AND(FP27&gt;=FS$39,FP27&lt;&gt;"",FR27&gt;=FS$43,FR27&lt;&gt;""),AND(GN27&gt;=HA$39,GN27&lt;&gt;"",GP27&gt;=HA$43,GP27&lt;&gt;""),AND(GQ27&gt;=HA$39,GQ27&lt;&gt;"",GS27&gt;=HA$43,GS27&lt;&gt;""),AND(GU27&gt;=HA$39,GU27&lt;&gt;"",GW27&gt;=HA$43,GW27&lt;&gt;""),AND(GX27&gt;=HA$39,GX27&lt;&gt;"",GZ27&gt;=HA$43,GZ27&lt;&gt;""),AND(HV27&gt;=II$39,HV27&lt;&gt;"",HX27&gt;=II$43,HX27&lt;&gt;""),AND(HY27&gt;=II$39,HY27&lt;&gt;"",IA27&gt;=II$43,IA27&lt;&gt;""),AND(IC27&gt;=II$39,IC27&lt;&gt;"",IE27&gt;=II$43,IE27&lt;&gt;""),AND(IF27&gt;=II$39,IF27&lt;&gt;"",IH27&gt;=II$43,IH27&lt;&gt;""),AND(JD27&gt;=JQ$39,JD27&lt;&gt;"",JF27&gt;=JQ$43,JF27&lt;&gt;""),AND(JG27&gt;=JQ$39,JG27&lt;&gt;"",JI27&gt;=JQ$43,JI27&lt;&gt;""),AND(JK27&gt;=JQ$39,JK27&lt;&gt;"",JM27&gt;=JQ$43,JM27&lt;&gt;""),AND(JN27&gt;=JQ$39,JN27&lt;&gt;"",JP27&gt;=JQ$43,JP27&lt;&gt;""),AND(KL27&gt;=KY$39,KL27&lt;&gt;"",KN27&gt;=KY$43,KN27&lt;&gt;""),AND(KO27&gt;=KY$39,KO27&lt;&gt;"",KQ27&gt;=KY$43,KQ27&lt;&gt;""),AND(KS27&gt;=KY$39,KS27&lt;&gt;"",KU27&gt;=KY$43,KU27&lt;&gt;""),AND(KV27&gt;=KY$39,KV27&lt;&gt;"",KX27&gt;=KY$43,KX27&lt;&gt;""),AND(LT27&gt;=MG$39,LT27&lt;&gt;"",LV27&gt;=MG$43,LV27&lt;&gt;""),AND(LW27&gt;=MG$39,LW27&lt;&gt;"",LY27&gt;=MG$43,LY27&lt;&gt;""),AND(MA27&gt;=MG$39,MA27&lt;&gt;"",MC27&gt;=MG$43,MC27&lt;&gt;""),AND(MD27&gt;=MG$39,MD27&lt;&gt;"",MF27&gt;=MG$43,MF27&lt;&gt;""),AND(NB27&gt;=NO$39,NB27&lt;&gt;"",ND27&gt;=NO$43,ND27&lt;&gt;""),AND(NE27&gt;=NO$39,NE27&lt;&gt;"",NG27&gt;=NO$43,NG27&lt;&gt;""),AND(NI27&gt;=NO$39,NI27&lt;&gt;"",NK27&gt;=NO$43,NK27&lt;&gt;""),AND(NL27&gt;=NO$39,NL27&lt;&gt;"",NN27&gt;=NO$43,NN27&lt;&gt;""),AND(OJ27&gt;=OW$39,OJ27&lt;&gt;"",OL27&gt;=OW$43,OL27&lt;&gt;""),AND(OM27&gt;=OW$39,OM27&lt;&gt;"",OO27&gt;=OW$43,OO27&lt;&gt;""),AND(OQ27&gt;=OW$39,OQ27&lt;&gt;"",OS27&gt;=OW$43,OS27&lt;&gt;""),AND(OT27&gt;=OW$39,OT27&lt;&gt;"",OV27&gt;=OW$43,OV27&lt;&gt;""),AND(PR27&gt;=QE$39,PR27&lt;&gt;"",PT27&gt;=QE$43,PT27&lt;&gt;""),AND(PU27&gt;=QE$39,PU27&lt;&gt;"",PW27&gt;=QE$43,PW27&lt;&gt;""),AND(PY27&gt;=QE$39,PY27&lt;&gt;"",QA27&gt;=QE$43,QA27&lt;&gt;""),AND(QB27&gt;=QE$39,QB27&lt;&gt;"",QD27&gt;=QE$43,QD27&lt;&gt;""),AND(QZ27&gt;=RM$39,QZ27&lt;&gt;"",RB27&gt;=RM$43,RB27&lt;&gt;""),AND(RC27&gt;=RM$39,RC27&lt;&gt;"",RE27&gt;=RM$43,RE27&lt;&gt;""),AND(RG27&gt;=RM$39,RG27&lt;&gt;"",RI27&gt;=RM$43,RI27&lt;&gt;""),AND(RJ27&gt;=RM$39,RJ27&lt;&gt;"",RL27&gt;=RM$43,RL27&lt;&gt;""),AND(SH27&gt;=SU$39,SH27&lt;&gt;"",SJ27&gt;=SU$43,SJ27&lt;&gt;""),AND(SK27&gt;=SU$39,SK27&lt;&gt;"",SM27&gt;=SU$43,SM27&lt;&gt;""),AND(SO27&gt;=SU$39,SO27&lt;&gt;"",SQ27&gt;=SU$43,SQ27&lt;&gt;""),AND(SR27&gt;=SU$39,SR27&lt;&gt;"",ST27&gt;=SU$43,ST27&lt;&gt;"")),"P","")</f>
        <v/>
      </c>
      <c r="I27" s="3" t="str">
        <f>IF(OR(AND(AQ27&gt;=AY$43,AQ27&lt;&gt;"",AN27=""),AND(AT27&gt;=AY$43,AT27&lt;&gt;"",AN27=""),AND(AX27&gt;=AY$43,AX27&lt;&gt;"",AN27=""),AND(BR27&gt;=BZ$43,BR27&lt;&gt;"",BO27=""),AND(BU27&gt;=BZ$43,BU27&lt;&gt;"",BO27=""),AND(BY27&gt;=BZ$43,BY27&lt;&gt;"",BO27=""),AND(CS27&gt;=DA$43,CS27&lt;&gt;"",CP27=""),AND(CV27&gt;=DA$43,CV27&lt;&gt;"",CP27=""),AND(CZ27&gt;=DA$43,CZ27&lt;&gt;"",CP27=""),AND(DZ27&gt;=EK$43,DZ27&lt;&gt;""),AND(EC27&gt;=EK$43,EC27&lt;&gt;""),AND(EG27&gt;=EK$43,EG27&lt;&gt;""),AND(EJ27&gt;=EK$43,EJ27&lt;&gt;""),AND(FH27&gt;=FS$43,FH27&lt;&gt;""),AND(FK27&gt;=FS$43,FK27&lt;&gt;""),AND(FO27&gt;=FS$43,FO27&lt;&gt;""),AND(FR27&gt;=FS$43,FR27&lt;&gt;""),AND(GP27&gt;=HA$43,GP27&lt;&gt;""),AND(GS27&gt;=HA$43,GS27&lt;&gt;""),AND(GW27&gt;=HA$43,GW27&lt;&gt;""),AND(GZ27&gt;=HA$43,GZ27&lt;&gt;""),AND(HX27&gt;=II$43,HX27&lt;&gt;""),AND(IA27&gt;=II$43,IA27&lt;&gt;""),AND(IE27&gt;=II$43,IE27&lt;&gt;""),AND(IH27&gt;=II$43,IH27&lt;&gt;""),AND(JF27&gt;=JQ$43,JF27&lt;&gt;""),AND(JI27&gt;=JQ$43,JI27&lt;&gt;""),AND(JM27&gt;=JQ$43,JM27&lt;&gt;""),AND(JP27&gt;=JQ$43,JP27&lt;&gt;""),AND(KN27&gt;=KY$43,KN27&lt;&gt;""),AND(KQ27&gt;=KY$43,KQ27&lt;&gt;""),AND(KU27&gt;=KY$43,KU27&lt;&gt;""),AND(KX27&gt;=KY$43,KX27&lt;&gt;""),AND(LV27&gt;=MG$43,LV27&lt;&gt;""),AND(LY27&gt;=MG$43,LY27&lt;&gt;""),AND(MC27&gt;=MG$43,MC27&lt;&gt;""),AND(MF27&gt;=MG$43,MF27&lt;&gt;""),AND(ND27&gt;=NO$43,ND27&lt;&gt;""),AND(NG27&gt;=NO$43,NG27&lt;&gt;""),AND(NK27&gt;=NO$43,NK27&lt;&gt;""),AND(NN27&gt;=NO$43,NN27&lt;&gt;""),AND(OL27&gt;=OW$43,OL27&lt;&gt;""),AND(OO27&gt;=OW$43,OO27&lt;&gt;""),AND(OS27&gt;=OW$43,OS27&lt;&gt;""),AND(OV27&gt;=OW$43,OV27&lt;&gt;""),AND(PT27&gt;=QE$43,PT27&lt;&gt;""),AND(PW27&gt;=QE$43,PW27&lt;&gt;""),AND(QA27&gt;=QE$43,QA27&lt;&gt;""),AND(QD27&gt;=QE$43,QD27&lt;&gt;""),AND(RB27&gt;=RM$43,RB27&lt;&gt;""),AND(RE27&gt;=RM$43,RE27&lt;&gt;""),AND(RI27&gt;=RM$43,RI27&lt;&gt;""),AND(RL27&gt;=RM$43,RL27&lt;&gt;""),AND(SJ27&gt;=SU$43,SJ27&lt;&gt;""),AND(SM27&gt;=SU$43,SM27&lt;&gt;""),AND(SQ27&gt;=SU$43,SQ27&lt;&gt;""),AND(ST27&gt;=SU$43,ST27&lt;&gt;"")),"P","")</f>
        <v/>
      </c>
      <c r="J27" s="36" t="str">
        <f>IF(AND(I27="P",H27=""),"No DD",IF(OR(AND(AO27&gt;=AY$42,AO27&lt;&gt;"",AQ27&gt;=AY$46,AQ27&lt;&gt;"",AN27=""),AND(AR27&gt;=AY$42,AR27&lt;&gt;"",AT27&gt;=AY$46,AT27&lt;&gt;"",AN27=""),AND(AV27&gt;=AY$42,AV27&lt;&gt;"",AX27&gt;=AY$46,AX27&lt;&gt;"",AN27=""),AND(BP27&gt;=BZ$42,BP27&lt;&gt;"",BR27&gt;=BZ$46,BR27&lt;&gt;"",BO27=""),AND(BS27&gt;=BZ$42,BS27&lt;&gt;"",BU27&gt;=BZ$46,BU27&lt;&gt;"",BO27=""),AND(BW27&gt;=BZ$42,BW27&lt;&gt;"",BY27&gt;=BZ$46,BY27&lt;&gt;"",BO27=""),AND(CQ27&gt;=DA$42,CQ27&lt;&gt;"",CS27&gt;=DA$46,CS27&lt;&gt;"",CP27=""),AND(CT27&gt;=DA$42,CT27&lt;&gt;"",CV27&gt;=DA$46,CV27&lt;&gt;"",CP27=""),AND(CX27&gt;=DA$42,CX27&lt;&gt;"",CZ27&gt;=DA$46,CZ27&lt;&gt;"",CP27=""),AND(DX27&gt;=EK$42,DX27&lt;&gt;"",DZ27&gt;=EK$46,DZ27&lt;&gt;""),AND(EA27&gt;=EK$42,EA27&lt;&gt;"",EC27&gt;=EK$46,EC27&lt;&gt;""),AND(EE27&gt;=EK$42,EE27&lt;&gt;"",EG27&gt;=EK$46,EG27&lt;&gt;""),AND(EH27&gt;=EK$42,EH27&lt;&gt;"",EJ27&gt;=EK$46,EJ27&lt;&gt;""),AND(FF27&gt;=FS$42,FF27&lt;&gt;"",FH27&gt;=FS$46,FH27&lt;&gt;""),AND(FI27&gt;=FS$42,FI27&lt;&gt;"",FK27&gt;=FS$46,FK27&lt;&gt;""),AND(FM27&gt;=FS$42,FM27&lt;&gt;"",FO27&gt;=FS$46,FO27&lt;&gt;""),AND(FP27&gt;=FS$42,FP27&lt;&gt;"",FR27&gt;=FS$46,FR27&lt;&gt;""),AND(GN27&gt;=HA$42,GN27&lt;&gt;"",GP27&gt;=HA$46,GP27&lt;&gt;""),AND(GQ27&gt;=HA$42,GQ27&lt;&gt;"",GS27&gt;=HA$46,GS27&lt;&gt;""),AND(GU27&gt;=HA$42,GU27&lt;&gt;"",GW27&gt;=HA$46,GW27&lt;&gt;""),AND(GX27&gt;=HA$42,GX27&lt;&gt;"",GZ27&gt;=HA$46,GZ27&lt;&gt;""),AND(HV27&gt;=II$42,HV27&lt;&gt;"",HX27&gt;=II$46,HX27&lt;&gt;""),AND(HY27&gt;=II$42,HY27&lt;&gt;"",IA27&gt;=II$46,IA27&lt;&gt;""),AND(IC27&gt;=II$42,IC27&lt;&gt;"",IE27&gt;=II$46,IE27&lt;&gt;""),AND(IF27&gt;=II$42,IF27&lt;&gt;"",IH27&gt;=II$46,IH27&lt;&gt;""),AND(JD27&gt;=JQ$42,JD27&lt;&gt;"",JF27&gt;=JQ$46,JF27&lt;&gt;""),AND(JG27&gt;=JQ$42,JG27&lt;&gt;"",JI27&gt;=JQ$46,JI27&lt;&gt;""),AND(JK27&gt;=JQ$42,JK27&lt;&gt;"",JM27&gt;=JQ$46,JM27&lt;&gt;""),AND(JN27&gt;=JQ$42,JN27&lt;&gt;"",JP27&gt;=JQ$46,JP27&lt;&gt;""),AND(KL27&gt;=KY$42,KL27&lt;&gt;"",KN27&gt;=KY$46,KN27&lt;&gt;""),AND(KO27&gt;=KY$42,KO27&lt;&gt;"",KQ27&gt;=KY$46,KQ27&lt;&gt;""),AND(KS27&gt;=KY$42,KS27&lt;&gt;"",KU27&gt;=KY$46,KU27&lt;&gt;""),AND(KV27&gt;=KY$42,KV27&lt;&gt;"",KX27&gt;=KY$46,KX27&lt;&gt;""),AND(LT27&gt;=MG$42,LT27&lt;&gt;"",LV27&gt;=MG$46,LV27&lt;&gt;""),AND(LW27&gt;=MG$42,LW27&lt;&gt;"",LY27&gt;=MG$46,LY27&lt;&gt;""),AND(MA27&gt;=MG$42,MA27&lt;&gt;"",MC27&gt;=MG$46,MC27&lt;&gt;""),AND(MD27&gt;=MG$42,MD27&lt;&gt;"",MF27&gt;=MG$46,MF27&lt;&gt;""),AND(NB27&gt;=NO$42,NB27&lt;&gt;"",ND27&gt;=NO$46,ND27&lt;&gt;""),AND(NE27&gt;=NO$42,NE27&lt;&gt;"",NG27&gt;=NO$46,NG27&lt;&gt;""),AND(NI27&gt;=NO$42,NI27&lt;&gt;"",NK27&gt;=NO$46,NK27&lt;&gt;""),AND(NL27&gt;=NO$42,NL27&lt;&gt;"",NN27&gt;=NO$46,NN27&lt;&gt;""),AND(OJ27&gt;=OW$42,OJ27&lt;&gt;"",OL27&gt;=OW$46,OL27&lt;&gt;""),AND(OM27&gt;=OW$42,OM27&lt;&gt;"",OO27&gt;=OW$46,OO27&lt;&gt;""),AND(OQ27&gt;=OW$42,OQ27&lt;&gt;"",OS27&gt;=OW$46,OS27&lt;&gt;""),AND(OT27&gt;=OW$42,OT27&lt;&gt;"",OV27&gt;=OW$46,OV27&lt;&gt;""),AND(PR27&gt;=QE$42,PR27&lt;&gt;"",PT27&gt;=QE$46,PT27&lt;&gt;""),AND(PU27&gt;=QE$42,PU27&lt;&gt;"",PW27&gt;=QE$46,PW27&lt;&gt;""),AND(PY27&gt;=QE$42,PY27&lt;&gt;"",QA27&gt;=QE$46,QA27&lt;&gt;""),AND(QB27&gt;=QE$42,QB27&lt;&gt;"",QD27&gt;=QE$46,QD27&lt;&gt;""),AND(QZ27&gt;=RM$42,QZ27&lt;&gt;"",RB27&gt;=RM$46,RB27&lt;&gt;""),AND(RC27&gt;=RM$42,RC27&lt;&gt;"",RE27&gt;=RM$46,RE27&lt;&gt;""),AND(RG27&gt;=RM$42,RG27&lt;&gt;"",RI27&gt;=RM$46,RI27&lt;&gt;""),AND(RJ27&gt;=RM$42,RJ27&lt;&gt;"",RL27&gt;=RM$46,RL27&lt;&gt;""),AND(SH27&gt;=SU$42,SH27&lt;&gt;"",SJ27&gt;=SU$46,SJ27&lt;&gt;""),AND(SK27&gt;=SU$42,SK27&lt;&gt;"",SM27&gt;=SU$46,SM27&lt;&gt;""),AND(SO27&gt;=SU$42,SO27&lt;&gt;"",SQ27&gt;=SU$46,SQ27&lt;&gt;""),AND(SR27&gt;=SU$42,SR27&lt;&gt;"",ST27&gt;=SU$46,ST27&lt;&gt;"")),"Merit",IF(OR(AND(AO27&gt;=AY$41,AO27&lt;&gt;"",AQ27&gt;=AY$45,AQ27&lt;&gt;"",AN27=""),AND(AR27&gt;=AY$41,AR27&lt;&gt;"",AT27&gt;=AY$45,AT27&lt;&gt;"",AN27=""),AND(AV27&gt;=AY$41,AV27&lt;&gt;"",AX27&gt;=AY$45,AX27&lt;&gt;"",AN27=""),AND(BP27&gt;=BZ$41,BP27&lt;&gt;"",BR27&gt;=BZ$45,BR27&lt;&gt;"",BO27=""),AND(BS27&gt;=BZ$41,BS27&lt;&gt;"",BU27&gt;=BZ$45,BU27&lt;&gt;"",BO27=""),AND(BW27&gt;=BZ$41,BW27&lt;&gt;"",BY27&gt;=BZ$45,BY27&lt;&gt;"",BO27=""),AND(CQ27&gt;=DA$41,CQ27&lt;&gt;"",CS27&gt;=DA$45,CS27&lt;&gt;"",CP27=""),AND(CT27&gt;=DA$41,CT27&lt;&gt;"",CV27&gt;=DA$45,CV27&lt;&gt;"",CP27=""),AND(CX27&gt;=DA$41,CX27&lt;&gt;"",CZ27&gt;=DA$45,CZ27&lt;&gt;"",CP27=""),AND(DX27&gt;=EK$41,DX27&lt;&gt;"",DZ27&gt;=EK$45,DZ27&lt;&gt;""),AND(EA27&gt;=EK$41,EA27&lt;&gt;"",EC27&gt;=EK$45,EC27&lt;&gt;""),AND(EE27&gt;=EK$41,EE27&lt;&gt;"",EG27&gt;=EK$45,EG27&lt;&gt;""),AND(EH27&gt;=EK$41,EH27&lt;&gt;"",EJ27&gt;=EK$45,EJ27&lt;&gt;""),AND(FF27&gt;=FS$41,FF27&lt;&gt;"",FH27&gt;=FS$45,FH27&lt;&gt;""),AND(FI27&gt;=FS$41,FI27&lt;&gt;"",FK27&gt;=FS$45,FK27&lt;&gt;""),AND(FM27&gt;=FS$41,FM27&lt;&gt;"",FO27&gt;=FS$45,FO27&lt;&gt;""),AND(FP27&gt;=FS$41,FP27&lt;&gt;"",FR27&gt;=FS$45,FR27&lt;&gt;""),AND(GN27&gt;=HA$41,GN27&lt;&gt;"",GP27&gt;=HA$45,GP27&lt;&gt;""),AND(GQ27&gt;=HA$41,GQ27&lt;&gt;"",GS27&gt;=HA$45,GS27&lt;&gt;""),AND(GU27&gt;=HA$41,GU27&lt;&gt;"",GW27&gt;=HA$45,GW27&lt;&gt;""),AND(GX27&gt;=HA$41,GX27&lt;&gt;"",GZ27&gt;=HA$45,GZ27&lt;&gt;""),AND(HV27&gt;=II$41,HV27&lt;&gt;"",HX27&gt;=II$45,HX27&lt;&gt;""),AND(HY27&gt;=II$41,HY27&lt;&gt;"",IA27&gt;=II$45,IA27&lt;&gt;""),AND(IC27&gt;=II$41,IC27&lt;&gt;"",IE27&gt;=II$45,IE27&lt;&gt;""),AND(IF27&gt;=II$41,IF27&lt;&gt;"",IH27&gt;=II$45,IH27&lt;&gt;""),AND(JD27&gt;=JQ$41,JD27&lt;&gt;"",JF27&gt;=JQ$45,JF27&lt;&gt;""),AND(JG27&gt;=JQ$41,JG27&lt;&gt;"",JI27&gt;=JQ$45,JI27&lt;&gt;""),AND(JK27&gt;=JQ$41,JK27&lt;&gt;"",JM27&gt;=JQ$45,JM27&lt;&gt;""),AND(JN27&gt;=JQ$41,JN27&lt;&gt;"",JP27&gt;=JQ$45,JP27&lt;&gt;""),AND(KL27&gt;=KY$41,KL27&lt;&gt;"",KN27&gt;=KY$45,KN27&lt;&gt;""),AND(KO27&gt;=KY$41,KO27&lt;&gt;"",KQ27&gt;=KY$45,KQ27&lt;&gt;""),AND(KS27&gt;=KY$41,KS27&lt;&gt;"",KU27&gt;=KY$45,KU27&lt;&gt;""),AND(KV27&gt;=KY$41,KV27&lt;&gt;"",KX27&gt;=KY$45,KX27&lt;&gt;""),AND(LT27&gt;=MG$41,LT27&lt;&gt;"",LV27&gt;=MG$45,LV27&lt;&gt;""),AND(LW27&gt;=MG$41,LW27&lt;&gt;"",LY27&gt;=MG$45,LY27&lt;&gt;""),AND(MA27&gt;=MG$41,MA27&lt;&gt;"",MC27&gt;=MG$45,MC27&lt;&gt;""),AND(MD27&gt;=MG$41,MD27&lt;&gt;"",MF27&gt;=MG$45,MF27&lt;&gt;""),AND(NB27&gt;=NO$41,NB27&lt;&gt;"",ND27&gt;=NO$45,ND27&lt;&gt;""),AND(NE27&gt;=NO$41,NE27&lt;&gt;"",NG27&gt;=NO$45,NG27&lt;&gt;""),AND(NI27&gt;=NO$41,NI27&lt;&gt;"",NK27&gt;=NO$45,NK27&lt;&gt;""),AND(NL27&gt;=NO$41,NL27&lt;&gt;"",NN27&gt;=NO$45,NN27&lt;&gt;""),AND(OJ27&gt;=OW$41,OJ27&lt;&gt;"",OL27&gt;=OW$45,OL27&lt;&gt;""),AND(OM27&gt;=OW$41,OM27&lt;&gt;"",OO27&gt;=OW$45,OO27&lt;&gt;""),AND(OQ27&gt;=OW$41,OQ27&lt;&gt;"",OS27&gt;=OW$45,OS27&lt;&gt;""),AND(OT27&gt;=OW$41,OT27&lt;&gt;"",OV27&gt;=OW$45,OV27&lt;&gt;""),AND(PR27&gt;=QE$41,PR27&lt;&gt;"",PT27&gt;=QE$45,PT27&lt;&gt;""),AND(PU27&gt;=QE$41,PU27&lt;&gt;"",PW27&gt;=QE$45,PW27&lt;&gt;""),AND(PY27&gt;=QE$41,PY27&lt;&gt;"",QA27&gt;=QE$45,QA27&lt;&gt;""),AND(QB27&gt;=QE$41,QB27&lt;&gt;"",QD27&gt;=QE$45,QD27&lt;&gt;""),AND(QZ27&gt;=RM$41,QZ27&lt;&gt;"",RB27&gt;=RM$45,RB27&lt;&gt;""),AND(RC27&gt;=RM$41,RC27&lt;&gt;"",RE27&gt;=RM$45,RE27&lt;&gt;""),AND(RG27&gt;=RM$41,RG27&lt;&gt;"",RI27&gt;=RM$45,RI27&lt;&gt;""),AND(RJ27&gt;=RM$41,RJ27&lt;&gt;"",RL27&gt;=RM$45,RL27&lt;&gt;""),AND(SH27&gt;=SU$41,SH27&lt;&gt;"",SJ27&gt;=SU$45,SJ27&lt;&gt;""),AND(SK27&gt;=SU$41,SK27&lt;&gt;"",SM27&gt;=SU$45,SM27&lt;&gt;""),AND(SO27&gt;=SU$41,SO27&lt;&gt;"",SQ27&gt;=SU$45,SQ27&lt;&gt;""),AND(SR27&gt;=SU$41,SR27&lt;&gt;"",ST27&gt;=SU$45,ST27&lt;&gt;"")),"Excellence",IF(K27="P","Worlds Team",IF(H27="P","National Team","")))))</f>
        <v/>
      </c>
      <c r="K27" s="3" t="str">
        <f>IF(OR(AND(AO27&gt;=AY$40,AO27&lt;&gt;"",AQ27&gt;=AY$44,AQ27&lt;&gt;"",AN27=""),AND(AR27&gt;=AY$40,AR27&lt;&gt;"",AT27&gt;=AY$44,AT27&lt;&gt;"",AN27=""),AND(AV27&gt;=AY$40,AV27&lt;&gt;"",AX27&gt;=AY$44,AX27&lt;&gt;"",AN27=""),AND(BP27&gt;=BZ$40,BP27&lt;&gt;"",BR27&gt;=BZ$44,BR27&lt;&gt;"",BO27=""),AND(BS27&gt;=BZ$40,BS27&lt;&gt;"",BU27&gt;=BZ$44,BU27&lt;&gt;"",BO27=""),AND(BW27&gt;=BZ$40,BW27&lt;&gt;"",BY27&gt;=BZ$44,BY27&lt;&gt;"",BO27=""),AND(CQ27&gt;=DA$40,CQ27&lt;&gt;"",CS27&gt;=DA$44,CS27&lt;&gt;"",CP27=""),AND(CT27&gt;=DA$40,CT27&lt;&gt;"",CV27&gt;=DA$44,CV27&lt;&gt;"",CP27=""),AND(CX27&gt;=DA$40,CX27&lt;&gt;"",CZ27&gt;=DA$44,CZ27&lt;&gt;"",CP27=""),AND(DX27&gt;=EK$40,DX27&lt;&gt;"",DZ27&gt;=EK$44,DZ27&lt;&gt;""),AND(EA27&gt;=EK$40,EA27&lt;&gt;"",EC27&gt;=EK$44,EC27&lt;&gt;""),AND(EE27&gt;=EK$40,EE27&lt;&gt;"",EG27&gt;=EK$44,EG27&lt;&gt;""),AND(EH27&gt;=EK$40,EH27&lt;&gt;"",EJ27&gt;=EK$44,EJ27&lt;&gt;""),AND(FF27&gt;=FS$40,FF27&lt;&gt;"",FH27&gt;=FS$44,FH27&lt;&gt;""),AND(FI27&gt;=FS$40,FI27&lt;&gt;"",FK27&gt;=FS$44,FK27&lt;&gt;""),AND(FM27&gt;=FS$40,FM27&lt;&gt;"",FO27&gt;=FS$44,FO27&lt;&gt;""),AND(FP27&gt;=FS$40,FP27&lt;&gt;"",FR27&gt;=FS$44,FR27&lt;&gt;""),AND(GN27&gt;=HA$40,GN27&lt;&gt;"",GP27&gt;=HA$44,GP27&lt;&gt;""),AND(GQ27&gt;=HA$40,GQ27&lt;&gt;"",GS27&gt;=HA$44,GS27&lt;&gt;""),AND(GU27&gt;=HA$40,GU27&lt;&gt;"",GW27&gt;=HA$44,GW27&lt;&gt;""),AND(GX27&gt;=HA$40,GX27&lt;&gt;"",GZ27&gt;=HA$44,GZ27&lt;&gt;""),AND(HV27&gt;=II$40,HV27&lt;&gt;"",HX27&gt;=II$44,HX27&lt;&gt;""),AND(HY27&gt;=II$40,HY27&lt;&gt;"",IA27&gt;=II$44,IA27&lt;&gt;""),AND(IC27&gt;=II$40,IC27&lt;&gt;"",IE27&gt;=II$44,IE27&lt;&gt;""),AND(IF27&gt;=II$40,IF27&lt;&gt;"",IH27&gt;=II$44,IH27&lt;&gt;""),AND(JD27&gt;=JQ$40,JD27&lt;&gt;"",JF27&gt;=JQ$44,JF27&lt;&gt;""),AND(JG27&gt;=JQ$40,JG27&lt;&gt;"",JI27&gt;=JQ$44,JI27&lt;&gt;""),AND(JK27&gt;=JQ$40,JK27&lt;&gt;"",JM27&gt;=JQ$44,JM27&lt;&gt;""),AND(JN27&gt;=JQ$40,JN27&lt;&gt;"",JP27&gt;=JQ$44,JP27&lt;&gt;""),AND(KL27&gt;=KY$40,KL27&lt;&gt;"",KN27&gt;=KY$44,KN27&lt;&gt;""),AND(KO27&gt;=KY$40,KO27&lt;&gt;"",KQ27&gt;=KY$44,KQ27&lt;&gt;""),AND(KS27&gt;=KY$40,KS27&lt;&gt;"",KU27&gt;=KY$44,KU27&lt;&gt;""),AND(KV27&gt;=KY$40,KV27&lt;&gt;"",KX27&gt;=KY$44,KX27&lt;&gt;""),AND(LT27&gt;=MG$40,LT27&lt;&gt;"",LV27&gt;=MG$44,LV27&lt;&gt;""),AND(LW27&gt;=MG$40,LW27&lt;&gt;"",LY27&gt;=MG$44,LY27&lt;&gt;""),AND(MA27&gt;=MG$40,MA27&lt;&gt;"",MC27&gt;=MG$44,MC27&lt;&gt;""),AND(MD27&gt;=MG$40,MD27&lt;&gt;"",MF27&gt;=MG$44,MF27&lt;&gt;""),AND(NB27&gt;=NO$40,NB27&lt;&gt;"",ND27&gt;=NO$44,ND27&lt;&gt;""),AND(NE27&gt;=NO$40,NE27&lt;&gt;"",NG27&gt;=NO$44,NG27&lt;&gt;""),AND(NI27&gt;=NO$40,NI27&lt;&gt;"",NK27&gt;=NO$44,NK27&lt;&gt;""),AND(NL27&gt;=NO$40,NL27&lt;&gt;"",NN27&gt;=NO$44,NN27&lt;&gt;""),AND(OJ27&gt;=OW$40,OJ27&lt;&gt;"",OL27&gt;=OW$44,OL27&lt;&gt;""),AND(OM27&gt;=OW$40,OM27&lt;&gt;"",OO27&gt;=OW$44,OO27&lt;&gt;""),AND(OQ27&gt;=OW$40,OQ27&lt;&gt;"",OS27&gt;=OW$44,OS27&lt;&gt;""),AND(OT27&gt;=OW$40,OT27&lt;&gt;"",OV27&gt;=OW$44,OV27&lt;&gt;""),AND(PR27&gt;=QE$40,PR27&lt;&gt;"",PT27&gt;=QE$44,PT27&lt;&gt;""),AND(PU27&gt;=QE$40,PU27&lt;&gt;"",PW27&gt;=QE$44,PW27&lt;&gt;""),AND(PY27&gt;=QE$40,PY27&lt;&gt;"",QA27&gt;=QE$44,QA27&lt;&gt;""),AND(QB27&gt;=QE$40,QB27&lt;&gt;"",QD27&gt;=QE$44,QD27&lt;&gt;""),AND(QZ27&gt;=RM$40,QZ27&lt;&gt;"",RB27&gt;=RM$44,RB27&lt;&gt;""),AND(RC27&gt;=RM$40,RC27&lt;&gt;"",RE27&gt;=RM$44,RE27&lt;&gt;""),AND(RG27&gt;=RM$40,RG27&lt;&gt;"",RI27&gt;=RM$44,RI27&lt;&gt;""),AND(RJ27&gt;=RM$40,RJ27&lt;&gt;"",RL27&gt;=RM$44,RL27&lt;&gt;""),AND(SH27&gt;=SU$40,SH27&lt;&gt;"",SJ27&gt;=SU$44,SJ27&lt;&gt;""),AND(SK27&gt;=SU$40,SK27&lt;&gt;"",SM27&gt;=SU$44,SM27&lt;&gt;""),AND(SO27&gt;=SU$40,SO27&lt;&gt;"",SQ27&gt;=SU$44,SQ27&lt;&gt;""),AND(SR27&gt;=SU$40,SR27&lt;&gt;"",ST27&gt;=SU$44,ST27&lt;&gt;"")),"P","")</f>
        <v/>
      </c>
      <c r="L27" s="8">
        <f>IF(COUNT(AQ27,AT27,BR27,BU27,CS27,CV27)&gt;0,LARGE((AQ27,AT27,BR27,BU27,CS27,CV27),1),0)</f>
        <v>44.7</v>
      </c>
      <c r="M27" s="8" t="str">
        <f>IF(L27="","",IF(OR(L27=CS27,L27=CV27),$CA$1,IF(OR(L27=BR27,L27=BU27),$AZ$1,IF(OR(L27=AQ27,L27=AT27),$Y$1,""))))</f>
        <v>2024 Nationals</v>
      </c>
      <c r="N27" s="8">
        <f>IF(COUNT(AQ27,AT27,BR27,BU27,CS27,CV27)&gt;1,LARGE((AQ27,AT27,BR27,BU27,CS27,CV27),2),0)</f>
        <v>23.409999999999997</v>
      </c>
      <c r="O27" s="8" t="str">
        <f>IF(N27="","",IF(OR(N27=CS27,N27=CV27),$CA$1,IF(OR(N27=BR27,N27=BU27),$AZ$1,IF(OR(N27=AQ27,N27=AT27),$Y$1,""))))</f>
        <v>2024 Elite Canada</v>
      </c>
      <c r="P27" s="8">
        <f>IF(COUNT(AQ27,AT27,BR27,BU27,CS27,CV27)&gt;2,MAX(AX27,BY27,CZ27,LARGE((AQ27,AT27,BR27,BU27,CS27,CV27),3)),IF(MAX(AX27,BY27,CZ27)&gt;0,MAX(AX27,BY27,CZ27),0))</f>
        <v>22.25</v>
      </c>
      <c r="Q27" s="8" t="str">
        <f>IF(P27="","",IF(OR(P27=CS27,P27=CV27,P27=CZ27),$CA$1,IF(OR(P27=BR27,P27=BU27,P27=BY27),$AZ$1,IF(OR(P27=AQ27,P27=AT27,P27=AX27),$Y$1,""))))</f>
        <v>2024 Nationals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9.1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Nationals</v>
      </c>
      <c r="T27" s="8">
        <f>IF(MAX(IF(AO27&gt;=$AY$39,AP27,0),IF(AR27&gt;=$AY$39,AS27,0),IF(AV27&gt;=$AY$39,AW27,0),IF(BP27&gt;=$BZ$39,BQ27,0),IF(BS27&gt;=$BZ$39,BT27,0),IF(BW27&gt;=$BZ$39,BX27,0),IF(CQ27&gt;=$DA$39,CR27,0),IF(CT27&gt;=$DA$39,CU27,0),IF(CX27&gt;=$DA$39,CY27,0),IF(DX27&gt;=$EK$39,DY27,0),IF(EA27&gt;=$EK$39,EB27,0),IF(EE27&gt;=$EK$39,EF27,0),IF(EH27&gt;=$EK$39,EI27,0),IF(FF27&gt;=$FS$39,FG27,0),IF(FI27&gt;=$FS$39,FJ27,0),IF(FM27&gt;=$FS$39,FN27,0),IF(FP27&gt;=$FS$39,FQ27,0),IF(GN27&gt;=$HA$39,GO27,0),IF(GQ27&gt;=$HA$39,GR27,0),IF(GU27&gt;=$HA$39,GV27,0),IF(GX27&gt;=$HA$39,GY27,0),IF(HV27&gt;=$II$39,HW27,0),IF(HY27&gt;=$II$39,HZ27,0),IF(IC27&gt;=$II$39,ID27,0),IF(IF27&gt;=$II$39,IG27,0),IF(JD27&gt;=$JQ$39,JE27,0),IF(JG27&gt;=$JQ$39,JH27,0),IF(JK27&gt;=$JQ$39,JL27,0),IF(JN27&gt;=$JQ$39,JO27,0),IF(KL27&gt;=$KY$39,KM27,0),IF(KO27&gt;=$KY$39,KP27,0),IF(KS27&gt;=$KY$39,KT27,0),IF(KV27&gt;=$KY$39,KW27,0),IF(LT27&gt;=$MG$39,LU27,0),IF(LW27&gt;=$MG$39,LX27,0),IF(MA27&gt;=$MG$39,MB27,0),IF(MD27&gt;=$MG$39,ME27,0),IF(NB27&gt;=$NO$39,NC27,0),IF(NE27&gt;=$NO$39,NF27,0),IF(NI27&gt;=$NO$39,NJ27,0),IF(NL27&gt;=$NO$39,NM27,0),IF(OJ27&gt;=$OW$39,OK27,0),IF(OM27&gt;=$OW$39,ON27,0),IF(OQ27&gt;=$OW$39,OR27,0),IF(OT27&gt;=$OW$39,OU27,0),IF(PR27&gt;=$QE$39,PS27,0),IF(PU27&gt;=$QE$39,PV27,0),IF(PY27&gt;=$QE$39,PZ27,0),IF(QB27&gt;=$QE$39,QC27,0),IF(QZ27&gt;=$RM$39,RA27,0),IF(RC27&gt;=$RM$39,RD27,0),IF(RG27&gt;=$RM$39,RH27,0),IF(RJ27&gt;=$RM$39,RK27,0),IF(SH27&gt;=$SU$39,SI27,0),IF(SK27&gt;=$SU$39,SL27,0),IF(SO27&gt;=$SU$39,SP27,0),IF(SR27&gt;=$SU$39,SS27,0))&gt;0,MAX(IF(AO27&gt;=$AY$39,AP27,0),IF(AR27&gt;=$AY$39,AS27,0),IF(AV27&gt;=$AY$39,AW27,0),IF(BP27&gt;=$BZ$39,BQ27,0),IF(BS27&gt;=$BZ$39,BT27,0),IF(BW27&gt;=$BZ$39,BX27,0),IF(CQ27&gt;=$DA$39,CR27,0),IF(CT27&gt;=$DA$39,CU27,0),IF(CX27&gt;=$DA$39,CY27,0),IF(DX27&gt;=$EK$39,DY27,0),IF(EA27&gt;=$EK$39,EB27,0),IF(EE27&gt;=$EK$39,EF27,0),IF(EH27&gt;=$EK$39,EI27,0),IF(FF27&gt;=$FS$39,FG27,0),IF(FI27&gt;=$FS$39,FJ27,0),IF(FM27&gt;=$FS$39,FN27,0),IF(FP27&gt;=$FS$39,FQ27,0),IF(GN27&gt;=$HA$39,GO27,0),IF(GQ27&gt;=$HA$39,GR27,0),IF(GU27&gt;=$HA$39,GV27,0),IF(GX27&gt;=$HA$39,GY27,0),IF(HV27&gt;=$II$39,HW27,0),IF(HY27&gt;=$II$39,HZ27,0),IF(IC27&gt;=$II$39,ID27,0),IF(IF27&gt;=$II$39,IG27,0),IF(JD27&gt;=$JQ$39,JE27,0),IF(JG27&gt;=$JQ$39,JH27,0),IF(JK27&gt;=$JQ$39,JL27,0),IF(JN27&gt;=$JQ$39,JO27,0),IF(KL27&gt;=$KY$39,KM27,0),IF(KO27&gt;=$KY$39,KP27,0),IF(KS27&gt;=$KY$39,KT27,0),IF(KV27&gt;=$KY$39,KW27,0),IF(LT27&gt;=$MG$39,LU27,0),IF(LW27&gt;=$MG$39,LX27,0),IF(MA27&gt;=$MG$39,MB27,0),IF(MD27&gt;=$MG$39,ME27,0),IF(NB27&gt;=$NO$39,NC27,0),IF(NE27&gt;=$NO$39,NF27,0),IF(NI27&gt;=$NO$39,NJ27,0),IF(NL27&gt;=$NO$39,NM27,0),IF(OJ27&gt;=$OW$39,OK27,0),IF(OM27&gt;=$OW$39,ON27,0),IF(OQ27&gt;=$OW$39,OR27,0),IF(OT27&gt;=$OW$39,OU27,0),IF(PR27&gt;=$QE$39,PS27,0),IF(PU27&gt;=$QE$39,PV27,0),IF(PY27&gt;=$QE$39,PZ27,0),IF(QB27&gt;=$QE$39,QC27,0),IF(QZ27&gt;=$RM$39,RA27,0),IF(RC27&gt;=$RM$39,RD27,0),IF(RG27&gt;=$RM$39,RH27,0),IF(RJ27&gt;=$RM$39,RK27,0),IF(SH27&gt;=$SU$39,SI27,0),IF(SK27&gt;=$SU$39,SL27,0),IF(SO27&gt;=$SU$39,SP27,0),IF(SR27&gt;=$SU$39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7"/>
      <c r="AO27" s="38" t="str">
        <f>IF(AA27&gt;0,AA27,"")</f>
        <v/>
      </c>
      <c r="AP27" s="38" t="str">
        <f>IF(AB27&gt;0,AB27,"")</f>
        <v/>
      </c>
      <c r="AQ27" s="40" t="str">
        <f>IF(SUM(Y27:AB27)-AC27&gt;0,SUM(Y27:AB27)-AC27,"")</f>
        <v/>
      </c>
      <c r="AR27" s="40" t="str">
        <f>IF(AF27&gt;0,AF27,"")</f>
        <v/>
      </c>
      <c r="AS27" s="40" t="str">
        <f>IF(AG27&gt;0,AG27,"")</f>
        <v/>
      </c>
      <c r="AT27" s="40" t="str">
        <f>IF(SUM(AD27:AG27)-AH27&gt;0,SUM(AD27:AG27)-AH27,"")</f>
        <v/>
      </c>
      <c r="AU27" s="40" t="str">
        <f>IF(AQ27="","",MAX(AQ27,AT27))</f>
        <v/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 t="str">
        <f>IF(SUM(AU27,AX27)&gt;0,SUM(AU27,AX27),"")</f>
        <v/>
      </c>
      <c r="AZ27" s="26">
        <v>1.2</v>
      </c>
      <c r="BA27" s="26">
        <v>0.9</v>
      </c>
      <c r="BB27" s="26">
        <v>1.5</v>
      </c>
      <c r="BC27" s="26">
        <v>1.34</v>
      </c>
      <c r="BD27" s="26">
        <v>0</v>
      </c>
      <c r="BE27" s="26">
        <v>6.6</v>
      </c>
      <c r="BF27" s="26">
        <v>4.5999999999999996</v>
      </c>
      <c r="BG27" s="26">
        <v>5.6</v>
      </c>
      <c r="BH27" s="26">
        <v>6.61</v>
      </c>
      <c r="BI27" s="26">
        <v>0</v>
      </c>
      <c r="BJ27" s="26"/>
      <c r="BK27" s="26"/>
      <c r="BL27" s="26"/>
      <c r="BM27" s="26"/>
      <c r="BN27" s="26"/>
      <c r="BO27" s="28"/>
      <c r="BP27" s="39">
        <f>IF(BB27&gt;0,BB27,"")</f>
        <v>1.5</v>
      </c>
      <c r="BQ27" s="39">
        <f>IF(BC27&gt;0,BC27,"")</f>
        <v>1.34</v>
      </c>
      <c r="BR27" s="11">
        <f>IF(SUM(AZ27:BC27)-BD27&gt;0,SUM(AZ27:BC27)-BD27,"")</f>
        <v>4.9400000000000004</v>
      </c>
      <c r="BS27" s="11">
        <f>IF(BG27&gt;0,BG27,"")</f>
        <v>5.6</v>
      </c>
      <c r="BT27" s="11">
        <f>IF(BH27&gt;0,BH27,"")</f>
        <v>6.61</v>
      </c>
      <c r="BU27" s="11">
        <f>IF(SUM(BE27:BH27)-BI27&gt;0,SUM(BE27:BH27)-BI27,"")</f>
        <v>23.409999999999997</v>
      </c>
      <c r="BV27" s="11">
        <f>IF(BR27="","",MAX(BR27,BU27))</f>
        <v>23.409999999999997</v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>
        <f>IF(SUM(BV27,BY27)&gt;0,SUM(BV27,BY27),"")</f>
        <v>23.409999999999997</v>
      </c>
      <c r="CA27" s="22">
        <v>14</v>
      </c>
      <c r="CB27" s="22">
        <v>8.5</v>
      </c>
      <c r="CC27" s="22">
        <v>9.1</v>
      </c>
      <c r="CD27" s="22">
        <v>13.1</v>
      </c>
      <c r="CE27" s="22">
        <v>0</v>
      </c>
      <c r="CF27" s="22">
        <v>6.8</v>
      </c>
      <c r="CG27" s="22">
        <v>4</v>
      </c>
      <c r="CH27" s="22">
        <v>4.9000000000000004</v>
      </c>
      <c r="CI27" s="22">
        <v>6.55</v>
      </c>
      <c r="CJ27" s="22">
        <v>0</v>
      </c>
      <c r="CK27" s="22"/>
      <c r="CL27" s="22"/>
      <c r="CM27" s="22"/>
      <c r="CN27" s="22"/>
      <c r="CO27" s="22"/>
      <c r="CP27" s="27"/>
      <c r="CQ27" s="38">
        <f>IF(CC27&gt;0,CC27,"")</f>
        <v>9.1</v>
      </c>
      <c r="CR27" s="38">
        <f>IF(CD27&gt;0,CD27,"")</f>
        <v>13.1</v>
      </c>
      <c r="CS27" s="40">
        <f>IF(SUM(CA27:CD27)-CE27&gt;0,SUM(CA27:CD27)-CE27,"")</f>
        <v>44.7</v>
      </c>
      <c r="CT27" s="40">
        <f>IF(CH27&gt;0,CH27,"")</f>
        <v>4.9000000000000004</v>
      </c>
      <c r="CU27" s="40">
        <f>IF(CI27&gt;0,CI27,"")</f>
        <v>6.55</v>
      </c>
      <c r="CV27" s="40">
        <f>IF(SUM(CF27:CI27)-CJ27&gt;0,SUM(CF27:CI27)-CJ27,"")</f>
        <v>22.25</v>
      </c>
      <c r="CW27" s="40">
        <f>IF(CS27="","",MAX(CS27,CV27))</f>
        <v>44.7</v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>
        <f>IF(SUM(CW27,CZ27)&gt;0,SUM(CW27,CZ27),"")</f>
        <v>44.7</v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7.6</v>
      </c>
      <c r="SW27" s="22">
        <f>IF($CP27="P",CB27,(CB27+BA27)/2)</f>
        <v>4.7</v>
      </c>
      <c r="SX27" s="22">
        <f>IF($CP27="P",CC27,(CC27+BB27)/2)</f>
        <v>5.3</v>
      </c>
      <c r="SY27" s="22">
        <f>IF($CP27="P",CD27,(CD27+BC27)/2)</f>
        <v>7.22</v>
      </c>
      <c r="SZ27" s="22">
        <f>IF($CP27="P",CE27,(CE27+BD27)/2)</f>
        <v>0</v>
      </c>
      <c r="TA27" s="22">
        <f>IF($CP27="P",CF27,(CF27+BE27)/2)</f>
        <v>6.6999999999999993</v>
      </c>
      <c r="TB27" s="22">
        <f>IF($CP27="P",CG27,(CG27+BF27)/2)</f>
        <v>4.3</v>
      </c>
      <c r="TC27" s="22">
        <f>IF($CP27="P",CH27,(CH27+BG27)/2)</f>
        <v>5.25</v>
      </c>
      <c r="TD27" s="22">
        <f>IF($CP27="P",CI27,(CI27+BH27)/2)</f>
        <v>6.58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5.3</v>
      </c>
      <c r="TM27" s="40">
        <f>IF(SY27&gt;0,SY27,"")</f>
        <v>7.22</v>
      </c>
      <c r="TN27" s="40">
        <f>IF(SUM(SV27:SY27)-SZ27&gt;0,SUM(SV27:SY27)-SZ27,"")</f>
        <v>24.82</v>
      </c>
      <c r="TO27" s="40">
        <f>IF(TC27&gt;0,TC27,"")</f>
        <v>5.25</v>
      </c>
      <c r="TP27" s="40">
        <f>IF(TD27&gt;0,TD27,"")</f>
        <v>6.58</v>
      </c>
      <c r="TQ27" s="40">
        <f>IF(SUM(TA27:TD27)-TE27&gt;0,SUM(TA27:TD27)-TE27,"")</f>
        <v>22.83</v>
      </c>
      <c r="TR27" s="40">
        <f>IF(MAX(TN27,TQ27)&gt;0,MAX(TN27,TQ27),"")</f>
        <v>24.82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24.82</v>
      </c>
    </row>
    <row r="28" spans="1:542" x14ac:dyDescent="0.2">
      <c r="A28" s="4" t="str" cm="1">
        <f t="array" ref="A28">IF(AND(J28&lt;&gt;"",J28&lt;&gt;"No DD"),SUMPRODUCT((J$4:J$37&lt;&gt;"")*(J$4:J$37&lt;&gt;"No DD")*(F$4:F$37&gt;F28))+1,IF(J28="No DD",SUMPRODUCT((J$4:J$37="No DD")*(F$4:F$37&gt;F28))+1+SUMPRODUCT((J$4:J$37&lt;&gt;"")*(J$4:J$37&lt;&gt;"No DD")),""))</f>
        <v/>
      </c>
      <c r="B28" s="4" t="str" cm="1">
        <f t="array" ref="B28">IF(AND(J28&lt;&gt;"",J28&lt;&gt;"No DD",G28=""),SUMPRODUCT((J$4:J$37&lt;&gt;"")*(J$4:J$37&lt;&gt;"No DD")*(G$4:G$37="")*(F$4:F$37&gt;F28))+1,IF(J28="No DD",SUMPRODUCT((J$4:J$37="No DD")*(F$4:F$37&gt;F28)*(G$4:G$37=""))+1+SUMPRODUCT((J$4:J$37&lt;&gt;"")*(G$4:G$37="")*(J$4:J$37&lt;&gt;"No DD")),""))</f>
        <v/>
      </c>
      <c r="C28" s="5" t="s">
        <v>234</v>
      </c>
      <c r="D28" s="4" t="s">
        <v>3</v>
      </c>
      <c r="E28" s="4">
        <v>2006</v>
      </c>
      <c r="F28" s="9">
        <f>SUM(L28:V28)+SUM(L28:T28)*0.0000001+SUM(L28)*0.0000000000001</f>
        <v>94.38000943800435</v>
      </c>
      <c r="G28" s="66"/>
      <c r="H28" s="3" t="str">
        <f>IF(OR(AND(AO28&gt;=AY$39,AO28&lt;&gt;"",AQ28&gt;=AY$43,AQ28&lt;&gt;"",AN28=""),AND(AR28&gt;=AY$39,AR28&lt;&gt;"",AT28&gt;=AY$43,AT28&lt;&gt;"",AN28=""),AND(AV28&gt;=AY$39,AV28&lt;&gt;"",AX28&gt;=AY$43,AX28&lt;&gt;"",AN28=""),AND(BP28&gt;=BZ$39,BP28&lt;&gt;"",BR28&gt;=BZ$43,BR28&lt;&gt;"",BO28=""),AND(BS28&gt;=BZ$39,BS28&lt;&gt;"",BU28&gt;=BZ$43,BU28&lt;&gt;"",BO28=""),AND(BW28&gt;=BZ$39,BW28&lt;&gt;"",BY28&gt;=BZ$43,BY28&lt;&gt;"",BO28=""),AND(CQ28&gt;=DA$39,CQ28&lt;&gt;"",CS28&gt;=DA$43,CS28&lt;&gt;"",CP28=""),AND(CT28&gt;=DA$39,CT28&lt;&gt;"",CV28&gt;=DA$43,CV28&lt;&gt;"",CP28=""),AND(CX28&gt;=DA$39,CX28&lt;&gt;"",CZ28&gt;=DA$43,CZ28&lt;&gt;"",CP28=""),AND(DX28&gt;=EK$39,DX28&lt;&gt;"",DZ28&gt;=EK$43,DZ28&lt;&gt;""),AND(EA28&gt;=EK$39,EA28&lt;&gt;"",EC28&gt;=EK$43,EC28&lt;&gt;""),AND(EE28&gt;=EK$39,EE28&lt;&gt;"",EG28&gt;=EK$43,EG28&lt;&gt;""),AND(EH28&gt;=EK$39,EH28&lt;&gt;"",EJ28&gt;=EK$43,EJ28&lt;&gt;""),AND(FF28&gt;=FS$39,FF28&lt;&gt;"",FH28&gt;=FS$43,FH28&lt;&gt;""),AND(FI28&gt;=FS$39,FI28&lt;&gt;"",FK28&gt;=FS$43,FK28&lt;&gt;""),AND(FM28&gt;=FS$39,FM28&lt;&gt;"",FO28&gt;=FS$43,FO28&lt;&gt;""),AND(FP28&gt;=FS$39,FP28&lt;&gt;"",FR28&gt;=FS$43,FR28&lt;&gt;""),AND(GN28&gt;=HA$39,GN28&lt;&gt;"",GP28&gt;=HA$43,GP28&lt;&gt;""),AND(GQ28&gt;=HA$39,GQ28&lt;&gt;"",GS28&gt;=HA$43,GS28&lt;&gt;""),AND(GU28&gt;=HA$39,GU28&lt;&gt;"",GW28&gt;=HA$43,GW28&lt;&gt;""),AND(GX28&gt;=HA$39,GX28&lt;&gt;"",GZ28&gt;=HA$43,GZ28&lt;&gt;""),AND(HV28&gt;=II$39,HV28&lt;&gt;"",HX28&gt;=II$43,HX28&lt;&gt;""),AND(HY28&gt;=II$39,HY28&lt;&gt;"",IA28&gt;=II$43,IA28&lt;&gt;""),AND(IC28&gt;=II$39,IC28&lt;&gt;"",IE28&gt;=II$43,IE28&lt;&gt;""),AND(IF28&gt;=II$39,IF28&lt;&gt;"",IH28&gt;=II$43,IH28&lt;&gt;""),AND(JD28&gt;=JQ$39,JD28&lt;&gt;"",JF28&gt;=JQ$43,JF28&lt;&gt;""),AND(JG28&gt;=JQ$39,JG28&lt;&gt;"",JI28&gt;=JQ$43,JI28&lt;&gt;""),AND(JK28&gt;=JQ$39,JK28&lt;&gt;"",JM28&gt;=JQ$43,JM28&lt;&gt;""),AND(JN28&gt;=JQ$39,JN28&lt;&gt;"",JP28&gt;=JQ$43,JP28&lt;&gt;""),AND(KL28&gt;=KY$39,KL28&lt;&gt;"",KN28&gt;=KY$43,KN28&lt;&gt;""),AND(KO28&gt;=KY$39,KO28&lt;&gt;"",KQ28&gt;=KY$43,KQ28&lt;&gt;""),AND(KS28&gt;=KY$39,KS28&lt;&gt;"",KU28&gt;=KY$43,KU28&lt;&gt;""),AND(KV28&gt;=KY$39,KV28&lt;&gt;"",KX28&gt;=KY$43,KX28&lt;&gt;""),AND(LT28&gt;=MG$39,LT28&lt;&gt;"",LV28&gt;=MG$43,LV28&lt;&gt;""),AND(LW28&gt;=MG$39,LW28&lt;&gt;"",LY28&gt;=MG$43,LY28&lt;&gt;""),AND(MA28&gt;=MG$39,MA28&lt;&gt;"",MC28&gt;=MG$43,MC28&lt;&gt;""),AND(MD28&gt;=MG$39,MD28&lt;&gt;"",MF28&gt;=MG$43,MF28&lt;&gt;""),AND(NB28&gt;=NO$39,NB28&lt;&gt;"",ND28&gt;=NO$43,ND28&lt;&gt;""),AND(NE28&gt;=NO$39,NE28&lt;&gt;"",NG28&gt;=NO$43,NG28&lt;&gt;""),AND(NI28&gt;=NO$39,NI28&lt;&gt;"",NK28&gt;=NO$43,NK28&lt;&gt;""),AND(NL28&gt;=NO$39,NL28&lt;&gt;"",NN28&gt;=NO$43,NN28&lt;&gt;""),AND(OJ28&gt;=OW$39,OJ28&lt;&gt;"",OL28&gt;=OW$43,OL28&lt;&gt;""),AND(OM28&gt;=OW$39,OM28&lt;&gt;"",OO28&gt;=OW$43,OO28&lt;&gt;""),AND(OQ28&gt;=OW$39,OQ28&lt;&gt;"",OS28&gt;=OW$43,OS28&lt;&gt;""),AND(OT28&gt;=OW$39,OT28&lt;&gt;"",OV28&gt;=OW$43,OV28&lt;&gt;""),AND(PR28&gt;=QE$39,PR28&lt;&gt;"",PT28&gt;=QE$43,PT28&lt;&gt;""),AND(PU28&gt;=QE$39,PU28&lt;&gt;"",PW28&gt;=QE$43,PW28&lt;&gt;""),AND(PY28&gt;=QE$39,PY28&lt;&gt;"",QA28&gt;=QE$43,QA28&lt;&gt;""),AND(QB28&gt;=QE$39,QB28&lt;&gt;"",QD28&gt;=QE$43,QD28&lt;&gt;""),AND(QZ28&gt;=RM$39,QZ28&lt;&gt;"",RB28&gt;=RM$43,RB28&lt;&gt;""),AND(RC28&gt;=RM$39,RC28&lt;&gt;"",RE28&gt;=RM$43,RE28&lt;&gt;""),AND(RG28&gt;=RM$39,RG28&lt;&gt;"",RI28&gt;=RM$43,RI28&lt;&gt;""),AND(RJ28&gt;=RM$39,RJ28&lt;&gt;"",RL28&gt;=RM$43,RL28&lt;&gt;""),AND(SH28&gt;=SU$39,SH28&lt;&gt;"",SJ28&gt;=SU$43,SJ28&lt;&gt;""),AND(SK28&gt;=SU$39,SK28&lt;&gt;"",SM28&gt;=SU$43,SM28&lt;&gt;""),AND(SO28&gt;=SU$39,SO28&lt;&gt;"",SQ28&gt;=SU$43,SQ28&lt;&gt;""),AND(SR28&gt;=SU$39,SR28&lt;&gt;"",ST28&gt;=SU$43,ST28&lt;&gt;"")),"P","")</f>
        <v/>
      </c>
      <c r="I28" s="3" t="str">
        <f>IF(OR(AND(AQ28&gt;=AY$43,AQ28&lt;&gt;"",AN28=""),AND(AT28&gt;=AY$43,AT28&lt;&gt;"",AN28=""),AND(AX28&gt;=AY$43,AX28&lt;&gt;"",AN28=""),AND(BR28&gt;=BZ$43,BR28&lt;&gt;"",BO28=""),AND(BU28&gt;=BZ$43,BU28&lt;&gt;"",BO28=""),AND(BY28&gt;=BZ$43,BY28&lt;&gt;"",BO28=""),AND(CS28&gt;=DA$43,CS28&lt;&gt;"",CP28=""),AND(CV28&gt;=DA$43,CV28&lt;&gt;"",CP28=""),AND(CZ28&gt;=DA$43,CZ28&lt;&gt;"",CP28=""),AND(DZ28&gt;=EK$43,DZ28&lt;&gt;""),AND(EC28&gt;=EK$43,EC28&lt;&gt;""),AND(EG28&gt;=EK$43,EG28&lt;&gt;""),AND(EJ28&gt;=EK$43,EJ28&lt;&gt;""),AND(FH28&gt;=FS$43,FH28&lt;&gt;""),AND(FK28&gt;=FS$43,FK28&lt;&gt;""),AND(FO28&gt;=FS$43,FO28&lt;&gt;""),AND(FR28&gt;=FS$43,FR28&lt;&gt;""),AND(GP28&gt;=HA$43,GP28&lt;&gt;""),AND(GS28&gt;=HA$43,GS28&lt;&gt;""),AND(GW28&gt;=HA$43,GW28&lt;&gt;""),AND(GZ28&gt;=HA$43,GZ28&lt;&gt;""),AND(HX28&gt;=II$43,HX28&lt;&gt;""),AND(IA28&gt;=II$43,IA28&lt;&gt;""),AND(IE28&gt;=II$43,IE28&lt;&gt;""),AND(IH28&gt;=II$43,IH28&lt;&gt;""),AND(JF28&gt;=JQ$43,JF28&lt;&gt;""),AND(JI28&gt;=JQ$43,JI28&lt;&gt;""),AND(JM28&gt;=JQ$43,JM28&lt;&gt;""),AND(JP28&gt;=JQ$43,JP28&lt;&gt;""),AND(KN28&gt;=KY$43,KN28&lt;&gt;""),AND(KQ28&gt;=KY$43,KQ28&lt;&gt;""),AND(KU28&gt;=KY$43,KU28&lt;&gt;""),AND(KX28&gt;=KY$43,KX28&lt;&gt;""),AND(LV28&gt;=MG$43,LV28&lt;&gt;""),AND(LY28&gt;=MG$43,LY28&lt;&gt;""),AND(MC28&gt;=MG$43,MC28&lt;&gt;""),AND(MF28&gt;=MG$43,MF28&lt;&gt;""),AND(ND28&gt;=NO$43,ND28&lt;&gt;""),AND(NG28&gt;=NO$43,NG28&lt;&gt;""),AND(NK28&gt;=NO$43,NK28&lt;&gt;""),AND(NN28&gt;=NO$43,NN28&lt;&gt;""),AND(OL28&gt;=OW$43,OL28&lt;&gt;""),AND(OO28&gt;=OW$43,OO28&lt;&gt;""),AND(OS28&gt;=OW$43,OS28&lt;&gt;""),AND(OV28&gt;=OW$43,OV28&lt;&gt;""),AND(PT28&gt;=QE$43,PT28&lt;&gt;""),AND(PW28&gt;=QE$43,PW28&lt;&gt;""),AND(QA28&gt;=QE$43,QA28&lt;&gt;""),AND(QD28&gt;=QE$43,QD28&lt;&gt;""),AND(RB28&gt;=RM$43,RB28&lt;&gt;""),AND(RE28&gt;=RM$43,RE28&lt;&gt;""),AND(RI28&gt;=RM$43,RI28&lt;&gt;""),AND(RL28&gt;=RM$43,RL28&lt;&gt;""),AND(SJ28&gt;=SU$43,SJ28&lt;&gt;""),AND(SM28&gt;=SU$43,SM28&lt;&gt;""),AND(SQ28&gt;=SU$43,SQ28&lt;&gt;""),AND(ST28&gt;=SU$43,ST28&lt;&gt;"")),"P","")</f>
        <v/>
      </c>
      <c r="J28" s="36" t="str">
        <f>IF(AND(I28="P",H28=""),"No DD",IF(OR(AND(AO28&gt;=AY$42,AO28&lt;&gt;"",AQ28&gt;=AY$46,AQ28&lt;&gt;"",AN28=""),AND(AR28&gt;=AY$42,AR28&lt;&gt;"",AT28&gt;=AY$46,AT28&lt;&gt;"",AN28=""),AND(AV28&gt;=AY$42,AV28&lt;&gt;"",AX28&gt;=AY$46,AX28&lt;&gt;"",AN28=""),AND(BP28&gt;=BZ$42,BP28&lt;&gt;"",BR28&gt;=BZ$46,BR28&lt;&gt;"",BO28=""),AND(BS28&gt;=BZ$42,BS28&lt;&gt;"",BU28&gt;=BZ$46,BU28&lt;&gt;"",BO28=""),AND(BW28&gt;=BZ$42,BW28&lt;&gt;"",BY28&gt;=BZ$46,BY28&lt;&gt;"",BO28=""),AND(CQ28&gt;=DA$42,CQ28&lt;&gt;"",CS28&gt;=DA$46,CS28&lt;&gt;"",CP28=""),AND(CT28&gt;=DA$42,CT28&lt;&gt;"",CV28&gt;=DA$46,CV28&lt;&gt;"",CP28=""),AND(CX28&gt;=DA$42,CX28&lt;&gt;"",CZ28&gt;=DA$46,CZ28&lt;&gt;"",CP28=""),AND(DX28&gt;=EK$42,DX28&lt;&gt;"",DZ28&gt;=EK$46,DZ28&lt;&gt;""),AND(EA28&gt;=EK$42,EA28&lt;&gt;"",EC28&gt;=EK$46,EC28&lt;&gt;""),AND(EE28&gt;=EK$42,EE28&lt;&gt;"",EG28&gt;=EK$46,EG28&lt;&gt;""),AND(EH28&gt;=EK$42,EH28&lt;&gt;"",EJ28&gt;=EK$46,EJ28&lt;&gt;""),AND(FF28&gt;=FS$42,FF28&lt;&gt;"",FH28&gt;=FS$46,FH28&lt;&gt;""),AND(FI28&gt;=FS$42,FI28&lt;&gt;"",FK28&gt;=FS$46,FK28&lt;&gt;""),AND(FM28&gt;=FS$42,FM28&lt;&gt;"",FO28&gt;=FS$46,FO28&lt;&gt;""),AND(FP28&gt;=FS$42,FP28&lt;&gt;"",FR28&gt;=FS$46,FR28&lt;&gt;""),AND(GN28&gt;=HA$42,GN28&lt;&gt;"",GP28&gt;=HA$46,GP28&lt;&gt;""),AND(GQ28&gt;=HA$42,GQ28&lt;&gt;"",GS28&gt;=HA$46,GS28&lt;&gt;""),AND(GU28&gt;=HA$42,GU28&lt;&gt;"",GW28&gt;=HA$46,GW28&lt;&gt;""),AND(GX28&gt;=HA$42,GX28&lt;&gt;"",GZ28&gt;=HA$46,GZ28&lt;&gt;""),AND(HV28&gt;=II$42,HV28&lt;&gt;"",HX28&gt;=II$46,HX28&lt;&gt;""),AND(HY28&gt;=II$42,HY28&lt;&gt;"",IA28&gt;=II$46,IA28&lt;&gt;""),AND(IC28&gt;=II$42,IC28&lt;&gt;"",IE28&gt;=II$46,IE28&lt;&gt;""),AND(IF28&gt;=II$42,IF28&lt;&gt;"",IH28&gt;=II$46,IH28&lt;&gt;""),AND(JD28&gt;=JQ$42,JD28&lt;&gt;"",JF28&gt;=JQ$46,JF28&lt;&gt;""),AND(JG28&gt;=JQ$42,JG28&lt;&gt;"",JI28&gt;=JQ$46,JI28&lt;&gt;""),AND(JK28&gt;=JQ$42,JK28&lt;&gt;"",JM28&gt;=JQ$46,JM28&lt;&gt;""),AND(JN28&gt;=JQ$42,JN28&lt;&gt;"",JP28&gt;=JQ$46,JP28&lt;&gt;""),AND(KL28&gt;=KY$42,KL28&lt;&gt;"",KN28&gt;=KY$46,KN28&lt;&gt;""),AND(KO28&gt;=KY$42,KO28&lt;&gt;"",KQ28&gt;=KY$46,KQ28&lt;&gt;""),AND(KS28&gt;=KY$42,KS28&lt;&gt;"",KU28&gt;=KY$46,KU28&lt;&gt;""),AND(KV28&gt;=KY$42,KV28&lt;&gt;"",KX28&gt;=KY$46,KX28&lt;&gt;""),AND(LT28&gt;=MG$42,LT28&lt;&gt;"",LV28&gt;=MG$46,LV28&lt;&gt;""),AND(LW28&gt;=MG$42,LW28&lt;&gt;"",LY28&gt;=MG$46,LY28&lt;&gt;""),AND(MA28&gt;=MG$42,MA28&lt;&gt;"",MC28&gt;=MG$46,MC28&lt;&gt;""),AND(MD28&gt;=MG$42,MD28&lt;&gt;"",MF28&gt;=MG$46,MF28&lt;&gt;""),AND(NB28&gt;=NO$42,NB28&lt;&gt;"",ND28&gt;=NO$46,ND28&lt;&gt;""),AND(NE28&gt;=NO$42,NE28&lt;&gt;"",NG28&gt;=NO$46,NG28&lt;&gt;""),AND(NI28&gt;=NO$42,NI28&lt;&gt;"",NK28&gt;=NO$46,NK28&lt;&gt;""),AND(NL28&gt;=NO$42,NL28&lt;&gt;"",NN28&gt;=NO$46,NN28&lt;&gt;""),AND(OJ28&gt;=OW$42,OJ28&lt;&gt;"",OL28&gt;=OW$46,OL28&lt;&gt;""),AND(OM28&gt;=OW$42,OM28&lt;&gt;"",OO28&gt;=OW$46,OO28&lt;&gt;""),AND(OQ28&gt;=OW$42,OQ28&lt;&gt;"",OS28&gt;=OW$46,OS28&lt;&gt;""),AND(OT28&gt;=OW$42,OT28&lt;&gt;"",OV28&gt;=OW$46,OV28&lt;&gt;""),AND(PR28&gt;=QE$42,PR28&lt;&gt;"",PT28&gt;=QE$46,PT28&lt;&gt;""),AND(PU28&gt;=QE$42,PU28&lt;&gt;"",PW28&gt;=QE$46,PW28&lt;&gt;""),AND(PY28&gt;=QE$42,PY28&lt;&gt;"",QA28&gt;=QE$46,QA28&lt;&gt;""),AND(QB28&gt;=QE$42,QB28&lt;&gt;"",QD28&gt;=QE$46,QD28&lt;&gt;""),AND(QZ28&gt;=RM$42,QZ28&lt;&gt;"",RB28&gt;=RM$46,RB28&lt;&gt;""),AND(RC28&gt;=RM$42,RC28&lt;&gt;"",RE28&gt;=RM$46,RE28&lt;&gt;""),AND(RG28&gt;=RM$42,RG28&lt;&gt;"",RI28&gt;=RM$46,RI28&lt;&gt;""),AND(RJ28&gt;=RM$42,RJ28&lt;&gt;"",RL28&gt;=RM$46,RL28&lt;&gt;""),AND(SH28&gt;=SU$42,SH28&lt;&gt;"",SJ28&gt;=SU$46,SJ28&lt;&gt;""),AND(SK28&gt;=SU$42,SK28&lt;&gt;"",SM28&gt;=SU$46,SM28&lt;&gt;""),AND(SO28&gt;=SU$42,SO28&lt;&gt;"",SQ28&gt;=SU$46,SQ28&lt;&gt;""),AND(SR28&gt;=SU$42,SR28&lt;&gt;"",ST28&gt;=SU$46,ST28&lt;&gt;"")),"Merit",IF(OR(AND(AO28&gt;=AY$41,AO28&lt;&gt;"",AQ28&gt;=AY$45,AQ28&lt;&gt;"",AN28=""),AND(AR28&gt;=AY$41,AR28&lt;&gt;"",AT28&gt;=AY$45,AT28&lt;&gt;"",AN28=""),AND(AV28&gt;=AY$41,AV28&lt;&gt;"",AX28&gt;=AY$45,AX28&lt;&gt;"",AN28=""),AND(BP28&gt;=BZ$41,BP28&lt;&gt;"",BR28&gt;=BZ$45,BR28&lt;&gt;"",BO28=""),AND(BS28&gt;=BZ$41,BS28&lt;&gt;"",BU28&gt;=BZ$45,BU28&lt;&gt;"",BO28=""),AND(BW28&gt;=BZ$41,BW28&lt;&gt;"",BY28&gt;=BZ$45,BY28&lt;&gt;"",BO28=""),AND(CQ28&gt;=DA$41,CQ28&lt;&gt;"",CS28&gt;=DA$45,CS28&lt;&gt;"",CP28=""),AND(CT28&gt;=DA$41,CT28&lt;&gt;"",CV28&gt;=DA$45,CV28&lt;&gt;"",CP28=""),AND(CX28&gt;=DA$41,CX28&lt;&gt;"",CZ28&gt;=DA$45,CZ28&lt;&gt;"",CP28=""),AND(DX28&gt;=EK$41,DX28&lt;&gt;"",DZ28&gt;=EK$45,DZ28&lt;&gt;""),AND(EA28&gt;=EK$41,EA28&lt;&gt;"",EC28&gt;=EK$45,EC28&lt;&gt;""),AND(EE28&gt;=EK$41,EE28&lt;&gt;"",EG28&gt;=EK$45,EG28&lt;&gt;""),AND(EH28&gt;=EK$41,EH28&lt;&gt;"",EJ28&gt;=EK$45,EJ28&lt;&gt;""),AND(FF28&gt;=FS$41,FF28&lt;&gt;"",FH28&gt;=FS$45,FH28&lt;&gt;""),AND(FI28&gt;=FS$41,FI28&lt;&gt;"",FK28&gt;=FS$45,FK28&lt;&gt;""),AND(FM28&gt;=FS$41,FM28&lt;&gt;"",FO28&gt;=FS$45,FO28&lt;&gt;""),AND(FP28&gt;=FS$41,FP28&lt;&gt;"",FR28&gt;=FS$45,FR28&lt;&gt;""),AND(GN28&gt;=HA$41,GN28&lt;&gt;"",GP28&gt;=HA$45,GP28&lt;&gt;""),AND(GQ28&gt;=HA$41,GQ28&lt;&gt;"",GS28&gt;=HA$45,GS28&lt;&gt;""),AND(GU28&gt;=HA$41,GU28&lt;&gt;"",GW28&gt;=HA$45,GW28&lt;&gt;""),AND(GX28&gt;=HA$41,GX28&lt;&gt;"",GZ28&gt;=HA$45,GZ28&lt;&gt;""),AND(HV28&gt;=II$41,HV28&lt;&gt;"",HX28&gt;=II$45,HX28&lt;&gt;""),AND(HY28&gt;=II$41,HY28&lt;&gt;"",IA28&gt;=II$45,IA28&lt;&gt;""),AND(IC28&gt;=II$41,IC28&lt;&gt;"",IE28&gt;=II$45,IE28&lt;&gt;""),AND(IF28&gt;=II$41,IF28&lt;&gt;"",IH28&gt;=II$45,IH28&lt;&gt;""),AND(JD28&gt;=JQ$41,JD28&lt;&gt;"",JF28&gt;=JQ$45,JF28&lt;&gt;""),AND(JG28&gt;=JQ$41,JG28&lt;&gt;"",JI28&gt;=JQ$45,JI28&lt;&gt;""),AND(JK28&gt;=JQ$41,JK28&lt;&gt;"",JM28&gt;=JQ$45,JM28&lt;&gt;""),AND(JN28&gt;=JQ$41,JN28&lt;&gt;"",JP28&gt;=JQ$45,JP28&lt;&gt;""),AND(KL28&gt;=KY$41,KL28&lt;&gt;"",KN28&gt;=KY$45,KN28&lt;&gt;""),AND(KO28&gt;=KY$41,KO28&lt;&gt;"",KQ28&gt;=KY$45,KQ28&lt;&gt;""),AND(KS28&gt;=KY$41,KS28&lt;&gt;"",KU28&gt;=KY$45,KU28&lt;&gt;""),AND(KV28&gt;=KY$41,KV28&lt;&gt;"",KX28&gt;=KY$45,KX28&lt;&gt;""),AND(LT28&gt;=MG$41,LT28&lt;&gt;"",LV28&gt;=MG$45,LV28&lt;&gt;""),AND(LW28&gt;=MG$41,LW28&lt;&gt;"",LY28&gt;=MG$45,LY28&lt;&gt;""),AND(MA28&gt;=MG$41,MA28&lt;&gt;"",MC28&gt;=MG$45,MC28&lt;&gt;""),AND(MD28&gt;=MG$41,MD28&lt;&gt;"",MF28&gt;=MG$45,MF28&lt;&gt;""),AND(NB28&gt;=NO$41,NB28&lt;&gt;"",ND28&gt;=NO$45,ND28&lt;&gt;""),AND(NE28&gt;=NO$41,NE28&lt;&gt;"",NG28&gt;=NO$45,NG28&lt;&gt;""),AND(NI28&gt;=NO$41,NI28&lt;&gt;"",NK28&gt;=NO$45,NK28&lt;&gt;""),AND(NL28&gt;=NO$41,NL28&lt;&gt;"",NN28&gt;=NO$45,NN28&lt;&gt;""),AND(OJ28&gt;=OW$41,OJ28&lt;&gt;"",OL28&gt;=OW$45,OL28&lt;&gt;""),AND(OM28&gt;=OW$41,OM28&lt;&gt;"",OO28&gt;=OW$45,OO28&lt;&gt;""),AND(OQ28&gt;=OW$41,OQ28&lt;&gt;"",OS28&gt;=OW$45,OS28&lt;&gt;""),AND(OT28&gt;=OW$41,OT28&lt;&gt;"",OV28&gt;=OW$45,OV28&lt;&gt;""),AND(PR28&gt;=QE$41,PR28&lt;&gt;"",PT28&gt;=QE$45,PT28&lt;&gt;""),AND(PU28&gt;=QE$41,PU28&lt;&gt;"",PW28&gt;=QE$45,PW28&lt;&gt;""),AND(PY28&gt;=QE$41,PY28&lt;&gt;"",QA28&gt;=QE$45,QA28&lt;&gt;""),AND(QB28&gt;=QE$41,QB28&lt;&gt;"",QD28&gt;=QE$45,QD28&lt;&gt;""),AND(QZ28&gt;=RM$41,QZ28&lt;&gt;"",RB28&gt;=RM$45,RB28&lt;&gt;""),AND(RC28&gt;=RM$41,RC28&lt;&gt;"",RE28&gt;=RM$45,RE28&lt;&gt;""),AND(RG28&gt;=RM$41,RG28&lt;&gt;"",RI28&gt;=RM$45,RI28&lt;&gt;""),AND(RJ28&gt;=RM$41,RJ28&lt;&gt;"",RL28&gt;=RM$45,RL28&lt;&gt;""),AND(SH28&gt;=SU$41,SH28&lt;&gt;"",SJ28&gt;=SU$45,SJ28&lt;&gt;""),AND(SK28&gt;=SU$41,SK28&lt;&gt;"",SM28&gt;=SU$45,SM28&lt;&gt;""),AND(SO28&gt;=SU$41,SO28&lt;&gt;"",SQ28&gt;=SU$45,SQ28&lt;&gt;""),AND(SR28&gt;=SU$41,SR28&lt;&gt;"",ST28&gt;=SU$45,ST28&lt;&gt;"")),"Excellence",IF(K28="P","Worlds Team",IF(H28="P","National Team","")))))</f>
        <v/>
      </c>
      <c r="K28" s="3" t="str">
        <f>IF(OR(AND(AO28&gt;=AY$40,AO28&lt;&gt;"",AQ28&gt;=AY$44,AQ28&lt;&gt;"",AN28=""),AND(AR28&gt;=AY$40,AR28&lt;&gt;"",AT28&gt;=AY$44,AT28&lt;&gt;"",AN28=""),AND(AV28&gt;=AY$40,AV28&lt;&gt;"",AX28&gt;=AY$44,AX28&lt;&gt;"",AN28=""),AND(BP28&gt;=BZ$40,BP28&lt;&gt;"",BR28&gt;=BZ$44,BR28&lt;&gt;"",BO28=""),AND(BS28&gt;=BZ$40,BS28&lt;&gt;"",BU28&gt;=BZ$44,BU28&lt;&gt;"",BO28=""),AND(BW28&gt;=BZ$40,BW28&lt;&gt;"",BY28&gt;=BZ$44,BY28&lt;&gt;"",BO28=""),AND(CQ28&gt;=DA$40,CQ28&lt;&gt;"",CS28&gt;=DA$44,CS28&lt;&gt;"",CP28=""),AND(CT28&gt;=DA$40,CT28&lt;&gt;"",CV28&gt;=DA$44,CV28&lt;&gt;"",CP28=""),AND(CX28&gt;=DA$40,CX28&lt;&gt;"",CZ28&gt;=DA$44,CZ28&lt;&gt;"",CP28=""),AND(DX28&gt;=EK$40,DX28&lt;&gt;"",DZ28&gt;=EK$44,DZ28&lt;&gt;""),AND(EA28&gt;=EK$40,EA28&lt;&gt;"",EC28&gt;=EK$44,EC28&lt;&gt;""),AND(EE28&gt;=EK$40,EE28&lt;&gt;"",EG28&gt;=EK$44,EG28&lt;&gt;""),AND(EH28&gt;=EK$40,EH28&lt;&gt;"",EJ28&gt;=EK$44,EJ28&lt;&gt;""),AND(FF28&gt;=FS$40,FF28&lt;&gt;"",FH28&gt;=FS$44,FH28&lt;&gt;""),AND(FI28&gt;=FS$40,FI28&lt;&gt;"",FK28&gt;=FS$44,FK28&lt;&gt;""),AND(FM28&gt;=FS$40,FM28&lt;&gt;"",FO28&gt;=FS$44,FO28&lt;&gt;""),AND(FP28&gt;=FS$40,FP28&lt;&gt;"",FR28&gt;=FS$44,FR28&lt;&gt;""),AND(GN28&gt;=HA$40,GN28&lt;&gt;"",GP28&gt;=HA$44,GP28&lt;&gt;""),AND(GQ28&gt;=HA$40,GQ28&lt;&gt;"",GS28&gt;=HA$44,GS28&lt;&gt;""),AND(GU28&gt;=HA$40,GU28&lt;&gt;"",GW28&gt;=HA$44,GW28&lt;&gt;""),AND(GX28&gt;=HA$40,GX28&lt;&gt;"",GZ28&gt;=HA$44,GZ28&lt;&gt;""),AND(HV28&gt;=II$40,HV28&lt;&gt;"",HX28&gt;=II$44,HX28&lt;&gt;""),AND(HY28&gt;=II$40,HY28&lt;&gt;"",IA28&gt;=II$44,IA28&lt;&gt;""),AND(IC28&gt;=II$40,IC28&lt;&gt;"",IE28&gt;=II$44,IE28&lt;&gt;""),AND(IF28&gt;=II$40,IF28&lt;&gt;"",IH28&gt;=II$44,IH28&lt;&gt;""),AND(JD28&gt;=JQ$40,JD28&lt;&gt;"",JF28&gt;=JQ$44,JF28&lt;&gt;""),AND(JG28&gt;=JQ$40,JG28&lt;&gt;"",JI28&gt;=JQ$44,JI28&lt;&gt;""),AND(JK28&gt;=JQ$40,JK28&lt;&gt;"",JM28&gt;=JQ$44,JM28&lt;&gt;""),AND(JN28&gt;=JQ$40,JN28&lt;&gt;"",JP28&gt;=JQ$44,JP28&lt;&gt;""),AND(KL28&gt;=KY$40,KL28&lt;&gt;"",KN28&gt;=KY$44,KN28&lt;&gt;""),AND(KO28&gt;=KY$40,KO28&lt;&gt;"",KQ28&gt;=KY$44,KQ28&lt;&gt;""),AND(KS28&gt;=KY$40,KS28&lt;&gt;"",KU28&gt;=KY$44,KU28&lt;&gt;""),AND(KV28&gt;=KY$40,KV28&lt;&gt;"",KX28&gt;=KY$44,KX28&lt;&gt;""),AND(LT28&gt;=MG$40,LT28&lt;&gt;"",LV28&gt;=MG$44,LV28&lt;&gt;""),AND(LW28&gt;=MG$40,LW28&lt;&gt;"",LY28&gt;=MG$44,LY28&lt;&gt;""),AND(MA28&gt;=MG$40,MA28&lt;&gt;"",MC28&gt;=MG$44,MC28&lt;&gt;""),AND(MD28&gt;=MG$40,MD28&lt;&gt;"",MF28&gt;=MG$44,MF28&lt;&gt;""),AND(NB28&gt;=NO$40,NB28&lt;&gt;"",ND28&gt;=NO$44,ND28&lt;&gt;""),AND(NE28&gt;=NO$40,NE28&lt;&gt;"",NG28&gt;=NO$44,NG28&lt;&gt;""),AND(NI28&gt;=NO$40,NI28&lt;&gt;"",NK28&gt;=NO$44,NK28&lt;&gt;""),AND(NL28&gt;=NO$40,NL28&lt;&gt;"",NN28&gt;=NO$44,NN28&lt;&gt;""),AND(OJ28&gt;=OW$40,OJ28&lt;&gt;"",OL28&gt;=OW$44,OL28&lt;&gt;""),AND(OM28&gt;=OW$40,OM28&lt;&gt;"",OO28&gt;=OW$44,OO28&lt;&gt;""),AND(OQ28&gt;=OW$40,OQ28&lt;&gt;"",OS28&gt;=OW$44,OS28&lt;&gt;""),AND(OT28&gt;=OW$40,OT28&lt;&gt;"",OV28&gt;=OW$44,OV28&lt;&gt;""),AND(PR28&gt;=QE$40,PR28&lt;&gt;"",PT28&gt;=QE$44,PT28&lt;&gt;""),AND(PU28&gt;=QE$40,PU28&lt;&gt;"",PW28&gt;=QE$44,PW28&lt;&gt;""),AND(PY28&gt;=QE$40,PY28&lt;&gt;"",QA28&gt;=QE$44,QA28&lt;&gt;""),AND(QB28&gt;=QE$40,QB28&lt;&gt;"",QD28&gt;=QE$44,QD28&lt;&gt;""),AND(QZ28&gt;=RM$40,QZ28&lt;&gt;"",RB28&gt;=RM$44,RB28&lt;&gt;""),AND(RC28&gt;=RM$40,RC28&lt;&gt;"",RE28&gt;=RM$44,RE28&lt;&gt;""),AND(RG28&gt;=RM$40,RG28&lt;&gt;"",RI28&gt;=RM$44,RI28&lt;&gt;""),AND(RJ28&gt;=RM$40,RJ28&lt;&gt;"",RL28&gt;=RM$44,RL28&lt;&gt;""),AND(SH28&gt;=SU$40,SH28&lt;&gt;"",SJ28&gt;=SU$44,SJ28&lt;&gt;""),AND(SK28&gt;=SU$40,SK28&lt;&gt;"",SM28&gt;=SU$44,SM28&lt;&gt;""),AND(SO28&gt;=SU$40,SO28&lt;&gt;"",SQ28&gt;=SU$44,SQ28&lt;&gt;""),AND(SR28&gt;=SU$40,SR28&lt;&gt;"",ST28&gt;=SU$44,ST28&lt;&gt;"")),"P","")</f>
        <v/>
      </c>
      <c r="L28" s="8">
        <f>IF(COUNT(AQ28,AT28,BR28,BU28,CS28,CV28)&gt;0,LARGE((AQ28,AT28,BR28,BU28,CS28,CV28),1),0)</f>
        <v>43.4</v>
      </c>
      <c r="M28" s="8" t="str">
        <f>IF(L28="","",IF(OR(L28=CS28,L28=CV28),$CA$1,IF(OR(L28=BR28,L28=BU28),$AZ$1,IF(OR(L28=AQ28,L28=AT28),$Y$1,""))))</f>
        <v>2024 Nationals</v>
      </c>
      <c r="N28" s="8">
        <f>IF(COUNT(AQ28,AT28,BR28,BU28,CS28,CV28)&gt;1,LARGE((AQ28,AT28,BR28,BU28,CS28,CV28),2),0)</f>
        <v>43.28</v>
      </c>
      <c r="O28" s="8" t="str">
        <f>IF(N28="","",IF(OR(N28=CS28,N28=CV28),$CA$1,IF(OR(N28=BR28,N28=BU28),$AZ$1,IF(OR(N28=AQ28,N28=AT28),$Y$1,""))))</f>
        <v>2024 Nationals</v>
      </c>
      <c r="P28" s="8">
        <f>IF(COUNT(AQ28,AT28,BR28,BU28,CS28,CV28)&gt;2,MAX(AX28,BY28,CZ28,LARGE((AQ28,AT28,BR28,BU28,CS28,CV28),3)),IF(MAX(AX28,BY28,CZ28)&gt;0,MAX(AX28,BY28,CZ28),0))</f>
        <v>0</v>
      </c>
      <c r="Q28" s="8" t="str">
        <f>IF(P28="","",IF(OR(P28=CS28,P28=CV28,P28=CZ28),$CA$1,IF(OR(P28=BR28,P28=BU28,P28=BY28),$AZ$1,IF(OR(P28=AQ28,P28=AT28,P28=AX28),$Y$1,""))))</f>
        <v/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7.7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Nationals</v>
      </c>
      <c r="T28" s="8">
        <f>IF(MAX(IF(AO28&gt;=$AY$39,AP28,0),IF(AR28&gt;=$AY$39,AS28,0),IF(AV28&gt;=$AY$39,AW28,0),IF(BP28&gt;=$BZ$39,BQ28,0),IF(BS28&gt;=$BZ$39,BT28,0),IF(BW28&gt;=$BZ$39,BX28,0),IF(CQ28&gt;=$DA$39,CR28,0),IF(CT28&gt;=$DA$39,CU28,0),IF(CX28&gt;=$DA$39,CY28,0),IF(DX28&gt;=$EK$39,DY28,0),IF(EA28&gt;=$EK$39,EB28,0),IF(EE28&gt;=$EK$39,EF28,0),IF(EH28&gt;=$EK$39,EI28,0),IF(FF28&gt;=$FS$39,FG28,0),IF(FI28&gt;=$FS$39,FJ28,0),IF(FM28&gt;=$FS$39,FN28,0),IF(FP28&gt;=$FS$39,FQ28,0),IF(GN28&gt;=$HA$39,GO28,0),IF(GQ28&gt;=$HA$39,GR28,0),IF(GU28&gt;=$HA$39,GV28,0),IF(GX28&gt;=$HA$39,GY28,0),IF(HV28&gt;=$II$39,HW28,0),IF(HY28&gt;=$II$39,HZ28,0),IF(IC28&gt;=$II$39,ID28,0),IF(IF28&gt;=$II$39,IG28,0),IF(JD28&gt;=$JQ$39,JE28,0),IF(JG28&gt;=$JQ$39,JH28,0),IF(JK28&gt;=$JQ$39,JL28,0),IF(JN28&gt;=$JQ$39,JO28,0),IF(KL28&gt;=$KY$39,KM28,0),IF(KO28&gt;=$KY$39,KP28,0),IF(KS28&gt;=$KY$39,KT28,0),IF(KV28&gt;=$KY$39,KW28,0),IF(LT28&gt;=$MG$39,LU28,0),IF(LW28&gt;=$MG$39,LX28,0),IF(MA28&gt;=$MG$39,MB28,0),IF(MD28&gt;=$MG$39,ME28,0),IF(NB28&gt;=$NO$39,NC28,0),IF(NE28&gt;=$NO$39,NF28,0),IF(NI28&gt;=$NO$39,NJ28,0),IF(NL28&gt;=$NO$39,NM28,0),IF(OJ28&gt;=$OW$39,OK28,0),IF(OM28&gt;=$OW$39,ON28,0),IF(OQ28&gt;=$OW$39,OR28,0),IF(OT28&gt;=$OW$39,OU28,0),IF(PR28&gt;=$QE$39,PS28,0),IF(PU28&gt;=$QE$39,PV28,0),IF(PY28&gt;=$QE$39,PZ28,0),IF(QB28&gt;=$QE$39,QC28,0),IF(QZ28&gt;=$RM$39,RA28,0),IF(RC28&gt;=$RM$39,RD28,0),IF(RG28&gt;=$RM$39,RH28,0),IF(RJ28&gt;=$RM$39,RK28,0),IF(SH28&gt;=$SU$39,SI28,0),IF(SK28&gt;=$SU$39,SL28,0),IF(SO28&gt;=$SU$39,SP28,0),IF(SR28&gt;=$SU$39,SS28,0))&gt;0,MAX(IF(AO28&gt;=$AY$39,AP28,0),IF(AR28&gt;=$AY$39,AS28,0),IF(AV28&gt;=$AY$39,AW28,0),IF(BP28&gt;=$BZ$39,BQ28,0),IF(BS28&gt;=$BZ$39,BT28,0),IF(BW28&gt;=$BZ$39,BX28,0),IF(CQ28&gt;=$DA$39,CR28,0),IF(CT28&gt;=$DA$39,CU28,0),IF(CX28&gt;=$DA$39,CY28,0),IF(DX28&gt;=$EK$39,DY28,0),IF(EA28&gt;=$EK$39,EB28,0),IF(EE28&gt;=$EK$39,EF28,0),IF(EH28&gt;=$EK$39,EI28,0),IF(FF28&gt;=$FS$39,FG28,0),IF(FI28&gt;=$FS$39,FJ28,0),IF(FM28&gt;=$FS$39,FN28,0),IF(FP28&gt;=$FS$39,FQ28,0),IF(GN28&gt;=$HA$39,GO28,0),IF(GQ28&gt;=$HA$39,GR28,0),IF(GU28&gt;=$HA$39,GV28,0),IF(GX28&gt;=$HA$39,GY28,0),IF(HV28&gt;=$II$39,HW28,0),IF(HY28&gt;=$II$39,HZ28,0),IF(IC28&gt;=$II$39,ID28,0),IF(IF28&gt;=$II$39,IG28,0),IF(JD28&gt;=$JQ$39,JE28,0),IF(JG28&gt;=$JQ$39,JH28,0),IF(JK28&gt;=$JQ$39,JL28,0),IF(JN28&gt;=$JQ$39,JO28,0),IF(KL28&gt;=$KY$39,KM28,0),IF(KO28&gt;=$KY$39,KP28,0),IF(KS28&gt;=$KY$39,KT28,0),IF(KV28&gt;=$KY$39,KW28,0),IF(LT28&gt;=$MG$39,LU28,0),IF(LW28&gt;=$MG$39,LX28,0),IF(MA28&gt;=$MG$39,MB28,0),IF(MD28&gt;=$MG$39,ME28,0),IF(NB28&gt;=$NO$39,NC28,0),IF(NE28&gt;=$NO$39,NF28,0),IF(NI28&gt;=$NO$39,NJ28,0),IF(NL28&gt;=$NO$39,NM28,0),IF(OJ28&gt;=$OW$39,OK28,0),IF(OM28&gt;=$OW$39,ON28,0),IF(OQ28&gt;=$OW$39,OR28,0),IF(OT28&gt;=$OW$39,OU28,0),IF(PR28&gt;=$QE$39,PS28,0),IF(PU28&gt;=$QE$39,PV28,0),IF(PY28&gt;=$QE$39,PZ28,0),IF(QB28&gt;=$QE$39,QC28,0),IF(QZ28&gt;=$RM$39,RA28,0),IF(RC28&gt;=$RM$39,RD28,0),IF(RG28&gt;=$RM$39,RH28,0),IF(RJ28&gt;=$RM$39,RK28,0),IF(SH28&gt;=$SU$39,SI28,0),IF(SK28&gt;=$SU$39,SL28,0),IF(SO28&gt;=$SU$39,SP28,0),IF(SR28&gt;=$SU$39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7"/>
      <c r="AO28" s="38" t="str">
        <f>IF(AA28&gt;0,AA28,"")</f>
        <v/>
      </c>
      <c r="AP28" s="38" t="str">
        <f>IF(AB28&gt;0,AB28,"")</f>
        <v/>
      </c>
      <c r="AQ28" s="40" t="str">
        <f>IF(SUM(Y28:AB28)-AC28&gt;0,SUM(Y28:AB28)-AC28,"")</f>
        <v/>
      </c>
      <c r="AR28" s="40" t="str">
        <f>IF(AF28&gt;0,AF28,"")</f>
        <v/>
      </c>
      <c r="AS28" s="40" t="str">
        <f>IF(AG28&gt;0,AG28,"")</f>
        <v/>
      </c>
      <c r="AT28" s="40" t="str">
        <f>IF(SUM(AD28:AG28)-AH28&gt;0,SUM(AD28:AG28)-AH28,"")</f>
        <v/>
      </c>
      <c r="AU28" s="40" t="str">
        <f>IF(AQ28="","",MAX(AQ28,AT28))</f>
        <v/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 t="str">
        <f>IF(SUM(AU28,AX28)&gt;0,SUM(AU28,AX28),"")</f>
        <v/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>IF(BB28&gt;0,BB28,"")</f>
        <v/>
      </c>
      <c r="BQ28" s="39" t="str">
        <f>IF(BC28&gt;0,BC28,"")</f>
        <v/>
      </c>
      <c r="BR28" s="11" t="str">
        <f>IF(SUM(AZ28:BC28)-BD28&gt;0,SUM(AZ28:BC28)-BD28,"")</f>
        <v/>
      </c>
      <c r="BS28" s="11" t="str">
        <f>IF(BG28&gt;0,BG28,"")</f>
        <v/>
      </c>
      <c r="BT28" s="11" t="str">
        <f>IF(BH28&gt;0,BH28,"")</f>
        <v/>
      </c>
      <c r="BU28" s="11" t="str">
        <f>IF(SUM(BE28:BH28)-BI28&gt;0,SUM(BE28:BH28)-BI28,"")</f>
        <v/>
      </c>
      <c r="BV28" s="11" t="str">
        <f>IF(BR28="","",MAX(BR28,BU28))</f>
        <v/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 t="str">
        <f>IF(SUM(BV28,BY28)&gt;0,SUM(BV28,BY28),"")</f>
        <v/>
      </c>
      <c r="CA28" s="22">
        <v>14.3</v>
      </c>
      <c r="CB28" s="22">
        <v>9.3000000000000007</v>
      </c>
      <c r="CC28" s="22">
        <v>7.7</v>
      </c>
      <c r="CD28" s="22">
        <v>13.08</v>
      </c>
      <c r="CE28" s="22">
        <v>1.1000000000000001</v>
      </c>
      <c r="CF28" s="22">
        <v>14.1</v>
      </c>
      <c r="CG28" s="22">
        <v>9.3000000000000007</v>
      </c>
      <c r="CH28" s="22">
        <v>7.7</v>
      </c>
      <c r="CI28" s="22">
        <v>13.4</v>
      </c>
      <c r="CJ28" s="22">
        <v>1.1000000000000001</v>
      </c>
      <c r="CK28" s="22"/>
      <c r="CL28" s="22"/>
      <c r="CM28" s="22"/>
      <c r="CN28" s="22"/>
      <c r="CO28" s="22"/>
      <c r="CP28" s="27"/>
      <c r="CQ28" s="38">
        <f>IF(CC28&gt;0,CC28,"")</f>
        <v>7.7</v>
      </c>
      <c r="CR28" s="38">
        <f>IF(CD28&gt;0,CD28,"")</f>
        <v>13.08</v>
      </c>
      <c r="CS28" s="40">
        <f>IF(SUM(CA28:CD28)-CE28&gt;0,SUM(CA28:CD28)-CE28,"")</f>
        <v>43.28</v>
      </c>
      <c r="CT28" s="40">
        <f>IF(CH28&gt;0,CH28,"")</f>
        <v>7.7</v>
      </c>
      <c r="CU28" s="40">
        <f>IF(CI28&gt;0,CI28,"")</f>
        <v>13.4</v>
      </c>
      <c r="CV28" s="40">
        <f>IF(SUM(CF28:CI28)-CJ28&gt;0,SUM(CF28:CI28)-CJ28,"")</f>
        <v>43.4</v>
      </c>
      <c r="CW28" s="40">
        <f>IF(CS28="","",MAX(CS28,CV28))</f>
        <v>43.4</v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>
        <f>IF(SUM(CW28,CZ28)&gt;0,SUM(CW28,CZ28),"")</f>
        <v>43.4</v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7.15</v>
      </c>
      <c r="SW28" s="22">
        <f>IF($CP28="P",CB28,(CB28+BA28)/2)</f>
        <v>4.6500000000000004</v>
      </c>
      <c r="SX28" s="22">
        <f>IF($CP28="P",CC28,(CC28+BB28)/2)</f>
        <v>3.85</v>
      </c>
      <c r="SY28" s="22">
        <f>IF($CP28="P",CD28,(CD28+BC28)/2)</f>
        <v>6.54</v>
      </c>
      <c r="SZ28" s="22">
        <f>IF($CP28="P",CE28,(CE28+BD28)/2)</f>
        <v>0.55000000000000004</v>
      </c>
      <c r="TA28" s="22">
        <f>IF($CP28="P",CF28,(CF28+BE28)/2)</f>
        <v>7.05</v>
      </c>
      <c r="TB28" s="22">
        <f>IF($CP28="P",CG28,(CG28+BF28)/2)</f>
        <v>4.6500000000000004</v>
      </c>
      <c r="TC28" s="22">
        <f>IF($CP28="P",CH28,(CH28+BG28)/2)</f>
        <v>3.85</v>
      </c>
      <c r="TD28" s="22">
        <f>IF($CP28="P",CI28,(CI28+BH28)/2)</f>
        <v>6.7</v>
      </c>
      <c r="TE28" s="22">
        <f>IF($CP28="P",CJ28,(CJ28+BI28)/2)</f>
        <v>0.55000000000000004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3.85</v>
      </c>
      <c r="TM28" s="40">
        <f>IF(SY28&gt;0,SY28,"")</f>
        <v>6.54</v>
      </c>
      <c r="TN28" s="40">
        <f>IF(SUM(SV28:SY28)-SZ28&gt;0,SUM(SV28:SY28)-SZ28,"")</f>
        <v>21.64</v>
      </c>
      <c r="TO28" s="40">
        <f>IF(TC28&gt;0,TC28,"")</f>
        <v>3.85</v>
      </c>
      <c r="TP28" s="40">
        <f>IF(TD28&gt;0,TD28,"")</f>
        <v>6.7</v>
      </c>
      <c r="TQ28" s="40">
        <f>IF(SUM(TA28:TD28)-TE28&gt;0,SUM(TA28:TD28)-TE28,"")</f>
        <v>21.7</v>
      </c>
      <c r="TR28" s="40">
        <f>IF(MAX(TN28,TQ28)&gt;0,MAX(TN28,TQ28),"")</f>
        <v>21.7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21.7</v>
      </c>
    </row>
    <row r="29" spans="1:542" x14ac:dyDescent="0.2">
      <c r="A29" s="4" t="str" cm="1">
        <f t="array" ref="A29">IF(AND(J29&lt;&gt;"",J29&lt;&gt;"No DD"),SUMPRODUCT((J$4:J$37&lt;&gt;"")*(J$4:J$37&lt;&gt;"No DD")*(F$4:F$37&gt;F29))+1,IF(J29="No DD",SUMPRODUCT((J$4:J$37="No DD")*(F$4:F$37&gt;F29))+1+SUMPRODUCT((J$4:J$37&lt;&gt;"")*(J$4:J$37&lt;&gt;"No DD")),""))</f>
        <v/>
      </c>
      <c r="B29" s="4" t="str" cm="1">
        <f t="array" ref="B29">IF(AND(J29&lt;&gt;"",J29&lt;&gt;"No DD",G29=""),SUMPRODUCT((J$4:J$37&lt;&gt;"")*(J$4:J$37&lt;&gt;"No DD")*(G$4:G$37="")*(F$4:F$37&gt;F29))+1,IF(J29="No DD",SUMPRODUCT((J$4:J$37="No DD")*(F$4:F$37&gt;F29)*(G$4:G$37=""))+1+SUMPRODUCT((J$4:J$37&lt;&gt;"")*(G$4:G$37="")*(J$4:J$37&lt;&gt;"No DD")),""))</f>
        <v/>
      </c>
      <c r="C29" s="5" t="s">
        <v>204</v>
      </c>
      <c r="D29" s="4" t="s">
        <v>161</v>
      </c>
      <c r="E29" s="4">
        <v>2007</v>
      </c>
      <c r="F29" s="9">
        <f>SUM(L29:V29)+SUM(L29:T29)*0.0000001+SUM(L29)*0.0000000000001</f>
        <v>92.5700092570045</v>
      </c>
      <c r="G29" s="66"/>
      <c r="H29" s="3" t="str">
        <f>IF(OR(AND(AO29&gt;=AY$39,AO29&lt;&gt;"",AQ29&gt;=AY$43,AQ29&lt;&gt;"",AN29=""),AND(AR29&gt;=AY$39,AR29&lt;&gt;"",AT29&gt;=AY$43,AT29&lt;&gt;"",AN29=""),AND(AV29&gt;=AY$39,AV29&lt;&gt;"",AX29&gt;=AY$43,AX29&lt;&gt;"",AN29=""),AND(BP29&gt;=BZ$39,BP29&lt;&gt;"",BR29&gt;=BZ$43,BR29&lt;&gt;"",BO29=""),AND(BS29&gt;=BZ$39,BS29&lt;&gt;"",BU29&gt;=BZ$43,BU29&lt;&gt;"",BO29=""),AND(BW29&gt;=BZ$39,BW29&lt;&gt;"",BY29&gt;=BZ$43,BY29&lt;&gt;"",BO29=""),AND(CQ29&gt;=DA$39,CQ29&lt;&gt;"",CS29&gt;=DA$43,CS29&lt;&gt;"",CP29=""),AND(CT29&gt;=DA$39,CT29&lt;&gt;"",CV29&gt;=DA$43,CV29&lt;&gt;"",CP29=""),AND(CX29&gt;=DA$39,CX29&lt;&gt;"",CZ29&gt;=DA$43,CZ29&lt;&gt;"",CP29=""),AND(DX29&gt;=EK$39,DX29&lt;&gt;"",DZ29&gt;=EK$43,DZ29&lt;&gt;""),AND(EA29&gt;=EK$39,EA29&lt;&gt;"",EC29&gt;=EK$43,EC29&lt;&gt;""),AND(EE29&gt;=EK$39,EE29&lt;&gt;"",EG29&gt;=EK$43,EG29&lt;&gt;""),AND(EH29&gt;=EK$39,EH29&lt;&gt;"",EJ29&gt;=EK$43,EJ29&lt;&gt;""),AND(FF29&gt;=FS$39,FF29&lt;&gt;"",FH29&gt;=FS$43,FH29&lt;&gt;""),AND(FI29&gt;=FS$39,FI29&lt;&gt;"",FK29&gt;=FS$43,FK29&lt;&gt;""),AND(FM29&gt;=FS$39,FM29&lt;&gt;"",FO29&gt;=FS$43,FO29&lt;&gt;""),AND(FP29&gt;=FS$39,FP29&lt;&gt;"",FR29&gt;=FS$43,FR29&lt;&gt;""),AND(GN29&gt;=HA$39,GN29&lt;&gt;"",GP29&gt;=HA$43,GP29&lt;&gt;""),AND(GQ29&gt;=HA$39,GQ29&lt;&gt;"",GS29&gt;=HA$43,GS29&lt;&gt;""),AND(GU29&gt;=HA$39,GU29&lt;&gt;"",GW29&gt;=HA$43,GW29&lt;&gt;""),AND(GX29&gt;=HA$39,GX29&lt;&gt;"",GZ29&gt;=HA$43,GZ29&lt;&gt;""),AND(HV29&gt;=II$39,HV29&lt;&gt;"",HX29&gt;=II$43,HX29&lt;&gt;""),AND(HY29&gt;=II$39,HY29&lt;&gt;"",IA29&gt;=II$43,IA29&lt;&gt;""),AND(IC29&gt;=II$39,IC29&lt;&gt;"",IE29&gt;=II$43,IE29&lt;&gt;""),AND(IF29&gt;=II$39,IF29&lt;&gt;"",IH29&gt;=II$43,IH29&lt;&gt;""),AND(JD29&gt;=JQ$39,JD29&lt;&gt;"",JF29&gt;=JQ$43,JF29&lt;&gt;""),AND(JG29&gt;=JQ$39,JG29&lt;&gt;"",JI29&gt;=JQ$43,JI29&lt;&gt;""),AND(JK29&gt;=JQ$39,JK29&lt;&gt;"",JM29&gt;=JQ$43,JM29&lt;&gt;""),AND(JN29&gt;=JQ$39,JN29&lt;&gt;"",JP29&gt;=JQ$43,JP29&lt;&gt;""),AND(KL29&gt;=KY$39,KL29&lt;&gt;"",KN29&gt;=KY$43,KN29&lt;&gt;""),AND(KO29&gt;=KY$39,KO29&lt;&gt;"",KQ29&gt;=KY$43,KQ29&lt;&gt;""),AND(KS29&gt;=KY$39,KS29&lt;&gt;"",KU29&gt;=KY$43,KU29&lt;&gt;""),AND(KV29&gt;=KY$39,KV29&lt;&gt;"",KX29&gt;=KY$43,KX29&lt;&gt;""),AND(LT29&gt;=MG$39,LT29&lt;&gt;"",LV29&gt;=MG$43,LV29&lt;&gt;""),AND(LW29&gt;=MG$39,LW29&lt;&gt;"",LY29&gt;=MG$43,LY29&lt;&gt;""),AND(MA29&gt;=MG$39,MA29&lt;&gt;"",MC29&gt;=MG$43,MC29&lt;&gt;""),AND(MD29&gt;=MG$39,MD29&lt;&gt;"",MF29&gt;=MG$43,MF29&lt;&gt;""),AND(NB29&gt;=NO$39,NB29&lt;&gt;"",ND29&gt;=NO$43,ND29&lt;&gt;""),AND(NE29&gt;=NO$39,NE29&lt;&gt;"",NG29&gt;=NO$43,NG29&lt;&gt;""),AND(NI29&gt;=NO$39,NI29&lt;&gt;"",NK29&gt;=NO$43,NK29&lt;&gt;""),AND(NL29&gt;=NO$39,NL29&lt;&gt;"",NN29&gt;=NO$43,NN29&lt;&gt;""),AND(OJ29&gt;=OW$39,OJ29&lt;&gt;"",OL29&gt;=OW$43,OL29&lt;&gt;""),AND(OM29&gt;=OW$39,OM29&lt;&gt;"",OO29&gt;=OW$43,OO29&lt;&gt;""),AND(OQ29&gt;=OW$39,OQ29&lt;&gt;"",OS29&gt;=OW$43,OS29&lt;&gt;""),AND(OT29&gt;=OW$39,OT29&lt;&gt;"",OV29&gt;=OW$43,OV29&lt;&gt;""),AND(PR29&gt;=QE$39,PR29&lt;&gt;"",PT29&gt;=QE$43,PT29&lt;&gt;""),AND(PU29&gt;=QE$39,PU29&lt;&gt;"",PW29&gt;=QE$43,PW29&lt;&gt;""),AND(PY29&gt;=QE$39,PY29&lt;&gt;"",QA29&gt;=QE$43,QA29&lt;&gt;""),AND(QB29&gt;=QE$39,QB29&lt;&gt;"",QD29&gt;=QE$43,QD29&lt;&gt;""),AND(QZ29&gt;=RM$39,QZ29&lt;&gt;"",RB29&gt;=RM$43,RB29&lt;&gt;""),AND(RC29&gt;=RM$39,RC29&lt;&gt;"",RE29&gt;=RM$43,RE29&lt;&gt;""),AND(RG29&gt;=RM$39,RG29&lt;&gt;"",RI29&gt;=RM$43,RI29&lt;&gt;""),AND(RJ29&gt;=RM$39,RJ29&lt;&gt;"",RL29&gt;=RM$43,RL29&lt;&gt;""),AND(SH29&gt;=SU$39,SH29&lt;&gt;"",SJ29&gt;=SU$43,SJ29&lt;&gt;""),AND(SK29&gt;=SU$39,SK29&lt;&gt;"",SM29&gt;=SU$43,SM29&lt;&gt;""),AND(SO29&gt;=SU$39,SO29&lt;&gt;"",SQ29&gt;=SU$43,SQ29&lt;&gt;""),AND(SR29&gt;=SU$39,SR29&lt;&gt;"",ST29&gt;=SU$43,ST29&lt;&gt;"")),"P","")</f>
        <v/>
      </c>
      <c r="I29" s="3" t="str">
        <f>IF(OR(AND(AQ29&gt;=AY$43,AQ29&lt;&gt;"",AN29=""),AND(AT29&gt;=AY$43,AT29&lt;&gt;"",AN29=""),AND(AX29&gt;=AY$43,AX29&lt;&gt;"",AN29=""),AND(BR29&gt;=BZ$43,BR29&lt;&gt;"",BO29=""),AND(BU29&gt;=BZ$43,BU29&lt;&gt;"",BO29=""),AND(BY29&gt;=BZ$43,BY29&lt;&gt;"",BO29=""),AND(CS29&gt;=DA$43,CS29&lt;&gt;"",CP29=""),AND(CV29&gt;=DA$43,CV29&lt;&gt;"",CP29=""),AND(CZ29&gt;=DA$43,CZ29&lt;&gt;"",CP29=""),AND(DZ29&gt;=EK$43,DZ29&lt;&gt;""),AND(EC29&gt;=EK$43,EC29&lt;&gt;""),AND(EG29&gt;=EK$43,EG29&lt;&gt;""),AND(EJ29&gt;=EK$43,EJ29&lt;&gt;""),AND(FH29&gt;=FS$43,FH29&lt;&gt;""),AND(FK29&gt;=FS$43,FK29&lt;&gt;""),AND(FO29&gt;=FS$43,FO29&lt;&gt;""),AND(FR29&gt;=FS$43,FR29&lt;&gt;""),AND(GP29&gt;=HA$43,GP29&lt;&gt;""),AND(GS29&gt;=HA$43,GS29&lt;&gt;""),AND(GW29&gt;=HA$43,GW29&lt;&gt;""),AND(GZ29&gt;=HA$43,GZ29&lt;&gt;""),AND(HX29&gt;=II$43,HX29&lt;&gt;""),AND(IA29&gt;=II$43,IA29&lt;&gt;""),AND(IE29&gt;=II$43,IE29&lt;&gt;""),AND(IH29&gt;=II$43,IH29&lt;&gt;""),AND(JF29&gt;=JQ$43,JF29&lt;&gt;""),AND(JI29&gt;=JQ$43,JI29&lt;&gt;""),AND(JM29&gt;=JQ$43,JM29&lt;&gt;""),AND(JP29&gt;=JQ$43,JP29&lt;&gt;""),AND(KN29&gt;=KY$43,KN29&lt;&gt;""),AND(KQ29&gt;=KY$43,KQ29&lt;&gt;""),AND(KU29&gt;=KY$43,KU29&lt;&gt;""),AND(KX29&gt;=KY$43,KX29&lt;&gt;""),AND(LV29&gt;=MG$43,LV29&lt;&gt;""),AND(LY29&gt;=MG$43,LY29&lt;&gt;""),AND(MC29&gt;=MG$43,MC29&lt;&gt;""),AND(MF29&gt;=MG$43,MF29&lt;&gt;""),AND(ND29&gt;=NO$43,ND29&lt;&gt;""),AND(NG29&gt;=NO$43,NG29&lt;&gt;""),AND(NK29&gt;=NO$43,NK29&lt;&gt;""),AND(NN29&gt;=NO$43,NN29&lt;&gt;""),AND(OL29&gt;=OW$43,OL29&lt;&gt;""),AND(OO29&gt;=OW$43,OO29&lt;&gt;""),AND(OS29&gt;=OW$43,OS29&lt;&gt;""),AND(OV29&gt;=OW$43,OV29&lt;&gt;""),AND(PT29&gt;=QE$43,PT29&lt;&gt;""),AND(PW29&gt;=QE$43,PW29&lt;&gt;""),AND(QA29&gt;=QE$43,QA29&lt;&gt;""),AND(QD29&gt;=QE$43,QD29&lt;&gt;""),AND(RB29&gt;=RM$43,RB29&lt;&gt;""),AND(RE29&gt;=RM$43,RE29&lt;&gt;""),AND(RI29&gt;=RM$43,RI29&lt;&gt;""),AND(RL29&gt;=RM$43,RL29&lt;&gt;""),AND(SJ29&gt;=SU$43,SJ29&lt;&gt;""),AND(SM29&gt;=SU$43,SM29&lt;&gt;""),AND(SQ29&gt;=SU$43,SQ29&lt;&gt;""),AND(ST29&gt;=SU$43,ST29&lt;&gt;"")),"P","")</f>
        <v/>
      </c>
      <c r="J29" s="36" t="str">
        <f>IF(AND(I29="P",H29=""),"No DD",IF(OR(AND(AO29&gt;=AY$42,AO29&lt;&gt;"",AQ29&gt;=AY$46,AQ29&lt;&gt;"",AN29=""),AND(AR29&gt;=AY$42,AR29&lt;&gt;"",AT29&gt;=AY$46,AT29&lt;&gt;"",AN29=""),AND(AV29&gt;=AY$42,AV29&lt;&gt;"",AX29&gt;=AY$46,AX29&lt;&gt;"",AN29=""),AND(BP29&gt;=BZ$42,BP29&lt;&gt;"",BR29&gt;=BZ$46,BR29&lt;&gt;"",BO29=""),AND(BS29&gt;=BZ$42,BS29&lt;&gt;"",BU29&gt;=BZ$46,BU29&lt;&gt;"",BO29=""),AND(BW29&gt;=BZ$42,BW29&lt;&gt;"",BY29&gt;=BZ$46,BY29&lt;&gt;"",BO29=""),AND(CQ29&gt;=DA$42,CQ29&lt;&gt;"",CS29&gt;=DA$46,CS29&lt;&gt;"",CP29=""),AND(CT29&gt;=DA$42,CT29&lt;&gt;"",CV29&gt;=DA$46,CV29&lt;&gt;"",CP29=""),AND(CX29&gt;=DA$42,CX29&lt;&gt;"",CZ29&gt;=DA$46,CZ29&lt;&gt;"",CP29=""),AND(DX29&gt;=EK$42,DX29&lt;&gt;"",DZ29&gt;=EK$46,DZ29&lt;&gt;""),AND(EA29&gt;=EK$42,EA29&lt;&gt;"",EC29&gt;=EK$46,EC29&lt;&gt;""),AND(EE29&gt;=EK$42,EE29&lt;&gt;"",EG29&gt;=EK$46,EG29&lt;&gt;""),AND(EH29&gt;=EK$42,EH29&lt;&gt;"",EJ29&gt;=EK$46,EJ29&lt;&gt;""),AND(FF29&gt;=FS$42,FF29&lt;&gt;"",FH29&gt;=FS$46,FH29&lt;&gt;""),AND(FI29&gt;=FS$42,FI29&lt;&gt;"",FK29&gt;=FS$46,FK29&lt;&gt;""),AND(FM29&gt;=FS$42,FM29&lt;&gt;"",FO29&gt;=FS$46,FO29&lt;&gt;""),AND(FP29&gt;=FS$42,FP29&lt;&gt;"",FR29&gt;=FS$46,FR29&lt;&gt;""),AND(GN29&gt;=HA$42,GN29&lt;&gt;"",GP29&gt;=HA$46,GP29&lt;&gt;""),AND(GQ29&gt;=HA$42,GQ29&lt;&gt;"",GS29&gt;=HA$46,GS29&lt;&gt;""),AND(GU29&gt;=HA$42,GU29&lt;&gt;"",GW29&gt;=HA$46,GW29&lt;&gt;""),AND(GX29&gt;=HA$42,GX29&lt;&gt;"",GZ29&gt;=HA$46,GZ29&lt;&gt;""),AND(HV29&gt;=II$42,HV29&lt;&gt;"",HX29&gt;=II$46,HX29&lt;&gt;""),AND(HY29&gt;=II$42,HY29&lt;&gt;"",IA29&gt;=II$46,IA29&lt;&gt;""),AND(IC29&gt;=II$42,IC29&lt;&gt;"",IE29&gt;=II$46,IE29&lt;&gt;""),AND(IF29&gt;=II$42,IF29&lt;&gt;"",IH29&gt;=II$46,IH29&lt;&gt;""),AND(JD29&gt;=JQ$42,JD29&lt;&gt;"",JF29&gt;=JQ$46,JF29&lt;&gt;""),AND(JG29&gt;=JQ$42,JG29&lt;&gt;"",JI29&gt;=JQ$46,JI29&lt;&gt;""),AND(JK29&gt;=JQ$42,JK29&lt;&gt;"",JM29&gt;=JQ$46,JM29&lt;&gt;""),AND(JN29&gt;=JQ$42,JN29&lt;&gt;"",JP29&gt;=JQ$46,JP29&lt;&gt;""),AND(KL29&gt;=KY$42,KL29&lt;&gt;"",KN29&gt;=KY$46,KN29&lt;&gt;""),AND(KO29&gt;=KY$42,KO29&lt;&gt;"",KQ29&gt;=KY$46,KQ29&lt;&gt;""),AND(KS29&gt;=KY$42,KS29&lt;&gt;"",KU29&gt;=KY$46,KU29&lt;&gt;""),AND(KV29&gt;=KY$42,KV29&lt;&gt;"",KX29&gt;=KY$46,KX29&lt;&gt;""),AND(LT29&gt;=MG$42,LT29&lt;&gt;"",LV29&gt;=MG$46,LV29&lt;&gt;""),AND(LW29&gt;=MG$42,LW29&lt;&gt;"",LY29&gt;=MG$46,LY29&lt;&gt;""),AND(MA29&gt;=MG$42,MA29&lt;&gt;"",MC29&gt;=MG$46,MC29&lt;&gt;""),AND(MD29&gt;=MG$42,MD29&lt;&gt;"",MF29&gt;=MG$46,MF29&lt;&gt;""),AND(NB29&gt;=NO$42,NB29&lt;&gt;"",ND29&gt;=NO$46,ND29&lt;&gt;""),AND(NE29&gt;=NO$42,NE29&lt;&gt;"",NG29&gt;=NO$46,NG29&lt;&gt;""),AND(NI29&gt;=NO$42,NI29&lt;&gt;"",NK29&gt;=NO$46,NK29&lt;&gt;""),AND(NL29&gt;=NO$42,NL29&lt;&gt;"",NN29&gt;=NO$46,NN29&lt;&gt;""),AND(OJ29&gt;=OW$42,OJ29&lt;&gt;"",OL29&gt;=OW$46,OL29&lt;&gt;""),AND(OM29&gt;=OW$42,OM29&lt;&gt;"",OO29&gt;=OW$46,OO29&lt;&gt;""),AND(OQ29&gt;=OW$42,OQ29&lt;&gt;"",OS29&gt;=OW$46,OS29&lt;&gt;""),AND(OT29&gt;=OW$42,OT29&lt;&gt;"",OV29&gt;=OW$46,OV29&lt;&gt;""),AND(PR29&gt;=QE$42,PR29&lt;&gt;"",PT29&gt;=QE$46,PT29&lt;&gt;""),AND(PU29&gt;=QE$42,PU29&lt;&gt;"",PW29&gt;=QE$46,PW29&lt;&gt;""),AND(PY29&gt;=QE$42,PY29&lt;&gt;"",QA29&gt;=QE$46,QA29&lt;&gt;""),AND(QB29&gt;=QE$42,QB29&lt;&gt;"",QD29&gt;=QE$46,QD29&lt;&gt;""),AND(QZ29&gt;=RM$42,QZ29&lt;&gt;"",RB29&gt;=RM$46,RB29&lt;&gt;""),AND(RC29&gt;=RM$42,RC29&lt;&gt;"",RE29&gt;=RM$46,RE29&lt;&gt;""),AND(RG29&gt;=RM$42,RG29&lt;&gt;"",RI29&gt;=RM$46,RI29&lt;&gt;""),AND(RJ29&gt;=RM$42,RJ29&lt;&gt;"",RL29&gt;=RM$46,RL29&lt;&gt;""),AND(SH29&gt;=SU$42,SH29&lt;&gt;"",SJ29&gt;=SU$46,SJ29&lt;&gt;""),AND(SK29&gt;=SU$42,SK29&lt;&gt;"",SM29&gt;=SU$46,SM29&lt;&gt;""),AND(SO29&gt;=SU$42,SO29&lt;&gt;"",SQ29&gt;=SU$46,SQ29&lt;&gt;""),AND(SR29&gt;=SU$42,SR29&lt;&gt;"",ST29&gt;=SU$46,ST29&lt;&gt;"")),"Merit",IF(OR(AND(AO29&gt;=AY$41,AO29&lt;&gt;"",AQ29&gt;=AY$45,AQ29&lt;&gt;"",AN29=""),AND(AR29&gt;=AY$41,AR29&lt;&gt;"",AT29&gt;=AY$45,AT29&lt;&gt;"",AN29=""),AND(AV29&gt;=AY$41,AV29&lt;&gt;"",AX29&gt;=AY$45,AX29&lt;&gt;"",AN29=""),AND(BP29&gt;=BZ$41,BP29&lt;&gt;"",BR29&gt;=BZ$45,BR29&lt;&gt;"",BO29=""),AND(BS29&gt;=BZ$41,BS29&lt;&gt;"",BU29&gt;=BZ$45,BU29&lt;&gt;"",BO29=""),AND(BW29&gt;=BZ$41,BW29&lt;&gt;"",BY29&gt;=BZ$45,BY29&lt;&gt;"",BO29=""),AND(CQ29&gt;=DA$41,CQ29&lt;&gt;"",CS29&gt;=DA$45,CS29&lt;&gt;"",CP29=""),AND(CT29&gt;=DA$41,CT29&lt;&gt;"",CV29&gt;=DA$45,CV29&lt;&gt;"",CP29=""),AND(CX29&gt;=DA$41,CX29&lt;&gt;"",CZ29&gt;=DA$45,CZ29&lt;&gt;"",CP29=""),AND(DX29&gt;=EK$41,DX29&lt;&gt;"",DZ29&gt;=EK$45,DZ29&lt;&gt;""),AND(EA29&gt;=EK$41,EA29&lt;&gt;"",EC29&gt;=EK$45,EC29&lt;&gt;""),AND(EE29&gt;=EK$41,EE29&lt;&gt;"",EG29&gt;=EK$45,EG29&lt;&gt;""),AND(EH29&gt;=EK$41,EH29&lt;&gt;"",EJ29&gt;=EK$45,EJ29&lt;&gt;""),AND(FF29&gt;=FS$41,FF29&lt;&gt;"",FH29&gt;=FS$45,FH29&lt;&gt;""),AND(FI29&gt;=FS$41,FI29&lt;&gt;"",FK29&gt;=FS$45,FK29&lt;&gt;""),AND(FM29&gt;=FS$41,FM29&lt;&gt;"",FO29&gt;=FS$45,FO29&lt;&gt;""),AND(FP29&gt;=FS$41,FP29&lt;&gt;"",FR29&gt;=FS$45,FR29&lt;&gt;""),AND(GN29&gt;=HA$41,GN29&lt;&gt;"",GP29&gt;=HA$45,GP29&lt;&gt;""),AND(GQ29&gt;=HA$41,GQ29&lt;&gt;"",GS29&gt;=HA$45,GS29&lt;&gt;""),AND(GU29&gt;=HA$41,GU29&lt;&gt;"",GW29&gt;=HA$45,GW29&lt;&gt;""),AND(GX29&gt;=HA$41,GX29&lt;&gt;"",GZ29&gt;=HA$45,GZ29&lt;&gt;""),AND(HV29&gt;=II$41,HV29&lt;&gt;"",HX29&gt;=II$45,HX29&lt;&gt;""),AND(HY29&gt;=II$41,HY29&lt;&gt;"",IA29&gt;=II$45,IA29&lt;&gt;""),AND(IC29&gt;=II$41,IC29&lt;&gt;"",IE29&gt;=II$45,IE29&lt;&gt;""),AND(IF29&gt;=II$41,IF29&lt;&gt;"",IH29&gt;=II$45,IH29&lt;&gt;""),AND(JD29&gt;=JQ$41,JD29&lt;&gt;"",JF29&gt;=JQ$45,JF29&lt;&gt;""),AND(JG29&gt;=JQ$41,JG29&lt;&gt;"",JI29&gt;=JQ$45,JI29&lt;&gt;""),AND(JK29&gt;=JQ$41,JK29&lt;&gt;"",JM29&gt;=JQ$45,JM29&lt;&gt;""),AND(JN29&gt;=JQ$41,JN29&lt;&gt;"",JP29&gt;=JQ$45,JP29&lt;&gt;""),AND(KL29&gt;=KY$41,KL29&lt;&gt;"",KN29&gt;=KY$45,KN29&lt;&gt;""),AND(KO29&gt;=KY$41,KO29&lt;&gt;"",KQ29&gt;=KY$45,KQ29&lt;&gt;""),AND(KS29&gt;=KY$41,KS29&lt;&gt;"",KU29&gt;=KY$45,KU29&lt;&gt;""),AND(KV29&gt;=KY$41,KV29&lt;&gt;"",KX29&gt;=KY$45,KX29&lt;&gt;""),AND(LT29&gt;=MG$41,LT29&lt;&gt;"",LV29&gt;=MG$45,LV29&lt;&gt;""),AND(LW29&gt;=MG$41,LW29&lt;&gt;"",LY29&gt;=MG$45,LY29&lt;&gt;""),AND(MA29&gt;=MG$41,MA29&lt;&gt;"",MC29&gt;=MG$45,MC29&lt;&gt;""),AND(MD29&gt;=MG$41,MD29&lt;&gt;"",MF29&gt;=MG$45,MF29&lt;&gt;""),AND(NB29&gt;=NO$41,NB29&lt;&gt;"",ND29&gt;=NO$45,ND29&lt;&gt;""),AND(NE29&gt;=NO$41,NE29&lt;&gt;"",NG29&gt;=NO$45,NG29&lt;&gt;""),AND(NI29&gt;=NO$41,NI29&lt;&gt;"",NK29&gt;=NO$45,NK29&lt;&gt;""),AND(NL29&gt;=NO$41,NL29&lt;&gt;"",NN29&gt;=NO$45,NN29&lt;&gt;""),AND(OJ29&gt;=OW$41,OJ29&lt;&gt;"",OL29&gt;=OW$45,OL29&lt;&gt;""),AND(OM29&gt;=OW$41,OM29&lt;&gt;"",OO29&gt;=OW$45,OO29&lt;&gt;""),AND(OQ29&gt;=OW$41,OQ29&lt;&gt;"",OS29&gt;=OW$45,OS29&lt;&gt;""),AND(OT29&gt;=OW$41,OT29&lt;&gt;"",OV29&gt;=OW$45,OV29&lt;&gt;""),AND(PR29&gt;=QE$41,PR29&lt;&gt;"",PT29&gt;=QE$45,PT29&lt;&gt;""),AND(PU29&gt;=QE$41,PU29&lt;&gt;"",PW29&gt;=QE$45,PW29&lt;&gt;""),AND(PY29&gt;=QE$41,PY29&lt;&gt;"",QA29&gt;=QE$45,QA29&lt;&gt;""),AND(QB29&gt;=QE$41,QB29&lt;&gt;"",QD29&gt;=QE$45,QD29&lt;&gt;""),AND(QZ29&gt;=RM$41,QZ29&lt;&gt;"",RB29&gt;=RM$45,RB29&lt;&gt;""),AND(RC29&gt;=RM$41,RC29&lt;&gt;"",RE29&gt;=RM$45,RE29&lt;&gt;""),AND(RG29&gt;=RM$41,RG29&lt;&gt;"",RI29&gt;=RM$45,RI29&lt;&gt;""),AND(RJ29&gt;=RM$41,RJ29&lt;&gt;"",RL29&gt;=RM$45,RL29&lt;&gt;""),AND(SH29&gt;=SU$41,SH29&lt;&gt;"",SJ29&gt;=SU$45,SJ29&lt;&gt;""),AND(SK29&gt;=SU$41,SK29&lt;&gt;"",SM29&gt;=SU$45,SM29&lt;&gt;""),AND(SO29&gt;=SU$41,SO29&lt;&gt;"",SQ29&gt;=SU$45,SQ29&lt;&gt;""),AND(SR29&gt;=SU$41,SR29&lt;&gt;"",ST29&gt;=SU$45,ST29&lt;&gt;"")),"Excellence",IF(K29="P","Worlds Team",IF(H29="P","National Team","")))))</f>
        <v/>
      </c>
      <c r="K29" s="3" t="str">
        <f>IF(OR(AND(AO29&gt;=AY$40,AO29&lt;&gt;"",AQ29&gt;=AY$44,AQ29&lt;&gt;"",AN29=""),AND(AR29&gt;=AY$40,AR29&lt;&gt;"",AT29&gt;=AY$44,AT29&lt;&gt;"",AN29=""),AND(AV29&gt;=AY$40,AV29&lt;&gt;"",AX29&gt;=AY$44,AX29&lt;&gt;"",AN29=""),AND(BP29&gt;=BZ$40,BP29&lt;&gt;"",BR29&gt;=BZ$44,BR29&lt;&gt;"",BO29=""),AND(BS29&gt;=BZ$40,BS29&lt;&gt;"",BU29&gt;=BZ$44,BU29&lt;&gt;"",BO29=""),AND(BW29&gt;=BZ$40,BW29&lt;&gt;"",BY29&gt;=BZ$44,BY29&lt;&gt;"",BO29=""),AND(CQ29&gt;=DA$40,CQ29&lt;&gt;"",CS29&gt;=DA$44,CS29&lt;&gt;"",CP29=""),AND(CT29&gt;=DA$40,CT29&lt;&gt;"",CV29&gt;=DA$44,CV29&lt;&gt;"",CP29=""),AND(CX29&gt;=DA$40,CX29&lt;&gt;"",CZ29&gt;=DA$44,CZ29&lt;&gt;"",CP29=""),AND(DX29&gt;=EK$40,DX29&lt;&gt;"",DZ29&gt;=EK$44,DZ29&lt;&gt;""),AND(EA29&gt;=EK$40,EA29&lt;&gt;"",EC29&gt;=EK$44,EC29&lt;&gt;""),AND(EE29&gt;=EK$40,EE29&lt;&gt;"",EG29&gt;=EK$44,EG29&lt;&gt;""),AND(EH29&gt;=EK$40,EH29&lt;&gt;"",EJ29&gt;=EK$44,EJ29&lt;&gt;""),AND(FF29&gt;=FS$40,FF29&lt;&gt;"",FH29&gt;=FS$44,FH29&lt;&gt;""),AND(FI29&gt;=FS$40,FI29&lt;&gt;"",FK29&gt;=FS$44,FK29&lt;&gt;""),AND(FM29&gt;=FS$40,FM29&lt;&gt;"",FO29&gt;=FS$44,FO29&lt;&gt;""),AND(FP29&gt;=FS$40,FP29&lt;&gt;"",FR29&gt;=FS$44,FR29&lt;&gt;""),AND(GN29&gt;=HA$40,GN29&lt;&gt;"",GP29&gt;=HA$44,GP29&lt;&gt;""),AND(GQ29&gt;=HA$40,GQ29&lt;&gt;"",GS29&gt;=HA$44,GS29&lt;&gt;""),AND(GU29&gt;=HA$40,GU29&lt;&gt;"",GW29&gt;=HA$44,GW29&lt;&gt;""),AND(GX29&gt;=HA$40,GX29&lt;&gt;"",GZ29&gt;=HA$44,GZ29&lt;&gt;""),AND(HV29&gt;=II$40,HV29&lt;&gt;"",HX29&gt;=II$44,HX29&lt;&gt;""),AND(HY29&gt;=II$40,HY29&lt;&gt;"",IA29&gt;=II$44,IA29&lt;&gt;""),AND(IC29&gt;=II$40,IC29&lt;&gt;"",IE29&gt;=II$44,IE29&lt;&gt;""),AND(IF29&gt;=II$40,IF29&lt;&gt;"",IH29&gt;=II$44,IH29&lt;&gt;""),AND(JD29&gt;=JQ$40,JD29&lt;&gt;"",JF29&gt;=JQ$44,JF29&lt;&gt;""),AND(JG29&gt;=JQ$40,JG29&lt;&gt;"",JI29&gt;=JQ$44,JI29&lt;&gt;""),AND(JK29&gt;=JQ$40,JK29&lt;&gt;"",JM29&gt;=JQ$44,JM29&lt;&gt;""),AND(JN29&gt;=JQ$40,JN29&lt;&gt;"",JP29&gt;=JQ$44,JP29&lt;&gt;""),AND(KL29&gt;=KY$40,KL29&lt;&gt;"",KN29&gt;=KY$44,KN29&lt;&gt;""),AND(KO29&gt;=KY$40,KO29&lt;&gt;"",KQ29&gt;=KY$44,KQ29&lt;&gt;""),AND(KS29&gt;=KY$40,KS29&lt;&gt;"",KU29&gt;=KY$44,KU29&lt;&gt;""),AND(KV29&gt;=KY$40,KV29&lt;&gt;"",KX29&gt;=KY$44,KX29&lt;&gt;""),AND(LT29&gt;=MG$40,LT29&lt;&gt;"",LV29&gt;=MG$44,LV29&lt;&gt;""),AND(LW29&gt;=MG$40,LW29&lt;&gt;"",LY29&gt;=MG$44,LY29&lt;&gt;""),AND(MA29&gt;=MG$40,MA29&lt;&gt;"",MC29&gt;=MG$44,MC29&lt;&gt;""),AND(MD29&gt;=MG$40,MD29&lt;&gt;"",MF29&gt;=MG$44,MF29&lt;&gt;""),AND(NB29&gt;=NO$40,NB29&lt;&gt;"",ND29&gt;=NO$44,ND29&lt;&gt;""),AND(NE29&gt;=NO$40,NE29&lt;&gt;"",NG29&gt;=NO$44,NG29&lt;&gt;""),AND(NI29&gt;=NO$40,NI29&lt;&gt;"",NK29&gt;=NO$44,NK29&lt;&gt;""),AND(NL29&gt;=NO$40,NL29&lt;&gt;"",NN29&gt;=NO$44,NN29&lt;&gt;""),AND(OJ29&gt;=OW$40,OJ29&lt;&gt;"",OL29&gt;=OW$44,OL29&lt;&gt;""),AND(OM29&gt;=OW$40,OM29&lt;&gt;"",OO29&gt;=OW$44,OO29&lt;&gt;""),AND(OQ29&gt;=OW$40,OQ29&lt;&gt;"",OS29&gt;=OW$44,OS29&lt;&gt;""),AND(OT29&gt;=OW$40,OT29&lt;&gt;"",OV29&gt;=OW$44,OV29&lt;&gt;""),AND(PR29&gt;=QE$40,PR29&lt;&gt;"",PT29&gt;=QE$44,PT29&lt;&gt;""),AND(PU29&gt;=QE$40,PU29&lt;&gt;"",PW29&gt;=QE$44,PW29&lt;&gt;""),AND(PY29&gt;=QE$40,PY29&lt;&gt;"",QA29&gt;=QE$44,QA29&lt;&gt;""),AND(QB29&gt;=QE$40,QB29&lt;&gt;"",QD29&gt;=QE$44,QD29&lt;&gt;""),AND(QZ29&gt;=RM$40,QZ29&lt;&gt;"",RB29&gt;=RM$44,RB29&lt;&gt;""),AND(RC29&gt;=RM$40,RC29&lt;&gt;"",RE29&gt;=RM$44,RE29&lt;&gt;""),AND(RG29&gt;=RM$40,RG29&lt;&gt;"",RI29&gt;=RM$44,RI29&lt;&gt;""),AND(RJ29&gt;=RM$40,RJ29&lt;&gt;"",RL29&gt;=RM$44,RL29&lt;&gt;""),AND(SH29&gt;=SU$40,SH29&lt;&gt;"",SJ29&gt;=SU$44,SJ29&lt;&gt;""),AND(SK29&gt;=SU$40,SK29&lt;&gt;"",SM29&gt;=SU$44,SM29&lt;&gt;""),AND(SO29&gt;=SU$40,SO29&lt;&gt;"",SQ29&gt;=SU$44,SQ29&lt;&gt;""),AND(SR29&gt;=SU$40,SR29&lt;&gt;"",ST29&gt;=SU$44,ST29&lt;&gt;"")),"P","")</f>
        <v/>
      </c>
      <c r="L29" s="8">
        <f>IF(COUNT(AQ29,AT29,BR29,BU29,CS29,CV29)&gt;0,LARGE((AQ29,AT29,BR29,BU29,CS29,CV29),1),0)</f>
        <v>45.06</v>
      </c>
      <c r="M29" s="8" t="str">
        <f>IF(L29="","",IF(OR(L29=CS29,L29=CV29),$CA$1,IF(OR(L29=BR29,L29=BU29),$AZ$1,IF(OR(L29=AQ29,L29=AT29),$Y$1,""))))</f>
        <v>2024 Nationals</v>
      </c>
      <c r="N29" s="8">
        <f>IF(COUNT(AQ29,AT29,BR29,BU29,CS29,CV29)&gt;1,LARGE((AQ29,AT29,BR29,BU29,CS29,CV29),2),0)</f>
        <v>19.579999999999998</v>
      </c>
      <c r="O29" s="8" t="str">
        <f>IF(N29="","",IF(OR(N29=CS29,N29=CV29),$CA$1,IF(OR(N29=BR29,N29=BU29),$AZ$1,IF(OR(N29=AQ29,N29=AT29),$Y$1,""))))</f>
        <v>2024 Elite Canada</v>
      </c>
      <c r="P29" s="8">
        <f>IF(COUNT(AQ29,AT29,BR29,BU29,CS29,CV29)&gt;2,MAX(AX29,BY29,CZ29,LARGE((AQ29,AT29,BR29,BU29,CS29,CV29),3)),IF(MAX(AX29,BY29,CZ29)&gt;0,MAX(AX29,BY29,CZ29),0))</f>
        <v>18.93</v>
      </c>
      <c r="Q29" s="8" t="str">
        <f>IF(P29="","",IF(OR(P29=CS29,P29=CV29,P29=CZ29),$CA$1,IF(OR(P29=BR29,P29=BU29,P29=BY29),$AZ$1,IF(OR(P29=AQ29,P29=AT29,P29=AX29),$Y$1,""))))</f>
        <v>2024 Elite Canada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9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2024 Nationals</v>
      </c>
      <c r="T29" s="8">
        <f>IF(MAX(IF(AO29&gt;=$AY$39,AP29,0),IF(AR29&gt;=$AY$39,AS29,0),IF(AV29&gt;=$AY$39,AW29,0),IF(BP29&gt;=$BZ$39,BQ29,0),IF(BS29&gt;=$BZ$39,BT29,0),IF(BW29&gt;=$BZ$39,BX29,0),IF(CQ29&gt;=$DA$39,CR29,0),IF(CT29&gt;=$DA$39,CU29,0),IF(CX29&gt;=$DA$39,CY29,0),IF(DX29&gt;=$EK$39,DY29,0),IF(EA29&gt;=$EK$39,EB29,0),IF(EE29&gt;=$EK$39,EF29,0),IF(EH29&gt;=$EK$39,EI29,0),IF(FF29&gt;=$FS$39,FG29,0),IF(FI29&gt;=$FS$39,FJ29,0),IF(FM29&gt;=$FS$39,FN29,0),IF(FP29&gt;=$FS$39,FQ29,0),IF(GN29&gt;=$HA$39,GO29,0),IF(GQ29&gt;=$HA$39,GR29,0),IF(GU29&gt;=$HA$39,GV29,0),IF(GX29&gt;=$HA$39,GY29,0),IF(HV29&gt;=$II$39,HW29,0),IF(HY29&gt;=$II$39,HZ29,0),IF(IC29&gt;=$II$39,ID29,0),IF(IF29&gt;=$II$39,IG29,0),IF(JD29&gt;=$JQ$39,JE29,0),IF(JG29&gt;=$JQ$39,JH29,0),IF(JK29&gt;=$JQ$39,JL29,0),IF(JN29&gt;=$JQ$39,JO29,0),IF(KL29&gt;=$KY$39,KM29,0),IF(KO29&gt;=$KY$39,KP29,0),IF(KS29&gt;=$KY$39,KT29,0),IF(KV29&gt;=$KY$39,KW29,0),IF(LT29&gt;=$MG$39,LU29,0),IF(LW29&gt;=$MG$39,LX29,0),IF(MA29&gt;=$MG$39,MB29,0),IF(MD29&gt;=$MG$39,ME29,0),IF(NB29&gt;=$NO$39,NC29,0),IF(NE29&gt;=$NO$39,NF29,0),IF(NI29&gt;=$NO$39,NJ29,0),IF(NL29&gt;=$NO$39,NM29,0),IF(OJ29&gt;=$OW$39,OK29,0),IF(OM29&gt;=$OW$39,ON29,0),IF(OQ29&gt;=$OW$39,OR29,0),IF(OT29&gt;=$OW$39,OU29,0),IF(PR29&gt;=$QE$39,PS29,0),IF(PU29&gt;=$QE$39,PV29,0),IF(PY29&gt;=$QE$39,PZ29,0),IF(QB29&gt;=$QE$39,QC29,0),IF(QZ29&gt;=$RM$39,RA29,0),IF(RC29&gt;=$RM$39,RD29,0),IF(RG29&gt;=$RM$39,RH29,0),IF(RJ29&gt;=$RM$39,RK29,0),IF(SH29&gt;=$SU$39,SI29,0),IF(SK29&gt;=$SU$39,SL29,0),IF(SO29&gt;=$SU$39,SP29,0),IF(SR29&gt;=$SU$39,SS29,0))&gt;0,MAX(IF(AO29&gt;=$AY$39,AP29,0),IF(AR29&gt;=$AY$39,AS29,0),IF(AV29&gt;=$AY$39,AW29,0),IF(BP29&gt;=$BZ$39,BQ29,0),IF(BS29&gt;=$BZ$39,BT29,0),IF(BW29&gt;=$BZ$39,BX29,0),IF(CQ29&gt;=$DA$39,CR29,0),IF(CT29&gt;=$DA$39,CU29,0),IF(CX29&gt;=$DA$39,CY29,0),IF(DX29&gt;=$EK$39,DY29,0),IF(EA29&gt;=$EK$39,EB29,0),IF(EE29&gt;=$EK$39,EF29,0),IF(EH29&gt;=$EK$39,EI29,0),IF(FF29&gt;=$FS$39,FG29,0),IF(FI29&gt;=$FS$39,FJ29,0),IF(FM29&gt;=$FS$39,FN29,0),IF(FP29&gt;=$FS$39,FQ29,0),IF(GN29&gt;=$HA$39,GO29,0),IF(GQ29&gt;=$HA$39,GR29,0),IF(GU29&gt;=$HA$39,GV29,0),IF(GX29&gt;=$HA$39,GY29,0),IF(HV29&gt;=$II$39,HW29,0),IF(HY29&gt;=$II$39,HZ29,0),IF(IC29&gt;=$II$39,ID29,0),IF(IF29&gt;=$II$39,IG29,0),IF(JD29&gt;=$JQ$39,JE29,0),IF(JG29&gt;=$JQ$39,JH29,0),IF(JK29&gt;=$JQ$39,JL29,0),IF(JN29&gt;=$JQ$39,JO29,0),IF(KL29&gt;=$KY$39,KM29,0),IF(KO29&gt;=$KY$39,KP29,0),IF(KS29&gt;=$KY$39,KT29,0),IF(KV29&gt;=$KY$39,KW29,0),IF(LT29&gt;=$MG$39,LU29,0),IF(LW29&gt;=$MG$39,LX29,0),IF(MA29&gt;=$MG$39,MB29,0),IF(MD29&gt;=$MG$39,ME29,0),IF(NB29&gt;=$NO$39,NC29,0),IF(NE29&gt;=$NO$39,NF29,0),IF(NI29&gt;=$NO$39,NJ29,0),IF(NL29&gt;=$NO$39,NM29,0),IF(OJ29&gt;=$OW$39,OK29,0),IF(OM29&gt;=$OW$39,ON29,0),IF(OQ29&gt;=$OW$39,OR29,0),IF(OT29&gt;=$OW$39,OU29,0),IF(PR29&gt;=$QE$39,PS29,0),IF(PU29&gt;=$QE$39,PV29,0),IF(PY29&gt;=$QE$39,PZ29,0),IF(QB29&gt;=$QE$39,QC29,0),IF(QZ29&gt;=$RM$39,RA29,0),IF(RC29&gt;=$RM$39,RD29,0),IF(RG29&gt;=$RM$39,RH29,0),IF(RJ29&gt;=$RM$39,RK29,0),IF(SH29&gt;=$SU$39,SI29,0),IF(SK29&gt;=$SU$39,SL29,0),IF(SO29&gt;=$SU$39,SP29,0),IF(SR29&gt;=$SU$39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>IF(AA29&gt;0,AA29,"")</f>
        <v/>
      </c>
      <c r="AP29" s="38" t="str">
        <f>IF(AB29&gt;0,AB29,"")</f>
        <v/>
      </c>
      <c r="AQ29" s="40" t="str">
        <f>IF(SUM(Y29:AB29)-AC29&gt;0,SUM(Y29:AB29)-AC29,"")</f>
        <v/>
      </c>
      <c r="AR29" s="40" t="str">
        <f>IF(AF29&gt;0,AF29,"")</f>
        <v/>
      </c>
      <c r="AS29" s="40" t="str">
        <f>IF(AG29&gt;0,AG29,"")</f>
        <v/>
      </c>
      <c r="AT29" s="40" t="str">
        <f>IF(SUM(AD29:AG29)-AH29&gt;0,SUM(AD29:AG29)-AH29,"")</f>
        <v/>
      </c>
      <c r="AU29" s="40" t="str">
        <f>IF(AQ29="","",MAX(AQ29,AT29))</f>
        <v/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 t="str">
        <f>IF(SUM(AU29,AX29)&gt;0,SUM(AU29,AX29),"")</f>
        <v/>
      </c>
      <c r="AZ29" s="26">
        <v>5.9</v>
      </c>
      <c r="BA29" s="26">
        <v>3.3</v>
      </c>
      <c r="BB29" s="26">
        <v>4.5999999999999996</v>
      </c>
      <c r="BC29" s="26">
        <v>5.13</v>
      </c>
      <c r="BD29" s="26">
        <v>0</v>
      </c>
      <c r="BE29" s="26">
        <v>6</v>
      </c>
      <c r="BF29" s="26">
        <v>3.7</v>
      </c>
      <c r="BG29" s="26">
        <v>4.5999999999999996</v>
      </c>
      <c r="BH29" s="26">
        <v>5.28</v>
      </c>
      <c r="BI29" s="26">
        <v>0</v>
      </c>
      <c r="BJ29" s="26"/>
      <c r="BK29" s="26"/>
      <c r="BL29" s="26"/>
      <c r="BM29" s="26"/>
      <c r="BN29" s="26"/>
      <c r="BO29" s="28"/>
      <c r="BP29" s="39">
        <f>IF(BB29&gt;0,BB29,"")</f>
        <v>4.5999999999999996</v>
      </c>
      <c r="BQ29" s="39">
        <f>IF(BC29&gt;0,BC29,"")</f>
        <v>5.13</v>
      </c>
      <c r="BR29" s="11">
        <f>IF(SUM(AZ29:BC29)-BD29&gt;0,SUM(AZ29:BC29)-BD29,"")</f>
        <v>18.93</v>
      </c>
      <c r="BS29" s="11">
        <f>IF(BG29&gt;0,BG29,"")</f>
        <v>4.5999999999999996</v>
      </c>
      <c r="BT29" s="11">
        <f>IF(BH29&gt;0,BH29,"")</f>
        <v>5.28</v>
      </c>
      <c r="BU29" s="11">
        <f>IF(SUM(BE29:BH29)-BI29&gt;0,SUM(BE29:BH29)-BI29,"")</f>
        <v>19.579999999999998</v>
      </c>
      <c r="BV29" s="11">
        <f>IF(BR29="","",MAX(BR29,BU29))</f>
        <v>19.579999999999998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19.579999999999998</v>
      </c>
      <c r="CA29" s="22">
        <v>14.2</v>
      </c>
      <c r="CB29" s="22">
        <v>8.9</v>
      </c>
      <c r="CC29" s="22">
        <v>9</v>
      </c>
      <c r="CD29" s="22">
        <v>12.96</v>
      </c>
      <c r="CE29" s="22">
        <v>0</v>
      </c>
      <c r="CF29" s="22">
        <v>2.4</v>
      </c>
      <c r="CG29" s="22">
        <v>1.7</v>
      </c>
      <c r="CH29" s="22">
        <v>2</v>
      </c>
      <c r="CI29" s="22">
        <v>2.73</v>
      </c>
      <c r="CJ29" s="22">
        <v>0</v>
      </c>
      <c r="CK29" s="22"/>
      <c r="CL29" s="22"/>
      <c r="CM29" s="22"/>
      <c r="CN29" s="22"/>
      <c r="CO29" s="22"/>
      <c r="CP29" s="27"/>
      <c r="CQ29" s="38">
        <f>IF(CC29&gt;0,CC29,"")</f>
        <v>9</v>
      </c>
      <c r="CR29" s="38">
        <f>IF(CD29&gt;0,CD29,"")</f>
        <v>12.96</v>
      </c>
      <c r="CS29" s="40">
        <f>IF(SUM(CA29:CD29)-CE29&gt;0,SUM(CA29:CD29)-CE29,"")</f>
        <v>45.06</v>
      </c>
      <c r="CT29" s="40">
        <f>IF(CH29&gt;0,CH29,"")</f>
        <v>2</v>
      </c>
      <c r="CU29" s="40">
        <f>IF(CI29&gt;0,CI29,"")</f>
        <v>2.73</v>
      </c>
      <c r="CV29" s="40">
        <f>IF(SUM(CF29:CI29)-CJ29&gt;0,SUM(CF29:CI29)-CJ29,"")</f>
        <v>8.83</v>
      </c>
      <c r="CW29" s="40">
        <f>IF(CS29="","",MAX(CS29,CV29))</f>
        <v>45.06</v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>
        <f>IF(SUM(CW29,CZ29)&gt;0,SUM(CW29,CZ29),"")</f>
        <v>45.06</v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10.050000000000001</v>
      </c>
      <c r="SW29" s="22">
        <f>IF($CP29="P",CB29,(CB29+BA29)/2)</f>
        <v>6.1</v>
      </c>
      <c r="SX29" s="22">
        <f>IF($CP29="P",CC29,(CC29+BB29)/2)</f>
        <v>6.8</v>
      </c>
      <c r="SY29" s="22">
        <f>IF($CP29="P",CD29,(CD29+BC29)/2)</f>
        <v>9.0449999999999999</v>
      </c>
      <c r="SZ29" s="22">
        <f>IF($CP29="P",CE29,(CE29+BD29)/2)</f>
        <v>0</v>
      </c>
      <c r="TA29" s="22">
        <f>IF($CP29="P",CF29,(CF29+BE29)/2)</f>
        <v>4.2</v>
      </c>
      <c r="TB29" s="22">
        <f>IF($CP29="P",CG29,(CG29+BF29)/2)</f>
        <v>2.7</v>
      </c>
      <c r="TC29" s="22">
        <f>IF($CP29="P",CH29,(CH29+BG29)/2)</f>
        <v>3.3</v>
      </c>
      <c r="TD29" s="22">
        <f>IF($CP29="P",CI29,(CI29+BH29)/2)</f>
        <v>4.0049999999999999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6.8</v>
      </c>
      <c r="TM29" s="40">
        <f>IF(SY29&gt;0,SY29,"")</f>
        <v>9.0449999999999999</v>
      </c>
      <c r="TN29" s="40">
        <f>IF(SUM(SV29:SY29)-SZ29&gt;0,SUM(SV29:SY29)-SZ29,"")</f>
        <v>31.994999999999997</v>
      </c>
      <c r="TO29" s="40">
        <f>IF(TC29&gt;0,TC29,"")</f>
        <v>3.3</v>
      </c>
      <c r="TP29" s="40">
        <f>IF(TD29&gt;0,TD29,"")</f>
        <v>4.0049999999999999</v>
      </c>
      <c r="TQ29" s="40">
        <f>IF(SUM(TA29:TD29)-TE29&gt;0,SUM(TA29:TD29)-TE29,"")</f>
        <v>14.204999999999998</v>
      </c>
      <c r="TR29" s="40">
        <f>IF(MAX(TN29,TQ29)&gt;0,MAX(TN29,TQ29),"")</f>
        <v>31.994999999999997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31.994999999999997</v>
      </c>
    </row>
    <row r="30" spans="1:542" x14ac:dyDescent="0.2">
      <c r="A30" s="4" t="str" cm="1">
        <f t="array" ref="A30">IF(AND(J30&lt;&gt;"",J30&lt;&gt;"No DD"),SUMPRODUCT((J$4:J$37&lt;&gt;"")*(J$4:J$37&lt;&gt;"No DD")*(F$4:F$37&gt;F30))+1,IF(J30="No DD",SUMPRODUCT((J$4:J$37="No DD")*(F$4:F$37&gt;F30))+1+SUMPRODUCT((J$4:J$37&lt;&gt;"")*(J$4:J$37&lt;&gt;"No DD")),""))</f>
        <v/>
      </c>
      <c r="B30" s="4" t="str" cm="1">
        <f t="array" ref="B30">IF(AND(J30&lt;&gt;"",J30&lt;&gt;"No DD",G30=""),SUMPRODUCT((J$4:J$37&lt;&gt;"")*(J$4:J$37&lt;&gt;"No DD")*(G$4:G$37="")*(F$4:F$37&gt;F30))+1,IF(J30="No DD",SUMPRODUCT((J$4:J$37="No DD")*(F$4:F$37&gt;F30)*(G$4:G$37=""))+1+SUMPRODUCT((J$4:J$37&lt;&gt;"")*(G$4:G$37="")*(J$4:J$37&lt;&gt;"No DD")),""))</f>
        <v/>
      </c>
      <c r="C30" s="5" t="s">
        <v>164</v>
      </c>
      <c r="D30" s="4" t="s">
        <v>3</v>
      </c>
      <c r="E30" s="4">
        <v>2005</v>
      </c>
      <c r="F30" s="9">
        <f>SUM(L30:V30)+SUM(L30:T30)*0.0000001+SUM(L30)*0.0000000000001</f>
        <v>92.010009201004181</v>
      </c>
      <c r="G30" s="66"/>
      <c r="H30" s="3" t="str">
        <f>IF(OR(AND(AO30&gt;=AY$39,AO30&lt;&gt;"",AQ30&gt;=AY$43,AQ30&lt;&gt;"",AN30=""),AND(AR30&gt;=AY$39,AR30&lt;&gt;"",AT30&gt;=AY$43,AT30&lt;&gt;"",AN30=""),AND(AV30&gt;=AY$39,AV30&lt;&gt;"",AX30&gt;=AY$43,AX30&lt;&gt;"",AN30=""),AND(BP30&gt;=BZ$39,BP30&lt;&gt;"",BR30&gt;=BZ$43,BR30&lt;&gt;"",BO30=""),AND(BS30&gt;=BZ$39,BS30&lt;&gt;"",BU30&gt;=BZ$43,BU30&lt;&gt;"",BO30=""),AND(BW30&gt;=BZ$39,BW30&lt;&gt;"",BY30&gt;=BZ$43,BY30&lt;&gt;"",BO30=""),AND(CQ30&gt;=DA$39,CQ30&lt;&gt;"",CS30&gt;=DA$43,CS30&lt;&gt;"",CP30=""),AND(CT30&gt;=DA$39,CT30&lt;&gt;"",CV30&gt;=DA$43,CV30&lt;&gt;"",CP30=""),AND(CX30&gt;=DA$39,CX30&lt;&gt;"",CZ30&gt;=DA$43,CZ30&lt;&gt;"",CP30=""),AND(DX30&gt;=EK$39,DX30&lt;&gt;"",DZ30&gt;=EK$43,DZ30&lt;&gt;""),AND(EA30&gt;=EK$39,EA30&lt;&gt;"",EC30&gt;=EK$43,EC30&lt;&gt;""),AND(EE30&gt;=EK$39,EE30&lt;&gt;"",EG30&gt;=EK$43,EG30&lt;&gt;""),AND(EH30&gt;=EK$39,EH30&lt;&gt;"",EJ30&gt;=EK$43,EJ30&lt;&gt;""),AND(FF30&gt;=FS$39,FF30&lt;&gt;"",FH30&gt;=FS$43,FH30&lt;&gt;""),AND(FI30&gt;=FS$39,FI30&lt;&gt;"",FK30&gt;=FS$43,FK30&lt;&gt;""),AND(FM30&gt;=FS$39,FM30&lt;&gt;"",FO30&gt;=FS$43,FO30&lt;&gt;""),AND(FP30&gt;=FS$39,FP30&lt;&gt;"",FR30&gt;=FS$43,FR30&lt;&gt;""),AND(GN30&gt;=HA$39,GN30&lt;&gt;"",GP30&gt;=HA$43,GP30&lt;&gt;""),AND(GQ30&gt;=HA$39,GQ30&lt;&gt;"",GS30&gt;=HA$43,GS30&lt;&gt;""),AND(GU30&gt;=HA$39,GU30&lt;&gt;"",GW30&gt;=HA$43,GW30&lt;&gt;""),AND(GX30&gt;=HA$39,GX30&lt;&gt;"",GZ30&gt;=HA$43,GZ30&lt;&gt;""),AND(HV30&gt;=II$39,HV30&lt;&gt;"",HX30&gt;=II$43,HX30&lt;&gt;""),AND(HY30&gt;=II$39,HY30&lt;&gt;"",IA30&gt;=II$43,IA30&lt;&gt;""),AND(IC30&gt;=II$39,IC30&lt;&gt;"",IE30&gt;=II$43,IE30&lt;&gt;""),AND(IF30&gt;=II$39,IF30&lt;&gt;"",IH30&gt;=II$43,IH30&lt;&gt;""),AND(JD30&gt;=JQ$39,JD30&lt;&gt;"",JF30&gt;=JQ$43,JF30&lt;&gt;""),AND(JG30&gt;=JQ$39,JG30&lt;&gt;"",JI30&gt;=JQ$43,JI30&lt;&gt;""),AND(JK30&gt;=JQ$39,JK30&lt;&gt;"",JM30&gt;=JQ$43,JM30&lt;&gt;""),AND(JN30&gt;=JQ$39,JN30&lt;&gt;"",JP30&gt;=JQ$43,JP30&lt;&gt;""),AND(KL30&gt;=KY$39,KL30&lt;&gt;"",KN30&gt;=KY$43,KN30&lt;&gt;""),AND(KO30&gt;=KY$39,KO30&lt;&gt;"",KQ30&gt;=KY$43,KQ30&lt;&gt;""),AND(KS30&gt;=KY$39,KS30&lt;&gt;"",KU30&gt;=KY$43,KU30&lt;&gt;""),AND(KV30&gt;=KY$39,KV30&lt;&gt;"",KX30&gt;=KY$43,KX30&lt;&gt;""),AND(LT30&gt;=MG$39,LT30&lt;&gt;"",LV30&gt;=MG$43,LV30&lt;&gt;""),AND(LW30&gt;=MG$39,LW30&lt;&gt;"",LY30&gt;=MG$43,LY30&lt;&gt;""),AND(MA30&gt;=MG$39,MA30&lt;&gt;"",MC30&gt;=MG$43,MC30&lt;&gt;""),AND(MD30&gt;=MG$39,MD30&lt;&gt;"",MF30&gt;=MG$43,MF30&lt;&gt;""),AND(NB30&gt;=NO$39,NB30&lt;&gt;"",ND30&gt;=NO$43,ND30&lt;&gt;""),AND(NE30&gt;=NO$39,NE30&lt;&gt;"",NG30&gt;=NO$43,NG30&lt;&gt;""),AND(NI30&gt;=NO$39,NI30&lt;&gt;"",NK30&gt;=NO$43,NK30&lt;&gt;""),AND(NL30&gt;=NO$39,NL30&lt;&gt;"",NN30&gt;=NO$43,NN30&lt;&gt;""),AND(OJ30&gt;=OW$39,OJ30&lt;&gt;"",OL30&gt;=OW$43,OL30&lt;&gt;""),AND(OM30&gt;=OW$39,OM30&lt;&gt;"",OO30&gt;=OW$43,OO30&lt;&gt;""),AND(OQ30&gt;=OW$39,OQ30&lt;&gt;"",OS30&gt;=OW$43,OS30&lt;&gt;""),AND(OT30&gt;=OW$39,OT30&lt;&gt;"",OV30&gt;=OW$43,OV30&lt;&gt;""),AND(PR30&gt;=QE$39,PR30&lt;&gt;"",PT30&gt;=QE$43,PT30&lt;&gt;""),AND(PU30&gt;=QE$39,PU30&lt;&gt;"",PW30&gt;=QE$43,PW30&lt;&gt;""),AND(PY30&gt;=QE$39,PY30&lt;&gt;"",QA30&gt;=QE$43,QA30&lt;&gt;""),AND(QB30&gt;=QE$39,QB30&lt;&gt;"",QD30&gt;=QE$43,QD30&lt;&gt;""),AND(QZ30&gt;=RM$39,QZ30&lt;&gt;"",RB30&gt;=RM$43,RB30&lt;&gt;""),AND(RC30&gt;=RM$39,RC30&lt;&gt;"",RE30&gt;=RM$43,RE30&lt;&gt;""),AND(RG30&gt;=RM$39,RG30&lt;&gt;"",RI30&gt;=RM$43,RI30&lt;&gt;""),AND(RJ30&gt;=RM$39,RJ30&lt;&gt;"",RL30&gt;=RM$43,RL30&lt;&gt;""),AND(SH30&gt;=SU$39,SH30&lt;&gt;"",SJ30&gt;=SU$43,SJ30&lt;&gt;""),AND(SK30&gt;=SU$39,SK30&lt;&gt;"",SM30&gt;=SU$43,SM30&lt;&gt;""),AND(SO30&gt;=SU$39,SO30&lt;&gt;"",SQ30&gt;=SU$43,SQ30&lt;&gt;""),AND(SR30&gt;=SU$39,SR30&lt;&gt;"",ST30&gt;=SU$43,ST30&lt;&gt;"")),"P","")</f>
        <v/>
      </c>
      <c r="I30" s="3" t="str">
        <f>IF(OR(AND(AQ30&gt;=AY$43,AQ30&lt;&gt;"",AN30=""),AND(AT30&gt;=AY$43,AT30&lt;&gt;"",AN30=""),AND(AX30&gt;=AY$43,AX30&lt;&gt;"",AN30=""),AND(BR30&gt;=BZ$43,BR30&lt;&gt;"",BO30=""),AND(BU30&gt;=BZ$43,BU30&lt;&gt;"",BO30=""),AND(BY30&gt;=BZ$43,BY30&lt;&gt;"",BO30=""),AND(CS30&gt;=DA$43,CS30&lt;&gt;"",CP30=""),AND(CV30&gt;=DA$43,CV30&lt;&gt;"",CP30=""),AND(CZ30&gt;=DA$43,CZ30&lt;&gt;"",CP30=""),AND(DZ30&gt;=EK$43,DZ30&lt;&gt;""),AND(EC30&gt;=EK$43,EC30&lt;&gt;""),AND(EG30&gt;=EK$43,EG30&lt;&gt;""),AND(EJ30&gt;=EK$43,EJ30&lt;&gt;""),AND(FH30&gt;=FS$43,FH30&lt;&gt;""),AND(FK30&gt;=FS$43,FK30&lt;&gt;""),AND(FO30&gt;=FS$43,FO30&lt;&gt;""),AND(FR30&gt;=FS$43,FR30&lt;&gt;""),AND(GP30&gt;=HA$43,GP30&lt;&gt;""),AND(GS30&gt;=HA$43,GS30&lt;&gt;""),AND(GW30&gt;=HA$43,GW30&lt;&gt;""),AND(GZ30&gt;=HA$43,GZ30&lt;&gt;""),AND(HX30&gt;=II$43,HX30&lt;&gt;""),AND(IA30&gt;=II$43,IA30&lt;&gt;""),AND(IE30&gt;=II$43,IE30&lt;&gt;""),AND(IH30&gt;=II$43,IH30&lt;&gt;""),AND(JF30&gt;=JQ$43,JF30&lt;&gt;""),AND(JI30&gt;=JQ$43,JI30&lt;&gt;""),AND(JM30&gt;=JQ$43,JM30&lt;&gt;""),AND(JP30&gt;=JQ$43,JP30&lt;&gt;""),AND(KN30&gt;=KY$43,KN30&lt;&gt;""),AND(KQ30&gt;=KY$43,KQ30&lt;&gt;""),AND(KU30&gt;=KY$43,KU30&lt;&gt;""),AND(KX30&gt;=KY$43,KX30&lt;&gt;""),AND(LV30&gt;=MG$43,LV30&lt;&gt;""),AND(LY30&gt;=MG$43,LY30&lt;&gt;""),AND(MC30&gt;=MG$43,MC30&lt;&gt;""),AND(MF30&gt;=MG$43,MF30&lt;&gt;""),AND(ND30&gt;=NO$43,ND30&lt;&gt;""),AND(NG30&gt;=NO$43,NG30&lt;&gt;""),AND(NK30&gt;=NO$43,NK30&lt;&gt;""),AND(NN30&gt;=NO$43,NN30&lt;&gt;""),AND(OL30&gt;=OW$43,OL30&lt;&gt;""),AND(OO30&gt;=OW$43,OO30&lt;&gt;""),AND(OS30&gt;=OW$43,OS30&lt;&gt;""),AND(OV30&gt;=OW$43,OV30&lt;&gt;""),AND(PT30&gt;=QE$43,PT30&lt;&gt;""),AND(PW30&gt;=QE$43,PW30&lt;&gt;""),AND(QA30&gt;=QE$43,QA30&lt;&gt;""),AND(QD30&gt;=QE$43,QD30&lt;&gt;""),AND(RB30&gt;=RM$43,RB30&lt;&gt;""),AND(RE30&gt;=RM$43,RE30&lt;&gt;""),AND(RI30&gt;=RM$43,RI30&lt;&gt;""),AND(RL30&gt;=RM$43,RL30&lt;&gt;""),AND(SJ30&gt;=SU$43,SJ30&lt;&gt;""),AND(SM30&gt;=SU$43,SM30&lt;&gt;""),AND(SQ30&gt;=SU$43,SQ30&lt;&gt;""),AND(ST30&gt;=SU$43,ST30&lt;&gt;"")),"P","")</f>
        <v/>
      </c>
      <c r="J30" s="36" t="str">
        <f>IF(AND(I30="P",H30=""),"No DD",IF(OR(AND(AO30&gt;=AY$42,AO30&lt;&gt;"",AQ30&gt;=AY$46,AQ30&lt;&gt;"",AN30=""),AND(AR30&gt;=AY$42,AR30&lt;&gt;"",AT30&gt;=AY$46,AT30&lt;&gt;"",AN30=""),AND(AV30&gt;=AY$42,AV30&lt;&gt;"",AX30&gt;=AY$46,AX30&lt;&gt;"",AN30=""),AND(BP30&gt;=BZ$42,BP30&lt;&gt;"",BR30&gt;=BZ$46,BR30&lt;&gt;"",BO30=""),AND(BS30&gt;=BZ$42,BS30&lt;&gt;"",BU30&gt;=BZ$46,BU30&lt;&gt;"",BO30=""),AND(BW30&gt;=BZ$42,BW30&lt;&gt;"",BY30&gt;=BZ$46,BY30&lt;&gt;"",BO30=""),AND(CQ30&gt;=DA$42,CQ30&lt;&gt;"",CS30&gt;=DA$46,CS30&lt;&gt;"",CP30=""),AND(CT30&gt;=DA$42,CT30&lt;&gt;"",CV30&gt;=DA$46,CV30&lt;&gt;"",CP30=""),AND(CX30&gt;=DA$42,CX30&lt;&gt;"",CZ30&gt;=DA$46,CZ30&lt;&gt;"",CP30=""),AND(DX30&gt;=EK$42,DX30&lt;&gt;"",DZ30&gt;=EK$46,DZ30&lt;&gt;""),AND(EA30&gt;=EK$42,EA30&lt;&gt;"",EC30&gt;=EK$46,EC30&lt;&gt;""),AND(EE30&gt;=EK$42,EE30&lt;&gt;"",EG30&gt;=EK$46,EG30&lt;&gt;""),AND(EH30&gt;=EK$42,EH30&lt;&gt;"",EJ30&gt;=EK$46,EJ30&lt;&gt;""),AND(FF30&gt;=FS$42,FF30&lt;&gt;"",FH30&gt;=FS$46,FH30&lt;&gt;""),AND(FI30&gt;=FS$42,FI30&lt;&gt;"",FK30&gt;=FS$46,FK30&lt;&gt;""),AND(FM30&gt;=FS$42,FM30&lt;&gt;"",FO30&gt;=FS$46,FO30&lt;&gt;""),AND(FP30&gt;=FS$42,FP30&lt;&gt;"",FR30&gt;=FS$46,FR30&lt;&gt;""),AND(GN30&gt;=HA$42,GN30&lt;&gt;"",GP30&gt;=HA$46,GP30&lt;&gt;""),AND(GQ30&gt;=HA$42,GQ30&lt;&gt;"",GS30&gt;=HA$46,GS30&lt;&gt;""),AND(GU30&gt;=HA$42,GU30&lt;&gt;"",GW30&gt;=HA$46,GW30&lt;&gt;""),AND(GX30&gt;=HA$42,GX30&lt;&gt;"",GZ30&gt;=HA$46,GZ30&lt;&gt;""),AND(HV30&gt;=II$42,HV30&lt;&gt;"",HX30&gt;=II$46,HX30&lt;&gt;""),AND(HY30&gt;=II$42,HY30&lt;&gt;"",IA30&gt;=II$46,IA30&lt;&gt;""),AND(IC30&gt;=II$42,IC30&lt;&gt;"",IE30&gt;=II$46,IE30&lt;&gt;""),AND(IF30&gt;=II$42,IF30&lt;&gt;"",IH30&gt;=II$46,IH30&lt;&gt;""),AND(JD30&gt;=JQ$42,JD30&lt;&gt;"",JF30&gt;=JQ$46,JF30&lt;&gt;""),AND(JG30&gt;=JQ$42,JG30&lt;&gt;"",JI30&gt;=JQ$46,JI30&lt;&gt;""),AND(JK30&gt;=JQ$42,JK30&lt;&gt;"",JM30&gt;=JQ$46,JM30&lt;&gt;""),AND(JN30&gt;=JQ$42,JN30&lt;&gt;"",JP30&gt;=JQ$46,JP30&lt;&gt;""),AND(KL30&gt;=KY$42,KL30&lt;&gt;"",KN30&gt;=KY$46,KN30&lt;&gt;""),AND(KO30&gt;=KY$42,KO30&lt;&gt;"",KQ30&gt;=KY$46,KQ30&lt;&gt;""),AND(KS30&gt;=KY$42,KS30&lt;&gt;"",KU30&gt;=KY$46,KU30&lt;&gt;""),AND(KV30&gt;=KY$42,KV30&lt;&gt;"",KX30&gt;=KY$46,KX30&lt;&gt;""),AND(LT30&gt;=MG$42,LT30&lt;&gt;"",LV30&gt;=MG$46,LV30&lt;&gt;""),AND(LW30&gt;=MG$42,LW30&lt;&gt;"",LY30&gt;=MG$46,LY30&lt;&gt;""),AND(MA30&gt;=MG$42,MA30&lt;&gt;"",MC30&gt;=MG$46,MC30&lt;&gt;""),AND(MD30&gt;=MG$42,MD30&lt;&gt;"",MF30&gt;=MG$46,MF30&lt;&gt;""),AND(NB30&gt;=NO$42,NB30&lt;&gt;"",ND30&gt;=NO$46,ND30&lt;&gt;""),AND(NE30&gt;=NO$42,NE30&lt;&gt;"",NG30&gt;=NO$46,NG30&lt;&gt;""),AND(NI30&gt;=NO$42,NI30&lt;&gt;"",NK30&gt;=NO$46,NK30&lt;&gt;""),AND(NL30&gt;=NO$42,NL30&lt;&gt;"",NN30&gt;=NO$46,NN30&lt;&gt;""),AND(OJ30&gt;=OW$42,OJ30&lt;&gt;"",OL30&gt;=OW$46,OL30&lt;&gt;""),AND(OM30&gt;=OW$42,OM30&lt;&gt;"",OO30&gt;=OW$46,OO30&lt;&gt;""),AND(OQ30&gt;=OW$42,OQ30&lt;&gt;"",OS30&gt;=OW$46,OS30&lt;&gt;""),AND(OT30&gt;=OW$42,OT30&lt;&gt;"",OV30&gt;=OW$46,OV30&lt;&gt;""),AND(PR30&gt;=QE$42,PR30&lt;&gt;"",PT30&gt;=QE$46,PT30&lt;&gt;""),AND(PU30&gt;=QE$42,PU30&lt;&gt;"",PW30&gt;=QE$46,PW30&lt;&gt;""),AND(PY30&gt;=QE$42,PY30&lt;&gt;"",QA30&gt;=QE$46,QA30&lt;&gt;""),AND(QB30&gt;=QE$42,QB30&lt;&gt;"",QD30&gt;=QE$46,QD30&lt;&gt;""),AND(QZ30&gt;=RM$42,QZ30&lt;&gt;"",RB30&gt;=RM$46,RB30&lt;&gt;""),AND(RC30&gt;=RM$42,RC30&lt;&gt;"",RE30&gt;=RM$46,RE30&lt;&gt;""),AND(RG30&gt;=RM$42,RG30&lt;&gt;"",RI30&gt;=RM$46,RI30&lt;&gt;""),AND(RJ30&gt;=RM$42,RJ30&lt;&gt;"",RL30&gt;=RM$46,RL30&lt;&gt;""),AND(SH30&gt;=SU$42,SH30&lt;&gt;"",SJ30&gt;=SU$46,SJ30&lt;&gt;""),AND(SK30&gt;=SU$42,SK30&lt;&gt;"",SM30&gt;=SU$46,SM30&lt;&gt;""),AND(SO30&gt;=SU$42,SO30&lt;&gt;"",SQ30&gt;=SU$46,SQ30&lt;&gt;""),AND(SR30&gt;=SU$42,SR30&lt;&gt;"",ST30&gt;=SU$46,ST30&lt;&gt;"")),"Merit",IF(OR(AND(AO30&gt;=AY$41,AO30&lt;&gt;"",AQ30&gt;=AY$45,AQ30&lt;&gt;"",AN30=""),AND(AR30&gt;=AY$41,AR30&lt;&gt;"",AT30&gt;=AY$45,AT30&lt;&gt;"",AN30=""),AND(AV30&gt;=AY$41,AV30&lt;&gt;"",AX30&gt;=AY$45,AX30&lt;&gt;"",AN30=""),AND(BP30&gt;=BZ$41,BP30&lt;&gt;"",BR30&gt;=BZ$45,BR30&lt;&gt;"",BO30=""),AND(BS30&gt;=BZ$41,BS30&lt;&gt;"",BU30&gt;=BZ$45,BU30&lt;&gt;"",BO30=""),AND(BW30&gt;=BZ$41,BW30&lt;&gt;"",BY30&gt;=BZ$45,BY30&lt;&gt;"",BO30=""),AND(CQ30&gt;=DA$41,CQ30&lt;&gt;"",CS30&gt;=DA$45,CS30&lt;&gt;"",CP30=""),AND(CT30&gt;=DA$41,CT30&lt;&gt;"",CV30&gt;=DA$45,CV30&lt;&gt;"",CP30=""),AND(CX30&gt;=DA$41,CX30&lt;&gt;"",CZ30&gt;=DA$45,CZ30&lt;&gt;"",CP30=""),AND(DX30&gt;=EK$41,DX30&lt;&gt;"",DZ30&gt;=EK$45,DZ30&lt;&gt;""),AND(EA30&gt;=EK$41,EA30&lt;&gt;"",EC30&gt;=EK$45,EC30&lt;&gt;""),AND(EE30&gt;=EK$41,EE30&lt;&gt;"",EG30&gt;=EK$45,EG30&lt;&gt;""),AND(EH30&gt;=EK$41,EH30&lt;&gt;"",EJ30&gt;=EK$45,EJ30&lt;&gt;""),AND(FF30&gt;=FS$41,FF30&lt;&gt;"",FH30&gt;=FS$45,FH30&lt;&gt;""),AND(FI30&gt;=FS$41,FI30&lt;&gt;"",FK30&gt;=FS$45,FK30&lt;&gt;""),AND(FM30&gt;=FS$41,FM30&lt;&gt;"",FO30&gt;=FS$45,FO30&lt;&gt;""),AND(FP30&gt;=FS$41,FP30&lt;&gt;"",FR30&gt;=FS$45,FR30&lt;&gt;""),AND(GN30&gt;=HA$41,GN30&lt;&gt;"",GP30&gt;=HA$45,GP30&lt;&gt;""),AND(GQ30&gt;=HA$41,GQ30&lt;&gt;"",GS30&gt;=HA$45,GS30&lt;&gt;""),AND(GU30&gt;=HA$41,GU30&lt;&gt;"",GW30&gt;=HA$45,GW30&lt;&gt;""),AND(GX30&gt;=HA$41,GX30&lt;&gt;"",GZ30&gt;=HA$45,GZ30&lt;&gt;""),AND(HV30&gt;=II$41,HV30&lt;&gt;"",HX30&gt;=II$45,HX30&lt;&gt;""),AND(HY30&gt;=II$41,HY30&lt;&gt;"",IA30&gt;=II$45,IA30&lt;&gt;""),AND(IC30&gt;=II$41,IC30&lt;&gt;"",IE30&gt;=II$45,IE30&lt;&gt;""),AND(IF30&gt;=II$41,IF30&lt;&gt;"",IH30&gt;=II$45,IH30&lt;&gt;""),AND(JD30&gt;=JQ$41,JD30&lt;&gt;"",JF30&gt;=JQ$45,JF30&lt;&gt;""),AND(JG30&gt;=JQ$41,JG30&lt;&gt;"",JI30&gt;=JQ$45,JI30&lt;&gt;""),AND(JK30&gt;=JQ$41,JK30&lt;&gt;"",JM30&gt;=JQ$45,JM30&lt;&gt;""),AND(JN30&gt;=JQ$41,JN30&lt;&gt;"",JP30&gt;=JQ$45,JP30&lt;&gt;""),AND(KL30&gt;=KY$41,KL30&lt;&gt;"",KN30&gt;=KY$45,KN30&lt;&gt;""),AND(KO30&gt;=KY$41,KO30&lt;&gt;"",KQ30&gt;=KY$45,KQ30&lt;&gt;""),AND(KS30&gt;=KY$41,KS30&lt;&gt;"",KU30&gt;=KY$45,KU30&lt;&gt;""),AND(KV30&gt;=KY$41,KV30&lt;&gt;"",KX30&gt;=KY$45,KX30&lt;&gt;""),AND(LT30&gt;=MG$41,LT30&lt;&gt;"",LV30&gt;=MG$45,LV30&lt;&gt;""),AND(LW30&gt;=MG$41,LW30&lt;&gt;"",LY30&gt;=MG$45,LY30&lt;&gt;""),AND(MA30&gt;=MG$41,MA30&lt;&gt;"",MC30&gt;=MG$45,MC30&lt;&gt;""),AND(MD30&gt;=MG$41,MD30&lt;&gt;"",MF30&gt;=MG$45,MF30&lt;&gt;""),AND(NB30&gt;=NO$41,NB30&lt;&gt;"",ND30&gt;=NO$45,ND30&lt;&gt;""),AND(NE30&gt;=NO$41,NE30&lt;&gt;"",NG30&gt;=NO$45,NG30&lt;&gt;""),AND(NI30&gt;=NO$41,NI30&lt;&gt;"",NK30&gt;=NO$45,NK30&lt;&gt;""),AND(NL30&gt;=NO$41,NL30&lt;&gt;"",NN30&gt;=NO$45,NN30&lt;&gt;""),AND(OJ30&gt;=OW$41,OJ30&lt;&gt;"",OL30&gt;=OW$45,OL30&lt;&gt;""),AND(OM30&gt;=OW$41,OM30&lt;&gt;"",OO30&gt;=OW$45,OO30&lt;&gt;""),AND(OQ30&gt;=OW$41,OQ30&lt;&gt;"",OS30&gt;=OW$45,OS30&lt;&gt;""),AND(OT30&gt;=OW$41,OT30&lt;&gt;"",OV30&gt;=OW$45,OV30&lt;&gt;""),AND(PR30&gt;=QE$41,PR30&lt;&gt;"",PT30&gt;=QE$45,PT30&lt;&gt;""),AND(PU30&gt;=QE$41,PU30&lt;&gt;"",PW30&gt;=QE$45,PW30&lt;&gt;""),AND(PY30&gt;=QE$41,PY30&lt;&gt;"",QA30&gt;=QE$45,QA30&lt;&gt;""),AND(QB30&gt;=QE$41,QB30&lt;&gt;"",QD30&gt;=QE$45,QD30&lt;&gt;""),AND(QZ30&gt;=RM$41,QZ30&lt;&gt;"",RB30&gt;=RM$45,RB30&lt;&gt;""),AND(RC30&gt;=RM$41,RC30&lt;&gt;"",RE30&gt;=RM$45,RE30&lt;&gt;""),AND(RG30&gt;=RM$41,RG30&lt;&gt;"",RI30&gt;=RM$45,RI30&lt;&gt;""),AND(RJ30&gt;=RM$41,RJ30&lt;&gt;"",RL30&gt;=RM$45,RL30&lt;&gt;""),AND(SH30&gt;=SU$41,SH30&lt;&gt;"",SJ30&gt;=SU$45,SJ30&lt;&gt;""),AND(SK30&gt;=SU$41,SK30&lt;&gt;"",SM30&gt;=SU$45,SM30&lt;&gt;""),AND(SO30&gt;=SU$41,SO30&lt;&gt;"",SQ30&gt;=SU$45,SQ30&lt;&gt;""),AND(SR30&gt;=SU$41,SR30&lt;&gt;"",ST30&gt;=SU$45,ST30&lt;&gt;"")),"Excellence",IF(K30="P","Worlds Team",IF(H30="P","National Team","")))))</f>
        <v/>
      </c>
      <c r="K30" s="3" t="str">
        <f>IF(OR(AND(AO30&gt;=AY$40,AO30&lt;&gt;"",AQ30&gt;=AY$44,AQ30&lt;&gt;"",AN30=""),AND(AR30&gt;=AY$40,AR30&lt;&gt;"",AT30&gt;=AY$44,AT30&lt;&gt;"",AN30=""),AND(AV30&gt;=AY$40,AV30&lt;&gt;"",AX30&gt;=AY$44,AX30&lt;&gt;"",AN30=""),AND(BP30&gt;=BZ$40,BP30&lt;&gt;"",BR30&gt;=BZ$44,BR30&lt;&gt;"",BO30=""),AND(BS30&gt;=BZ$40,BS30&lt;&gt;"",BU30&gt;=BZ$44,BU30&lt;&gt;"",BO30=""),AND(BW30&gt;=BZ$40,BW30&lt;&gt;"",BY30&gt;=BZ$44,BY30&lt;&gt;"",BO30=""),AND(CQ30&gt;=DA$40,CQ30&lt;&gt;"",CS30&gt;=DA$44,CS30&lt;&gt;"",CP30=""),AND(CT30&gt;=DA$40,CT30&lt;&gt;"",CV30&gt;=DA$44,CV30&lt;&gt;"",CP30=""),AND(CX30&gt;=DA$40,CX30&lt;&gt;"",CZ30&gt;=DA$44,CZ30&lt;&gt;"",CP30=""),AND(DX30&gt;=EK$40,DX30&lt;&gt;"",DZ30&gt;=EK$44,DZ30&lt;&gt;""),AND(EA30&gt;=EK$40,EA30&lt;&gt;"",EC30&gt;=EK$44,EC30&lt;&gt;""),AND(EE30&gt;=EK$40,EE30&lt;&gt;"",EG30&gt;=EK$44,EG30&lt;&gt;""),AND(EH30&gt;=EK$40,EH30&lt;&gt;"",EJ30&gt;=EK$44,EJ30&lt;&gt;""),AND(FF30&gt;=FS$40,FF30&lt;&gt;"",FH30&gt;=FS$44,FH30&lt;&gt;""),AND(FI30&gt;=FS$40,FI30&lt;&gt;"",FK30&gt;=FS$44,FK30&lt;&gt;""),AND(FM30&gt;=FS$40,FM30&lt;&gt;"",FO30&gt;=FS$44,FO30&lt;&gt;""),AND(FP30&gt;=FS$40,FP30&lt;&gt;"",FR30&gt;=FS$44,FR30&lt;&gt;""),AND(GN30&gt;=HA$40,GN30&lt;&gt;"",GP30&gt;=HA$44,GP30&lt;&gt;""),AND(GQ30&gt;=HA$40,GQ30&lt;&gt;"",GS30&gt;=HA$44,GS30&lt;&gt;""),AND(GU30&gt;=HA$40,GU30&lt;&gt;"",GW30&gt;=HA$44,GW30&lt;&gt;""),AND(GX30&gt;=HA$40,GX30&lt;&gt;"",GZ30&gt;=HA$44,GZ30&lt;&gt;""),AND(HV30&gt;=II$40,HV30&lt;&gt;"",HX30&gt;=II$44,HX30&lt;&gt;""),AND(HY30&gt;=II$40,HY30&lt;&gt;"",IA30&gt;=II$44,IA30&lt;&gt;""),AND(IC30&gt;=II$40,IC30&lt;&gt;"",IE30&gt;=II$44,IE30&lt;&gt;""),AND(IF30&gt;=II$40,IF30&lt;&gt;"",IH30&gt;=II$44,IH30&lt;&gt;""),AND(JD30&gt;=JQ$40,JD30&lt;&gt;"",JF30&gt;=JQ$44,JF30&lt;&gt;""),AND(JG30&gt;=JQ$40,JG30&lt;&gt;"",JI30&gt;=JQ$44,JI30&lt;&gt;""),AND(JK30&gt;=JQ$40,JK30&lt;&gt;"",JM30&gt;=JQ$44,JM30&lt;&gt;""),AND(JN30&gt;=JQ$40,JN30&lt;&gt;"",JP30&gt;=JQ$44,JP30&lt;&gt;""),AND(KL30&gt;=KY$40,KL30&lt;&gt;"",KN30&gt;=KY$44,KN30&lt;&gt;""),AND(KO30&gt;=KY$40,KO30&lt;&gt;"",KQ30&gt;=KY$44,KQ30&lt;&gt;""),AND(KS30&gt;=KY$40,KS30&lt;&gt;"",KU30&gt;=KY$44,KU30&lt;&gt;""),AND(KV30&gt;=KY$40,KV30&lt;&gt;"",KX30&gt;=KY$44,KX30&lt;&gt;""),AND(LT30&gt;=MG$40,LT30&lt;&gt;"",LV30&gt;=MG$44,LV30&lt;&gt;""),AND(LW30&gt;=MG$40,LW30&lt;&gt;"",LY30&gt;=MG$44,LY30&lt;&gt;""),AND(MA30&gt;=MG$40,MA30&lt;&gt;"",MC30&gt;=MG$44,MC30&lt;&gt;""),AND(MD30&gt;=MG$40,MD30&lt;&gt;"",MF30&gt;=MG$44,MF30&lt;&gt;""),AND(NB30&gt;=NO$40,NB30&lt;&gt;"",ND30&gt;=NO$44,ND30&lt;&gt;""),AND(NE30&gt;=NO$40,NE30&lt;&gt;"",NG30&gt;=NO$44,NG30&lt;&gt;""),AND(NI30&gt;=NO$40,NI30&lt;&gt;"",NK30&gt;=NO$44,NK30&lt;&gt;""),AND(NL30&gt;=NO$40,NL30&lt;&gt;"",NN30&gt;=NO$44,NN30&lt;&gt;""),AND(OJ30&gt;=OW$40,OJ30&lt;&gt;"",OL30&gt;=OW$44,OL30&lt;&gt;""),AND(OM30&gt;=OW$40,OM30&lt;&gt;"",OO30&gt;=OW$44,OO30&lt;&gt;""),AND(OQ30&gt;=OW$40,OQ30&lt;&gt;"",OS30&gt;=OW$44,OS30&lt;&gt;""),AND(OT30&gt;=OW$40,OT30&lt;&gt;"",OV30&gt;=OW$44,OV30&lt;&gt;""),AND(PR30&gt;=QE$40,PR30&lt;&gt;"",PT30&gt;=QE$44,PT30&lt;&gt;""),AND(PU30&gt;=QE$40,PU30&lt;&gt;"",PW30&gt;=QE$44,PW30&lt;&gt;""),AND(PY30&gt;=QE$40,PY30&lt;&gt;"",QA30&gt;=QE$44,QA30&lt;&gt;""),AND(QB30&gt;=QE$40,QB30&lt;&gt;"",QD30&gt;=QE$44,QD30&lt;&gt;""),AND(QZ30&gt;=RM$40,QZ30&lt;&gt;"",RB30&gt;=RM$44,RB30&lt;&gt;""),AND(RC30&gt;=RM$40,RC30&lt;&gt;"",RE30&gt;=RM$44,RE30&lt;&gt;""),AND(RG30&gt;=RM$40,RG30&lt;&gt;"",RI30&gt;=RM$44,RI30&lt;&gt;""),AND(RJ30&gt;=RM$40,RJ30&lt;&gt;"",RL30&gt;=RM$44,RL30&lt;&gt;""),AND(SH30&gt;=SU$40,SH30&lt;&gt;"",SJ30&gt;=SU$44,SJ30&lt;&gt;""),AND(SK30&gt;=SU$40,SK30&lt;&gt;"",SM30&gt;=SU$44,SM30&lt;&gt;""),AND(SO30&gt;=SU$40,SO30&lt;&gt;"",SQ30&gt;=SU$44,SQ30&lt;&gt;""),AND(SR30&gt;=SU$40,SR30&lt;&gt;"",ST30&gt;=SU$44,ST30&lt;&gt;"")),"P","")</f>
        <v/>
      </c>
      <c r="L30" s="8">
        <f>IF(COUNT(AQ30,AT30,BR30,BU30,CS30,CV30)&gt;0,LARGE((AQ30,AT30,BR30,BU30,CS30,CV30),1),0)</f>
        <v>41.86</v>
      </c>
      <c r="M30" s="8" t="str">
        <f>IF(L30="","",IF(OR(L30=CS30,L30=CV30),$CA$1,IF(OR(L30=BR30,L30=BU30),$AZ$1,IF(OR(L30=AQ30,L30=AT30),$Y$1,""))))</f>
        <v>2024 Nationals</v>
      </c>
      <c r="N30" s="8">
        <f>IF(COUNT(AQ30,AT30,BR30,BU30,CS30,CV30)&gt;1,LARGE((AQ30,AT30,BR30,BU30,CS30,CV30),2),0)</f>
        <v>41.55</v>
      </c>
      <c r="O30" s="8" t="str">
        <f>IF(N30="","",IF(OR(N30=CS30,N30=CV30),$CA$1,IF(OR(N30=BR30,N30=BU30),$AZ$1,IF(OR(N30=AQ30,N30=AT30),$Y$1,""))))</f>
        <v>2024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>IF(P30="","",IF(OR(P30=CS30,P30=CV30,P30=CZ30),$CA$1,IF(OR(P30=BR30,P30=BU30,P30=BY30),$AZ$1,IF(OR(P30=AQ30,P30=AT30,P30=AX30),$Y$1,""))))</f>
        <v/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8.6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2024 Nationals</v>
      </c>
      <c r="T30" s="8">
        <f>IF(MAX(IF(AO30&gt;=$AY$39,AP30,0),IF(AR30&gt;=$AY$39,AS30,0),IF(AV30&gt;=$AY$39,AW30,0),IF(BP30&gt;=$BZ$39,BQ30,0),IF(BS30&gt;=$BZ$39,BT30,0),IF(BW30&gt;=$BZ$39,BX30,0),IF(CQ30&gt;=$DA$39,CR30,0),IF(CT30&gt;=$DA$39,CU30,0),IF(CX30&gt;=$DA$39,CY30,0),IF(DX30&gt;=$EK$39,DY30,0),IF(EA30&gt;=$EK$39,EB30,0),IF(EE30&gt;=$EK$39,EF30,0),IF(EH30&gt;=$EK$39,EI30,0),IF(FF30&gt;=$FS$39,FG30,0),IF(FI30&gt;=$FS$39,FJ30,0),IF(FM30&gt;=$FS$39,FN30,0),IF(FP30&gt;=$FS$39,FQ30,0),IF(GN30&gt;=$HA$39,GO30,0),IF(GQ30&gt;=$HA$39,GR30,0),IF(GU30&gt;=$HA$39,GV30,0),IF(GX30&gt;=$HA$39,GY30,0),IF(HV30&gt;=$II$39,HW30,0),IF(HY30&gt;=$II$39,HZ30,0),IF(IC30&gt;=$II$39,ID30,0),IF(IF30&gt;=$II$39,IG30,0),IF(JD30&gt;=$JQ$39,JE30,0),IF(JG30&gt;=$JQ$39,JH30,0),IF(JK30&gt;=$JQ$39,JL30,0),IF(JN30&gt;=$JQ$39,JO30,0),IF(KL30&gt;=$KY$39,KM30,0),IF(KO30&gt;=$KY$39,KP30,0),IF(KS30&gt;=$KY$39,KT30,0),IF(KV30&gt;=$KY$39,KW30,0),IF(LT30&gt;=$MG$39,LU30,0),IF(LW30&gt;=$MG$39,LX30,0),IF(MA30&gt;=$MG$39,MB30,0),IF(MD30&gt;=$MG$39,ME30,0),IF(NB30&gt;=$NO$39,NC30,0),IF(NE30&gt;=$NO$39,NF30,0),IF(NI30&gt;=$NO$39,NJ30,0),IF(NL30&gt;=$NO$39,NM30,0),IF(OJ30&gt;=$OW$39,OK30,0),IF(OM30&gt;=$OW$39,ON30,0),IF(OQ30&gt;=$OW$39,OR30,0),IF(OT30&gt;=$OW$39,OU30,0),IF(PR30&gt;=$QE$39,PS30,0),IF(PU30&gt;=$QE$39,PV30,0),IF(PY30&gt;=$QE$39,PZ30,0),IF(QB30&gt;=$QE$39,QC30,0),IF(QZ30&gt;=$RM$39,RA30,0),IF(RC30&gt;=$RM$39,RD30,0),IF(RG30&gt;=$RM$39,RH30,0),IF(RJ30&gt;=$RM$39,RK30,0),IF(SH30&gt;=$SU$39,SI30,0),IF(SK30&gt;=$SU$39,SL30,0),IF(SO30&gt;=$SU$39,SP30,0),IF(SR30&gt;=$SU$39,SS30,0))&gt;0,MAX(IF(AO30&gt;=$AY$39,AP30,0),IF(AR30&gt;=$AY$39,AS30,0),IF(AV30&gt;=$AY$39,AW30,0),IF(BP30&gt;=$BZ$39,BQ30,0),IF(BS30&gt;=$BZ$39,BT30,0),IF(BW30&gt;=$BZ$39,BX30,0),IF(CQ30&gt;=$DA$39,CR30,0),IF(CT30&gt;=$DA$39,CU30,0),IF(CX30&gt;=$DA$39,CY30,0),IF(DX30&gt;=$EK$39,DY30,0),IF(EA30&gt;=$EK$39,EB30,0),IF(EE30&gt;=$EK$39,EF30,0),IF(EH30&gt;=$EK$39,EI30,0),IF(FF30&gt;=$FS$39,FG30,0),IF(FI30&gt;=$FS$39,FJ30,0),IF(FM30&gt;=$FS$39,FN30,0),IF(FP30&gt;=$FS$39,FQ30,0),IF(GN30&gt;=$HA$39,GO30,0),IF(GQ30&gt;=$HA$39,GR30,0),IF(GU30&gt;=$HA$39,GV30,0),IF(GX30&gt;=$HA$39,GY30,0),IF(HV30&gt;=$II$39,HW30,0),IF(HY30&gt;=$II$39,HZ30,0),IF(IC30&gt;=$II$39,ID30,0),IF(IF30&gt;=$II$39,IG30,0),IF(JD30&gt;=$JQ$39,JE30,0),IF(JG30&gt;=$JQ$39,JH30,0),IF(JK30&gt;=$JQ$39,JL30,0),IF(JN30&gt;=$JQ$39,JO30,0),IF(KL30&gt;=$KY$39,KM30,0),IF(KO30&gt;=$KY$39,KP30,0),IF(KS30&gt;=$KY$39,KT30,0),IF(KV30&gt;=$KY$39,KW30,0),IF(LT30&gt;=$MG$39,LU30,0),IF(LW30&gt;=$MG$39,LX30,0),IF(MA30&gt;=$MG$39,MB30,0),IF(MD30&gt;=$MG$39,ME30,0),IF(NB30&gt;=$NO$39,NC30,0),IF(NE30&gt;=$NO$39,NF30,0),IF(NI30&gt;=$NO$39,NJ30,0),IF(NL30&gt;=$NO$39,NM30,0),IF(OJ30&gt;=$OW$39,OK30,0),IF(OM30&gt;=$OW$39,ON30,0),IF(OQ30&gt;=$OW$39,OR30,0),IF(OT30&gt;=$OW$39,OU30,0),IF(PR30&gt;=$QE$39,PS30,0),IF(PU30&gt;=$QE$39,PV30,0),IF(PY30&gt;=$QE$39,PZ30,0),IF(QB30&gt;=$QE$39,QC30,0),IF(QZ30&gt;=$RM$39,RA30,0),IF(RC30&gt;=$RM$39,RD30,0),IF(RG30&gt;=$RM$39,RH30,0),IF(RJ30&gt;=$RM$39,RK30,0),IF(SH30&gt;=$SU$39,SI30,0),IF(SK30&gt;=$SU$39,SL30,0),IF(SO30&gt;=$SU$39,SP30,0),IF(SR30&gt;=$SU$39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>IF(AA30&gt;0,AA30,"")</f>
        <v/>
      </c>
      <c r="AP30" s="38" t="str">
        <f>IF(AB30&gt;0,AB30,"")</f>
        <v/>
      </c>
      <c r="AQ30" s="40" t="str">
        <f>IF(SUM(Y30:AB30)-AC30&gt;0,SUM(Y30:AB30)-AC30,"")</f>
        <v/>
      </c>
      <c r="AR30" s="40" t="str">
        <f>IF(AF30&gt;0,AF30,"")</f>
        <v/>
      </c>
      <c r="AS30" s="40" t="str">
        <f>IF(AG30&gt;0,AG30,"")</f>
        <v/>
      </c>
      <c r="AT30" s="40" t="str">
        <f>IF(SUM(AD30:AG30)-AH30&gt;0,SUM(AD30:AG30)-AH30,"")</f>
        <v/>
      </c>
      <c r="AU30" s="40" t="str">
        <f>IF(AQ30="","",MAX(AQ30,AT30))</f>
        <v/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 t="str">
        <f>IF(SUM(AU30,AX30)&gt;0,SUM(AU30,AX30),"")</f>
        <v/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>IF(BB30&gt;0,BB30,"")</f>
        <v/>
      </c>
      <c r="BQ30" s="39" t="str">
        <f>IF(BC30&gt;0,BC30,"")</f>
        <v/>
      </c>
      <c r="BR30" s="11" t="str">
        <f>IF(SUM(AZ30:BC30)-BD30&gt;0,SUM(AZ30:BC30)-BD30,"")</f>
        <v/>
      </c>
      <c r="BS30" s="11" t="str">
        <f>IF(BG30&gt;0,BG30,"")</f>
        <v/>
      </c>
      <c r="BT30" s="11" t="str">
        <f>IF(BH30&gt;0,BH30,"")</f>
        <v/>
      </c>
      <c r="BU30" s="11" t="str">
        <f>IF(SUM(BE30:BH30)-BI30&gt;0,SUM(BE30:BH30)-BI30,"")</f>
        <v/>
      </c>
      <c r="BV30" s="11" t="str">
        <f>IF(BR30="","",MAX(BR30,BU30))</f>
        <v/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 t="str">
        <f>IF(SUM(BV30,BY30)&gt;0,SUM(BV30,BY30),"")</f>
        <v/>
      </c>
      <c r="CA30" s="22">
        <v>12.5</v>
      </c>
      <c r="CB30" s="22">
        <v>8.6</v>
      </c>
      <c r="CC30" s="22">
        <v>8.6</v>
      </c>
      <c r="CD30" s="22">
        <v>12.05</v>
      </c>
      <c r="CE30" s="22">
        <v>0.2</v>
      </c>
      <c r="CF30" s="22">
        <v>12.6</v>
      </c>
      <c r="CG30" s="22">
        <v>8.6</v>
      </c>
      <c r="CH30" s="22">
        <v>8.5</v>
      </c>
      <c r="CI30" s="22">
        <v>12.46</v>
      </c>
      <c r="CJ30" s="22">
        <v>0.3</v>
      </c>
      <c r="CK30" s="22"/>
      <c r="CL30" s="22"/>
      <c r="CM30" s="22"/>
      <c r="CN30" s="22"/>
      <c r="CO30" s="22"/>
      <c r="CP30" s="27"/>
      <c r="CQ30" s="38">
        <f>IF(CC30&gt;0,CC30,"")</f>
        <v>8.6</v>
      </c>
      <c r="CR30" s="38">
        <f>IF(CD30&gt;0,CD30,"")</f>
        <v>12.05</v>
      </c>
      <c r="CS30" s="40">
        <f>IF(SUM(CA30:CD30)-CE30&gt;0,SUM(CA30:CD30)-CE30,"")</f>
        <v>41.55</v>
      </c>
      <c r="CT30" s="40">
        <f>IF(CH30&gt;0,CH30,"")</f>
        <v>8.5</v>
      </c>
      <c r="CU30" s="40">
        <f>IF(CI30&gt;0,CI30,"")</f>
        <v>12.46</v>
      </c>
      <c r="CV30" s="40">
        <f>IF(SUM(CF30:CI30)-CJ30&gt;0,SUM(CF30:CI30)-CJ30,"")</f>
        <v>41.86</v>
      </c>
      <c r="CW30" s="40">
        <f>IF(CS30="","",MAX(CS30,CV30))</f>
        <v>41.86</v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>
        <f>IF(SUM(CW30,CZ30)&gt;0,SUM(CW30,CZ30),"")</f>
        <v>41.86</v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6.25</v>
      </c>
      <c r="SW30" s="22">
        <f>IF($CP30="P",CB30,(CB30+BA30)/2)</f>
        <v>4.3</v>
      </c>
      <c r="SX30" s="22">
        <f>IF($CP30="P",CC30,(CC30+BB30)/2)</f>
        <v>4.3</v>
      </c>
      <c r="SY30" s="22">
        <f>IF($CP30="P",CD30,(CD30+BC30)/2)</f>
        <v>6.0250000000000004</v>
      </c>
      <c r="SZ30" s="22">
        <f>IF($CP30="P",CE30,(CE30+BD30)/2)</f>
        <v>0.1</v>
      </c>
      <c r="TA30" s="22">
        <f>IF($CP30="P",CF30,(CF30+BE30)/2)</f>
        <v>6.3</v>
      </c>
      <c r="TB30" s="22">
        <f>IF($CP30="P",CG30,(CG30+BF30)/2)</f>
        <v>4.3</v>
      </c>
      <c r="TC30" s="22">
        <f>IF($CP30="P",CH30,(CH30+BG30)/2)</f>
        <v>4.25</v>
      </c>
      <c r="TD30" s="22">
        <f>IF($CP30="P",CI30,(CI30+BH30)/2)</f>
        <v>6.23</v>
      </c>
      <c r="TE30" s="22">
        <f>IF($CP30="P",CJ30,(CJ30+BI30)/2)</f>
        <v>0.15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4.3</v>
      </c>
      <c r="TM30" s="40">
        <f>IF(SY30&gt;0,SY30,"")</f>
        <v>6.0250000000000004</v>
      </c>
      <c r="TN30" s="40">
        <f>IF(SUM(SV30:SY30)-SZ30&gt;0,SUM(SV30:SY30)-SZ30,"")</f>
        <v>20.774999999999999</v>
      </c>
      <c r="TO30" s="40">
        <f>IF(TC30&gt;0,TC30,"")</f>
        <v>4.25</v>
      </c>
      <c r="TP30" s="40">
        <f>IF(TD30&gt;0,TD30,"")</f>
        <v>6.23</v>
      </c>
      <c r="TQ30" s="40">
        <f>IF(SUM(TA30:TD30)-TE30&gt;0,SUM(TA30:TD30)-TE30,"")</f>
        <v>20.93</v>
      </c>
      <c r="TR30" s="40">
        <f>IF(MAX(TN30,TQ30)&gt;0,MAX(TN30,TQ30),"")</f>
        <v>20.93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20.93</v>
      </c>
    </row>
    <row r="31" spans="1:542" x14ac:dyDescent="0.2">
      <c r="A31" s="4" t="str" cm="1">
        <f t="array" ref="A31">IF(AND(J31&lt;&gt;"",J31&lt;&gt;"No DD"),SUMPRODUCT((J$4:J$37&lt;&gt;"")*(J$4:J$37&lt;&gt;"No DD")*(F$4:F$37&gt;F31))+1,IF(J31="No DD",SUMPRODUCT((J$4:J$37="No DD")*(F$4:F$37&gt;F31))+1+SUMPRODUCT((J$4:J$37&lt;&gt;"")*(J$4:J$37&lt;&gt;"No DD")),""))</f>
        <v/>
      </c>
      <c r="B31" s="4" t="str" cm="1">
        <f t="array" ref="B31">IF(AND(J31&lt;&gt;"",J31&lt;&gt;"No DD",G31=""),SUMPRODUCT((J$4:J$37&lt;&gt;"")*(J$4:J$37&lt;&gt;"No DD")*(G$4:G$37="")*(F$4:F$37&gt;F31))+1,IF(J31="No DD",SUMPRODUCT((J$4:J$37="No DD")*(F$4:F$37&gt;F31)*(G$4:G$37=""))+1+SUMPRODUCT((J$4:J$37&lt;&gt;"")*(G$4:G$37="")*(J$4:J$37&lt;&gt;"No DD")),""))</f>
        <v/>
      </c>
      <c r="C31" s="5" t="s">
        <v>202</v>
      </c>
      <c r="D31" s="4" t="s">
        <v>31</v>
      </c>
      <c r="E31" s="4">
        <v>2003</v>
      </c>
      <c r="F31" s="9">
        <f>SUM(L31:V31)+SUM(L31:T31)*0.0000001+SUM(L31)*0.0000000000001</f>
        <v>87.890008789004327</v>
      </c>
      <c r="G31" s="66"/>
      <c r="H31" s="3" t="str">
        <f>IF(OR(AND(AO31&gt;=AY$39,AO31&lt;&gt;"",AQ31&gt;=AY$43,AQ31&lt;&gt;"",AN31=""),AND(AR31&gt;=AY$39,AR31&lt;&gt;"",AT31&gt;=AY$43,AT31&lt;&gt;"",AN31=""),AND(AV31&gt;=AY$39,AV31&lt;&gt;"",AX31&gt;=AY$43,AX31&lt;&gt;"",AN31=""),AND(BP31&gt;=BZ$39,BP31&lt;&gt;"",BR31&gt;=BZ$43,BR31&lt;&gt;"",BO31=""),AND(BS31&gt;=BZ$39,BS31&lt;&gt;"",BU31&gt;=BZ$43,BU31&lt;&gt;"",BO31=""),AND(BW31&gt;=BZ$39,BW31&lt;&gt;"",BY31&gt;=BZ$43,BY31&lt;&gt;"",BO31=""),AND(CQ31&gt;=DA$39,CQ31&lt;&gt;"",CS31&gt;=DA$43,CS31&lt;&gt;"",CP31=""),AND(CT31&gt;=DA$39,CT31&lt;&gt;"",CV31&gt;=DA$43,CV31&lt;&gt;"",CP31=""),AND(CX31&gt;=DA$39,CX31&lt;&gt;"",CZ31&gt;=DA$43,CZ31&lt;&gt;"",CP31=""),AND(DX31&gt;=EK$39,DX31&lt;&gt;"",DZ31&gt;=EK$43,DZ31&lt;&gt;""),AND(EA31&gt;=EK$39,EA31&lt;&gt;"",EC31&gt;=EK$43,EC31&lt;&gt;""),AND(EE31&gt;=EK$39,EE31&lt;&gt;"",EG31&gt;=EK$43,EG31&lt;&gt;""),AND(EH31&gt;=EK$39,EH31&lt;&gt;"",EJ31&gt;=EK$43,EJ31&lt;&gt;""),AND(FF31&gt;=FS$39,FF31&lt;&gt;"",FH31&gt;=FS$43,FH31&lt;&gt;""),AND(FI31&gt;=FS$39,FI31&lt;&gt;"",FK31&gt;=FS$43,FK31&lt;&gt;""),AND(FM31&gt;=FS$39,FM31&lt;&gt;"",FO31&gt;=FS$43,FO31&lt;&gt;""),AND(FP31&gt;=FS$39,FP31&lt;&gt;"",FR31&gt;=FS$43,FR31&lt;&gt;""),AND(GN31&gt;=HA$39,GN31&lt;&gt;"",GP31&gt;=HA$43,GP31&lt;&gt;""),AND(GQ31&gt;=HA$39,GQ31&lt;&gt;"",GS31&gt;=HA$43,GS31&lt;&gt;""),AND(GU31&gt;=HA$39,GU31&lt;&gt;"",GW31&gt;=HA$43,GW31&lt;&gt;""),AND(GX31&gt;=HA$39,GX31&lt;&gt;"",GZ31&gt;=HA$43,GZ31&lt;&gt;""),AND(HV31&gt;=II$39,HV31&lt;&gt;"",HX31&gt;=II$43,HX31&lt;&gt;""),AND(HY31&gt;=II$39,HY31&lt;&gt;"",IA31&gt;=II$43,IA31&lt;&gt;""),AND(IC31&gt;=II$39,IC31&lt;&gt;"",IE31&gt;=II$43,IE31&lt;&gt;""),AND(IF31&gt;=II$39,IF31&lt;&gt;"",IH31&gt;=II$43,IH31&lt;&gt;""),AND(JD31&gt;=JQ$39,JD31&lt;&gt;"",JF31&gt;=JQ$43,JF31&lt;&gt;""),AND(JG31&gt;=JQ$39,JG31&lt;&gt;"",JI31&gt;=JQ$43,JI31&lt;&gt;""),AND(JK31&gt;=JQ$39,JK31&lt;&gt;"",JM31&gt;=JQ$43,JM31&lt;&gt;""),AND(JN31&gt;=JQ$39,JN31&lt;&gt;"",JP31&gt;=JQ$43,JP31&lt;&gt;""),AND(KL31&gt;=KY$39,KL31&lt;&gt;"",KN31&gt;=KY$43,KN31&lt;&gt;""),AND(KO31&gt;=KY$39,KO31&lt;&gt;"",KQ31&gt;=KY$43,KQ31&lt;&gt;""),AND(KS31&gt;=KY$39,KS31&lt;&gt;"",KU31&gt;=KY$43,KU31&lt;&gt;""),AND(KV31&gt;=KY$39,KV31&lt;&gt;"",KX31&gt;=KY$43,KX31&lt;&gt;""),AND(LT31&gt;=MG$39,LT31&lt;&gt;"",LV31&gt;=MG$43,LV31&lt;&gt;""),AND(LW31&gt;=MG$39,LW31&lt;&gt;"",LY31&gt;=MG$43,LY31&lt;&gt;""),AND(MA31&gt;=MG$39,MA31&lt;&gt;"",MC31&gt;=MG$43,MC31&lt;&gt;""),AND(MD31&gt;=MG$39,MD31&lt;&gt;"",MF31&gt;=MG$43,MF31&lt;&gt;""),AND(NB31&gt;=NO$39,NB31&lt;&gt;"",ND31&gt;=NO$43,ND31&lt;&gt;""),AND(NE31&gt;=NO$39,NE31&lt;&gt;"",NG31&gt;=NO$43,NG31&lt;&gt;""),AND(NI31&gt;=NO$39,NI31&lt;&gt;"",NK31&gt;=NO$43,NK31&lt;&gt;""),AND(NL31&gt;=NO$39,NL31&lt;&gt;"",NN31&gt;=NO$43,NN31&lt;&gt;""),AND(OJ31&gt;=OW$39,OJ31&lt;&gt;"",OL31&gt;=OW$43,OL31&lt;&gt;""),AND(OM31&gt;=OW$39,OM31&lt;&gt;"",OO31&gt;=OW$43,OO31&lt;&gt;""),AND(OQ31&gt;=OW$39,OQ31&lt;&gt;"",OS31&gt;=OW$43,OS31&lt;&gt;""),AND(OT31&gt;=OW$39,OT31&lt;&gt;"",OV31&gt;=OW$43,OV31&lt;&gt;""),AND(PR31&gt;=QE$39,PR31&lt;&gt;"",PT31&gt;=QE$43,PT31&lt;&gt;""),AND(PU31&gt;=QE$39,PU31&lt;&gt;"",PW31&gt;=QE$43,PW31&lt;&gt;""),AND(PY31&gt;=QE$39,PY31&lt;&gt;"",QA31&gt;=QE$43,QA31&lt;&gt;""),AND(QB31&gt;=QE$39,QB31&lt;&gt;"",QD31&gt;=QE$43,QD31&lt;&gt;""),AND(QZ31&gt;=RM$39,QZ31&lt;&gt;"",RB31&gt;=RM$43,RB31&lt;&gt;""),AND(RC31&gt;=RM$39,RC31&lt;&gt;"",RE31&gt;=RM$43,RE31&lt;&gt;""),AND(RG31&gt;=RM$39,RG31&lt;&gt;"",RI31&gt;=RM$43,RI31&lt;&gt;""),AND(RJ31&gt;=RM$39,RJ31&lt;&gt;"",RL31&gt;=RM$43,RL31&lt;&gt;""),AND(SH31&gt;=SU$39,SH31&lt;&gt;"",SJ31&gt;=SU$43,SJ31&lt;&gt;""),AND(SK31&gt;=SU$39,SK31&lt;&gt;"",SM31&gt;=SU$43,SM31&lt;&gt;""),AND(SO31&gt;=SU$39,SO31&lt;&gt;"",SQ31&gt;=SU$43,SQ31&lt;&gt;""),AND(SR31&gt;=SU$39,SR31&lt;&gt;"",ST31&gt;=SU$43,ST31&lt;&gt;"")),"P","")</f>
        <v/>
      </c>
      <c r="I31" s="3" t="str">
        <f>IF(OR(AND(AQ31&gt;=AY$43,AQ31&lt;&gt;"",AN31=""),AND(AT31&gt;=AY$43,AT31&lt;&gt;"",AN31=""),AND(AX31&gt;=AY$43,AX31&lt;&gt;"",AN31=""),AND(BR31&gt;=BZ$43,BR31&lt;&gt;"",BO31=""),AND(BU31&gt;=BZ$43,BU31&lt;&gt;"",BO31=""),AND(BY31&gt;=BZ$43,BY31&lt;&gt;"",BO31=""),AND(CS31&gt;=DA$43,CS31&lt;&gt;"",CP31=""),AND(CV31&gt;=DA$43,CV31&lt;&gt;"",CP31=""),AND(CZ31&gt;=DA$43,CZ31&lt;&gt;"",CP31=""),AND(DZ31&gt;=EK$43,DZ31&lt;&gt;""),AND(EC31&gt;=EK$43,EC31&lt;&gt;""),AND(EG31&gt;=EK$43,EG31&lt;&gt;""),AND(EJ31&gt;=EK$43,EJ31&lt;&gt;""),AND(FH31&gt;=FS$43,FH31&lt;&gt;""),AND(FK31&gt;=FS$43,FK31&lt;&gt;""),AND(FO31&gt;=FS$43,FO31&lt;&gt;""),AND(FR31&gt;=FS$43,FR31&lt;&gt;""),AND(GP31&gt;=HA$43,GP31&lt;&gt;""),AND(GS31&gt;=HA$43,GS31&lt;&gt;""),AND(GW31&gt;=HA$43,GW31&lt;&gt;""),AND(GZ31&gt;=HA$43,GZ31&lt;&gt;""),AND(HX31&gt;=II$43,HX31&lt;&gt;""),AND(IA31&gt;=II$43,IA31&lt;&gt;""),AND(IE31&gt;=II$43,IE31&lt;&gt;""),AND(IH31&gt;=II$43,IH31&lt;&gt;""),AND(JF31&gt;=JQ$43,JF31&lt;&gt;""),AND(JI31&gt;=JQ$43,JI31&lt;&gt;""),AND(JM31&gt;=JQ$43,JM31&lt;&gt;""),AND(JP31&gt;=JQ$43,JP31&lt;&gt;""),AND(KN31&gt;=KY$43,KN31&lt;&gt;""),AND(KQ31&gt;=KY$43,KQ31&lt;&gt;""),AND(KU31&gt;=KY$43,KU31&lt;&gt;""),AND(KX31&gt;=KY$43,KX31&lt;&gt;""),AND(LV31&gt;=MG$43,LV31&lt;&gt;""),AND(LY31&gt;=MG$43,LY31&lt;&gt;""),AND(MC31&gt;=MG$43,MC31&lt;&gt;""),AND(MF31&gt;=MG$43,MF31&lt;&gt;""),AND(ND31&gt;=NO$43,ND31&lt;&gt;""),AND(NG31&gt;=NO$43,NG31&lt;&gt;""),AND(NK31&gt;=NO$43,NK31&lt;&gt;""),AND(NN31&gt;=NO$43,NN31&lt;&gt;""),AND(OL31&gt;=OW$43,OL31&lt;&gt;""),AND(OO31&gt;=OW$43,OO31&lt;&gt;""),AND(OS31&gt;=OW$43,OS31&lt;&gt;""),AND(OV31&gt;=OW$43,OV31&lt;&gt;""),AND(PT31&gt;=QE$43,PT31&lt;&gt;""),AND(PW31&gt;=QE$43,PW31&lt;&gt;""),AND(QA31&gt;=QE$43,QA31&lt;&gt;""),AND(QD31&gt;=QE$43,QD31&lt;&gt;""),AND(RB31&gt;=RM$43,RB31&lt;&gt;""),AND(RE31&gt;=RM$43,RE31&lt;&gt;""),AND(RI31&gt;=RM$43,RI31&lt;&gt;""),AND(RL31&gt;=RM$43,RL31&lt;&gt;""),AND(SJ31&gt;=SU$43,SJ31&lt;&gt;""),AND(SM31&gt;=SU$43,SM31&lt;&gt;""),AND(SQ31&gt;=SU$43,SQ31&lt;&gt;""),AND(ST31&gt;=SU$43,ST31&lt;&gt;"")),"P","")</f>
        <v/>
      </c>
      <c r="J31" s="36" t="str">
        <f>IF(AND(I31="P",H31=""),"No DD",IF(OR(AND(AO31&gt;=AY$42,AO31&lt;&gt;"",AQ31&gt;=AY$46,AQ31&lt;&gt;"",AN31=""),AND(AR31&gt;=AY$42,AR31&lt;&gt;"",AT31&gt;=AY$46,AT31&lt;&gt;"",AN31=""),AND(AV31&gt;=AY$42,AV31&lt;&gt;"",AX31&gt;=AY$46,AX31&lt;&gt;"",AN31=""),AND(BP31&gt;=BZ$42,BP31&lt;&gt;"",BR31&gt;=BZ$46,BR31&lt;&gt;"",BO31=""),AND(BS31&gt;=BZ$42,BS31&lt;&gt;"",BU31&gt;=BZ$46,BU31&lt;&gt;"",BO31=""),AND(BW31&gt;=BZ$42,BW31&lt;&gt;"",BY31&gt;=BZ$46,BY31&lt;&gt;"",BO31=""),AND(CQ31&gt;=DA$42,CQ31&lt;&gt;"",CS31&gt;=DA$46,CS31&lt;&gt;"",CP31=""),AND(CT31&gt;=DA$42,CT31&lt;&gt;"",CV31&gt;=DA$46,CV31&lt;&gt;"",CP31=""),AND(CX31&gt;=DA$42,CX31&lt;&gt;"",CZ31&gt;=DA$46,CZ31&lt;&gt;"",CP31=""),AND(DX31&gt;=EK$42,DX31&lt;&gt;"",DZ31&gt;=EK$46,DZ31&lt;&gt;""),AND(EA31&gt;=EK$42,EA31&lt;&gt;"",EC31&gt;=EK$46,EC31&lt;&gt;""),AND(EE31&gt;=EK$42,EE31&lt;&gt;"",EG31&gt;=EK$46,EG31&lt;&gt;""),AND(EH31&gt;=EK$42,EH31&lt;&gt;"",EJ31&gt;=EK$46,EJ31&lt;&gt;""),AND(FF31&gt;=FS$42,FF31&lt;&gt;"",FH31&gt;=FS$46,FH31&lt;&gt;""),AND(FI31&gt;=FS$42,FI31&lt;&gt;"",FK31&gt;=FS$46,FK31&lt;&gt;""),AND(FM31&gt;=FS$42,FM31&lt;&gt;"",FO31&gt;=FS$46,FO31&lt;&gt;""),AND(FP31&gt;=FS$42,FP31&lt;&gt;"",FR31&gt;=FS$46,FR31&lt;&gt;""),AND(GN31&gt;=HA$42,GN31&lt;&gt;"",GP31&gt;=HA$46,GP31&lt;&gt;""),AND(GQ31&gt;=HA$42,GQ31&lt;&gt;"",GS31&gt;=HA$46,GS31&lt;&gt;""),AND(GU31&gt;=HA$42,GU31&lt;&gt;"",GW31&gt;=HA$46,GW31&lt;&gt;""),AND(GX31&gt;=HA$42,GX31&lt;&gt;"",GZ31&gt;=HA$46,GZ31&lt;&gt;""),AND(HV31&gt;=II$42,HV31&lt;&gt;"",HX31&gt;=II$46,HX31&lt;&gt;""),AND(HY31&gt;=II$42,HY31&lt;&gt;"",IA31&gt;=II$46,IA31&lt;&gt;""),AND(IC31&gt;=II$42,IC31&lt;&gt;"",IE31&gt;=II$46,IE31&lt;&gt;""),AND(IF31&gt;=II$42,IF31&lt;&gt;"",IH31&gt;=II$46,IH31&lt;&gt;""),AND(JD31&gt;=JQ$42,JD31&lt;&gt;"",JF31&gt;=JQ$46,JF31&lt;&gt;""),AND(JG31&gt;=JQ$42,JG31&lt;&gt;"",JI31&gt;=JQ$46,JI31&lt;&gt;""),AND(JK31&gt;=JQ$42,JK31&lt;&gt;"",JM31&gt;=JQ$46,JM31&lt;&gt;""),AND(JN31&gt;=JQ$42,JN31&lt;&gt;"",JP31&gt;=JQ$46,JP31&lt;&gt;""),AND(KL31&gt;=KY$42,KL31&lt;&gt;"",KN31&gt;=KY$46,KN31&lt;&gt;""),AND(KO31&gt;=KY$42,KO31&lt;&gt;"",KQ31&gt;=KY$46,KQ31&lt;&gt;""),AND(KS31&gt;=KY$42,KS31&lt;&gt;"",KU31&gt;=KY$46,KU31&lt;&gt;""),AND(KV31&gt;=KY$42,KV31&lt;&gt;"",KX31&gt;=KY$46,KX31&lt;&gt;""),AND(LT31&gt;=MG$42,LT31&lt;&gt;"",LV31&gt;=MG$46,LV31&lt;&gt;""),AND(LW31&gt;=MG$42,LW31&lt;&gt;"",LY31&gt;=MG$46,LY31&lt;&gt;""),AND(MA31&gt;=MG$42,MA31&lt;&gt;"",MC31&gt;=MG$46,MC31&lt;&gt;""),AND(MD31&gt;=MG$42,MD31&lt;&gt;"",MF31&gt;=MG$46,MF31&lt;&gt;""),AND(NB31&gt;=NO$42,NB31&lt;&gt;"",ND31&gt;=NO$46,ND31&lt;&gt;""),AND(NE31&gt;=NO$42,NE31&lt;&gt;"",NG31&gt;=NO$46,NG31&lt;&gt;""),AND(NI31&gt;=NO$42,NI31&lt;&gt;"",NK31&gt;=NO$46,NK31&lt;&gt;""),AND(NL31&gt;=NO$42,NL31&lt;&gt;"",NN31&gt;=NO$46,NN31&lt;&gt;""),AND(OJ31&gt;=OW$42,OJ31&lt;&gt;"",OL31&gt;=OW$46,OL31&lt;&gt;""),AND(OM31&gt;=OW$42,OM31&lt;&gt;"",OO31&gt;=OW$46,OO31&lt;&gt;""),AND(OQ31&gt;=OW$42,OQ31&lt;&gt;"",OS31&gt;=OW$46,OS31&lt;&gt;""),AND(OT31&gt;=OW$42,OT31&lt;&gt;"",OV31&gt;=OW$46,OV31&lt;&gt;""),AND(PR31&gt;=QE$42,PR31&lt;&gt;"",PT31&gt;=QE$46,PT31&lt;&gt;""),AND(PU31&gt;=QE$42,PU31&lt;&gt;"",PW31&gt;=QE$46,PW31&lt;&gt;""),AND(PY31&gt;=QE$42,PY31&lt;&gt;"",QA31&gt;=QE$46,QA31&lt;&gt;""),AND(QB31&gt;=QE$42,QB31&lt;&gt;"",QD31&gt;=QE$46,QD31&lt;&gt;""),AND(QZ31&gt;=RM$42,QZ31&lt;&gt;"",RB31&gt;=RM$46,RB31&lt;&gt;""),AND(RC31&gt;=RM$42,RC31&lt;&gt;"",RE31&gt;=RM$46,RE31&lt;&gt;""),AND(RG31&gt;=RM$42,RG31&lt;&gt;"",RI31&gt;=RM$46,RI31&lt;&gt;""),AND(RJ31&gt;=RM$42,RJ31&lt;&gt;"",RL31&gt;=RM$46,RL31&lt;&gt;""),AND(SH31&gt;=SU$42,SH31&lt;&gt;"",SJ31&gt;=SU$46,SJ31&lt;&gt;""),AND(SK31&gt;=SU$42,SK31&lt;&gt;"",SM31&gt;=SU$46,SM31&lt;&gt;""),AND(SO31&gt;=SU$42,SO31&lt;&gt;"",SQ31&gt;=SU$46,SQ31&lt;&gt;""),AND(SR31&gt;=SU$42,SR31&lt;&gt;"",ST31&gt;=SU$46,ST31&lt;&gt;"")),"Merit",IF(OR(AND(AO31&gt;=AY$41,AO31&lt;&gt;"",AQ31&gt;=AY$45,AQ31&lt;&gt;"",AN31=""),AND(AR31&gt;=AY$41,AR31&lt;&gt;"",AT31&gt;=AY$45,AT31&lt;&gt;"",AN31=""),AND(AV31&gt;=AY$41,AV31&lt;&gt;"",AX31&gt;=AY$45,AX31&lt;&gt;"",AN31=""),AND(BP31&gt;=BZ$41,BP31&lt;&gt;"",BR31&gt;=BZ$45,BR31&lt;&gt;"",BO31=""),AND(BS31&gt;=BZ$41,BS31&lt;&gt;"",BU31&gt;=BZ$45,BU31&lt;&gt;"",BO31=""),AND(BW31&gt;=BZ$41,BW31&lt;&gt;"",BY31&gt;=BZ$45,BY31&lt;&gt;"",BO31=""),AND(CQ31&gt;=DA$41,CQ31&lt;&gt;"",CS31&gt;=DA$45,CS31&lt;&gt;"",CP31=""),AND(CT31&gt;=DA$41,CT31&lt;&gt;"",CV31&gt;=DA$45,CV31&lt;&gt;"",CP31=""),AND(CX31&gt;=DA$41,CX31&lt;&gt;"",CZ31&gt;=DA$45,CZ31&lt;&gt;"",CP31=""),AND(DX31&gt;=EK$41,DX31&lt;&gt;"",DZ31&gt;=EK$45,DZ31&lt;&gt;""),AND(EA31&gt;=EK$41,EA31&lt;&gt;"",EC31&gt;=EK$45,EC31&lt;&gt;""),AND(EE31&gt;=EK$41,EE31&lt;&gt;"",EG31&gt;=EK$45,EG31&lt;&gt;""),AND(EH31&gt;=EK$41,EH31&lt;&gt;"",EJ31&gt;=EK$45,EJ31&lt;&gt;""),AND(FF31&gt;=FS$41,FF31&lt;&gt;"",FH31&gt;=FS$45,FH31&lt;&gt;""),AND(FI31&gt;=FS$41,FI31&lt;&gt;"",FK31&gt;=FS$45,FK31&lt;&gt;""),AND(FM31&gt;=FS$41,FM31&lt;&gt;"",FO31&gt;=FS$45,FO31&lt;&gt;""),AND(FP31&gt;=FS$41,FP31&lt;&gt;"",FR31&gt;=FS$45,FR31&lt;&gt;""),AND(GN31&gt;=HA$41,GN31&lt;&gt;"",GP31&gt;=HA$45,GP31&lt;&gt;""),AND(GQ31&gt;=HA$41,GQ31&lt;&gt;"",GS31&gt;=HA$45,GS31&lt;&gt;""),AND(GU31&gt;=HA$41,GU31&lt;&gt;"",GW31&gt;=HA$45,GW31&lt;&gt;""),AND(GX31&gt;=HA$41,GX31&lt;&gt;"",GZ31&gt;=HA$45,GZ31&lt;&gt;""),AND(HV31&gt;=II$41,HV31&lt;&gt;"",HX31&gt;=II$45,HX31&lt;&gt;""),AND(HY31&gt;=II$41,HY31&lt;&gt;"",IA31&gt;=II$45,IA31&lt;&gt;""),AND(IC31&gt;=II$41,IC31&lt;&gt;"",IE31&gt;=II$45,IE31&lt;&gt;""),AND(IF31&gt;=II$41,IF31&lt;&gt;"",IH31&gt;=II$45,IH31&lt;&gt;""),AND(JD31&gt;=JQ$41,JD31&lt;&gt;"",JF31&gt;=JQ$45,JF31&lt;&gt;""),AND(JG31&gt;=JQ$41,JG31&lt;&gt;"",JI31&gt;=JQ$45,JI31&lt;&gt;""),AND(JK31&gt;=JQ$41,JK31&lt;&gt;"",JM31&gt;=JQ$45,JM31&lt;&gt;""),AND(JN31&gt;=JQ$41,JN31&lt;&gt;"",JP31&gt;=JQ$45,JP31&lt;&gt;""),AND(KL31&gt;=KY$41,KL31&lt;&gt;"",KN31&gt;=KY$45,KN31&lt;&gt;""),AND(KO31&gt;=KY$41,KO31&lt;&gt;"",KQ31&gt;=KY$45,KQ31&lt;&gt;""),AND(KS31&gt;=KY$41,KS31&lt;&gt;"",KU31&gt;=KY$45,KU31&lt;&gt;""),AND(KV31&gt;=KY$41,KV31&lt;&gt;"",KX31&gt;=KY$45,KX31&lt;&gt;""),AND(LT31&gt;=MG$41,LT31&lt;&gt;"",LV31&gt;=MG$45,LV31&lt;&gt;""),AND(LW31&gt;=MG$41,LW31&lt;&gt;"",LY31&gt;=MG$45,LY31&lt;&gt;""),AND(MA31&gt;=MG$41,MA31&lt;&gt;"",MC31&gt;=MG$45,MC31&lt;&gt;""),AND(MD31&gt;=MG$41,MD31&lt;&gt;"",MF31&gt;=MG$45,MF31&lt;&gt;""),AND(NB31&gt;=NO$41,NB31&lt;&gt;"",ND31&gt;=NO$45,ND31&lt;&gt;""),AND(NE31&gt;=NO$41,NE31&lt;&gt;"",NG31&gt;=NO$45,NG31&lt;&gt;""),AND(NI31&gt;=NO$41,NI31&lt;&gt;"",NK31&gt;=NO$45,NK31&lt;&gt;""),AND(NL31&gt;=NO$41,NL31&lt;&gt;"",NN31&gt;=NO$45,NN31&lt;&gt;""),AND(OJ31&gt;=OW$41,OJ31&lt;&gt;"",OL31&gt;=OW$45,OL31&lt;&gt;""),AND(OM31&gt;=OW$41,OM31&lt;&gt;"",OO31&gt;=OW$45,OO31&lt;&gt;""),AND(OQ31&gt;=OW$41,OQ31&lt;&gt;"",OS31&gt;=OW$45,OS31&lt;&gt;""),AND(OT31&gt;=OW$41,OT31&lt;&gt;"",OV31&gt;=OW$45,OV31&lt;&gt;""),AND(PR31&gt;=QE$41,PR31&lt;&gt;"",PT31&gt;=QE$45,PT31&lt;&gt;""),AND(PU31&gt;=QE$41,PU31&lt;&gt;"",PW31&gt;=QE$45,PW31&lt;&gt;""),AND(PY31&gt;=QE$41,PY31&lt;&gt;"",QA31&gt;=QE$45,QA31&lt;&gt;""),AND(QB31&gt;=QE$41,QB31&lt;&gt;"",QD31&gt;=QE$45,QD31&lt;&gt;""),AND(QZ31&gt;=RM$41,QZ31&lt;&gt;"",RB31&gt;=RM$45,RB31&lt;&gt;""),AND(RC31&gt;=RM$41,RC31&lt;&gt;"",RE31&gt;=RM$45,RE31&lt;&gt;""),AND(RG31&gt;=RM$41,RG31&lt;&gt;"",RI31&gt;=RM$45,RI31&lt;&gt;""),AND(RJ31&gt;=RM$41,RJ31&lt;&gt;"",RL31&gt;=RM$45,RL31&lt;&gt;""),AND(SH31&gt;=SU$41,SH31&lt;&gt;"",SJ31&gt;=SU$45,SJ31&lt;&gt;""),AND(SK31&gt;=SU$41,SK31&lt;&gt;"",SM31&gt;=SU$45,SM31&lt;&gt;""),AND(SO31&gt;=SU$41,SO31&lt;&gt;"",SQ31&gt;=SU$45,SQ31&lt;&gt;""),AND(SR31&gt;=SU$41,SR31&lt;&gt;"",ST31&gt;=SU$45,ST31&lt;&gt;"")),"Excellence",IF(K31="P","Worlds Team",IF(H31="P","National Team","")))))</f>
        <v/>
      </c>
      <c r="K31" s="3" t="str">
        <f>IF(OR(AND(AO31&gt;=AY$40,AO31&lt;&gt;"",AQ31&gt;=AY$44,AQ31&lt;&gt;"",AN31=""),AND(AR31&gt;=AY$40,AR31&lt;&gt;"",AT31&gt;=AY$44,AT31&lt;&gt;"",AN31=""),AND(AV31&gt;=AY$40,AV31&lt;&gt;"",AX31&gt;=AY$44,AX31&lt;&gt;"",AN31=""),AND(BP31&gt;=BZ$40,BP31&lt;&gt;"",BR31&gt;=BZ$44,BR31&lt;&gt;"",BO31=""),AND(BS31&gt;=BZ$40,BS31&lt;&gt;"",BU31&gt;=BZ$44,BU31&lt;&gt;"",BO31=""),AND(BW31&gt;=BZ$40,BW31&lt;&gt;"",BY31&gt;=BZ$44,BY31&lt;&gt;"",BO31=""),AND(CQ31&gt;=DA$40,CQ31&lt;&gt;"",CS31&gt;=DA$44,CS31&lt;&gt;"",CP31=""),AND(CT31&gt;=DA$40,CT31&lt;&gt;"",CV31&gt;=DA$44,CV31&lt;&gt;"",CP31=""),AND(CX31&gt;=DA$40,CX31&lt;&gt;"",CZ31&gt;=DA$44,CZ31&lt;&gt;"",CP31=""),AND(DX31&gt;=EK$40,DX31&lt;&gt;"",DZ31&gt;=EK$44,DZ31&lt;&gt;""),AND(EA31&gt;=EK$40,EA31&lt;&gt;"",EC31&gt;=EK$44,EC31&lt;&gt;""),AND(EE31&gt;=EK$40,EE31&lt;&gt;"",EG31&gt;=EK$44,EG31&lt;&gt;""),AND(EH31&gt;=EK$40,EH31&lt;&gt;"",EJ31&gt;=EK$44,EJ31&lt;&gt;""),AND(FF31&gt;=FS$40,FF31&lt;&gt;"",FH31&gt;=FS$44,FH31&lt;&gt;""),AND(FI31&gt;=FS$40,FI31&lt;&gt;"",FK31&gt;=FS$44,FK31&lt;&gt;""),AND(FM31&gt;=FS$40,FM31&lt;&gt;"",FO31&gt;=FS$44,FO31&lt;&gt;""),AND(FP31&gt;=FS$40,FP31&lt;&gt;"",FR31&gt;=FS$44,FR31&lt;&gt;""),AND(GN31&gt;=HA$40,GN31&lt;&gt;"",GP31&gt;=HA$44,GP31&lt;&gt;""),AND(GQ31&gt;=HA$40,GQ31&lt;&gt;"",GS31&gt;=HA$44,GS31&lt;&gt;""),AND(GU31&gt;=HA$40,GU31&lt;&gt;"",GW31&gt;=HA$44,GW31&lt;&gt;""),AND(GX31&gt;=HA$40,GX31&lt;&gt;"",GZ31&gt;=HA$44,GZ31&lt;&gt;""),AND(HV31&gt;=II$40,HV31&lt;&gt;"",HX31&gt;=II$44,HX31&lt;&gt;""),AND(HY31&gt;=II$40,HY31&lt;&gt;"",IA31&gt;=II$44,IA31&lt;&gt;""),AND(IC31&gt;=II$40,IC31&lt;&gt;"",IE31&gt;=II$44,IE31&lt;&gt;""),AND(IF31&gt;=II$40,IF31&lt;&gt;"",IH31&gt;=II$44,IH31&lt;&gt;""),AND(JD31&gt;=JQ$40,JD31&lt;&gt;"",JF31&gt;=JQ$44,JF31&lt;&gt;""),AND(JG31&gt;=JQ$40,JG31&lt;&gt;"",JI31&gt;=JQ$44,JI31&lt;&gt;""),AND(JK31&gt;=JQ$40,JK31&lt;&gt;"",JM31&gt;=JQ$44,JM31&lt;&gt;""),AND(JN31&gt;=JQ$40,JN31&lt;&gt;"",JP31&gt;=JQ$44,JP31&lt;&gt;""),AND(KL31&gt;=KY$40,KL31&lt;&gt;"",KN31&gt;=KY$44,KN31&lt;&gt;""),AND(KO31&gt;=KY$40,KO31&lt;&gt;"",KQ31&gt;=KY$44,KQ31&lt;&gt;""),AND(KS31&gt;=KY$40,KS31&lt;&gt;"",KU31&gt;=KY$44,KU31&lt;&gt;""),AND(KV31&gt;=KY$40,KV31&lt;&gt;"",KX31&gt;=KY$44,KX31&lt;&gt;""),AND(LT31&gt;=MG$40,LT31&lt;&gt;"",LV31&gt;=MG$44,LV31&lt;&gt;""),AND(LW31&gt;=MG$40,LW31&lt;&gt;"",LY31&gt;=MG$44,LY31&lt;&gt;""),AND(MA31&gt;=MG$40,MA31&lt;&gt;"",MC31&gt;=MG$44,MC31&lt;&gt;""),AND(MD31&gt;=MG$40,MD31&lt;&gt;"",MF31&gt;=MG$44,MF31&lt;&gt;""),AND(NB31&gt;=NO$40,NB31&lt;&gt;"",ND31&gt;=NO$44,ND31&lt;&gt;""),AND(NE31&gt;=NO$40,NE31&lt;&gt;"",NG31&gt;=NO$44,NG31&lt;&gt;""),AND(NI31&gt;=NO$40,NI31&lt;&gt;"",NK31&gt;=NO$44,NK31&lt;&gt;""),AND(NL31&gt;=NO$40,NL31&lt;&gt;"",NN31&gt;=NO$44,NN31&lt;&gt;""),AND(OJ31&gt;=OW$40,OJ31&lt;&gt;"",OL31&gt;=OW$44,OL31&lt;&gt;""),AND(OM31&gt;=OW$40,OM31&lt;&gt;"",OO31&gt;=OW$44,OO31&lt;&gt;""),AND(OQ31&gt;=OW$40,OQ31&lt;&gt;"",OS31&gt;=OW$44,OS31&lt;&gt;""),AND(OT31&gt;=OW$40,OT31&lt;&gt;"",OV31&gt;=OW$44,OV31&lt;&gt;""),AND(PR31&gt;=QE$40,PR31&lt;&gt;"",PT31&gt;=QE$44,PT31&lt;&gt;""),AND(PU31&gt;=QE$40,PU31&lt;&gt;"",PW31&gt;=QE$44,PW31&lt;&gt;""),AND(PY31&gt;=QE$40,PY31&lt;&gt;"",QA31&gt;=QE$44,QA31&lt;&gt;""),AND(QB31&gt;=QE$40,QB31&lt;&gt;"",QD31&gt;=QE$44,QD31&lt;&gt;""),AND(QZ31&gt;=RM$40,QZ31&lt;&gt;"",RB31&gt;=RM$44,RB31&lt;&gt;""),AND(RC31&gt;=RM$40,RC31&lt;&gt;"",RE31&gt;=RM$44,RE31&lt;&gt;""),AND(RG31&gt;=RM$40,RG31&lt;&gt;"",RI31&gt;=RM$44,RI31&lt;&gt;""),AND(RJ31&gt;=RM$40,RJ31&lt;&gt;"",RL31&gt;=RM$44,RL31&lt;&gt;""),AND(SH31&gt;=SU$40,SH31&lt;&gt;"",SJ31&gt;=SU$44,SJ31&lt;&gt;""),AND(SK31&gt;=SU$40,SK31&lt;&gt;"",SM31&gt;=SU$44,SM31&lt;&gt;""),AND(SO31&gt;=SU$40,SO31&lt;&gt;"",SQ31&gt;=SU$44,SQ31&lt;&gt;""),AND(SR31&gt;=SU$40,SR31&lt;&gt;"",ST31&gt;=SU$44,ST31&lt;&gt;"")),"P","")</f>
        <v/>
      </c>
      <c r="L31" s="8">
        <f>IF(COUNT(AQ31,AT31,BR31,BU31,CS31,CV31)&gt;0,LARGE((AQ31,AT31,BR31,BU31,CS31,CV31),1),0)</f>
        <v>43.3</v>
      </c>
      <c r="M31" s="8" t="str">
        <f>IF(L31="","",IF(OR(L31=CS31,L31=CV31),$CA$1,IF(OR(L31=BR31,L31=BU31),$AZ$1,IF(OR(L31=AQ31,L31=AT31),$Y$1,""))))</f>
        <v>2024 Elite Canada</v>
      </c>
      <c r="N31" s="8">
        <f>IF(COUNT(AQ31,AT31,BR31,BU31,CS31,CV31)&gt;1,LARGE((AQ31,AT31,BR31,BU31,CS31,CV31),2),0)</f>
        <v>23.4</v>
      </c>
      <c r="O31" s="8" t="str">
        <f>IF(N31="","",IF(OR(N31=CS31,N31=CV31),$CA$1,IF(OR(N31=BR31,N31=BU31),$AZ$1,IF(OR(N31=AQ31,N31=AT31),$Y$1,""))))</f>
        <v>2024 Elite Canada</v>
      </c>
      <c r="P31" s="8">
        <f>IF(COUNT(AQ31,AT31,BR31,BU31,CS31,CV31)&gt;2,MAX(AX31,BY31,CZ31,LARGE((AQ31,AT31,BR31,BU31,CS31,CV31),3)),IF(MAX(AX31,BY31,CZ31)&gt;0,MAX(AX31,BY31,CZ31),0))</f>
        <v>13.09</v>
      </c>
      <c r="Q31" s="8" t="str">
        <f>IF(P31="","",IF(OR(P31=CS31,P31=CV31,P31=CZ31),$CA$1,IF(OR(P31=BR31,P31=BU31,P31=BY31),$AZ$1,IF(OR(P31=AQ31,P31=AT31,P31=AX31),$Y$1,""))))</f>
        <v>2024 Nationals</v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8.1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Elite Canada</v>
      </c>
      <c r="T31" s="8">
        <f>IF(MAX(IF(AO31&gt;=$AY$39,AP31,0),IF(AR31&gt;=$AY$39,AS31,0),IF(AV31&gt;=$AY$39,AW31,0),IF(BP31&gt;=$BZ$39,BQ31,0),IF(BS31&gt;=$BZ$39,BT31,0),IF(BW31&gt;=$BZ$39,BX31,0),IF(CQ31&gt;=$DA$39,CR31,0),IF(CT31&gt;=$DA$39,CU31,0),IF(CX31&gt;=$DA$39,CY31,0),IF(DX31&gt;=$EK$39,DY31,0),IF(EA31&gt;=$EK$39,EB31,0),IF(EE31&gt;=$EK$39,EF31,0),IF(EH31&gt;=$EK$39,EI31,0),IF(FF31&gt;=$FS$39,FG31,0),IF(FI31&gt;=$FS$39,FJ31,0),IF(FM31&gt;=$FS$39,FN31,0),IF(FP31&gt;=$FS$39,FQ31,0),IF(GN31&gt;=$HA$39,GO31,0),IF(GQ31&gt;=$HA$39,GR31,0),IF(GU31&gt;=$HA$39,GV31,0),IF(GX31&gt;=$HA$39,GY31,0),IF(HV31&gt;=$II$39,HW31,0),IF(HY31&gt;=$II$39,HZ31,0),IF(IC31&gt;=$II$39,ID31,0),IF(IF31&gt;=$II$39,IG31,0),IF(JD31&gt;=$JQ$39,JE31,0),IF(JG31&gt;=$JQ$39,JH31,0),IF(JK31&gt;=$JQ$39,JL31,0),IF(JN31&gt;=$JQ$39,JO31,0),IF(KL31&gt;=$KY$39,KM31,0),IF(KO31&gt;=$KY$39,KP31,0),IF(KS31&gt;=$KY$39,KT31,0),IF(KV31&gt;=$KY$39,KW31,0),IF(LT31&gt;=$MG$39,LU31,0),IF(LW31&gt;=$MG$39,LX31,0),IF(MA31&gt;=$MG$39,MB31,0),IF(MD31&gt;=$MG$39,ME31,0),IF(NB31&gt;=$NO$39,NC31,0),IF(NE31&gt;=$NO$39,NF31,0),IF(NI31&gt;=$NO$39,NJ31,0),IF(NL31&gt;=$NO$39,NM31,0),IF(OJ31&gt;=$OW$39,OK31,0),IF(OM31&gt;=$OW$39,ON31,0),IF(OQ31&gt;=$OW$39,OR31,0),IF(OT31&gt;=$OW$39,OU31,0),IF(PR31&gt;=$QE$39,PS31,0),IF(PU31&gt;=$QE$39,PV31,0),IF(PY31&gt;=$QE$39,PZ31,0),IF(QB31&gt;=$QE$39,QC31,0),IF(QZ31&gt;=$RM$39,RA31,0),IF(RC31&gt;=$RM$39,RD31,0),IF(RG31&gt;=$RM$39,RH31,0),IF(RJ31&gt;=$RM$39,RK31,0),IF(SH31&gt;=$SU$39,SI31,0),IF(SK31&gt;=$SU$39,SL31,0),IF(SO31&gt;=$SU$39,SP31,0),IF(SR31&gt;=$SU$39,SS31,0))&gt;0,MAX(IF(AO31&gt;=$AY$39,AP31,0),IF(AR31&gt;=$AY$39,AS31,0),IF(AV31&gt;=$AY$39,AW31,0),IF(BP31&gt;=$BZ$39,BQ31,0),IF(BS31&gt;=$BZ$39,BT31,0),IF(BW31&gt;=$BZ$39,BX31,0),IF(CQ31&gt;=$DA$39,CR31,0),IF(CT31&gt;=$DA$39,CU31,0),IF(CX31&gt;=$DA$39,CY31,0),IF(DX31&gt;=$EK$39,DY31,0),IF(EA31&gt;=$EK$39,EB31,0),IF(EE31&gt;=$EK$39,EF31,0),IF(EH31&gt;=$EK$39,EI31,0),IF(FF31&gt;=$FS$39,FG31,0),IF(FI31&gt;=$FS$39,FJ31,0),IF(FM31&gt;=$FS$39,FN31,0),IF(FP31&gt;=$FS$39,FQ31,0),IF(GN31&gt;=$HA$39,GO31,0),IF(GQ31&gt;=$HA$39,GR31,0),IF(GU31&gt;=$HA$39,GV31,0),IF(GX31&gt;=$HA$39,GY31,0),IF(HV31&gt;=$II$39,HW31,0),IF(HY31&gt;=$II$39,HZ31,0),IF(IC31&gt;=$II$39,ID31,0),IF(IF31&gt;=$II$39,IG31,0),IF(JD31&gt;=$JQ$39,JE31,0),IF(JG31&gt;=$JQ$39,JH31,0),IF(JK31&gt;=$JQ$39,JL31,0),IF(JN31&gt;=$JQ$39,JO31,0),IF(KL31&gt;=$KY$39,KM31,0),IF(KO31&gt;=$KY$39,KP31,0),IF(KS31&gt;=$KY$39,KT31,0),IF(KV31&gt;=$KY$39,KW31,0),IF(LT31&gt;=$MG$39,LU31,0),IF(LW31&gt;=$MG$39,LX31,0),IF(MA31&gt;=$MG$39,MB31,0),IF(MD31&gt;=$MG$39,ME31,0),IF(NB31&gt;=$NO$39,NC31,0),IF(NE31&gt;=$NO$39,NF31,0),IF(NI31&gt;=$NO$39,NJ31,0),IF(NL31&gt;=$NO$39,NM31,0),IF(OJ31&gt;=$OW$39,OK31,0),IF(OM31&gt;=$OW$39,ON31,0),IF(OQ31&gt;=$OW$39,OR31,0),IF(OT31&gt;=$OW$39,OU31,0),IF(PR31&gt;=$QE$39,PS31,0),IF(PU31&gt;=$QE$39,PV31,0),IF(PY31&gt;=$QE$39,PZ31,0),IF(QB31&gt;=$QE$39,QC31,0),IF(QZ31&gt;=$RM$39,RA31,0),IF(RC31&gt;=$RM$39,RD31,0),IF(RG31&gt;=$RM$39,RH31,0),IF(RJ31&gt;=$RM$39,RK31,0),IF(SH31&gt;=$SU$39,SI31,0),IF(SK31&gt;=$SU$39,SL31,0),IF(SO31&gt;=$SU$39,SP31,0),IF(SR31&gt;=$SU$39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7"/>
      <c r="AO31" s="38" t="str">
        <f>IF(AA31&gt;0,AA31,"")</f>
        <v/>
      </c>
      <c r="AP31" s="38" t="str">
        <f>IF(AB31&gt;0,AB31,"")</f>
        <v/>
      </c>
      <c r="AQ31" s="40" t="str">
        <f>IF(SUM(Y31:AB31)-AC31&gt;0,SUM(Y31:AB31)-AC31,"")</f>
        <v/>
      </c>
      <c r="AR31" s="40" t="str">
        <f>IF(AF31&gt;0,AF31,"")</f>
        <v/>
      </c>
      <c r="AS31" s="40" t="str">
        <f>IF(AG31&gt;0,AG31,"")</f>
        <v/>
      </c>
      <c r="AT31" s="40" t="str">
        <f>IF(SUM(AD31:AG31)-AH31&gt;0,SUM(AD31:AG31)-AH31,"")</f>
        <v/>
      </c>
      <c r="AU31" s="40" t="str">
        <f>IF(AQ31="","",MAX(AQ31,AT31))</f>
        <v/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 t="str">
        <f>IF(SUM(AU31,AX31)&gt;0,SUM(AU31,AX31),"")</f>
        <v/>
      </c>
      <c r="AZ31" s="26">
        <v>7.4</v>
      </c>
      <c r="BA31" s="26">
        <v>4.8</v>
      </c>
      <c r="BB31" s="26">
        <v>4.5999999999999996</v>
      </c>
      <c r="BC31" s="26">
        <v>6.6</v>
      </c>
      <c r="BD31" s="26">
        <v>0</v>
      </c>
      <c r="BE31" s="26">
        <v>13</v>
      </c>
      <c r="BF31" s="26">
        <v>9.6999999999999993</v>
      </c>
      <c r="BG31" s="26">
        <v>8.1</v>
      </c>
      <c r="BH31" s="26">
        <v>13.2</v>
      </c>
      <c r="BI31" s="26">
        <v>0.7</v>
      </c>
      <c r="BJ31" s="26"/>
      <c r="BK31" s="26"/>
      <c r="BL31" s="26"/>
      <c r="BM31" s="26"/>
      <c r="BN31" s="26"/>
      <c r="BO31" s="28"/>
      <c r="BP31" s="39">
        <f>IF(BB31&gt;0,BB31,"")</f>
        <v>4.5999999999999996</v>
      </c>
      <c r="BQ31" s="39">
        <f>IF(BC31&gt;0,BC31,"")</f>
        <v>6.6</v>
      </c>
      <c r="BR31" s="11">
        <f>IF(SUM(AZ31:BC31)-BD31&gt;0,SUM(AZ31:BC31)-BD31,"")</f>
        <v>23.4</v>
      </c>
      <c r="BS31" s="11">
        <f>IF(BG31&gt;0,BG31,"")</f>
        <v>8.1</v>
      </c>
      <c r="BT31" s="11">
        <f>IF(BH31&gt;0,BH31,"")</f>
        <v>13.2</v>
      </c>
      <c r="BU31" s="11">
        <f>IF(SUM(BE31:BH31)-BI31&gt;0,SUM(BE31:BH31)-BI31,"")</f>
        <v>43.3</v>
      </c>
      <c r="BV31" s="11">
        <f>IF(BR31="","",MAX(BR31,BU31))</f>
        <v>43.3</v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>
        <f>IF(SUM(BV31,BY31)&gt;0,SUM(BV31,BY31),"")</f>
        <v>43.3</v>
      </c>
      <c r="CA31" s="22">
        <v>2.7</v>
      </c>
      <c r="CB31" s="22">
        <v>1.8</v>
      </c>
      <c r="CC31" s="22">
        <v>1.8</v>
      </c>
      <c r="CD31" s="22">
        <v>2.77</v>
      </c>
      <c r="CE31" s="22">
        <v>0</v>
      </c>
      <c r="CF31" s="22">
        <v>4</v>
      </c>
      <c r="CG31" s="22">
        <v>2.6</v>
      </c>
      <c r="CH31" s="22">
        <v>2.4</v>
      </c>
      <c r="CI31" s="22">
        <v>4.09</v>
      </c>
      <c r="CJ31" s="22">
        <v>0</v>
      </c>
      <c r="CK31" s="22"/>
      <c r="CL31" s="22"/>
      <c r="CM31" s="22"/>
      <c r="CN31" s="22"/>
      <c r="CO31" s="22"/>
      <c r="CP31" s="27"/>
      <c r="CQ31" s="38">
        <f>IF(CC31&gt;0,CC31,"")</f>
        <v>1.8</v>
      </c>
      <c r="CR31" s="38">
        <f>IF(CD31&gt;0,CD31,"")</f>
        <v>2.77</v>
      </c>
      <c r="CS31" s="40">
        <f>IF(SUM(CA31:CD31)-CE31&gt;0,SUM(CA31:CD31)-CE31,"")</f>
        <v>9.07</v>
      </c>
      <c r="CT31" s="40">
        <f>IF(CH31&gt;0,CH31,"")</f>
        <v>2.4</v>
      </c>
      <c r="CU31" s="40">
        <f>IF(CI31&gt;0,CI31,"")</f>
        <v>4.09</v>
      </c>
      <c r="CV31" s="40">
        <f>IF(SUM(CF31:CI31)-CJ31&gt;0,SUM(CF31:CI31)-CJ31,"")</f>
        <v>13.09</v>
      </c>
      <c r="CW31" s="40">
        <f>IF(CS31="","",MAX(CS31,CV31))</f>
        <v>13.09</v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>
        <f>IF(SUM(CW31,CZ31)&gt;0,SUM(CW31,CZ31),"")</f>
        <v>13.09</v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5.0500000000000007</v>
      </c>
      <c r="SW31" s="22">
        <f>IF($CP31="P",CB31,(CB31+BA31)/2)</f>
        <v>3.3</v>
      </c>
      <c r="SX31" s="22">
        <f>IF($CP31="P",CC31,(CC31+BB31)/2)</f>
        <v>3.1999999999999997</v>
      </c>
      <c r="SY31" s="22">
        <f>IF($CP31="P",CD31,(CD31+BC31)/2)</f>
        <v>4.6849999999999996</v>
      </c>
      <c r="SZ31" s="22">
        <f>IF($CP31="P",CE31,(CE31+BD31)/2)</f>
        <v>0</v>
      </c>
      <c r="TA31" s="22">
        <f>IF($CP31="P",CF31,(CF31+BE31)/2)</f>
        <v>8.5</v>
      </c>
      <c r="TB31" s="22">
        <f>IF($CP31="P",CG31,(CG31+BF31)/2)</f>
        <v>6.1499999999999995</v>
      </c>
      <c r="TC31" s="22">
        <f>IF($CP31="P",CH31,(CH31+BG31)/2)</f>
        <v>5.25</v>
      </c>
      <c r="TD31" s="22">
        <f>IF($CP31="P",CI31,(CI31+BH31)/2)</f>
        <v>8.6449999999999996</v>
      </c>
      <c r="TE31" s="22">
        <f>IF($CP31="P",CJ31,(CJ31+BI31)/2)</f>
        <v>0.35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3.1999999999999997</v>
      </c>
      <c r="TM31" s="40">
        <f>IF(SY31&gt;0,SY31,"")</f>
        <v>4.6849999999999996</v>
      </c>
      <c r="TN31" s="40">
        <f>IF(SUM(SV31:SY31)-SZ31&gt;0,SUM(SV31:SY31)-SZ31,"")</f>
        <v>16.234999999999999</v>
      </c>
      <c r="TO31" s="40">
        <f>IF(TC31&gt;0,TC31,"")</f>
        <v>5.25</v>
      </c>
      <c r="TP31" s="40">
        <f>IF(TD31&gt;0,TD31,"")</f>
        <v>8.6449999999999996</v>
      </c>
      <c r="TQ31" s="40">
        <f>IF(SUM(TA31:TD31)-TE31&gt;0,SUM(TA31:TD31)-TE31,"")</f>
        <v>28.194999999999997</v>
      </c>
      <c r="TR31" s="40">
        <f>IF(MAX(TN31,TQ31)&gt;0,MAX(TN31,TQ31),"")</f>
        <v>28.194999999999997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28.194999999999997</v>
      </c>
    </row>
    <row r="32" spans="1:542" x14ac:dyDescent="0.2">
      <c r="A32" s="4" t="str" cm="1">
        <f t="array" ref="A32">IF(AND(J32&lt;&gt;"",J32&lt;&gt;"No DD"),SUMPRODUCT((J$4:J$37&lt;&gt;"")*(J$4:J$37&lt;&gt;"No DD")*(F$4:F$37&gt;F32))+1,IF(J32="No DD",SUMPRODUCT((J$4:J$37="No DD")*(F$4:F$37&gt;F32))+1+SUMPRODUCT((J$4:J$37&lt;&gt;"")*(J$4:J$37&lt;&gt;"No DD")),""))</f>
        <v/>
      </c>
      <c r="B32" s="4" t="str" cm="1">
        <f t="array" ref="B32">IF(AND(J32&lt;&gt;"",J32&lt;&gt;"No DD",G32=""),SUMPRODUCT((J$4:J$37&lt;&gt;"")*(J$4:J$37&lt;&gt;"No DD")*(G$4:G$37="")*(F$4:F$37&gt;F32))+1,IF(J32="No DD",SUMPRODUCT((J$4:J$37="No DD")*(F$4:F$37&gt;F32)*(G$4:G$37=""))+1+SUMPRODUCT((J$4:J$37&lt;&gt;"")*(G$4:G$37="")*(J$4:J$37&lt;&gt;"No DD")),""))</f>
        <v/>
      </c>
      <c r="C32" s="5" t="s">
        <v>166</v>
      </c>
      <c r="D32" s="4" t="s">
        <v>4</v>
      </c>
      <c r="E32" s="4">
        <v>2006</v>
      </c>
      <c r="F32" s="9">
        <f>SUM(L32:V32)+SUM(L32:T32)*0.0000001+SUM(L32)*0.0000000000001</f>
        <v>72.890007289004501</v>
      </c>
      <c r="G32" s="66"/>
      <c r="H32" s="3" t="str">
        <f>IF(OR(AND(AO32&gt;=AY$39,AO32&lt;&gt;"",AQ32&gt;=AY$43,AQ32&lt;&gt;"",AN32=""),AND(AR32&gt;=AY$39,AR32&lt;&gt;"",AT32&gt;=AY$43,AT32&lt;&gt;"",AN32=""),AND(AV32&gt;=AY$39,AV32&lt;&gt;"",AX32&gt;=AY$43,AX32&lt;&gt;"",AN32=""),AND(BP32&gt;=BZ$39,BP32&lt;&gt;"",BR32&gt;=BZ$43,BR32&lt;&gt;"",BO32=""),AND(BS32&gt;=BZ$39,BS32&lt;&gt;"",BU32&gt;=BZ$43,BU32&lt;&gt;"",BO32=""),AND(BW32&gt;=BZ$39,BW32&lt;&gt;"",BY32&gt;=BZ$43,BY32&lt;&gt;"",BO32=""),AND(CQ32&gt;=DA$39,CQ32&lt;&gt;"",CS32&gt;=DA$43,CS32&lt;&gt;"",CP32=""),AND(CT32&gt;=DA$39,CT32&lt;&gt;"",CV32&gt;=DA$43,CV32&lt;&gt;"",CP32=""),AND(CX32&gt;=DA$39,CX32&lt;&gt;"",CZ32&gt;=DA$43,CZ32&lt;&gt;"",CP32=""),AND(DX32&gt;=EK$39,DX32&lt;&gt;"",DZ32&gt;=EK$43,DZ32&lt;&gt;""),AND(EA32&gt;=EK$39,EA32&lt;&gt;"",EC32&gt;=EK$43,EC32&lt;&gt;""),AND(EE32&gt;=EK$39,EE32&lt;&gt;"",EG32&gt;=EK$43,EG32&lt;&gt;""),AND(EH32&gt;=EK$39,EH32&lt;&gt;"",EJ32&gt;=EK$43,EJ32&lt;&gt;""),AND(FF32&gt;=FS$39,FF32&lt;&gt;"",FH32&gt;=FS$43,FH32&lt;&gt;""),AND(FI32&gt;=FS$39,FI32&lt;&gt;"",FK32&gt;=FS$43,FK32&lt;&gt;""),AND(FM32&gt;=FS$39,FM32&lt;&gt;"",FO32&gt;=FS$43,FO32&lt;&gt;""),AND(FP32&gt;=FS$39,FP32&lt;&gt;"",FR32&gt;=FS$43,FR32&lt;&gt;""),AND(GN32&gt;=HA$39,GN32&lt;&gt;"",GP32&gt;=HA$43,GP32&lt;&gt;""),AND(GQ32&gt;=HA$39,GQ32&lt;&gt;"",GS32&gt;=HA$43,GS32&lt;&gt;""),AND(GU32&gt;=HA$39,GU32&lt;&gt;"",GW32&gt;=HA$43,GW32&lt;&gt;""),AND(GX32&gt;=HA$39,GX32&lt;&gt;"",GZ32&gt;=HA$43,GZ32&lt;&gt;""),AND(HV32&gt;=II$39,HV32&lt;&gt;"",HX32&gt;=II$43,HX32&lt;&gt;""),AND(HY32&gt;=II$39,HY32&lt;&gt;"",IA32&gt;=II$43,IA32&lt;&gt;""),AND(IC32&gt;=II$39,IC32&lt;&gt;"",IE32&gt;=II$43,IE32&lt;&gt;""),AND(IF32&gt;=II$39,IF32&lt;&gt;"",IH32&gt;=II$43,IH32&lt;&gt;""),AND(JD32&gt;=JQ$39,JD32&lt;&gt;"",JF32&gt;=JQ$43,JF32&lt;&gt;""),AND(JG32&gt;=JQ$39,JG32&lt;&gt;"",JI32&gt;=JQ$43,JI32&lt;&gt;""),AND(JK32&gt;=JQ$39,JK32&lt;&gt;"",JM32&gt;=JQ$43,JM32&lt;&gt;""),AND(JN32&gt;=JQ$39,JN32&lt;&gt;"",JP32&gt;=JQ$43,JP32&lt;&gt;""),AND(KL32&gt;=KY$39,KL32&lt;&gt;"",KN32&gt;=KY$43,KN32&lt;&gt;""),AND(KO32&gt;=KY$39,KO32&lt;&gt;"",KQ32&gt;=KY$43,KQ32&lt;&gt;""),AND(KS32&gt;=KY$39,KS32&lt;&gt;"",KU32&gt;=KY$43,KU32&lt;&gt;""),AND(KV32&gt;=KY$39,KV32&lt;&gt;"",KX32&gt;=KY$43,KX32&lt;&gt;""),AND(LT32&gt;=MG$39,LT32&lt;&gt;"",LV32&gt;=MG$43,LV32&lt;&gt;""),AND(LW32&gt;=MG$39,LW32&lt;&gt;"",LY32&gt;=MG$43,LY32&lt;&gt;""),AND(MA32&gt;=MG$39,MA32&lt;&gt;"",MC32&gt;=MG$43,MC32&lt;&gt;""),AND(MD32&gt;=MG$39,MD32&lt;&gt;"",MF32&gt;=MG$43,MF32&lt;&gt;""),AND(NB32&gt;=NO$39,NB32&lt;&gt;"",ND32&gt;=NO$43,ND32&lt;&gt;""),AND(NE32&gt;=NO$39,NE32&lt;&gt;"",NG32&gt;=NO$43,NG32&lt;&gt;""),AND(NI32&gt;=NO$39,NI32&lt;&gt;"",NK32&gt;=NO$43,NK32&lt;&gt;""),AND(NL32&gt;=NO$39,NL32&lt;&gt;"",NN32&gt;=NO$43,NN32&lt;&gt;""),AND(OJ32&gt;=OW$39,OJ32&lt;&gt;"",OL32&gt;=OW$43,OL32&lt;&gt;""),AND(OM32&gt;=OW$39,OM32&lt;&gt;"",OO32&gt;=OW$43,OO32&lt;&gt;""),AND(OQ32&gt;=OW$39,OQ32&lt;&gt;"",OS32&gt;=OW$43,OS32&lt;&gt;""),AND(OT32&gt;=OW$39,OT32&lt;&gt;"",OV32&gt;=OW$43,OV32&lt;&gt;""),AND(PR32&gt;=QE$39,PR32&lt;&gt;"",PT32&gt;=QE$43,PT32&lt;&gt;""),AND(PU32&gt;=QE$39,PU32&lt;&gt;"",PW32&gt;=QE$43,PW32&lt;&gt;""),AND(PY32&gt;=QE$39,PY32&lt;&gt;"",QA32&gt;=QE$43,QA32&lt;&gt;""),AND(QB32&gt;=QE$39,QB32&lt;&gt;"",QD32&gt;=QE$43,QD32&lt;&gt;""),AND(QZ32&gt;=RM$39,QZ32&lt;&gt;"",RB32&gt;=RM$43,RB32&lt;&gt;""),AND(RC32&gt;=RM$39,RC32&lt;&gt;"",RE32&gt;=RM$43,RE32&lt;&gt;""),AND(RG32&gt;=RM$39,RG32&lt;&gt;"",RI32&gt;=RM$43,RI32&lt;&gt;""),AND(RJ32&gt;=RM$39,RJ32&lt;&gt;"",RL32&gt;=RM$43,RL32&lt;&gt;""),AND(SH32&gt;=SU$39,SH32&lt;&gt;"",SJ32&gt;=SU$43,SJ32&lt;&gt;""),AND(SK32&gt;=SU$39,SK32&lt;&gt;"",SM32&gt;=SU$43,SM32&lt;&gt;""),AND(SO32&gt;=SU$39,SO32&lt;&gt;"",SQ32&gt;=SU$43,SQ32&lt;&gt;""),AND(SR32&gt;=SU$39,SR32&lt;&gt;"",ST32&gt;=SU$43,ST32&lt;&gt;"")),"P","")</f>
        <v/>
      </c>
      <c r="I32" s="3" t="str">
        <f>IF(OR(AND(AQ32&gt;=AY$43,AQ32&lt;&gt;"",AN32=""),AND(AT32&gt;=AY$43,AT32&lt;&gt;"",AN32=""),AND(AX32&gt;=AY$43,AX32&lt;&gt;"",AN32=""),AND(BR32&gt;=BZ$43,BR32&lt;&gt;"",BO32=""),AND(BU32&gt;=BZ$43,BU32&lt;&gt;"",BO32=""),AND(BY32&gt;=BZ$43,BY32&lt;&gt;"",BO32=""),AND(CS32&gt;=DA$43,CS32&lt;&gt;"",CP32=""),AND(CV32&gt;=DA$43,CV32&lt;&gt;"",CP32=""),AND(CZ32&gt;=DA$43,CZ32&lt;&gt;"",CP32=""),AND(DZ32&gt;=EK$43,DZ32&lt;&gt;""),AND(EC32&gt;=EK$43,EC32&lt;&gt;""),AND(EG32&gt;=EK$43,EG32&lt;&gt;""),AND(EJ32&gt;=EK$43,EJ32&lt;&gt;""),AND(FH32&gt;=FS$43,FH32&lt;&gt;""),AND(FK32&gt;=FS$43,FK32&lt;&gt;""),AND(FO32&gt;=FS$43,FO32&lt;&gt;""),AND(FR32&gt;=FS$43,FR32&lt;&gt;""),AND(GP32&gt;=HA$43,GP32&lt;&gt;""),AND(GS32&gt;=HA$43,GS32&lt;&gt;""),AND(GW32&gt;=HA$43,GW32&lt;&gt;""),AND(GZ32&gt;=HA$43,GZ32&lt;&gt;""),AND(HX32&gt;=II$43,HX32&lt;&gt;""),AND(IA32&gt;=II$43,IA32&lt;&gt;""),AND(IE32&gt;=II$43,IE32&lt;&gt;""),AND(IH32&gt;=II$43,IH32&lt;&gt;""),AND(JF32&gt;=JQ$43,JF32&lt;&gt;""),AND(JI32&gt;=JQ$43,JI32&lt;&gt;""),AND(JM32&gt;=JQ$43,JM32&lt;&gt;""),AND(JP32&gt;=JQ$43,JP32&lt;&gt;""),AND(KN32&gt;=KY$43,KN32&lt;&gt;""),AND(KQ32&gt;=KY$43,KQ32&lt;&gt;""),AND(KU32&gt;=KY$43,KU32&lt;&gt;""),AND(KX32&gt;=KY$43,KX32&lt;&gt;""),AND(LV32&gt;=MG$43,LV32&lt;&gt;""),AND(LY32&gt;=MG$43,LY32&lt;&gt;""),AND(MC32&gt;=MG$43,MC32&lt;&gt;""),AND(MF32&gt;=MG$43,MF32&lt;&gt;""),AND(ND32&gt;=NO$43,ND32&lt;&gt;""),AND(NG32&gt;=NO$43,NG32&lt;&gt;""),AND(NK32&gt;=NO$43,NK32&lt;&gt;""),AND(NN32&gt;=NO$43,NN32&lt;&gt;""),AND(OL32&gt;=OW$43,OL32&lt;&gt;""),AND(OO32&gt;=OW$43,OO32&lt;&gt;""),AND(OS32&gt;=OW$43,OS32&lt;&gt;""),AND(OV32&gt;=OW$43,OV32&lt;&gt;""),AND(PT32&gt;=QE$43,PT32&lt;&gt;""),AND(PW32&gt;=QE$43,PW32&lt;&gt;""),AND(QA32&gt;=QE$43,QA32&lt;&gt;""),AND(QD32&gt;=QE$43,QD32&lt;&gt;""),AND(RB32&gt;=RM$43,RB32&lt;&gt;""),AND(RE32&gt;=RM$43,RE32&lt;&gt;""),AND(RI32&gt;=RM$43,RI32&lt;&gt;""),AND(RL32&gt;=RM$43,RL32&lt;&gt;""),AND(SJ32&gt;=SU$43,SJ32&lt;&gt;""),AND(SM32&gt;=SU$43,SM32&lt;&gt;""),AND(SQ32&gt;=SU$43,SQ32&lt;&gt;""),AND(ST32&gt;=SU$43,ST32&lt;&gt;"")),"P","")</f>
        <v/>
      </c>
      <c r="J32" s="36" t="str">
        <f>IF(AND(I32="P",H32=""),"No DD",IF(OR(AND(AO32&gt;=AY$42,AO32&lt;&gt;"",AQ32&gt;=AY$46,AQ32&lt;&gt;"",AN32=""),AND(AR32&gt;=AY$42,AR32&lt;&gt;"",AT32&gt;=AY$46,AT32&lt;&gt;"",AN32=""),AND(AV32&gt;=AY$42,AV32&lt;&gt;"",AX32&gt;=AY$46,AX32&lt;&gt;"",AN32=""),AND(BP32&gt;=BZ$42,BP32&lt;&gt;"",BR32&gt;=BZ$46,BR32&lt;&gt;"",BO32=""),AND(BS32&gt;=BZ$42,BS32&lt;&gt;"",BU32&gt;=BZ$46,BU32&lt;&gt;"",BO32=""),AND(BW32&gt;=BZ$42,BW32&lt;&gt;"",BY32&gt;=BZ$46,BY32&lt;&gt;"",BO32=""),AND(CQ32&gt;=DA$42,CQ32&lt;&gt;"",CS32&gt;=DA$46,CS32&lt;&gt;"",CP32=""),AND(CT32&gt;=DA$42,CT32&lt;&gt;"",CV32&gt;=DA$46,CV32&lt;&gt;"",CP32=""),AND(CX32&gt;=DA$42,CX32&lt;&gt;"",CZ32&gt;=DA$46,CZ32&lt;&gt;"",CP32=""),AND(DX32&gt;=EK$42,DX32&lt;&gt;"",DZ32&gt;=EK$46,DZ32&lt;&gt;""),AND(EA32&gt;=EK$42,EA32&lt;&gt;"",EC32&gt;=EK$46,EC32&lt;&gt;""),AND(EE32&gt;=EK$42,EE32&lt;&gt;"",EG32&gt;=EK$46,EG32&lt;&gt;""),AND(EH32&gt;=EK$42,EH32&lt;&gt;"",EJ32&gt;=EK$46,EJ32&lt;&gt;""),AND(FF32&gt;=FS$42,FF32&lt;&gt;"",FH32&gt;=FS$46,FH32&lt;&gt;""),AND(FI32&gt;=FS$42,FI32&lt;&gt;"",FK32&gt;=FS$46,FK32&lt;&gt;""),AND(FM32&gt;=FS$42,FM32&lt;&gt;"",FO32&gt;=FS$46,FO32&lt;&gt;""),AND(FP32&gt;=FS$42,FP32&lt;&gt;"",FR32&gt;=FS$46,FR32&lt;&gt;""),AND(GN32&gt;=HA$42,GN32&lt;&gt;"",GP32&gt;=HA$46,GP32&lt;&gt;""),AND(GQ32&gt;=HA$42,GQ32&lt;&gt;"",GS32&gt;=HA$46,GS32&lt;&gt;""),AND(GU32&gt;=HA$42,GU32&lt;&gt;"",GW32&gt;=HA$46,GW32&lt;&gt;""),AND(GX32&gt;=HA$42,GX32&lt;&gt;"",GZ32&gt;=HA$46,GZ32&lt;&gt;""),AND(HV32&gt;=II$42,HV32&lt;&gt;"",HX32&gt;=II$46,HX32&lt;&gt;""),AND(HY32&gt;=II$42,HY32&lt;&gt;"",IA32&gt;=II$46,IA32&lt;&gt;""),AND(IC32&gt;=II$42,IC32&lt;&gt;"",IE32&gt;=II$46,IE32&lt;&gt;""),AND(IF32&gt;=II$42,IF32&lt;&gt;"",IH32&gt;=II$46,IH32&lt;&gt;""),AND(JD32&gt;=JQ$42,JD32&lt;&gt;"",JF32&gt;=JQ$46,JF32&lt;&gt;""),AND(JG32&gt;=JQ$42,JG32&lt;&gt;"",JI32&gt;=JQ$46,JI32&lt;&gt;""),AND(JK32&gt;=JQ$42,JK32&lt;&gt;"",JM32&gt;=JQ$46,JM32&lt;&gt;""),AND(JN32&gt;=JQ$42,JN32&lt;&gt;"",JP32&gt;=JQ$46,JP32&lt;&gt;""),AND(KL32&gt;=KY$42,KL32&lt;&gt;"",KN32&gt;=KY$46,KN32&lt;&gt;""),AND(KO32&gt;=KY$42,KO32&lt;&gt;"",KQ32&gt;=KY$46,KQ32&lt;&gt;""),AND(KS32&gt;=KY$42,KS32&lt;&gt;"",KU32&gt;=KY$46,KU32&lt;&gt;""),AND(KV32&gt;=KY$42,KV32&lt;&gt;"",KX32&gt;=KY$46,KX32&lt;&gt;""),AND(LT32&gt;=MG$42,LT32&lt;&gt;"",LV32&gt;=MG$46,LV32&lt;&gt;""),AND(LW32&gt;=MG$42,LW32&lt;&gt;"",LY32&gt;=MG$46,LY32&lt;&gt;""),AND(MA32&gt;=MG$42,MA32&lt;&gt;"",MC32&gt;=MG$46,MC32&lt;&gt;""),AND(MD32&gt;=MG$42,MD32&lt;&gt;"",MF32&gt;=MG$46,MF32&lt;&gt;""),AND(NB32&gt;=NO$42,NB32&lt;&gt;"",ND32&gt;=NO$46,ND32&lt;&gt;""),AND(NE32&gt;=NO$42,NE32&lt;&gt;"",NG32&gt;=NO$46,NG32&lt;&gt;""),AND(NI32&gt;=NO$42,NI32&lt;&gt;"",NK32&gt;=NO$46,NK32&lt;&gt;""),AND(NL32&gt;=NO$42,NL32&lt;&gt;"",NN32&gt;=NO$46,NN32&lt;&gt;""),AND(OJ32&gt;=OW$42,OJ32&lt;&gt;"",OL32&gt;=OW$46,OL32&lt;&gt;""),AND(OM32&gt;=OW$42,OM32&lt;&gt;"",OO32&gt;=OW$46,OO32&lt;&gt;""),AND(OQ32&gt;=OW$42,OQ32&lt;&gt;"",OS32&gt;=OW$46,OS32&lt;&gt;""),AND(OT32&gt;=OW$42,OT32&lt;&gt;"",OV32&gt;=OW$46,OV32&lt;&gt;""),AND(PR32&gt;=QE$42,PR32&lt;&gt;"",PT32&gt;=QE$46,PT32&lt;&gt;""),AND(PU32&gt;=QE$42,PU32&lt;&gt;"",PW32&gt;=QE$46,PW32&lt;&gt;""),AND(PY32&gt;=QE$42,PY32&lt;&gt;"",QA32&gt;=QE$46,QA32&lt;&gt;""),AND(QB32&gt;=QE$42,QB32&lt;&gt;"",QD32&gt;=QE$46,QD32&lt;&gt;""),AND(QZ32&gt;=RM$42,QZ32&lt;&gt;"",RB32&gt;=RM$46,RB32&lt;&gt;""),AND(RC32&gt;=RM$42,RC32&lt;&gt;"",RE32&gt;=RM$46,RE32&lt;&gt;""),AND(RG32&gt;=RM$42,RG32&lt;&gt;"",RI32&gt;=RM$46,RI32&lt;&gt;""),AND(RJ32&gt;=RM$42,RJ32&lt;&gt;"",RL32&gt;=RM$46,RL32&lt;&gt;""),AND(SH32&gt;=SU$42,SH32&lt;&gt;"",SJ32&gt;=SU$46,SJ32&lt;&gt;""),AND(SK32&gt;=SU$42,SK32&lt;&gt;"",SM32&gt;=SU$46,SM32&lt;&gt;""),AND(SO32&gt;=SU$42,SO32&lt;&gt;"",SQ32&gt;=SU$46,SQ32&lt;&gt;""),AND(SR32&gt;=SU$42,SR32&lt;&gt;"",ST32&gt;=SU$46,ST32&lt;&gt;"")),"Merit",IF(OR(AND(AO32&gt;=AY$41,AO32&lt;&gt;"",AQ32&gt;=AY$45,AQ32&lt;&gt;"",AN32=""),AND(AR32&gt;=AY$41,AR32&lt;&gt;"",AT32&gt;=AY$45,AT32&lt;&gt;"",AN32=""),AND(AV32&gt;=AY$41,AV32&lt;&gt;"",AX32&gt;=AY$45,AX32&lt;&gt;"",AN32=""),AND(BP32&gt;=BZ$41,BP32&lt;&gt;"",BR32&gt;=BZ$45,BR32&lt;&gt;"",BO32=""),AND(BS32&gt;=BZ$41,BS32&lt;&gt;"",BU32&gt;=BZ$45,BU32&lt;&gt;"",BO32=""),AND(BW32&gt;=BZ$41,BW32&lt;&gt;"",BY32&gt;=BZ$45,BY32&lt;&gt;"",BO32=""),AND(CQ32&gt;=DA$41,CQ32&lt;&gt;"",CS32&gt;=DA$45,CS32&lt;&gt;"",CP32=""),AND(CT32&gt;=DA$41,CT32&lt;&gt;"",CV32&gt;=DA$45,CV32&lt;&gt;"",CP32=""),AND(CX32&gt;=DA$41,CX32&lt;&gt;"",CZ32&gt;=DA$45,CZ32&lt;&gt;"",CP32=""),AND(DX32&gt;=EK$41,DX32&lt;&gt;"",DZ32&gt;=EK$45,DZ32&lt;&gt;""),AND(EA32&gt;=EK$41,EA32&lt;&gt;"",EC32&gt;=EK$45,EC32&lt;&gt;""),AND(EE32&gt;=EK$41,EE32&lt;&gt;"",EG32&gt;=EK$45,EG32&lt;&gt;""),AND(EH32&gt;=EK$41,EH32&lt;&gt;"",EJ32&gt;=EK$45,EJ32&lt;&gt;""),AND(FF32&gt;=FS$41,FF32&lt;&gt;"",FH32&gt;=FS$45,FH32&lt;&gt;""),AND(FI32&gt;=FS$41,FI32&lt;&gt;"",FK32&gt;=FS$45,FK32&lt;&gt;""),AND(FM32&gt;=FS$41,FM32&lt;&gt;"",FO32&gt;=FS$45,FO32&lt;&gt;""),AND(FP32&gt;=FS$41,FP32&lt;&gt;"",FR32&gt;=FS$45,FR32&lt;&gt;""),AND(GN32&gt;=HA$41,GN32&lt;&gt;"",GP32&gt;=HA$45,GP32&lt;&gt;""),AND(GQ32&gt;=HA$41,GQ32&lt;&gt;"",GS32&gt;=HA$45,GS32&lt;&gt;""),AND(GU32&gt;=HA$41,GU32&lt;&gt;"",GW32&gt;=HA$45,GW32&lt;&gt;""),AND(GX32&gt;=HA$41,GX32&lt;&gt;"",GZ32&gt;=HA$45,GZ32&lt;&gt;""),AND(HV32&gt;=II$41,HV32&lt;&gt;"",HX32&gt;=II$45,HX32&lt;&gt;""),AND(HY32&gt;=II$41,HY32&lt;&gt;"",IA32&gt;=II$45,IA32&lt;&gt;""),AND(IC32&gt;=II$41,IC32&lt;&gt;"",IE32&gt;=II$45,IE32&lt;&gt;""),AND(IF32&gt;=II$41,IF32&lt;&gt;"",IH32&gt;=II$45,IH32&lt;&gt;""),AND(JD32&gt;=JQ$41,JD32&lt;&gt;"",JF32&gt;=JQ$45,JF32&lt;&gt;""),AND(JG32&gt;=JQ$41,JG32&lt;&gt;"",JI32&gt;=JQ$45,JI32&lt;&gt;""),AND(JK32&gt;=JQ$41,JK32&lt;&gt;"",JM32&gt;=JQ$45,JM32&lt;&gt;""),AND(JN32&gt;=JQ$41,JN32&lt;&gt;"",JP32&gt;=JQ$45,JP32&lt;&gt;""),AND(KL32&gt;=KY$41,KL32&lt;&gt;"",KN32&gt;=KY$45,KN32&lt;&gt;""),AND(KO32&gt;=KY$41,KO32&lt;&gt;"",KQ32&gt;=KY$45,KQ32&lt;&gt;""),AND(KS32&gt;=KY$41,KS32&lt;&gt;"",KU32&gt;=KY$45,KU32&lt;&gt;""),AND(KV32&gt;=KY$41,KV32&lt;&gt;"",KX32&gt;=KY$45,KX32&lt;&gt;""),AND(LT32&gt;=MG$41,LT32&lt;&gt;"",LV32&gt;=MG$45,LV32&lt;&gt;""),AND(LW32&gt;=MG$41,LW32&lt;&gt;"",LY32&gt;=MG$45,LY32&lt;&gt;""),AND(MA32&gt;=MG$41,MA32&lt;&gt;"",MC32&gt;=MG$45,MC32&lt;&gt;""),AND(MD32&gt;=MG$41,MD32&lt;&gt;"",MF32&gt;=MG$45,MF32&lt;&gt;""),AND(NB32&gt;=NO$41,NB32&lt;&gt;"",ND32&gt;=NO$45,ND32&lt;&gt;""),AND(NE32&gt;=NO$41,NE32&lt;&gt;"",NG32&gt;=NO$45,NG32&lt;&gt;""),AND(NI32&gt;=NO$41,NI32&lt;&gt;"",NK32&gt;=NO$45,NK32&lt;&gt;""),AND(NL32&gt;=NO$41,NL32&lt;&gt;"",NN32&gt;=NO$45,NN32&lt;&gt;""),AND(OJ32&gt;=OW$41,OJ32&lt;&gt;"",OL32&gt;=OW$45,OL32&lt;&gt;""),AND(OM32&gt;=OW$41,OM32&lt;&gt;"",OO32&gt;=OW$45,OO32&lt;&gt;""),AND(OQ32&gt;=OW$41,OQ32&lt;&gt;"",OS32&gt;=OW$45,OS32&lt;&gt;""),AND(OT32&gt;=OW$41,OT32&lt;&gt;"",OV32&gt;=OW$45,OV32&lt;&gt;""),AND(PR32&gt;=QE$41,PR32&lt;&gt;"",PT32&gt;=QE$45,PT32&lt;&gt;""),AND(PU32&gt;=QE$41,PU32&lt;&gt;"",PW32&gt;=QE$45,PW32&lt;&gt;""),AND(PY32&gt;=QE$41,PY32&lt;&gt;"",QA32&gt;=QE$45,QA32&lt;&gt;""),AND(QB32&gt;=QE$41,QB32&lt;&gt;"",QD32&gt;=QE$45,QD32&lt;&gt;""),AND(QZ32&gt;=RM$41,QZ32&lt;&gt;"",RB32&gt;=RM$45,RB32&lt;&gt;""),AND(RC32&gt;=RM$41,RC32&lt;&gt;"",RE32&gt;=RM$45,RE32&lt;&gt;""),AND(RG32&gt;=RM$41,RG32&lt;&gt;"",RI32&gt;=RM$45,RI32&lt;&gt;""),AND(RJ32&gt;=RM$41,RJ32&lt;&gt;"",RL32&gt;=RM$45,RL32&lt;&gt;""),AND(SH32&gt;=SU$41,SH32&lt;&gt;"",SJ32&gt;=SU$45,SJ32&lt;&gt;""),AND(SK32&gt;=SU$41,SK32&lt;&gt;"",SM32&gt;=SU$45,SM32&lt;&gt;""),AND(SO32&gt;=SU$41,SO32&lt;&gt;"",SQ32&gt;=SU$45,SQ32&lt;&gt;""),AND(SR32&gt;=SU$41,SR32&lt;&gt;"",ST32&gt;=SU$45,ST32&lt;&gt;"")),"Excellence",IF(K32="P","Worlds Team",IF(H32="P","National Team","")))))</f>
        <v/>
      </c>
      <c r="K32" s="3" t="str">
        <f>IF(OR(AND(AO32&gt;=AY$40,AO32&lt;&gt;"",AQ32&gt;=AY$44,AQ32&lt;&gt;"",AN32=""),AND(AR32&gt;=AY$40,AR32&lt;&gt;"",AT32&gt;=AY$44,AT32&lt;&gt;"",AN32=""),AND(AV32&gt;=AY$40,AV32&lt;&gt;"",AX32&gt;=AY$44,AX32&lt;&gt;"",AN32=""),AND(BP32&gt;=BZ$40,BP32&lt;&gt;"",BR32&gt;=BZ$44,BR32&lt;&gt;"",BO32=""),AND(BS32&gt;=BZ$40,BS32&lt;&gt;"",BU32&gt;=BZ$44,BU32&lt;&gt;"",BO32=""),AND(BW32&gt;=BZ$40,BW32&lt;&gt;"",BY32&gt;=BZ$44,BY32&lt;&gt;"",BO32=""),AND(CQ32&gt;=DA$40,CQ32&lt;&gt;"",CS32&gt;=DA$44,CS32&lt;&gt;"",CP32=""),AND(CT32&gt;=DA$40,CT32&lt;&gt;"",CV32&gt;=DA$44,CV32&lt;&gt;"",CP32=""),AND(CX32&gt;=DA$40,CX32&lt;&gt;"",CZ32&gt;=DA$44,CZ32&lt;&gt;"",CP32=""),AND(DX32&gt;=EK$40,DX32&lt;&gt;"",DZ32&gt;=EK$44,DZ32&lt;&gt;""),AND(EA32&gt;=EK$40,EA32&lt;&gt;"",EC32&gt;=EK$44,EC32&lt;&gt;""),AND(EE32&gt;=EK$40,EE32&lt;&gt;"",EG32&gt;=EK$44,EG32&lt;&gt;""),AND(EH32&gt;=EK$40,EH32&lt;&gt;"",EJ32&gt;=EK$44,EJ32&lt;&gt;""),AND(FF32&gt;=FS$40,FF32&lt;&gt;"",FH32&gt;=FS$44,FH32&lt;&gt;""),AND(FI32&gt;=FS$40,FI32&lt;&gt;"",FK32&gt;=FS$44,FK32&lt;&gt;""),AND(FM32&gt;=FS$40,FM32&lt;&gt;"",FO32&gt;=FS$44,FO32&lt;&gt;""),AND(FP32&gt;=FS$40,FP32&lt;&gt;"",FR32&gt;=FS$44,FR32&lt;&gt;""),AND(GN32&gt;=HA$40,GN32&lt;&gt;"",GP32&gt;=HA$44,GP32&lt;&gt;""),AND(GQ32&gt;=HA$40,GQ32&lt;&gt;"",GS32&gt;=HA$44,GS32&lt;&gt;""),AND(GU32&gt;=HA$40,GU32&lt;&gt;"",GW32&gt;=HA$44,GW32&lt;&gt;""),AND(GX32&gt;=HA$40,GX32&lt;&gt;"",GZ32&gt;=HA$44,GZ32&lt;&gt;""),AND(HV32&gt;=II$40,HV32&lt;&gt;"",HX32&gt;=II$44,HX32&lt;&gt;""),AND(HY32&gt;=II$40,HY32&lt;&gt;"",IA32&gt;=II$44,IA32&lt;&gt;""),AND(IC32&gt;=II$40,IC32&lt;&gt;"",IE32&gt;=II$44,IE32&lt;&gt;""),AND(IF32&gt;=II$40,IF32&lt;&gt;"",IH32&gt;=II$44,IH32&lt;&gt;""),AND(JD32&gt;=JQ$40,JD32&lt;&gt;"",JF32&gt;=JQ$44,JF32&lt;&gt;""),AND(JG32&gt;=JQ$40,JG32&lt;&gt;"",JI32&gt;=JQ$44,JI32&lt;&gt;""),AND(JK32&gt;=JQ$40,JK32&lt;&gt;"",JM32&gt;=JQ$44,JM32&lt;&gt;""),AND(JN32&gt;=JQ$40,JN32&lt;&gt;"",JP32&gt;=JQ$44,JP32&lt;&gt;""),AND(KL32&gt;=KY$40,KL32&lt;&gt;"",KN32&gt;=KY$44,KN32&lt;&gt;""),AND(KO32&gt;=KY$40,KO32&lt;&gt;"",KQ32&gt;=KY$44,KQ32&lt;&gt;""),AND(KS32&gt;=KY$40,KS32&lt;&gt;"",KU32&gt;=KY$44,KU32&lt;&gt;""),AND(KV32&gt;=KY$40,KV32&lt;&gt;"",KX32&gt;=KY$44,KX32&lt;&gt;""),AND(LT32&gt;=MG$40,LT32&lt;&gt;"",LV32&gt;=MG$44,LV32&lt;&gt;""),AND(LW32&gt;=MG$40,LW32&lt;&gt;"",LY32&gt;=MG$44,LY32&lt;&gt;""),AND(MA32&gt;=MG$40,MA32&lt;&gt;"",MC32&gt;=MG$44,MC32&lt;&gt;""),AND(MD32&gt;=MG$40,MD32&lt;&gt;"",MF32&gt;=MG$44,MF32&lt;&gt;""),AND(NB32&gt;=NO$40,NB32&lt;&gt;"",ND32&gt;=NO$44,ND32&lt;&gt;""),AND(NE32&gt;=NO$40,NE32&lt;&gt;"",NG32&gt;=NO$44,NG32&lt;&gt;""),AND(NI32&gt;=NO$40,NI32&lt;&gt;"",NK32&gt;=NO$44,NK32&lt;&gt;""),AND(NL32&gt;=NO$40,NL32&lt;&gt;"",NN32&gt;=NO$44,NN32&lt;&gt;""),AND(OJ32&gt;=OW$40,OJ32&lt;&gt;"",OL32&gt;=OW$44,OL32&lt;&gt;""),AND(OM32&gt;=OW$40,OM32&lt;&gt;"",OO32&gt;=OW$44,OO32&lt;&gt;""),AND(OQ32&gt;=OW$40,OQ32&lt;&gt;"",OS32&gt;=OW$44,OS32&lt;&gt;""),AND(OT32&gt;=OW$40,OT32&lt;&gt;"",OV32&gt;=OW$44,OV32&lt;&gt;""),AND(PR32&gt;=QE$40,PR32&lt;&gt;"",PT32&gt;=QE$44,PT32&lt;&gt;""),AND(PU32&gt;=QE$40,PU32&lt;&gt;"",PW32&gt;=QE$44,PW32&lt;&gt;""),AND(PY32&gt;=QE$40,PY32&lt;&gt;"",QA32&gt;=QE$44,QA32&lt;&gt;""),AND(QB32&gt;=QE$40,QB32&lt;&gt;"",QD32&gt;=QE$44,QD32&lt;&gt;""),AND(QZ32&gt;=RM$40,QZ32&lt;&gt;"",RB32&gt;=RM$44,RB32&lt;&gt;""),AND(RC32&gt;=RM$40,RC32&lt;&gt;"",RE32&gt;=RM$44,RE32&lt;&gt;""),AND(RG32&gt;=RM$40,RG32&lt;&gt;"",RI32&gt;=RM$44,RI32&lt;&gt;""),AND(RJ32&gt;=RM$40,RJ32&lt;&gt;"",RL32&gt;=RM$44,RL32&lt;&gt;""),AND(SH32&gt;=SU$40,SH32&lt;&gt;"",SJ32&gt;=SU$44,SJ32&lt;&gt;""),AND(SK32&gt;=SU$40,SK32&lt;&gt;"",SM32&gt;=SU$44,SM32&lt;&gt;""),AND(SO32&gt;=SU$40,SO32&lt;&gt;"",SQ32&gt;=SU$44,SQ32&lt;&gt;""),AND(SR32&gt;=SU$40,SR32&lt;&gt;"",ST32&gt;=SU$44,ST32&lt;&gt;"")),"P","")</f>
        <v/>
      </c>
      <c r="L32" s="8">
        <f>IF(COUNT(AQ32,AT32,BR32,BU32,CS32,CV32)&gt;0,LARGE((AQ32,AT32,BR32,BU32,CS32,CV32),1),0)</f>
        <v>45.01</v>
      </c>
      <c r="M32" s="8" t="str">
        <f>IF(L32="","",IF(OR(L32=CS32,L32=CV32),$CA$1,IF(OR(L32=BR32,L32=BU32),$AZ$1,IF(OR(L32=AQ32,L32=AT32),$Y$1,""))))</f>
        <v>2024 Elite Canada</v>
      </c>
      <c r="N32" s="8">
        <f>IF(COUNT(AQ32,AT32,BR32,BU32,CS32,CV32)&gt;1,LARGE((AQ32,AT32,BR32,BU32,CS32,CV32),2),0)</f>
        <v>19.18</v>
      </c>
      <c r="O32" s="8" t="str">
        <f>IF(N32="","",IF(OR(N32=CS32,N32=CV32),$CA$1,IF(OR(N32=BR32,N32=BU32),$AZ$1,IF(OR(N32=AQ32,N32=AT32),$Y$1,""))))</f>
        <v>2024 Elite Canada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IF(P32="","",IF(OR(P32=CS32,P32=CV32,P32=CZ32),$CA$1,IF(OR(P32=BR32,P32=BU32,P32=BY32),$AZ$1,IF(OR(P32=AQ32,P32=AT32,P32=AX32),$Y$1,""))))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8.6999999999999993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Elite Canada</v>
      </c>
      <c r="T32" s="8">
        <f>IF(MAX(IF(AO32&gt;=$AY$39,AP32,0),IF(AR32&gt;=$AY$39,AS32,0),IF(AV32&gt;=$AY$39,AW32,0),IF(BP32&gt;=$BZ$39,BQ32,0),IF(BS32&gt;=$BZ$39,BT32,0),IF(BW32&gt;=$BZ$39,BX32,0),IF(CQ32&gt;=$DA$39,CR32,0),IF(CT32&gt;=$DA$39,CU32,0),IF(CX32&gt;=$DA$39,CY32,0),IF(DX32&gt;=$EK$39,DY32,0),IF(EA32&gt;=$EK$39,EB32,0),IF(EE32&gt;=$EK$39,EF32,0),IF(EH32&gt;=$EK$39,EI32,0),IF(FF32&gt;=$FS$39,FG32,0),IF(FI32&gt;=$FS$39,FJ32,0),IF(FM32&gt;=$FS$39,FN32,0),IF(FP32&gt;=$FS$39,FQ32,0),IF(GN32&gt;=$HA$39,GO32,0),IF(GQ32&gt;=$HA$39,GR32,0),IF(GU32&gt;=$HA$39,GV32,0),IF(GX32&gt;=$HA$39,GY32,0),IF(HV32&gt;=$II$39,HW32,0),IF(HY32&gt;=$II$39,HZ32,0),IF(IC32&gt;=$II$39,ID32,0),IF(IF32&gt;=$II$39,IG32,0),IF(JD32&gt;=$JQ$39,JE32,0),IF(JG32&gt;=$JQ$39,JH32,0),IF(JK32&gt;=$JQ$39,JL32,0),IF(JN32&gt;=$JQ$39,JO32,0),IF(KL32&gt;=$KY$39,KM32,0),IF(KO32&gt;=$KY$39,KP32,0),IF(KS32&gt;=$KY$39,KT32,0),IF(KV32&gt;=$KY$39,KW32,0),IF(LT32&gt;=$MG$39,LU32,0),IF(LW32&gt;=$MG$39,LX32,0),IF(MA32&gt;=$MG$39,MB32,0),IF(MD32&gt;=$MG$39,ME32,0),IF(NB32&gt;=$NO$39,NC32,0),IF(NE32&gt;=$NO$39,NF32,0),IF(NI32&gt;=$NO$39,NJ32,0),IF(NL32&gt;=$NO$39,NM32,0),IF(OJ32&gt;=$OW$39,OK32,0),IF(OM32&gt;=$OW$39,ON32,0),IF(OQ32&gt;=$OW$39,OR32,0),IF(OT32&gt;=$OW$39,OU32,0),IF(PR32&gt;=$QE$39,PS32,0),IF(PU32&gt;=$QE$39,PV32,0),IF(PY32&gt;=$QE$39,PZ32,0),IF(QB32&gt;=$QE$39,QC32,0),IF(QZ32&gt;=$RM$39,RA32,0),IF(RC32&gt;=$RM$39,RD32,0),IF(RG32&gt;=$RM$39,RH32,0),IF(RJ32&gt;=$RM$39,RK32,0),IF(SH32&gt;=$SU$39,SI32,0),IF(SK32&gt;=$SU$39,SL32,0),IF(SO32&gt;=$SU$39,SP32,0),IF(SR32&gt;=$SU$39,SS32,0))&gt;0,MAX(IF(AO32&gt;=$AY$39,AP32,0),IF(AR32&gt;=$AY$39,AS32,0),IF(AV32&gt;=$AY$39,AW32,0),IF(BP32&gt;=$BZ$39,BQ32,0),IF(BS32&gt;=$BZ$39,BT32,0),IF(BW32&gt;=$BZ$39,BX32,0),IF(CQ32&gt;=$DA$39,CR32,0),IF(CT32&gt;=$DA$39,CU32,0),IF(CX32&gt;=$DA$39,CY32,0),IF(DX32&gt;=$EK$39,DY32,0),IF(EA32&gt;=$EK$39,EB32,0),IF(EE32&gt;=$EK$39,EF32,0),IF(EH32&gt;=$EK$39,EI32,0),IF(FF32&gt;=$FS$39,FG32,0),IF(FI32&gt;=$FS$39,FJ32,0),IF(FM32&gt;=$FS$39,FN32,0),IF(FP32&gt;=$FS$39,FQ32,0),IF(GN32&gt;=$HA$39,GO32,0),IF(GQ32&gt;=$HA$39,GR32,0),IF(GU32&gt;=$HA$39,GV32,0),IF(GX32&gt;=$HA$39,GY32,0),IF(HV32&gt;=$II$39,HW32,0),IF(HY32&gt;=$II$39,HZ32,0),IF(IC32&gt;=$II$39,ID32,0),IF(IF32&gt;=$II$39,IG32,0),IF(JD32&gt;=$JQ$39,JE32,0),IF(JG32&gt;=$JQ$39,JH32,0),IF(JK32&gt;=$JQ$39,JL32,0),IF(JN32&gt;=$JQ$39,JO32,0),IF(KL32&gt;=$KY$39,KM32,0),IF(KO32&gt;=$KY$39,KP32,0),IF(KS32&gt;=$KY$39,KT32,0),IF(KV32&gt;=$KY$39,KW32,0),IF(LT32&gt;=$MG$39,LU32,0),IF(LW32&gt;=$MG$39,LX32,0),IF(MA32&gt;=$MG$39,MB32,0),IF(MD32&gt;=$MG$39,ME32,0),IF(NB32&gt;=$NO$39,NC32,0),IF(NE32&gt;=$NO$39,NF32,0),IF(NI32&gt;=$NO$39,NJ32,0),IF(NL32&gt;=$NO$39,NM32,0),IF(OJ32&gt;=$OW$39,OK32,0),IF(OM32&gt;=$OW$39,ON32,0),IF(OQ32&gt;=$OW$39,OR32,0),IF(OT32&gt;=$OW$39,OU32,0),IF(PR32&gt;=$QE$39,PS32,0),IF(PU32&gt;=$QE$39,PV32,0),IF(PY32&gt;=$QE$39,PZ32,0),IF(QB32&gt;=$QE$39,QC32,0),IF(QZ32&gt;=$RM$39,RA32,0),IF(RC32&gt;=$RM$39,RD32,0),IF(RG32&gt;=$RM$39,RH32,0),IF(RJ32&gt;=$RM$39,RK32,0),IF(SH32&gt;=$SU$39,SI32,0),IF(SK32&gt;=$SU$39,SL32,0),IF(SO32&gt;=$SU$39,SP32,0),IF(SR32&gt;=$SU$39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>
        <v>5.6</v>
      </c>
      <c r="BA32" s="26">
        <v>3.7</v>
      </c>
      <c r="BB32" s="26">
        <v>4.5999999999999996</v>
      </c>
      <c r="BC32" s="26">
        <v>5.28</v>
      </c>
      <c r="BD32" s="26">
        <v>0</v>
      </c>
      <c r="BE32" s="26">
        <v>14.1</v>
      </c>
      <c r="BF32" s="26">
        <v>9.1</v>
      </c>
      <c r="BG32" s="26">
        <v>8.6999999999999993</v>
      </c>
      <c r="BH32" s="26">
        <v>13.21</v>
      </c>
      <c r="BI32" s="26">
        <v>0.1</v>
      </c>
      <c r="BJ32" s="26"/>
      <c r="BK32" s="26"/>
      <c r="BL32" s="26"/>
      <c r="BM32" s="26"/>
      <c r="BN32" s="26"/>
      <c r="BO32" s="28"/>
      <c r="BP32" s="39">
        <f>IF(BB32&gt;0,BB32,"")</f>
        <v>4.5999999999999996</v>
      </c>
      <c r="BQ32" s="39">
        <f>IF(BC32&gt;0,BC32,"")</f>
        <v>5.28</v>
      </c>
      <c r="BR32" s="11">
        <f>IF(SUM(AZ32:BC32)-BD32&gt;0,SUM(AZ32:BC32)-BD32,"")</f>
        <v>19.18</v>
      </c>
      <c r="BS32" s="11">
        <f>IF(BG32&gt;0,BG32,"")</f>
        <v>8.6999999999999993</v>
      </c>
      <c r="BT32" s="11">
        <f>IF(BH32&gt;0,BH32,"")</f>
        <v>13.21</v>
      </c>
      <c r="BU32" s="11">
        <f>IF(SUM(BE32:BH32)-BI32&gt;0,SUM(BE32:BH32)-BI32,"")</f>
        <v>45.01</v>
      </c>
      <c r="BV32" s="11">
        <f>IF(BR32="","",MAX(BR32,BU32))</f>
        <v>45.01</v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>
        <f>IF(SUM(BV32,BY32)&gt;0,SUM(BV32,BY32),"")</f>
        <v>45.01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>IF(CC32&gt;0,CC32,"")</f>
        <v/>
      </c>
      <c r="CR32" s="38" t="str">
        <f>IF(CD32&gt;0,CD32,"")</f>
        <v/>
      </c>
      <c r="CS32" s="40" t="str">
        <f>IF(SUM(CA32:CD32)-CE32&gt;0,SUM(CA32:CD32)-CE32,"")</f>
        <v/>
      </c>
      <c r="CT32" s="40" t="str">
        <f>IF(CH32&gt;0,CH32,"")</f>
        <v/>
      </c>
      <c r="CU32" s="40" t="str">
        <f>IF(CI32&gt;0,CI32,"")</f>
        <v/>
      </c>
      <c r="CV32" s="40" t="str">
        <f>IF(SUM(CF32:CI32)-CJ32&gt;0,SUM(CF32:CI32)-CJ32,"")</f>
        <v/>
      </c>
      <c r="CW32" s="40" t="str">
        <f>IF(CS32="","",MAX(CS32,CV32))</f>
        <v/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 t="str">
        <f>IF(SUM(CW32,CZ32)&gt;0,SUM(CW32,CZ32),"")</f>
        <v/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2.8</v>
      </c>
      <c r="SW32" s="22">
        <f>IF($CP32="P",CB32,(CB32+BA32)/2)</f>
        <v>1.85</v>
      </c>
      <c r="SX32" s="22">
        <f>IF($CP32="P",CC32,(CC32+BB32)/2)</f>
        <v>2.2999999999999998</v>
      </c>
      <c r="SY32" s="22">
        <f>IF($CP32="P",CD32,(CD32+BC32)/2)</f>
        <v>2.64</v>
      </c>
      <c r="SZ32" s="22">
        <f>IF($CP32="P",CE32,(CE32+BD32)/2)</f>
        <v>0</v>
      </c>
      <c r="TA32" s="22">
        <f>IF($CP32="P",CF32,(CF32+BE32)/2)</f>
        <v>7.05</v>
      </c>
      <c r="TB32" s="22">
        <f>IF($CP32="P",CG32,(CG32+BF32)/2)</f>
        <v>4.55</v>
      </c>
      <c r="TC32" s="22">
        <f>IF($CP32="P",CH32,(CH32+BG32)/2)</f>
        <v>4.3499999999999996</v>
      </c>
      <c r="TD32" s="22">
        <f>IF($CP32="P",CI32,(CI32+BH32)/2)</f>
        <v>6.6050000000000004</v>
      </c>
      <c r="TE32" s="22">
        <f>IF($CP32="P",CJ32,(CJ32+BI32)/2)</f>
        <v>0.05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2.2999999999999998</v>
      </c>
      <c r="TM32" s="40">
        <f>IF(SY32&gt;0,SY32,"")</f>
        <v>2.64</v>
      </c>
      <c r="TN32" s="40">
        <f>IF(SUM(SV32:SY32)-SZ32&gt;0,SUM(SV32:SY32)-SZ32,"")</f>
        <v>9.59</v>
      </c>
      <c r="TO32" s="40">
        <f>IF(TC32&gt;0,TC32,"")</f>
        <v>4.3499999999999996</v>
      </c>
      <c r="TP32" s="40">
        <f>IF(TD32&gt;0,TD32,"")</f>
        <v>6.6050000000000004</v>
      </c>
      <c r="TQ32" s="40">
        <f>IF(SUM(TA32:TD32)-TE32&gt;0,SUM(TA32:TD32)-TE32,"")</f>
        <v>22.504999999999999</v>
      </c>
      <c r="TR32" s="40">
        <f>IF(MAX(TN32,TQ32)&gt;0,MAX(TN32,TQ32),"")</f>
        <v>22.504999999999999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22.504999999999999</v>
      </c>
    </row>
    <row r="33" spans="1:544" x14ac:dyDescent="0.2">
      <c r="A33" s="4" t="str" cm="1">
        <f t="array" ref="A33">IF(AND(J33&lt;&gt;"",J33&lt;&gt;"No DD"),SUMPRODUCT((J$4:J$37&lt;&gt;"")*(J$4:J$37&lt;&gt;"No DD")*(F$4:F$37&gt;F33))+1,IF(J33="No DD",SUMPRODUCT((J$4:J$37="No DD")*(F$4:F$37&gt;F33))+1+SUMPRODUCT((J$4:J$37&lt;&gt;"")*(J$4:J$37&lt;&gt;"No DD")),""))</f>
        <v/>
      </c>
      <c r="B33" s="4" t="str" cm="1">
        <f t="array" ref="B33">IF(AND(J33&lt;&gt;"",J33&lt;&gt;"No DD",G33=""),SUMPRODUCT((J$4:J$37&lt;&gt;"")*(J$4:J$37&lt;&gt;"No DD")*(G$4:G$37="")*(F$4:F$37&gt;F33))+1,IF(J33="No DD",SUMPRODUCT((J$4:J$37="No DD")*(F$4:F$37&gt;F33)*(G$4:G$37=""))+1+SUMPRODUCT((J$4:J$37&lt;&gt;"")*(G$4:G$37="")*(J$4:J$37&lt;&gt;"No DD")),""))</f>
        <v/>
      </c>
      <c r="C33" s="5" t="s">
        <v>133</v>
      </c>
      <c r="D33" s="4" t="s">
        <v>3</v>
      </c>
      <c r="E33" s="4">
        <v>2006</v>
      </c>
      <c r="F33" s="9">
        <f>SUM(L33:V33)+SUM(L33:T33)*0.0000001+SUM(L33)*0.0000000000001</f>
        <v>68.740006874004337</v>
      </c>
      <c r="G33" s="66"/>
      <c r="H33" s="3" t="str">
        <f>IF(OR(AND(AO33&gt;=AY$39,AO33&lt;&gt;"",AQ33&gt;=AY$43,AQ33&lt;&gt;"",AN33=""),AND(AR33&gt;=AY$39,AR33&lt;&gt;"",AT33&gt;=AY$43,AT33&lt;&gt;"",AN33=""),AND(AV33&gt;=AY$39,AV33&lt;&gt;"",AX33&gt;=AY$43,AX33&lt;&gt;"",AN33=""),AND(BP33&gt;=BZ$39,BP33&lt;&gt;"",BR33&gt;=BZ$43,BR33&lt;&gt;"",BO33=""),AND(BS33&gt;=BZ$39,BS33&lt;&gt;"",BU33&gt;=BZ$43,BU33&lt;&gt;"",BO33=""),AND(BW33&gt;=BZ$39,BW33&lt;&gt;"",BY33&gt;=BZ$43,BY33&lt;&gt;"",BO33=""),AND(CQ33&gt;=DA$39,CQ33&lt;&gt;"",CS33&gt;=DA$43,CS33&lt;&gt;"",CP33=""),AND(CT33&gt;=DA$39,CT33&lt;&gt;"",CV33&gt;=DA$43,CV33&lt;&gt;"",CP33=""),AND(CX33&gt;=DA$39,CX33&lt;&gt;"",CZ33&gt;=DA$43,CZ33&lt;&gt;"",CP33=""),AND(DX33&gt;=EK$39,DX33&lt;&gt;"",DZ33&gt;=EK$43,DZ33&lt;&gt;""),AND(EA33&gt;=EK$39,EA33&lt;&gt;"",EC33&gt;=EK$43,EC33&lt;&gt;""),AND(EE33&gt;=EK$39,EE33&lt;&gt;"",EG33&gt;=EK$43,EG33&lt;&gt;""),AND(EH33&gt;=EK$39,EH33&lt;&gt;"",EJ33&gt;=EK$43,EJ33&lt;&gt;""),AND(FF33&gt;=FS$39,FF33&lt;&gt;"",FH33&gt;=FS$43,FH33&lt;&gt;""),AND(FI33&gt;=FS$39,FI33&lt;&gt;"",FK33&gt;=FS$43,FK33&lt;&gt;""),AND(FM33&gt;=FS$39,FM33&lt;&gt;"",FO33&gt;=FS$43,FO33&lt;&gt;""),AND(FP33&gt;=FS$39,FP33&lt;&gt;"",FR33&gt;=FS$43,FR33&lt;&gt;""),AND(GN33&gt;=HA$39,GN33&lt;&gt;"",GP33&gt;=HA$43,GP33&lt;&gt;""),AND(GQ33&gt;=HA$39,GQ33&lt;&gt;"",GS33&gt;=HA$43,GS33&lt;&gt;""),AND(GU33&gt;=HA$39,GU33&lt;&gt;"",GW33&gt;=HA$43,GW33&lt;&gt;""),AND(GX33&gt;=HA$39,GX33&lt;&gt;"",GZ33&gt;=HA$43,GZ33&lt;&gt;""),AND(HV33&gt;=II$39,HV33&lt;&gt;"",HX33&gt;=II$43,HX33&lt;&gt;""),AND(HY33&gt;=II$39,HY33&lt;&gt;"",IA33&gt;=II$43,IA33&lt;&gt;""),AND(IC33&gt;=II$39,IC33&lt;&gt;"",IE33&gt;=II$43,IE33&lt;&gt;""),AND(IF33&gt;=II$39,IF33&lt;&gt;"",IH33&gt;=II$43,IH33&lt;&gt;""),AND(JD33&gt;=JQ$39,JD33&lt;&gt;"",JF33&gt;=JQ$43,JF33&lt;&gt;""),AND(JG33&gt;=JQ$39,JG33&lt;&gt;"",JI33&gt;=JQ$43,JI33&lt;&gt;""),AND(JK33&gt;=JQ$39,JK33&lt;&gt;"",JM33&gt;=JQ$43,JM33&lt;&gt;""),AND(JN33&gt;=JQ$39,JN33&lt;&gt;"",JP33&gt;=JQ$43,JP33&lt;&gt;""),AND(KL33&gt;=KY$39,KL33&lt;&gt;"",KN33&gt;=KY$43,KN33&lt;&gt;""),AND(KO33&gt;=KY$39,KO33&lt;&gt;"",KQ33&gt;=KY$43,KQ33&lt;&gt;""),AND(KS33&gt;=KY$39,KS33&lt;&gt;"",KU33&gt;=KY$43,KU33&lt;&gt;""),AND(KV33&gt;=KY$39,KV33&lt;&gt;"",KX33&gt;=KY$43,KX33&lt;&gt;""),AND(LT33&gt;=MG$39,LT33&lt;&gt;"",LV33&gt;=MG$43,LV33&lt;&gt;""),AND(LW33&gt;=MG$39,LW33&lt;&gt;"",LY33&gt;=MG$43,LY33&lt;&gt;""),AND(MA33&gt;=MG$39,MA33&lt;&gt;"",MC33&gt;=MG$43,MC33&lt;&gt;""),AND(MD33&gt;=MG$39,MD33&lt;&gt;"",MF33&gt;=MG$43,MF33&lt;&gt;""),AND(NB33&gt;=NO$39,NB33&lt;&gt;"",ND33&gt;=NO$43,ND33&lt;&gt;""),AND(NE33&gt;=NO$39,NE33&lt;&gt;"",NG33&gt;=NO$43,NG33&lt;&gt;""),AND(NI33&gt;=NO$39,NI33&lt;&gt;"",NK33&gt;=NO$43,NK33&lt;&gt;""),AND(NL33&gt;=NO$39,NL33&lt;&gt;"",NN33&gt;=NO$43,NN33&lt;&gt;""),AND(OJ33&gt;=OW$39,OJ33&lt;&gt;"",OL33&gt;=OW$43,OL33&lt;&gt;""),AND(OM33&gt;=OW$39,OM33&lt;&gt;"",OO33&gt;=OW$43,OO33&lt;&gt;""),AND(OQ33&gt;=OW$39,OQ33&lt;&gt;"",OS33&gt;=OW$43,OS33&lt;&gt;""),AND(OT33&gt;=OW$39,OT33&lt;&gt;"",OV33&gt;=OW$43,OV33&lt;&gt;""),AND(PR33&gt;=QE$39,PR33&lt;&gt;"",PT33&gt;=QE$43,PT33&lt;&gt;""),AND(PU33&gt;=QE$39,PU33&lt;&gt;"",PW33&gt;=QE$43,PW33&lt;&gt;""),AND(PY33&gt;=QE$39,PY33&lt;&gt;"",QA33&gt;=QE$43,QA33&lt;&gt;""),AND(QB33&gt;=QE$39,QB33&lt;&gt;"",QD33&gt;=QE$43,QD33&lt;&gt;""),AND(QZ33&gt;=RM$39,QZ33&lt;&gt;"",RB33&gt;=RM$43,RB33&lt;&gt;""),AND(RC33&gt;=RM$39,RC33&lt;&gt;"",RE33&gt;=RM$43,RE33&lt;&gt;""),AND(RG33&gt;=RM$39,RG33&lt;&gt;"",RI33&gt;=RM$43,RI33&lt;&gt;""),AND(RJ33&gt;=RM$39,RJ33&lt;&gt;"",RL33&gt;=RM$43,RL33&lt;&gt;""),AND(SH33&gt;=SU$39,SH33&lt;&gt;"",SJ33&gt;=SU$43,SJ33&lt;&gt;""),AND(SK33&gt;=SU$39,SK33&lt;&gt;"",SM33&gt;=SU$43,SM33&lt;&gt;""),AND(SO33&gt;=SU$39,SO33&lt;&gt;"",SQ33&gt;=SU$43,SQ33&lt;&gt;""),AND(SR33&gt;=SU$39,SR33&lt;&gt;"",ST33&gt;=SU$43,ST33&lt;&gt;"")),"P","")</f>
        <v/>
      </c>
      <c r="I33" s="3" t="str">
        <f>IF(OR(AND(AQ33&gt;=AY$43,AQ33&lt;&gt;"",AN33=""),AND(AT33&gt;=AY$43,AT33&lt;&gt;"",AN33=""),AND(AX33&gt;=AY$43,AX33&lt;&gt;"",AN33=""),AND(BR33&gt;=BZ$43,BR33&lt;&gt;"",BO33=""),AND(BU33&gt;=BZ$43,BU33&lt;&gt;"",BO33=""),AND(BY33&gt;=BZ$43,BY33&lt;&gt;"",BO33=""),AND(CS33&gt;=DA$43,CS33&lt;&gt;"",CP33=""),AND(CV33&gt;=DA$43,CV33&lt;&gt;"",CP33=""),AND(CZ33&gt;=DA$43,CZ33&lt;&gt;"",CP33=""),AND(DZ33&gt;=EK$43,DZ33&lt;&gt;""),AND(EC33&gt;=EK$43,EC33&lt;&gt;""),AND(EG33&gt;=EK$43,EG33&lt;&gt;""),AND(EJ33&gt;=EK$43,EJ33&lt;&gt;""),AND(FH33&gt;=FS$43,FH33&lt;&gt;""),AND(FK33&gt;=FS$43,FK33&lt;&gt;""),AND(FO33&gt;=FS$43,FO33&lt;&gt;""),AND(FR33&gt;=FS$43,FR33&lt;&gt;""),AND(GP33&gt;=HA$43,GP33&lt;&gt;""),AND(GS33&gt;=HA$43,GS33&lt;&gt;""),AND(GW33&gt;=HA$43,GW33&lt;&gt;""),AND(GZ33&gt;=HA$43,GZ33&lt;&gt;""),AND(HX33&gt;=II$43,HX33&lt;&gt;""),AND(IA33&gt;=II$43,IA33&lt;&gt;""),AND(IE33&gt;=II$43,IE33&lt;&gt;""),AND(IH33&gt;=II$43,IH33&lt;&gt;""),AND(JF33&gt;=JQ$43,JF33&lt;&gt;""),AND(JI33&gt;=JQ$43,JI33&lt;&gt;""),AND(JM33&gt;=JQ$43,JM33&lt;&gt;""),AND(JP33&gt;=JQ$43,JP33&lt;&gt;""),AND(KN33&gt;=KY$43,KN33&lt;&gt;""),AND(KQ33&gt;=KY$43,KQ33&lt;&gt;""),AND(KU33&gt;=KY$43,KU33&lt;&gt;""),AND(KX33&gt;=KY$43,KX33&lt;&gt;""),AND(LV33&gt;=MG$43,LV33&lt;&gt;""),AND(LY33&gt;=MG$43,LY33&lt;&gt;""),AND(MC33&gt;=MG$43,MC33&lt;&gt;""),AND(MF33&gt;=MG$43,MF33&lt;&gt;""),AND(ND33&gt;=NO$43,ND33&lt;&gt;""),AND(NG33&gt;=NO$43,NG33&lt;&gt;""),AND(NK33&gt;=NO$43,NK33&lt;&gt;""),AND(NN33&gt;=NO$43,NN33&lt;&gt;""),AND(OL33&gt;=OW$43,OL33&lt;&gt;""),AND(OO33&gt;=OW$43,OO33&lt;&gt;""),AND(OS33&gt;=OW$43,OS33&lt;&gt;""),AND(OV33&gt;=OW$43,OV33&lt;&gt;""),AND(PT33&gt;=QE$43,PT33&lt;&gt;""),AND(PW33&gt;=QE$43,PW33&lt;&gt;""),AND(QA33&gt;=QE$43,QA33&lt;&gt;""),AND(QD33&gt;=QE$43,QD33&lt;&gt;""),AND(RB33&gt;=RM$43,RB33&lt;&gt;""),AND(RE33&gt;=RM$43,RE33&lt;&gt;""),AND(RI33&gt;=RM$43,RI33&lt;&gt;""),AND(RL33&gt;=RM$43,RL33&lt;&gt;""),AND(SJ33&gt;=SU$43,SJ33&lt;&gt;""),AND(SM33&gt;=SU$43,SM33&lt;&gt;""),AND(SQ33&gt;=SU$43,SQ33&lt;&gt;""),AND(ST33&gt;=SU$43,ST33&lt;&gt;"")),"P","")</f>
        <v/>
      </c>
      <c r="J33" s="36" t="str">
        <f>IF(AND(I33="P",H33=""),"No DD",IF(OR(AND(AO33&gt;=AY$42,AO33&lt;&gt;"",AQ33&gt;=AY$46,AQ33&lt;&gt;"",AN33=""),AND(AR33&gt;=AY$42,AR33&lt;&gt;"",AT33&gt;=AY$46,AT33&lt;&gt;"",AN33=""),AND(AV33&gt;=AY$42,AV33&lt;&gt;"",AX33&gt;=AY$46,AX33&lt;&gt;"",AN33=""),AND(BP33&gt;=BZ$42,BP33&lt;&gt;"",BR33&gt;=BZ$46,BR33&lt;&gt;"",BO33=""),AND(BS33&gt;=BZ$42,BS33&lt;&gt;"",BU33&gt;=BZ$46,BU33&lt;&gt;"",BO33=""),AND(BW33&gt;=BZ$42,BW33&lt;&gt;"",BY33&gt;=BZ$46,BY33&lt;&gt;"",BO33=""),AND(CQ33&gt;=DA$42,CQ33&lt;&gt;"",CS33&gt;=DA$46,CS33&lt;&gt;"",CP33=""),AND(CT33&gt;=DA$42,CT33&lt;&gt;"",CV33&gt;=DA$46,CV33&lt;&gt;"",CP33=""),AND(CX33&gt;=DA$42,CX33&lt;&gt;"",CZ33&gt;=DA$46,CZ33&lt;&gt;"",CP33=""),AND(DX33&gt;=EK$42,DX33&lt;&gt;"",DZ33&gt;=EK$46,DZ33&lt;&gt;""),AND(EA33&gt;=EK$42,EA33&lt;&gt;"",EC33&gt;=EK$46,EC33&lt;&gt;""),AND(EE33&gt;=EK$42,EE33&lt;&gt;"",EG33&gt;=EK$46,EG33&lt;&gt;""),AND(EH33&gt;=EK$42,EH33&lt;&gt;"",EJ33&gt;=EK$46,EJ33&lt;&gt;""),AND(FF33&gt;=FS$42,FF33&lt;&gt;"",FH33&gt;=FS$46,FH33&lt;&gt;""),AND(FI33&gt;=FS$42,FI33&lt;&gt;"",FK33&gt;=FS$46,FK33&lt;&gt;""),AND(FM33&gt;=FS$42,FM33&lt;&gt;"",FO33&gt;=FS$46,FO33&lt;&gt;""),AND(FP33&gt;=FS$42,FP33&lt;&gt;"",FR33&gt;=FS$46,FR33&lt;&gt;""),AND(GN33&gt;=HA$42,GN33&lt;&gt;"",GP33&gt;=HA$46,GP33&lt;&gt;""),AND(GQ33&gt;=HA$42,GQ33&lt;&gt;"",GS33&gt;=HA$46,GS33&lt;&gt;""),AND(GU33&gt;=HA$42,GU33&lt;&gt;"",GW33&gt;=HA$46,GW33&lt;&gt;""),AND(GX33&gt;=HA$42,GX33&lt;&gt;"",GZ33&gt;=HA$46,GZ33&lt;&gt;""),AND(HV33&gt;=II$42,HV33&lt;&gt;"",HX33&gt;=II$46,HX33&lt;&gt;""),AND(HY33&gt;=II$42,HY33&lt;&gt;"",IA33&gt;=II$46,IA33&lt;&gt;""),AND(IC33&gt;=II$42,IC33&lt;&gt;"",IE33&gt;=II$46,IE33&lt;&gt;""),AND(IF33&gt;=II$42,IF33&lt;&gt;"",IH33&gt;=II$46,IH33&lt;&gt;""),AND(JD33&gt;=JQ$42,JD33&lt;&gt;"",JF33&gt;=JQ$46,JF33&lt;&gt;""),AND(JG33&gt;=JQ$42,JG33&lt;&gt;"",JI33&gt;=JQ$46,JI33&lt;&gt;""),AND(JK33&gt;=JQ$42,JK33&lt;&gt;"",JM33&gt;=JQ$46,JM33&lt;&gt;""),AND(JN33&gt;=JQ$42,JN33&lt;&gt;"",JP33&gt;=JQ$46,JP33&lt;&gt;""),AND(KL33&gt;=KY$42,KL33&lt;&gt;"",KN33&gt;=KY$46,KN33&lt;&gt;""),AND(KO33&gt;=KY$42,KO33&lt;&gt;"",KQ33&gt;=KY$46,KQ33&lt;&gt;""),AND(KS33&gt;=KY$42,KS33&lt;&gt;"",KU33&gt;=KY$46,KU33&lt;&gt;""),AND(KV33&gt;=KY$42,KV33&lt;&gt;"",KX33&gt;=KY$46,KX33&lt;&gt;""),AND(LT33&gt;=MG$42,LT33&lt;&gt;"",LV33&gt;=MG$46,LV33&lt;&gt;""),AND(LW33&gt;=MG$42,LW33&lt;&gt;"",LY33&gt;=MG$46,LY33&lt;&gt;""),AND(MA33&gt;=MG$42,MA33&lt;&gt;"",MC33&gt;=MG$46,MC33&lt;&gt;""),AND(MD33&gt;=MG$42,MD33&lt;&gt;"",MF33&gt;=MG$46,MF33&lt;&gt;""),AND(NB33&gt;=NO$42,NB33&lt;&gt;"",ND33&gt;=NO$46,ND33&lt;&gt;""),AND(NE33&gt;=NO$42,NE33&lt;&gt;"",NG33&gt;=NO$46,NG33&lt;&gt;""),AND(NI33&gt;=NO$42,NI33&lt;&gt;"",NK33&gt;=NO$46,NK33&lt;&gt;""),AND(NL33&gt;=NO$42,NL33&lt;&gt;"",NN33&gt;=NO$46,NN33&lt;&gt;""),AND(OJ33&gt;=OW$42,OJ33&lt;&gt;"",OL33&gt;=OW$46,OL33&lt;&gt;""),AND(OM33&gt;=OW$42,OM33&lt;&gt;"",OO33&gt;=OW$46,OO33&lt;&gt;""),AND(OQ33&gt;=OW$42,OQ33&lt;&gt;"",OS33&gt;=OW$46,OS33&lt;&gt;""),AND(OT33&gt;=OW$42,OT33&lt;&gt;"",OV33&gt;=OW$46,OV33&lt;&gt;""),AND(PR33&gt;=QE$42,PR33&lt;&gt;"",PT33&gt;=QE$46,PT33&lt;&gt;""),AND(PU33&gt;=QE$42,PU33&lt;&gt;"",PW33&gt;=QE$46,PW33&lt;&gt;""),AND(PY33&gt;=QE$42,PY33&lt;&gt;"",QA33&gt;=QE$46,QA33&lt;&gt;""),AND(QB33&gt;=QE$42,QB33&lt;&gt;"",QD33&gt;=QE$46,QD33&lt;&gt;""),AND(QZ33&gt;=RM$42,QZ33&lt;&gt;"",RB33&gt;=RM$46,RB33&lt;&gt;""),AND(RC33&gt;=RM$42,RC33&lt;&gt;"",RE33&gt;=RM$46,RE33&lt;&gt;""),AND(RG33&gt;=RM$42,RG33&lt;&gt;"",RI33&gt;=RM$46,RI33&lt;&gt;""),AND(RJ33&gt;=RM$42,RJ33&lt;&gt;"",RL33&gt;=RM$46,RL33&lt;&gt;""),AND(SH33&gt;=SU$42,SH33&lt;&gt;"",SJ33&gt;=SU$46,SJ33&lt;&gt;""),AND(SK33&gt;=SU$42,SK33&lt;&gt;"",SM33&gt;=SU$46,SM33&lt;&gt;""),AND(SO33&gt;=SU$42,SO33&lt;&gt;"",SQ33&gt;=SU$46,SQ33&lt;&gt;""),AND(SR33&gt;=SU$42,SR33&lt;&gt;"",ST33&gt;=SU$46,ST33&lt;&gt;"")),"Merit",IF(OR(AND(AO33&gt;=AY$41,AO33&lt;&gt;"",AQ33&gt;=AY$45,AQ33&lt;&gt;"",AN33=""),AND(AR33&gt;=AY$41,AR33&lt;&gt;"",AT33&gt;=AY$45,AT33&lt;&gt;"",AN33=""),AND(AV33&gt;=AY$41,AV33&lt;&gt;"",AX33&gt;=AY$45,AX33&lt;&gt;"",AN33=""),AND(BP33&gt;=BZ$41,BP33&lt;&gt;"",BR33&gt;=BZ$45,BR33&lt;&gt;"",BO33=""),AND(BS33&gt;=BZ$41,BS33&lt;&gt;"",BU33&gt;=BZ$45,BU33&lt;&gt;"",BO33=""),AND(BW33&gt;=BZ$41,BW33&lt;&gt;"",BY33&gt;=BZ$45,BY33&lt;&gt;"",BO33=""),AND(CQ33&gt;=DA$41,CQ33&lt;&gt;"",CS33&gt;=DA$45,CS33&lt;&gt;"",CP33=""),AND(CT33&gt;=DA$41,CT33&lt;&gt;"",CV33&gt;=DA$45,CV33&lt;&gt;"",CP33=""),AND(CX33&gt;=DA$41,CX33&lt;&gt;"",CZ33&gt;=DA$45,CZ33&lt;&gt;"",CP33=""),AND(DX33&gt;=EK$41,DX33&lt;&gt;"",DZ33&gt;=EK$45,DZ33&lt;&gt;""),AND(EA33&gt;=EK$41,EA33&lt;&gt;"",EC33&gt;=EK$45,EC33&lt;&gt;""),AND(EE33&gt;=EK$41,EE33&lt;&gt;"",EG33&gt;=EK$45,EG33&lt;&gt;""),AND(EH33&gt;=EK$41,EH33&lt;&gt;"",EJ33&gt;=EK$45,EJ33&lt;&gt;""),AND(FF33&gt;=FS$41,FF33&lt;&gt;"",FH33&gt;=FS$45,FH33&lt;&gt;""),AND(FI33&gt;=FS$41,FI33&lt;&gt;"",FK33&gt;=FS$45,FK33&lt;&gt;""),AND(FM33&gt;=FS$41,FM33&lt;&gt;"",FO33&gt;=FS$45,FO33&lt;&gt;""),AND(FP33&gt;=FS$41,FP33&lt;&gt;"",FR33&gt;=FS$45,FR33&lt;&gt;""),AND(GN33&gt;=HA$41,GN33&lt;&gt;"",GP33&gt;=HA$45,GP33&lt;&gt;""),AND(GQ33&gt;=HA$41,GQ33&lt;&gt;"",GS33&gt;=HA$45,GS33&lt;&gt;""),AND(GU33&gt;=HA$41,GU33&lt;&gt;"",GW33&gt;=HA$45,GW33&lt;&gt;""),AND(GX33&gt;=HA$41,GX33&lt;&gt;"",GZ33&gt;=HA$45,GZ33&lt;&gt;""),AND(HV33&gt;=II$41,HV33&lt;&gt;"",HX33&gt;=II$45,HX33&lt;&gt;""),AND(HY33&gt;=II$41,HY33&lt;&gt;"",IA33&gt;=II$45,IA33&lt;&gt;""),AND(IC33&gt;=II$41,IC33&lt;&gt;"",IE33&gt;=II$45,IE33&lt;&gt;""),AND(IF33&gt;=II$41,IF33&lt;&gt;"",IH33&gt;=II$45,IH33&lt;&gt;""),AND(JD33&gt;=JQ$41,JD33&lt;&gt;"",JF33&gt;=JQ$45,JF33&lt;&gt;""),AND(JG33&gt;=JQ$41,JG33&lt;&gt;"",JI33&gt;=JQ$45,JI33&lt;&gt;""),AND(JK33&gt;=JQ$41,JK33&lt;&gt;"",JM33&gt;=JQ$45,JM33&lt;&gt;""),AND(JN33&gt;=JQ$41,JN33&lt;&gt;"",JP33&gt;=JQ$45,JP33&lt;&gt;""),AND(KL33&gt;=KY$41,KL33&lt;&gt;"",KN33&gt;=KY$45,KN33&lt;&gt;""),AND(KO33&gt;=KY$41,KO33&lt;&gt;"",KQ33&gt;=KY$45,KQ33&lt;&gt;""),AND(KS33&gt;=KY$41,KS33&lt;&gt;"",KU33&gt;=KY$45,KU33&lt;&gt;""),AND(KV33&gt;=KY$41,KV33&lt;&gt;"",KX33&gt;=KY$45,KX33&lt;&gt;""),AND(LT33&gt;=MG$41,LT33&lt;&gt;"",LV33&gt;=MG$45,LV33&lt;&gt;""),AND(LW33&gt;=MG$41,LW33&lt;&gt;"",LY33&gt;=MG$45,LY33&lt;&gt;""),AND(MA33&gt;=MG$41,MA33&lt;&gt;"",MC33&gt;=MG$45,MC33&lt;&gt;""),AND(MD33&gt;=MG$41,MD33&lt;&gt;"",MF33&gt;=MG$45,MF33&lt;&gt;""),AND(NB33&gt;=NO$41,NB33&lt;&gt;"",ND33&gt;=NO$45,ND33&lt;&gt;""),AND(NE33&gt;=NO$41,NE33&lt;&gt;"",NG33&gt;=NO$45,NG33&lt;&gt;""),AND(NI33&gt;=NO$41,NI33&lt;&gt;"",NK33&gt;=NO$45,NK33&lt;&gt;""),AND(NL33&gt;=NO$41,NL33&lt;&gt;"",NN33&gt;=NO$45,NN33&lt;&gt;""),AND(OJ33&gt;=OW$41,OJ33&lt;&gt;"",OL33&gt;=OW$45,OL33&lt;&gt;""),AND(OM33&gt;=OW$41,OM33&lt;&gt;"",OO33&gt;=OW$45,OO33&lt;&gt;""),AND(OQ33&gt;=OW$41,OQ33&lt;&gt;"",OS33&gt;=OW$45,OS33&lt;&gt;""),AND(OT33&gt;=OW$41,OT33&lt;&gt;"",OV33&gt;=OW$45,OV33&lt;&gt;""),AND(PR33&gt;=QE$41,PR33&lt;&gt;"",PT33&gt;=QE$45,PT33&lt;&gt;""),AND(PU33&gt;=QE$41,PU33&lt;&gt;"",PW33&gt;=QE$45,PW33&lt;&gt;""),AND(PY33&gt;=QE$41,PY33&lt;&gt;"",QA33&gt;=QE$45,QA33&lt;&gt;""),AND(QB33&gt;=QE$41,QB33&lt;&gt;"",QD33&gt;=QE$45,QD33&lt;&gt;""),AND(QZ33&gt;=RM$41,QZ33&lt;&gt;"",RB33&gt;=RM$45,RB33&lt;&gt;""),AND(RC33&gt;=RM$41,RC33&lt;&gt;"",RE33&gt;=RM$45,RE33&lt;&gt;""),AND(RG33&gt;=RM$41,RG33&lt;&gt;"",RI33&gt;=RM$45,RI33&lt;&gt;""),AND(RJ33&gt;=RM$41,RJ33&lt;&gt;"",RL33&gt;=RM$45,RL33&lt;&gt;""),AND(SH33&gt;=SU$41,SH33&lt;&gt;"",SJ33&gt;=SU$45,SJ33&lt;&gt;""),AND(SK33&gt;=SU$41,SK33&lt;&gt;"",SM33&gt;=SU$45,SM33&lt;&gt;""),AND(SO33&gt;=SU$41,SO33&lt;&gt;"",SQ33&gt;=SU$45,SQ33&lt;&gt;""),AND(SR33&gt;=SU$41,SR33&lt;&gt;"",ST33&gt;=SU$45,ST33&lt;&gt;"")),"Excellence",IF(K33="P","Worlds Team",IF(H33="P","National Team","")))))</f>
        <v/>
      </c>
      <c r="K33" s="3" t="str">
        <f>IF(OR(AND(AO33&gt;=AY$40,AO33&lt;&gt;"",AQ33&gt;=AY$44,AQ33&lt;&gt;"",AN33=""),AND(AR33&gt;=AY$40,AR33&lt;&gt;"",AT33&gt;=AY$44,AT33&lt;&gt;"",AN33=""),AND(AV33&gt;=AY$40,AV33&lt;&gt;"",AX33&gt;=AY$44,AX33&lt;&gt;"",AN33=""),AND(BP33&gt;=BZ$40,BP33&lt;&gt;"",BR33&gt;=BZ$44,BR33&lt;&gt;"",BO33=""),AND(BS33&gt;=BZ$40,BS33&lt;&gt;"",BU33&gt;=BZ$44,BU33&lt;&gt;"",BO33=""),AND(BW33&gt;=BZ$40,BW33&lt;&gt;"",BY33&gt;=BZ$44,BY33&lt;&gt;"",BO33=""),AND(CQ33&gt;=DA$40,CQ33&lt;&gt;"",CS33&gt;=DA$44,CS33&lt;&gt;"",CP33=""),AND(CT33&gt;=DA$40,CT33&lt;&gt;"",CV33&gt;=DA$44,CV33&lt;&gt;"",CP33=""),AND(CX33&gt;=DA$40,CX33&lt;&gt;"",CZ33&gt;=DA$44,CZ33&lt;&gt;"",CP33=""),AND(DX33&gt;=EK$40,DX33&lt;&gt;"",DZ33&gt;=EK$44,DZ33&lt;&gt;""),AND(EA33&gt;=EK$40,EA33&lt;&gt;"",EC33&gt;=EK$44,EC33&lt;&gt;""),AND(EE33&gt;=EK$40,EE33&lt;&gt;"",EG33&gt;=EK$44,EG33&lt;&gt;""),AND(EH33&gt;=EK$40,EH33&lt;&gt;"",EJ33&gt;=EK$44,EJ33&lt;&gt;""),AND(FF33&gt;=FS$40,FF33&lt;&gt;"",FH33&gt;=FS$44,FH33&lt;&gt;""),AND(FI33&gt;=FS$40,FI33&lt;&gt;"",FK33&gt;=FS$44,FK33&lt;&gt;""),AND(FM33&gt;=FS$40,FM33&lt;&gt;"",FO33&gt;=FS$44,FO33&lt;&gt;""),AND(FP33&gt;=FS$40,FP33&lt;&gt;"",FR33&gt;=FS$44,FR33&lt;&gt;""),AND(GN33&gt;=HA$40,GN33&lt;&gt;"",GP33&gt;=HA$44,GP33&lt;&gt;""),AND(GQ33&gt;=HA$40,GQ33&lt;&gt;"",GS33&gt;=HA$44,GS33&lt;&gt;""),AND(GU33&gt;=HA$40,GU33&lt;&gt;"",GW33&gt;=HA$44,GW33&lt;&gt;""),AND(GX33&gt;=HA$40,GX33&lt;&gt;"",GZ33&gt;=HA$44,GZ33&lt;&gt;""),AND(HV33&gt;=II$40,HV33&lt;&gt;"",HX33&gt;=II$44,HX33&lt;&gt;""),AND(HY33&gt;=II$40,HY33&lt;&gt;"",IA33&gt;=II$44,IA33&lt;&gt;""),AND(IC33&gt;=II$40,IC33&lt;&gt;"",IE33&gt;=II$44,IE33&lt;&gt;""),AND(IF33&gt;=II$40,IF33&lt;&gt;"",IH33&gt;=II$44,IH33&lt;&gt;""),AND(JD33&gt;=JQ$40,JD33&lt;&gt;"",JF33&gt;=JQ$44,JF33&lt;&gt;""),AND(JG33&gt;=JQ$40,JG33&lt;&gt;"",JI33&gt;=JQ$44,JI33&lt;&gt;""),AND(JK33&gt;=JQ$40,JK33&lt;&gt;"",JM33&gt;=JQ$44,JM33&lt;&gt;""),AND(JN33&gt;=JQ$40,JN33&lt;&gt;"",JP33&gt;=JQ$44,JP33&lt;&gt;""),AND(KL33&gt;=KY$40,KL33&lt;&gt;"",KN33&gt;=KY$44,KN33&lt;&gt;""),AND(KO33&gt;=KY$40,KO33&lt;&gt;"",KQ33&gt;=KY$44,KQ33&lt;&gt;""),AND(KS33&gt;=KY$40,KS33&lt;&gt;"",KU33&gt;=KY$44,KU33&lt;&gt;""),AND(KV33&gt;=KY$40,KV33&lt;&gt;"",KX33&gt;=KY$44,KX33&lt;&gt;""),AND(LT33&gt;=MG$40,LT33&lt;&gt;"",LV33&gt;=MG$44,LV33&lt;&gt;""),AND(LW33&gt;=MG$40,LW33&lt;&gt;"",LY33&gt;=MG$44,LY33&lt;&gt;""),AND(MA33&gt;=MG$40,MA33&lt;&gt;"",MC33&gt;=MG$44,MC33&lt;&gt;""),AND(MD33&gt;=MG$40,MD33&lt;&gt;"",MF33&gt;=MG$44,MF33&lt;&gt;""),AND(NB33&gt;=NO$40,NB33&lt;&gt;"",ND33&gt;=NO$44,ND33&lt;&gt;""),AND(NE33&gt;=NO$40,NE33&lt;&gt;"",NG33&gt;=NO$44,NG33&lt;&gt;""),AND(NI33&gt;=NO$40,NI33&lt;&gt;"",NK33&gt;=NO$44,NK33&lt;&gt;""),AND(NL33&gt;=NO$40,NL33&lt;&gt;"",NN33&gt;=NO$44,NN33&lt;&gt;""),AND(OJ33&gt;=OW$40,OJ33&lt;&gt;"",OL33&gt;=OW$44,OL33&lt;&gt;""),AND(OM33&gt;=OW$40,OM33&lt;&gt;"",OO33&gt;=OW$44,OO33&lt;&gt;""),AND(OQ33&gt;=OW$40,OQ33&lt;&gt;"",OS33&gt;=OW$44,OS33&lt;&gt;""),AND(OT33&gt;=OW$40,OT33&lt;&gt;"",OV33&gt;=OW$44,OV33&lt;&gt;""),AND(PR33&gt;=QE$40,PR33&lt;&gt;"",PT33&gt;=QE$44,PT33&lt;&gt;""),AND(PU33&gt;=QE$40,PU33&lt;&gt;"",PW33&gt;=QE$44,PW33&lt;&gt;""),AND(PY33&gt;=QE$40,PY33&lt;&gt;"",QA33&gt;=QE$44,QA33&lt;&gt;""),AND(QB33&gt;=QE$40,QB33&lt;&gt;"",QD33&gt;=QE$44,QD33&lt;&gt;""),AND(QZ33&gt;=RM$40,QZ33&lt;&gt;"",RB33&gt;=RM$44,RB33&lt;&gt;""),AND(RC33&gt;=RM$40,RC33&lt;&gt;"",RE33&gt;=RM$44,RE33&lt;&gt;""),AND(RG33&gt;=RM$40,RG33&lt;&gt;"",RI33&gt;=RM$44,RI33&lt;&gt;""),AND(RJ33&gt;=RM$40,RJ33&lt;&gt;"",RL33&gt;=RM$44,RL33&lt;&gt;""),AND(SH33&gt;=SU$40,SH33&lt;&gt;"",SJ33&gt;=SU$44,SJ33&lt;&gt;""),AND(SK33&gt;=SU$40,SK33&lt;&gt;"",SM33&gt;=SU$44,SM33&lt;&gt;""),AND(SO33&gt;=SU$40,SO33&lt;&gt;"",SQ33&gt;=SU$44,SQ33&lt;&gt;""),AND(SR33&gt;=SU$40,SR33&lt;&gt;"",ST33&gt;=SU$44,ST33&lt;&gt;"")),"P","")</f>
        <v/>
      </c>
      <c r="L33" s="8">
        <f>IF(COUNT(AQ33,AT33,BR33,BU33,CS33,CV33)&gt;0,LARGE((AQ33,AT33,BR33,BU33,CS33,CV33),1),0)</f>
        <v>43.45</v>
      </c>
      <c r="M33" s="8" t="str">
        <f>IF(L33="","",IF(OR(L33=CS33,L33=CV33),$CA$1,IF(OR(L33=BR33,L33=BU33),$AZ$1,IF(OR(L33=AQ33,L33=AT33),$Y$1,""))))</f>
        <v>2024 Nationals</v>
      </c>
      <c r="N33" s="8">
        <f>IF(COUNT(AQ33,AT33,BR33,BU33,CS33,CV33)&gt;1,LARGE((AQ33,AT33,BR33,BU33,CS33,CV33),2),0)</f>
        <v>14.989999999999998</v>
      </c>
      <c r="O33" s="8" t="str">
        <f>IF(N33="","",IF(OR(N33=CS33,N33=CV33),$CA$1,IF(OR(N33=BR33,N33=BU33),$AZ$1,IF(OR(N33=AQ33,N33=AT33),$Y$1,""))))</f>
        <v>2024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IF(P33="","",IF(OR(P33=CS33,P33=CV33,P33=CZ33),$CA$1,IF(OR(P33=BR33,P33=BU33,P33=BY33),$AZ$1,IF(OR(P33=AQ33,P33=AT33,P33=AX33),$Y$1,""))))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10.3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Nationals</v>
      </c>
      <c r="T33" s="8">
        <f>IF(MAX(IF(AO33&gt;=$AY$39,AP33,0),IF(AR33&gt;=$AY$39,AS33,0),IF(AV33&gt;=$AY$39,AW33,0),IF(BP33&gt;=$BZ$39,BQ33,0),IF(BS33&gt;=$BZ$39,BT33,0),IF(BW33&gt;=$BZ$39,BX33,0),IF(CQ33&gt;=$DA$39,CR33,0),IF(CT33&gt;=$DA$39,CU33,0),IF(CX33&gt;=$DA$39,CY33,0),IF(DX33&gt;=$EK$39,DY33,0),IF(EA33&gt;=$EK$39,EB33,0),IF(EE33&gt;=$EK$39,EF33,0),IF(EH33&gt;=$EK$39,EI33,0),IF(FF33&gt;=$FS$39,FG33,0),IF(FI33&gt;=$FS$39,FJ33,0),IF(FM33&gt;=$FS$39,FN33,0),IF(FP33&gt;=$FS$39,FQ33,0),IF(GN33&gt;=$HA$39,GO33,0),IF(GQ33&gt;=$HA$39,GR33,0),IF(GU33&gt;=$HA$39,GV33,0),IF(GX33&gt;=$HA$39,GY33,0),IF(HV33&gt;=$II$39,HW33,0),IF(HY33&gt;=$II$39,HZ33,0),IF(IC33&gt;=$II$39,ID33,0),IF(IF33&gt;=$II$39,IG33,0),IF(JD33&gt;=$JQ$39,JE33,0),IF(JG33&gt;=$JQ$39,JH33,0),IF(JK33&gt;=$JQ$39,JL33,0),IF(JN33&gt;=$JQ$39,JO33,0),IF(KL33&gt;=$KY$39,KM33,0),IF(KO33&gt;=$KY$39,KP33,0),IF(KS33&gt;=$KY$39,KT33,0),IF(KV33&gt;=$KY$39,KW33,0),IF(LT33&gt;=$MG$39,LU33,0),IF(LW33&gt;=$MG$39,LX33,0),IF(MA33&gt;=$MG$39,MB33,0),IF(MD33&gt;=$MG$39,ME33,0),IF(NB33&gt;=$NO$39,NC33,0),IF(NE33&gt;=$NO$39,NF33,0),IF(NI33&gt;=$NO$39,NJ33,0),IF(NL33&gt;=$NO$39,NM33,0),IF(OJ33&gt;=$OW$39,OK33,0),IF(OM33&gt;=$OW$39,ON33,0),IF(OQ33&gt;=$OW$39,OR33,0),IF(OT33&gt;=$OW$39,OU33,0),IF(PR33&gt;=$QE$39,PS33,0),IF(PU33&gt;=$QE$39,PV33,0),IF(PY33&gt;=$QE$39,PZ33,0),IF(QB33&gt;=$QE$39,QC33,0),IF(QZ33&gt;=$RM$39,RA33,0),IF(RC33&gt;=$RM$39,RD33,0),IF(RG33&gt;=$RM$39,RH33,0),IF(RJ33&gt;=$RM$39,RK33,0),IF(SH33&gt;=$SU$39,SI33,0),IF(SK33&gt;=$SU$39,SL33,0),IF(SO33&gt;=$SU$39,SP33,0),IF(SR33&gt;=$SU$39,SS33,0))&gt;0,MAX(IF(AO33&gt;=$AY$39,AP33,0),IF(AR33&gt;=$AY$39,AS33,0),IF(AV33&gt;=$AY$39,AW33,0),IF(BP33&gt;=$BZ$39,BQ33,0),IF(BS33&gt;=$BZ$39,BT33,0),IF(BW33&gt;=$BZ$39,BX33,0),IF(CQ33&gt;=$DA$39,CR33,0),IF(CT33&gt;=$DA$39,CU33,0),IF(CX33&gt;=$DA$39,CY33,0),IF(DX33&gt;=$EK$39,DY33,0),IF(EA33&gt;=$EK$39,EB33,0),IF(EE33&gt;=$EK$39,EF33,0),IF(EH33&gt;=$EK$39,EI33,0),IF(FF33&gt;=$FS$39,FG33,0),IF(FI33&gt;=$FS$39,FJ33,0),IF(FM33&gt;=$FS$39,FN33,0),IF(FP33&gt;=$FS$39,FQ33,0),IF(GN33&gt;=$HA$39,GO33,0),IF(GQ33&gt;=$HA$39,GR33,0),IF(GU33&gt;=$HA$39,GV33,0),IF(GX33&gt;=$HA$39,GY33,0),IF(HV33&gt;=$II$39,HW33,0),IF(HY33&gt;=$II$39,HZ33,0),IF(IC33&gt;=$II$39,ID33,0),IF(IF33&gt;=$II$39,IG33,0),IF(JD33&gt;=$JQ$39,JE33,0),IF(JG33&gt;=$JQ$39,JH33,0),IF(JK33&gt;=$JQ$39,JL33,0),IF(JN33&gt;=$JQ$39,JO33,0),IF(KL33&gt;=$KY$39,KM33,0),IF(KO33&gt;=$KY$39,KP33,0),IF(KS33&gt;=$KY$39,KT33,0),IF(KV33&gt;=$KY$39,KW33,0),IF(LT33&gt;=$MG$39,LU33,0),IF(LW33&gt;=$MG$39,LX33,0),IF(MA33&gt;=$MG$39,MB33,0),IF(MD33&gt;=$MG$39,ME33,0),IF(NB33&gt;=$NO$39,NC33,0),IF(NE33&gt;=$NO$39,NF33,0),IF(NI33&gt;=$NO$39,NJ33,0),IF(NL33&gt;=$NO$39,NM33,0),IF(OJ33&gt;=$OW$39,OK33,0),IF(OM33&gt;=$OW$39,ON33,0),IF(OQ33&gt;=$OW$39,OR33,0),IF(OT33&gt;=$OW$39,OU33,0),IF(PR33&gt;=$QE$39,PS33,0),IF(PU33&gt;=$QE$39,PV33,0),IF(PY33&gt;=$QE$39,PZ33,0),IF(QB33&gt;=$QE$39,QC33,0),IF(QZ33&gt;=$RM$39,RA33,0),IF(RC33&gt;=$RM$39,RD33,0),IF(RG33&gt;=$RM$39,RH33,0),IF(RJ33&gt;=$RM$39,RK33,0),IF(SH33&gt;=$SU$39,SI33,0),IF(SK33&gt;=$SU$39,SL33,0),IF(SO33&gt;=$SU$39,SP33,0),IF(SR33&gt;=$SU$39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>IF(AA33&gt;0,AA33,"")</f>
        <v/>
      </c>
      <c r="AP33" s="38" t="str">
        <f>IF(AB33&gt;0,AB33,"")</f>
        <v/>
      </c>
      <c r="AQ33" s="40" t="str">
        <f>IF(SUM(Y33:AB33)-AC33&gt;0,SUM(Y33:AB33)-AC33,"")</f>
        <v/>
      </c>
      <c r="AR33" s="40" t="str">
        <f>IF(AF33&gt;0,AF33,"")</f>
        <v/>
      </c>
      <c r="AS33" s="40" t="str">
        <f>IF(AG33&gt;0,AG33,"")</f>
        <v/>
      </c>
      <c r="AT33" s="40" t="str">
        <f>IF(SUM(AD33:AG33)-AH33&gt;0,SUM(AD33:AG33)-AH33,"")</f>
        <v/>
      </c>
      <c r="AU33" s="40" t="str">
        <f>IF(AQ33="","",MAX(AQ33,AT33))</f>
        <v/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 t="str">
        <f>IF(SUM(AU33,AX33)&gt;0,SUM(AU33,AX33),"")</f>
        <v/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>IF(BB33&gt;0,BB33,"")</f>
        <v/>
      </c>
      <c r="BQ33" s="39" t="str">
        <f>IF(BC33&gt;0,BC33,"")</f>
        <v/>
      </c>
      <c r="BR33" s="11" t="str">
        <f>IF(SUM(AZ33:BC33)-BD33&gt;0,SUM(AZ33:BC33)-BD33,"")</f>
        <v/>
      </c>
      <c r="BS33" s="11" t="str">
        <f>IF(BG33&gt;0,BG33,"")</f>
        <v/>
      </c>
      <c r="BT33" s="11" t="str">
        <f>IF(BH33&gt;0,BH33,"")</f>
        <v/>
      </c>
      <c r="BU33" s="11" t="str">
        <f>IF(SUM(BE33:BH33)-BI33&gt;0,SUM(BE33:BH33)-BI33,"")</f>
        <v/>
      </c>
      <c r="BV33" s="11" t="str">
        <f>IF(BR33="","",MAX(BR33,BU33))</f>
        <v/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 t="str">
        <f>IF(SUM(BV33,BY33)&gt;0,SUM(BV33,BY33),"")</f>
        <v/>
      </c>
      <c r="CA33" s="22">
        <v>4.2</v>
      </c>
      <c r="CB33" s="22">
        <v>2.9</v>
      </c>
      <c r="CC33" s="22">
        <v>3.8</v>
      </c>
      <c r="CD33" s="22">
        <v>4.09</v>
      </c>
      <c r="CE33" s="22">
        <v>0</v>
      </c>
      <c r="CF33" s="22">
        <v>12</v>
      </c>
      <c r="CG33" s="22">
        <v>8.9</v>
      </c>
      <c r="CH33" s="22">
        <v>10.3</v>
      </c>
      <c r="CI33" s="22">
        <v>12.25</v>
      </c>
      <c r="CJ33" s="22">
        <v>0</v>
      </c>
      <c r="CK33" s="22"/>
      <c r="CL33" s="22"/>
      <c r="CM33" s="22"/>
      <c r="CN33" s="22"/>
      <c r="CO33" s="22"/>
      <c r="CP33" s="27"/>
      <c r="CQ33" s="38">
        <f>IF(CC33&gt;0,CC33,"")</f>
        <v>3.8</v>
      </c>
      <c r="CR33" s="38">
        <f>IF(CD33&gt;0,CD33,"")</f>
        <v>4.09</v>
      </c>
      <c r="CS33" s="40">
        <f>IF(SUM(CA33:CD33)-CE33&gt;0,SUM(CA33:CD33)-CE33,"")</f>
        <v>14.989999999999998</v>
      </c>
      <c r="CT33" s="40">
        <f>IF(CH33&gt;0,CH33,"")</f>
        <v>10.3</v>
      </c>
      <c r="CU33" s="40">
        <f>IF(CI33&gt;0,CI33,"")</f>
        <v>12.25</v>
      </c>
      <c r="CV33" s="40">
        <f>IF(SUM(CF33:CI33)-CJ33&gt;0,SUM(CF33:CI33)-CJ33,"")</f>
        <v>43.45</v>
      </c>
      <c r="CW33" s="40">
        <f>IF(CS33="","",MAX(CS33,CV33))</f>
        <v>43.45</v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>
        <f>IF(SUM(CW33,CZ33)&gt;0,SUM(CW33,CZ33),"")</f>
        <v>43.45</v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2.1</v>
      </c>
      <c r="SW33" s="22">
        <f>IF($CP33="P",CB33,(CB33+BA33)/2)</f>
        <v>1.45</v>
      </c>
      <c r="SX33" s="22">
        <f>IF($CP33="P",CC33,(CC33+BB33)/2)</f>
        <v>1.9</v>
      </c>
      <c r="SY33" s="22">
        <f>IF($CP33="P",CD33,(CD33+BC33)/2)</f>
        <v>2.0449999999999999</v>
      </c>
      <c r="SZ33" s="22">
        <f>IF($CP33="P",CE33,(CE33+BD33)/2)</f>
        <v>0</v>
      </c>
      <c r="TA33" s="22">
        <f>IF($CP33="P",CF33,(CF33+BE33)/2)</f>
        <v>6</v>
      </c>
      <c r="TB33" s="22">
        <f>IF($CP33="P",CG33,(CG33+BF33)/2)</f>
        <v>4.45</v>
      </c>
      <c r="TC33" s="22">
        <f>IF($CP33="P",CH33,(CH33+BG33)/2)</f>
        <v>5.15</v>
      </c>
      <c r="TD33" s="22">
        <f>IF($CP33="P",CI33,(CI33+BH33)/2)</f>
        <v>6.125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1.9</v>
      </c>
      <c r="TM33" s="40">
        <f>IF(SY33&gt;0,SY33,"")</f>
        <v>2.0449999999999999</v>
      </c>
      <c r="TN33" s="40">
        <f>IF(SUM(SV33:SY33)-SZ33&gt;0,SUM(SV33:SY33)-SZ33,"")</f>
        <v>7.4949999999999992</v>
      </c>
      <c r="TO33" s="40">
        <f>IF(TC33&gt;0,TC33,"")</f>
        <v>5.15</v>
      </c>
      <c r="TP33" s="40">
        <f>IF(TD33&gt;0,TD33,"")</f>
        <v>6.125</v>
      </c>
      <c r="TQ33" s="40">
        <f>IF(SUM(TA33:TD33)-TE33&gt;0,SUM(TA33:TD33)-TE33,"")</f>
        <v>21.725000000000001</v>
      </c>
      <c r="TR33" s="40">
        <f>IF(MAX(TN33,TQ33)&gt;0,MAX(TN33,TQ33),"")</f>
        <v>21.725000000000001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21.725000000000001</v>
      </c>
    </row>
    <row r="34" spans="1:544" x14ac:dyDescent="0.2">
      <c r="A34" s="4" t="str" cm="1">
        <f t="array" ref="A34">IF(AND(J34&lt;&gt;"",J34&lt;&gt;"No DD"),SUMPRODUCT((J$4:J$37&lt;&gt;"")*(J$4:J$37&lt;&gt;"No DD")*(F$4:F$37&gt;F34))+1,IF(J34="No DD",SUMPRODUCT((J$4:J$37="No DD")*(F$4:F$37&gt;F34))+1+SUMPRODUCT((J$4:J$37&lt;&gt;"")*(J$4:J$37&lt;&gt;"No DD")),""))</f>
        <v/>
      </c>
      <c r="B34" s="4" t="str" cm="1">
        <f t="array" ref="B34">IF(AND(J34&lt;&gt;"",J34&lt;&gt;"No DD",G34=""),SUMPRODUCT((J$4:J$37&lt;&gt;"")*(J$4:J$37&lt;&gt;"No DD")*(G$4:G$37="")*(F$4:F$37&gt;F34))+1,IF(J34="No DD",SUMPRODUCT((J$4:J$37="No DD")*(F$4:F$37&gt;F34)*(G$4:G$37=""))+1+SUMPRODUCT((J$4:J$37&lt;&gt;"")*(G$4:G$37="")*(J$4:J$37&lt;&gt;"No DD")),""))</f>
        <v/>
      </c>
      <c r="C34" s="5" t="s">
        <v>136</v>
      </c>
      <c r="D34" s="4" t="s">
        <v>31</v>
      </c>
      <c r="E34" s="4">
        <v>2006</v>
      </c>
      <c r="F34" s="9">
        <f>SUM(L34:V34)+SUM(L34:T34)*0.0000001+SUM(L34)*0.0000000000001</f>
        <v>62.730006273004442</v>
      </c>
      <c r="G34" s="66"/>
      <c r="H34" s="3" t="str">
        <f>IF(OR(AND(AO34&gt;=AY$39,AO34&lt;&gt;"",AQ34&gt;=AY$43,AQ34&lt;&gt;"",AN34=""),AND(AR34&gt;=AY$39,AR34&lt;&gt;"",AT34&gt;=AY$43,AT34&lt;&gt;"",AN34=""),AND(AV34&gt;=AY$39,AV34&lt;&gt;"",AX34&gt;=AY$43,AX34&lt;&gt;"",AN34=""),AND(BP34&gt;=BZ$39,BP34&lt;&gt;"",BR34&gt;=BZ$43,BR34&lt;&gt;"",BO34=""),AND(BS34&gt;=BZ$39,BS34&lt;&gt;"",BU34&gt;=BZ$43,BU34&lt;&gt;"",BO34=""),AND(BW34&gt;=BZ$39,BW34&lt;&gt;"",BY34&gt;=BZ$43,BY34&lt;&gt;"",BO34=""),AND(CQ34&gt;=DA$39,CQ34&lt;&gt;"",CS34&gt;=DA$43,CS34&lt;&gt;"",CP34=""),AND(CT34&gt;=DA$39,CT34&lt;&gt;"",CV34&gt;=DA$43,CV34&lt;&gt;"",CP34=""),AND(CX34&gt;=DA$39,CX34&lt;&gt;"",CZ34&gt;=DA$43,CZ34&lt;&gt;"",CP34=""),AND(DX34&gt;=EK$39,DX34&lt;&gt;"",DZ34&gt;=EK$43,DZ34&lt;&gt;""),AND(EA34&gt;=EK$39,EA34&lt;&gt;"",EC34&gt;=EK$43,EC34&lt;&gt;""),AND(EE34&gt;=EK$39,EE34&lt;&gt;"",EG34&gt;=EK$43,EG34&lt;&gt;""),AND(EH34&gt;=EK$39,EH34&lt;&gt;"",EJ34&gt;=EK$43,EJ34&lt;&gt;""),AND(FF34&gt;=FS$39,FF34&lt;&gt;"",FH34&gt;=FS$43,FH34&lt;&gt;""),AND(FI34&gt;=FS$39,FI34&lt;&gt;"",FK34&gt;=FS$43,FK34&lt;&gt;""),AND(FM34&gt;=FS$39,FM34&lt;&gt;"",FO34&gt;=FS$43,FO34&lt;&gt;""),AND(FP34&gt;=FS$39,FP34&lt;&gt;"",FR34&gt;=FS$43,FR34&lt;&gt;""),AND(GN34&gt;=HA$39,GN34&lt;&gt;"",GP34&gt;=HA$43,GP34&lt;&gt;""),AND(GQ34&gt;=HA$39,GQ34&lt;&gt;"",GS34&gt;=HA$43,GS34&lt;&gt;""),AND(GU34&gt;=HA$39,GU34&lt;&gt;"",GW34&gt;=HA$43,GW34&lt;&gt;""),AND(GX34&gt;=HA$39,GX34&lt;&gt;"",GZ34&gt;=HA$43,GZ34&lt;&gt;""),AND(HV34&gt;=II$39,HV34&lt;&gt;"",HX34&gt;=II$43,HX34&lt;&gt;""),AND(HY34&gt;=II$39,HY34&lt;&gt;"",IA34&gt;=II$43,IA34&lt;&gt;""),AND(IC34&gt;=II$39,IC34&lt;&gt;"",IE34&gt;=II$43,IE34&lt;&gt;""),AND(IF34&gt;=II$39,IF34&lt;&gt;"",IH34&gt;=II$43,IH34&lt;&gt;""),AND(JD34&gt;=JQ$39,JD34&lt;&gt;"",JF34&gt;=JQ$43,JF34&lt;&gt;""),AND(JG34&gt;=JQ$39,JG34&lt;&gt;"",JI34&gt;=JQ$43,JI34&lt;&gt;""),AND(JK34&gt;=JQ$39,JK34&lt;&gt;"",JM34&gt;=JQ$43,JM34&lt;&gt;""),AND(JN34&gt;=JQ$39,JN34&lt;&gt;"",JP34&gt;=JQ$43,JP34&lt;&gt;""),AND(KL34&gt;=KY$39,KL34&lt;&gt;"",KN34&gt;=KY$43,KN34&lt;&gt;""),AND(KO34&gt;=KY$39,KO34&lt;&gt;"",KQ34&gt;=KY$43,KQ34&lt;&gt;""),AND(KS34&gt;=KY$39,KS34&lt;&gt;"",KU34&gt;=KY$43,KU34&lt;&gt;""),AND(KV34&gt;=KY$39,KV34&lt;&gt;"",KX34&gt;=KY$43,KX34&lt;&gt;""),AND(LT34&gt;=MG$39,LT34&lt;&gt;"",LV34&gt;=MG$43,LV34&lt;&gt;""),AND(LW34&gt;=MG$39,LW34&lt;&gt;"",LY34&gt;=MG$43,LY34&lt;&gt;""),AND(MA34&gt;=MG$39,MA34&lt;&gt;"",MC34&gt;=MG$43,MC34&lt;&gt;""),AND(MD34&gt;=MG$39,MD34&lt;&gt;"",MF34&gt;=MG$43,MF34&lt;&gt;""),AND(NB34&gt;=NO$39,NB34&lt;&gt;"",ND34&gt;=NO$43,ND34&lt;&gt;""),AND(NE34&gt;=NO$39,NE34&lt;&gt;"",NG34&gt;=NO$43,NG34&lt;&gt;""),AND(NI34&gt;=NO$39,NI34&lt;&gt;"",NK34&gt;=NO$43,NK34&lt;&gt;""),AND(NL34&gt;=NO$39,NL34&lt;&gt;"",NN34&gt;=NO$43,NN34&lt;&gt;""),AND(OJ34&gt;=OW$39,OJ34&lt;&gt;"",OL34&gt;=OW$43,OL34&lt;&gt;""),AND(OM34&gt;=OW$39,OM34&lt;&gt;"",OO34&gt;=OW$43,OO34&lt;&gt;""),AND(OQ34&gt;=OW$39,OQ34&lt;&gt;"",OS34&gt;=OW$43,OS34&lt;&gt;""),AND(OT34&gt;=OW$39,OT34&lt;&gt;"",OV34&gt;=OW$43,OV34&lt;&gt;""),AND(PR34&gt;=QE$39,PR34&lt;&gt;"",PT34&gt;=QE$43,PT34&lt;&gt;""),AND(PU34&gt;=QE$39,PU34&lt;&gt;"",PW34&gt;=QE$43,PW34&lt;&gt;""),AND(PY34&gt;=QE$39,PY34&lt;&gt;"",QA34&gt;=QE$43,QA34&lt;&gt;""),AND(QB34&gt;=QE$39,QB34&lt;&gt;"",QD34&gt;=QE$43,QD34&lt;&gt;""),AND(QZ34&gt;=RM$39,QZ34&lt;&gt;"",RB34&gt;=RM$43,RB34&lt;&gt;""),AND(RC34&gt;=RM$39,RC34&lt;&gt;"",RE34&gt;=RM$43,RE34&lt;&gt;""),AND(RG34&gt;=RM$39,RG34&lt;&gt;"",RI34&gt;=RM$43,RI34&lt;&gt;""),AND(RJ34&gt;=RM$39,RJ34&lt;&gt;"",RL34&gt;=RM$43,RL34&lt;&gt;""),AND(SH34&gt;=SU$39,SH34&lt;&gt;"",SJ34&gt;=SU$43,SJ34&lt;&gt;""),AND(SK34&gt;=SU$39,SK34&lt;&gt;"",SM34&gt;=SU$43,SM34&lt;&gt;""),AND(SO34&gt;=SU$39,SO34&lt;&gt;"",SQ34&gt;=SU$43,SQ34&lt;&gt;""),AND(SR34&gt;=SU$39,SR34&lt;&gt;"",ST34&gt;=SU$43,ST34&lt;&gt;"")),"P","")</f>
        <v/>
      </c>
      <c r="I34" s="3" t="str">
        <f>IF(OR(AND(AQ34&gt;=AY$43,AQ34&lt;&gt;"",AN34=""),AND(AT34&gt;=AY$43,AT34&lt;&gt;"",AN34=""),AND(AX34&gt;=AY$43,AX34&lt;&gt;"",AN34=""),AND(BR34&gt;=BZ$43,BR34&lt;&gt;"",BO34=""),AND(BU34&gt;=BZ$43,BU34&lt;&gt;"",BO34=""),AND(BY34&gt;=BZ$43,BY34&lt;&gt;"",BO34=""),AND(CS34&gt;=DA$43,CS34&lt;&gt;"",CP34=""),AND(CV34&gt;=DA$43,CV34&lt;&gt;"",CP34=""),AND(CZ34&gt;=DA$43,CZ34&lt;&gt;"",CP34=""),AND(DZ34&gt;=EK$43,DZ34&lt;&gt;""),AND(EC34&gt;=EK$43,EC34&lt;&gt;""),AND(EG34&gt;=EK$43,EG34&lt;&gt;""),AND(EJ34&gt;=EK$43,EJ34&lt;&gt;""),AND(FH34&gt;=FS$43,FH34&lt;&gt;""),AND(FK34&gt;=FS$43,FK34&lt;&gt;""),AND(FO34&gt;=FS$43,FO34&lt;&gt;""),AND(FR34&gt;=FS$43,FR34&lt;&gt;""),AND(GP34&gt;=HA$43,GP34&lt;&gt;""),AND(GS34&gt;=HA$43,GS34&lt;&gt;""),AND(GW34&gt;=HA$43,GW34&lt;&gt;""),AND(GZ34&gt;=HA$43,GZ34&lt;&gt;""),AND(HX34&gt;=II$43,HX34&lt;&gt;""),AND(IA34&gt;=II$43,IA34&lt;&gt;""),AND(IE34&gt;=II$43,IE34&lt;&gt;""),AND(IH34&gt;=II$43,IH34&lt;&gt;""),AND(JF34&gt;=JQ$43,JF34&lt;&gt;""),AND(JI34&gt;=JQ$43,JI34&lt;&gt;""),AND(JM34&gt;=JQ$43,JM34&lt;&gt;""),AND(JP34&gt;=JQ$43,JP34&lt;&gt;""),AND(KN34&gt;=KY$43,KN34&lt;&gt;""),AND(KQ34&gt;=KY$43,KQ34&lt;&gt;""),AND(KU34&gt;=KY$43,KU34&lt;&gt;""),AND(KX34&gt;=KY$43,KX34&lt;&gt;""),AND(LV34&gt;=MG$43,LV34&lt;&gt;""),AND(LY34&gt;=MG$43,LY34&lt;&gt;""),AND(MC34&gt;=MG$43,MC34&lt;&gt;""),AND(MF34&gt;=MG$43,MF34&lt;&gt;""),AND(ND34&gt;=NO$43,ND34&lt;&gt;""),AND(NG34&gt;=NO$43,NG34&lt;&gt;""),AND(NK34&gt;=NO$43,NK34&lt;&gt;""),AND(NN34&gt;=NO$43,NN34&lt;&gt;""),AND(OL34&gt;=OW$43,OL34&lt;&gt;""),AND(OO34&gt;=OW$43,OO34&lt;&gt;""),AND(OS34&gt;=OW$43,OS34&lt;&gt;""),AND(OV34&gt;=OW$43,OV34&lt;&gt;""),AND(PT34&gt;=QE$43,PT34&lt;&gt;""),AND(PW34&gt;=QE$43,PW34&lt;&gt;""),AND(QA34&gt;=QE$43,QA34&lt;&gt;""),AND(QD34&gt;=QE$43,QD34&lt;&gt;""),AND(RB34&gt;=RM$43,RB34&lt;&gt;""),AND(RE34&gt;=RM$43,RE34&lt;&gt;""),AND(RI34&gt;=RM$43,RI34&lt;&gt;""),AND(RL34&gt;=RM$43,RL34&lt;&gt;""),AND(SJ34&gt;=SU$43,SJ34&lt;&gt;""),AND(SM34&gt;=SU$43,SM34&lt;&gt;""),AND(SQ34&gt;=SU$43,SQ34&lt;&gt;""),AND(ST34&gt;=SU$43,ST34&lt;&gt;"")),"P","")</f>
        <v/>
      </c>
      <c r="J34" s="36" t="str">
        <f>IF(AND(I34="P",H34=""),"No DD",IF(OR(AND(AO34&gt;=AY$42,AO34&lt;&gt;"",AQ34&gt;=AY$46,AQ34&lt;&gt;"",AN34=""),AND(AR34&gt;=AY$42,AR34&lt;&gt;"",AT34&gt;=AY$46,AT34&lt;&gt;"",AN34=""),AND(AV34&gt;=AY$42,AV34&lt;&gt;"",AX34&gt;=AY$46,AX34&lt;&gt;"",AN34=""),AND(BP34&gt;=BZ$42,BP34&lt;&gt;"",BR34&gt;=BZ$46,BR34&lt;&gt;"",BO34=""),AND(BS34&gt;=BZ$42,BS34&lt;&gt;"",BU34&gt;=BZ$46,BU34&lt;&gt;"",BO34=""),AND(BW34&gt;=BZ$42,BW34&lt;&gt;"",BY34&gt;=BZ$46,BY34&lt;&gt;"",BO34=""),AND(CQ34&gt;=DA$42,CQ34&lt;&gt;"",CS34&gt;=DA$46,CS34&lt;&gt;"",CP34=""),AND(CT34&gt;=DA$42,CT34&lt;&gt;"",CV34&gt;=DA$46,CV34&lt;&gt;"",CP34=""),AND(CX34&gt;=DA$42,CX34&lt;&gt;"",CZ34&gt;=DA$46,CZ34&lt;&gt;"",CP34=""),AND(DX34&gt;=EK$42,DX34&lt;&gt;"",DZ34&gt;=EK$46,DZ34&lt;&gt;""),AND(EA34&gt;=EK$42,EA34&lt;&gt;"",EC34&gt;=EK$46,EC34&lt;&gt;""),AND(EE34&gt;=EK$42,EE34&lt;&gt;"",EG34&gt;=EK$46,EG34&lt;&gt;""),AND(EH34&gt;=EK$42,EH34&lt;&gt;"",EJ34&gt;=EK$46,EJ34&lt;&gt;""),AND(FF34&gt;=FS$42,FF34&lt;&gt;"",FH34&gt;=FS$46,FH34&lt;&gt;""),AND(FI34&gt;=FS$42,FI34&lt;&gt;"",FK34&gt;=FS$46,FK34&lt;&gt;""),AND(FM34&gt;=FS$42,FM34&lt;&gt;"",FO34&gt;=FS$46,FO34&lt;&gt;""),AND(FP34&gt;=FS$42,FP34&lt;&gt;"",FR34&gt;=FS$46,FR34&lt;&gt;""),AND(GN34&gt;=HA$42,GN34&lt;&gt;"",GP34&gt;=HA$46,GP34&lt;&gt;""),AND(GQ34&gt;=HA$42,GQ34&lt;&gt;"",GS34&gt;=HA$46,GS34&lt;&gt;""),AND(GU34&gt;=HA$42,GU34&lt;&gt;"",GW34&gt;=HA$46,GW34&lt;&gt;""),AND(GX34&gt;=HA$42,GX34&lt;&gt;"",GZ34&gt;=HA$46,GZ34&lt;&gt;""),AND(HV34&gt;=II$42,HV34&lt;&gt;"",HX34&gt;=II$46,HX34&lt;&gt;""),AND(HY34&gt;=II$42,HY34&lt;&gt;"",IA34&gt;=II$46,IA34&lt;&gt;""),AND(IC34&gt;=II$42,IC34&lt;&gt;"",IE34&gt;=II$46,IE34&lt;&gt;""),AND(IF34&gt;=II$42,IF34&lt;&gt;"",IH34&gt;=II$46,IH34&lt;&gt;""),AND(JD34&gt;=JQ$42,JD34&lt;&gt;"",JF34&gt;=JQ$46,JF34&lt;&gt;""),AND(JG34&gt;=JQ$42,JG34&lt;&gt;"",JI34&gt;=JQ$46,JI34&lt;&gt;""),AND(JK34&gt;=JQ$42,JK34&lt;&gt;"",JM34&gt;=JQ$46,JM34&lt;&gt;""),AND(JN34&gt;=JQ$42,JN34&lt;&gt;"",JP34&gt;=JQ$46,JP34&lt;&gt;""),AND(KL34&gt;=KY$42,KL34&lt;&gt;"",KN34&gt;=KY$46,KN34&lt;&gt;""),AND(KO34&gt;=KY$42,KO34&lt;&gt;"",KQ34&gt;=KY$46,KQ34&lt;&gt;""),AND(KS34&gt;=KY$42,KS34&lt;&gt;"",KU34&gt;=KY$46,KU34&lt;&gt;""),AND(KV34&gt;=KY$42,KV34&lt;&gt;"",KX34&gt;=KY$46,KX34&lt;&gt;""),AND(LT34&gt;=MG$42,LT34&lt;&gt;"",LV34&gt;=MG$46,LV34&lt;&gt;""),AND(LW34&gt;=MG$42,LW34&lt;&gt;"",LY34&gt;=MG$46,LY34&lt;&gt;""),AND(MA34&gt;=MG$42,MA34&lt;&gt;"",MC34&gt;=MG$46,MC34&lt;&gt;""),AND(MD34&gt;=MG$42,MD34&lt;&gt;"",MF34&gt;=MG$46,MF34&lt;&gt;""),AND(NB34&gt;=NO$42,NB34&lt;&gt;"",ND34&gt;=NO$46,ND34&lt;&gt;""),AND(NE34&gt;=NO$42,NE34&lt;&gt;"",NG34&gt;=NO$46,NG34&lt;&gt;""),AND(NI34&gt;=NO$42,NI34&lt;&gt;"",NK34&gt;=NO$46,NK34&lt;&gt;""),AND(NL34&gt;=NO$42,NL34&lt;&gt;"",NN34&gt;=NO$46,NN34&lt;&gt;""),AND(OJ34&gt;=OW$42,OJ34&lt;&gt;"",OL34&gt;=OW$46,OL34&lt;&gt;""),AND(OM34&gt;=OW$42,OM34&lt;&gt;"",OO34&gt;=OW$46,OO34&lt;&gt;""),AND(OQ34&gt;=OW$42,OQ34&lt;&gt;"",OS34&gt;=OW$46,OS34&lt;&gt;""),AND(OT34&gt;=OW$42,OT34&lt;&gt;"",OV34&gt;=OW$46,OV34&lt;&gt;""),AND(PR34&gt;=QE$42,PR34&lt;&gt;"",PT34&gt;=QE$46,PT34&lt;&gt;""),AND(PU34&gt;=QE$42,PU34&lt;&gt;"",PW34&gt;=QE$46,PW34&lt;&gt;""),AND(PY34&gt;=QE$42,PY34&lt;&gt;"",QA34&gt;=QE$46,QA34&lt;&gt;""),AND(QB34&gt;=QE$42,QB34&lt;&gt;"",QD34&gt;=QE$46,QD34&lt;&gt;""),AND(QZ34&gt;=RM$42,QZ34&lt;&gt;"",RB34&gt;=RM$46,RB34&lt;&gt;""),AND(RC34&gt;=RM$42,RC34&lt;&gt;"",RE34&gt;=RM$46,RE34&lt;&gt;""),AND(RG34&gt;=RM$42,RG34&lt;&gt;"",RI34&gt;=RM$46,RI34&lt;&gt;""),AND(RJ34&gt;=RM$42,RJ34&lt;&gt;"",RL34&gt;=RM$46,RL34&lt;&gt;""),AND(SH34&gt;=SU$42,SH34&lt;&gt;"",SJ34&gt;=SU$46,SJ34&lt;&gt;""),AND(SK34&gt;=SU$42,SK34&lt;&gt;"",SM34&gt;=SU$46,SM34&lt;&gt;""),AND(SO34&gt;=SU$42,SO34&lt;&gt;"",SQ34&gt;=SU$46,SQ34&lt;&gt;""),AND(SR34&gt;=SU$42,SR34&lt;&gt;"",ST34&gt;=SU$46,ST34&lt;&gt;"")),"Merit",IF(OR(AND(AO34&gt;=AY$41,AO34&lt;&gt;"",AQ34&gt;=AY$45,AQ34&lt;&gt;"",AN34=""),AND(AR34&gt;=AY$41,AR34&lt;&gt;"",AT34&gt;=AY$45,AT34&lt;&gt;"",AN34=""),AND(AV34&gt;=AY$41,AV34&lt;&gt;"",AX34&gt;=AY$45,AX34&lt;&gt;"",AN34=""),AND(BP34&gt;=BZ$41,BP34&lt;&gt;"",BR34&gt;=BZ$45,BR34&lt;&gt;"",BO34=""),AND(BS34&gt;=BZ$41,BS34&lt;&gt;"",BU34&gt;=BZ$45,BU34&lt;&gt;"",BO34=""),AND(BW34&gt;=BZ$41,BW34&lt;&gt;"",BY34&gt;=BZ$45,BY34&lt;&gt;"",BO34=""),AND(CQ34&gt;=DA$41,CQ34&lt;&gt;"",CS34&gt;=DA$45,CS34&lt;&gt;"",CP34=""),AND(CT34&gt;=DA$41,CT34&lt;&gt;"",CV34&gt;=DA$45,CV34&lt;&gt;"",CP34=""),AND(CX34&gt;=DA$41,CX34&lt;&gt;"",CZ34&gt;=DA$45,CZ34&lt;&gt;"",CP34=""),AND(DX34&gt;=EK$41,DX34&lt;&gt;"",DZ34&gt;=EK$45,DZ34&lt;&gt;""),AND(EA34&gt;=EK$41,EA34&lt;&gt;"",EC34&gt;=EK$45,EC34&lt;&gt;""),AND(EE34&gt;=EK$41,EE34&lt;&gt;"",EG34&gt;=EK$45,EG34&lt;&gt;""),AND(EH34&gt;=EK$41,EH34&lt;&gt;"",EJ34&gt;=EK$45,EJ34&lt;&gt;""),AND(FF34&gt;=FS$41,FF34&lt;&gt;"",FH34&gt;=FS$45,FH34&lt;&gt;""),AND(FI34&gt;=FS$41,FI34&lt;&gt;"",FK34&gt;=FS$45,FK34&lt;&gt;""),AND(FM34&gt;=FS$41,FM34&lt;&gt;"",FO34&gt;=FS$45,FO34&lt;&gt;""),AND(FP34&gt;=FS$41,FP34&lt;&gt;"",FR34&gt;=FS$45,FR34&lt;&gt;""),AND(GN34&gt;=HA$41,GN34&lt;&gt;"",GP34&gt;=HA$45,GP34&lt;&gt;""),AND(GQ34&gt;=HA$41,GQ34&lt;&gt;"",GS34&gt;=HA$45,GS34&lt;&gt;""),AND(GU34&gt;=HA$41,GU34&lt;&gt;"",GW34&gt;=HA$45,GW34&lt;&gt;""),AND(GX34&gt;=HA$41,GX34&lt;&gt;"",GZ34&gt;=HA$45,GZ34&lt;&gt;""),AND(HV34&gt;=II$41,HV34&lt;&gt;"",HX34&gt;=II$45,HX34&lt;&gt;""),AND(HY34&gt;=II$41,HY34&lt;&gt;"",IA34&gt;=II$45,IA34&lt;&gt;""),AND(IC34&gt;=II$41,IC34&lt;&gt;"",IE34&gt;=II$45,IE34&lt;&gt;""),AND(IF34&gt;=II$41,IF34&lt;&gt;"",IH34&gt;=II$45,IH34&lt;&gt;""),AND(JD34&gt;=JQ$41,JD34&lt;&gt;"",JF34&gt;=JQ$45,JF34&lt;&gt;""),AND(JG34&gt;=JQ$41,JG34&lt;&gt;"",JI34&gt;=JQ$45,JI34&lt;&gt;""),AND(JK34&gt;=JQ$41,JK34&lt;&gt;"",JM34&gt;=JQ$45,JM34&lt;&gt;""),AND(JN34&gt;=JQ$41,JN34&lt;&gt;"",JP34&gt;=JQ$45,JP34&lt;&gt;""),AND(KL34&gt;=KY$41,KL34&lt;&gt;"",KN34&gt;=KY$45,KN34&lt;&gt;""),AND(KO34&gt;=KY$41,KO34&lt;&gt;"",KQ34&gt;=KY$45,KQ34&lt;&gt;""),AND(KS34&gt;=KY$41,KS34&lt;&gt;"",KU34&gt;=KY$45,KU34&lt;&gt;""),AND(KV34&gt;=KY$41,KV34&lt;&gt;"",KX34&gt;=KY$45,KX34&lt;&gt;""),AND(LT34&gt;=MG$41,LT34&lt;&gt;"",LV34&gt;=MG$45,LV34&lt;&gt;""),AND(LW34&gt;=MG$41,LW34&lt;&gt;"",LY34&gt;=MG$45,LY34&lt;&gt;""),AND(MA34&gt;=MG$41,MA34&lt;&gt;"",MC34&gt;=MG$45,MC34&lt;&gt;""),AND(MD34&gt;=MG$41,MD34&lt;&gt;"",MF34&gt;=MG$45,MF34&lt;&gt;""),AND(NB34&gt;=NO$41,NB34&lt;&gt;"",ND34&gt;=NO$45,ND34&lt;&gt;""),AND(NE34&gt;=NO$41,NE34&lt;&gt;"",NG34&gt;=NO$45,NG34&lt;&gt;""),AND(NI34&gt;=NO$41,NI34&lt;&gt;"",NK34&gt;=NO$45,NK34&lt;&gt;""),AND(NL34&gt;=NO$41,NL34&lt;&gt;"",NN34&gt;=NO$45,NN34&lt;&gt;""),AND(OJ34&gt;=OW$41,OJ34&lt;&gt;"",OL34&gt;=OW$45,OL34&lt;&gt;""),AND(OM34&gt;=OW$41,OM34&lt;&gt;"",OO34&gt;=OW$45,OO34&lt;&gt;""),AND(OQ34&gt;=OW$41,OQ34&lt;&gt;"",OS34&gt;=OW$45,OS34&lt;&gt;""),AND(OT34&gt;=OW$41,OT34&lt;&gt;"",OV34&gt;=OW$45,OV34&lt;&gt;""),AND(PR34&gt;=QE$41,PR34&lt;&gt;"",PT34&gt;=QE$45,PT34&lt;&gt;""),AND(PU34&gt;=QE$41,PU34&lt;&gt;"",PW34&gt;=QE$45,PW34&lt;&gt;""),AND(PY34&gt;=QE$41,PY34&lt;&gt;"",QA34&gt;=QE$45,QA34&lt;&gt;""),AND(QB34&gt;=QE$41,QB34&lt;&gt;"",QD34&gt;=QE$45,QD34&lt;&gt;""),AND(QZ34&gt;=RM$41,QZ34&lt;&gt;"",RB34&gt;=RM$45,RB34&lt;&gt;""),AND(RC34&gt;=RM$41,RC34&lt;&gt;"",RE34&gt;=RM$45,RE34&lt;&gt;""),AND(RG34&gt;=RM$41,RG34&lt;&gt;"",RI34&gt;=RM$45,RI34&lt;&gt;""),AND(RJ34&gt;=RM$41,RJ34&lt;&gt;"",RL34&gt;=RM$45,RL34&lt;&gt;""),AND(SH34&gt;=SU$41,SH34&lt;&gt;"",SJ34&gt;=SU$45,SJ34&lt;&gt;""),AND(SK34&gt;=SU$41,SK34&lt;&gt;"",SM34&gt;=SU$45,SM34&lt;&gt;""),AND(SO34&gt;=SU$41,SO34&lt;&gt;"",SQ34&gt;=SU$45,SQ34&lt;&gt;""),AND(SR34&gt;=SU$41,SR34&lt;&gt;"",ST34&gt;=SU$45,ST34&lt;&gt;"")),"Excellence",IF(K34="P","Worlds Team",IF(H34="P","National Team","")))))</f>
        <v/>
      </c>
      <c r="K34" s="3" t="str">
        <f>IF(OR(AND(AO34&gt;=AY$40,AO34&lt;&gt;"",AQ34&gt;=AY$44,AQ34&lt;&gt;"",AN34=""),AND(AR34&gt;=AY$40,AR34&lt;&gt;"",AT34&gt;=AY$44,AT34&lt;&gt;"",AN34=""),AND(AV34&gt;=AY$40,AV34&lt;&gt;"",AX34&gt;=AY$44,AX34&lt;&gt;"",AN34=""),AND(BP34&gt;=BZ$40,BP34&lt;&gt;"",BR34&gt;=BZ$44,BR34&lt;&gt;"",BO34=""),AND(BS34&gt;=BZ$40,BS34&lt;&gt;"",BU34&gt;=BZ$44,BU34&lt;&gt;"",BO34=""),AND(BW34&gt;=BZ$40,BW34&lt;&gt;"",BY34&gt;=BZ$44,BY34&lt;&gt;"",BO34=""),AND(CQ34&gt;=DA$40,CQ34&lt;&gt;"",CS34&gt;=DA$44,CS34&lt;&gt;"",CP34=""),AND(CT34&gt;=DA$40,CT34&lt;&gt;"",CV34&gt;=DA$44,CV34&lt;&gt;"",CP34=""),AND(CX34&gt;=DA$40,CX34&lt;&gt;"",CZ34&gt;=DA$44,CZ34&lt;&gt;"",CP34=""),AND(DX34&gt;=EK$40,DX34&lt;&gt;"",DZ34&gt;=EK$44,DZ34&lt;&gt;""),AND(EA34&gt;=EK$40,EA34&lt;&gt;"",EC34&gt;=EK$44,EC34&lt;&gt;""),AND(EE34&gt;=EK$40,EE34&lt;&gt;"",EG34&gt;=EK$44,EG34&lt;&gt;""),AND(EH34&gt;=EK$40,EH34&lt;&gt;"",EJ34&gt;=EK$44,EJ34&lt;&gt;""),AND(FF34&gt;=FS$40,FF34&lt;&gt;"",FH34&gt;=FS$44,FH34&lt;&gt;""),AND(FI34&gt;=FS$40,FI34&lt;&gt;"",FK34&gt;=FS$44,FK34&lt;&gt;""),AND(FM34&gt;=FS$40,FM34&lt;&gt;"",FO34&gt;=FS$44,FO34&lt;&gt;""),AND(FP34&gt;=FS$40,FP34&lt;&gt;"",FR34&gt;=FS$44,FR34&lt;&gt;""),AND(GN34&gt;=HA$40,GN34&lt;&gt;"",GP34&gt;=HA$44,GP34&lt;&gt;""),AND(GQ34&gt;=HA$40,GQ34&lt;&gt;"",GS34&gt;=HA$44,GS34&lt;&gt;""),AND(GU34&gt;=HA$40,GU34&lt;&gt;"",GW34&gt;=HA$44,GW34&lt;&gt;""),AND(GX34&gt;=HA$40,GX34&lt;&gt;"",GZ34&gt;=HA$44,GZ34&lt;&gt;""),AND(HV34&gt;=II$40,HV34&lt;&gt;"",HX34&gt;=II$44,HX34&lt;&gt;""),AND(HY34&gt;=II$40,HY34&lt;&gt;"",IA34&gt;=II$44,IA34&lt;&gt;""),AND(IC34&gt;=II$40,IC34&lt;&gt;"",IE34&gt;=II$44,IE34&lt;&gt;""),AND(IF34&gt;=II$40,IF34&lt;&gt;"",IH34&gt;=II$44,IH34&lt;&gt;""),AND(JD34&gt;=JQ$40,JD34&lt;&gt;"",JF34&gt;=JQ$44,JF34&lt;&gt;""),AND(JG34&gt;=JQ$40,JG34&lt;&gt;"",JI34&gt;=JQ$44,JI34&lt;&gt;""),AND(JK34&gt;=JQ$40,JK34&lt;&gt;"",JM34&gt;=JQ$44,JM34&lt;&gt;""),AND(JN34&gt;=JQ$40,JN34&lt;&gt;"",JP34&gt;=JQ$44,JP34&lt;&gt;""),AND(KL34&gt;=KY$40,KL34&lt;&gt;"",KN34&gt;=KY$44,KN34&lt;&gt;""),AND(KO34&gt;=KY$40,KO34&lt;&gt;"",KQ34&gt;=KY$44,KQ34&lt;&gt;""),AND(KS34&gt;=KY$40,KS34&lt;&gt;"",KU34&gt;=KY$44,KU34&lt;&gt;""),AND(KV34&gt;=KY$40,KV34&lt;&gt;"",KX34&gt;=KY$44,KX34&lt;&gt;""),AND(LT34&gt;=MG$40,LT34&lt;&gt;"",LV34&gt;=MG$44,LV34&lt;&gt;""),AND(LW34&gt;=MG$40,LW34&lt;&gt;"",LY34&gt;=MG$44,LY34&lt;&gt;""),AND(MA34&gt;=MG$40,MA34&lt;&gt;"",MC34&gt;=MG$44,MC34&lt;&gt;""),AND(MD34&gt;=MG$40,MD34&lt;&gt;"",MF34&gt;=MG$44,MF34&lt;&gt;""),AND(NB34&gt;=NO$40,NB34&lt;&gt;"",ND34&gt;=NO$44,ND34&lt;&gt;""),AND(NE34&gt;=NO$40,NE34&lt;&gt;"",NG34&gt;=NO$44,NG34&lt;&gt;""),AND(NI34&gt;=NO$40,NI34&lt;&gt;"",NK34&gt;=NO$44,NK34&lt;&gt;""),AND(NL34&gt;=NO$40,NL34&lt;&gt;"",NN34&gt;=NO$44,NN34&lt;&gt;""),AND(OJ34&gt;=OW$40,OJ34&lt;&gt;"",OL34&gt;=OW$44,OL34&lt;&gt;""),AND(OM34&gt;=OW$40,OM34&lt;&gt;"",OO34&gt;=OW$44,OO34&lt;&gt;""),AND(OQ34&gt;=OW$40,OQ34&lt;&gt;"",OS34&gt;=OW$44,OS34&lt;&gt;""),AND(OT34&gt;=OW$40,OT34&lt;&gt;"",OV34&gt;=OW$44,OV34&lt;&gt;""),AND(PR34&gt;=QE$40,PR34&lt;&gt;"",PT34&gt;=QE$44,PT34&lt;&gt;""),AND(PU34&gt;=QE$40,PU34&lt;&gt;"",PW34&gt;=QE$44,PW34&lt;&gt;""),AND(PY34&gt;=QE$40,PY34&lt;&gt;"",QA34&gt;=QE$44,QA34&lt;&gt;""),AND(QB34&gt;=QE$40,QB34&lt;&gt;"",QD34&gt;=QE$44,QD34&lt;&gt;""),AND(QZ34&gt;=RM$40,QZ34&lt;&gt;"",RB34&gt;=RM$44,RB34&lt;&gt;""),AND(RC34&gt;=RM$40,RC34&lt;&gt;"",RE34&gt;=RM$44,RE34&lt;&gt;""),AND(RG34&gt;=RM$40,RG34&lt;&gt;"",RI34&gt;=RM$44,RI34&lt;&gt;""),AND(RJ34&gt;=RM$40,RJ34&lt;&gt;"",RL34&gt;=RM$44,RL34&lt;&gt;""),AND(SH34&gt;=SU$40,SH34&lt;&gt;"",SJ34&gt;=SU$44,SJ34&lt;&gt;""),AND(SK34&gt;=SU$40,SK34&lt;&gt;"",SM34&gt;=SU$44,SM34&lt;&gt;""),AND(SO34&gt;=SU$40,SO34&lt;&gt;"",SQ34&gt;=SU$44,SQ34&lt;&gt;""),AND(SR34&gt;=SU$40,SR34&lt;&gt;"",ST34&gt;=SU$44,ST34&lt;&gt;"")),"P","")</f>
        <v/>
      </c>
      <c r="L34" s="8">
        <f>IF(COUNT(AQ34,AT34,BR34,BU34,CS34,CV34)&gt;0,LARGE((AQ34,AT34,BR34,BU34,CS34,CV34),1),0)</f>
        <v>44.42</v>
      </c>
      <c r="M34" s="8" t="str">
        <f>IF(L34="","",IF(OR(L34=CS34,L34=CV34),$CA$1,IF(OR(L34=BR34,L34=BU34),$AZ$1,IF(OR(L34=AQ34,L34=AT34),$Y$1,""))))</f>
        <v>2024 Nationals</v>
      </c>
      <c r="N34" s="8">
        <f>IF(COUNT(AQ34,AT34,BR34,BU34,CS34,CV34)&gt;1,LARGE((AQ34,AT34,BR34,BU34,CS34,CV34),2),0)</f>
        <v>9.2099999999999991</v>
      </c>
      <c r="O34" s="8" t="str">
        <f>IF(N34="","",IF(OR(N34=CS34,N34=CV34),$CA$1,IF(OR(N34=BR34,N34=BU34),$AZ$1,IF(OR(N34=AQ34,N34=AT34),$Y$1,""))))</f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IF(P34="","",IF(OR(P34=CS34,P34=CV34,P34=CZ34),$CA$1,IF(OR(P34=BR34,P34=BU34,P34=BY34),$AZ$1,IF(OR(P34=AQ34,P34=AT34,P34=AX34),$Y$1,""))))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9.1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Nationals</v>
      </c>
      <c r="T34" s="8">
        <f>IF(MAX(IF(AO34&gt;=$AY$39,AP34,0),IF(AR34&gt;=$AY$39,AS34,0),IF(AV34&gt;=$AY$39,AW34,0),IF(BP34&gt;=$BZ$39,BQ34,0),IF(BS34&gt;=$BZ$39,BT34,0),IF(BW34&gt;=$BZ$39,BX34,0),IF(CQ34&gt;=$DA$39,CR34,0),IF(CT34&gt;=$DA$39,CU34,0),IF(CX34&gt;=$DA$39,CY34,0),IF(DX34&gt;=$EK$39,DY34,0),IF(EA34&gt;=$EK$39,EB34,0),IF(EE34&gt;=$EK$39,EF34,0),IF(EH34&gt;=$EK$39,EI34,0),IF(FF34&gt;=$FS$39,FG34,0),IF(FI34&gt;=$FS$39,FJ34,0),IF(FM34&gt;=$FS$39,FN34,0),IF(FP34&gt;=$FS$39,FQ34,0),IF(GN34&gt;=$HA$39,GO34,0),IF(GQ34&gt;=$HA$39,GR34,0),IF(GU34&gt;=$HA$39,GV34,0),IF(GX34&gt;=$HA$39,GY34,0),IF(HV34&gt;=$II$39,HW34,0),IF(HY34&gt;=$II$39,HZ34,0),IF(IC34&gt;=$II$39,ID34,0),IF(IF34&gt;=$II$39,IG34,0),IF(JD34&gt;=$JQ$39,JE34,0),IF(JG34&gt;=$JQ$39,JH34,0),IF(JK34&gt;=$JQ$39,JL34,0),IF(JN34&gt;=$JQ$39,JO34,0),IF(KL34&gt;=$KY$39,KM34,0),IF(KO34&gt;=$KY$39,KP34,0),IF(KS34&gt;=$KY$39,KT34,0),IF(KV34&gt;=$KY$39,KW34,0),IF(LT34&gt;=$MG$39,LU34,0),IF(LW34&gt;=$MG$39,LX34,0),IF(MA34&gt;=$MG$39,MB34,0),IF(MD34&gt;=$MG$39,ME34,0),IF(NB34&gt;=$NO$39,NC34,0),IF(NE34&gt;=$NO$39,NF34,0),IF(NI34&gt;=$NO$39,NJ34,0),IF(NL34&gt;=$NO$39,NM34,0),IF(OJ34&gt;=$OW$39,OK34,0),IF(OM34&gt;=$OW$39,ON34,0),IF(OQ34&gt;=$OW$39,OR34,0),IF(OT34&gt;=$OW$39,OU34,0),IF(PR34&gt;=$QE$39,PS34,0),IF(PU34&gt;=$QE$39,PV34,0),IF(PY34&gt;=$QE$39,PZ34,0),IF(QB34&gt;=$QE$39,QC34,0),IF(QZ34&gt;=$RM$39,RA34,0),IF(RC34&gt;=$RM$39,RD34,0),IF(RG34&gt;=$RM$39,RH34,0),IF(RJ34&gt;=$RM$39,RK34,0),IF(SH34&gt;=$SU$39,SI34,0),IF(SK34&gt;=$SU$39,SL34,0),IF(SO34&gt;=$SU$39,SP34,0),IF(SR34&gt;=$SU$39,SS34,0))&gt;0,MAX(IF(AO34&gt;=$AY$39,AP34,0),IF(AR34&gt;=$AY$39,AS34,0),IF(AV34&gt;=$AY$39,AW34,0),IF(BP34&gt;=$BZ$39,BQ34,0),IF(BS34&gt;=$BZ$39,BT34,0),IF(BW34&gt;=$BZ$39,BX34,0),IF(CQ34&gt;=$DA$39,CR34,0),IF(CT34&gt;=$DA$39,CU34,0),IF(CX34&gt;=$DA$39,CY34,0),IF(DX34&gt;=$EK$39,DY34,0),IF(EA34&gt;=$EK$39,EB34,0),IF(EE34&gt;=$EK$39,EF34,0),IF(EH34&gt;=$EK$39,EI34,0),IF(FF34&gt;=$FS$39,FG34,0),IF(FI34&gt;=$FS$39,FJ34,0),IF(FM34&gt;=$FS$39,FN34,0),IF(FP34&gt;=$FS$39,FQ34,0),IF(GN34&gt;=$HA$39,GO34,0),IF(GQ34&gt;=$HA$39,GR34,0),IF(GU34&gt;=$HA$39,GV34,0),IF(GX34&gt;=$HA$39,GY34,0),IF(HV34&gt;=$II$39,HW34,0),IF(HY34&gt;=$II$39,HZ34,0),IF(IC34&gt;=$II$39,ID34,0),IF(IF34&gt;=$II$39,IG34,0),IF(JD34&gt;=$JQ$39,JE34,0),IF(JG34&gt;=$JQ$39,JH34,0),IF(JK34&gt;=$JQ$39,JL34,0),IF(JN34&gt;=$JQ$39,JO34,0),IF(KL34&gt;=$KY$39,KM34,0),IF(KO34&gt;=$KY$39,KP34,0),IF(KS34&gt;=$KY$39,KT34,0),IF(KV34&gt;=$KY$39,KW34,0),IF(LT34&gt;=$MG$39,LU34,0),IF(LW34&gt;=$MG$39,LX34,0),IF(MA34&gt;=$MG$39,MB34,0),IF(MD34&gt;=$MG$39,ME34,0),IF(NB34&gt;=$NO$39,NC34,0),IF(NE34&gt;=$NO$39,NF34,0),IF(NI34&gt;=$NO$39,NJ34,0),IF(NL34&gt;=$NO$39,NM34,0),IF(OJ34&gt;=$OW$39,OK34,0),IF(OM34&gt;=$OW$39,ON34,0),IF(OQ34&gt;=$OW$39,OR34,0),IF(OT34&gt;=$OW$39,OU34,0),IF(PR34&gt;=$QE$39,PS34,0),IF(PU34&gt;=$QE$39,PV34,0),IF(PY34&gt;=$QE$39,PZ34,0),IF(QB34&gt;=$QE$39,QC34,0),IF(QZ34&gt;=$RM$39,RA34,0),IF(RC34&gt;=$RM$39,RD34,0),IF(RG34&gt;=$RM$39,RH34,0),IF(RJ34&gt;=$RM$39,RK34,0),IF(SH34&gt;=$SU$39,SI34,0),IF(SK34&gt;=$SU$39,SL34,0),IF(SO34&gt;=$SU$39,SP34,0),IF(SR34&gt;=$SU$39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>IF(AA34&gt;0,AA34,"")</f>
        <v/>
      </c>
      <c r="AP34" s="38" t="str">
        <f>IF(AB34&gt;0,AB34,"")</f>
        <v/>
      </c>
      <c r="AQ34" s="40" t="str">
        <f>IF(SUM(Y34:AB34)-AC34&gt;0,SUM(Y34:AB34)-AC34,"")</f>
        <v/>
      </c>
      <c r="AR34" s="40" t="str">
        <f>IF(AF34&gt;0,AF34,"")</f>
        <v/>
      </c>
      <c r="AS34" s="40" t="str">
        <f>IF(AG34&gt;0,AG34,"")</f>
        <v/>
      </c>
      <c r="AT34" s="40" t="str">
        <f>IF(SUM(AD34:AG34)-AH34&gt;0,SUM(AD34:AG34)-AH34,"")</f>
        <v/>
      </c>
      <c r="AU34" s="40" t="str">
        <f>IF(AQ34="","",MAX(AQ34,AT34))</f>
        <v/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 t="str">
        <f>IF(SUM(AU34,AX34)&gt;0,SUM(AU34,AX34),"")</f>
        <v/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>IF(BB34&gt;0,BB34,"")</f>
        <v/>
      </c>
      <c r="BQ34" s="39" t="str">
        <f>IF(BC34&gt;0,BC34,"")</f>
        <v/>
      </c>
      <c r="BR34" s="11" t="str">
        <f>IF(SUM(AZ34:BC34)-BD34&gt;0,SUM(AZ34:BC34)-BD34,"")</f>
        <v/>
      </c>
      <c r="BS34" s="11" t="str">
        <f>IF(BG34&gt;0,BG34,"")</f>
        <v/>
      </c>
      <c r="BT34" s="11" t="str">
        <f>IF(BH34&gt;0,BH34,"")</f>
        <v/>
      </c>
      <c r="BU34" s="11" t="str">
        <f>IF(SUM(BE34:BH34)-BI34&gt;0,SUM(BE34:BH34)-BI34,"")</f>
        <v/>
      </c>
      <c r="BV34" s="11" t="str">
        <f>IF(BR34="","",MAX(BR34,BU34))</f>
        <v/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 t="str">
        <f>IF(SUM(BV34,BY34)&gt;0,SUM(BV34,BY34),"")</f>
        <v/>
      </c>
      <c r="CA34" s="22">
        <v>3</v>
      </c>
      <c r="CB34" s="22">
        <v>1.7</v>
      </c>
      <c r="CC34" s="22">
        <v>1.9</v>
      </c>
      <c r="CD34" s="22">
        <v>2.61</v>
      </c>
      <c r="CE34" s="22">
        <v>0</v>
      </c>
      <c r="CF34" s="22">
        <v>13.1</v>
      </c>
      <c r="CG34" s="22">
        <v>9.5</v>
      </c>
      <c r="CH34" s="22">
        <v>9.1</v>
      </c>
      <c r="CI34" s="22">
        <v>12.72</v>
      </c>
      <c r="CJ34" s="22">
        <v>0</v>
      </c>
      <c r="CK34" s="22"/>
      <c r="CL34" s="22"/>
      <c r="CM34" s="22"/>
      <c r="CN34" s="22"/>
      <c r="CO34" s="22"/>
      <c r="CP34" s="27"/>
      <c r="CQ34" s="38">
        <f>IF(CC34&gt;0,CC34,"")</f>
        <v>1.9</v>
      </c>
      <c r="CR34" s="38">
        <f>IF(CD34&gt;0,CD34,"")</f>
        <v>2.61</v>
      </c>
      <c r="CS34" s="40">
        <f>IF(SUM(CA34:CD34)-CE34&gt;0,SUM(CA34:CD34)-CE34,"")</f>
        <v>9.2099999999999991</v>
      </c>
      <c r="CT34" s="40">
        <f>IF(CH34&gt;0,CH34,"")</f>
        <v>9.1</v>
      </c>
      <c r="CU34" s="40">
        <f>IF(CI34&gt;0,CI34,"")</f>
        <v>12.72</v>
      </c>
      <c r="CV34" s="40">
        <f>IF(SUM(CF34:CI34)-CJ34&gt;0,SUM(CF34:CI34)-CJ34,"")</f>
        <v>44.42</v>
      </c>
      <c r="CW34" s="40">
        <f>IF(CS34="","",MAX(CS34,CV34))</f>
        <v>44.42</v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>
        <f>IF(SUM(CW34,CZ34)&gt;0,SUM(CW34,CZ34),"")</f>
        <v>44.42</v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1.5</v>
      </c>
      <c r="SW34" s="22">
        <f>IF($CP34="P",CB34,(CB34+BA34)/2)</f>
        <v>0.85</v>
      </c>
      <c r="SX34" s="22">
        <f>IF($CP34="P",CC34,(CC34+BB34)/2)</f>
        <v>0.95</v>
      </c>
      <c r="SY34" s="22">
        <f>IF($CP34="P",CD34,(CD34+BC34)/2)</f>
        <v>1.3049999999999999</v>
      </c>
      <c r="SZ34" s="22">
        <f>IF($CP34="P",CE34,(CE34+BD34)/2)</f>
        <v>0</v>
      </c>
      <c r="TA34" s="22">
        <f>IF($CP34="P",CF34,(CF34+BE34)/2)</f>
        <v>6.55</v>
      </c>
      <c r="TB34" s="22">
        <f>IF($CP34="P",CG34,(CG34+BF34)/2)</f>
        <v>4.75</v>
      </c>
      <c r="TC34" s="22">
        <f>IF($CP34="P",CH34,(CH34+BG34)/2)</f>
        <v>4.55</v>
      </c>
      <c r="TD34" s="22">
        <f>IF($CP34="P",CI34,(CI34+BH34)/2)</f>
        <v>6.36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>
        <f>IF(SX34&gt;0,SX34,"")</f>
        <v>0.95</v>
      </c>
      <c r="TM34" s="40">
        <f>IF(SY34&gt;0,SY34,"")</f>
        <v>1.3049999999999999</v>
      </c>
      <c r="TN34" s="40">
        <f>IF(SUM(SV34:SY34)-SZ34&gt;0,SUM(SV34:SY34)-SZ34,"")</f>
        <v>4.6049999999999995</v>
      </c>
      <c r="TO34" s="40">
        <f>IF(TC34&gt;0,TC34,"")</f>
        <v>4.55</v>
      </c>
      <c r="TP34" s="40">
        <f>IF(TD34&gt;0,TD34,"")</f>
        <v>6.36</v>
      </c>
      <c r="TQ34" s="40">
        <f>IF(SUM(TA34:TD34)-TE34&gt;0,SUM(TA34:TD34)-TE34,"")</f>
        <v>22.21</v>
      </c>
      <c r="TR34" s="40">
        <f>IF(MAX(TN34,TQ34)&gt;0,MAX(TN34,TQ34),"")</f>
        <v>22.21</v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>
        <f>IF(SUM(TR34,TU34)&gt;0,SUM(TR34,TU34),"")</f>
        <v>22.21</v>
      </c>
    </row>
    <row r="35" spans="1:544" x14ac:dyDescent="0.2">
      <c r="A35" s="4" t="str" cm="1">
        <f t="array" ref="A35">IF(AND(J35&lt;&gt;"",J35&lt;&gt;"No DD"),SUMPRODUCT((J$4:J$37&lt;&gt;"")*(J$4:J$37&lt;&gt;"No DD")*(F$4:F$37&gt;F35))+1,IF(J35="No DD",SUMPRODUCT((J$4:J$37="No DD")*(F$4:F$37&gt;F35))+1+SUMPRODUCT((J$4:J$37&lt;&gt;"")*(J$4:J$37&lt;&gt;"No DD")),""))</f>
        <v/>
      </c>
      <c r="B35" s="4" t="str" cm="1">
        <f t="array" ref="B35">IF(AND(J35&lt;&gt;"",J35&lt;&gt;"No DD",G35=""),SUMPRODUCT((J$4:J$37&lt;&gt;"")*(J$4:J$37&lt;&gt;"No DD")*(G$4:G$37="")*(F$4:F$37&gt;F35))+1,IF(J35="No DD",SUMPRODUCT((J$4:J$37="No DD")*(F$4:F$37&gt;F35)*(G$4:G$37=""))+1+SUMPRODUCT((J$4:J$37&lt;&gt;"")*(G$4:G$37="")*(J$4:J$37&lt;&gt;"No DD")),""))</f>
        <v/>
      </c>
      <c r="C35" s="5" t="s">
        <v>163</v>
      </c>
      <c r="D35" s="4" t="s">
        <v>6</v>
      </c>
      <c r="E35" s="4">
        <v>2006</v>
      </c>
      <c r="F35" s="9">
        <f>SUM(L35:V35)+SUM(L35:T35)*0.0000001+SUM(L35)*0.0000000000001</f>
        <v>56.390005639003185</v>
      </c>
      <c r="G35" s="66"/>
      <c r="H35" s="3" t="str">
        <f>IF(OR(AND(AO35&gt;=AY$39,AO35&lt;&gt;"",AQ35&gt;=AY$43,AQ35&lt;&gt;"",AN35=""),AND(AR35&gt;=AY$39,AR35&lt;&gt;"",AT35&gt;=AY$43,AT35&lt;&gt;"",AN35=""),AND(AV35&gt;=AY$39,AV35&lt;&gt;"",AX35&gt;=AY$43,AX35&lt;&gt;"",AN35=""),AND(BP35&gt;=BZ$39,BP35&lt;&gt;"",BR35&gt;=BZ$43,BR35&lt;&gt;"",BO35=""),AND(BS35&gt;=BZ$39,BS35&lt;&gt;"",BU35&gt;=BZ$43,BU35&lt;&gt;"",BO35=""),AND(BW35&gt;=BZ$39,BW35&lt;&gt;"",BY35&gt;=BZ$43,BY35&lt;&gt;"",BO35=""),AND(CQ35&gt;=DA$39,CQ35&lt;&gt;"",CS35&gt;=DA$43,CS35&lt;&gt;"",CP35=""),AND(CT35&gt;=DA$39,CT35&lt;&gt;"",CV35&gt;=DA$43,CV35&lt;&gt;"",CP35=""),AND(CX35&gt;=DA$39,CX35&lt;&gt;"",CZ35&gt;=DA$43,CZ35&lt;&gt;"",CP35=""),AND(DX35&gt;=EK$39,DX35&lt;&gt;"",DZ35&gt;=EK$43,DZ35&lt;&gt;""),AND(EA35&gt;=EK$39,EA35&lt;&gt;"",EC35&gt;=EK$43,EC35&lt;&gt;""),AND(EE35&gt;=EK$39,EE35&lt;&gt;"",EG35&gt;=EK$43,EG35&lt;&gt;""),AND(EH35&gt;=EK$39,EH35&lt;&gt;"",EJ35&gt;=EK$43,EJ35&lt;&gt;""),AND(FF35&gt;=FS$39,FF35&lt;&gt;"",FH35&gt;=FS$43,FH35&lt;&gt;""),AND(FI35&gt;=FS$39,FI35&lt;&gt;"",FK35&gt;=FS$43,FK35&lt;&gt;""),AND(FM35&gt;=FS$39,FM35&lt;&gt;"",FO35&gt;=FS$43,FO35&lt;&gt;""),AND(FP35&gt;=FS$39,FP35&lt;&gt;"",FR35&gt;=FS$43,FR35&lt;&gt;""),AND(GN35&gt;=HA$39,GN35&lt;&gt;"",GP35&gt;=HA$43,GP35&lt;&gt;""),AND(GQ35&gt;=HA$39,GQ35&lt;&gt;"",GS35&gt;=HA$43,GS35&lt;&gt;""),AND(GU35&gt;=HA$39,GU35&lt;&gt;"",GW35&gt;=HA$43,GW35&lt;&gt;""),AND(GX35&gt;=HA$39,GX35&lt;&gt;"",GZ35&gt;=HA$43,GZ35&lt;&gt;""),AND(HV35&gt;=II$39,HV35&lt;&gt;"",HX35&gt;=II$43,HX35&lt;&gt;""),AND(HY35&gt;=II$39,HY35&lt;&gt;"",IA35&gt;=II$43,IA35&lt;&gt;""),AND(IC35&gt;=II$39,IC35&lt;&gt;"",IE35&gt;=II$43,IE35&lt;&gt;""),AND(IF35&gt;=II$39,IF35&lt;&gt;"",IH35&gt;=II$43,IH35&lt;&gt;""),AND(JD35&gt;=JQ$39,JD35&lt;&gt;"",JF35&gt;=JQ$43,JF35&lt;&gt;""),AND(JG35&gt;=JQ$39,JG35&lt;&gt;"",JI35&gt;=JQ$43,JI35&lt;&gt;""),AND(JK35&gt;=JQ$39,JK35&lt;&gt;"",JM35&gt;=JQ$43,JM35&lt;&gt;""),AND(JN35&gt;=JQ$39,JN35&lt;&gt;"",JP35&gt;=JQ$43,JP35&lt;&gt;""),AND(KL35&gt;=KY$39,KL35&lt;&gt;"",KN35&gt;=KY$43,KN35&lt;&gt;""),AND(KO35&gt;=KY$39,KO35&lt;&gt;"",KQ35&gt;=KY$43,KQ35&lt;&gt;""),AND(KS35&gt;=KY$39,KS35&lt;&gt;"",KU35&gt;=KY$43,KU35&lt;&gt;""),AND(KV35&gt;=KY$39,KV35&lt;&gt;"",KX35&gt;=KY$43,KX35&lt;&gt;""),AND(LT35&gt;=MG$39,LT35&lt;&gt;"",LV35&gt;=MG$43,LV35&lt;&gt;""),AND(LW35&gt;=MG$39,LW35&lt;&gt;"",LY35&gt;=MG$43,LY35&lt;&gt;""),AND(MA35&gt;=MG$39,MA35&lt;&gt;"",MC35&gt;=MG$43,MC35&lt;&gt;""),AND(MD35&gt;=MG$39,MD35&lt;&gt;"",MF35&gt;=MG$43,MF35&lt;&gt;""),AND(NB35&gt;=NO$39,NB35&lt;&gt;"",ND35&gt;=NO$43,ND35&lt;&gt;""),AND(NE35&gt;=NO$39,NE35&lt;&gt;"",NG35&gt;=NO$43,NG35&lt;&gt;""),AND(NI35&gt;=NO$39,NI35&lt;&gt;"",NK35&gt;=NO$43,NK35&lt;&gt;""),AND(NL35&gt;=NO$39,NL35&lt;&gt;"",NN35&gt;=NO$43,NN35&lt;&gt;""),AND(OJ35&gt;=OW$39,OJ35&lt;&gt;"",OL35&gt;=OW$43,OL35&lt;&gt;""),AND(OM35&gt;=OW$39,OM35&lt;&gt;"",OO35&gt;=OW$43,OO35&lt;&gt;""),AND(OQ35&gt;=OW$39,OQ35&lt;&gt;"",OS35&gt;=OW$43,OS35&lt;&gt;""),AND(OT35&gt;=OW$39,OT35&lt;&gt;"",OV35&gt;=OW$43,OV35&lt;&gt;""),AND(PR35&gt;=QE$39,PR35&lt;&gt;"",PT35&gt;=QE$43,PT35&lt;&gt;""),AND(PU35&gt;=QE$39,PU35&lt;&gt;"",PW35&gt;=QE$43,PW35&lt;&gt;""),AND(PY35&gt;=QE$39,PY35&lt;&gt;"",QA35&gt;=QE$43,QA35&lt;&gt;""),AND(QB35&gt;=QE$39,QB35&lt;&gt;"",QD35&gt;=QE$43,QD35&lt;&gt;""),AND(QZ35&gt;=RM$39,QZ35&lt;&gt;"",RB35&gt;=RM$43,RB35&lt;&gt;""),AND(RC35&gt;=RM$39,RC35&lt;&gt;"",RE35&gt;=RM$43,RE35&lt;&gt;""),AND(RG35&gt;=RM$39,RG35&lt;&gt;"",RI35&gt;=RM$43,RI35&lt;&gt;""),AND(RJ35&gt;=RM$39,RJ35&lt;&gt;"",RL35&gt;=RM$43,RL35&lt;&gt;""),AND(SH35&gt;=SU$39,SH35&lt;&gt;"",SJ35&gt;=SU$43,SJ35&lt;&gt;""),AND(SK35&gt;=SU$39,SK35&lt;&gt;"",SM35&gt;=SU$43,SM35&lt;&gt;""),AND(SO35&gt;=SU$39,SO35&lt;&gt;"",SQ35&gt;=SU$43,SQ35&lt;&gt;""),AND(SR35&gt;=SU$39,SR35&lt;&gt;"",ST35&gt;=SU$43,ST35&lt;&gt;"")),"P","")</f>
        <v/>
      </c>
      <c r="I35" s="3" t="str">
        <f>IF(OR(AND(AQ35&gt;=AY$43,AQ35&lt;&gt;"",AN35=""),AND(AT35&gt;=AY$43,AT35&lt;&gt;"",AN35=""),AND(AX35&gt;=AY$43,AX35&lt;&gt;"",AN35=""),AND(BR35&gt;=BZ$43,BR35&lt;&gt;"",BO35=""),AND(BU35&gt;=BZ$43,BU35&lt;&gt;"",BO35=""),AND(BY35&gt;=BZ$43,BY35&lt;&gt;"",BO35=""),AND(CS35&gt;=DA$43,CS35&lt;&gt;"",CP35=""),AND(CV35&gt;=DA$43,CV35&lt;&gt;"",CP35=""),AND(CZ35&gt;=DA$43,CZ35&lt;&gt;"",CP35=""),AND(DZ35&gt;=EK$43,DZ35&lt;&gt;""),AND(EC35&gt;=EK$43,EC35&lt;&gt;""),AND(EG35&gt;=EK$43,EG35&lt;&gt;""),AND(EJ35&gt;=EK$43,EJ35&lt;&gt;""),AND(FH35&gt;=FS$43,FH35&lt;&gt;""),AND(FK35&gt;=FS$43,FK35&lt;&gt;""),AND(FO35&gt;=FS$43,FO35&lt;&gt;""),AND(FR35&gt;=FS$43,FR35&lt;&gt;""),AND(GP35&gt;=HA$43,GP35&lt;&gt;""),AND(GS35&gt;=HA$43,GS35&lt;&gt;""),AND(GW35&gt;=HA$43,GW35&lt;&gt;""),AND(GZ35&gt;=HA$43,GZ35&lt;&gt;""),AND(HX35&gt;=II$43,HX35&lt;&gt;""),AND(IA35&gt;=II$43,IA35&lt;&gt;""),AND(IE35&gt;=II$43,IE35&lt;&gt;""),AND(IH35&gt;=II$43,IH35&lt;&gt;""),AND(JF35&gt;=JQ$43,JF35&lt;&gt;""),AND(JI35&gt;=JQ$43,JI35&lt;&gt;""),AND(JM35&gt;=JQ$43,JM35&lt;&gt;""),AND(JP35&gt;=JQ$43,JP35&lt;&gt;""),AND(KN35&gt;=KY$43,KN35&lt;&gt;""),AND(KQ35&gt;=KY$43,KQ35&lt;&gt;""),AND(KU35&gt;=KY$43,KU35&lt;&gt;""),AND(KX35&gt;=KY$43,KX35&lt;&gt;""),AND(LV35&gt;=MG$43,LV35&lt;&gt;""),AND(LY35&gt;=MG$43,LY35&lt;&gt;""),AND(MC35&gt;=MG$43,MC35&lt;&gt;""),AND(MF35&gt;=MG$43,MF35&lt;&gt;""),AND(ND35&gt;=NO$43,ND35&lt;&gt;""),AND(NG35&gt;=NO$43,NG35&lt;&gt;""),AND(NK35&gt;=NO$43,NK35&lt;&gt;""),AND(NN35&gt;=NO$43,NN35&lt;&gt;""),AND(OL35&gt;=OW$43,OL35&lt;&gt;""),AND(OO35&gt;=OW$43,OO35&lt;&gt;""),AND(OS35&gt;=OW$43,OS35&lt;&gt;""),AND(OV35&gt;=OW$43,OV35&lt;&gt;""),AND(PT35&gt;=QE$43,PT35&lt;&gt;""),AND(PW35&gt;=QE$43,PW35&lt;&gt;""),AND(QA35&gt;=QE$43,QA35&lt;&gt;""),AND(QD35&gt;=QE$43,QD35&lt;&gt;""),AND(RB35&gt;=RM$43,RB35&lt;&gt;""),AND(RE35&gt;=RM$43,RE35&lt;&gt;""),AND(RI35&gt;=RM$43,RI35&lt;&gt;""),AND(RL35&gt;=RM$43,RL35&lt;&gt;""),AND(SJ35&gt;=SU$43,SJ35&lt;&gt;""),AND(SM35&gt;=SU$43,SM35&lt;&gt;""),AND(SQ35&gt;=SU$43,SQ35&lt;&gt;""),AND(ST35&gt;=SU$43,ST35&lt;&gt;"")),"P","")</f>
        <v/>
      </c>
      <c r="J35" s="36" t="str">
        <f>IF(AND(I35="P",H35=""),"No DD",IF(OR(AND(AO35&gt;=AY$42,AO35&lt;&gt;"",AQ35&gt;=AY$46,AQ35&lt;&gt;"",AN35=""),AND(AR35&gt;=AY$42,AR35&lt;&gt;"",AT35&gt;=AY$46,AT35&lt;&gt;"",AN35=""),AND(AV35&gt;=AY$42,AV35&lt;&gt;"",AX35&gt;=AY$46,AX35&lt;&gt;"",AN35=""),AND(BP35&gt;=BZ$42,BP35&lt;&gt;"",BR35&gt;=BZ$46,BR35&lt;&gt;"",BO35=""),AND(BS35&gt;=BZ$42,BS35&lt;&gt;"",BU35&gt;=BZ$46,BU35&lt;&gt;"",BO35=""),AND(BW35&gt;=BZ$42,BW35&lt;&gt;"",BY35&gt;=BZ$46,BY35&lt;&gt;"",BO35=""),AND(CQ35&gt;=DA$42,CQ35&lt;&gt;"",CS35&gt;=DA$46,CS35&lt;&gt;"",CP35=""),AND(CT35&gt;=DA$42,CT35&lt;&gt;"",CV35&gt;=DA$46,CV35&lt;&gt;"",CP35=""),AND(CX35&gt;=DA$42,CX35&lt;&gt;"",CZ35&gt;=DA$46,CZ35&lt;&gt;"",CP35=""),AND(DX35&gt;=EK$42,DX35&lt;&gt;"",DZ35&gt;=EK$46,DZ35&lt;&gt;""),AND(EA35&gt;=EK$42,EA35&lt;&gt;"",EC35&gt;=EK$46,EC35&lt;&gt;""),AND(EE35&gt;=EK$42,EE35&lt;&gt;"",EG35&gt;=EK$46,EG35&lt;&gt;""),AND(EH35&gt;=EK$42,EH35&lt;&gt;"",EJ35&gt;=EK$46,EJ35&lt;&gt;""),AND(FF35&gt;=FS$42,FF35&lt;&gt;"",FH35&gt;=FS$46,FH35&lt;&gt;""),AND(FI35&gt;=FS$42,FI35&lt;&gt;"",FK35&gt;=FS$46,FK35&lt;&gt;""),AND(FM35&gt;=FS$42,FM35&lt;&gt;"",FO35&gt;=FS$46,FO35&lt;&gt;""),AND(FP35&gt;=FS$42,FP35&lt;&gt;"",FR35&gt;=FS$46,FR35&lt;&gt;""),AND(GN35&gt;=HA$42,GN35&lt;&gt;"",GP35&gt;=HA$46,GP35&lt;&gt;""),AND(GQ35&gt;=HA$42,GQ35&lt;&gt;"",GS35&gt;=HA$46,GS35&lt;&gt;""),AND(GU35&gt;=HA$42,GU35&lt;&gt;"",GW35&gt;=HA$46,GW35&lt;&gt;""),AND(GX35&gt;=HA$42,GX35&lt;&gt;"",GZ35&gt;=HA$46,GZ35&lt;&gt;""),AND(HV35&gt;=II$42,HV35&lt;&gt;"",HX35&gt;=II$46,HX35&lt;&gt;""),AND(HY35&gt;=II$42,HY35&lt;&gt;"",IA35&gt;=II$46,IA35&lt;&gt;""),AND(IC35&gt;=II$42,IC35&lt;&gt;"",IE35&gt;=II$46,IE35&lt;&gt;""),AND(IF35&gt;=II$42,IF35&lt;&gt;"",IH35&gt;=II$46,IH35&lt;&gt;""),AND(JD35&gt;=JQ$42,JD35&lt;&gt;"",JF35&gt;=JQ$46,JF35&lt;&gt;""),AND(JG35&gt;=JQ$42,JG35&lt;&gt;"",JI35&gt;=JQ$46,JI35&lt;&gt;""),AND(JK35&gt;=JQ$42,JK35&lt;&gt;"",JM35&gt;=JQ$46,JM35&lt;&gt;""),AND(JN35&gt;=JQ$42,JN35&lt;&gt;"",JP35&gt;=JQ$46,JP35&lt;&gt;""),AND(KL35&gt;=KY$42,KL35&lt;&gt;"",KN35&gt;=KY$46,KN35&lt;&gt;""),AND(KO35&gt;=KY$42,KO35&lt;&gt;"",KQ35&gt;=KY$46,KQ35&lt;&gt;""),AND(KS35&gt;=KY$42,KS35&lt;&gt;"",KU35&gt;=KY$46,KU35&lt;&gt;""),AND(KV35&gt;=KY$42,KV35&lt;&gt;"",KX35&gt;=KY$46,KX35&lt;&gt;""),AND(LT35&gt;=MG$42,LT35&lt;&gt;"",LV35&gt;=MG$46,LV35&lt;&gt;""),AND(LW35&gt;=MG$42,LW35&lt;&gt;"",LY35&gt;=MG$46,LY35&lt;&gt;""),AND(MA35&gt;=MG$42,MA35&lt;&gt;"",MC35&gt;=MG$46,MC35&lt;&gt;""),AND(MD35&gt;=MG$42,MD35&lt;&gt;"",MF35&gt;=MG$46,MF35&lt;&gt;""),AND(NB35&gt;=NO$42,NB35&lt;&gt;"",ND35&gt;=NO$46,ND35&lt;&gt;""),AND(NE35&gt;=NO$42,NE35&lt;&gt;"",NG35&gt;=NO$46,NG35&lt;&gt;""),AND(NI35&gt;=NO$42,NI35&lt;&gt;"",NK35&gt;=NO$46,NK35&lt;&gt;""),AND(NL35&gt;=NO$42,NL35&lt;&gt;"",NN35&gt;=NO$46,NN35&lt;&gt;""),AND(OJ35&gt;=OW$42,OJ35&lt;&gt;"",OL35&gt;=OW$46,OL35&lt;&gt;""),AND(OM35&gt;=OW$42,OM35&lt;&gt;"",OO35&gt;=OW$46,OO35&lt;&gt;""),AND(OQ35&gt;=OW$42,OQ35&lt;&gt;"",OS35&gt;=OW$46,OS35&lt;&gt;""),AND(OT35&gt;=OW$42,OT35&lt;&gt;"",OV35&gt;=OW$46,OV35&lt;&gt;""),AND(PR35&gt;=QE$42,PR35&lt;&gt;"",PT35&gt;=QE$46,PT35&lt;&gt;""),AND(PU35&gt;=QE$42,PU35&lt;&gt;"",PW35&gt;=QE$46,PW35&lt;&gt;""),AND(PY35&gt;=QE$42,PY35&lt;&gt;"",QA35&gt;=QE$46,QA35&lt;&gt;""),AND(QB35&gt;=QE$42,QB35&lt;&gt;"",QD35&gt;=QE$46,QD35&lt;&gt;""),AND(QZ35&gt;=RM$42,QZ35&lt;&gt;"",RB35&gt;=RM$46,RB35&lt;&gt;""),AND(RC35&gt;=RM$42,RC35&lt;&gt;"",RE35&gt;=RM$46,RE35&lt;&gt;""),AND(RG35&gt;=RM$42,RG35&lt;&gt;"",RI35&gt;=RM$46,RI35&lt;&gt;""),AND(RJ35&gt;=RM$42,RJ35&lt;&gt;"",RL35&gt;=RM$46,RL35&lt;&gt;""),AND(SH35&gt;=SU$42,SH35&lt;&gt;"",SJ35&gt;=SU$46,SJ35&lt;&gt;""),AND(SK35&gt;=SU$42,SK35&lt;&gt;"",SM35&gt;=SU$46,SM35&lt;&gt;""),AND(SO35&gt;=SU$42,SO35&lt;&gt;"",SQ35&gt;=SU$46,SQ35&lt;&gt;""),AND(SR35&gt;=SU$42,SR35&lt;&gt;"",ST35&gt;=SU$46,ST35&lt;&gt;"")),"Merit",IF(OR(AND(AO35&gt;=AY$41,AO35&lt;&gt;"",AQ35&gt;=AY$45,AQ35&lt;&gt;"",AN35=""),AND(AR35&gt;=AY$41,AR35&lt;&gt;"",AT35&gt;=AY$45,AT35&lt;&gt;"",AN35=""),AND(AV35&gt;=AY$41,AV35&lt;&gt;"",AX35&gt;=AY$45,AX35&lt;&gt;"",AN35=""),AND(BP35&gt;=BZ$41,BP35&lt;&gt;"",BR35&gt;=BZ$45,BR35&lt;&gt;"",BO35=""),AND(BS35&gt;=BZ$41,BS35&lt;&gt;"",BU35&gt;=BZ$45,BU35&lt;&gt;"",BO35=""),AND(BW35&gt;=BZ$41,BW35&lt;&gt;"",BY35&gt;=BZ$45,BY35&lt;&gt;"",BO35=""),AND(CQ35&gt;=DA$41,CQ35&lt;&gt;"",CS35&gt;=DA$45,CS35&lt;&gt;"",CP35=""),AND(CT35&gt;=DA$41,CT35&lt;&gt;"",CV35&gt;=DA$45,CV35&lt;&gt;"",CP35=""),AND(CX35&gt;=DA$41,CX35&lt;&gt;"",CZ35&gt;=DA$45,CZ35&lt;&gt;"",CP35=""),AND(DX35&gt;=EK$41,DX35&lt;&gt;"",DZ35&gt;=EK$45,DZ35&lt;&gt;""),AND(EA35&gt;=EK$41,EA35&lt;&gt;"",EC35&gt;=EK$45,EC35&lt;&gt;""),AND(EE35&gt;=EK$41,EE35&lt;&gt;"",EG35&gt;=EK$45,EG35&lt;&gt;""),AND(EH35&gt;=EK$41,EH35&lt;&gt;"",EJ35&gt;=EK$45,EJ35&lt;&gt;""),AND(FF35&gt;=FS$41,FF35&lt;&gt;"",FH35&gt;=FS$45,FH35&lt;&gt;""),AND(FI35&gt;=FS$41,FI35&lt;&gt;"",FK35&gt;=FS$45,FK35&lt;&gt;""),AND(FM35&gt;=FS$41,FM35&lt;&gt;"",FO35&gt;=FS$45,FO35&lt;&gt;""),AND(FP35&gt;=FS$41,FP35&lt;&gt;"",FR35&gt;=FS$45,FR35&lt;&gt;""),AND(GN35&gt;=HA$41,GN35&lt;&gt;"",GP35&gt;=HA$45,GP35&lt;&gt;""),AND(GQ35&gt;=HA$41,GQ35&lt;&gt;"",GS35&gt;=HA$45,GS35&lt;&gt;""),AND(GU35&gt;=HA$41,GU35&lt;&gt;"",GW35&gt;=HA$45,GW35&lt;&gt;""),AND(GX35&gt;=HA$41,GX35&lt;&gt;"",GZ35&gt;=HA$45,GZ35&lt;&gt;""),AND(HV35&gt;=II$41,HV35&lt;&gt;"",HX35&gt;=II$45,HX35&lt;&gt;""),AND(HY35&gt;=II$41,HY35&lt;&gt;"",IA35&gt;=II$45,IA35&lt;&gt;""),AND(IC35&gt;=II$41,IC35&lt;&gt;"",IE35&gt;=II$45,IE35&lt;&gt;""),AND(IF35&gt;=II$41,IF35&lt;&gt;"",IH35&gt;=II$45,IH35&lt;&gt;""),AND(JD35&gt;=JQ$41,JD35&lt;&gt;"",JF35&gt;=JQ$45,JF35&lt;&gt;""),AND(JG35&gt;=JQ$41,JG35&lt;&gt;"",JI35&gt;=JQ$45,JI35&lt;&gt;""),AND(JK35&gt;=JQ$41,JK35&lt;&gt;"",JM35&gt;=JQ$45,JM35&lt;&gt;""),AND(JN35&gt;=JQ$41,JN35&lt;&gt;"",JP35&gt;=JQ$45,JP35&lt;&gt;""),AND(KL35&gt;=KY$41,KL35&lt;&gt;"",KN35&gt;=KY$45,KN35&lt;&gt;""),AND(KO35&gt;=KY$41,KO35&lt;&gt;"",KQ35&gt;=KY$45,KQ35&lt;&gt;""),AND(KS35&gt;=KY$41,KS35&lt;&gt;"",KU35&gt;=KY$45,KU35&lt;&gt;""),AND(KV35&gt;=KY$41,KV35&lt;&gt;"",KX35&gt;=KY$45,KX35&lt;&gt;""),AND(LT35&gt;=MG$41,LT35&lt;&gt;"",LV35&gt;=MG$45,LV35&lt;&gt;""),AND(LW35&gt;=MG$41,LW35&lt;&gt;"",LY35&gt;=MG$45,LY35&lt;&gt;""),AND(MA35&gt;=MG$41,MA35&lt;&gt;"",MC35&gt;=MG$45,MC35&lt;&gt;""),AND(MD35&gt;=MG$41,MD35&lt;&gt;"",MF35&gt;=MG$45,MF35&lt;&gt;""),AND(NB35&gt;=NO$41,NB35&lt;&gt;"",ND35&gt;=NO$45,ND35&lt;&gt;""),AND(NE35&gt;=NO$41,NE35&lt;&gt;"",NG35&gt;=NO$45,NG35&lt;&gt;""),AND(NI35&gt;=NO$41,NI35&lt;&gt;"",NK35&gt;=NO$45,NK35&lt;&gt;""),AND(NL35&gt;=NO$41,NL35&lt;&gt;"",NN35&gt;=NO$45,NN35&lt;&gt;""),AND(OJ35&gt;=OW$41,OJ35&lt;&gt;"",OL35&gt;=OW$45,OL35&lt;&gt;""),AND(OM35&gt;=OW$41,OM35&lt;&gt;"",OO35&gt;=OW$45,OO35&lt;&gt;""),AND(OQ35&gt;=OW$41,OQ35&lt;&gt;"",OS35&gt;=OW$45,OS35&lt;&gt;""),AND(OT35&gt;=OW$41,OT35&lt;&gt;"",OV35&gt;=OW$45,OV35&lt;&gt;""),AND(PR35&gt;=QE$41,PR35&lt;&gt;"",PT35&gt;=QE$45,PT35&lt;&gt;""),AND(PU35&gt;=QE$41,PU35&lt;&gt;"",PW35&gt;=QE$45,PW35&lt;&gt;""),AND(PY35&gt;=QE$41,PY35&lt;&gt;"",QA35&gt;=QE$45,QA35&lt;&gt;""),AND(QB35&gt;=QE$41,QB35&lt;&gt;"",QD35&gt;=QE$45,QD35&lt;&gt;""),AND(QZ35&gt;=RM$41,QZ35&lt;&gt;"",RB35&gt;=RM$45,RB35&lt;&gt;""),AND(RC35&gt;=RM$41,RC35&lt;&gt;"",RE35&gt;=RM$45,RE35&lt;&gt;""),AND(RG35&gt;=RM$41,RG35&lt;&gt;"",RI35&gt;=RM$45,RI35&lt;&gt;""),AND(RJ35&gt;=RM$41,RJ35&lt;&gt;"",RL35&gt;=RM$45,RL35&lt;&gt;""),AND(SH35&gt;=SU$41,SH35&lt;&gt;"",SJ35&gt;=SU$45,SJ35&lt;&gt;""),AND(SK35&gt;=SU$41,SK35&lt;&gt;"",SM35&gt;=SU$45,SM35&lt;&gt;""),AND(SO35&gt;=SU$41,SO35&lt;&gt;"",SQ35&gt;=SU$45,SQ35&lt;&gt;""),AND(SR35&gt;=SU$41,SR35&lt;&gt;"",ST35&gt;=SU$45,ST35&lt;&gt;"")),"Excellence",IF(K35="P","Worlds Team",IF(H35="P","National Team","")))))</f>
        <v/>
      </c>
      <c r="K35" s="3" t="str">
        <f>IF(OR(AND(AO35&gt;=AY$40,AO35&lt;&gt;"",AQ35&gt;=AY$44,AQ35&lt;&gt;"",AN35=""),AND(AR35&gt;=AY$40,AR35&lt;&gt;"",AT35&gt;=AY$44,AT35&lt;&gt;"",AN35=""),AND(AV35&gt;=AY$40,AV35&lt;&gt;"",AX35&gt;=AY$44,AX35&lt;&gt;"",AN35=""),AND(BP35&gt;=BZ$40,BP35&lt;&gt;"",BR35&gt;=BZ$44,BR35&lt;&gt;"",BO35=""),AND(BS35&gt;=BZ$40,BS35&lt;&gt;"",BU35&gt;=BZ$44,BU35&lt;&gt;"",BO35=""),AND(BW35&gt;=BZ$40,BW35&lt;&gt;"",BY35&gt;=BZ$44,BY35&lt;&gt;"",BO35=""),AND(CQ35&gt;=DA$40,CQ35&lt;&gt;"",CS35&gt;=DA$44,CS35&lt;&gt;"",CP35=""),AND(CT35&gt;=DA$40,CT35&lt;&gt;"",CV35&gt;=DA$44,CV35&lt;&gt;"",CP35=""),AND(CX35&gt;=DA$40,CX35&lt;&gt;"",CZ35&gt;=DA$44,CZ35&lt;&gt;"",CP35=""),AND(DX35&gt;=EK$40,DX35&lt;&gt;"",DZ35&gt;=EK$44,DZ35&lt;&gt;""),AND(EA35&gt;=EK$40,EA35&lt;&gt;"",EC35&gt;=EK$44,EC35&lt;&gt;""),AND(EE35&gt;=EK$40,EE35&lt;&gt;"",EG35&gt;=EK$44,EG35&lt;&gt;""),AND(EH35&gt;=EK$40,EH35&lt;&gt;"",EJ35&gt;=EK$44,EJ35&lt;&gt;""),AND(FF35&gt;=FS$40,FF35&lt;&gt;"",FH35&gt;=FS$44,FH35&lt;&gt;""),AND(FI35&gt;=FS$40,FI35&lt;&gt;"",FK35&gt;=FS$44,FK35&lt;&gt;""),AND(FM35&gt;=FS$40,FM35&lt;&gt;"",FO35&gt;=FS$44,FO35&lt;&gt;""),AND(FP35&gt;=FS$40,FP35&lt;&gt;"",FR35&gt;=FS$44,FR35&lt;&gt;""),AND(GN35&gt;=HA$40,GN35&lt;&gt;"",GP35&gt;=HA$44,GP35&lt;&gt;""),AND(GQ35&gt;=HA$40,GQ35&lt;&gt;"",GS35&gt;=HA$44,GS35&lt;&gt;""),AND(GU35&gt;=HA$40,GU35&lt;&gt;"",GW35&gt;=HA$44,GW35&lt;&gt;""),AND(GX35&gt;=HA$40,GX35&lt;&gt;"",GZ35&gt;=HA$44,GZ35&lt;&gt;""),AND(HV35&gt;=II$40,HV35&lt;&gt;"",HX35&gt;=II$44,HX35&lt;&gt;""),AND(HY35&gt;=II$40,HY35&lt;&gt;"",IA35&gt;=II$44,IA35&lt;&gt;""),AND(IC35&gt;=II$40,IC35&lt;&gt;"",IE35&gt;=II$44,IE35&lt;&gt;""),AND(IF35&gt;=II$40,IF35&lt;&gt;"",IH35&gt;=II$44,IH35&lt;&gt;""),AND(JD35&gt;=JQ$40,JD35&lt;&gt;"",JF35&gt;=JQ$44,JF35&lt;&gt;""),AND(JG35&gt;=JQ$40,JG35&lt;&gt;"",JI35&gt;=JQ$44,JI35&lt;&gt;""),AND(JK35&gt;=JQ$40,JK35&lt;&gt;"",JM35&gt;=JQ$44,JM35&lt;&gt;""),AND(JN35&gt;=JQ$40,JN35&lt;&gt;"",JP35&gt;=JQ$44,JP35&lt;&gt;""),AND(KL35&gt;=KY$40,KL35&lt;&gt;"",KN35&gt;=KY$44,KN35&lt;&gt;""),AND(KO35&gt;=KY$40,KO35&lt;&gt;"",KQ35&gt;=KY$44,KQ35&lt;&gt;""),AND(KS35&gt;=KY$40,KS35&lt;&gt;"",KU35&gt;=KY$44,KU35&lt;&gt;""),AND(KV35&gt;=KY$40,KV35&lt;&gt;"",KX35&gt;=KY$44,KX35&lt;&gt;""),AND(LT35&gt;=MG$40,LT35&lt;&gt;"",LV35&gt;=MG$44,LV35&lt;&gt;""),AND(LW35&gt;=MG$40,LW35&lt;&gt;"",LY35&gt;=MG$44,LY35&lt;&gt;""),AND(MA35&gt;=MG$40,MA35&lt;&gt;"",MC35&gt;=MG$44,MC35&lt;&gt;""),AND(MD35&gt;=MG$40,MD35&lt;&gt;"",MF35&gt;=MG$44,MF35&lt;&gt;""),AND(NB35&gt;=NO$40,NB35&lt;&gt;"",ND35&gt;=NO$44,ND35&lt;&gt;""),AND(NE35&gt;=NO$40,NE35&lt;&gt;"",NG35&gt;=NO$44,NG35&lt;&gt;""),AND(NI35&gt;=NO$40,NI35&lt;&gt;"",NK35&gt;=NO$44,NK35&lt;&gt;""),AND(NL35&gt;=NO$40,NL35&lt;&gt;"",NN35&gt;=NO$44,NN35&lt;&gt;""),AND(OJ35&gt;=OW$40,OJ35&lt;&gt;"",OL35&gt;=OW$44,OL35&lt;&gt;""),AND(OM35&gt;=OW$40,OM35&lt;&gt;"",OO35&gt;=OW$44,OO35&lt;&gt;""),AND(OQ35&gt;=OW$40,OQ35&lt;&gt;"",OS35&gt;=OW$44,OS35&lt;&gt;""),AND(OT35&gt;=OW$40,OT35&lt;&gt;"",OV35&gt;=OW$44,OV35&lt;&gt;""),AND(PR35&gt;=QE$40,PR35&lt;&gt;"",PT35&gt;=QE$44,PT35&lt;&gt;""),AND(PU35&gt;=QE$40,PU35&lt;&gt;"",PW35&gt;=QE$44,PW35&lt;&gt;""),AND(PY35&gt;=QE$40,PY35&lt;&gt;"",QA35&gt;=QE$44,QA35&lt;&gt;""),AND(QB35&gt;=QE$40,QB35&lt;&gt;"",QD35&gt;=QE$44,QD35&lt;&gt;""),AND(QZ35&gt;=RM$40,QZ35&lt;&gt;"",RB35&gt;=RM$44,RB35&lt;&gt;""),AND(RC35&gt;=RM$40,RC35&lt;&gt;"",RE35&gt;=RM$44,RE35&lt;&gt;""),AND(RG35&gt;=RM$40,RG35&lt;&gt;"",RI35&gt;=RM$44,RI35&lt;&gt;""),AND(RJ35&gt;=RM$40,RJ35&lt;&gt;"",RL35&gt;=RM$44,RL35&lt;&gt;""),AND(SH35&gt;=SU$40,SH35&lt;&gt;"",SJ35&gt;=SU$44,SJ35&lt;&gt;""),AND(SK35&gt;=SU$40,SK35&lt;&gt;"",SM35&gt;=SU$44,SM35&lt;&gt;""),AND(SO35&gt;=SU$40,SO35&lt;&gt;"",SQ35&gt;=SU$44,SQ35&lt;&gt;""),AND(SR35&gt;=SU$40,SR35&lt;&gt;"",ST35&gt;=SU$44,ST35&lt;&gt;"")),"P","")</f>
        <v/>
      </c>
      <c r="L35" s="8">
        <f>IF(COUNT(AQ35,AT35,BR35,BU35,CS35,CV35)&gt;0,LARGE((AQ35,AT35,BR35,BU35,CS35,CV35),1),0)</f>
        <v>31.849999999999998</v>
      </c>
      <c r="M35" s="8" t="str">
        <f>IF(L35="","",IF(OR(L35=CS35,L35=CV35),$CA$1,IF(OR(L35=BR35,L35=BU35),$AZ$1,IF(OR(L35=AQ35,L35=AT35),$Y$1,""))))</f>
        <v>2024 Nationals</v>
      </c>
      <c r="N35" s="8">
        <f>IF(COUNT(AQ35,AT35,BR35,BU35,CS35,CV35)&gt;1,LARGE((AQ35,AT35,BR35,BU35,CS35,CV35),2),0)</f>
        <v>18.440000000000001</v>
      </c>
      <c r="O35" s="8" t="str">
        <f>IF(N35="","",IF(OR(N35=CS35,N35=CV35),$CA$1,IF(OR(N35=BR35,N35=BU35),$AZ$1,IF(OR(N35=AQ35,N35=AT35),$Y$1,""))))</f>
        <v>2024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IF(P35="","",IF(OR(P35=CS35,P35=CV35,P35=CZ35),$CA$1,IF(OR(P35=BR35,P35=BU35,P35=BY35),$AZ$1,IF(OR(P35=AQ35,P35=AT35,P35=AX35),$Y$1,""))))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6.1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Nationals</v>
      </c>
      <c r="T35" s="8">
        <f>IF(MAX(IF(AO35&gt;=$AY$39,AP35,0),IF(AR35&gt;=$AY$39,AS35,0),IF(AV35&gt;=$AY$39,AW35,0),IF(BP35&gt;=$BZ$39,BQ35,0),IF(BS35&gt;=$BZ$39,BT35,0),IF(BW35&gt;=$BZ$39,BX35,0),IF(CQ35&gt;=$DA$39,CR35,0),IF(CT35&gt;=$DA$39,CU35,0),IF(CX35&gt;=$DA$39,CY35,0),IF(DX35&gt;=$EK$39,DY35,0),IF(EA35&gt;=$EK$39,EB35,0),IF(EE35&gt;=$EK$39,EF35,0),IF(EH35&gt;=$EK$39,EI35,0),IF(FF35&gt;=$FS$39,FG35,0),IF(FI35&gt;=$FS$39,FJ35,0),IF(FM35&gt;=$FS$39,FN35,0),IF(FP35&gt;=$FS$39,FQ35,0),IF(GN35&gt;=$HA$39,GO35,0),IF(GQ35&gt;=$HA$39,GR35,0),IF(GU35&gt;=$HA$39,GV35,0),IF(GX35&gt;=$HA$39,GY35,0),IF(HV35&gt;=$II$39,HW35,0),IF(HY35&gt;=$II$39,HZ35,0),IF(IC35&gt;=$II$39,ID35,0),IF(IF35&gt;=$II$39,IG35,0),IF(JD35&gt;=$JQ$39,JE35,0),IF(JG35&gt;=$JQ$39,JH35,0),IF(JK35&gt;=$JQ$39,JL35,0),IF(JN35&gt;=$JQ$39,JO35,0),IF(KL35&gt;=$KY$39,KM35,0),IF(KO35&gt;=$KY$39,KP35,0),IF(KS35&gt;=$KY$39,KT35,0),IF(KV35&gt;=$KY$39,KW35,0),IF(LT35&gt;=$MG$39,LU35,0),IF(LW35&gt;=$MG$39,LX35,0),IF(MA35&gt;=$MG$39,MB35,0),IF(MD35&gt;=$MG$39,ME35,0),IF(NB35&gt;=$NO$39,NC35,0),IF(NE35&gt;=$NO$39,NF35,0),IF(NI35&gt;=$NO$39,NJ35,0),IF(NL35&gt;=$NO$39,NM35,0),IF(OJ35&gt;=$OW$39,OK35,0),IF(OM35&gt;=$OW$39,ON35,0),IF(OQ35&gt;=$OW$39,OR35,0),IF(OT35&gt;=$OW$39,OU35,0),IF(PR35&gt;=$QE$39,PS35,0),IF(PU35&gt;=$QE$39,PV35,0),IF(PY35&gt;=$QE$39,PZ35,0),IF(QB35&gt;=$QE$39,QC35,0),IF(QZ35&gt;=$RM$39,RA35,0),IF(RC35&gt;=$RM$39,RD35,0),IF(RG35&gt;=$RM$39,RH35,0),IF(RJ35&gt;=$RM$39,RK35,0),IF(SH35&gt;=$SU$39,SI35,0),IF(SK35&gt;=$SU$39,SL35,0),IF(SO35&gt;=$SU$39,SP35,0),IF(SR35&gt;=$SU$39,SS35,0))&gt;0,MAX(IF(AO35&gt;=$AY$39,AP35,0),IF(AR35&gt;=$AY$39,AS35,0),IF(AV35&gt;=$AY$39,AW35,0),IF(BP35&gt;=$BZ$39,BQ35,0),IF(BS35&gt;=$BZ$39,BT35,0),IF(BW35&gt;=$BZ$39,BX35,0),IF(CQ35&gt;=$DA$39,CR35,0),IF(CT35&gt;=$DA$39,CU35,0),IF(CX35&gt;=$DA$39,CY35,0),IF(DX35&gt;=$EK$39,DY35,0),IF(EA35&gt;=$EK$39,EB35,0),IF(EE35&gt;=$EK$39,EF35,0),IF(EH35&gt;=$EK$39,EI35,0),IF(FF35&gt;=$FS$39,FG35,0),IF(FI35&gt;=$FS$39,FJ35,0),IF(FM35&gt;=$FS$39,FN35,0),IF(FP35&gt;=$FS$39,FQ35,0),IF(GN35&gt;=$HA$39,GO35,0),IF(GQ35&gt;=$HA$39,GR35,0),IF(GU35&gt;=$HA$39,GV35,0),IF(GX35&gt;=$HA$39,GY35,0),IF(HV35&gt;=$II$39,HW35,0),IF(HY35&gt;=$II$39,HZ35,0),IF(IC35&gt;=$II$39,ID35,0),IF(IF35&gt;=$II$39,IG35,0),IF(JD35&gt;=$JQ$39,JE35,0),IF(JG35&gt;=$JQ$39,JH35,0),IF(JK35&gt;=$JQ$39,JL35,0),IF(JN35&gt;=$JQ$39,JO35,0),IF(KL35&gt;=$KY$39,KM35,0),IF(KO35&gt;=$KY$39,KP35,0),IF(KS35&gt;=$KY$39,KT35,0),IF(KV35&gt;=$KY$39,KW35,0),IF(LT35&gt;=$MG$39,LU35,0),IF(LW35&gt;=$MG$39,LX35,0),IF(MA35&gt;=$MG$39,MB35,0),IF(MD35&gt;=$MG$39,ME35,0),IF(NB35&gt;=$NO$39,NC35,0),IF(NE35&gt;=$NO$39,NF35,0),IF(NI35&gt;=$NO$39,NJ35,0),IF(NL35&gt;=$NO$39,NM35,0),IF(OJ35&gt;=$OW$39,OK35,0),IF(OM35&gt;=$OW$39,ON35,0),IF(OQ35&gt;=$OW$39,OR35,0),IF(OT35&gt;=$OW$39,OU35,0),IF(PR35&gt;=$QE$39,PS35,0),IF(PU35&gt;=$QE$39,PV35,0),IF(PY35&gt;=$QE$39,PZ35,0),IF(QB35&gt;=$QE$39,QC35,0),IF(QZ35&gt;=$RM$39,RA35,0),IF(RC35&gt;=$RM$39,RD35,0),IF(RG35&gt;=$RM$39,RH35,0),IF(RJ35&gt;=$RM$39,RK35,0),IF(SH35&gt;=$SU$39,SI35,0),IF(SK35&gt;=$SU$39,SL35,0),IF(SO35&gt;=$SU$39,SP35,0),IF(SR35&gt;=$SU$39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7"/>
      <c r="AO35" s="38" t="str">
        <f>IF(AA35&gt;0,AA35,"")</f>
        <v/>
      </c>
      <c r="AP35" s="38" t="str">
        <f>IF(AB35&gt;0,AB35,"")</f>
        <v/>
      </c>
      <c r="AQ35" s="40" t="str">
        <f>IF(SUM(Y35:AB35)-AC35&gt;0,SUM(Y35:AB35)-AC35,"")</f>
        <v/>
      </c>
      <c r="AR35" s="40" t="str">
        <f>IF(AF35&gt;0,AF35,"")</f>
        <v/>
      </c>
      <c r="AS35" s="40" t="str">
        <f>IF(AG35&gt;0,AG35,"")</f>
        <v/>
      </c>
      <c r="AT35" s="40" t="str">
        <f>IF(SUM(AD35:AG35)-AH35&gt;0,SUM(AD35:AG35)-AH35,"")</f>
        <v/>
      </c>
      <c r="AU35" s="40" t="str">
        <f>IF(AQ35="","",MAX(AQ35,AT35))</f>
        <v/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 t="str">
        <f>IF(SUM(AU35,AX35)&gt;0,SUM(AU35,AX35),"")</f>
        <v/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>IF(BB35&gt;0,BB35,"")</f>
        <v/>
      </c>
      <c r="BQ35" s="39" t="str">
        <f>IF(BC35&gt;0,BC35,"")</f>
        <v/>
      </c>
      <c r="BR35" s="11" t="str">
        <f>IF(SUM(AZ35:BC35)-BD35&gt;0,SUM(AZ35:BC35)-BD35,"")</f>
        <v/>
      </c>
      <c r="BS35" s="11" t="str">
        <f>IF(BG35&gt;0,BG35,"")</f>
        <v/>
      </c>
      <c r="BT35" s="11" t="str">
        <f>IF(BH35&gt;0,BH35,"")</f>
        <v/>
      </c>
      <c r="BU35" s="11" t="str">
        <f>IF(SUM(BE35:BH35)-BI35&gt;0,SUM(BE35:BH35)-BI35,"")</f>
        <v/>
      </c>
      <c r="BV35" s="11" t="str">
        <f>IF(BR35="","",MAX(BR35,BU35))</f>
        <v/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 t="str">
        <f>IF(SUM(BV35,BY35)&gt;0,SUM(BV35,BY35),"")</f>
        <v/>
      </c>
      <c r="CA35" s="22">
        <v>5.6</v>
      </c>
      <c r="CB35" s="22">
        <v>3.7</v>
      </c>
      <c r="CC35" s="22">
        <v>4</v>
      </c>
      <c r="CD35" s="22">
        <v>5.14</v>
      </c>
      <c r="CE35" s="22">
        <v>0</v>
      </c>
      <c r="CF35" s="22">
        <v>10.1</v>
      </c>
      <c r="CG35" s="22">
        <v>6.6</v>
      </c>
      <c r="CH35" s="22">
        <v>6.1</v>
      </c>
      <c r="CI35" s="22">
        <v>9.0500000000000007</v>
      </c>
      <c r="CJ35" s="22">
        <v>0</v>
      </c>
      <c r="CK35" s="22"/>
      <c r="CL35" s="22"/>
      <c r="CM35" s="22"/>
      <c r="CN35" s="22"/>
      <c r="CO35" s="22"/>
      <c r="CP35" s="27"/>
      <c r="CQ35" s="38">
        <f>IF(CC35&gt;0,CC35,"")</f>
        <v>4</v>
      </c>
      <c r="CR35" s="38">
        <f>IF(CD35&gt;0,CD35,"")</f>
        <v>5.14</v>
      </c>
      <c r="CS35" s="40">
        <f>IF(SUM(CA35:CD35)-CE35&gt;0,SUM(CA35:CD35)-CE35,"")</f>
        <v>18.440000000000001</v>
      </c>
      <c r="CT35" s="40">
        <f>IF(CH35&gt;0,CH35,"")</f>
        <v>6.1</v>
      </c>
      <c r="CU35" s="40">
        <f>IF(CI35&gt;0,CI35,"")</f>
        <v>9.0500000000000007</v>
      </c>
      <c r="CV35" s="40">
        <f>IF(SUM(CF35:CI35)-CJ35&gt;0,SUM(CF35:CI35)-CJ35,"")</f>
        <v>31.849999999999998</v>
      </c>
      <c r="CW35" s="40">
        <f>IF(CS35="","",MAX(CS35,CV35))</f>
        <v>31.849999999999998</v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>
        <f>IF(SUM(CW35,CZ35)&gt;0,SUM(CW35,CZ35),"")</f>
        <v>31.849999999999998</v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2.8</v>
      </c>
      <c r="SW35" s="22">
        <f>IF($CP35="P",CB35,(CB35+BA35)/2)</f>
        <v>1.85</v>
      </c>
      <c r="SX35" s="22">
        <f>IF($CP35="P",CC35,(CC35+BB35)/2)</f>
        <v>2</v>
      </c>
      <c r="SY35" s="22">
        <f>IF($CP35="P",CD35,(CD35+BC35)/2)</f>
        <v>2.57</v>
      </c>
      <c r="SZ35" s="22">
        <f>IF($CP35="P",CE35,(CE35+BD35)/2)</f>
        <v>0</v>
      </c>
      <c r="TA35" s="22">
        <f>IF($CP35="P",CF35,(CF35+BE35)/2)</f>
        <v>5.05</v>
      </c>
      <c r="TB35" s="22">
        <f>IF($CP35="P",CG35,(CG35+BF35)/2)</f>
        <v>3.3</v>
      </c>
      <c r="TC35" s="22">
        <f>IF($CP35="P",CH35,(CH35+BG35)/2)</f>
        <v>3.05</v>
      </c>
      <c r="TD35" s="22">
        <f>IF($CP35="P",CI35,(CI35+BH35)/2)</f>
        <v>4.5250000000000004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>
        <f>IF(SX35&gt;0,SX35,"")</f>
        <v>2</v>
      </c>
      <c r="TM35" s="40">
        <f>IF(SY35&gt;0,SY35,"")</f>
        <v>2.57</v>
      </c>
      <c r="TN35" s="40">
        <f>IF(SUM(SV35:SY35)-SZ35&gt;0,SUM(SV35:SY35)-SZ35,"")</f>
        <v>9.2200000000000006</v>
      </c>
      <c r="TO35" s="40">
        <f>IF(TC35&gt;0,TC35,"")</f>
        <v>3.05</v>
      </c>
      <c r="TP35" s="40">
        <f>IF(TD35&gt;0,TD35,"")</f>
        <v>4.5250000000000004</v>
      </c>
      <c r="TQ35" s="40">
        <f>IF(SUM(TA35:TD35)-TE35&gt;0,SUM(TA35:TD35)-TE35,"")</f>
        <v>15.924999999999999</v>
      </c>
      <c r="TR35" s="40">
        <f>IF(MAX(TN35,TQ35)&gt;0,MAX(TN35,TQ35),"")</f>
        <v>15.924999999999999</v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>
        <f>IF(SUM(TR35,TU35)&gt;0,SUM(TR35,TU35),"")</f>
        <v>15.924999999999999</v>
      </c>
    </row>
    <row r="36" spans="1:544" x14ac:dyDescent="0.2">
      <c r="A36" s="4" t="str" cm="1">
        <f t="array" ref="A36">IF(AND(J36&lt;&gt;"",J36&lt;&gt;"No DD"),SUMPRODUCT((J$4:J$37&lt;&gt;"")*(J$4:J$37&lt;&gt;"No DD")*(F$4:F$37&gt;F36))+1,IF(J36="No DD",SUMPRODUCT((J$4:J$37="No DD")*(F$4:F$37&gt;F36))+1+SUMPRODUCT((J$4:J$37&lt;&gt;"")*(J$4:J$37&lt;&gt;"No DD")),""))</f>
        <v/>
      </c>
      <c r="B36" s="4" t="str" cm="1">
        <f t="array" ref="B36">IF(AND(J36&lt;&gt;"",J36&lt;&gt;"No DD",G36=""),SUMPRODUCT((J$4:J$37&lt;&gt;"")*(J$4:J$37&lt;&gt;"No DD")*(G$4:G$37="")*(F$4:F$37&gt;F36))+1,IF(J36="No DD",SUMPRODUCT((J$4:J$37="No DD")*(F$4:F$37&gt;F36)*(G$4:G$37=""))+1+SUMPRODUCT((J$4:J$37&lt;&gt;"")*(G$4:G$37="")*(J$4:J$37&lt;&gt;"No DD")),""))</f>
        <v/>
      </c>
      <c r="C36" s="5" t="s">
        <v>165</v>
      </c>
      <c r="D36" s="4" t="s">
        <v>3</v>
      </c>
      <c r="E36" s="4">
        <v>2004</v>
      </c>
      <c r="F36" s="9">
        <f>SUM(L36:V36)+SUM(L36:T36)*0.0000001+SUM(L36)*0.0000000000001</f>
        <v>52.12000521200401</v>
      </c>
      <c r="G36" s="66"/>
      <c r="H36" s="3" t="str">
        <f>IF(OR(AND(AO36&gt;=AY$39,AO36&lt;&gt;"",AQ36&gt;=AY$43,AQ36&lt;&gt;"",AN36=""),AND(AR36&gt;=AY$39,AR36&lt;&gt;"",AT36&gt;=AY$43,AT36&lt;&gt;"",AN36=""),AND(AV36&gt;=AY$39,AV36&lt;&gt;"",AX36&gt;=AY$43,AX36&lt;&gt;"",AN36=""),AND(BP36&gt;=BZ$39,BP36&lt;&gt;"",BR36&gt;=BZ$43,BR36&lt;&gt;"",BO36=""),AND(BS36&gt;=BZ$39,BS36&lt;&gt;"",BU36&gt;=BZ$43,BU36&lt;&gt;"",BO36=""),AND(BW36&gt;=BZ$39,BW36&lt;&gt;"",BY36&gt;=BZ$43,BY36&lt;&gt;"",BO36=""),AND(CQ36&gt;=DA$39,CQ36&lt;&gt;"",CS36&gt;=DA$43,CS36&lt;&gt;"",CP36=""),AND(CT36&gt;=DA$39,CT36&lt;&gt;"",CV36&gt;=DA$43,CV36&lt;&gt;"",CP36=""),AND(CX36&gt;=DA$39,CX36&lt;&gt;"",CZ36&gt;=DA$43,CZ36&lt;&gt;"",CP36=""),AND(DX36&gt;=EK$39,DX36&lt;&gt;"",DZ36&gt;=EK$43,DZ36&lt;&gt;""),AND(EA36&gt;=EK$39,EA36&lt;&gt;"",EC36&gt;=EK$43,EC36&lt;&gt;""),AND(EE36&gt;=EK$39,EE36&lt;&gt;"",EG36&gt;=EK$43,EG36&lt;&gt;""),AND(EH36&gt;=EK$39,EH36&lt;&gt;"",EJ36&gt;=EK$43,EJ36&lt;&gt;""),AND(FF36&gt;=FS$39,FF36&lt;&gt;"",FH36&gt;=FS$43,FH36&lt;&gt;""),AND(FI36&gt;=FS$39,FI36&lt;&gt;"",FK36&gt;=FS$43,FK36&lt;&gt;""),AND(FM36&gt;=FS$39,FM36&lt;&gt;"",FO36&gt;=FS$43,FO36&lt;&gt;""),AND(FP36&gt;=FS$39,FP36&lt;&gt;"",FR36&gt;=FS$43,FR36&lt;&gt;""),AND(GN36&gt;=HA$39,GN36&lt;&gt;"",GP36&gt;=HA$43,GP36&lt;&gt;""),AND(GQ36&gt;=HA$39,GQ36&lt;&gt;"",GS36&gt;=HA$43,GS36&lt;&gt;""),AND(GU36&gt;=HA$39,GU36&lt;&gt;"",GW36&gt;=HA$43,GW36&lt;&gt;""),AND(GX36&gt;=HA$39,GX36&lt;&gt;"",GZ36&gt;=HA$43,GZ36&lt;&gt;""),AND(HV36&gt;=II$39,HV36&lt;&gt;"",HX36&gt;=II$43,HX36&lt;&gt;""),AND(HY36&gt;=II$39,HY36&lt;&gt;"",IA36&gt;=II$43,IA36&lt;&gt;""),AND(IC36&gt;=II$39,IC36&lt;&gt;"",IE36&gt;=II$43,IE36&lt;&gt;""),AND(IF36&gt;=II$39,IF36&lt;&gt;"",IH36&gt;=II$43,IH36&lt;&gt;""),AND(JD36&gt;=JQ$39,JD36&lt;&gt;"",JF36&gt;=JQ$43,JF36&lt;&gt;""),AND(JG36&gt;=JQ$39,JG36&lt;&gt;"",JI36&gt;=JQ$43,JI36&lt;&gt;""),AND(JK36&gt;=JQ$39,JK36&lt;&gt;"",JM36&gt;=JQ$43,JM36&lt;&gt;""),AND(JN36&gt;=JQ$39,JN36&lt;&gt;"",JP36&gt;=JQ$43,JP36&lt;&gt;""),AND(KL36&gt;=KY$39,KL36&lt;&gt;"",KN36&gt;=KY$43,KN36&lt;&gt;""),AND(KO36&gt;=KY$39,KO36&lt;&gt;"",KQ36&gt;=KY$43,KQ36&lt;&gt;""),AND(KS36&gt;=KY$39,KS36&lt;&gt;"",KU36&gt;=KY$43,KU36&lt;&gt;""),AND(KV36&gt;=KY$39,KV36&lt;&gt;"",KX36&gt;=KY$43,KX36&lt;&gt;""),AND(LT36&gt;=MG$39,LT36&lt;&gt;"",LV36&gt;=MG$43,LV36&lt;&gt;""),AND(LW36&gt;=MG$39,LW36&lt;&gt;"",LY36&gt;=MG$43,LY36&lt;&gt;""),AND(MA36&gt;=MG$39,MA36&lt;&gt;"",MC36&gt;=MG$43,MC36&lt;&gt;""),AND(MD36&gt;=MG$39,MD36&lt;&gt;"",MF36&gt;=MG$43,MF36&lt;&gt;""),AND(NB36&gt;=NO$39,NB36&lt;&gt;"",ND36&gt;=NO$43,ND36&lt;&gt;""),AND(NE36&gt;=NO$39,NE36&lt;&gt;"",NG36&gt;=NO$43,NG36&lt;&gt;""),AND(NI36&gt;=NO$39,NI36&lt;&gt;"",NK36&gt;=NO$43,NK36&lt;&gt;""),AND(NL36&gt;=NO$39,NL36&lt;&gt;"",NN36&gt;=NO$43,NN36&lt;&gt;""),AND(OJ36&gt;=OW$39,OJ36&lt;&gt;"",OL36&gt;=OW$43,OL36&lt;&gt;""),AND(OM36&gt;=OW$39,OM36&lt;&gt;"",OO36&gt;=OW$43,OO36&lt;&gt;""),AND(OQ36&gt;=OW$39,OQ36&lt;&gt;"",OS36&gt;=OW$43,OS36&lt;&gt;""),AND(OT36&gt;=OW$39,OT36&lt;&gt;"",OV36&gt;=OW$43,OV36&lt;&gt;""),AND(PR36&gt;=QE$39,PR36&lt;&gt;"",PT36&gt;=QE$43,PT36&lt;&gt;""),AND(PU36&gt;=QE$39,PU36&lt;&gt;"",PW36&gt;=QE$43,PW36&lt;&gt;""),AND(PY36&gt;=QE$39,PY36&lt;&gt;"",QA36&gt;=QE$43,QA36&lt;&gt;""),AND(QB36&gt;=QE$39,QB36&lt;&gt;"",QD36&gt;=QE$43,QD36&lt;&gt;""),AND(QZ36&gt;=RM$39,QZ36&lt;&gt;"",RB36&gt;=RM$43,RB36&lt;&gt;""),AND(RC36&gt;=RM$39,RC36&lt;&gt;"",RE36&gt;=RM$43,RE36&lt;&gt;""),AND(RG36&gt;=RM$39,RG36&lt;&gt;"",RI36&gt;=RM$43,RI36&lt;&gt;""),AND(RJ36&gt;=RM$39,RJ36&lt;&gt;"",RL36&gt;=RM$43,RL36&lt;&gt;""),AND(SH36&gt;=SU$39,SH36&lt;&gt;"",SJ36&gt;=SU$43,SJ36&lt;&gt;""),AND(SK36&gt;=SU$39,SK36&lt;&gt;"",SM36&gt;=SU$43,SM36&lt;&gt;""),AND(SO36&gt;=SU$39,SO36&lt;&gt;"",SQ36&gt;=SU$43,SQ36&lt;&gt;""),AND(SR36&gt;=SU$39,SR36&lt;&gt;"",ST36&gt;=SU$43,ST36&lt;&gt;"")),"P","")</f>
        <v/>
      </c>
      <c r="I36" s="3" t="str">
        <f>IF(OR(AND(AQ36&gt;=AY$43,AQ36&lt;&gt;"",AN36=""),AND(AT36&gt;=AY$43,AT36&lt;&gt;"",AN36=""),AND(AX36&gt;=AY$43,AX36&lt;&gt;"",AN36=""),AND(BR36&gt;=BZ$43,BR36&lt;&gt;"",BO36=""),AND(BU36&gt;=BZ$43,BU36&lt;&gt;"",BO36=""),AND(BY36&gt;=BZ$43,BY36&lt;&gt;"",BO36=""),AND(CS36&gt;=DA$43,CS36&lt;&gt;"",CP36=""),AND(CV36&gt;=DA$43,CV36&lt;&gt;"",CP36=""),AND(CZ36&gt;=DA$43,CZ36&lt;&gt;"",CP36=""),AND(DZ36&gt;=EK$43,DZ36&lt;&gt;""),AND(EC36&gt;=EK$43,EC36&lt;&gt;""),AND(EG36&gt;=EK$43,EG36&lt;&gt;""),AND(EJ36&gt;=EK$43,EJ36&lt;&gt;""),AND(FH36&gt;=FS$43,FH36&lt;&gt;""),AND(FK36&gt;=FS$43,FK36&lt;&gt;""),AND(FO36&gt;=FS$43,FO36&lt;&gt;""),AND(FR36&gt;=FS$43,FR36&lt;&gt;""),AND(GP36&gt;=HA$43,GP36&lt;&gt;""),AND(GS36&gt;=HA$43,GS36&lt;&gt;""),AND(GW36&gt;=HA$43,GW36&lt;&gt;""),AND(GZ36&gt;=HA$43,GZ36&lt;&gt;""),AND(HX36&gt;=II$43,HX36&lt;&gt;""),AND(IA36&gt;=II$43,IA36&lt;&gt;""),AND(IE36&gt;=II$43,IE36&lt;&gt;""),AND(IH36&gt;=II$43,IH36&lt;&gt;""),AND(JF36&gt;=JQ$43,JF36&lt;&gt;""),AND(JI36&gt;=JQ$43,JI36&lt;&gt;""),AND(JM36&gt;=JQ$43,JM36&lt;&gt;""),AND(JP36&gt;=JQ$43,JP36&lt;&gt;""),AND(KN36&gt;=KY$43,KN36&lt;&gt;""),AND(KQ36&gt;=KY$43,KQ36&lt;&gt;""),AND(KU36&gt;=KY$43,KU36&lt;&gt;""),AND(KX36&gt;=KY$43,KX36&lt;&gt;""),AND(LV36&gt;=MG$43,LV36&lt;&gt;""),AND(LY36&gt;=MG$43,LY36&lt;&gt;""),AND(MC36&gt;=MG$43,MC36&lt;&gt;""),AND(MF36&gt;=MG$43,MF36&lt;&gt;""),AND(ND36&gt;=NO$43,ND36&lt;&gt;""),AND(NG36&gt;=NO$43,NG36&lt;&gt;""),AND(NK36&gt;=NO$43,NK36&lt;&gt;""),AND(NN36&gt;=NO$43,NN36&lt;&gt;""),AND(OL36&gt;=OW$43,OL36&lt;&gt;""),AND(OO36&gt;=OW$43,OO36&lt;&gt;""),AND(OS36&gt;=OW$43,OS36&lt;&gt;""),AND(OV36&gt;=OW$43,OV36&lt;&gt;""),AND(PT36&gt;=QE$43,PT36&lt;&gt;""),AND(PW36&gt;=QE$43,PW36&lt;&gt;""),AND(QA36&gt;=QE$43,QA36&lt;&gt;""),AND(QD36&gt;=QE$43,QD36&lt;&gt;""),AND(RB36&gt;=RM$43,RB36&lt;&gt;""),AND(RE36&gt;=RM$43,RE36&lt;&gt;""),AND(RI36&gt;=RM$43,RI36&lt;&gt;""),AND(RL36&gt;=RM$43,RL36&lt;&gt;""),AND(SJ36&gt;=SU$43,SJ36&lt;&gt;""),AND(SM36&gt;=SU$43,SM36&lt;&gt;""),AND(SQ36&gt;=SU$43,SQ36&lt;&gt;""),AND(ST36&gt;=SU$43,ST36&lt;&gt;"")),"P","")</f>
        <v/>
      </c>
      <c r="J36" s="36" t="str">
        <f>IF(AND(I36="P",H36=""),"No DD",IF(OR(AND(AO36&gt;=AY$42,AO36&lt;&gt;"",AQ36&gt;=AY$46,AQ36&lt;&gt;"",AN36=""),AND(AR36&gt;=AY$42,AR36&lt;&gt;"",AT36&gt;=AY$46,AT36&lt;&gt;"",AN36=""),AND(AV36&gt;=AY$42,AV36&lt;&gt;"",AX36&gt;=AY$46,AX36&lt;&gt;"",AN36=""),AND(BP36&gt;=BZ$42,BP36&lt;&gt;"",BR36&gt;=BZ$46,BR36&lt;&gt;"",BO36=""),AND(BS36&gt;=BZ$42,BS36&lt;&gt;"",BU36&gt;=BZ$46,BU36&lt;&gt;"",BO36=""),AND(BW36&gt;=BZ$42,BW36&lt;&gt;"",BY36&gt;=BZ$46,BY36&lt;&gt;"",BO36=""),AND(CQ36&gt;=DA$42,CQ36&lt;&gt;"",CS36&gt;=DA$46,CS36&lt;&gt;"",CP36=""),AND(CT36&gt;=DA$42,CT36&lt;&gt;"",CV36&gt;=DA$46,CV36&lt;&gt;"",CP36=""),AND(CX36&gt;=DA$42,CX36&lt;&gt;"",CZ36&gt;=DA$46,CZ36&lt;&gt;"",CP36=""),AND(DX36&gt;=EK$42,DX36&lt;&gt;"",DZ36&gt;=EK$46,DZ36&lt;&gt;""),AND(EA36&gt;=EK$42,EA36&lt;&gt;"",EC36&gt;=EK$46,EC36&lt;&gt;""),AND(EE36&gt;=EK$42,EE36&lt;&gt;"",EG36&gt;=EK$46,EG36&lt;&gt;""),AND(EH36&gt;=EK$42,EH36&lt;&gt;"",EJ36&gt;=EK$46,EJ36&lt;&gt;""),AND(FF36&gt;=FS$42,FF36&lt;&gt;"",FH36&gt;=FS$46,FH36&lt;&gt;""),AND(FI36&gt;=FS$42,FI36&lt;&gt;"",FK36&gt;=FS$46,FK36&lt;&gt;""),AND(FM36&gt;=FS$42,FM36&lt;&gt;"",FO36&gt;=FS$46,FO36&lt;&gt;""),AND(FP36&gt;=FS$42,FP36&lt;&gt;"",FR36&gt;=FS$46,FR36&lt;&gt;""),AND(GN36&gt;=HA$42,GN36&lt;&gt;"",GP36&gt;=HA$46,GP36&lt;&gt;""),AND(GQ36&gt;=HA$42,GQ36&lt;&gt;"",GS36&gt;=HA$46,GS36&lt;&gt;""),AND(GU36&gt;=HA$42,GU36&lt;&gt;"",GW36&gt;=HA$46,GW36&lt;&gt;""),AND(GX36&gt;=HA$42,GX36&lt;&gt;"",GZ36&gt;=HA$46,GZ36&lt;&gt;""),AND(HV36&gt;=II$42,HV36&lt;&gt;"",HX36&gt;=II$46,HX36&lt;&gt;""),AND(HY36&gt;=II$42,HY36&lt;&gt;"",IA36&gt;=II$46,IA36&lt;&gt;""),AND(IC36&gt;=II$42,IC36&lt;&gt;"",IE36&gt;=II$46,IE36&lt;&gt;""),AND(IF36&gt;=II$42,IF36&lt;&gt;"",IH36&gt;=II$46,IH36&lt;&gt;""),AND(JD36&gt;=JQ$42,JD36&lt;&gt;"",JF36&gt;=JQ$46,JF36&lt;&gt;""),AND(JG36&gt;=JQ$42,JG36&lt;&gt;"",JI36&gt;=JQ$46,JI36&lt;&gt;""),AND(JK36&gt;=JQ$42,JK36&lt;&gt;"",JM36&gt;=JQ$46,JM36&lt;&gt;""),AND(JN36&gt;=JQ$42,JN36&lt;&gt;"",JP36&gt;=JQ$46,JP36&lt;&gt;""),AND(KL36&gt;=KY$42,KL36&lt;&gt;"",KN36&gt;=KY$46,KN36&lt;&gt;""),AND(KO36&gt;=KY$42,KO36&lt;&gt;"",KQ36&gt;=KY$46,KQ36&lt;&gt;""),AND(KS36&gt;=KY$42,KS36&lt;&gt;"",KU36&gt;=KY$46,KU36&lt;&gt;""),AND(KV36&gt;=KY$42,KV36&lt;&gt;"",KX36&gt;=KY$46,KX36&lt;&gt;""),AND(LT36&gt;=MG$42,LT36&lt;&gt;"",LV36&gt;=MG$46,LV36&lt;&gt;""),AND(LW36&gt;=MG$42,LW36&lt;&gt;"",LY36&gt;=MG$46,LY36&lt;&gt;""),AND(MA36&gt;=MG$42,MA36&lt;&gt;"",MC36&gt;=MG$46,MC36&lt;&gt;""),AND(MD36&gt;=MG$42,MD36&lt;&gt;"",MF36&gt;=MG$46,MF36&lt;&gt;""),AND(NB36&gt;=NO$42,NB36&lt;&gt;"",ND36&gt;=NO$46,ND36&lt;&gt;""),AND(NE36&gt;=NO$42,NE36&lt;&gt;"",NG36&gt;=NO$46,NG36&lt;&gt;""),AND(NI36&gt;=NO$42,NI36&lt;&gt;"",NK36&gt;=NO$46,NK36&lt;&gt;""),AND(NL36&gt;=NO$42,NL36&lt;&gt;"",NN36&gt;=NO$46,NN36&lt;&gt;""),AND(OJ36&gt;=OW$42,OJ36&lt;&gt;"",OL36&gt;=OW$46,OL36&lt;&gt;""),AND(OM36&gt;=OW$42,OM36&lt;&gt;"",OO36&gt;=OW$46,OO36&lt;&gt;""),AND(OQ36&gt;=OW$42,OQ36&lt;&gt;"",OS36&gt;=OW$46,OS36&lt;&gt;""),AND(OT36&gt;=OW$42,OT36&lt;&gt;"",OV36&gt;=OW$46,OV36&lt;&gt;""),AND(PR36&gt;=QE$42,PR36&lt;&gt;"",PT36&gt;=QE$46,PT36&lt;&gt;""),AND(PU36&gt;=QE$42,PU36&lt;&gt;"",PW36&gt;=QE$46,PW36&lt;&gt;""),AND(PY36&gt;=QE$42,PY36&lt;&gt;"",QA36&gt;=QE$46,QA36&lt;&gt;""),AND(QB36&gt;=QE$42,QB36&lt;&gt;"",QD36&gt;=QE$46,QD36&lt;&gt;""),AND(QZ36&gt;=RM$42,QZ36&lt;&gt;"",RB36&gt;=RM$46,RB36&lt;&gt;""),AND(RC36&gt;=RM$42,RC36&lt;&gt;"",RE36&gt;=RM$46,RE36&lt;&gt;""),AND(RG36&gt;=RM$42,RG36&lt;&gt;"",RI36&gt;=RM$46,RI36&lt;&gt;""),AND(RJ36&gt;=RM$42,RJ36&lt;&gt;"",RL36&gt;=RM$46,RL36&lt;&gt;""),AND(SH36&gt;=SU$42,SH36&lt;&gt;"",SJ36&gt;=SU$46,SJ36&lt;&gt;""),AND(SK36&gt;=SU$42,SK36&lt;&gt;"",SM36&gt;=SU$46,SM36&lt;&gt;""),AND(SO36&gt;=SU$42,SO36&lt;&gt;"",SQ36&gt;=SU$46,SQ36&lt;&gt;""),AND(SR36&gt;=SU$42,SR36&lt;&gt;"",ST36&gt;=SU$46,ST36&lt;&gt;"")),"Merit",IF(OR(AND(AO36&gt;=AY$41,AO36&lt;&gt;"",AQ36&gt;=AY$45,AQ36&lt;&gt;"",AN36=""),AND(AR36&gt;=AY$41,AR36&lt;&gt;"",AT36&gt;=AY$45,AT36&lt;&gt;"",AN36=""),AND(AV36&gt;=AY$41,AV36&lt;&gt;"",AX36&gt;=AY$45,AX36&lt;&gt;"",AN36=""),AND(BP36&gt;=BZ$41,BP36&lt;&gt;"",BR36&gt;=BZ$45,BR36&lt;&gt;"",BO36=""),AND(BS36&gt;=BZ$41,BS36&lt;&gt;"",BU36&gt;=BZ$45,BU36&lt;&gt;"",BO36=""),AND(BW36&gt;=BZ$41,BW36&lt;&gt;"",BY36&gt;=BZ$45,BY36&lt;&gt;"",BO36=""),AND(CQ36&gt;=DA$41,CQ36&lt;&gt;"",CS36&gt;=DA$45,CS36&lt;&gt;"",CP36=""),AND(CT36&gt;=DA$41,CT36&lt;&gt;"",CV36&gt;=DA$45,CV36&lt;&gt;"",CP36=""),AND(CX36&gt;=DA$41,CX36&lt;&gt;"",CZ36&gt;=DA$45,CZ36&lt;&gt;"",CP36=""),AND(DX36&gt;=EK$41,DX36&lt;&gt;"",DZ36&gt;=EK$45,DZ36&lt;&gt;""),AND(EA36&gt;=EK$41,EA36&lt;&gt;"",EC36&gt;=EK$45,EC36&lt;&gt;""),AND(EE36&gt;=EK$41,EE36&lt;&gt;"",EG36&gt;=EK$45,EG36&lt;&gt;""),AND(EH36&gt;=EK$41,EH36&lt;&gt;"",EJ36&gt;=EK$45,EJ36&lt;&gt;""),AND(FF36&gt;=FS$41,FF36&lt;&gt;"",FH36&gt;=FS$45,FH36&lt;&gt;""),AND(FI36&gt;=FS$41,FI36&lt;&gt;"",FK36&gt;=FS$45,FK36&lt;&gt;""),AND(FM36&gt;=FS$41,FM36&lt;&gt;"",FO36&gt;=FS$45,FO36&lt;&gt;""),AND(FP36&gt;=FS$41,FP36&lt;&gt;"",FR36&gt;=FS$45,FR36&lt;&gt;""),AND(GN36&gt;=HA$41,GN36&lt;&gt;"",GP36&gt;=HA$45,GP36&lt;&gt;""),AND(GQ36&gt;=HA$41,GQ36&lt;&gt;"",GS36&gt;=HA$45,GS36&lt;&gt;""),AND(GU36&gt;=HA$41,GU36&lt;&gt;"",GW36&gt;=HA$45,GW36&lt;&gt;""),AND(GX36&gt;=HA$41,GX36&lt;&gt;"",GZ36&gt;=HA$45,GZ36&lt;&gt;""),AND(HV36&gt;=II$41,HV36&lt;&gt;"",HX36&gt;=II$45,HX36&lt;&gt;""),AND(HY36&gt;=II$41,HY36&lt;&gt;"",IA36&gt;=II$45,IA36&lt;&gt;""),AND(IC36&gt;=II$41,IC36&lt;&gt;"",IE36&gt;=II$45,IE36&lt;&gt;""),AND(IF36&gt;=II$41,IF36&lt;&gt;"",IH36&gt;=II$45,IH36&lt;&gt;""),AND(JD36&gt;=JQ$41,JD36&lt;&gt;"",JF36&gt;=JQ$45,JF36&lt;&gt;""),AND(JG36&gt;=JQ$41,JG36&lt;&gt;"",JI36&gt;=JQ$45,JI36&lt;&gt;""),AND(JK36&gt;=JQ$41,JK36&lt;&gt;"",JM36&gt;=JQ$45,JM36&lt;&gt;""),AND(JN36&gt;=JQ$41,JN36&lt;&gt;"",JP36&gt;=JQ$45,JP36&lt;&gt;""),AND(KL36&gt;=KY$41,KL36&lt;&gt;"",KN36&gt;=KY$45,KN36&lt;&gt;""),AND(KO36&gt;=KY$41,KO36&lt;&gt;"",KQ36&gt;=KY$45,KQ36&lt;&gt;""),AND(KS36&gt;=KY$41,KS36&lt;&gt;"",KU36&gt;=KY$45,KU36&lt;&gt;""),AND(KV36&gt;=KY$41,KV36&lt;&gt;"",KX36&gt;=KY$45,KX36&lt;&gt;""),AND(LT36&gt;=MG$41,LT36&lt;&gt;"",LV36&gt;=MG$45,LV36&lt;&gt;""),AND(LW36&gt;=MG$41,LW36&lt;&gt;"",LY36&gt;=MG$45,LY36&lt;&gt;""),AND(MA36&gt;=MG$41,MA36&lt;&gt;"",MC36&gt;=MG$45,MC36&lt;&gt;""),AND(MD36&gt;=MG$41,MD36&lt;&gt;"",MF36&gt;=MG$45,MF36&lt;&gt;""),AND(NB36&gt;=NO$41,NB36&lt;&gt;"",ND36&gt;=NO$45,ND36&lt;&gt;""),AND(NE36&gt;=NO$41,NE36&lt;&gt;"",NG36&gt;=NO$45,NG36&lt;&gt;""),AND(NI36&gt;=NO$41,NI36&lt;&gt;"",NK36&gt;=NO$45,NK36&lt;&gt;""),AND(NL36&gt;=NO$41,NL36&lt;&gt;"",NN36&gt;=NO$45,NN36&lt;&gt;""),AND(OJ36&gt;=OW$41,OJ36&lt;&gt;"",OL36&gt;=OW$45,OL36&lt;&gt;""),AND(OM36&gt;=OW$41,OM36&lt;&gt;"",OO36&gt;=OW$45,OO36&lt;&gt;""),AND(OQ36&gt;=OW$41,OQ36&lt;&gt;"",OS36&gt;=OW$45,OS36&lt;&gt;""),AND(OT36&gt;=OW$41,OT36&lt;&gt;"",OV36&gt;=OW$45,OV36&lt;&gt;""),AND(PR36&gt;=QE$41,PR36&lt;&gt;"",PT36&gt;=QE$45,PT36&lt;&gt;""),AND(PU36&gt;=QE$41,PU36&lt;&gt;"",PW36&gt;=QE$45,PW36&lt;&gt;""),AND(PY36&gt;=QE$41,PY36&lt;&gt;"",QA36&gt;=QE$45,QA36&lt;&gt;""),AND(QB36&gt;=QE$41,QB36&lt;&gt;"",QD36&gt;=QE$45,QD36&lt;&gt;""),AND(QZ36&gt;=RM$41,QZ36&lt;&gt;"",RB36&gt;=RM$45,RB36&lt;&gt;""),AND(RC36&gt;=RM$41,RC36&lt;&gt;"",RE36&gt;=RM$45,RE36&lt;&gt;""),AND(RG36&gt;=RM$41,RG36&lt;&gt;"",RI36&gt;=RM$45,RI36&lt;&gt;""),AND(RJ36&gt;=RM$41,RJ36&lt;&gt;"",RL36&gt;=RM$45,RL36&lt;&gt;""),AND(SH36&gt;=SU$41,SH36&lt;&gt;"",SJ36&gt;=SU$45,SJ36&lt;&gt;""),AND(SK36&gt;=SU$41,SK36&lt;&gt;"",SM36&gt;=SU$45,SM36&lt;&gt;""),AND(SO36&gt;=SU$41,SO36&lt;&gt;"",SQ36&gt;=SU$45,SQ36&lt;&gt;""),AND(SR36&gt;=SU$41,SR36&lt;&gt;"",ST36&gt;=SU$45,ST36&lt;&gt;"")),"Excellence",IF(K36="P","Worlds Team",IF(H36="P","National Team","")))))</f>
        <v/>
      </c>
      <c r="K36" s="3" t="str">
        <f>IF(OR(AND(AO36&gt;=AY$40,AO36&lt;&gt;"",AQ36&gt;=AY$44,AQ36&lt;&gt;"",AN36=""),AND(AR36&gt;=AY$40,AR36&lt;&gt;"",AT36&gt;=AY$44,AT36&lt;&gt;"",AN36=""),AND(AV36&gt;=AY$40,AV36&lt;&gt;"",AX36&gt;=AY$44,AX36&lt;&gt;"",AN36=""),AND(BP36&gt;=BZ$40,BP36&lt;&gt;"",BR36&gt;=BZ$44,BR36&lt;&gt;"",BO36=""),AND(BS36&gt;=BZ$40,BS36&lt;&gt;"",BU36&gt;=BZ$44,BU36&lt;&gt;"",BO36=""),AND(BW36&gt;=BZ$40,BW36&lt;&gt;"",BY36&gt;=BZ$44,BY36&lt;&gt;"",BO36=""),AND(CQ36&gt;=DA$40,CQ36&lt;&gt;"",CS36&gt;=DA$44,CS36&lt;&gt;"",CP36=""),AND(CT36&gt;=DA$40,CT36&lt;&gt;"",CV36&gt;=DA$44,CV36&lt;&gt;"",CP36=""),AND(CX36&gt;=DA$40,CX36&lt;&gt;"",CZ36&gt;=DA$44,CZ36&lt;&gt;"",CP36=""),AND(DX36&gt;=EK$40,DX36&lt;&gt;"",DZ36&gt;=EK$44,DZ36&lt;&gt;""),AND(EA36&gt;=EK$40,EA36&lt;&gt;"",EC36&gt;=EK$44,EC36&lt;&gt;""),AND(EE36&gt;=EK$40,EE36&lt;&gt;"",EG36&gt;=EK$44,EG36&lt;&gt;""),AND(EH36&gt;=EK$40,EH36&lt;&gt;"",EJ36&gt;=EK$44,EJ36&lt;&gt;""),AND(FF36&gt;=FS$40,FF36&lt;&gt;"",FH36&gt;=FS$44,FH36&lt;&gt;""),AND(FI36&gt;=FS$40,FI36&lt;&gt;"",FK36&gt;=FS$44,FK36&lt;&gt;""),AND(FM36&gt;=FS$40,FM36&lt;&gt;"",FO36&gt;=FS$44,FO36&lt;&gt;""),AND(FP36&gt;=FS$40,FP36&lt;&gt;"",FR36&gt;=FS$44,FR36&lt;&gt;""),AND(GN36&gt;=HA$40,GN36&lt;&gt;"",GP36&gt;=HA$44,GP36&lt;&gt;""),AND(GQ36&gt;=HA$40,GQ36&lt;&gt;"",GS36&gt;=HA$44,GS36&lt;&gt;""),AND(GU36&gt;=HA$40,GU36&lt;&gt;"",GW36&gt;=HA$44,GW36&lt;&gt;""),AND(GX36&gt;=HA$40,GX36&lt;&gt;"",GZ36&gt;=HA$44,GZ36&lt;&gt;""),AND(HV36&gt;=II$40,HV36&lt;&gt;"",HX36&gt;=II$44,HX36&lt;&gt;""),AND(HY36&gt;=II$40,HY36&lt;&gt;"",IA36&gt;=II$44,IA36&lt;&gt;""),AND(IC36&gt;=II$40,IC36&lt;&gt;"",IE36&gt;=II$44,IE36&lt;&gt;""),AND(IF36&gt;=II$40,IF36&lt;&gt;"",IH36&gt;=II$44,IH36&lt;&gt;""),AND(JD36&gt;=JQ$40,JD36&lt;&gt;"",JF36&gt;=JQ$44,JF36&lt;&gt;""),AND(JG36&gt;=JQ$40,JG36&lt;&gt;"",JI36&gt;=JQ$44,JI36&lt;&gt;""),AND(JK36&gt;=JQ$40,JK36&lt;&gt;"",JM36&gt;=JQ$44,JM36&lt;&gt;""),AND(JN36&gt;=JQ$40,JN36&lt;&gt;"",JP36&gt;=JQ$44,JP36&lt;&gt;""),AND(KL36&gt;=KY$40,KL36&lt;&gt;"",KN36&gt;=KY$44,KN36&lt;&gt;""),AND(KO36&gt;=KY$40,KO36&lt;&gt;"",KQ36&gt;=KY$44,KQ36&lt;&gt;""),AND(KS36&gt;=KY$40,KS36&lt;&gt;"",KU36&gt;=KY$44,KU36&lt;&gt;""),AND(KV36&gt;=KY$40,KV36&lt;&gt;"",KX36&gt;=KY$44,KX36&lt;&gt;""),AND(LT36&gt;=MG$40,LT36&lt;&gt;"",LV36&gt;=MG$44,LV36&lt;&gt;""),AND(LW36&gt;=MG$40,LW36&lt;&gt;"",LY36&gt;=MG$44,LY36&lt;&gt;""),AND(MA36&gt;=MG$40,MA36&lt;&gt;"",MC36&gt;=MG$44,MC36&lt;&gt;""),AND(MD36&gt;=MG$40,MD36&lt;&gt;"",MF36&gt;=MG$44,MF36&lt;&gt;""),AND(NB36&gt;=NO$40,NB36&lt;&gt;"",ND36&gt;=NO$44,ND36&lt;&gt;""),AND(NE36&gt;=NO$40,NE36&lt;&gt;"",NG36&gt;=NO$44,NG36&lt;&gt;""),AND(NI36&gt;=NO$40,NI36&lt;&gt;"",NK36&gt;=NO$44,NK36&lt;&gt;""),AND(NL36&gt;=NO$40,NL36&lt;&gt;"",NN36&gt;=NO$44,NN36&lt;&gt;""),AND(OJ36&gt;=OW$40,OJ36&lt;&gt;"",OL36&gt;=OW$44,OL36&lt;&gt;""),AND(OM36&gt;=OW$40,OM36&lt;&gt;"",OO36&gt;=OW$44,OO36&lt;&gt;""),AND(OQ36&gt;=OW$40,OQ36&lt;&gt;"",OS36&gt;=OW$44,OS36&lt;&gt;""),AND(OT36&gt;=OW$40,OT36&lt;&gt;"",OV36&gt;=OW$44,OV36&lt;&gt;""),AND(PR36&gt;=QE$40,PR36&lt;&gt;"",PT36&gt;=QE$44,PT36&lt;&gt;""),AND(PU36&gt;=QE$40,PU36&lt;&gt;"",PW36&gt;=QE$44,PW36&lt;&gt;""),AND(PY36&gt;=QE$40,PY36&lt;&gt;"",QA36&gt;=QE$44,QA36&lt;&gt;""),AND(QB36&gt;=QE$40,QB36&lt;&gt;"",QD36&gt;=QE$44,QD36&lt;&gt;""),AND(QZ36&gt;=RM$40,QZ36&lt;&gt;"",RB36&gt;=RM$44,RB36&lt;&gt;""),AND(RC36&gt;=RM$40,RC36&lt;&gt;"",RE36&gt;=RM$44,RE36&lt;&gt;""),AND(RG36&gt;=RM$40,RG36&lt;&gt;"",RI36&gt;=RM$44,RI36&lt;&gt;""),AND(RJ36&gt;=RM$40,RJ36&lt;&gt;"",RL36&gt;=RM$44,RL36&lt;&gt;""),AND(SH36&gt;=SU$40,SH36&lt;&gt;"",SJ36&gt;=SU$44,SJ36&lt;&gt;""),AND(SK36&gt;=SU$40,SK36&lt;&gt;"",SM36&gt;=SU$44,SM36&lt;&gt;""),AND(SO36&gt;=SU$40,SO36&lt;&gt;"",SQ36&gt;=SU$44,SQ36&lt;&gt;""),AND(SR36&gt;=SU$40,SR36&lt;&gt;"",ST36&gt;=SU$44,ST36&lt;&gt;"")),"P","")</f>
        <v/>
      </c>
      <c r="L36" s="8">
        <f>IF(COUNT(AQ36,AT36,BR36,BU36,CS36,CV36)&gt;0,LARGE((AQ36,AT36,BR36,BU36,CS36,CV36),1),0)</f>
        <v>40.18</v>
      </c>
      <c r="M36" s="8" t="str">
        <f>IF(L36="","",IF(OR(L36=CS36,L36=CV36),$CA$1,IF(OR(L36=BR36,L36=BU36),$AZ$1,IF(OR(L36=AQ36,L36=AT36),$Y$1,""))))</f>
        <v>2024 Nationals</v>
      </c>
      <c r="N36" s="8">
        <f>IF(COUNT(AQ36,AT36,BR36,BU36,CS36,CV36)&gt;1,LARGE((AQ36,AT36,BR36,BU36,CS36,CV36),2),0)</f>
        <v>5.04</v>
      </c>
      <c r="O36" s="8" t="str">
        <f>IF(N36="","",IF(OR(N36=CS36,N36=CV36),$CA$1,IF(OR(N36=BR36,N36=BU36),$AZ$1,IF(OR(N36=AQ36,N36=AT36),$Y$1,""))))</f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IF(P36="","",IF(OR(P36=CS36,P36=CV36,P36=CZ36),$CA$1,IF(OR(P36=BR36,P36=BU36,P36=BY36),$AZ$1,IF(OR(P36=AQ36,P36=AT36,P36=AX36),$Y$1,""))))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6.9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Nationals</v>
      </c>
      <c r="T36" s="8">
        <f>IF(MAX(IF(AO36&gt;=$AY$39,AP36,0),IF(AR36&gt;=$AY$39,AS36,0),IF(AV36&gt;=$AY$39,AW36,0),IF(BP36&gt;=$BZ$39,BQ36,0),IF(BS36&gt;=$BZ$39,BT36,0),IF(BW36&gt;=$BZ$39,BX36,0),IF(CQ36&gt;=$DA$39,CR36,0),IF(CT36&gt;=$DA$39,CU36,0),IF(CX36&gt;=$DA$39,CY36,0),IF(DX36&gt;=$EK$39,DY36,0),IF(EA36&gt;=$EK$39,EB36,0),IF(EE36&gt;=$EK$39,EF36,0),IF(EH36&gt;=$EK$39,EI36,0),IF(FF36&gt;=$FS$39,FG36,0),IF(FI36&gt;=$FS$39,FJ36,0),IF(FM36&gt;=$FS$39,FN36,0),IF(FP36&gt;=$FS$39,FQ36,0),IF(GN36&gt;=$HA$39,GO36,0),IF(GQ36&gt;=$HA$39,GR36,0),IF(GU36&gt;=$HA$39,GV36,0),IF(GX36&gt;=$HA$39,GY36,0),IF(HV36&gt;=$II$39,HW36,0),IF(HY36&gt;=$II$39,HZ36,0),IF(IC36&gt;=$II$39,ID36,0),IF(IF36&gt;=$II$39,IG36,0),IF(JD36&gt;=$JQ$39,JE36,0),IF(JG36&gt;=$JQ$39,JH36,0),IF(JK36&gt;=$JQ$39,JL36,0),IF(JN36&gt;=$JQ$39,JO36,0),IF(KL36&gt;=$KY$39,KM36,0),IF(KO36&gt;=$KY$39,KP36,0),IF(KS36&gt;=$KY$39,KT36,0),IF(KV36&gt;=$KY$39,KW36,0),IF(LT36&gt;=$MG$39,LU36,0),IF(LW36&gt;=$MG$39,LX36,0),IF(MA36&gt;=$MG$39,MB36,0),IF(MD36&gt;=$MG$39,ME36,0),IF(NB36&gt;=$NO$39,NC36,0),IF(NE36&gt;=$NO$39,NF36,0),IF(NI36&gt;=$NO$39,NJ36,0),IF(NL36&gt;=$NO$39,NM36,0),IF(OJ36&gt;=$OW$39,OK36,0),IF(OM36&gt;=$OW$39,ON36,0),IF(OQ36&gt;=$OW$39,OR36,0),IF(OT36&gt;=$OW$39,OU36,0),IF(PR36&gt;=$QE$39,PS36,0),IF(PU36&gt;=$QE$39,PV36,0),IF(PY36&gt;=$QE$39,PZ36,0),IF(QB36&gt;=$QE$39,QC36,0),IF(QZ36&gt;=$RM$39,RA36,0),IF(RC36&gt;=$RM$39,RD36,0),IF(RG36&gt;=$RM$39,RH36,0),IF(RJ36&gt;=$RM$39,RK36,0),IF(SH36&gt;=$SU$39,SI36,0),IF(SK36&gt;=$SU$39,SL36,0),IF(SO36&gt;=$SU$39,SP36,0),IF(SR36&gt;=$SU$39,SS36,0))&gt;0,MAX(IF(AO36&gt;=$AY$39,AP36,0),IF(AR36&gt;=$AY$39,AS36,0),IF(AV36&gt;=$AY$39,AW36,0),IF(BP36&gt;=$BZ$39,BQ36,0),IF(BS36&gt;=$BZ$39,BT36,0),IF(BW36&gt;=$BZ$39,BX36,0),IF(CQ36&gt;=$DA$39,CR36,0),IF(CT36&gt;=$DA$39,CU36,0),IF(CX36&gt;=$DA$39,CY36,0),IF(DX36&gt;=$EK$39,DY36,0),IF(EA36&gt;=$EK$39,EB36,0),IF(EE36&gt;=$EK$39,EF36,0),IF(EH36&gt;=$EK$39,EI36,0),IF(FF36&gt;=$FS$39,FG36,0),IF(FI36&gt;=$FS$39,FJ36,0),IF(FM36&gt;=$FS$39,FN36,0),IF(FP36&gt;=$FS$39,FQ36,0),IF(GN36&gt;=$HA$39,GO36,0),IF(GQ36&gt;=$HA$39,GR36,0),IF(GU36&gt;=$HA$39,GV36,0),IF(GX36&gt;=$HA$39,GY36,0),IF(HV36&gt;=$II$39,HW36,0),IF(HY36&gt;=$II$39,HZ36,0),IF(IC36&gt;=$II$39,ID36,0),IF(IF36&gt;=$II$39,IG36,0),IF(JD36&gt;=$JQ$39,JE36,0),IF(JG36&gt;=$JQ$39,JH36,0),IF(JK36&gt;=$JQ$39,JL36,0),IF(JN36&gt;=$JQ$39,JO36,0),IF(KL36&gt;=$KY$39,KM36,0),IF(KO36&gt;=$KY$39,KP36,0),IF(KS36&gt;=$KY$39,KT36,0),IF(KV36&gt;=$KY$39,KW36,0),IF(LT36&gt;=$MG$39,LU36,0),IF(LW36&gt;=$MG$39,LX36,0),IF(MA36&gt;=$MG$39,MB36,0),IF(MD36&gt;=$MG$39,ME36,0),IF(NB36&gt;=$NO$39,NC36,0),IF(NE36&gt;=$NO$39,NF36,0),IF(NI36&gt;=$NO$39,NJ36,0),IF(NL36&gt;=$NO$39,NM36,0),IF(OJ36&gt;=$OW$39,OK36,0),IF(OM36&gt;=$OW$39,ON36,0),IF(OQ36&gt;=$OW$39,OR36,0),IF(OT36&gt;=$OW$39,OU36,0),IF(PR36&gt;=$QE$39,PS36,0),IF(PU36&gt;=$QE$39,PV36,0),IF(PY36&gt;=$QE$39,PZ36,0),IF(QB36&gt;=$QE$39,QC36,0),IF(QZ36&gt;=$RM$39,RA36,0),IF(RC36&gt;=$RM$39,RD36,0),IF(RG36&gt;=$RM$39,RH36,0),IF(RJ36&gt;=$RM$39,RK36,0),IF(SH36&gt;=$SU$39,SI36,0),IF(SK36&gt;=$SU$39,SL36,0),IF(SO36&gt;=$SU$39,SP36,0),IF(SR36&gt;=$SU$39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>IF(BB36&gt;0,BB36,"")</f>
        <v/>
      </c>
      <c r="BQ36" s="39" t="str">
        <f>IF(BC36&gt;0,BC36,"")</f>
        <v/>
      </c>
      <c r="BR36" s="11" t="str">
        <f>IF(SUM(AZ36:BC36)-BD36&gt;0,SUM(AZ36:BC36)-BD36,"")</f>
        <v/>
      </c>
      <c r="BS36" s="11" t="str">
        <f>IF(BG36&gt;0,BG36,"")</f>
        <v/>
      </c>
      <c r="BT36" s="11" t="str">
        <f>IF(BH36&gt;0,BH36,"")</f>
        <v/>
      </c>
      <c r="BU36" s="11" t="str">
        <f>IF(SUM(BE36:BH36)-BI36&gt;0,SUM(BE36:BH36)-BI36,"")</f>
        <v/>
      </c>
      <c r="BV36" s="11" t="str">
        <f>IF(BR36="","",MAX(BR36,BU36))</f>
        <v/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 t="str">
        <f>IF(SUM(BV36,BY36)&gt;0,SUM(BV36,BY36),"")</f>
        <v/>
      </c>
      <c r="CA36" s="22">
        <v>1.4</v>
      </c>
      <c r="CB36" s="22">
        <v>1</v>
      </c>
      <c r="CC36" s="22">
        <v>1.3</v>
      </c>
      <c r="CD36" s="22">
        <v>1.34</v>
      </c>
      <c r="CE36" s="22">
        <v>0</v>
      </c>
      <c r="CF36" s="22">
        <v>13.5</v>
      </c>
      <c r="CG36" s="22">
        <v>9.1999999999999993</v>
      </c>
      <c r="CH36" s="22">
        <v>6.9</v>
      </c>
      <c r="CI36" s="22">
        <v>12.48</v>
      </c>
      <c r="CJ36" s="22">
        <v>1.9</v>
      </c>
      <c r="CK36" s="22"/>
      <c r="CL36" s="22"/>
      <c r="CM36" s="22"/>
      <c r="CN36" s="22"/>
      <c r="CO36" s="22"/>
      <c r="CP36" s="27"/>
      <c r="CQ36" s="38">
        <f>IF(CC36&gt;0,CC36,"")</f>
        <v>1.3</v>
      </c>
      <c r="CR36" s="38">
        <f>IF(CD36&gt;0,CD36,"")</f>
        <v>1.34</v>
      </c>
      <c r="CS36" s="40">
        <f>IF(SUM(CA36:CD36)-CE36&gt;0,SUM(CA36:CD36)-CE36,"")</f>
        <v>5.04</v>
      </c>
      <c r="CT36" s="40">
        <f>IF(CH36&gt;0,CH36,"")</f>
        <v>6.9</v>
      </c>
      <c r="CU36" s="40">
        <f>IF(CI36&gt;0,CI36,"")</f>
        <v>12.48</v>
      </c>
      <c r="CV36" s="40">
        <f>IF(SUM(CF36:CI36)-CJ36&gt;0,SUM(CF36:CI36)-CJ36,"")</f>
        <v>40.18</v>
      </c>
      <c r="CW36" s="40">
        <f>IF(CS36="","",MAX(CS36,CV36))</f>
        <v>40.18</v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>
        <f>IF(SUM(CW36,CZ36)&gt;0,SUM(CW36,CZ36),"")</f>
        <v>40.18</v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0.7</v>
      </c>
      <c r="SW36" s="22">
        <f>IF($CP36="P",CB36,(CB36+BA36)/2)</f>
        <v>0.5</v>
      </c>
      <c r="SX36" s="22">
        <f>IF($CP36="P",CC36,(CC36+BB36)/2)</f>
        <v>0.65</v>
      </c>
      <c r="SY36" s="22">
        <f>IF($CP36="P",CD36,(CD36+BC36)/2)</f>
        <v>0.67</v>
      </c>
      <c r="SZ36" s="22">
        <f>IF($CP36="P",CE36,(CE36+BD36)/2)</f>
        <v>0</v>
      </c>
      <c r="TA36" s="22">
        <f>IF($CP36="P",CF36,(CF36+BE36)/2)</f>
        <v>6.75</v>
      </c>
      <c r="TB36" s="22">
        <f>IF($CP36="P",CG36,(CG36+BF36)/2)</f>
        <v>4.5999999999999996</v>
      </c>
      <c r="TC36" s="22">
        <f>IF($CP36="P",CH36,(CH36+BG36)/2)</f>
        <v>3.45</v>
      </c>
      <c r="TD36" s="22">
        <f>IF($CP36="P",CI36,(CI36+BH36)/2)</f>
        <v>6.24</v>
      </c>
      <c r="TE36" s="22">
        <f>IF($CP36="P",CJ36,(CJ36+BI36)/2)</f>
        <v>0.95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0.65</v>
      </c>
      <c r="TM36" s="40">
        <f>IF(SY36&gt;0,SY36,"")</f>
        <v>0.67</v>
      </c>
      <c r="TN36" s="40">
        <f>IF(SUM(SV36:SY36)-SZ36&gt;0,SUM(SV36:SY36)-SZ36,"")</f>
        <v>2.52</v>
      </c>
      <c r="TO36" s="40">
        <f>IF(TC36&gt;0,TC36,"")</f>
        <v>3.45</v>
      </c>
      <c r="TP36" s="40">
        <f>IF(TD36&gt;0,TD36,"")</f>
        <v>6.24</v>
      </c>
      <c r="TQ36" s="40">
        <f>IF(SUM(TA36:TD36)-TE36&gt;0,SUM(TA36:TD36)-TE36,"")</f>
        <v>20.09</v>
      </c>
      <c r="TR36" s="40">
        <f>IF(MAX(TN36,TQ36)&gt;0,MAX(TN36,TQ36),"")</f>
        <v>20.09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20.09</v>
      </c>
    </row>
    <row r="37" spans="1:544" x14ac:dyDescent="0.2">
      <c r="C37" s="5"/>
      <c r="E37" s="1"/>
    </row>
    <row r="38" spans="1:544" x14ac:dyDescent="0.2">
      <c r="I38" s="36"/>
      <c r="K38" s="36"/>
    </row>
    <row r="39" spans="1:544" x14ac:dyDescent="0.2">
      <c r="C39" s="23" t="s">
        <v>44</v>
      </c>
      <c r="D39" s="5"/>
      <c r="I39" s="3"/>
      <c r="AR39" s="41"/>
      <c r="AS39" s="41"/>
      <c r="AT39" s="41"/>
      <c r="AV39" s="32"/>
      <c r="AW39" s="32"/>
      <c r="AY39" s="53">
        <v>11.2</v>
      </c>
      <c r="BS39" s="41"/>
      <c r="BT39" s="41"/>
      <c r="BU39" s="41"/>
      <c r="BW39" s="32"/>
      <c r="BX39" s="32"/>
      <c r="BZ39" s="53">
        <v>11.2</v>
      </c>
      <c r="CT39" s="41"/>
      <c r="CU39" s="41"/>
      <c r="CV39" s="41"/>
      <c r="CX39" s="32"/>
      <c r="CY39" s="32"/>
      <c r="DA39" s="53">
        <v>11.2</v>
      </c>
      <c r="DX39" s="5"/>
      <c r="DY39" s="5"/>
      <c r="EH39" s="2"/>
      <c r="EI39" s="2"/>
      <c r="EK39" s="53">
        <v>11.2</v>
      </c>
      <c r="FF39" s="5"/>
      <c r="FG39" s="5"/>
      <c r="FP39" s="2"/>
      <c r="FQ39" s="2"/>
      <c r="FS39" s="53">
        <v>11.2</v>
      </c>
      <c r="GN39" s="5"/>
      <c r="GO39" s="5"/>
      <c r="GX39" s="2"/>
      <c r="GY39" s="2"/>
      <c r="HA39" s="53">
        <v>11.2</v>
      </c>
      <c r="HV39" s="5"/>
      <c r="HW39" s="5"/>
      <c r="IF39" s="2"/>
      <c r="IG39" s="2"/>
      <c r="II39" s="53">
        <v>11.2</v>
      </c>
      <c r="JD39" s="5"/>
      <c r="JE39" s="5"/>
      <c r="JN39" s="2"/>
      <c r="JO39" s="2"/>
      <c r="JQ39" s="53">
        <v>11.2</v>
      </c>
      <c r="KL39" s="5"/>
      <c r="KM39" s="5"/>
      <c r="KV39" s="2"/>
      <c r="KW39" s="2"/>
      <c r="KY39" s="53">
        <v>11.2</v>
      </c>
      <c r="LT39" s="5"/>
      <c r="LU39" s="5"/>
      <c r="MD39" s="2"/>
      <c r="ME39" s="2"/>
      <c r="MG39" s="53">
        <v>11.2</v>
      </c>
      <c r="NB39" s="5"/>
      <c r="NC39" s="5"/>
      <c r="NL39" s="2"/>
      <c r="NM39" s="2"/>
      <c r="NO39" s="53">
        <v>11.2</v>
      </c>
      <c r="OJ39" s="5"/>
      <c r="OK39" s="5"/>
      <c r="OT39" s="2"/>
      <c r="OU39" s="2"/>
      <c r="OW39" s="53">
        <v>11.2</v>
      </c>
      <c r="PR39" s="5"/>
      <c r="PS39" s="5"/>
      <c r="QB39" s="2"/>
      <c r="QC39" s="2"/>
      <c r="QE39" s="53">
        <v>11.2</v>
      </c>
      <c r="QZ39" s="5"/>
      <c r="RA39" s="5"/>
      <c r="RJ39" s="2"/>
      <c r="RK39" s="2"/>
      <c r="RM39" s="53">
        <v>11.2</v>
      </c>
      <c r="SH39" s="5"/>
      <c r="SI39" s="5"/>
      <c r="SR39" s="2"/>
      <c r="SS39" s="2"/>
      <c r="SU39" s="53">
        <v>11.2</v>
      </c>
    </row>
    <row r="40" spans="1:544" hidden="1" x14ac:dyDescent="0.2">
      <c r="C40" s="30" t="s">
        <v>43</v>
      </c>
      <c r="D40" s="5"/>
      <c r="X40" s="2"/>
      <c r="AR40" s="41"/>
      <c r="AS40" s="41"/>
      <c r="AT40" s="41"/>
      <c r="AV40" s="32"/>
      <c r="AW40" s="32"/>
      <c r="AY40" s="54">
        <v>1000</v>
      </c>
      <c r="BS40" s="41"/>
      <c r="BT40" s="41"/>
      <c r="BU40" s="41"/>
      <c r="BW40" s="32"/>
      <c r="BX40" s="32"/>
      <c r="BZ40" s="54">
        <v>1000</v>
      </c>
      <c r="CT40" s="41"/>
      <c r="CU40" s="41"/>
      <c r="CV40" s="41"/>
      <c r="CX40" s="32"/>
      <c r="CY40" s="32"/>
      <c r="DA40" s="54">
        <v>1000</v>
      </c>
      <c r="DX40" s="5"/>
      <c r="DY40" s="5"/>
      <c r="EH40" s="2"/>
      <c r="EI40" s="2"/>
      <c r="EK40" s="54">
        <v>1000</v>
      </c>
      <c r="FF40" s="5"/>
      <c r="FG40" s="5"/>
      <c r="FP40" s="2"/>
      <c r="FQ40" s="2"/>
      <c r="FS40" s="54">
        <v>1000</v>
      </c>
      <c r="GN40" s="5"/>
      <c r="GO40" s="5"/>
      <c r="GX40" s="2"/>
      <c r="GY40" s="2"/>
      <c r="HA40" s="54">
        <v>1000</v>
      </c>
      <c r="HV40" s="5"/>
      <c r="HW40" s="5"/>
      <c r="IF40" s="2"/>
      <c r="IG40" s="2"/>
      <c r="II40" s="54">
        <v>1000</v>
      </c>
      <c r="JD40" s="5"/>
      <c r="JE40" s="5"/>
      <c r="JN40" s="2"/>
      <c r="JO40" s="2"/>
      <c r="JQ40" s="54">
        <v>1000</v>
      </c>
      <c r="KL40" s="5"/>
      <c r="KM40" s="5"/>
      <c r="KV40" s="2"/>
      <c r="KW40" s="2"/>
      <c r="KY40" s="54">
        <v>1000</v>
      </c>
      <c r="LT40" s="5"/>
      <c r="LU40" s="5"/>
      <c r="MD40" s="2"/>
      <c r="ME40" s="2"/>
      <c r="MG40" s="54">
        <v>1000</v>
      </c>
      <c r="NB40" s="5"/>
      <c r="NC40" s="5"/>
      <c r="NL40" s="2"/>
      <c r="NM40" s="2"/>
      <c r="NO40" s="54">
        <v>1000</v>
      </c>
      <c r="OJ40" s="5"/>
      <c r="OK40" s="5"/>
      <c r="OT40" s="2"/>
      <c r="OU40" s="2"/>
      <c r="OW40" s="54">
        <v>1000</v>
      </c>
      <c r="PR40" s="5"/>
      <c r="PS40" s="5"/>
      <c r="QB40" s="2"/>
      <c r="QC40" s="2"/>
      <c r="QE40" s="54">
        <v>1000</v>
      </c>
      <c r="QZ40" s="5"/>
      <c r="RA40" s="5"/>
      <c r="RJ40" s="2"/>
      <c r="RK40" s="2"/>
      <c r="RM40" s="54">
        <v>1000</v>
      </c>
      <c r="SH40" s="5"/>
      <c r="SI40" s="5"/>
      <c r="SR40" s="2"/>
      <c r="SS40" s="2"/>
      <c r="SU40" s="54">
        <v>1000</v>
      </c>
    </row>
    <row r="41" spans="1:544" hidden="1" x14ac:dyDescent="0.2">
      <c r="A41" s="5"/>
      <c r="B41" s="5"/>
      <c r="C41" s="31" t="s">
        <v>55</v>
      </c>
      <c r="D41" s="5"/>
      <c r="F41" s="2"/>
      <c r="G41" s="66"/>
      <c r="AR41" s="41"/>
      <c r="AS41" s="41"/>
      <c r="AT41" s="41"/>
      <c r="AU41" s="32"/>
      <c r="AV41" s="32"/>
      <c r="AW41" s="32"/>
      <c r="AX41" s="32"/>
      <c r="AY41" s="55">
        <v>1000</v>
      </c>
      <c r="BS41" s="41"/>
      <c r="BT41" s="41"/>
      <c r="BU41" s="41"/>
      <c r="BW41" s="32"/>
      <c r="BX41" s="32"/>
      <c r="BZ41" s="55">
        <v>1000</v>
      </c>
      <c r="CT41" s="41"/>
      <c r="CU41" s="41"/>
      <c r="CV41" s="41"/>
      <c r="CW41" s="32"/>
      <c r="CX41" s="32"/>
      <c r="CY41" s="32"/>
      <c r="CZ41" s="32"/>
      <c r="DA41" s="55">
        <v>1000</v>
      </c>
      <c r="DX41" s="5"/>
      <c r="DY41" s="5"/>
      <c r="EH41" s="2"/>
      <c r="EI41" s="2"/>
      <c r="EK41" s="55">
        <v>1000</v>
      </c>
      <c r="FF41" s="5"/>
      <c r="FG41" s="5"/>
      <c r="FP41" s="2"/>
      <c r="FQ41" s="2"/>
      <c r="FS41" s="55">
        <v>1000</v>
      </c>
      <c r="GN41" s="5"/>
      <c r="GO41" s="5"/>
      <c r="GX41" s="2"/>
      <c r="GY41" s="2"/>
      <c r="HA41" s="55">
        <v>1000</v>
      </c>
      <c r="HV41" s="5"/>
      <c r="HW41" s="5"/>
      <c r="IF41" s="2"/>
      <c r="IG41" s="2"/>
      <c r="II41" s="55">
        <v>1000</v>
      </c>
      <c r="JD41" s="5"/>
      <c r="JE41" s="5"/>
      <c r="JN41" s="2"/>
      <c r="JO41" s="2"/>
      <c r="JQ41" s="55">
        <v>1000</v>
      </c>
      <c r="KL41" s="5"/>
      <c r="KM41" s="5"/>
      <c r="KV41" s="2"/>
      <c r="KW41" s="2"/>
      <c r="KY41" s="55">
        <v>1000</v>
      </c>
      <c r="LT41" s="5"/>
      <c r="LU41" s="5"/>
      <c r="MD41" s="2"/>
      <c r="ME41" s="2"/>
      <c r="MG41" s="55">
        <v>1000</v>
      </c>
      <c r="NB41" s="5"/>
      <c r="NC41" s="5"/>
      <c r="NL41" s="2"/>
      <c r="NM41" s="2"/>
      <c r="NO41" s="55">
        <v>1000</v>
      </c>
      <c r="OJ41" s="5"/>
      <c r="OK41" s="5"/>
      <c r="OT41" s="2"/>
      <c r="OU41" s="2"/>
      <c r="OW41" s="55">
        <v>1000</v>
      </c>
      <c r="PR41" s="5"/>
      <c r="PS41" s="5"/>
      <c r="QB41" s="2"/>
      <c r="QC41" s="2"/>
      <c r="QE41" s="55">
        <v>1000</v>
      </c>
      <c r="QZ41" s="5"/>
      <c r="RA41" s="5"/>
      <c r="RJ41" s="2"/>
      <c r="RK41" s="2"/>
      <c r="RM41" s="55">
        <v>1000</v>
      </c>
      <c r="SH41" s="5"/>
      <c r="SI41" s="5"/>
      <c r="SR41" s="2"/>
      <c r="SS41" s="2"/>
      <c r="SU41" s="55">
        <v>1000</v>
      </c>
    </row>
    <row r="42" spans="1:544" hidden="1" x14ac:dyDescent="0.2">
      <c r="A42" s="5"/>
      <c r="B42" s="5"/>
      <c r="C42" s="35" t="s">
        <v>62</v>
      </c>
      <c r="D42" s="5"/>
      <c r="F42" s="2"/>
      <c r="G42" s="66"/>
      <c r="AR42" s="41"/>
      <c r="AS42" s="41"/>
      <c r="AT42" s="41"/>
      <c r="AU42" s="32"/>
      <c r="AV42" s="32"/>
      <c r="AW42" s="32"/>
      <c r="AX42" s="32"/>
      <c r="AY42" s="56">
        <v>1000</v>
      </c>
      <c r="BS42" s="41"/>
      <c r="BT42" s="41"/>
      <c r="BU42" s="41"/>
      <c r="BW42" s="32"/>
      <c r="BX42" s="32"/>
      <c r="BZ42" s="56">
        <v>1000</v>
      </c>
      <c r="CT42" s="41"/>
      <c r="CU42" s="41"/>
      <c r="CV42" s="41"/>
      <c r="CW42" s="32"/>
      <c r="CX42" s="32"/>
      <c r="CY42" s="32"/>
      <c r="CZ42" s="32"/>
      <c r="DA42" s="56">
        <v>1000</v>
      </c>
      <c r="DX42" s="5"/>
      <c r="DY42" s="5"/>
      <c r="EH42" s="2"/>
      <c r="EI42" s="2"/>
      <c r="EK42" s="56">
        <v>1000</v>
      </c>
      <c r="FF42" s="5"/>
      <c r="FG42" s="5"/>
      <c r="FP42" s="2"/>
      <c r="FQ42" s="2"/>
      <c r="FS42" s="56">
        <v>1000</v>
      </c>
      <c r="GN42" s="5"/>
      <c r="GO42" s="5"/>
      <c r="GX42" s="2"/>
      <c r="GY42" s="2"/>
      <c r="HA42" s="56">
        <v>1000</v>
      </c>
      <c r="HV42" s="5"/>
      <c r="HW42" s="5"/>
      <c r="IF42" s="2"/>
      <c r="IG42" s="2"/>
      <c r="II42" s="56">
        <v>1000</v>
      </c>
      <c r="JD42" s="5"/>
      <c r="JE42" s="5"/>
      <c r="JN42" s="2"/>
      <c r="JO42" s="2"/>
      <c r="JQ42" s="56">
        <v>1000</v>
      </c>
      <c r="KL42" s="5"/>
      <c r="KM42" s="5"/>
      <c r="KV42" s="2"/>
      <c r="KW42" s="2"/>
      <c r="KY42" s="56">
        <v>1000</v>
      </c>
      <c r="LT42" s="5"/>
      <c r="LU42" s="5"/>
      <c r="MD42" s="2"/>
      <c r="ME42" s="2"/>
      <c r="MG42" s="56">
        <v>1000</v>
      </c>
      <c r="NB42" s="5"/>
      <c r="NC42" s="5"/>
      <c r="NL42" s="2"/>
      <c r="NM42" s="2"/>
      <c r="NO42" s="56">
        <v>1000</v>
      </c>
      <c r="OJ42" s="5"/>
      <c r="OK42" s="5"/>
      <c r="OT42" s="2"/>
      <c r="OU42" s="2"/>
      <c r="OW42" s="56">
        <v>1000</v>
      </c>
      <c r="PR42" s="5"/>
      <c r="PS42" s="5"/>
      <c r="QB42" s="2"/>
      <c r="QC42" s="2"/>
      <c r="QE42" s="56">
        <v>1000</v>
      </c>
      <c r="QZ42" s="5"/>
      <c r="RA42" s="5"/>
      <c r="RJ42" s="2"/>
      <c r="RK42" s="2"/>
      <c r="RM42" s="56">
        <v>1000</v>
      </c>
      <c r="SH42" s="5"/>
      <c r="SI42" s="5"/>
      <c r="SR42" s="2"/>
      <c r="SS42" s="2"/>
      <c r="SU42" s="56">
        <v>1000</v>
      </c>
    </row>
    <row r="43" spans="1:544" x14ac:dyDescent="0.2">
      <c r="A43" s="5"/>
      <c r="B43" s="5"/>
      <c r="C43" s="34" t="s">
        <v>41</v>
      </c>
      <c r="D43" s="5"/>
      <c r="AR43" s="41"/>
      <c r="AS43" s="41"/>
      <c r="AT43" s="41"/>
      <c r="AU43" s="32"/>
      <c r="AV43" s="32"/>
      <c r="AW43" s="32"/>
      <c r="AX43" s="32"/>
      <c r="AY43" s="57">
        <v>48.3</v>
      </c>
      <c r="BS43" s="41"/>
      <c r="BT43" s="41"/>
      <c r="BU43" s="41"/>
      <c r="BW43" s="32"/>
      <c r="BX43" s="32"/>
      <c r="BZ43" s="57">
        <v>48.3</v>
      </c>
      <c r="CT43" s="41"/>
      <c r="CU43" s="41"/>
      <c r="CV43" s="41"/>
      <c r="CW43" s="32"/>
      <c r="CX43" s="32"/>
      <c r="CY43" s="32"/>
      <c r="CZ43" s="32"/>
      <c r="DA43" s="57">
        <v>48.3</v>
      </c>
      <c r="DX43" s="5"/>
      <c r="DY43" s="5"/>
      <c r="EH43" s="2"/>
      <c r="EI43" s="2"/>
      <c r="EK43" s="57">
        <v>48.3</v>
      </c>
      <c r="FF43" s="5"/>
      <c r="FG43" s="5"/>
      <c r="FP43" s="2"/>
      <c r="FQ43" s="2"/>
      <c r="FS43" s="57">
        <v>48.3</v>
      </c>
      <c r="GN43" s="5"/>
      <c r="GO43" s="5"/>
      <c r="GX43" s="2"/>
      <c r="GY43" s="2"/>
      <c r="HA43" s="57">
        <v>48.3</v>
      </c>
      <c r="HV43" s="5"/>
      <c r="HW43" s="5"/>
      <c r="IF43" s="2"/>
      <c r="IG43" s="2"/>
      <c r="II43" s="57">
        <v>48.3</v>
      </c>
      <c r="JD43" s="5"/>
      <c r="JE43" s="5"/>
      <c r="JN43" s="2"/>
      <c r="JO43" s="2"/>
      <c r="JQ43" s="57">
        <v>48.3</v>
      </c>
      <c r="KL43" s="5"/>
      <c r="KM43" s="5"/>
      <c r="KV43" s="2"/>
      <c r="KW43" s="2"/>
      <c r="KY43" s="57">
        <v>48.3</v>
      </c>
      <c r="LT43" s="5"/>
      <c r="LU43" s="5"/>
      <c r="MD43" s="2"/>
      <c r="ME43" s="2"/>
      <c r="MG43" s="57">
        <v>48.3</v>
      </c>
      <c r="NB43" s="5"/>
      <c r="NC43" s="5"/>
      <c r="NL43" s="2"/>
      <c r="NM43" s="2"/>
      <c r="NO43" s="57">
        <v>48.3</v>
      </c>
      <c r="OJ43" s="5"/>
      <c r="OK43" s="5"/>
      <c r="OT43" s="2"/>
      <c r="OU43" s="2"/>
      <c r="OW43" s="57">
        <v>48.3</v>
      </c>
      <c r="PR43" s="5"/>
      <c r="PS43" s="5"/>
      <c r="QB43" s="2"/>
      <c r="QC43" s="2"/>
      <c r="QE43" s="57">
        <v>48.3</v>
      </c>
      <c r="QZ43" s="5"/>
      <c r="RA43" s="5"/>
      <c r="RJ43" s="2"/>
      <c r="RK43" s="2"/>
      <c r="RM43" s="57">
        <v>48.3</v>
      </c>
      <c r="SH43" s="5"/>
      <c r="SI43" s="5"/>
      <c r="SR43" s="2"/>
      <c r="SS43" s="2"/>
      <c r="SU43" s="57">
        <v>48.3</v>
      </c>
    </row>
    <row r="44" spans="1:544" hidden="1" x14ac:dyDescent="0.2">
      <c r="A44" s="5"/>
      <c r="B44" s="5"/>
      <c r="C44" s="24" t="s">
        <v>42</v>
      </c>
      <c r="D44" s="5"/>
      <c r="AR44" s="41"/>
      <c r="AS44" s="41"/>
      <c r="AT44" s="41"/>
      <c r="AU44" s="32"/>
      <c r="AV44" s="32"/>
      <c r="AW44" s="32"/>
      <c r="AX44" s="32"/>
      <c r="AY44" s="58">
        <v>1000</v>
      </c>
      <c r="BS44" s="41"/>
      <c r="BT44" s="41"/>
      <c r="BU44" s="41"/>
      <c r="BW44" s="32"/>
      <c r="BX44" s="32"/>
      <c r="BZ44" s="58">
        <v>1000</v>
      </c>
      <c r="CT44" s="41"/>
      <c r="CU44" s="41"/>
      <c r="CV44" s="41"/>
      <c r="CW44" s="32"/>
      <c r="CX44" s="32"/>
      <c r="CY44" s="32"/>
      <c r="CZ44" s="32"/>
      <c r="DA44" s="58">
        <v>1000</v>
      </c>
      <c r="DX44" s="5"/>
      <c r="DY44" s="5"/>
      <c r="EH44" s="2"/>
      <c r="EI44" s="2"/>
      <c r="EK44" s="58">
        <v>1000</v>
      </c>
      <c r="FF44" s="5"/>
      <c r="FG44" s="5"/>
      <c r="FP44" s="2"/>
      <c r="FQ44" s="2"/>
      <c r="FS44" s="58">
        <v>1000</v>
      </c>
      <c r="GN44" s="5"/>
      <c r="GO44" s="5"/>
      <c r="GX44" s="2"/>
      <c r="GY44" s="2"/>
      <c r="HA44" s="58">
        <v>1000</v>
      </c>
      <c r="HV44" s="5"/>
      <c r="HW44" s="5"/>
      <c r="IF44" s="2"/>
      <c r="IG44" s="2"/>
      <c r="II44" s="58">
        <v>1000</v>
      </c>
      <c r="JD44" s="5"/>
      <c r="JE44" s="5"/>
      <c r="JN44" s="2"/>
      <c r="JO44" s="2"/>
      <c r="JQ44" s="58">
        <v>1000</v>
      </c>
      <c r="KL44" s="5"/>
      <c r="KM44" s="5"/>
      <c r="KV44" s="2"/>
      <c r="KW44" s="2"/>
      <c r="KY44" s="58">
        <v>1000</v>
      </c>
      <c r="LT44" s="5"/>
      <c r="LU44" s="5"/>
      <c r="MD44" s="2"/>
      <c r="ME44" s="2"/>
      <c r="MG44" s="58">
        <v>1000</v>
      </c>
      <c r="NB44" s="5"/>
      <c r="NC44" s="5"/>
      <c r="NL44" s="2"/>
      <c r="NM44" s="2"/>
      <c r="NO44" s="58">
        <v>1000</v>
      </c>
      <c r="OJ44" s="5"/>
      <c r="OK44" s="5"/>
      <c r="OT44" s="2"/>
      <c r="OU44" s="2"/>
      <c r="OW44" s="58">
        <v>1000</v>
      </c>
      <c r="PR44" s="5"/>
      <c r="PS44" s="5"/>
      <c r="QB44" s="2"/>
      <c r="QC44" s="2"/>
      <c r="QE44" s="58">
        <v>1000</v>
      </c>
      <c r="QZ44" s="5"/>
      <c r="RA44" s="5"/>
      <c r="RJ44" s="2"/>
      <c r="RK44" s="2"/>
      <c r="RM44" s="58">
        <v>1000</v>
      </c>
      <c r="SH44" s="5"/>
      <c r="SI44" s="5"/>
      <c r="SR44" s="2"/>
      <c r="SS44" s="2"/>
      <c r="SU44" s="58">
        <v>1000</v>
      </c>
    </row>
    <row r="45" spans="1:544" hidden="1" x14ac:dyDescent="0.2">
      <c r="A45" s="5"/>
      <c r="B45" s="5"/>
      <c r="C45" s="33" t="s">
        <v>54</v>
      </c>
      <c r="D45" s="5"/>
      <c r="AR45" s="41"/>
      <c r="AS45" s="41"/>
      <c r="AT45" s="41"/>
      <c r="AU45" s="32"/>
      <c r="AV45" s="32"/>
      <c r="AW45" s="32"/>
      <c r="AX45" s="32"/>
      <c r="AY45" s="59">
        <v>1000</v>
      </c>
      <c r="BS45" s="41"/>
      <c r="BT45" s="41"/>
      <c r="BU45" s="41"/>
      <c r="BW45" s="32"/>
      <c r="BX45" s="32"/>
      <c r="BZ45" s="59">
        <v>1000</v>
      </c>
      <c r="CT45" s="41"/>
      <c r="CU45" s="41"/>
      <c r="CV45" s="41"/>
      <c r="CW45" s="32"/>
      <c r="CX45" s="32"/>
      <c r="CY45" s="32"/>
      <c r="CZ45" s="32"/>
      <c r="DA45" s="59">
        <v>1000</v>
      </c>
      <c r="DX45" s="5"/>
      <c r="DY45" s="5"/>
      <c r="EH45" s="2"/>
      <c r="EI45" s="2"/>
      <c r="EJ45" s="37"/>
      <c r="EK45" s="59">
        <v>1000</v>
      </c>
      <c r="FF45" s="5"/>
      <c r="FG45" s="5"/>
      <c r="FP45" s="2"/>
      <c r="FQ45" s="2"/>
      <c r="FR45" s="37"/>
      <c r="FS45" s="59">
        <v>1000</v>
      </c>
      <c r="GN45" s="5"/>
      <c r="GO45" s="5"/>
      <c r="GX45" s="2"/>
      <c r="GY45" s="2"/>
      <c r="GZ45" s="37"/>
      <c r="HA45" s="59">
        <v>1000</v>
      </c>
      <c r="HV45" s="5"/>
      <c r="HW45" s="5"/>
      <c r="IF45" s="2"/>
      <c r="IG45" s="2"/>
      <c r="IH45" s="37"/>
      <c r="II45" s="59">
        <v>1000</v>
      </c>
      <c r="JD45" s="5"/>
      <c r="JE45" s="5"/>
      <c r="JN45" s="2"/>
      <c r="JO45" s="2"/>
      <c r="JP45" s="37"/>
      <c r="JQ45" s="59">
        <v>1000</v>
      </c>
      <c r="KL45" s="5"/>
      <c r="KM45" s="5"/>
      <c r="KV45" s="2"/>
      <c r="KW45" s="2"/>
      <c r="KX45" s="37"/>
      <c r="KY45" s="59">
        <v>1000</v>
      </c>
      <c r="LT45" s="5"/>
      <c r="LU45" s="5"/>
      <c r="MD45" s="2"/>
      <c r="ME45" s="2"/>
      <c r="MF45" s="37"/>
      <c r="MG45" s="59">
        <v>1000</v>
      </c>
      <c r="NB45" s="5"/>
      <c r="NC45" s="5"/>
      <c r="NL45" s="2"/>
      <c r="NM45" s="2"/>
      <c r="NN45" s="37"/>
      <c r="NO45" s="59">
        <v>1000</v>
      </c>
      <c r="OJ45" s="5"/>
      <c r="OK45" s="5"/>
      <c r="OT45" s="2"/>
      <c r="OU45" s="2"/>
      <c r="OV45" s="37"/>
      <c r="OW45" s="59">
        <v>1000</v>
      </c>
      <c r="PR45" s="5"/>
      <c r="PS45" s="5"/>
      <c r="QB45" s="2"/>
      <c r="QC45" s="2"/>
      <c r="QD45" s="37"/>
      <c r="QE45" s="59">
        <v>1000</v>
      </c>
      <c r="QZ45" s="5"/>
      <c r="RA45" s="5"/>
      <c r="RJ45" s="2"/>
      <c r="RK45" s="2"/>
      <c r="RL45" s="37"/>
      <c r="RM45" s="59">
        <v>1000</v>
      </c>
      <c r="SH45" s="5"/>
      <c r="SI45" s="5"/>
      <c r="SR45" s="2"/>
      <c r="SS45" s="2"/>
      <c r="ST45" s="37"/>
      <c r="SU45" s="59">
        <v>1000</v>
      </c>
    </row>
    <row r="46" spans="1:544" hidden="1" x14ac:dyDescent="0.2">
      <c r="A46" s="5"/>
      <c r="B46" s="5"/>
      <c r="C46" s="25" t="s">
        <v>27</v>
      </c>
      <c r="D46" s="5"/>
      <c r="AR46" s="41"/>
      <c r="AS46" s="41"/>
      <c r="AT46" s="41"/>
      <c r="AU46" s="32"/>
      <c r="AV46" s="41"/>
      <c r="AW46" s="41"/>
      <c r="AX46" s="32"/>
      <c r="AY46" s="60">
        <v>1000</v>
      </c>
      <c r="BS46" s="41"/>
      <c r="BT46" s="41"/>
      <c r="BU46" s="41"/>
      <c r="BW46" s="41"/>
      <c r="BX46" s="32"/>
      <c r="BZ46" s="60">
        <v>1000</v>
      </c>
      <c r="CT46" s="41"/>
      <c r="CU46" s="41"/>
      <c r="CV46" s="41"/>
      <c r="CW46" s="32"/>
      <c r="CX46" s="41"/>
      <c r="CY46" s="32"/>
      <c r="CZ46" s="32"/>
      <c r="DA46" s="60">
        <v>1000</v>
      </c>
      <c r="DX46" s="5"/>
      <c r="DY46" s="5"/>
      <c r="EH46" s="41"/>
      <c r="EI46" s="2"/>
      <c r="EK46" s="60">
        <v>1000</v>
      </c>
      <c r="FF46" s="5"/>
      <c r="FG46" s="5"/>
      <c r="FP46" s="41"/>
      <c r="FQ46" s="2"/>
      <c r="FS46" s="60">
        <v>1000</v>
      </c>
      <c r="GN46" s="5"/>
      <c r="GO46" s="5"/>
      <c r="GX46" s="2"/>
      <c r="GY46" s="2"/>
      <c r="HA46" s="60">
        <v>1000</v>
      </c>
      <c r="HV46" s="5"/>
      <c r="HW46" s="5"/>
      <c r="IF46" s="41"/>
      <c r="IG46" s="2"/>
      <c r="II46" s="60">
        <v>1000</v>
      </c>
      <c r="JD46" s="5"/>
      <c r="JE46" s="5"/>
      <c r="JN46" s="2"/>
      <c r="JO46" s="2"/>
      <c r="JQ46" s="60">
        <v>1000</v>
      </c>
      <c r="KL46" s="5"/>
      <c r="KM46" s="5"/>
      <c r="KV46" s="2"/>
      <c r="KW46" s="2"/>
      <c r="KY46" s="60">
        <v>1000</v>
      </c>
      <c r="LT46" s="5"/>
      <c r="LU46" s="5"/>
      <c r="MD46" s="2"/>
      <c r="ME46" s="2"/>
      <c r="MG46" s="60">
        <v>1000</v>
      </c>
      <c r="NB46" s="5"/>
      <c r="NC46" s="5"/>
      <c r="NL46" s="2"/>
      <c r="NM46" s="2"/>
      <c r="NO46" s="60">
        <v>1000</v>
      </c>
      <c r="OJ46" s="5"/>
      <c r="OK46" s="5"/>
      <c r="OT46" s="2"/>
      <c r="OU46" s="2"/>
      <c r="OW46" s="60">
        <v>1000</v>
      </c>
      <c r="PR46" s="5"/>
      <c r="PS46" s="5"/>
      <c r="QB46" s="2"/>
      <c r="QC46" s="2"/>
      <c r="QE46" s="60">
        <v>1000</v>
      </c>
      <c r="QZ46" s="5"/>
      <c r="RA46" s="5"/>
      <c r="RJ46" s="2"/>
      <c r="RK46" s="2"/>
      <c r="RM46" s="60">
        <v>1000</v>
      </c>
      <c r="SH46" s="5"/>
      <c r="SI46" s="5"/>
      <c r="SR46" s="2"/>
      <c r="SS46" s="2"/>
      <c r="SU46" s="60">
        <v>1000</v>
      </c>
    </row>
    <row r="47" spans="1:544" s="36" customFormat="1" x14ac:dyDescent="0.2">
      <c r="A47"/>
      <c r="B47"/>
      <c r="C47" s="29" t="s">
        <v>47</v>
      </c>
      <c r="D47" s="2"/>
      <c r="E47"/>
      <c r="F47"/>
      <c r="G47" s="6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U47" s="32"/>
      <c r="AX47" s="32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W47" s="32"/>
      <c r="CZ47" s="32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</row>
    <row r="48" spans="1:544" s="36" customFormat="1" x14ac:dyDescent="0.2">
      <c r="A48" s="5"/>
      <c r="B48" s="5"/>
      <c r="C48" s="5"/>
      <c r="D48" s="20"/>
      <c r="E48"/>
      <c r="F48"/>
      <c r="G48" s="67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Q48" s="32"/>
      <c r="AR48" s="32"/>
      <c r="AS48" s="32"/>
      <c r="AT48" s="32"/>
      <c r="AU48" s="32"/>
      <c r="AX48" s="32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S48" s="32"/>
      <c r="CT48" s="32"/>
      <c r="CU48" s="32"/>
      <c r="CV48" s="32"/>
      <c r="CW48" s="32"/>
      <c r="CZ48" s="32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</row>
    <row r="49" spans="1:544" s="36" customFormat="1" ht="17" x14ac:dyDescent="0.2">
      <c r="A49" s="5"/>
      <c r="B49" s="5"/>
      <c r="C49" s="5"/>
      <c r="D49" s="20"/>
      <c r="E49"/>
      <c r="F49"/>
      <c r="G49" s="67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0"/>
      <c r="W49" s="10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Q49" s="32"/>
      <c r="AR49" s="32"/>
      <c r="AS49" s="32"/>
      <c r="AT49" s="32"/>
      <c r="AU49" s="32"/>
      <c r="AX49" s="32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S49" s="32"/>
      <c r="CT49" s="32"/>
      <c r="CU49" s="32"/>
      <c r="CV49" s="32"/>
      <c r="CW49" s="32"/>
      <c r="CZ49" s="32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ht="17" x14ac:dyDescent="0.2">
      <c r="A50" s="5"/>
      <c r="B50" s="5"/>
      <c r="C50" s="5"/>
      <c r="D50" s="20"/>
      <c r="E50"/>
      <c r="F50"/>
      <c r="G50" s="67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Q50" s="32"/>
      <c r="AR50" s="32"/>
      <c r="AS50" s="32"/>
      <c r="AT50" s="32"/>
      <c r="AU50" s="32"/>
      <c r="AX50" s="32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S50" s="32"/>
      <c r="CT50" s="32"/>
      <c r="CU50" s="32"/>
      <c r="CV50" s="32"/>
      <c r="CW50" s="32"/>
      <c r="CZ50" s="32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/>
      <c r="B51"/>
      <c r="C51"/>
      <c r="D51"/>
      <c r="E51"/>
      <c r="F51"/>
      <c r="G51" s="67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 s="10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Q51" s="32"/>
      <c r="AR51" s="32"/>
      <c r="AS51" s="32"/>
      <c r="AT51" s="32"/>
      <c r="AU51" s="32"/>
      <c r="AX51" s="32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S51" s="32"/>
      <c r="CT51" s="32"/>
      <c r="CU51" s="32"/>
      <c r="CV51" s="32"/>
      <c r="CW51" s="32"/>
      <c r="CZ51" s="32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/>
      <c r="B52"/>
      <c r="C52"/>
      <c r="D52"/>
      <c r="E52"/>
      <c r="F52"/>
      <c r="G52" s="67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 s="10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Q52" s="32"/>
      <c r="AR52" s="32"/>
      <c r="AS52" s="32"/>
      <c r="AT52" s="32"/>
      <c r="AU52" s="32"/>
      <c r="AX52" s="3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S52" s="32"/>
      <c r="CT52" s="32"/>
      <c r="CU52" s="32"/>
      <c r="CV52" s="32"/>
      <c r="CW52" s="32"/>
      <c r="CZ52" s="3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7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Q53" s="32"/>
      <c r="AR53" s="32"/>
      <c r="AS53" s="32"/>
      <c r="AT53" s="32"/>
      <c r="AU53" s="32"/>
      <c r="AX53" s="32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S53" s="32"/>
      <c r="CT53" s="32"/>
      <c r="CU53" s="32"/>
      <c r="CV53" s="32"/>
      <c r="CW53" s="32"/>
      <c r="CZ53" s="32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7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 s="10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7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 s="10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7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s="36" customFormat="1" ht="17" x14ac:dyDescent="0.2">
      <c r="A58"/>
      <c r="B58"/>
      <c r="C58"/>
      <c r="D58"/>
      <c r="E58"/>
      <c r="F58"/>
      <c r="G58" s="67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0"/>
      <c r="W58" s="10"/>
      <c r="X58" s="1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</row>
    <row r="59" spans="1:544" s="36" customFormat="1" ht="17" x14ac:dyDescent="0.2">
      <c r="A59"/>
      <c r="B59"/>
      <c r="C59"/>
      <c r="D59"/>
      <c r="E59"/>
      <c r="F59"/>
      <c r="G59" s="67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0"/>
      <c r="W59" s="10"/>
      <c r="X59" s="1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</row>
    <row r="60" spans="1:544" s="36" customFormat="1" ht="17" x14ac:dyDescent="0.2">
      <c r="A60"/>
      <c r="B60"/>
      <c r="C60"/>
      <c r="D60"/>
      <c r="E60"/>
      <c r="F60"/>
      <c r="G60" s="67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0"/>
      <c r="W60" s="10"/>
      <c r="X60" s="1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</row>
    <row r="61" spans="1:544" s="36" customFormat="1" ht="17" x14ac:dyDescent="0.2">
      <c r="A61"/>
      <c r="B61"/>
      <c r="C61"/>
      <c r="D61"/>
      <c r="E61"/>
      <c r="F61"/>
      <c r="G61" s="67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0"/>
      <c r="W61" s="10"/>
      <c r="X61" s="10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</row>
    <row r="62" spans="1:544" s="36" customFormat="1" ht="17" x14ac:dyDescent="0.2">
      <c r="A62"/>
      <c r="B62"/>
      <c r="C62"/>
      <c r="D62"/>
      <c r="E62"/>
      <c r="F62"/>
      <c r="G62" s="67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10"/>
      <c r="W62" s="10"/>
      <c r="X62" s="10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</row>
    <row r="63" spans="1:544" ht="17" x14ac:dyDescent="0.2">
      <c r="V63" s="10"/>
      <c r="W63" s="10"/>
      <c r="X63" s="10"/>
    </row>
    <row r="64" spans="1:544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</sheetData>
  <sheetProtection sheet="1" formatCells="0" formatColumns="0" formatRows="0"/>
  <autoFilter ref="A1:TV25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6">
      <sortCondition descending="1" ref="H1:H37"/>
    </sortState>
  </autoFilter>
  <mergeCells count="101"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</mergeCells>
  <conditionalFormatting sqref="J1:J1048576">
    <cfRule type="containsText" dxfId="283" priority="37" operator="containsText" text="No DD">
      <formula>NOT(ISERROR(SEARCH("No DD",J1)))</formula>
    </cfRule>
    <cfRule type="containsText" dxfId="282" priority="38" operator="containsText" text="Merit">
      <formula>NOT(ISERROR(SEARCH("Merit",J1)))</formula>
    </cfRule>
    <cfRule type="containsText" dxfId="281" priority="39" operator="containsText" text="Excellence">
      <formula>NOT(ISERROR(SEARCH("Excellence",J1)))</formula>
    </cfRule>
    <cfRule type="containsText" dxfId="280" priority="40" operator="containsText" text="Worlds Team">
      <formula>NOT(ISERROR(SEARCH("Worlds Team",J1)))</formula>
    </cfRule>
    <cfRule type="containsText" dxfId="279" priority="41" operator="containsText" text="National Team">
      <formula>NOT(ISERROR(SEARCH("National Team",J1)))</formula>
    </cfRule>
  </conditionalFormatting>
  <conditionalFormatting sqref="A4:B1048576">
    <cfRule type="expression" dxfId="278" priority="1">
      <formula>AND($I4&lt;&gt;"",$H4="")</formula>
    </cfRule>
    <cfRule type="expression" dxfId="277" priority="42">
      <formula>IF(A4&gt;4,1,0)</formula>
    </cfRule>
  </conditionalFormatting>
  <conditionalFormatting sqref="Y4:AY36">
    <cfRule type="expression" dxfId="276" priority="43" stopIfTrue="1">
      <formula>IF($AN4&lt;&gt;"",1,0)</formula>
    </cfRule>
  </conditionalFormatting>
  <conditionalFormatting sqref="AZ4:BZ36">
    <cfRule type="expression" dxfId="275" priority="36" stopIfTrue="1">
      <formula>IF($BO4&lt;&gt;"",1,0)</formula>
    </cfRule>
  </conditionalFormatting>
  <conditionalFormatting sqref="CA4:DA36">
    <cfRule type="expression" dxfId="274" priority="35" stopIfTrue="1">
      <formula>IF($CP4&lt;&gt;"",1,0)</formula>
    </cfRule>
  </conditionalFormatting>
  <conditionalFormatting sqref="BW47:BW1048576 BP1:BP1048576 BS1:BS1048576 BW1:BW45">
    <cfRule type="cellIs" dxfId="273" priority="48" operator="between">
      <formula>$BZ$42</formula>
      <formula>1000</formula>
    </cfRule>
    <cfRule type="cellIs" dxfId="272" priority="49" operator="between">
      <formula>$BZ$41</formula>
      <formula>$BZ$42</formula>
    </cfRule>
    <cfRule type="cellIs" dxfId="271" priority="50" operator="between">
      <formula>$BZ$40</formula>
      <formula>$BZ$41</formula>
    </cfRule>
    <cfRule type="cellIs" dxfId="270" priority="51" operator="between">
      <formula>$BZ$39</formula>
      <formula>$BZ$40</formula>
    </cfRule>
  </conditionalFormatting>
  <conditionalFormatting sqref="CX47:CX1048576 CQ1:CQ1048576 CT1:CT1048576 CX1:CX45">
    <cfRule type="cellIs" dxfId="269" priority="44" operator="between">
      <formula>$DA$42</formula>
      <formula>1000</formula>
    </cfRule>
    <cfRule type="cellIs" dxfId="268" priority="45" operator="between">
      <formula>$DA$41</formula>
      <formula>$DA$42</formula>
    </cfRule>
    <cfRule type="cellIs" dxfId="267" priority="46" operator="between">
      <formula>$DA$40</formula>
      <formula>$DA$41</formula>
    </cfRule>
    <cfRule type="cellIs" dxfId="266" priority="47" operator="between">
      <formula>$DA$39</formula>
      <formula>$DA$40</formula>
    </cfRule>
  </conditionalFormatting>
  <conditionalFormatting sqref="EH47:EH1048576 DX1:DX1048576 EA1:EA1048576 EE1:EE1048576 EH1:EH45">
    <cfRule type="cellIs" dxfId="265" priority="55" operator="between">
      <formula>$EK$42</formula>
      <formula>1000</formula>
    </cfRule>
    <cfRule type="cellIs" dxfId="264" priority="56" operator="between">
      <formula>$EK$41</formula>
      <formula>$EK$42</formula>
    </cfRule>
    <cfRule type="cellIs" dxfId="263" priority="57" operator="between">
      <formula>$EK$40</formula>
      <formula>$EK$41</formula>
    </cfRule>
    <cfRule type="cellIs" dxfId="262" priority="58" operator="between">
      <formula>$EK$39</formula>
      <formula>$EK$40</formula>
    </cfRule>
  </conditionalFormatting>
  <conditionalFormatting sqref="FP47:FP1048576 FF1:FF1048576 FI1:FI1048576 FM1:FM1048576 FP1:FP45">
    <cfRule type="cellIs" dxfId="261" priority="31" operator="between">
      <formula>$FS$42</formula>
      <formula>1000</formula>
    </cfRule>
    <cfRule type="cellIs" dxfId="260" priority="32" operator="between">
      <formula>$FS$41</formula>
      <formula>$FS$42</formula>
    </cfRule>
    <cfRule type="cellIs" dxfId="259" priority="33" operator="between">
      <formula>$FS$40</formula>
      <formula>$FS$41</formula>
    </cfRule>
    <cfRule type="cellIs" dxfId="258" priority="34" operator="between">
      <formula>$FS$39</formula>
      <formula>$FS$40</formula>
    </cfRule>
  </conditionalFormatting>
  <conditionalFormatting sqref="IF47:IF1048576 HV1:HV1048576 HY1:HY1048576 IC1:IC1048576 IF1:IF45">
    <cfRule type="cellIs" dxfId="257" priority="27" operator="between">
      <formula>$II$42</formula>
      <formula>1000</formula>
    </cfRule>
    <cfRule type="cellIs" dxfId="256" priority="28" operator="between">
      <formula>$II$41</formula>
      <formula>$II$42</formula>
    </cfRule>
    <cfRule type="cellIs" dxfId="255" priority="29" operator="between">
      <formula>$II$40</formula>
      <formula>$II$41</formula>
    </cfRule>
    <cfRule type="cellIs" dxfId="254" priority="30" operator="between">
      <formula>$II$39</formula>
      <formula>$II$40</formula>
    </cfRule>
  </conditionalFormatting>
  <conditionalFormatting sqref="AW46 AO1:AO1048576 AR1:AR1048576 AV1:AV1048576">
    <cfRule type="cellIs" dxfId="253" priority="23" operator="between">
      <formula>$AY$42</formula>
      <formula>1000</formula>
    </cfRule>
    <cfRule type="cellIs" dxfId="252" priority="24" operator="between">
      <formula>$AY$41</formula>
      <formula>$AY$42</formula>
    </cfRule>
    <cfRule type="cellIs" dxfId="251" priority="25" operator="between">
      <formula>$AY$40</formula>
      <formula>$AY$41</formula>
    </cfRule>
    <cfRule type="cellIs" dxfId="250" priority="26" operator="between">
      <formula>$AY$39</formula>
      <formula>$AY$40</formula>
    </cfRule>
  </conditionalFormatting>
  <conditionalFormatting sqref="BW46">
    <cfRule type="cellIs" dxfId="249" priority="19" operator="between">
      <formula>$AY$42</formula>
      <formula>1000</formula>
    </cfRule>
    <cfRule type="cellIs" dxfId="248" priority="20" operator="between">
      <formula>$AY$41</formula>
      <formula>$AY$42</formula>
    </cfRule>
    <cfRule type="cellIs" dxfId="247" priority="21" operator="between">
      <formula>$AY$40</formula>
      <formula>$AY$41</formula>
    </cfRule>
    <cfRule type="cellIs" dxfId="246" priority="22" operator="between">
      <formula>$AY$39</formula>
      <formula>$AY$40</formula>
    </cfRule>
  </conditionalFormatting>
  <conditionalFormatting sqref="CX46">
    <cfRule type="cellIs" dxfId="245" priority="15" operator="between">
      <formula>$AY$42</formula>
      <formula>1000</formula>
    </cfRule>
    <cfRule type="cellIs" dxfId="244" priority="16" operator="between">
      <formula>$AY$41</formula>
      <formula>$AY$42</formula>
    </cfRule>
    <cfRule type="cellIs" dxfId="243" priority="17" operator="between">
      <formula>$AY$40</formula>
      <formula>$AY$41</formula>
    </cfRule>
    <cfRule type="cellIs" dxfId="242" priority="18" operator="between">
      <formula>$AY$39</formula>
      <formula>$AY$40</formula>
    </cfRule>
  </conditionalFormatting>
  <conditionalFormatting sqref="EH46">
    <cfRule type="cellIs" dxfId="241" priority="11" operator="between">
      <formula>$AY$42</formula>
      <formula>1000</formula>
    </cfRule>
    <cfRule type="cellIs" dxfId="240" priority="12" operator="between">
      <formula>$AY$41</formula>
      <formula>$AY$42</formula>
    </cfRule>
    <cfRule type="cellIs" dxfId="239" priority="13" operator="between">
      <formula>$AY$40</formula>
      <formula>$AY$41</formula>
    </cfRule>
    <cfRule type="cellIs" dxfId="238" priority="14" operator="between">
      <formula>$AY$39</formula>
      <formula>$AY$40</formula>
    </cfRule>
  </conditionalFormatting>
  <conditionalFormatting sqref="FP46">
    <cfRule type="cellIs" dxfId="237" priority="7" operator="between">
      <formula>$AY$42</formula>
      <formula>1000</formula>
    </cfRule>
    <cfRule type="cellIs" dxfId="236" priority="8" operator="between">
      <formula>$AY$41</formula>
      <formula>$AY$42</formula>
    </cfRule>
    <cfRule type="cellIs" dxfId="235" priority="9" operator="between">
      <formula>$AY$40</formula>
      <formula>$AY$41</formula>
    </cfRule>
    <cfRule type="cellIs" dxfId="234" priority="10" operator="between">
      <formula>$AY$39</formula>
      <formula>$AY$40</formula>
    </cfRule>
  </conditionalFormatting>
  <conditionalFormatting sqref="IF46">
    <cfRule type="cellIs" dxfId="233" priority="3" operator="between">
      <formula>$AY$42</formula>
      <formula>1000</formula>
    </cfRule>
    <cfRule type="cellIs" dxfId="232" priority="4" operator="between">
      <formula>$AY$41</formula>
      <formula>$AY$42</formula>
    </cfRule>
    <cfRule type="cellIs" dxfId="231" priority="5" operator="between">
      <formula>$AY$40</formula>
      <formula>$AY$41</formula>
    </cfRule>
    <cfRule type="cellIs" dxfId="230" priority="6" operator="between">
      <formula>$AY$39</formula>
      <formula>$AY$40</formula>
    </cfRule>
  </conditionalFormatting>
  <conditionalFormatting sqref="M1:M1048576 O1:O1048576 S1:S1048576 U1:U1048576 Q1:Q1048576">
    <cfRule type="expression" dxfId="229" priority="52">
      <formula>IF(M1=$CA$1,1,0)</formula>
    </cfRule>
    <cfRule type="expression" dxfId="228" priority="53" stopIfTrue="1">
      <formula>IF(M1=$AZ$1,1,0)</formula>
    </cfRule>
    <cfRule type="expression" dxfId="227" priority="54">
      <formula>IF(M1=$Y$1,1,0)</formula>
    </cfRule>
  </conditionalFormatting>
  <conditionalFormatting sqref="A1:B3">
    <cfRule type="expression" dxfId="226" priority="2">
      <formula>AND(I1&lt;&gt;"",H1="")</formula>
    </cfRule>
  </conditionalFormatting>
  <conditionalFormatting sqref="CV1:CV1048576 AT1:AT1048576">
    <cfRule type="cellIs" dxfId="225" priority="157572" operator="between">
      <formula>AY$46</formula>
      <formula>1000</formula>
    </cfRule>
    <cfRule type="cellIs" dxfId="224" priority="157573" operator="between">
      <formula>AY$45</formula>
      <formula>AY$46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3" priority="157584" operator="between">
      <formula>EK$46</formula>
      <formula>1000</formula>
    </cfRule>
    <cfRule type="cellIs" dxfId="222" priority="157585" operator="between">
      <formula>EK$45</formula>
      <formula>EK$46</formula>
    </cfRule>
  </conditionalFormatting>
  <conditionalFormatting sqref="AQ1:AQ1048576 AT1:AT1048576 AX1:AX1048576">
    <cfRule type="cellIs" dxfId="221" priority="157656" operator="between">
      <formula>$AY$46</formula>
      <formula>1000</formula>
    </cfRule>
    <cfRule type="cellIs" dxfId="220" priority="157657" operator="between">
      <formula>$AY$45</formula>
      <formula>$AY$46</formula>
    </cfRule>
    <cfRule type="cellIs" dxfId="219" priority="157658" operator="between">
      <formula>$AY$44</formula>
      <formula>$AY$45</formula>
    </cfRule>
    <cfRule type="cellIs" dxfId="218" priority="157659" operator="between">
      <formula>$AY$43</formula>
      <formula>$AY$44</formula>
    </cfRule>
  </conditionalFormatting>
  <conditionalFormatting sqref="BR1:BR1048576 BU1:BU1048576 BY1:BY1048576">
    <cfRule type="cellIs" dxfId="217" priority="157692" operator="between">
      <formula>$BZ$46</formula>
      <formula>1000</formula>
    </cfRule>
    <cfRule type="cellIs" dxfId="216" priority="157693" operator="between">
      <formula>$BZ$45</formula>
      <formula>$BZ$46</formula>
    </cfRule>
    <cfRule type="cellIs" dxfId="215" priority="157694" operator="between">
      <formula>$BZ$44</formula>
      <formula>$BZ$45</formula>
    </cfRule>
    <cfRule type="cellIs" dxfId="214" priority="157695" operator="between">
      <formula>$BZ$43</formula>
      <formula>$BZ$44</formula>
    </cfRule>
  </conditionalFormatting>
  <conditionalFormatting sqref="CS1:CS1048576 CV1:CV1048576 CZ1:CZ1048576">
    <cfRule type="cellIs" dxfId="213" priority="157728" operator="between">
      <formula>$DA$46</formula>
      <formula>1000</formula>
    </cfRule>
    <cfRule type="cellIs" dxfId="212" priority="157729" operator="between">
      <formula>$DA$45</formula>
      <formula>$DA$46</formula>
    </cfRule>
    <cfRule type="cellIs" dxfId="211" priority="157730" operator="between">
      <formula>$DA$44</formula>
      <formula>$DA$45</formula>
    </cfRule>
    <cfRule type="cellIs" dxfId="210" priority="157731" operator="between">
      <formula>$DA$43</formula>
      <formula>$DA$44</formula>
    </cfRule>
  </conditionalFormatting>
  <conditionalFormatting sqref="NB1:NB1048576 NE1:NE1048576 NI1:NI1048576 NL1:NL1048576">
    <cfRule type="cellIs" dxfId="209" priority="157764" operator="between">
      <formula>$NO$39</formula>
      <formula>$NO$40</formula>
    </cfRule>
  </conditionalFormatting>
  <conditionalFormatting sqref="DZ1:DZ1048576 EC1:EC1048576 EG1:EG1048576 EJ1:EJ1048576">
    <cfRule type="cellIs" dxfId="208" priority="157776" operator="between">
      <formula>$EK$46</formula>
      <formula>1000</formula>
    </cfRule>
    <cfRule type="cellIs" dxfId="207" priority="157777" operator="between">
      <formula>$EK$45</formula>
      <formula>$EK$46</formula>
    </cfRule>
    <cfRule type="cellIs" dxfId="206" priority="157778" operator="between">
      <formula>$EK$44</formula>
      <formula>$EK$45</formula>
    </cfRule>
    <cfRule type="cellIs" dxfId="205" priority="157779" operator="between">
      <formula>$EK$43</formula>
      <formula>$EK$44</formula>
    </cfRule>
  </conditionalFormatting>
  <conditionalFormatting sqref="FH1:FH1048576 FK1:FK1048576 FO1:FO1048576 FR1:FR1048576">
    <cfRule type="cellIs" dxfId="204" priority="157824" operator="between">
      <formula>$FS$46</formula>
      <formula>1000</formula>
    </cfRule>
    <cfRule type="cellIs" dxfId="203" priority="157825" operator="between">
      <formula>$FS$45</formula>
      <formula>$FS$46</formula>
    </cfRule>
    <cfRule type="cellIs" dxfId="202" priority="157826" operator="between">
      <formula>$FS$44</formula>
      <formula>$FS$45</formula>
    </cfRule>
    <cfRule type="cellIs" dxfId="201" priority="157827" operator="between">
      <formula>$FS$43</formula>
      <formula>$FS$44</formula>
    </cfRule>
  </conditionalFormatting>
  <conditionalFormatting sqref="GN1:GN1048576 GQ1:GQ1048576 GU1:GU1048576 GX1:GX1048576">
    <cfRule type="cellIs" dxfId="200" priority="157872" operator="between">
      <formula>$HA$42</formula>
      <formula>1000</formula>
    </cfRule>
    <cfRule type="cellIs" dxfId="199" priority="157873" operator="between">
      <formula>$HA$41</formula>
      <formula>$HA$42</formula>
    </cfRule>
    <cfRule type="cellIs" dxfId="198" priority="157874" operator="between">
      <formula>$HA$40</formula>
      <formula>$HA$41</formula>
    </cfRule>
    <cfRule type="cellIs" dxfId="197" priority="157875" operator="between">
      <formula>$HA$39</formula>
      <formula>$HA$40</formula>
    </cfRule>
  </conditionalFormatting>
  <conditionalFormatting sqref="GP1:GP1048576 GS1:GS1048576 GW1:GW1048576 GZ1:GZ1048576">
    <cfRule type="cellIs" dxfId="196" priority="157920" operator="between">
      <formula>$HA$46</formula>
      <formula>1000</formula>
    </cfRule>
    <cfRule type="cellIs" dxfId="195" priority="157921" operator="between">
      <formula>$HA$45</formula>
      <formula>$HA$46</formula>
    </cfRule>
    <cfRule type="cellIs" dxfId="194" priority="157922" operator="between">
      <formula>$HA$44</formula>
      <formula>$HA$45</formula>
    </cfRule>
    <cfRule type="cellIs" dxfId="193" priority="157923" operator="between">
      <formula>$HA$43</formula>
      <formula>$HA$44</formula>
    </cfRule>
  </conditionalFormatting>
  <conditionalFormatting sqref="HX1:HX1048576 IA1:IA1048576 IE1:IE1048576 IH1:IH1048576">
    <cfRule type="cellIs" dxfId="192" priority="157968" operator="between">
      <formula>$II$46</formula>
      <formula>1000</formula>
    </cfRule>
    <cfRule type="cellIs" dxfId="191" priority="157969" operator="between">
      <formula>$II$45</formula>
      <formula>$II$46</formula>
    </cfRule>
    <cfRule type="cellIs" dxfId="190" priority="157970" operator="between">
      <formula>$II$44</formula>
      <formula>$II$45</formula>
    </cfRule>
    <cfRule type="cellIs" dxfId="189" priority="157971" operator="between">
      <formula>$II$43</formula>
      <formula>$II$44</formula>
    </cfRule>
  </conditionalFormatting>
  <conditionalFormatting sqref="JD1:JD1048576 JG1:JG1048576 JK1:JK1048576 JN1:JN1048576">
    <cfRule type="cellIs" dxfId="188" priority="158016" operator="between">
      <formula>$JQ$42</formula>
      <formula>1000</formula>
    </cfRule>
    <cfRule type="cellIs" dxfId="187" priority="158017" operator="between">
      <formula>$JQ$41</formula>
      <formula>$JQ$42</formula>
    </cfRule>
    <cfRule type="cellIs" dxfId="186" priority="158018" operator="between">
      <formula>$JQ$40</formula>
      <formula>$JQ$41</formula>
    </cfRule>
    <cfRule type="cellIs" dxfId="185" priority="158019" operator="between">
      <formula>$JQ$39</formula>
      <formula>$JQ$40</formula>
    </cfRule>
  </conditionalFormatting>
  <conditionalFormatting sqref="JF1:JF1048576 JI1:JI1048576 JM1:JM1048576 JP1:JP1048576">
    <cfRule type="cellIs" dxfId="184" priority="158064" operator="between">
      <formula>$JQ$46</formula>
      <formula>1000</formula>
    </cfRule>
    <cfRule type="cellIs" dxfId="183" priority="158065" operator="between">
      <formula>$JQ$45</formula>
      <formula>$JQ$46</formula>
    </cfRule>
    <cfRule type="cellIs" dxfId="182" priority="158066" operator="between">
      <formula>$JQ$44</formula>
      <formula>$JQ$45</formula>
    </cfRule>
    <cfRule type="cellIs" dxfId="181" priority="158067" operator="between">
      <formula>$JQ$43</formula>
      <formula>$JQ$44</formula>
    </cfRule>
  </conditionalFormatting>
  <conditionalFormatting sqref="KL1:KL1048576 KO1:KO1048576 KS1:KS1048576 KV1:KV1048576">
    <cfRule type="cellIs" dxfId="180" priority="158112" operator="between">
      <formula>$KY$42</formula>
      <formula>1000</formula>
    </cfRule>
    <cfRule type="cellIs" dxfId="179" priority="158113" operator="between">
      <formula>$KY$41</formula>
      <formula>$KY$42</formula>
    </cfRule>
    <cfRule type="cellIs" dxfId="178" priority="158114" operator="between">
      <formula>$KY$40</formula>
      <formula>$KY$41</formula>
    </cfRule>
    <cfRule type="cellIs" dxfId="177" priority="158115" operator="between">
      <formula>$KY$39</formula>
      <formula>$KY$40</formula>
    </cfRule>
  </conditionalFormatting>
  <conditionalFormatting sqref="KN1:KN1048576 KQ1:KQ1048576 KU1:KU1048576 KX1:KX1048576">
    <cfRule type="cellIs" dxfId="176" priority="158160" operator="between">
      <formula>$KY$46</formula>
      <formula>1000</formula>
    </cfRule>
    <cfRule type="cellIs" dxfId="175" priority="158161" operator="between">
      <formula>$KY$45</formula>
      <formula>$KY$46</formula>
    </cfRule>
    <cfRule type="cellIs" dxfId="174" priority="158162" operator="between">
      <formula>$KY$44</formula>
      <formula>$KY$45</formula>
    </cfRule>
    <cfRule type="cellIs" dxfId="173" priority="158163" operator="between">
      <formula>$KY$43</formula>
      <formula>$KY$44</formula>
    </cfRule>
  </conditionalFormatting>
  <conditionalFormatting sqref="LT1:LT1048576 LW1:LW1048576 MA1:MA1048576 MD1:MD1048576">
    <cfRule type="cellIs" dxfId="172" priority="158208" operator="between">
      <formula>$MG$42</formula>
      <formula>1000</formula>
    </cfRule>
    <cfRule type="cellIs" dxfId="171" priority="158209" operator="between">
      <formula>$MG$41</formula>
      <formula>$MG$42</formula>
    </cfRule>
    <cfRule type="cellIs" dxfId="170" priority="158210" operator="between">
      <formula>$MG$40</formula>
      <formula>$MG$41</formula>
    </cfRule>
    <cfRule type="cellIs" dxfId="169" priority="158211" operator="between">
      <formula>$MG$39</formula>
      <formula>$MG$40</formula>
    </cfRule>
  </conditionalFormatting>
  <conditionalFormatting sqref="LV1:LV1048576 LY1:LY1048576 MC1:MC1048576 MF1:MF1048576">
    <cfRule type="cellIs" dxfId="168" priority="158256" operator="between">
      <formula>$MG$46</formula>
      <formula>1000</formula>
    </cfRule>
    <cfRule type="cellIs" dxfId="167" priority="158257" operator="between">
      <formula>$MG$45</formula>
      <formula>$MG$46</formula>
    </cfRule>
    <cfRule type="cellIs" dxfId="166" priority="158258" operator="between">
      <formula>$MG$44</formula>
      <formula>$MG$45</formula>
    </cfRule>
    <cfRule type="cellIs" dxfId="165" priority="158259" operator="between">
      <formula>$MG$43</formula>
      <formula>$MG$44</formula>
    </cfRule>
  </conditionalFormatting>
  <conditionalFormatting sqref="NB1:NB1048576 NE1:NE1048576 NI1:NI1048576">
    <cfRule type="cellIs" dxfId="164" priority="158304" operator="between">
      <formula>$NO$42</formula>
      <formula>1000</formula>
    </cfRule>
    <cfRule type="cellIs" dxfId="163" priority="158305" operator="between">
      <formula>$NO$41</formula>
      <formula>$NO$42</formula>
    </cfRule>
    <cfRule type="cellIs" dxfId="162" priority="158306" operator="between">
      <formula>$NO$40</formula>
      <formula>$NO$41</formula>
    </cfRule>
  </conditionalFormatting>
  <conditionalFormatting sqref="ND1:ND1048576 NG1:NG1048576 NK1:NK1048576 NN1:NN1048576">
    <cfRule type="cellIs" dxfId="161" priority="158331" operator="between">
      <formula>$NO$46</formula>
      <formula>1000</formula>
    </cfRule>
    <cfRule type="cellIs" dxfId="160" priority="158332" operator="between">
      <formula>$NO$45</formula>
      <formula>$NO$46</formula>
    </cfRule>
    <cfRule type="cellIs" dxfId="159" priority="158333" operator="between">
      <formula>$NO$44</formula>
      <formula>$NO$45</formula>
    </cfRule>
    <cfRule type="cellIs" dxfId="158" priority="158334" operator="between">
      <formula>$NO$43</formula>
      <formula>$NO$44</formula>
    </cfRule>
  </conditionalFormatting>
  <conditionalFormatting sqref="OJ1:OJ1048576 OM1:OM1048576 OQ1:OQ1048576 OT1:OT1048576">
    <cfRule type="cellIs" dxfId="157" priority="158379" operator="between">
      <formula>$OW$42</formula>
      <formula>1000</formula>
    </cfRule>
    <cfRule type="cellIs" dxfId="156" priority="158380" operator="between">
      <formula>$OW$41</formula>
      <formula>$OW$42</formula>
    </cfRule>
    <cfRule type="cellIs" dxfId="155" priority="158381" operator="between">
      <formula>$OW$40</formula>
      <formula>$OW$41</formula>
    </cfRule>
    <cfRule type="cellIs" dxfId="154" priority="158382" operator="between">
      <formula>$OW$39</formula>
      <formula>$OW$40</formula>
    </cfRule>
  </conditionalFormatting>
  <conditionalFormatting sqref="OL1:OL1048576 OO1:OO1048576 OS1:OS1048576 OV1:OV1048576">
    <cfRule type="cellIs" dxfId="153" priority="158427" operator="between">
      <formula>$OW$46</formula>
      <formula>1000</formula>
    </cfRule>
    <cfRule type="cellIs" dxfId="152" priority="158428" operator="between">
      <formula>$OW$45</formula>
      <formula>$OW$46</formula>
    </cfRule>
    <cfRule type="cellIs" dxfId="151" priority="158429" operator="between">
      <formula>$OW$44</formula>
      <formula>$OW$45</formula>
    </cfRule>
    <cfRule type="cellIs" dxfId="150" priority="158430" operator="between">
      <formula>$OW$43</formula>
      <formula>$OW$44</formula>
    </cfRule>
  </conditionalFormatting>
  <conditionalFormatting sqref="PR1:PR1048576 PU1:PU1048576 PY1:PY1048576 QB1:QB1048576">
    <cfRule type="cellIs" dxfId="149" priority="158475" operator="between">
      <formula>$QE$42</formula>
      <formula>1000</formula>
    </cfRule>
    <cfRule type="cellIs" dxfId="148" priority="158476" operator="between">
      <formula>$QE$41</formula>
      <formula>$QE$42</formula>
    </cfRule>
    <cfRule type="cellIs" dxfId="147" priority="158477" operator="between">
      <formula>$QE$40</formula>
      <formula>$QE$41</formula>
    </cfRule>
    <cfRule type="cellIs" dxfId="146" priority="158478" operator="between">
      <formula>$QE$39</formula>
      <formula>$QE$40</formula>
    </cfRule>
  </conditionalFormatting>
  <conditionalFormatting sqref="PT1:PT1048576 PW1:PW1048576 QA1:QA1048576 QD1:QD1048576">
    <cfRule type="cellIs" dxfId="145" priority="158523" operator="between">
      <formula>$QE$46</formula>
      <formula>1000</formula>
    </cfRule>
    <cfRule type="cellIs" dxfId="144" priority="158524" operator="between">
      <formula>$QE$45</formula>
      <formula>$QE$46</formula>
    </cfRule>
    <cfRule type="cellIs" dxfId="143" priority="158525" operator="between">
      <formula>$QE$44</formula>
      <formula>$QE$45</formula>
    </cfRule>
    <cfRule type="cellIs" dxfId="142" priority="158526" operator="between">
      <formula>$QE$43</formula>
      <formula>$QE$44</formula>
    </cfRule>
  </conditionalFormatting>
  <conditionalFormatting sqref="QZ1:QZ1048576 RC1:RC1048576 RG1:RG1048576 RJ1:RJ1048576">
    <cfRule type="cellIs" dxfId="141" priority="158571" operator="between">
      <formula>$RM$42</formula>
      <formula>1000</formula>
    </cfRule>
    <cfRule type="cellIs" dxfId="140" priority="158572" operator="between">
      <formula>$RM$41</formula>
      <formula>$RM$42</formula>
    </cfRule>
    <cfRule type="cellIs" dxfId="139" priority="158573" operator="between">
      <formula>$RM$40</formula>
      <formula>$RM$41</formula>
    </cfRule>
    <cfRule type="cellIs" dxfId="138" priority="158574" operator="between">
      <formula>$RM$39</formula>
      <formula>$RM$40</formula>
    </cfRule>
  </conditionalFormatting>
  <conditionalFormatting sqref="RB1:RB1048576 RE1:RE1048576 RI1:RI1048576 RL1:RL1048576">
    <cfRule type="cellIs" dxfId="137" priority="158619" operator="between">
      <formula>$RM$46</formula>
      <formula>1000</formula>
    </cfRule>
    <cfRule type="cellIs" dxfId="136" priority="158620" operator="between">
      <formula>$RM$45</formula>
      <formula>$RM$46</formula>
    </cfRule>
    <cfRule type="cellIs" dxfId="135" priority="158621" operator="between">
      <formula>$RM$44</formula>
      <formula>$RM$45</formula>
    </cfRule>
    <cfRule type="cellIs" dxfId="134" priority="158622" operator="between">
      <formula>$RM$43</formula>
      <formula>$RM$44</formula>
    </cfRule>
  </conditionalFormatting>
  <conditionalFormatting sqref="SH1:SH1048576 SK1:SK1048576 SO1:SO1048576 SR1:SR1048576">
    <cfRule type="cellIs" dxfId="133" priority="158667" operator="between">
      <formula>$SU$42</formula>
      <formula>1000</formula>
    </cfRule>
    <cfRule type="cellIs" dxfId="132" priority="158668" operator="between">
      <formula>$SU$41</formula>
      <formula>$SU$42</formula>
    </cfRule>
    <cfRule type="cellIs" dxfId="131" priority="158669" operator="between">
      <formula>$SU$40</formula>
      <formula>$SU$41</formula>
    </cfRule>
    <cfRule type="cellIs" dxfId="130" priority="158670" operator="between">
      <formula>$SU$39</formula>
      <formula>$SU$40</formula>
    </cfRule>
  </conditionalFormatting>
  <conditionalFormatting sqref="SJ1:SJ1048576 SM1:SM1048576 SQ1:SQ1048576 ST1:ST1048576">
    <cfRule type="cellIs" dxfId="129" priority="158715" operator="between">
      <formula>$SU$46</formula>
      <formula>1000</formula>
    </cfRule>
    <cfRule type="cellIs" dxfId="128" priority="158716" operator="between">
      <formula>$SU$45</formula>
      <formula>$SU$46</formula>
    </cfRule>
    <cfRule type="cellIs" dxfId="127" priority="158717" operator="between">
      <formula>$SU$44</formula>
      <formula>$SU$45</formula>
    </cfRule>
    <cfRule type="cellIs" dxfId="126" priority="158718" operator="between">
      <formula>$SU$43</formula>
      <formula>$SU$44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I53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173</v>
      </c>
      <c r="B1" s="78" t="s">
        <v>174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175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90</v>
      </c>
      <c r="M1" s="76" t="s">
        <v>25</v>
      </c>
      <c r="N1" s="75" t="s">
        <v>91</v>
      </c>
      <c r="O1" s="76" t="s">
        <v>25</v>
      </c>
      <c r="P1" s="75" t="s">
        <v>92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169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191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228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149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168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177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179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82</v>
      </c>
      <c r="X2" s="69"/>
      <c r="Y2" s="69"/>
      <c r="Z2" s="69"/>
      <c r="AA2" s="69" t="s">
        <v>83</v>
      </c>
      <c r="AB2" s="69"/>
      <c r="AC2" s="69"/>
      <c r="AD2" s="69"/>
      <c r="AE2" s="69" t="s">
        <v>84</v>
      </c>
      <c r="AF2" s="69"/>
      <c r="AG2" s="69"/>
      <c r="AH2" s="69"/>
      <c r="AI2" s="69" t="s">
        <v>85</v>
      </c>
      <c r="AJ2" s="69"/>
      <c r="AK2" s="69"/>
      <c r="AL2" s="69"/>
      <c r="AM2" s="79" t="s">
        <v>86</v>
      </c>
      <c r="AN2" s="79"/>
      <c r="AO2" s="79"/>
      <c r="AP2" s="79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70" t="s">
        <v>82</v>
      </c>
      <c r="BA2" s="70"/>
      <c r="BB2" s="70"/>
      <c r="BC2" s="70"/>
      <c r="BD2" s="70" t="s">
        <v>83</v>
      </c>
      <c r="BE2" s="70"/>
      <c r="BF2" s="70"/>
      <c r="BG2" s="70"/>
      <c r="BH2" s="70" t="s">
        <v>84</v>
      </c>
      <c r="BI2" s="70"/>
      <c r="BJ2" s="70"/>
      <c r="BK2" s="70"/>
      <c r="BL2" s="70" t="s">
        <v>85</v>
      </c>
      <c r="BM2" s="70"/>
      <c r="BN2" s="70"/>
      <c r="BO2" s="70"/>
      <c r="BP2" s="80" t="s">
        <v>86</v>
      </c>
      <c r="BQ2" s="80"/>
      <c r="BR2" s="80"/>
      <c r="BS2" s="80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69" t="s">
        <v>82</v>
      </c>
      <c r="CD2" s="69"/>
      <c r="CE2" s="69"/>
      <c r="CF2" s="69"/>
      <c r="CG2" s="69" t="s">
        <v>83</v>
      </c>
      <c r="CH2" s="69"/>
      <c r="CI2" s="69"/>
      <c r="CJ2" s="69"/>
      <c r="CK2" s="69" t="s">
        <v>84</v>
      </c>
      <c r="CL2" s="69"/>
      <c r="CM2" s="69"/>
      <c r="CN2" s="69"/>
      <c r="CO2" s="69" t="s">
        <v>85</v>
      </c>
      <c r="CP2" s="69"/>
      <c r="CQ2" s="69"/>
      <c r="CR2" s="69"/>
      <c r="CS2" s="79" t="s">
        <v>86</v>
      </c>
      <c r="CT2" s="79"/>
      <c r="CU2" s="79"/>
      <c r="CV2" s="79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69" t="s">
        <v>82</v>
      </c>
      <c r="DJ2" s="69"/>
      <c r="DK2" s="69"/>
      <c r="DL2" s="69"/>
      <c r="DM2" s="69" t="s">
        <v>83</v>
      </c>
      <c r="DN2" s="69"/>
      <c r="DO2" s="69"/>
      <c r="DP2" s="69"/>
      <c r="DQ2" s="69" t="s">
        <v>84</v>
      </c>
      <c r="DR2" s="69"/>
      <c r="DS2" s="69"/>
      <c r="DT2" s="69"/>
      <c r="DU2" s="69" t="s">
        <v>85</v>
      </c>
      <c r="DV2" s="69"/>
      <c r="DW2" s="69"/>
      <c r="DX2" s="69"/>
      <c r="DY2" s="81" t="s">
        <v>86</v>
      </c>
      <c r="DZ2" s="81"/>
      <c r="EA2" s="81"/>
      <c r="EB2" s="81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70" t="s">
        <v>82</v>
      </c>
      <c r="EL2" s="70"/>
      <c r="EM2" s="70"/>
      <c r="EN2" s="70"/>
      <c r="EO2" s="70" t="s">
        <v>83</v>
      </c>
      <c r="EP2" s="70"/>
      <c r="EQ2" s="70"/>
      <c r="ER2" s="70"/>
      <c r="ES2" s="70" t="s">
        <v>84</v>
      </c>
      <c r="ET2" s="70"/>
      <c r="EU2" s="70"/>
      <c r="EV2" s="70"/>
      <c r="EW2" s="70" t="s">
        <v>85</v>
      </c>
      <c r="EX2" s="70"/>
      <c r="EY2" s="70"/>
      <c r="EZ2" s="70"/>
      <c r="FA2" s="80" t="s">
        <v>86</v>
      </c>
      <c r="FB2" s="80"/>
      <c r="FC2" s="80"/>
      <c r="FD2" s="80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69" t="s">
        <v>82</v>
      </c>
      <c r="FN2" s="69"/>
      <c r="FO2" s="69"/>
      <c r="FP2" s="69"/>
      <c r="FQ2" s="69" t="s">
        <v>83</v>
      </c>
      <c r="FR2" s="69"/>
      <c r="FS2" s="69"/>
      <c r="FT2" s="69"/>
      <c r="FU2" s="69" t="s">
        <v>84</v>
      </c>
      <c r="FV2" s="69"/>
      <c r="FW2" s="69"/>
      <c r="FX2" s="69"/>
      <c r="FY2" s="69" t="s">
        <v>85</v>
      </c>
      <c r="FZ2" s="69"/>
      <c r="GA2" s="69"/>
      <c r="GB2" s="69"/>
      <c r="GC2" s="81" t="s">
        <v>86</v>
      </c>
      <c r="GD2" s="81"/>
      <c r="GE2" s="81"/>
      <c r="GF2" s="81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70" t="s">
        <v>82</v>
      </c>
      <c r="GP2" s="70"/>
      <c r="GQ2" s="70"/>
      <c r="GR2" s="70"/>
      <c r="GS2" s="70" t="s">
        <v>83</v>
      </c>
      <c r="GT2" s="70"/>
      <c r="GU2" s="70"/>
      <c r="GV2" s="70"/>
      <c r="GW2" s="70" t="s">
        <v>84</v>
      </c>
      <c r="GX2" s="70"/>
      <c r="GY2" s="70"/>
      <c r="GZ2" s="70"/>
      <c r="HA2" s="70" t="s">
        <v>85</v>
      </c>
      <c r="HB2" s="70"/>
      <c r="HC2" s="70"/>
      <c r="HD2" s="70"/>
      <c r="HE2" s="80" t="s">
        <v>86</v>
      </c>
      <c r="HF2" s="80"/>
      <c r="HG2" s="80"/>
      <c r="HH2" s="80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69" t="s">
        <v>82</v>
      </c>
      <c r="HR2" s="69"/>
      <c r="HS2" s="69"/>
      <c r="HT2" s="69"/>
      <c r="HU2" s="69" t="s">
        <v>83</v>
      </c>
      <c r="HV2" s="69"/>
      <c r="HW2" s="69"/>
      <c r="HX2" s="69"/>
      <c r="HY2" s="69" t="s">
        <v>84</v>
      </c>
      <c r="HZ2" s="69"/>
      <c r="IA2" s="69"/>
      <c r="IB2" s="69"/>
      <c r="IC2" s="69" t="s">
        <v>85</v>
      </c>
      <c r="ID2" s="69"/>
      <c r="IE2" s="69"/>
      <c r="IF2" s="69"/>
      <c r="IG2" s="81" t="s">
        <v>86</v>
      </c>
      <c r="IH2" s="81"/>
      <c r="II2" s="81"/>
      <c r="IJ2" s="81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70" t="s">
        <v>82</v>
      </c>
      <c r="IT2" s="70"/>
      <c r="IU2" s="70"/>
      <c r="IV2" s="70"/>
      <c r="IW2" s="70" t="s">
        <v>83</v>
      </c>
      <c r="IX2" s="70"/>
      <c r="IY2" s="70"/>
      <c r="IZ2" s="70"/>
      <c r="JA2" s="70" t="s">
        <v>84</v>
      </c>
      <c r="JB2" s="70"/>
      <c r="JC2" s="70"/>
      <c r="JD2" s="70"/>
      <c r="JE2" s="70" t="s">
        <v>85</v>
      </c>
      <c r="JF2" s="70"/>
      <c r="JG2" s="70"/>
      <c r="JH2" s="70"/>
      <c r="JI2" s="80" t="s">
        <v>86</v>
      </c>
      <c r="JJ2" s="80"/>
      <c r="JK2" s="80"/>
      <c r="JL2" s="80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69" t="s">
        <v>82</v>
      </c>
      <c r="JV2" s="69"/>
      <c r="JW2" s="69"/>
      <c r="JX2" s="69"/>
      <c r="JY2" s="69" t="s">
        <v>83</v>
      </c>
      <c r="JZ2" s="69"/>
      <c r="KA2" s="69"/>
      <c r="KB2" s="69"/>
      <c r="KC2" s="69" t="s">
        <v>84</v>
      </c>
      <c r="KD2" s="69"/>
      <c r="KE2" s="69"/>
      <c r="KF2" s="69"/>
      <c r="KG2" s="69" t="s">
        <v>85</v>
      </c>
      <c r="KH2" s="69"/>
      <c r="KI2" s="69"/>
      <c r="KJ2" s="69"/>
      <c r="KK2" s="81" t="s">
        <v>86</v>
      </c>
      <c r="KL2" s="81"/>
      <c r="KM2" s="81"/>
      <c r="KN2" s="81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70" t="s">
        <v>82</v>
      </c>
      <c r="KX2" s="70"/>
      <c r="KY2" s="70"/>
      <c r="KZ2" s="70"/>
      <c r="LA2" s="70" t="s">
        <v>83</v>
      </c>
      <c r="LB2" s="70"/>
      <c r="LC2" s="70"/>
      <c r="LD2" s="70"/>
      <c r="LE2" s="70" t="s">
        <v>84</v>
      </c>
      <c r="LF2" s="70"/>
      <c r="LG2" s="70"/>
      <c r="LH2" s="70"/>
      <c r="LI2" s="70" t="s">
        <v>85</v>
      </c>
      <c r="LJ2" s="70"/>
      <c r="LK2" s="70"/>
      <c r="LL2" s="70"/>
      <c r="LM2" s="80" t="s">
        <v>86</v>
      </c>
      <c r="LN2" s="80"/>
      <c r="LO2" s="80"/>
      <c r="LP2" s="80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69" t="s">
        <v>82</v>
      </c>
      <c r="LZ2" s="69"/>
      <c r="MA2" s="69"/>
      <c r="MB2" s="69"/>
      <c r="MC2" s="69" t="s">
        <v>83</v>
      </c>
      <c r="MD2" s="69"/>
      <c r="ME2" s="69"/>
      <c r="MF2" s="69"/>
      <c r="MG2" s="69" t="s">
        <v>84</v>
      </c>
      <c r="MH2" s="69"/>
      <c r="MI2" s="69"/>
      <c r="MJ2" s="69"/>
      <c r="MK2" s="69" t="s">
        <v>85</v>
      </c>
      <c r="ML2" s="69"/>
      <c r="MM2" s="69"/>
      <c r="MN2" s="69"/>
      <c r="MO2" s="81" t="s">
        <v>86</v>
      </c>
      <c r="MP2" s="81"/>
      <c r="MQ2" s="81"/>
      <c r="MR2" s="81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70" t="s">
        <v>82</v>
      </c>
      <c r="NB2" s="70"/>
      <c r="NC2" s="70"/>
      <c r="ND2" s="70"/>
      <c r="NE2" s="70" t="s">
        <v>83</v>
      </c>
      <c r="NF2" s="70"/>
      <c r="NG2" s="70"/>
      <c r="NH2" s="70"/>
      <c r="NI2" s="70" t="s">
        <v>84</v>
      </c>
      <c r="NJ2" s="70"/>
      <c r="NK2" s="70"/>
      <c r="NL2" s="70"/>
      <c r="NM2" s="70" t="s">
        <v>85</v>
      </c>
      <c r="NN2" s="70"/>
      <c r="NO2" s="70"/>
      <c r="NP2" s="70"/>
      <c r="NQ2" s="80" t="s">
        <v>86</v>
      </c>
      <c r="NR2" s="80"/>
      <c r="NS2" s="80"/>
      <c r="NT2" s="80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69" t="s">
        <v>82</v>
      </c>
      <c r="OD2" s="69"/>
      <c r="OE2" s="69"/>
      <c r="OF2" s="69"/>
      <c r="OG2" s="69" t="s">
        <v>83</v>
      </c>
      <c r="OH2" s="69"/>
      <c r="OI2" s="69"/>
      <c r="OJ2" s="69"/>
      <c r="OK2" s="69" t="s">
        <v>84</v>
      </c>
      <c r="OL2" s="69"/>
      <c r="OM2" s="69"/>
      <c r="ON2" s="69"/>
      <c r="OO2" s="69" t="s">
        <v>85</v>
      </c>
      <c r="OP2" s="69"/>
      <c r="OQ2" s="69"/>
      <c r="OR2" s="69"/>
      <c r="OS2" s="81" t="s">
        <v>86</v>
      </c>
      <c r="OT2" s="81"/>
      <c r="OU2" s="81"/>
      <c r="OV2" s="81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70" t="s">
        <v>82</v>
      </c>
      <c r="PF2" s="70"/>
      <c r="PG2" s="70"/>
      <c r="PH2" s="70"/>
      <c r="PI2" s="70" t="s">
        <v>83</v>
      </c>
      <c r="PJ2" s="70"/>
      <c r="PK2" s="70"/>
      <c r="PL2" s="70"/>
      <c r="PM2" s="70" t="s">
        <v>84</v>
      </c>
      <c r="PN2" s="70"/>
      <c r="PO2" s="70"/>
      <c r="PP2" s="70"/>
      <c r="PQ2" s="70" t="s">
        <v>85</v>
      </c>
      <c r="PR2" s="70"/>
      <c r="PS2" s="70"/>
      <c r="PT2" s="70"/>
      <c r="PU2" s="80" t="s">
        <v>86</v>
      </c>
      <c r="PV2" s="80"/>
      <c r="PW2" s="80"/>
      <c r="PX2" s="80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69" t="s">
        <v>82</v>
      </c>
      <c r="QH2" s="69"/>
      <c r="QI2" s="69"/>
      <c r="QJ2" s="69"/>
      <c r="QK2" s="69" t="s">
        <v>83</v>
      </c>
      <c r="QL2" s="69"/>
      <c r="QM2" s="69"/>
      <c r="QN2" s="69"/>
      <c r="QO2" s="69" t="s">
        <v>84</v>
      </c>
      <c r="QP2" s="69"/>
      <c r="QQ2" s="69"/>
      <c r="QR2" s="69"/>
      <c r="QS2" s="69" t="s">
        <v>85</v>
      </c>
      <c r="QT2" s="69"/>
      <c r="QU2" s="69"/>
      <c r="QV2" s="69"/>
      <c r="QW2" s="79" t="s">
        <v>86</v>
      </c>
      <c r="QX2" s="79"/>
      <c r="QY2" s="79"/>
      <c r="QZ2" s="79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DD"),SUMPRODUCT((J$4:J$24&lt;&gt;"")*(J$4:J$24&lt;&gt;"No DD")*(F$4:F$24&gt;F4))+1,IF(J4="No DD",SUMPRODUCT((J$4:J$24="No DD")*(F$4:F$24&gt;F4))+1+SUMPRODUCT((J$4:J$24&lt;&gt;"")*(J$4:J$24&lt;&gt;"No DD")),""))</f>
        <v>1</v>
      </c>
      <c r="B4" s="4" t="str" cm="1">
        <f t="array" ref="B4">IF(AND(J4&lt;&gt;"",J4&lt;&gt;"No DD",G4=""),SUMPRODUCT((J$4:J$24&lt;&gt;"")*(J$4:J$24&lt;&gt;"No DD")*(G$4:G$24="")*(F$4:F$24&gt;F4))+1,IF(J4="No DD",SUMPRODUCT((J$4:J$24="No DD")*(F$4:F$24&gt;F4)*(G$4:G$24=""))+1+SUMPRODUCT((J$4:J$24&lt;&gt;"")*(G$4:G$24="")*(J$4:J$24&lt;&gt;"No DD")),""))</f>
        <v/>
      </c>
      <c r="C4" s="5" t="s">
        <v>144</v>
      </c>
      <c r="D4" s="4" t="s">
        <v>3</v>
      </c>
      <c r="E4" s="4">
        <v>2006</v>
      </c>
      <c r="F4" s="9">
        <f>SUM(L4:T4)+SUM(L4:P4)*0.0000001+SUM(L4)*0.0000000000001</f>
        <v>188.0000132200052</v>
      </c>
      <c r="G4" s="66" t="s">
        <v>46</v>
      </c>
      <c r="H4" s="3" t="str">
        <f>IF(OR(AND(AR4&gt;=AY$26,AS4&gt;=AY$30,AR4&lt;&gt;"",AQ4=""),AND(AW4&gt;=AY$26,AX4&gt;=AY$30,AW4&lt;&gt;"",AQ4=""),AND(BU4&gt;=CB$26,BV4&gt;=CB$30,BU4&lt;&gt;"",BT4=""),AND(BZ4&gt;=CB$26,CA4&gt;=CB$30,BZ4&lt;&gt;"",BT4=""),AND(CX4&gt;=DE$26,CY4&gt;=DE$30,CX4&lt;&gt;"",CW4=""),AND(DC4&gt;=DE$26,DD4&gt;=DE$30,DC4&lt;&gt;""),AND(EC4&gt;=EJ$26,ED4&gt;=EJ$30,EC4&lt;&gt;""),AND(EH4&gt;=EJ$26,EI4&gt;=EJ$30,EH4&lt;&gt;""),AND(FE4&gt;=FL$26,FF4&gt;=FL$30,FE4&lt;&gt;""),AND(FJ4&gt;=FL$26,FK4&gt;=FL$30,FJ4&lt;&gt;""),AND(GG4&gt;=GN$26,GH4&gt;=GN$30,GG4&lt;&gt;""),AND(GL4&gt;=GN$26,GM4&gt;=GN$30,GL4&lt;&gt;""),AND(HI4&gt;=HP$26,HJ4&gt;=HP$30,HI4&lt;&gt;""),AND(HN4&gt;=HP$26,HO4&gt;=HP$30,HN4&lt;&gt;""),AND(IK4&gt;=IR$26,IL4&gt;=IR$30,IK4&lt;&gt;""),AND(IP4&gt;=IR$26,IQ4&gt;=IR$30,IP4&lt;&gt;""),AND(JM4&gt;=JT$26,JN4&gt;=JT$30,JM4&lt;&gt;""),AND(JR4&gt;=JT$26,JS4&gt;=JT$30,JR4&lt;&gt;""),AND(KO4&gt;=KV$26,KP4&gt;=KV$30,KO4&lt;&gt;""),AND(KT4&gt;=KV$26,KU4&gt;=KV$30,KT4&lt;&gt;""),AND(LQ4&gt;=LX$26,LR4&gt;=LX$30,LQ4&lt;&gt;""),AND(LV4&gt;=LX$26,LW4&gt;=LX$30,LV4&lt;&gt;""),AND(MS4&gt;=MZ$26,MT4&gt;=MZ$30,MS4&lt;&gt;""),AND(MX4&gt;=MZ$26,MY4&gt;=MZ$30,MX4&lt;&gt;""),AND(NU4&gt;=OB$26,NV4&gt;=OB$30,NU4&lt;&gt;""),AND(NZ4&gt;=OB$26,OA4&gt;=OB$30,NZ4&lt;&gt;""),AND(OW4&gt;=PD$26,OX4&gt;=PD$30,OW4&lt;&gt;""),AND(PB4&gt;=PD$26,PC4&gt;=PD$30,PB4&lt;&gt;""),AND(PY4&gt;=QF$26,PZ4&gt;=QF$30,PY4&lt;&gt;""),AND(QD4&gt;=QF$26,QE4&gt;=QF$30,QD4&lt;&gt;"")),"P","")</f>
        <v>P</v>
      </c>
      <c r="I4" s="3" t="str">
        <f>IF(OR(AND(AS4&gt;=AY$30,AS4&lt;&gt;"",AQ4=""),AND(AX4&gt;=AY$30,AX4&lt;&gt;"",AQ4=""),AND(BV4&gt;=CB$30,BV4&lt;&gt;"",BT4=""),AND(CA4&gt;=CB$30,CA4&lt;&gt;"",BT4=""),AND(CY4&gt;=DE$30,CY4&lt;&gt;"",CW4=""),AND(DD4&gt;=DE$30,DD4&lt;&gt;"",CW4=""),AND(ED4&gt;=EJ$30,ED4&lt;&gt;""),AND(EI4&gt;=EJ$30,EI4&lt;&gt;""),AND(FF4&gt;=FL$30,FF4&lt;&gt;""),AND(FK4&gt;=FL$30,FK4&lt;&gt;""),AND(GH4&gt;=GN$30,GH4&lt;&gt;""),AND(GM4&gt;=GN$30,GM4&lt;&gt;""),AND(HJ4&gt;=HP$30,HJ4&lt;&gt;""),AND(HO4&gt;=HP$30,HO4&lt;&gt;""),AND(IL4&gt;=IR$30,IL4&lt;&gt;""),AND(IQ4&gt;=IR$30,IQ4&lt;&gt;""),AND(JN4&gt;=JT$30,JN4&lt;&gt;""),AND(JS4&gt;=JT$30,JS4&lt;&gt;""),AND(KP4&gt;=KV$30,KP4&lt;&gt;""),AND(KU4&gt;=KV$30,KU4&lt;&gt;""),AND(LR4&gt;=LX$30,LR4&lt;&gt;""),AND(LW4&gt;=LX$30,LW4&lt;&gt;""),AND(MT4&gt;=MZ$30,MT4&lt;&gt;""),AND(MY4&gt;=MZ$30,MY4&lt;&gt;""),AND(NV4&gt;=OB$30,NV4&lt;&gt;""),AND(OA4&gt;=OB$30,OA4&lt;&gt;""),AND(OX4&gt;=PD$30,OX4&lt;&gt;""),AND(PC4&gt;=PD$30,PC4&lt;&gt;""),AND(PZ4&gt;=QF$30,PZ4&lt;&gt;""),AND(QE4&gt;=QF$30,QE4&lt;&gt;"")),"P","")</f>
        <v>P</v>
      </c>
      <c r="J4" s="36" t="str">
        <f>IF(AND(I4="P",H4=""),"No DD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Merit",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Excellence",IF(K4="P","Worlds Team",IF(H4="P","National Team","")))))</f>
        <v>National Team</v>
      </c>
      <c r="K4" s="3" t="str">
        <f>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P","")</f>
        <v/>
      </c>
      <c r="L4" s="8">
        <f>IF(COUNT(AS4,BV4,CY4)&gt;0,LARGE((AS4,BV4,CY4),1),0)</f>
        <v>51.900000000000006</v>
      </c>
      <c r="M4" s="8" t="str">
        <f>IF(L4=0,"",IF(L4=CY4,$CC$1,IF(L4=BV4,$AZ$1,IF(L4=AS4,$W$1,""))))</f>
        <v>2023 3rd Domestic Trial</v>
      </c>
      <c r="N4" s="8">
        <f>IF(COUNT(AS4,BV4,CY4)&gt;1,LARGE((AS4,BV4,CY4),2),0)</f>
        <v>51.8</v>
      </c>
      <c r="O4" s="8" t="str">
        <f>IF(N4=0,"",IF(N4=CY4,$CC$1,IF(N4=BV4,$AZ$1,IF(N4=AS4,$W$1,""))))</f>
        <v>2024 Nationals</v>
      </c>
      <c r="P4" s="8">
        <f>IF(COUNT(AT4,BW4,CZ4)&gt;0,LARGE((AT4,BW4,CZ4),1),0)</f>
        <v>28.5</v>
      </c>
      <c r="Q4" s="8" t="str">
        <f>IF(P4=0,"",IF(P4=CZ4,$CC$1,IF(P4=BW4,$AZ$1,IF(P4=AT4,$W$1,""))))</f>
        <v>2024 Elite Canada</v>
      </c>
      <c r="R4" s="8">
        <f>IF(MAX(AX4,CA4,DD4)&gt;0,MAX(AX4,CA4,DD4),0)</f>
        <v>52.900000000000006</v>
      </c>
      <c r="S4" s="8" t="str">
        <f>IF(R4=0,"",IF(R4=DD4,$CC$1,IF(R4=CA4,$AZ$1,IF(R4=AX4,$W$1,""))))</f>
        <v>2024 Elite Canada</v>
      </c>
      <c r="T4" s="8">
        <f>IF(MAX(DF4:DH4)&gt;0,MAX(DF4:DH4),"")</f>
        <v>2.9000000000000057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17.8</v>
      </c>
      <c r="X4" s="19">
        <v>8.1999999999999993</v>
      </c>
      <c r="Y4" s="19">
        <v>0</v>
      </c>
      <c r="Z4" s="19">
        <v>0</v>
      </c>
      <c r="AA4" s="19">
        <v>18.2</v>
      </c>
      <c r="AB4" s="19">
        <v>7.7</v>
      </c>
      <c r="AC4" s="19">
        <v>0</v>
      </c>
      <c r="AD4" s="19">
        <v>0</v>
      </c>
      <c r="AE4" s="19">
        <v>17.600000000000001</v>
      </c>
      <c r="AF4" s="19">
        <v>8.1999999999999993</v>
      </c>
      <c r="AG4" s="19">
        <v>0</v>
      </c>
      <c r="AH4" s="19">
        <v>0</v>
      </c>
      <c r="AI4" s="19">
        <v>18.100000000000001</v>
      </c>
      <c r="AJ4" s="19">
        <v>8.1999999999999993</v>
      </c>
      <c r="AK4" s="19">
        <v>0</v>
      </c>
      <c r="AL4" s="19">
        <v>0</v>
      </c>
      <c r="AM4" s="19">
        <v>18.2</v>
      </c>
      <c r="AN4" s="19">
        <v>7.7</v>
      </c>
      <c r="AO4" s="19">
        <v>0</v>
      </c>
      <c r="AP4" s="19">
        <v>0</v>
      </c>
      <c r="AQ4" s="27"/>
      <c r="AR4" s="40">
        <f>IF(SUM(X4,AB4)&gt;0,SUM(X4,AB4),"")</f>
        <v>15.899999999999999</v>
      </c>
      <c r="AS4" s="40">
        <f>IF(SUM(W4:X4,Z4:AB4,AD4)-Y4-AC4&gt;0,SUM(W4:X4,Z4:AB4,AD4)-Y4-AC4,"")</f>
        <v>51.900000000000006</v>
      </c>
      <c r="AT4" s="40">
        <f>IF(SUM(AE4:AF4,AH4)-AG4&gt;0,SUM(AE4:AF4,AH4)-AG4,"")</f>
        <v>25.8</v>
      </c>
      <c r="AU4" s="40">
        <f>IF(SUM(X4,AB4,AF4)&gt;0,SUM(X4,AB4,AF4),"")</f>
        <v>24.099999999999998</v>
      </c>
      <c r="AV4" s="40">
        <f>IF(SUM(AS4,AT4)&gt;0,SUM(AS4,AT4),"")</f>
        <v>77.7</v>
      </c>
      <c r="AW4" s="40">
        <f>IF(SUM(AJ4,AN4)&gt;0,SUM(AJ4,AN4),"")</f>
        <v>15.899999999999999</v>
      </c>
      <c r="AX4" s="40">
        <f>IF(SUM(AI4:AJ4,AL4:AN4,AP4)-SUM(AK4,AO4)&gt;0,SUM(AI4:AJ4,AL4:AN4,AP4)-SUM(AK4,AO4),"")</f>
        <v>52.2</v>
      </c>
      <c r="AY4" s="40">
        <f>IF(SUM(AS4,AT4,AX4)&gt;0,SUM(AS4,AT4,AX4),"")</f>
        <v>129.9</v>
      </c>
      <c r="AZ4" s="18">
        <v>18.600000000000001</v>
      </c>
      <c r="BA4" s="18">
        <v>8.1999999999999993</v>
      </c>
      <c r="BB4" s="18">
        <v>0</v>
      </c>
      <c r="BC4" s="18">
        <v>0</v>
      </c>
      <c r="BD4" s="18">
        <v>18.399999999999999</v>
      </c>
      <c r="BE4" s="18">
        <v>6.5</v>
      </c>
      <c r="BF4" s="18">
        <v>0</v>
      </c>
      <c r="BG4" s="18">
        <v>0</v>
      </c>
      <c r="BH4" s="18">
        <v>19.2</v>
      </c>
      <c r="BI4" s="18">
        <v>9.3000000000000007</v>
      </c>
      <c r="BJ4" s="18">
        <v>0</v>
      </c>
      <c r="BK4" s="18">
        <v>0</v>
      </c>
      <c r="BL4" s="18">
        <v>18.5</v>
      </c>
      <c r="BM4" s="18">
        <v>8.1999999999999993</v>
      </c>
      <c r="BN4" s="18">
        <v>0</v>
      </c>
      <c r="BO4" s="18">
        <v>0</v>
      </c>
      <c r="BP4" s="18">
        <v>18.5</v>
      </c>
      <c r="BQ4" s="18">
        <v>7.7</v>
      </c>
      <c r="BR4" s="18">
        <v>0</v>
      </c>
      <c r="BS4" s="18">
        <v>0</v>
      </c>
      <c r="BT4" s="28"/>
      <c r="BU4" s="11">
        <f>IF(SUM(BA4,BE4)&gt;0,SUM(BA4,BE4),"")</f>
        <v>14.7</v>
      </c>
      <c r="BV4" s="11">
        <f>IF(SUM(AZ4:BA4,BC4:BE4,BG4)-BB4-BF4&gt;0,SUM(AZ4:BA4,BC4:BE4,BG4)-BB4-BF4,"")</f>
        <v>51.7</v>
      </c>
      <c r="BW4" s="11">
        <f>IF(SUM(BH4:BI4,BK4)-BJ4&gt;0,SUM(BH4:BI4,BK4)-BJ4,"")</f>
        <v>28.5</v>
      </c>
      <c r="BX4" s="11">
        <f>IF(SUM(BA4,BE4,BI4)&gt;0,SUM(BA4,BE4,BI4),"")</f>
        <v>24</v>
      </c>
      <c r="BY4" s="11">
        <f>IF(SUM(BV4,BW4)&gt;0,SUM(BV4,BW4),"")</f>
        <v>80.2</v>
      </c>
      <c r="BZ4" s="11">
        <f>IF(SUM(BM4,BQ4)&gt;0,SUM(BM4,BQ4),"")</f>
        <v>15.899999999999999</v>
      </c>
      <c r="CA4" s="11">
        <f>IF(SUM(BL4:BM4,BO4:BQ4,BS4)-SUM(BN4,BR4)&gt;0,SUM(BL4:BM4,BO4:BQ4,BS4)-SUM(BN4,BR4),"")</f>
        <v>52.900000000000006</v>
      </c>
      <c r="CB4" s="11">
        <f>IF(SUM(BV4,BW4,CA4)&gt;0,SUM(BV4,BW4,CA4),"")</f>
        <v>133.10000000000002</v>
      </c>
      <c r="CC4" s="19">
        <v>18.600000000000001</v>
      </c>
      <c r="CD4" s="19">
        <v>8.5</v>
      </c>
      <c r="CE4" s="19">
        <v>0</v>
      </c>
      <c r="CF4" s="19">
        <v>0</v>
      </c>
      <c r="CG4" s="19">
        <v>18.2</v>
      </c>
      <c r="CH4" s="19">
        <v>6.5</v>
      </c>
      <c r="CI4" s="19">
        <v>0</v>
      </c>
      <c r="CJ4" s="19">
        <v>0</v>
      </c>
      <c r="CK4" s="19">
        <v>18.399999999999999</v>
      </c>
      <c r="CL4" s="19">
        <v>7.7</v>
      </c>
      <c r="CM4" s="19">
        <v>0</v>
      </c>
      <c r="CN4" s="19">
        <v>0</v>
      </c>
      <c r="CO4" s="19">
        <v>18.600000000000001</v>
      </c>
      <c r="CP4" s="19">
        <v>6.9</v>
      </c>
      <c r="CQ4" s="19">
        <v>0</v>
      </c>
      <c r="CR4" s="19">
        <v>0</v>
      </c>
      <c r="CS4" s="19">
        <v>18.600000000000001</v>
      </c>
      <c r="CT4" s="19">
        <v>6.9</v>
      </c>
      <c r="CU4" s="19">
        <v>0</v>
      </c>
      <c r="CV4" s="19">
        <v>0</v>
      </c>
      <c r="CW4" s="27"/>
      <c r="CX4" s="40">
        <f>IF(SUM(CD4,CH4)&gt;0,SUM(CD4,CH4),"")</f>
        <v>15</v>
      </c>
      <c r="CY4" s="40">
        <f>IF(SUM(CC4:CD4,CF4:CH4,CJ4)-CE4-CI4&gt;0,SUM(CC4:CD4,CF4:CH4,CJ4)-CE4-CI4,"")</f>
        <v>51.8</v>
      </c>
      <c r="CZ4" s="40">
        <f>IF(SUM(CK4:CL4,CN4)-CM4&gt;0,SUM(CK4:CL4,CN4)-CM4,"")</f>
        <v>26.099999999999998</v>
      </c>
      <c r="DA4" s="40">
        <f>IF(SUM(CD4,CH4,CL4)&gt;0,SUM(CD4,CH4,CL4),"")</f>
        <v>22.7</v>
      </c>
      <c r="DB4" s="40">
        <f>IF(SUM(CY4,CZ4)&gt;0,SUM(CY4,CZ4),"")</f>
        <v>77.899999999999991</v>
      </c>
      <c r="DC4" s="40">
        <f>IF(SUM(CP4,CT4)&gt;0,SUM(CP4,CT4),"")</f>
        <v>13.8</v>
      </c>
      <c r="DD4" s="40">
        <f>IF(SUM(CO4:CP4,CR4:CT4,CV4)-SUM(CQ4,CU4)&gt;0,SUM(CO4:CP4,CR4:CT4,CV4)-SUM(CQ4,CU4),"")</f>
        <v>51</v>
      </c>
      <c r="DE4" s="40">
        <f>IF(SUM(CY4,CZ4,DD4)&gt;0,SUM(CY4,CZ4,DD4),"")</f>
        <v>128.89999999999998</v>
      </c>
      <c r="DF4" s="50">
        <f>IF(MAX(ED4,FF4,GH4,HJ4,IL4,JN4,KP4,LR4,MT4,NV4,OX4,PZ4)-IF(N4="",0,N4)&gt;0.001,MAX(ED4,FF4,GH4,HJ4,IL4,JN4,KP4,LR4,MT4,NV4,OX4,PZ4)-IF(N4="",0,N4),"")</f>
        <v>2.9000000000000057</v>
      </c>
      <c r="DG4" s="50" t="str">
        <f>IF(MAX(EE4,FG4,GI4,HK4,IM4,JO4,KQ4,LS4,MU4,NW4,OY4,QA4)-IF(P4="",0,P4)&gt;0.001,MAX(EE4,FG4,GI4,HK4,IM4,JO4,KQ4,LS4,MU4,NW4,OY4,QA4)-IF(P4="",0,P4),"")</f>
        <v/>
      </c>
      <c r="DH4" s="50">
        <f>IF(MAX(EI4,FK4,GM4,HO4,IQ4,JS4,KU4,LW4,MY4,OA4,PC4,QE4)-IF(R4="",0,R4)&gt;0.001,MAX(EI4,FK4,GM4,HO4,IQ4,JS4,KU4,LW4,MY4,OA4,PC4,QE4)-IF(R4="",0,R4),"")</f>
        <v>0.60000000000000142</v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>
        <v>17.899999999999999</v>
      </c>
      <c r="EL4" s="18">
        <v>8.1999999999999993</v>
      </c>
      <c r="EM4" s="18">
        <v>0</v>
      </c>
      <c r="EN4" s="18">
        <v>0</v>
      </c>
      <c r="EO4" s="18">
        <v>18.2</v>
      </c>
      <c r="EP4" s="18">
        <v>8.5</v>
      </c>
      <c r="EQ4" s="18">
        <v>0</v>
      </c>
      <c r="ER4" s="18">
        <v>0</v>
      </c>
      <c r="ES4" s="18"/>
      <c r="ET4" s="18"/>
      <c r="EU4" s="18"/>
      <c r="EV4" s="18"/>
      <c r="EW4" s="18">
        <v>18.3</v>
      </c>
      <c r="EX4" s="18">
        <v>9</v>
      </c>
      <c r="EY4" s="18">
        <v>0</v>
      </c>
      <c r="EZ4" s="18">
        <v>0</v>
      </c>
      <c r="FA4" s="18">
        <v>18.100000000000001</v>
      </c>
      <c r="FB4" s="18">
        <v>8.1</v>
      </c>
      <c r="FC4" s="18">
        <v>0</v>
      </c>
      <c r="FD4" s="18">
        <v>0</v>
      </c>
      <c r="FE4" s="11">
        <f>IF(SUM(EL4,EP4)&gt;0,SUM(EL4,EP4),"")</f>
        <v>16.7</v>
      </c>
      <c r="FF4" s="11">
        <f>IF(SUM(EK4:EL4,EN4:EP4,ER4)-EM4-EQ4&gt;0,SUM(EK4:EL4,EN4:EP4,ER4)-EM4-EQ4,"")</f>
        <v>52.8</v>
      </c>
      <c r="FG4" s="11" t="str">
        <f>IF(SUM(ES4:ET4,EV4)-EU4&gt;0,SUM(ES4:ET4,EV4)-EU4,"")</f>
        <v/>
      </c>
      <c r="FH4" s="11">
        <f>IF(SUM(EL4,EP4,ET4)&gt;0,SUM(EL4,EP4,ET4),"")</f>
        <v>16.7</v>
      </c>
      <c r="FI4" s="11">
        <f>IF(SUM(FF4,FG4)&gt;0,SUM(FF4,FG4),"")</f>
        <v>52.8</v>
      </c>
      <c r="FJ4" s="11">
        <f>IF(SUM(EX4,FB4)&gt;0,SUM(EX4,FB4),"")</f>
        <v>17.100000000000001</v>
      </c>
      <c r="FK4" s="11">
        <f>IF(SUM(EW4:EX4,EZ4:FB4,FD4)-SUM(EY4,FC4)&gt;0,SUM(EW4:EX4,EZ4:FB4,FD4)-SUM(EY4,FC4),"")</f>
        <v>53.500000000000007</v>
      </c>
      <c r="FL4" s="11">
        <f>IF(SUM(FF4,FG4,FK4)&gt;0,SUM(FF4,FG4,FK4),"")</f>
        <v>106.30000000000001</v>
      </c>
      <c r="FM4" s="17">
        <v>18.600000000000001</v>
      </c>
      <c r="FN4" s="17">
        <v>8.1999999999999993</v>
      </c>
      <c r="FO4" s="17">
        <v>0</v>
      </c>
      <c r="FP4" s="17">
        <v>0</v>
      </c>
      <c r="FQ4" s="17">
        <v>18.600000000000001</v>
      </c>
      <c r="FR4" s="17">
        <v>9.3000000000000007</v>
      </c>
      <c r="FS4" s="17">
        <v>0</v>
      </c>
      <c r="FT4" s="17">
        <v>0</v>
      </c>
      <c r="FU4" s="17">
        <v>17.399999999999999</v>
      </c>
      <c r="FV4" s="17">
        <v>7.7</v>
      </c>
      <c r="FW4" s="17">
        <v>0</v>
      </c>
      <c r="FX4" s="17">
        <v>0</v>
      </c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17.5</v>
      </c>
      <c r="GH4" s="40">
        <f>IF(SUM(FM4:FN4,FP4:FR4,FT4)-FO4-FS4&gt;0,SUM(FM4:FN4,FP4:FR4,FT4)-FO4-FS4,"")</f>
        <v>54.7</v>
      </c>
      <c r="GI4" s="40">
        <f>IF(SUM(FU4:FV4,FX4)-FW4&gt;0,SUM(FU4:FV4,FX4)-FW4,"")</f>
        <v>25.099999999999998</v>
      </c>
      <c r="GJ4" s="40">
        <f>IF(SUM(FN4,FR4,FV4)&gt;0,SUM(FN4,FR4,FV4),"")</f>
        <v>25.2</v>
      </c>
      <c r="GK4" s="40">
        <f>IF(SUM(GH4,GI4)&gt;0,SUM(GH4,GI4),"")</f>
        <v>79.8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79.8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18.600000000000001</v>
      </c>
      <c r="QH4" s="22">
        <f>IF($CW4="P",CD4,(CD4+BA4)/2)</f>
        <v>8.35</v>
      </c>
      <c r="QI4" s="22">
        <f>IF($CW4="P",CE4,(CE4+BB4)/2)</f>
        <v>0</v>
      </c>
      <c r="QJ4" s="22">
        <f>IF($CW4="P",CF4,(CF4+BC4)/2)</f>
        <v>0</v>
      </c>
      <c r="QK4" s="22">
        <f>IF($CW4="P",CG4,(CG4+BD4)/2)</f>
        <v>18.299999999999997</v>
      </c>
      <c r="QL4" s="22">
        <f>IF($CW4="P",CH4,(CH4+BE4)/2)</f>
        <v>6.5</v>
      </c>
      <c r="QM4" s="22">
        <f>IF($CW4="P",CI4,(CI4+BF4)/2)</f>
        <v>0</v>
      </c>
      <c r="QN4" s="22">
        <f>IF($CW4="P",CJ4,(CJ4+BG4)/2)</f>
        <v>0</v>
      </c>
      <c r="QO4" s="22">
        <f>IF($CW4="P",CK4,(CK4+BH4)/2)</f>
        <v>18.799999999999997</v>
      </c>
      <c r="QP4" s="22">
        <f>IF($CW4="P",CL4,(CL4+BI4)/2)</f>
        <v>8.5</v>
      </c>
      <c r="QQ4" s="22">
        <f>IF($CW4="P",CM4,(CM4+BJ4)/2)</f>
        <v>0</v>
      </c>
      <c r="QR4" s="22">
        <f>IF($CW4="P",CN4,(CN4+BK4)/2)</f>
        <v>0</v>
      </c>
      <c r="QS4" s="22">
        <f>IF($CW4="P",CO4,(CO4+BL4)/2)</f>
        <v>18.55</v>
      </c>
      <c r="QT4" s="22">
        <f>IF($CW4="P",CP4,(CP4+BM4)/2)</f>
        <v>7.55</v>
      </c>
      <c r="QU4" s="22">
        <f>IF($CW4="P",CQ4,(CQ4+BN4)/2)</f>
        <v>0</v>
      </c>
      <c r="QV4" s="22">
        <f>IF($CW4="P",CR4,(CR4+BO4)/2)</f>
        <v>0</v>
      </c>
      <c r="QW4" s="22">
        <f>IF($CW4="P",CS4,(CS4+BP4)/2)</f>
        <v>18.55</v>
      </c>
      <c r="QX4" s="22">
        <f>IF($CW4="P",CT4,(CT4+BQ4)/2)</f>
        <v>7.3000000000000007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14.85</v>
      </c>
      <c r="RC4" s="40">
        <f>IF(SUM(QG4:QH4,QJ4:QL4,QN4)-QI4-QM4&gt;0,SUM(QG4:QH4,QJ4:QL4,QN4)-QI4-QM4,"")</f>
        <v>51.75</v>
      </c>
      <c r="RD4" s="40">
        <f>IF(SUM(QO4:QP4,QR4)-QQ4&gt;0,SUM(QO4:QP4,QR4)-QQ4,"")</f>
        <v>27.299999999999997</v>
      </c>
      <c r="RE4" s="40">
        <f>IF(SUM(QH4,QL4,QP4)&gt;0,SUM(QH4,QL4,QP4),"")</f>
        <v>23.35</v>
      </c>
      <c r="RF4" s="40">
        <f>IF(SUM(RC4,RD4)&gt;0,SUM(RC4,RD4),"")</f>
        <v>79.05</v>
      </c>
      <c r="RG4" s="40">
        <f>IF(SUM(QT4,QX4)&gt;0,SUM(QT4,QX4),"")</f>
        <v>14.850000000000001</v>
      </c>
      <c r="RH4" s="40">
        <f>IF(SUM(QS4:QT4,QV4:QX4,QZ4)-SUM(QU4,QY4)&gt;0,SUM(QS4:QT4,QV4:QX4,QZ4)-SUM(QU4,QY4),"")</f>
        <v>51.95</v>
      </c>
      <c r="RI4" s="40">
        <f>IF(SUM(RC4,RD4,RH4)&gt;0,SUM(RC4,RD4,RH4),"")</f>
        <v>131</v>
      </c>
    </row>
    <row r="5" spans="1:477" x14ac:dyDescent="0.2">
      <c r="A5" s="4" cm="1">
        <f t="array" ref="A5">IF(AND(J5&lt;&gt;"",J5&lt;&gt;"No DD"),SUMPRODUCT((J$4:J$24&lt;&gt;"")*(J$4:J$24&lt;&gt;"No DD")*(F$4:F$24&gt;F5))+1,IF(J5="No DD",SUMPRODUCT((J$4:J$24="No DD")*(F$4:F$24&gt;F5))+1+SUMPRODUCT((J$4:J$24&lt;&gt;"")*(J$4:J$24&lt;&gt;"No DD")),""))</f>
        <v>2</v>
      </c>
      <c r="B5" s="4" t="str" cm="1">
        <f t="array" ref="B5">IF(AND(J5&lt;&gt;"",J5&lt;&gt;"No DD",G5=""),SUMPRODUCT((J$4:J$24&lt;&gt;"")*(J$4:J$24&lt;&gt;"No DD")*(G$4:G$24="")*(F$4:F$24&gt;F5))+1,IF(J5="No DD",SUMPRODUCT((J$4:J$24="No DD")*(F$4:F$24&gt;F5)*(G$4:G$24=""))+1+SUMPRODUCT((J$4:J$24&lt;&gt;"")*(G$4:G$24="")*(J$4:J$24&lt;&gt;"No DD")),""))</f>
        <v/>
      </c>
      <c r="C5" s="5" t="s">
        <v>94</v>
      </c>
      <c r="D5" s="4" t="s">
        <v>3</v>
      </c>
      <c r="E5" s="4">
        <v>2003</v>
      </c>
      <c r="F5" s="9">
        <f>SUM(L5:T5)+SUM(L5:P5)*0.0000001+SUM(L5)*0.0000000000001</f>
        <v>184.25001253000511</v>
      </c>
      <c r="G5" s="66" t="s">
        <v>46</v>
      </c>
      <c r="H5" s="3" t="str">
        <f>IF(OR(AND(AR5&gt;=AY$26,AS5&gt;=AY$30,AR5&lt;&gt;"",AQ5=""),AND(AW5&gt;=AY$26,AX5&gt;=AY$30,AW5&lt;&gt;"",AQ5=""),AND(BU5&gt;=CB$26,BV5&gt;=CB$30,BU5&lt;&gt;"",BT5=""),AND(BZ5&gt;=CB$26,CA5&gt;=CB$30,BZ5&lt;&gt;"",BT5=""),AND(CX5&gt;=DE$26,CY5&gt;=DE$30,CX5&lt;&gt;"",CW5=""),AND(DC5&gt;=DE$26,DD5&gt;=DE$30,DC5&lt;&gt;""),AND(EC5&gt;=EJ$26,ED5&gt;=EJ$30,EC5&lt;&gt;""),AND(EH5&gt;=EJ$26,EI5&gt;=EJ$30,EH5&lt;&gt;""),AND(FE5&gt;=FL$26,FF5&gt;=FL$30,FE5&lt;&gt;""),AND(FJ5&gt;=FL$26,FK5&gt;=FL$30,FJ5&lt;&gt;""),AND(GG5&gt;=GN$26,GH5&gt;=GN$30,GG5&lt;&gt;""),AND(GL5&gt;=GN$26,GM5&gt;=GN$30,GL5&lt;&gt;""),AND(HI5&gt;=HP$26,HJ5&gt;=HP$30,HI5&lt;&gt;""),AND(HN5&gt;=HP$26,HO5&gt;=HP$30,HN5&lt;&gt;""),AND(IK5&gt;=IR$26,IL5&gt;=IR$30,IK5&lt;&gt;""),AND(IP5&gt;=IR$26,IQ5&gt;=IR$30,IP5&lt;&gt;""),AND(JM5&gt;=JT$26,JN5&gt;=JT$30,JM5&lt;&gt;""),AND(JR5&gt;=JT$26,JS5&gt;=JT$30,JR5&lt;&gt;""),AND(KO5&gt;=KV$26,KP5&gt;=KV$30,KO5&lt;&gt;""),AND(KT5&gt;=KV$26,KU5&gt;=KV$30,KT5&lt;&gt;""),AND(LQ5&gt;=LX$26,LR5&gt;=LX$30,LQ5&lt;&gt;""),AND(LV5&gt;=LX$26,LW5&gt;=LX$30,LV5&lt;&gt;""),AND(MS5&gt;=MZ$26,MT5&gt;=MZ$30,MS5&lt;&gt;""),AND(MX5&gt;=MZ$26,MY5&gt;=MZ$30,MX5&lt;&gt;""),AND(NU5&gt;=OB$26,NV5&gt;=OB$30,NU5&lt;&gt;""),AND(NZ5&gt;=OB$26,OA5&gt;=OB$30,NZ5&lt;&gt;""),AND(OW5&gt;=PD$26,OX5&gt;=PD$30,OW5&lt;&gt;""),AND(PB5&gt;=PD$26,PC5&gt;=PD$30,PB5&lt;&gt;""),AND(PY5&gt;=QF$26,PZ5&gt;=QF$30,PY5&lt;&gt;""),AND(QD5&gt;=QF$26,QE5&gt;=QF$30,QD5&lt;&gt;"")),"P","")</f>
        <v>P</v>
      </c>
      <c r="I5" s="3" t="str">
        <f>IF(OR(AND(AS5&gt;=AY$30,AS5&lt;&gt;"",AQ5=""),AND(AX5&gt;=AY$30,AX5&lt;&gt;"",AQ5=""),AND(BV5&gt;=CB$30,BV5&lt;&gt;"",BT5=""),AND(CA5&gt;=CB$30,CA5&lt;&gt;"",BT5=""),AND(CY5&gt;=DE$30,CY5&lt;&gt;"",CW5=""),AND(DD5&gt;=DE$30,DD5&lt;&gt;"",CW5=""),AND(ED5&gt;=EJ$30,ED5&lt;&gt;""),AND(EI5&gt;=EJ$30,EI5&lt;&gt;""),AND(FF5&gt;=FL$30,FF5&lt;&gt;""),AND(FK5&gt;=FL$30,FK5&lt;&gt;""),AND(GH5&gt;=GN$30,GH5&lt;&gt;""),AND(GM5&gt;=GN$30,GM5&lt;&gt;""),AND(HJ5&gt;=HP$30,HJ5&lt;&gt;""),AND(HO5&gt;=HP$30,HO5&lt;&gt;""),AND(IL5&gt;=IR$30,IL5&lt;&gt;""),AND(IQ5&gt;=IR$30,IQ5&lt;&gt;""),AND(JN5&gt;=JT$30,JN5&lt;&gt;""),AND(JS5&gt;=JT$30,JS5&lt;&gt;""),AND(KP5&gt;=KV$30,KP5&lt;&gt;""),AND(KU5&gt;=KV$30,KU5&lt;&gt;""),AND(LR5&gt;=LX$30,LR5&lt;&gt;""),AND(LW5&gt;=LX$30,LW5&lt;&gt;""),AND(MT5&gt;=MZ$30,MT5&lt;&gt;""),AND(MY5&gt;=MZ$30,MY5&lt;&gt;""),AND(NV5&gt;=OB$30,NV5&lt;&gt;""),AND(OA5&gt;=OB$30,OA5&lt;&gt;""),AND(OX5&gt;=PD$30,OX5&lt;&gt;""),AND(PC5&gt;=PD$30,PC5&lt;&gt;""),AND(PZ5&gt;=QF$30,PZ5&lt;&gt;""),AND(QE5&gt;=QF$30,QE5&lt;&gt;"")),"P","")</f>
        <v>P</v>
      </c>
      <c r="J5" s="36" t="str">
        <f>IF(AND(I5="P",H5=""),"No DD",IF(OR(AND(AU5&gt;=AY$29,AV5&gt;=AY$33,AU5&lt;&gt;"",AQ5=""),AND(BX5&gt;=CB$29,BY5&gt;=CB$33,BX5&lt;&gt;"",BT5=""),AND(DA5&gt;=DE$29,DB5&gt;=DE$33,DA5&lt;&gt;"",CW5=""),AND(EF5&gt;=EJ$29,EG5&gt;=EJ$33,EF5&lt;&gt;""),AND(FH5&gt;=FL$29,FI5&gt;=FL$33,FH5&lt;&gt;""),AND(GJ5&gt;=GN$29,GK5&gt;=GN$33,GJ5&lt;&gt;""),AND(HL5&gt;=HP$29,HM5&gt;=HP$33,HL5&lt;&gt;""),AND(IN5&gt;=IR$29,IO5&gt;=IR$33,IN5&lt;&gt;""),AND(JP5&gt;=JT$29,JQ5&gt;=JT$33,JP5&lt;&gt;""),AND(KR5&gt;=KV$29,KS5&gt;=KV$33,KR5&lt;&gt;""),AND(LT5&gt;=LX$29,LU5&gt;=LX$33,LT5&lt;&gt;""),AND(MV5&gt;=MZ$29,MW5&gt;=MZ$33,MV5&lt;&gt;""),AND(NX5&gt;=OB$29,NY5&gt;=OB$33,NX5&lt;&gt;""),AND(OZ5&gt;=PD$29,PA5&gt;=PD$33,OZ5&lt;&gt;""),AND(QB5&gt;=QF$29,QC5&gt;=QF$33,QB5&lt;&gt;"")),"Merit",IF(OR(AND(AU5&gt;=AY$28,AV5&gt;=AY$32,AU5&lt;&gt;"",AQ5=""),AND(BX5&gt;=CB$28,BY5&gt;=CB$32,BX5&lt;&gt;"",BT5=""),AND(DA5&gt;=DE$28,DB5&gt;=DE$32,DA5&lt;&gt;"",CW5=""),AND(EF5&gt;=EJ$28,EG5&gt;=EJ$32,EF5&lt;&gt;""),AND(FH5&gt;=FL$28,FI5&gt;=FL$32,FH5&lt;&gt;""),AND(GJ5&gt;=GN$28,GK5&gt;=GN$32,GJ5&lt;&gt;""),AND(HL5&gt;=HP$28,HM5&gt;=HP$32,HL5&lt;&gt;""),AND(IN5&gt;=IR$28,IO5&gt;=IR$32,IN5&lt;&gt;""),AND(JP5&gt;=JT$28,JQ5&gt;=JT$32,JP5&lt;&gt;""),AND(KR5&gt;=KV$28,KS5&gt;=KV$32,KR5&lt;&gt;""),AND(LT5&gt;=LX$28,LU5&gt;=LX$32,LT5&lt;&gt;""),AND(MV5&gt;=MZ$28,MW5&gt;=MZ$32,MV5&lt;&gt;""),AND(NX5&gt;=OB$28,NY5&gt;=OB$32,NX5&lt;&gt;""),AND(OZ5&gt;=PD$28,PA5&gt;=PD$32,OZ5&lt;&gt;""),AND(QB5&gt;=QF$28,QC5&gt;=QF$32,QB5&lt;&gt;"")),"Excellence",IF(K5="P","Worlds Team",IF(H5="P","National Team","")))))</f>
        <v>National Team</v>
      </c>
      <c r="K5" s="3" t="str">
        <f>IF(OR(AND(AU5&gt;=AY$27,AV5&gt;=AY$31,AU5&lt;&gt;"",AQ5=""),AND(BX5&gt;=CB$27,BY5&gt;=CB$31,BX5&lt;&gt;"",BT5=""),AND(DA5&gt;=DE$27,DB5&gt;=DE$31,DA5&lt;&gt;"",CW5=""),AND(EF5&gt;=EJ$27,EG5&gt;=EJ$31,EF5&lt;&gt;""),AND(FH5&gt;=FL$27,FI5&gt;=FL$31,FH5&lt;&gt;""),AND(GJ5&gt;=GN$27,GK5&gt;=GN$31,GJ5&lt;&gt;""),AND(HL5&gt;=HP$27,HM5&gt;=HP$31,HL5&lt;&gt;""),AND(IN5&gt;=IR$27,IO5&gt;=IR$31,IN5&lt;&gt;""),AND(JP5&gt;=JT$27,JQ5&gt;=JT$31,JP5&lt;&gt;""),AND(KR5&gt;=KV$27,KS5&gt;=KV$31,KR5&lt;&gt;""),AND(LT5&gt;=LX$27,LU5&gt;=LX$31,LT5&lt;&gt;""),AND(MV5&gt;=MZ$27,MW5&gt;=MZ$31,MV5&lt;&gt;""),AND(NX5&gt;=OB$27,NY5&gt;=OB$31,NX5&lt;&gt;""),AND(OZ5&gt;=PD$27,PA5&gt;=PD$31,OZ5&lt;&gt;""),AND(QB5&gt;=QF$27,QC5&gt;=QF$31,QB5&lt;&gt;"")),"P","")</f>
        <v/>
      </c>
      <c r="L5" s="8">
        <f>IF(COUNT(AS5,BV5,CY5)&gt;0,LARGE((AS5,BV5,CY5),1),0)</f>
        <v>51.5</v>
      </c>
      <c r="M5" s="8" t="str">
        <f>IF(L5=0,"",IF(L5=CY5,$CC$1,IF(L5=BV5,$AZ$1,IF(L5=AS5,$W$1,""))))</f>
        <v>2023 3rd Domestic Trial</v>
      </c>
      <c r="N5" s="8">
        <f>IF(COUNT(AS5,BV5,CY5)&gt;1,LARGE((AS5,BV5,CY5),2),0)</f>
        <v>46.8</v>
      </c>
      <c r="O5" s="8" t="str">
        <f>IF(N5=0,"",IF(N5=CY5,$CC$1,IF(N5=BV5,$AZ$1,IF(N5=AS5,$W$1,""))))</f>
        <v>2024 Nationals</v>
      </c>
      <c r="P5" s="8">
        <f>IF(COUNT(AT5,BW5,CZ5)&gt;0,LARGE((AT5,BW5,CZ5),1),0)</f>
        <v>27</v>
      </c>
      <c r="Q5" s="8" t="str">
        <f>IF(P5=0,"",IF(P5=CZ5,$CC$1,IF(P5=BW5,$AZ$1,IF(P5=AT5,$W$1,""))))</f>
        <v>2024 Elite Canada</v>
      </c>
      <c r="R5" s="8">
        <f>IF(MAX(AX5,CA5,DD5)&gt;0,MAX(AX5,CA5,DD5),0)</f>
        <v>53.349999999999994</v>
      </c>
      <c r="S5" s="8" t="str">
        <f>IF(R5=0,"",IF(R5=DD5,$CC$1,IF(R5=CA5,$AZ$1,IF(R5=AX5,$W$1,""))))</f>
        <v>2023 3rd Domestic Trial</v>
      </c>
      <c r="T5" s="8">
        <f>IF(MAX(DF5:DH5)&gt;0,MAX(DF5:DH5),"")</f>
        <v>5.6000000000000014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18.100000000000001</v>
      </c>
      <c r="X5" s="19">
        <v>8.6999999999999993</v>
      </c>
      <c r="Y5" s="19">
        <v>0</v>
      </c>
      <c r="Z5" s="19">
        <v>0</v>
      </c>
      <c r="AA5" s="19">
        <v>18</v>
      </c>
      <c r="AB5" s="19">
        <v>6.7</v>
      </c>
      <c r="AC5" s="19">
        <v>0</v>
      </c>
      <c r="AD5" s="19">
        <v>0</v>
      </c>
      <c r="AE5" s="19">
        <v>18.399999999999999</v>
      </c>
      <c r="AF5" s="19">
        <v>8.3000000000000007</v>
      </c>
      <c r="AG5" s="19">
        <v>0</v>
      </c>
      <c r="AH5" s="19">
        <v>0</v>
      </c>
      <c r="AI5" s="19">
        <v>18.75</v>
      </c>
      <c r="AJ5" s="19">
        <v>8.5</v>
      </c>
      <c r="AK5" s="19">
        <v>0</v>
      </c>
      <c r="AL5" s="19">
        <v>0</v>
      </c>
      <c r="AM5" s="19">
        <v>18.8</v>
      </c>
      <c r="AN5" s="19">
        <v>7.3000000000000007</v>
      </c>
      <c r="AO5" s="19">
        <v>0</v>
      </c>
      <c r="AP5" s="19">
        <v>0</v>
      </c>
      <c r="AQ5" s="27" t="s">
        <v>46</v>
      </c>
      <c r="AR5" s="40">
        <f>IF(SUM(X5,AB5)&gt;0,SUM(X5,AB5),"")</f>
        <v>15.399999999999999</v>
      </c>
      <c r="AS5" s="40">
        <f>IF(SUM(W5:X5,Z5:AB5,AD5)-Y5-AC5&gt;0,SUM(W5:X5,Z5:AB5,AD5)-Y5-AC5,"")</f>
        <v>51.5</v>
      </c>
      <c r="AT5" s="40">
        <f>IF(SUM(AE5:AF5,AH5)-AG5&gt;0,SUM(AE5:AF5,AH5)-AG5,"")</f>
        <v>26.7</v>
      </c>
      <c r="AU5" s="40">
        <f>IF(SUM(X5,AB5,AF5)&gt;0,SUM(X5,AB5,AF5),"")</f>
        <v>23.7</v>
      </c>
      <c r="AV5" s="40">
        <f>IF(SUM(AS5,AT5)&gt;0,SUM(AS5,AT5),"")</f>
        <v>78.2</v>
      </c>
      <c r="AW5" s="40">
        <f>IF(SUM(AJ5,AN5)&gt;0,SUM(AJ5,AN5),"")</f>
        <v>15.8</v>
      </c>
      <c r="AX5" s="40">
        <f>IF(SUM(AI5:AJ5,AL5:AN5,AP5)-SUM(AK5,AO5)&gt;0,SUM(AI5:AJ5,AL5:AN5,AP5)-SUM(AK5,AO5),"")</f>
        <v>53.349999999999994</v>
      </c>
      <c r="AY5" s="40">
        <f>IF(SUM(AS5,AT5,AX5)&gt;0,SUM(AS5,AT5,AX5),"")</f>
        <v>131.55000000000001</v>
      </c>
      <c r="AZ5" s="18">
        <v>17.2</v>
      </c>
      <c r="BA5" s="18">
        <v>3.7</v>
      </c>
      <c r="BB5" s="18">
        <v>0</v>
      </c>
      <c r="BC5" s="18">
        <v>0</v>
      </c>
      <c r="BD5" s="18">
        <v>16.100000000000001</v>
      </c>
      <c r="BE5" s="18">
        <v>5.0999999999999996</v>
      </c>
      <c r="BF5" s="18">
        <v>0</v>
      </c>
      <c r="BG5" s="18">
        <v>0</v>
      </c>
      <c r="BH5" s="18">
        <v>18.3</v>
      </c>
      <c r="BI5" s="18">
        <v>8.6999999999999993</v>
      </c>
      <c r="BJ5" s="18">
        <v>0</v>
      </c>
      <c r="BK5" s="18">
        <v>0</v>
      </c>
      <c r="BL5" s="18">
        <v>17.3</v>
      </c>
      <c r="BM5" s="18">
        <v>8.3000000000000007</v>
      </c>
      <c r="BN5" s="18">
        <v>0</v>
      </c>
      <c r="BO5" s="18">
        <v>0</v>
      </c>
      <c r="BP5" s="18">
        <v>18.600000000000001</v>
      </c>
      <c r="BQ5" s="18">
        <v>6.1</v>
      </c>
      <c r="BR5" s="18">
        <v>0</v>
      </c>
      <c r="BS5" s="18">
        <v>0</v>
      </c>
      <c r="BT5" s="28"/>
      <c r="BU5" s="11">
        <f>IF(SUM(BA5,BE5)&gt;0,SUM(BA5,BE5),"")</f>
        <v>8.8000000000000007</v>
      </c>
      <c r="BV5" s="11">
        <f>IF(SUM(AZ5:BA5,BC5:BE5,BG5)-BB5-BF5&gt;0,SUM(AZ5:BA5,BC5:BE5,BG5)-BB5-BF5,"")</f>
        <v>42.1</v>
      </c>
      <c r="BW5" s="11">
        <f>IF(SUM(BH5:BI5,BK5)-BJ5&gt;0,SUM(BH5:BI5,BK5)-BJ5,"")</f>
        <v>27</v>
      </c>
      <c r="BX5" s="11">
        <f>IF(SUM(BA5,BE5,BI5)&gt;0,SUM(BA5,BE5,BI5),"")</f>
        <v>17.5</v>
      </c>
      <c r="BY5" s="11">
        <f>IF(SUM(BV5,BW5)&gt;0,SUM(BV5,BW5),"")</f>
        <v>69.099999999999994</v>
      </c>
      <c r="BZ5" s="11">
        <f>IF(SUM(BM5,BQ5)&gt;0,SUM(BM5,BQ5),"")</f>
        <v>14.4</v>
      </c>
      <c r="CA5" s="11">
        <f>IF(SUM(BL5:BM5,BO5:BQ5,BS5)-SUM(BN5,BR5)&gt;0,SUM(BL5:BM5,BO5:BQ5,BS5)-SUM(BN5,BR5),"")</f>
        <v>50.300000000000004</v>
      </c>
      <c r="CB5" s="11">
        <f>IF(SUM(BV5,BW5,CA5)&gt;0,SUM(BV5,BW5,CA5),"")</f>
        <v>119.4</v>
      </c>
      <c r="CC5" s="19">
        <v>17.649999999999999</v>
      </c>
      <c r="CD5" s="19">
        <v>6.1999999999999993</v>
      </c>
      <c r="CE5" s="19">
        <v>0</v>
      </c>
      <c r="CF5" s="19">
        <v>0</v>
      </c>
      <c r="CG5" s="19">
        <v>17.05</v>
      </c>
      <c r="CH5" s="19">
        <v>5.9</v>
      </c>
      <c r="CI5" s="19">
        <v>0</v>
      </c>
      <c r="CJ5" s="19">
        <v>0</v>
      </c>
      <c r="CK5" s="19">
        <v>18.350000000000001</v>
      </c>
      <c r="CL5" s="19">
        <v>8.5</v>
      </c>
      <c r="CM5" s="19">
        <v>0</v>
      </c>
      <c r="CN5" s="19">
        <v>0</v>
      </c>
      <c r="CO5" s="19">
        <v>18.024999999999999</v>
      </c>
      <c r="CP5" s="19">
        <v>8.4</v>
      </c>
      <c r="CQ5" s="19">
        <v>0</v>
      </c>
      <c r="CR5" s="19">
        <v>0</v>
      </c>
      <c r="CS5" s="19">
        <v>18.700000000000003</v>
      </c>
      <c r="CT5" s="19">
        <v>6.7</v>
      </c>
      <c r="CU5" s="19">
        <v>0</v>
      </c>
      <c r="CV5" s="19">
        <v>0</v>
      </c>
      <c r="CW5" s="27" t="s">
        <v>46</v>
      </c>
      <c r="CX5" s="40">
        <f>IF(SUM(CD5,CH5)&gt;0,SUM(CD5,CH5),"")</f>
        <v>12.1</v>
      </c>
      <c r="CY5" s="40">
        <f>IF(SUM(CC5:CD5,CF5:CH5,CJ5)-CE5-CI5&gt;0,SUM(CC5:CD5,CF5:CH5,CJ5)-CE5-CI5,"")</f>
        <v>46.8</v>
      </c>
      <c r="CZ5" s="40">
        <f>IF(SUM(CK5:CL5,CN5)-CM5&gt;0,SUM(CK5:CL5,CN5)-CM5,"")</f>
        <v>26.85</v>
      </c>
      <c r="DA5" s="40">
        <f>IF(SUM(CD5,CH5,CL5)&gt;0,SUM(CD5,CH5,CL5),"")</f>
        <v>20.6</v>
      </c>
      <c r="DB5" s="40">
        <f>IF(SUM(CY5,CZ5)&gt;0,SUM(CY5,CZ5),"")</f>
        <v>73.650000000000006</v>
      </c>
      <c r="DC5" s="40">
        <f>IF(SUM(CP5,CT5)&gt;0,SUM(CP5,CT5),"")</f>
        <v>15.100000000000001</v>
      </c>
      <c r="DD5" s="40">
        <f>IF(SUM(CO5:CP5,CR5:CT5,CV5)-SUM(CQ5,CU5)&gt;0,SUM(CO5:CP5,CR5:CT5,CV5)-SUM(CQ5,CU5),"")</f>
        <v>51.825000000000003</v>
      </c>
      <c r="DE5" s="40">
        <f>IF(SUM(CY5,CZ5,DD5)&gt;0,SUM(CY5,CZ5,DD5),"")</f>
        <v>125.47500000000001</v>
      </c>
      <c r="DF5" s="50">
        <f>IF(MAX(ED5,FF5,GH5,HJ5,IL5,JN5,KP5,LR5,MT5,NV5,OX5,PZ5)-IF(N5="",0,N5)&gt;0.001,MAX(ED5,FF5,GH5,HJ5,IL5,JN5,KP5,LR5,MT5,NV5,OX5,PZ5)-IF(N5="",0,N5),"")</f>
        <v>5.6000000000000014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18</v>
      </c>
      <c r="DJ5" s="17">
        <v>8.9</v>
      </c>
      <c r="DK5" s="17">
        <v>0</v>
      </c>
      <c r="DL5" s="17">
        <v>0</v>
      </c>
      <c r="DM5" s="17">
        <v>17.8</v>
      </c>
      <c r="DN5" s="17">
        <v>6.9</v>
      </c>
      <c r="DO5" s="17">
        <v>0</v>
      </c>
      <c r="DP5" s="17">
        <v>0</v>
      </c>
      <c r="DQ5" s="17"/>
      <c r="DR5" s="17"/>
      <c r="DS5" s="17"/>
      <c r="DT5" s="17"/>
      <c r="DU5" s="17">
        <v>18.100000000000001</v>
      </c>
      <c r="DV5" s="17">
        <v>9.3000000000000007</v>
      </c>
      <c r="DW5" s="17">
        <v>0</v>
      </c>
      <c r="DX5" s="17">
        <v>0</v>
      </c>
      <c r="DY5" s="17">
        <v>17.8</v>
      </c>
      <c r="DZ5" s="17">
        <v>8.1</v>
      </c>
      <c r="EA5" s="17">
        <v>0</v>
      </c>
      <c r="EB5" s="17">
        <v>0</v>
      </c>
      <c r="EC5" s="40">
        <f>IF(SUM(DJ5,DN5)&gt;0,SUM(DJ5,DN5),"")</f>
        <v>15.8</v>
      </c>
      <c r="ED5" s="40">
        <f>IF(SUM(DI5:DJ5,DL5:DN5,DP5)-DK5-DO5&gt;0,SUM(DI5:DJ5,DL5:DN5,DP5)-DK5-DO5,"")</f>
        <v>51.6</v>
      </c>
      <c r="EE5" s="40" t="str">
        <f>IF(SUM(DQ5:DR5,DT5)-DS5&gt;0,SUM(DQ5:DR5,DT5)-DS5,"")</f>
        <v/>
      </c>
      <c r="EF5" s="40">
        <f>IF(SUM(DJ5,DN5,DR5)&gt;0,SUM(DJ5,DN5,DR5),"")</f>
        <v>15.8</v>
      </c>
      <c r="EG5" s="40">
        <f>IF(SUM(ED5,EE5)&gt;0,SUM(ED5,EE5),"")</f>
        <v>51.6</v>
      </c>
      <c r="EH5" s="40">
        <f>IF(SUM(DV5,DZ5)&gt;0,SUM(DV5,DZ5),"")</f>
        <v>17.399999999999999</v>
      </c>
      <c r="EI5" s="40">
        <f>IF(SUM(DU5:DV5,DX5:DZ5,EB5)-SUM(DW5,EA5)&gt;0,SUM(DU5:DV5,DX5:DZ5,EB5)-SUM(DW5,EA5),"")</f>
        <v>53.300000000000004</v>
      </c>
      <c r="EJ5" s="40">
        <f>IF(SUM(ED5,EE5,EI5)&gt;0,SUM(ED5,EE5,EI5),"")</f>
        <v>104.9</v>
      </c>
      <c r="EK5" s="18">
        <v>18.100000000000001</v>
      </c>
      <c r="EL5" s="18">
        <v>8.9</v>
      </c>
      <c r="EM5" s="18">
        <v>0</v>
      </c>
      <c r="EN5" s="18">
        <v>0</v>
      </c>
      <c r="EO5" s="18">
        <v>18.2</v>
      </c>
      <c r="EP5" s="18">
        <v>6.9</v>
      </c>
      <c r="EQ5" s="18">
        <v>0</v>
      </c>
      <c r="ER5" s="18">
        <v>0</v>
      </c>
      <c r="ES5" s="18"/>
      <c r="ET5" s="18"/>
      <c r="EU5" s="18"/>
      <c r="EV5" s="18"/>
      <c r="EW5" s="18">
        <v>17.7</v>
      </c>
      <c r="EX5" s="18">
        <v>8.9</v>
      </c>
      <c r="EY5" s="18">
        <v>0</v>
      </c>
      <c r="EZ5" s="18">
        <v>0</v>
      </c>
      <c r="FA5" s="18"/>
      <c r="FB5" s="18"/>
      <c r="FC5" s="18"/>
      <c r="FD5" s="18"/>
      <c r="FE5" s="11">
        <f>IF(SUM(EL5,EP5)&gt;0,SUM(EL5,EP5),"")</f>
        <v>15.8</v>
      </c>
      <c r="FF5" s="11">
        <f>IF(SUM(EK5:EL5,EN5:EP5,ER5)-EM5-EQ5&gt;0,SUM(EK5:EL5,EN5:EP5,ER5)-EM5-EQ5,"")</f>
        <v>52.1</v>
      </c>
      <c r="FG5" s="11" t="str">
        <f>IF(SUM(ES5:ET5,EV5)-EU5&gt;0,SUM(ES5:ET5,EV5)-EU5,"")</f>
        <v/>
      </c>
      <c r="FH5" s="11">
        <f>IF(SUM(EL5,EP5,ET5)&gt;0,SUM(EL5,EP5,ET5),"")</f>
        <v>15.8</v>
      </c>
      <c r="FI5" s="11">
        <f>IF(SUM(FF5,FG5)&gt;0,SUM(FF5,FG5),"")</f>
        <v>52.1</v>
      </c>
      <c r="FJ5" s="11">
        <f>IF(SUM(EX5,FB5)&gt;0,SUM(EX5,FB5),"")</f>
        <v>8.9</v>
      </c>
      <c r="FK5" s="11">
        <f>IF(SUM(EW5:EX5,EZ5:FB5,FD5)-SUM(EY5,FC5)&gt;0,SUM(EW5:EX5,EZ5:FB5,FD5)-SUM(EY5,FC5),"")</f>
        <v>26.6</v>
      </c>
      <c r="FL5" s="11">
        <f>IF(SUM(FF5,FG5,FK5)&gt;0,SUM(FF5,FG5,FK5),"")</f>
        <v>78.7</v>
      </c>
      <c r="FM5" s="17">
        <v>18.8</v>
      </c>
      <c r="FN5" s="17">
        <v>8.1</v>
      </c>
      <c r="FO5" s="17">
        <v>0</v>
      </c>
      <c r="FP5" s="17">
        <v>0</v>
      </c>
      <c r="FQ5" s="17">
        <v>17.600000000000001</v>
      </c>
      <c r="FR5" s="17">
        <v>7.9</v>
      </c>
      <c r="FS5" s="17">
        <v>0</v>
      </c>
      <c r="FT5" s="17">
        <v>0</v>
      </c>
      <c r="FU5" s="17">
        <v>17.399999999999999</v>
      </c>
      <c r="FV5" s="17">
        <v>3.7</v>
      </c>
      <c r="FW5" s="17">
        <v>0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16</v>
      </c>
      <c r="GH5" s="40">
        <f>IF(SUM(FM5:FN5,FP5:FR5,FT5)-FO5-FS5&gt;0,SUM(FM5:FN5,FP5:FR5,FT5)-FO5-FS5,"")</f>
        <v>52.4</v>
      </c>
      <c r="GI5" s="40">
        <f>IF(SUM(FU5:FV5,FX5)-FW5&gt;0,SUM(FU5:FV5,FX5)-FW5,"")</f>
        <v>21.099999999999998</v>
      </c>
      <c r="GJ5" s="40">
        <f>IF(SUM(FN5,FR5,FV5)&gt;0,SUM(FN5,FR5,FV5),"")</f>
        <v>19.7</v>
      </c>
      <c r="GK5" s="40">
        <f>IF(SUM(GH5,GI5)&gt;0,SUM(GH5,GI5),"")</f>
        <v>73.5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73.5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17.649999999999999</v>
      </c>
      <c r="QH5" s="22">
        <f>IF($CW5="P",CD5,(CD5+BA5)/2)</f>
        <v>6.1999999999999993</v>
      </c>
      <c r="QI5" s="22">
        <f>IF($CW5="P",CE5,(CE5+BB5)/2)</f>
        <v>0</v>
      </c>
      <c r="QJ5" s="22">
        <f>IF($CW5="P",CF5,(CF5+BC5)/2)</f>
        <v>0</v>
      </c>
      <c r="QK5" s="22">
        <f>IF($CW5="P",CG5,(CG5+BD5)/2)</f>
        <v>17.05</v>
      </c>
      <c r="QL5" s="22">
        <f>IF($CW5="P",CH5,(CH5+BE5)/2)</f>
        <v>5.9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18.350000000000001</v>
      </c>
      <c r="QP5" s="22">
        <f>IF($CW5="P",CL5,(CL5+BI5)/2)</f>
        <v>8.5</v>
      </c>
      <c r="QQ5" s="22">
        <f>IF($CW5="P",CM5,(CM5+BJ5)/2)</f>
        <v>0</v>
      </c>
      <c r="QR5" s="22">
        <f>IF($CW5="P",CN5,(CN5+BK5)/2)</f>
        <v>0</v>
      </c>
      <c r="QS5" s="22">
        <f>IF($CW5="P",CO5,(CO5+BL5)/2)</f>
        <v>18.024999999999999</v>
      </c>
      <c r="QT5" s="22">
        <f>IF($CW5="P",CP5,(CP5+BM5)/2)</f>
        <v>8.4</v>
      </c>
      <c r="QU5" s="22">
        <f>IF($CW5="P",CQ5,(CQ5+BN5)/2)</f>
        <v>0</v>
      </c>
      <c r="QV5" s="22">
        <f>IF($CW5="P",CR5,(CR5+BO5)/2)</f>
        <v>0</v>
      </c>
      <c r="QW5" s="22">
        <f>IF($CW5="P",CS5,(CS5+BP5)/2)</f>
        <v>18.700000000000003</v>
      </c>
      <c r="QX5" s="22">
        <f>IF($CW5="P",CT5,(CT5+BQ5)/2)</f>
        <v>6.7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12.1</v>
      </c>
      <c r="RC5" s="40">
        <f>IF(SUM(QG5:QH5,QJ5:QL5,QN5)-QI5-QM5&gt;0,SUM(QG5:QH5,QJ5:QL5,QN5)-QI5-QM5,"")</f>
        <v>46.8</v>
      </c>
      <c r="RD5" s="40">
        <f>IF(SUM(QO5:QP5,QR5)-QQ5&gt;0,SUM(QO5:QP5,QR5)-QQ5,"")</f>
        <v>26.85</v>
      </c>
      <c r="RE5" s="40">
        <f>IF(SUM(QH5,QL5,QP5)&gt;0,SUM(QH5,QL5,QP5),"")</f>
        <v>20.6</v>
      </c>
      <c r="RF5" s="40">
        <f>IF(SUM(RC5,RD5)&gt;0,SUM(RC5,RD5),"")</f>
        <v>73.650000000000006</v>
      </c>
      <c r="RG5" s="40">
        <f>IF(SUM(QT5,QX5)&gt;0,SUM(QT5,QX5),"")</f>
        <v>15.100000000000001</v>
      </c>
      <c r="RH5" s="40">
        <f>IF(SUM(QS5:QT5,QV5:QX5,QZ5)-SUM(QU5,QY5)&gt;0,SUM(QS5:QT5,QV5:QX5,QZ5)-SUM(QU5,QY5),"")</f>
        <v>51.825000000000003</v>
      </c>
      <c r="RI5" s="40">
        <f>IF(SUM(RC5,RD5,RH5)&gt;0,SUM(RC5,RD5,RH5),"")</f>
        <v>125.47500000000001</v>
      </c>
    </row>
    <row r="6" spans="1:477" x14ac:dyDescent="0.2">
      <c r="A6" s="4" cm="1">
        <f t="array" ref="A6">IF(AND(J6&lt;&gt;"",J6&lt;&gt;"No DD"),SUMPRODUCT((J$4:J$24&lt;&gt;"")*(J$4:J$24&lt;&gt;"No DD")*(F$4:F$24&gt;F6))+1,IF(J6="No DD",SUMPRODUCT((J$4:J$24="No DD")*(F$4:F$24&gt;F6))+1+SUMPRODUCT((J$4:J$24&lt;&gt;"")*(J$4:J$24&lt;&gt;"No DD")),""))</f>
        <v>3</v>
      </c>
      <c r="B6" s="4" t="str" cm="1">
        <f t="array" ref="B6">IF(AND(J6&lt;&gt;"",J6&lt;&gt;"No DD",G6=""),SUMPRODUCT((J$4:J$24&lt;&gt;"")*(J$4:J$24&lt;&gt;"No DD")*(G$4:G$24="")*(F$4:F$24&gt;F6))+1,IF(J6="No DD",SUMPRODUCT((J$4:J$24="No DD")*(F$4:F$24&gt;F6)*(G$4:G$24=""))+1+SUMPRODUCT((J$4:J$24&lt;&gt;"")*(G$4:G$24="")*(J$4:J$24&lt;&gt;"No DD")),""))</f>
        <v/>
      </c>
      <c r="C6" s="5" t="s">
        <v>154</v>
      </c>
      <c r="D6" s="4" t="s">
        <v>6</v>
      </c>
      <c r="E6" s="4">
        <v>2006</v>
      </c>
      <c r="F6" s="9">
        <f>SUM(L6:T6)+SUM(L6:P6)*0.0000001+SUM(L6)*0.0000000000001</f>
        <v>174.50001197000495</v>
      </c>
      <c r="G6" s="66" t="s">
        <v>46</v>
      </c>
      <c r="H6" s="3" t="str">
        <f>IF(OR(AND(AR6&gt;=AY$26,AS6&gt;=AY$30,AR6&lt;&gt;"",AQ6=""),AND(AW6&gt;=AY$26,AX6&gt;=AY$30,AW6&lt;&gt;"",AQ6=""),AND(BU6&gt;=CB$26,BV6&gt;=CB$30,BU6&lt;&gt;"",BT6=""),AND(BZ6&gt;=CB$26,CA6&gt;=CB$30,BZ6&lt;&gt;"",BT6=""),AND(CX6&gt;=DE$26,CY6&gt;=DE$30,CX6&lt;&gt;"",CW6=""),AND(DC6&gt;=DE$26,DD6&gt;=DE$30,DC6&lt;&gt;""),AND(EC6&gt;=EJ$26,ED6&gt;=EJ$30,EC6&lt;&gt;""),AND(EH6&gt;=EJ$26,EI6&gt;=EJ$30,EH6&lt;&gt;""),AND(FE6&gt;=FL$26,FF6&gt;=FL$30,FE6&lt;&gt;""),AND(FJ6&gt;=FL$26,FK6&gt;=FL$30,FJ6&lt;&gt;""),AND(GG6&gt;=GN$26,GH6&gt;=GN$30,GG6&lt;&gt;""),AND(GL6&gt;=GN$26,GM6&gt;=GN$30,GL6&lt;&gt;""),AND(HI6&gt;=HP$26,HJ6&gt;=HP$30,HI6&lt;&gt;""),AND(HN6&gt;=HP$26,HO6&gt;=HP$30,HN6&lt;&gt;""),AND(IK6&gt;=IR$26,IL6&gt;=IR$30,IK6&lt;&gt;""),AND(IP6&gt;=IR$26,IQ6&gt;=IR$30,IP6&lt;&gt;""),AND(JM6&gt;=JT$26,JN6&gt;=JT$30,JM6&lt;&gt;""),AND(JR6&gt;=JT$26,JS6&gt;=JT$30,JR6&lt;&gt;""),AND(KO6&gt;=KV$26,KP6&gt;=KV$30,KO6&lt;&gt;""),AND(KT6&gt;=KV$26,KU6&gt;=KV$30,KT6&lt;&gt;""),AND(LQ6&gt;=LX$26,LR6&gt;=LX$30,LQ6&lt;&gt;""),AND(LV6&gt;=LX$26,LW6&gt;=LX$30,LV6&lt;&gt;""),AND(MS6&gt;=MZ$26,MT6&gt;=MZ$30,MS6&lt;&gt;""),AND(MX6&gt;=MZ$26,MY6&gt;=MZ$30,MX6&lt;&gt;""),AND(NU6&gt;=OB$26,NV6&gt;=OB$30,NU6&lt;&gt;""),AND(NZ6&gt;=OB$26,OA6&gt;=OB$30,NZ6&lt;&gt;""),AND(OW6&gt;=PD$26,OX6&gt;=PD$30,OW6&lt;&gt;""),AND(PB6&gt;=PD$26,PC6&gt;=PD$30,PB6&lt;&gt;""),AND(PY6&gt;=QF$26,PZ6&gt;=QF$30,PY6&lt;&gt;""),AND(QD6&gt;=QF$26,QE6&gt;=QF$30,QD6&lt;&gt;"")),"P","")</f>
        <v>P</v>
      </c>
      <c r="I6" s="3" t="str">
        <f>IF(OR(AND(AS6&gt;=AY$30,AS6&lt;&gt;"",AQ6=""),AND(AX6&gt;=AY$30,AX6&lt;&gt;"",AQ6=""),AND(BV6&gt;=CB$30,BV6&lt;&gt;"",BT6=""),AND(CA6&gt;=CB$30,CA6&lt;&gt;"",BT6=""),AND(CY6&gt;=DE$30,CY6&lt;&gt;"",CW6=""),AND(DD6&gt;=DE$30,DD6&lt;&gt;"",CW6=""),AND(ED6&gt;=EJ$30,ED6&lt;&gt;""),AND(EI6&gt;=EJ$30,EI6&lt;&gt;""),AND(FF6&gt;=FL$30,FF6&lt;&gt;""),AND(FK6&gt;=FL$30,FK6&lt;&gt;""),AND(GH6&gt;=GN$30,GH6&lt;&gt;""),AND(GM6&gt;=GN$30,GM6&lt;&gt;""),AND(HJ6&gt;=HP$30,HJ6&lt;&gt;""),AND(HO6&gt;=HP$30,HO6&lt;&gt;""),AND(IL6&gt;=IR$30,IL6&lt;&gt;""),AND(IQ6&gt;=IR$30,IQ6&lt;&gt;""),AND(JN6&gt;=JT$30,JN6&lt;&gt;""),AND(JS6&gt;=JT$30,JS6&lt;&gt;""),AND(KP6&gt;=KV$30,KP6&lt;&gt;""),AND(KU6&gt;=KV$30,KU6&lt;&gt;""),AND(LR6&gt;=LX$30,LR6&lt;&gt;""),AND(LW6&gt;=LX$30,LW6&lt;&gt;""),AND(MT6&gt;=MZ$30,MT6&lt;&gt;""),AND(MY6&gt;=MZ$30,MY6&lt;&gt;""),AND(NV6&gt;=OB$30,NV6&lt;&gt;""),AND(OA6&gt;=OB$30,OA6&lt;&gt;""),AND(OX6&gt;=PD$30,OX6&lt;&gt;""),AND(PC6&gt;=PD$30,PC6&lt;&gt;""),AND(PZ6&gt;=QF$30,PZ6&lt;&gt;""),AND(QE6&gt;=QF$30,QE6&lt;&gt;"")),"P","")</f>
        <v>P</v>
      </c>
      <c r="J6" s="36" t="str">
        <f>IF(AND(I6="P",H6=""),"No DD",IF(OR(AND(AU6&gt;=AY$29,AV6&gt;=AY$33,AU6&lt;&gt;"",AQ6=""),AND(BX6&gt;=CB$29,BY6&gt;=CB$33,BX6&lt;&gt;"",BT6=""),AND(DA6&gt;=DE$29,DB6&gt;=DE$33,DA6&lt;&gt;"",CW6=""),AND(EF6&gt;=EJ$29,EG6&gt;=EJ$33,EF6&lt;&gt;""),AND(FH6&gt;=FL$29,FI6&gt;=FL$33,FH6&lt;&gt;""),AND(GJ6&gt;=GN$29,GK6&gt;=GN$33,GJ6&lt;&gt;""),AND(HL6&gt;=HP$29,HM6&gt;=HP$33,HL6&lt;&gt;""),AND(IN6&gt;=IR$29,IO6&gt;=IR$33,IN6&lt;&gt;""),AND(JP6&gt;=JT$29,JQ6&gt;=JT$33,JP6&lt;&gt;""),AND(KR6&gt;=KV$29,KS6&gt;=KV$33,KR6&lt;&gt;""),AND(LT6&gt;=LX$29,LU6&gt;=LX$33,LT6&lt;&gt;""),AND(MV6&gt;=MZ$29,MW6&gt;=MZ$33,MV6&lt;&gt;""),AND(NX6&gt;=OB$29,NY6&gt;=OB$33,NX6&lt;&gt;""),AND(OZ6&gt;=PD$29,PA6&gt;=PD$33,OZ6&lt;&gt;""),AND(QB6&gt;=QF$29,QC6&gt;=QF$33,QB6&lt;&gt;"")),"Merit",IF(OR(AND(AU6&gt;=AY$28,AV6&gt;=AY$32,AU6&lt;&gt;"",AQ6=""),AND(BX6&gt;=CB$28,BY6&gt;=CB$32,BX6&lt;&gt;"",BT6=""),AND(DA6&gt;=DE$28,DB6&gt;=DE$32,DA6&lt;&gt;"",CW6=""),AND(EF6&gt;=EJ$28,EG6&gt;=EJ$32,EF6&lt;&gt;""),AND(FH6&gt;=FL$28,FI6&gt;=FL$32,FH6&lt;&gt;""),AND(GJ6&gt;=GN$28,GK6&gt;=GN$32,GJ6&lt;&gt;""),AND(HL6&gt;=HP$28,HM6&gt;=HP$32,HL6&lt;&gt;""),AND(IN6&gt;=IR$28,IO6&gt;=IR$32,IN6&lt;&gt;""),AND(JP6&gt;=JT$28,JQ6&gt;=JT$32,JP6&lt;&gt;""),AND(KR6&gt;=KV$28,KS6&gt;=KV$32,KR6&lt;&gt;""),AND(LT6&gt;=LX$28,LU6&gt;=LX$32,LT6&lt;&gt;""),AND(MV6&gt;=MZ$28,MW6&gt;=MZ$32,MV6&lt;&gt;""),AND(NX6&gt;=OB$28,NY6&gt;=OB$32,NX6&lt;&gt;""),AND(OZ6&gt;=PD$28,PA6&gt;=PD$32,OZ6&lt;&gt;""),AND(QB6&gt;=QF$28,QC6&gt;=QF$32,QB6&lt;&gt;"")),"Excellence",IF(K6="P","Worlds Team",IF(H6="P","National Team","")))))</f>
        <v>National Team</v>
      </c>
      <c r="K6" s="3" t="str">
        <f>IF(OR(AND(AU6&gt;=AY$27,AV6&gt;=AY$31,AU6&lt;&gt;"",AQ6=""),AND(BX6&gt;=CB$27,BY6&gt;=CB$31,BX6&lt;&gt;"",BT6=""),AND(DA6&gt;=DE$27,DB6&gt;=DE$31,DA6&lt;&gt;"",CW6=""),AND(EF6&gt;=EJ$27,EG6&gt;=EJ$31,EF6&lt;&gt;""),AND(FH6&gt;=FL$27,FI6&gt;=FL$31,FH6&lt;&gt;""),AND(GJ6&gt;=GN$27,GK6&gt;=GN$31,GJ6&lt;&gt;""),AND(HL6&gt;=HP$27,HM6&gt;=HP$31,HL6&lt;&gt;""),AND(IN6&gt;=IR$27,IO6&gt;=IR$31,IN6&lt;&gt;""),AND(JP6&gt;=JT$27,JQ6&gt;=JT$31,JP6&lt;&gt;""),AND(KR6&gt;=KV$27,KS6&gt;=KV$31,KR6&lt;&gt;""),AND(LT6&gt;=LX$27,LU6&gt;=LX$31,LT6&lt;&gt;""),AND(MV6&gt;=MZ$27,MW6&gt;=MZ$31,MV6&lt;&gt;""),AND(NX6&gt;=OB$27,NY6&gt;=OB$31,NX6&lt;&gt;""),AND(OZ6&gt;=PD$27,PA6&gt;=PD$31,OZ6&lt;&gt;""),AND(QB6&gt;=QF$27,QC6&gt;=QF$31,QB6&lt;&gt;"")),"P","")</f>
        <v/>
      </c>
      <c r="L6" s="8">
        <f>IF(COUNT(AS6,BV6,CY6)&gt;0,LARGE((AS6,BV6,CY6),1),0)</f>
        <v>49.4</v>
      </c>
      <c r="M6" s="8" t="str">
        <f>IF(L6=0,"",IF(L6=CY6,$CC$1,IF(L6=BV6,$AZ$1,IF(L6=AS6,$W$1,""))))</f>
        <v>2024 Nationals</v>
      </c>
      <c r="N6" s="8">
        <f>IF(COUNT(AS6,BV6,CY6)&gt;1,LARGE((AS6,BV6,CY6),2),0)</f>
        <v>45.1</v>
      </c>
      <c r="O6" s="8" t="str">
        <f>IF(N6=0,"",IF(N6=CY6,$CC$1,IF(N6=BV6,$AZ$1,IF(N6=AS6,$W$1,""))))</f>
        <v>2024 Elite Canada</v>
      </c>
      <c r="P6" s="8">
        <f>IF(COUNT(AT6,BW6,CZ6)&gt;0,LARGE((AT6,BW6,CZ6),1),0)</f>
        <v>25.2</v>
      </c>
      <c r="Q6" s="8" t="str">
        <f>IF(P6=0,"",IF(P6=CZ6,$CC$1,IF(P6=BW6,$AZ$1,IF(P6=AT6,$W$1,""))))</f>
        <v>2024 Nationals</v>
      </c>
      <c r="R6" s="8">
        <f>IF(MAX(AX6,CA6,DD6)&gt;0,MAX(AX6,CA6,DD6),0)</f>
        <v>50.4</v>
      </c>
      <c r="S6" s="8" t="str">
        <f>IF(R6=0,"",IF(R6=DD6,$CC$1,IF(R6=CA6,$AZ$1,IF(R6=AX6,$W$1,""))))</f>
        <v>2024 Nationals</v>
      </c>
      <c r="T6" s="8">
        <f>IF(MAX(DF6:DH6)&gt;0,MAX(DF6:DH6),"")</f>
        <v>4.4000000000000057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WAGC (Nov 17)</v>
      </c>
      <c r="W6" s="19">
        <v>16.899999999999999</v>
      </c>
      <c r="X6" s="19">
        <v>5.0999999999999996</v>
      </c>
      <c r="Y6" s="19">
        <v>0.4</v>
      </c>
      <c r="Z6" s="19">
        <v>0</v>
      </c>
      <c r="AA6" s="19">
        <v>17.8</v>
      </c>
      <c r="AB6" s="19">
        <v>5.5</v>
      </c>
      <c r="AC6" s="19">
        <v>0</v>
      </c>
      <c r="AD6" s="19">
        <v>0</v>
      </c>
      <c r="AE6" s="19">
        <v>18.399999999999999</v>
      </c>
      <c r="AF6" s="19">
        <v>5.5</v>
      </c>
      <c r="AG6" s="19">
        <v>0</v>
      </c>
      <c r="AH6" s="19">
        <v>0</v>
      </c>
      <c r="AI6" s="19">
        <v>17</v>
      </c>
      <c r="AJ6" s="19">
        <v>6.5</v>
      </c>
      <c r="AK6" s="19">
        <v>0</v>
      </c>
      <c r="AL6" s="19">
        <v>0</v>
      </c>
      <c r="AM6" s="19">
        <v>17.600000000000001</v>
      </c>
      <c r="AN6" s="19">
        <v>5.5</v>
      </c>
      <c r="AO6" s="19">
        <v>0</v>
      </c>
      <c r="AP6" s="19">
        <v>0</v>
      </c>
      <c r="AQ6" s="27"/>
      <c r="AR6" s="40">
        <f>IF(SUM(X6,AB6)&gt;0,SUM(X6,AB6),"")</f>
        <v>10.6</v>
      </c>
      <c r="AS6" s="40">
        <f>IF(SUM(W6:X6,Z6:AB6,AD6)-Y6-AC6&gt;0,SUM(W6:X6,Z6:AB6,AD6)-Y6-AC6,"")</f>
        <v>44.9</v>
      </c>
      <c r="AT6" s="40">
        <f>IF(SUM(AE6:AF6,AH6)-AG6&gt;0,SUM(AE6:AF6,AH6)-AG6,"")</f>
        <v>23.9</v>
      </c>
      <c r="AU6" s="40">
        <f>IF(SUM(X6,AB6,AF6)&gt;0,SUM(X6,AB6,AF6),"")</f>
        <v>16.100000000000001</v>
      </c>
      <c r="AV6" s="40">
        <f>IF(SUM(AS6,AT6)&gt;0,SUM(AS6,AT6),"")</f>
        <v>68.8</v>
      </c>
      <c r="AW6" s="40">
        <f>IF(SUM(AJ6,AN6)&gt;0,SUM(AJ6,AN6),"")</f>
        <v>12</v>
      </c>
      <c r="AX6" s="40">
        <f>IF(SUM(AI6:AJ6,AL6:AN6,AP6)-SUM(AK6,AO6)&gt;0,SUM(AI6:AJ6,AL6:AN6,AP6)-SUM(AK6,AO6),"")</f>
        <v>46.6</v>
      </c>
      <c r="AY6" s="40">
        <f>IF(SUM(AS6,AT6,AX6)&gt;0,SUM(AS6,AT6,AX6),"")</f>
        <v>115.4</v>
      </c>
      <c r="AZ6" s="18">
        <v>17.2</v>
      </c>
      <c r="BA6" s="18">
        <v>5.3</v>
      </c>
      <c r="BB6" s="18">
        <v>0.30000000000000004</v>
      </c>
      <c r="BC6" s="18">
        <v>0.15</v>
      </c>
      <c r="BD6" s="18">
        <v>17.3</v>
      </c>
      <c r="BE6" s="18">
        <v>5.3</v>
      </c>
      <c r="BF6" s="18">
        <v>0</v>
      </c>
      <c r="BG6" s="18">
        <v>0.15</v>
      </c>
      <c r="BH6" s="18">
        <v>17.7</v>
      </c>
      <c r="BI6" s="18">
        <v>5.5</v>
      </c>
      <c r="BJ6" s="18">
        <v>0.1</v>
      </c>
      <c r="BK6" s="18">
        <v>0.15</v>
      </c>
      <c r="BL6" s="18">
        <v>17.5</v>
      </c>
      <c r="BM6" s="18">
        <v>6</v>
      </c>
      <c r="BN6" s="18">
        <v>0</v>
      </c>
      <c r="BO6" s="18">
        <v>0.15</v>
      </c>
      <c r="BP6" s="18">
        <v>17.700000000000003</v>
      </c>
      <c r="BQ6" s="18">
        <v>5.3</v>
      </c>
      <c r="BR6" s="18">
        <v>0</v>
      </c>
      <c r="BS6" s="18">
        <v>0.15</v>
      </c>
      <c r="BT6" s="28" t="s">
        <v>46</v>
      </c>
      <c r="BU6" s="11">
        <f>IF(SUM(BA6,BE6)&gt;0,SUM(BA6,BE6),"")</f>
        <v>10.6</v>
      </c>
      <c r="BV6" s="11">
        <f>IF(SUM(AZ6:BA6,BC6:BE6,BG6)-BB6-BF6&gt;0,SUM(AZ6:BA6,BC6:BE6,BG6)-BB6-BF6,"")</f>
        <v>45.1</v>
      </c>
      <c r="BW6" s="11">
        <f>IF(SUM(BH6:BI6,BK6)-BJ6&gt;0,SUM(BH6:BI6,BK6)-BJ6,"")</f>
        <v>23.249999999999996</v>
      </c>
      <c r="BX6" s="11">
        <f>IF(SUM(BA6,BE6,BI6)&gt;0,SUM(BA6,BE6,BI6),"")</f>
        <v>16.100000000000001</v>
      </c>
      <c r="BY6" s="11">
        <f>IF(SUM(BV6,BW6)&gt;0,SUM(BV6,BW6),"")</f>
        <v>68.349999999999994</v>
      </c>
      <c r="BZ6" s="11">
        <f>IF(SUM(BM6,BQ6)&gt;0,SUM(BM6,BQ6),"")</f>
        <v>11.3</v>
      </c>
      <c r="CA6" s="11">
        <f>IF(SUM(BL6:BM6,BO6:BQ6,BS6)-SUM(BN6,BR6)&gt;0,SUM(BL6:BM6,BO6:BQ6,BS6)-SUM(BN6,BR6),"")</f>
        <v>46.8</v>
      </c>
      <c r="CB6" s="11">
        <f>IF(SUM(BV6,BW6,CA6)&gt;0,SUM(BV6,BW6,CA6),"")</f>
        <v>115.14999999999999</v>
      </c>
      <c r="CC6" s="19">
        <v>18.100000000000001</v>
      </c>
      <c r="CD6" s="19">
        <v>7.1</v>
      </c>
      <c r="CE6" s="19">
        <v>0.2</v>
      </c>
      <c r="CF6" s="19">
        <v>0</v>
      </c>
      <c r="CG6" s="19">
        <v>17.8</v>
      </c>
      <c r="CH6" s="19">
        <v>6.6</v>
      </c>
      <c r="CI6" s="19">
        <v>0</v>
      </c>
      <c r="CJ6" s="19">
        <v>0</v>
      </c>
      <c r="CK6" s="19">
        <v>18.3</v>
      </c>
      <c r="CL6" s="19">
        <v>7.1</v>
      </c>
      <c r="CM6" s="19">
        <v>0.2</v>
      </c>
      <c r="CN6" s="19">
        <v>0</v>
      </c>
      <c r="CO6" s="19">
        <v>18.399999999999999</v>
      </c>
      <c r="CP6" s="19">
        <v>7.2</v>
      </c>
      <c r="CQ6" s="19">
        <v>0</v>
      </c>
      <c r="CR6" s="19">
        <v>0</v>
      </c>
      <c r="CS6" s="19">
        <v>18.3</v>
      </c>
      <c r="CT6" s="19">
        <v>6.5</v>
      </c>
      <c r="CU6" s="19">
        <v>0</v>
      </c>
      <c r="CV6" s="19">
        <v>0</v>
      </c>
      <c r="CW6" s="27"/>
      <c r="CX6" s="40">
        <f>IF(SUM(CD6,CH6)&gt;0,SUM(CD6,CH6),"")</f>
        <v>13.7</v>
      </c>
      <c r="CY6" s="40">
        <f>IF(SUM(CC6:CD6,CF6:CH6,CJ6)-CE6-CI6&gt;0,SUM(CC6:CD6,CF6:CH6,CJ6)-CE6-CI6,"")</f>
        <v>49.4</v>
      </c>
      <c r="CZ6" s="40">
        <f>IF(SUM(CK6:CL6,CN6)-CM6&gt;0,SUM(CK6:CL6,CN6)-CM6,"")</f>
        <v>25.2</v>
      </c>
      <c r="DA6" s="40">
        <f>IF(SUM(CD6,CH6,CL6)&gt;0,SUM(CD6,CH6,CL6),"")</f>
        <v>20.799999999999997</v>
      </c>
      <c r="DB6" s="40">
        <f>IF(SUM(CY6,CZ6)&gt;0,SUM(CY6,CZ6),"")</f>
        <v>74.599999999999994</v>
      </c>
      <c r="DC6" s="40">
        <f>IF(SUM(CP6,CT6)&gt;0,SUM(CP6,CT6),"")</f>
        <v>13.7</v>
      </c>
      <c r="DD6" s="40">
        <f>IF(SUM(CO6:CP6,CR6:CT6,CV6)-SUM(CQ6,CU6)&gt;0,SUM(CO6:CP6,CR6:CT6,CV6)-SUM(CQ6,CU6),"")</f>
        <v>50.4</v>
      </c>
      <c r="DE6" s="40">
        <f>IF(SUM(CY6,CZ6,DD6)&gt;0,SUM(CY6,CZ6,DD6),"")</f>
        <v>125</v>
      </c>
      <c r="DF6" s="50">
        <f>IF(MAX(ED6,FF6,GH6,HJ6,IL6,JN6,KP6,LR6,MT6,NV6,OX6,PZ6)-IF(N6="",0,N6)&gt;0.001,MAX(ED6,FF6,GH6,HJ6,IL6,JN6,KP6,LR6,MT6,NV6,OX6,PZ6)-IF(N6="",0,N6),"")</f>
        <v>4.4000000000000057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>
        <v>17.8</v>
      </c>
      <c r="GP6" s="18">
        <v>6.5</v>
      </c>
      <c r="GQ6" s="18">
        <v>0</v>
      </c>
      <c r="GR6" s="18">
        <v>0</v>
      </c>
      <c r="GS6" s="18">
        <v>18.100000000000001</v>
      </c>
      <c r="GT6" s="18">
        <v>7.1</v>
      </c>
      <c r="GU6" s="18">
        <v>0</v>
      </c>
      <c r="GV6" s="18">
        <v>0</v>
      </c>
      <c r="GW6" s="18"/>
      <c r="GX6" s="18"/>
      <c r="GY6" s="18"/>
      <c r="GZ6" s="18"/>
      <c r="HA6" s="18">
        <v>18.100000000000001</v>
      </c>
      <c r="HB6" s="18">
        <v>7.3</v>
      </c>
      <c r="HC6" s="18">
        <v>0</v>
      </c>
      <c r="HD6" s="18">
        <v>0</v>
      </c>
      <c r="HE6" s="18">
        <v>16</v>
      </c>
      <c r="HF6" s="18">
        <v>3.3</v>
      </c>
      <c r="HG6" s="18">
        <v>0</v>
      </c>
      <c r="HH6" s="18">
        <v>0</v>
      </c>
      <c r="HI6" s="11">
        <f>IF(SUM(GP6,GT6)&gt;0,SUM(GP6,GT6),"")</f>
        <v>13.6</v>
      </c>
      <c r="HJ6" s="11">
        <f>IF(SUM(GO6:GP6,GR6:GT6,GV6)-GQ6-GU6&gt;0,SUM(GO6:GP6,GR6:GT6,GV6)-GQ6-GU6,"")</f>
        <v>49.500000000000007</v>
      </c>
      <c r="HK6" s="11" t="str">
        <f>IF(SUM(GW6:GX6,GZ6)-GY6&gt;0,SUM(GW6:GX6,GZ6)-GY6,"")</f>
        <v/>
      </c>
      <c r="HL6" s="11">
        <f>IF(SUM(GP6,GT6,GX6)&gt;0,SUM(GP6,GT6,GX6),"")</f>
        <v>13.6</v>
      </c>
      <c r="HM6" s="11">
        <f>IF(SUM(HJ6,HK6)&gt;0,SUM(HJ6,HK6),"")</f>
        <v>49.500000000000007</v>
      </c>
      <c r="HN6" s="11">
        <f>IF(SUM(HB6,HF6)&gt;0,SUM(HB6,HF6),"")</f>
        <v>10.6</v>
      </c>
      <c r="HO6" s="11">
        <f>IF(SUM(HA6:HB6,HD6:HF6,HH6)-SUM(HC6,HG6)&gt;0,SUM(HA6:HB6,HD6:HF6,HH6)-SUM(HC6,HG6),"")</f>
        <v>44.7</v>
      </c>
      <c r="HP6" s="11">
        <f>IF(SUM(HJ6,HK6,HO6)&gt;0,SUM(HJ6,HK6,HO6),"")</f>
        <v>94.200000000000017</v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17.649999999999999</v>
      </c>
      <c r="QH6" s="22">
        <f>IF($CW6="P",CD6,(CD6+BA6)/2)</f>
        <v>6.1999999999999993</v>
      </c>
      <c r="QI6" s="22">
        <f>IF($CW6="P",CE6,(CE6+BB6)/2)</f>
        <v>0.25</v>
      </c>
      <c r="QJ6" s="22">
        <f>IF($CW6="P",CF6,(CF6+BC6)/2)</f>
        <v>7.4999999999999997E-2</v>
      </c>
      <c r="QK6" s="22">
        <f>IF($CW6="P",CG6,(CG6+BD6)/2)</f>
        <v>17.55</v>
      </c>
      <c r="QL6" s="22">
        <f>IF($CW6="P",CH6,(CH6+BE6)/2)</f>
        <v>5.9499999999999993</v>
      </c>
      <c r="QM6" s="22">
        <f>IF($CW6="P",CI6,(CI6+BF6)/2)</f>
        <v>0</v>
      </c>
      <c r="QN6" s="22">
        <f>IF($CW6="P",CJ6,(CJ6+BG6)/2)</f>
        <v>7.4999999999999997E-2</v>
      </c>
      <c r="QO6" s="22">
        <f>IF($CW6="P",CK6,(CK6+BH6)/2)</f>
        <v>18</v>
      </c>
      <c r="QP6" s="22">
        <f>IF($CW6="P",CL6,(CL6+BI6)/2)</f>
        <v>6.3</v>
      </c>
      <c r="QQ6" s="22">
        <f>IF($CW6="P",CM6,(CM6+BJ6)/2)</f>
        <v>0.15000000000000002</v>
      </c>
      <c r="QR6" s="22">
        <f>IF($CW6="P",CN6,(CN6+BK6)/2)</f>
        <v>7.4999999999999997E-2</v>
      </c>
      <c r="QS6" s="22">
        <f>IF($CW6="P",CO6,(CO6+BL6)/2)</f>
        <v>17.95</v>
      </c>
      <c r="QT6" s="22">
        <f>IF($CW6="P",CP6,(CP6+BM6)/2)</f>
        <v>6.6</v>
      </c>
      <c r="QU6" s="22">
        <f>IF($CW6="P",CQ6,(CQ6+BN6)/2)</f>
        <v>0</v>
      </c>
      <c r="QV6" s="22">
        <f>IF($CW6="P",CR6,(CR6+BO6)/2)</f>
        <v>7.4999999999999997E-2</v>
      </c>
      <c r="QW6" s="22">
        <f>IF($CW6="P",CS6,(CS6+BP6)/2)</f>
        <v>18</v>
      </c>
      <c r="QX6" s="22">
        <f>IF($CW6="P",CT6,(CT6+BQ6)/2)</f>
        <v>5.9</v>
      </c>
      <c r="QY6" s="22">
        <f>IF($CW6="P",CU6,(CU6+BR6)/2)</f>
        <v>0</v>
      </c>
      <c r="QZ6" s="22">
        <f>IF($CW6="P",CV6,(CV6+BS6)/2)</f>
        <v>7.4999999999999997E-2</v>
      </c>
      <c r="RA6" s="27" t="s">
        <v>46</v>
      </c>
      <c r="RB6" s="40">
        <f>IF(SUM(QH6,QL6)&gt;0,SUM(QH6,QL6),"")</f>
        <v>12.149999999999999</v>
      </c>
      <c r="RC6" s="40">
        <f>IF(SUM(QG6:QH6,QJ6:QL6,QN6)-QI6-QM6&gt;0,SUM(QG6:QH6,QJ6:QL6,QN6)-QI6-QM6,"")</f>
        <v>47.25</v>
      </c>
      <c r="RD6" s="40">
        <f>IF(SUM(QO6:QP6,QR6)-QQ6&gt;0,SUM(QO6:QP6,QR6)-QQ6,"")</f>
        <v>24.225000000000001</v>
      </c>
      <c r="RE6" s="40">
        <f>IF(SUM(QH6,QL6,QP6)&gt;0,SUM(QH6,QL6,QP6),"")</f>
        <v>18.45</v>
      </c>
      <c r="RF6" s="40">
        <f>IF(SUM(RC6,RD6)&gt;0,SUM(RC6,RD6),"")</f>
        <v>71.474999999999994</v>
      </c>
      <c r="RG6" s="40">
        <f>IF(SUM(QT6,QX6)&gt;0,SUM(QT6,QX6),"")</f>
        <v>12.5</v>
      </c>
      <c r="RH6" s="40">
        <f>IF(SUM(QS6:QT6,QV6:QX6,QZ6)-SUM(QU6,QY6)&gt;0,SUM(QS6:QT6,QV6:QX6,QZ6)-SUM(QU6,QY6),"")</f>
        <v>48.6</v>
      </c>
      <c r="RI6" s="40">
        <f>IF(SUM(RC6,RD6,RH6)&gt;0,SUM(RC6,RD6,RH6),"")</f>
        <v>120.07499999999999</v>
      </c>
    </row>
    <row r="7" spans="1:477" x14ac:dyDescent="0.2">
      <c r="A7" s="4" cm="1">
        <f t="array" ref="A7">IF(AND(J7&lt;&gt;"",J7&lt;&gt;"No DD"),SUMPRODUCT((J$4:J$24&lt;&gt;"")*(J$4:J$24&lt;&gt;"No DD")*(F$4:F$24&gt;F7))+1,IF(J7="No DD",SUMPRODUCT((J$4:J$24="No DD")*(F$4:F$24&gt;F7))+1+SUMPRODUCT((J$4:J$24&lt;&gt;"")*(J$4:J$24&lt;&gt;"No DD")),""))</f>
        <v>4</v>
      </c>
      <c r="B7" s="4" t="str" cm="1">
        <f t="array" ref="B7">IF(AND(J7&lt;&gt;"",J7&lt;&gt;"No DD",G7=""),SUMPRODUCT((J$4:J$24&lt;&gt;"")*(J$4:J$24&lt;&gt;"No DD")*(G$4:G$24="")*(F$4:F$24&gt;F7))+1,IF(J7="No DD",SUMPRODUCT((J$4:J$24="No DD")*(F$4:F$24&gt;F7)*(G$4:G$24=""))+1+SUMPRODUCT((J$4:J$24&lt;&gt;"")*(G$4:G$24="")*(J$4:J$24&lt;&gt;"No DD")),""))</f>
        <v/>
      </c>
      <c r="C7" s="5" t="s">
        <v>96</v>
      </c>
      <c r="D7" s="4" t="s">
        <v>4</v>
      </c>
      <c r="E7" s="4">
        <v>2004</v>
      </c>
      <c r="F7" s="9">
        <f>SUM(L7:T7)+SUM(L7:P7)*0.0000001+SUM(L7)*0.0000000000001</f>
        <v>169.50001141000482</v>
      </c>
      <c r="G7" s="66" t="s">
        <v>46</v>
      </c>
      <c r="H7" s="3" t="str">
        <f>IF(OR(AND(AR7&gt;=AY$26,AS7&gt;=AY$30,AR7&lt;&gt;"",AQ7=""),AND(AW7&gt;=AY$26,AX7&gt;=AY$30,AW7&lt;&gt;"",AQ7=""),AND(BU7&gt;=CB$26,BV7&gt;=CB$30,BU7&lt;&gt;"",BT7=""),AND(BZ7&gt;=CB$26,CA7&gt;=CB$30,BZ7&lt;&gt;"",BT7=""),AND(CX7&gt;=DE$26,CY7&gt;=DE$30,CX7&lt;&gt;"",CW7=""),AND(DC7&gt;=DE$26,DD7&gt;=DE$30,DC7&lt;&gt;""),AND(EC7&gt;=EJ$26,ED7&gt;=EJ$30,EC7&lt;&gt;""),AND(EH7&gt;=EJ$26,EI7&gt;=EJ$30,EH7&lt;&gt;""),AND(FE7&gt;=FL$26,FF7&gt;=FL$30,FE7&lt;&gt;""),AND(FJ7&gt;=FL$26,FK7&gt;=FL$30,FJ7&lt;&gt;""),AND(GG7&gt;=GN$26,GH7&gt;=GN$30,GG7&lt;&gt;""),AND(GL7&gt;=GN$26,GM7&gt;=GN$30,GL7&lt;&gt;""),AND(HI7&gt;=HP$26,HJ7&gt;=HP$30,HI7&lt;&gt;""),AND(HN7&gt;=HP$26,HO7&gt;=HP$30,HN7&lt;&gt;""),AND(IK7&gt;=IR$26,IL7&gt;=IR$30,IK7&lt;&gt;""),AND(IP7&gt;=IR$26,IQ7&gt;=IR$30,IP7&lt;&gt;""),AND(JM7&gt;=JT$26,JN7&gt;=JT$30,JM7&lt;&gt;""),AND(JR7&gt;=JT$26,JS7&gt;=JT$30,JR7&lt;&gt;""),AND(KO7&gt;=KV$26,KP7&gt;=KV$30,KO7&lt;&gt;""),AND(KT7&gt;=KV$26,KU7&gt;=KV$30,KT7&lt;&gt;""),AND(LQ7&gt;=LX$26,LR7&gt;=LX$30,LQ7&lt;&gt;""),AND(LV7&gt;=LX$26,LW7&gt;=LX$30,LV7&lt;&gt;""),AND(MS7&gt;=MZ$26,MT7&gt;=MZ$30,MS7&lt;&gt;""),AND(MX7&gt;=MZ$26,MY7&gt;=MZ$30,MX7&lt;&gt;""),AND(NU7&gt;=OB$26,NV7&gt;=OB$30,NU7&lt;&gt;""),AND(NZ7&gt;=OB$26,OA7&gt;=OB$30,NZ7&lt;&gt;""),AND(OW7&gt;=PD$26,OX7&gt;=PD$30,OW7&lt;&gt;""),AND(PB7&gt;=PD$26,PC7&gt;=PD$30,PB7&lt;&gt;""),AND(PY7&gt;=QF$26,PZ7&gt;=QF$30,PY7&lt;&gt;""),AND(QD7&gt;=QF$26,QE7&gt;=QF$30,QD7&lt;&gt;"")),"P","")</f>
        <v>P</v>
      </c>
      <c r="I7" s="3" t="str">
        <f>IF(OR(AND(AS7&gt;=AY$30,AS7&lt;&gt;"",AQ7=""),AND(AX7&gt;=AY$30,AX7&lt;&gt;"",AQ7=""),AND(BV7&gt;=CB$30,BV7&lt;&gt;"",BT7=""),AND(CA7&gt;=CB$30,CA7&lt;&gt;"",BT7=""),AND(CY7&gt;=DE$30,CY7&lt;&gt;"",CW7=""),AND(DD7&gt;=DE$30,DD7&lt;&gt;"",CW7=""),AND(ED7&gt;=EJ$30,ED7&lt;&gt;""),AND(EI7&gt;=EJ$30,EI7&lt;&gt;""),AND(FF7&gt;=FL$30,FF7&lt;&gt;""),AND(FK7&gt;=FL$30,FK7&lt;&gt;""),AND(GH7&gt;=GN$30,GH7&lt;&gt;""),AND(GM7&gt;=GN$30,GM7&lt;&gt;""),AND(HJ7&gt;=HP$30,HJ7&lt;&gt;""),AND(HO7&gt;=HP$30,HO7&lt;&gt;""),AND(IL7&gt;=IR$30,IL7&lt;&gt;""),AND(IQ7&gt;=IR$30,IQ7&lt;&gt;""),AND(JN7&gt;=JT$30,JN7&lt;&gt;""),AND(JS7&gt;=JT$30,JS7&lt;&gt;""),AND(KP7&gt;=KV$30,KP7&lt;&gt;""),AND(KU7&gt;=KV$30,KU7&lt;&gt;""),AND(LR7&gt;=LX$30,LR7&lt;&gt;""),AND(LW7&gt;=LX$30,LW7&lt;&gt;""),AND(MT7&gt;=MZ$30,MT7&lt;&gt;""),AND(MY7&gt;=MZ$30,MY7&lt;&gt;""),AND(NV7&gt;=OB$30,NV7&lt;&gt;""),AND(OA7&gt;=OB$30,OA7&lt;&gt;""),AND(OX7&gt;=PD$30,OX7&lt;&gt;""),AND(PC7&gt;=PD$30,PC7&lt;&gt;""),AND(PZ7&gt;=QF$30,PZ7&lt;&gt;""),AND(QE7&gt;=QF$30,QE7&lt;&gt;"")),"P","")</f>
        <v>P</v>
      </c>
      <c r="J7" s="36" t="str">
        <f>IF(AND(I7="P",H7=""),"No DD",IF(OR(AND(AU7&gt;=AY$29,AV7&gt;=AY$33,AU7&lt;&gt;"",AQ7=""),AND(BX7&gt;=CB$29,BY7&gt;=CB$33,BX7&lt;&gt;"",BT7=""),AND(DA7&gt;=DE$29,DB7&gt;=DE$33,DA7&lt;&gt;"",CW7=""),AND(EF7&gt;=EJ$29,EG7&gt;=EJ$33,EF7&lt;&gt;""),AND(FH7&gt;=FL$29,FI7&gt;=FL$33,FH7&lt;&gt;""),AND(GJ7&gt;=GN$29,GK7&gt;=GN$33,GJ7&lt;&gt;""),AND(HL7&gt;=HP$29,HM7&gt;=HP$33,HL7&lt;&gt;""),AND(IN7&gt;=IR$29,IO7&gt;=IR$33,IN7&lt;&gt;""),AND(JP7&gt;=JT$29,JQ7&gt;=JT$33,JP7&lt;&gt;""),AND(KR7&gt;=KV$29,KS7&gt;=KV$33,KR7&lt;&gt;""),AND(LT7&gt;=LX$29,LU7&gt;=LX$33,LT7&lt;&gt;""),AND(MV7&gt;=MZ$29,MW7&gt;=MZ$33,MV7&lt;&gt;""),AND(NX7&gt;=OB$29,NY7&gt;=OB$33,NX7&lt;&gt;""),AND(OZ7&gt;=PD$29,PA7&gt;=PD$33,OZ7&lt;&gt;""),AND(QB7&gt;=QF$29,QC7&gt;=QF$33,QB7&lt;&gt;"")),"Merit",IF(OR(AND(AU7&gt;=AY$28,AV7&gt;=AY$32,AU7&lt;&gt;"",AQ7=""),AND(BX7&gt;=CB$28,BY7&gt;=CB$32,BX7&lt;&gt;"",BT7=""),AND(DA7&gt;=DE$28,DB7&gt;=DE$32,DA7&lt;&gt;"",CW7=""),AND(EF7&gt;=EJ$28,EG7&gt;=EJ$32,EF7&lt;&gt;""),AND(FH7&gt;=FL$28,FI7&gt;=FL$32,FH7&lt;&gt;""),AND(GJ7&gt;=GN$28,GK7&gt;=GN$32,GJ7&lt;&gt;""),AND(HL7&gt;=HP$28,HM7&gt;=HP$32,HL7&lt;&gt;""),AND(IN7&gt;=IR$28,IO7&gt;=IR$32,IN7&lt;&gt;""),AND(JP7&gt;=JT$28,JQ7&gt;=JT$32,JP7&lt;&gt;""),AND(KR7&gt;=KV$28,KS7&gt;=KV$32,KR7&lt;&gt;""),AND(LT7&gt;=LX$28,LU7&gt;=LX$32,LT7&lt;&gt;""),AND(MV7&gt;=MZ$28,MW7&gt;=MZ$32,MV7&lt;&gt;""),AND(NX7&gt;=OB$28,NY7&gt;=OB$32,NX7&lt;&gt;""),AND(OZ7&gt;=PD$28,PA7&gt;=PD$32,OZ7&lt;&gt;""),AND(QB7&gt;=QF$28,QC7&gt;=QF$32,QB7&lt;&gt;"")),"Excellence",IF(K7="P","Worlds Team",IF(H7="P","National Team","")))))</f>
        <v>National Team</v>
      </c>
      <c r="K7" s="3" t="str">
        <f>IF(OR(AND(AU7&gt;=AY$27,AV7&gt;=AY$31,AU7&lt;&gt;"",AQ7=""),AND(BX7&gt;=CB$27,BY7&gt;=CB$31,BX7&lt;&gt;"",BT7=""),AND(DA7&gt;=DE$27,DB7&gt;=DE$31,DA7&lt;&gt;"",CW7=""),AND(EF7&gt;=EJ$27,EG7&gt;=EJ$31,EF7&lt;&gt;""),AND(FH7&gt;=FL$27,FI7&gt;=FL$31,FH7&lt;&gt;""),AND(GJ7&gt;=GN$27,GK7&gt;=GN$31,GJ7&lt;&gt;""),AND(HL7&gt;=HP$27,HM7&gt;=HP$31,HL7&lt;&gt;""),AND(IN7&gt;=IR$27,IO7&gt;=IR$31,IN7&lt;&gt;""),AND(JP7&gt;=JT$27,JQ7&gt;=JT$31,JP7&lt;&gt;""),AND(KR7&gt;=KV$27,KS7&gt;=KV$31,KR7&lt;&gt;""),AND(LT7&gt;=LX$27,LU7&gt;=LX$31,LT7&lt;&gt;""),AND(MV7&gt;=MZ$27,MW7&gt;=MZ$31,MV7&lt;&gt;""),AND(NX7&gt;=OB$27,NY7&gt;=OB$31,NX7&lt;&gt;""),AND(OZ7&gt;=PD$27,PA7&gt;=PD$31,OZ7&lt;&gt;""),AND(QB7&gt;=QF$27,QC7&gt;=QF$31,QB7&lt;&gt;"")),"P","")</f>
        <v/>
      </c>
      <c r="L7" s="8">
        <f>IF(COUNT(AS7,BV7,CY7)&gt;0,LARGE((AS7,BV7,CY7),1),0)</f>
        <v>47.900000000000006</v>
      </c>
      <c r="M7" s="8" t="str">
        <f>IF(L7=0,"",IF(L7=CY7,$CC$1,IF(L7=BV7,$AZ$1,IF(L7=AS7,$W$1,""))))</f>
        <v>2024 Elite Canada</v>
      </c>
      <c r="N7" s="8">
        <f>IF(COUNT(AS7,BV7,CY7)&gt;1,LARGE((AS7,BV7,CY7),2),0)</f>
        <v>41.6</v>
      </c>
      <c r="O7" s="8" t="str">
        <f>IF(N7=0,"",IF(N7=CY7,$CC$1,IF(N7=BV7,$AZ$1,IF(N7=AS7,$W$1,""))))</f>
        <v>2023 3rd Domestic Trial</v>
      </c>
      <c r="P7" s="8">
        <f>IF(COUNT(AT7,BW7,CZ7)&gt;0,LARGE((AT7,BW7,CZ7),1),0)</f>
        <v>24.6</v>
      </c>
      <c r="Q7" s="8" t="str">
        <f>IF(P7=0,"",IF(P7=CZ7,$CC$1,IF(P7=BW7,$AZ$1,IF(P7=AT7,$W$1,""))))</f>
        <v>2024 Elite Canada</v>
      </c>
      <c r="R7" s="8">
        <f>IF(MAX(AX7,CA7,DD7)&gt;0,MAX(AX7,CA7,DD7),0)</f>
        <v>49</v>
      </c>
      <c r="S7" s="8" t="str">
        <f>IF(R7=0,"",IF(R7=DD7,$CC$1,IF(R7=CA7,$AZ$1,IF(R7=AX7,$W$1,""))))</f>
        <v>2024 Elite Canada</v>
      </c>
      <c r="T7" s="8">
        <f>IF(MAX(DF7:DH7)&gt;0,MAX(DF7:DH7),"")</f>
        <v>6.3999999999999915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WAGC (Nov 17)</v>
      </c>
      <c r="W7" s="19">
        <v>16.7</v>
      </c>
      <c r="X7" s="19">
        <v>7</v>
      </c>
      <c r="Y7" s="19">
        <v>0</v>
      </c>
      <c r="Z7" s="19">
        <v>0</v>
      </c>
      <c r="AA7" s="19">
        <v>15.3</v>
      </c>
      <c r="AB7" s="19">
        <v>2.6</v>
      </c>
      <c r="AC7" s="19">
        <v>0</v>
      </c>
      <c r="AD7" s="19">
        <v>0</v>
      </c>
      <c r="AE7" s="19">
        <v>17.100000000000001</v>
      </c>
      <c r="AF7" s="19">
        <v>6.2</v>
      </c>
      <c r="AG7" s="19">
        <v>0</v>
      </c>
      <c r="AH7" s="19">
        <v>0</v>
      </c>
      <c r="AI7" s="19">
        <v>12.9</v>
      </c>
      <c r="AJ7" s="19">
        <v>3.6</v>
      </c>
      <c r="AK7" s="19">
        <v>0</v>
      </c>
      <c r="AL7" s="19">
        <v>0</v>
      </c>
      <c r="AM7" s="19">
        <v>17.2</v>
      </c>
      <c r="AN7" s="19">
        <v>5.8</v>
      </c>
      <c r="AO7" s="19">
        <v>0</v>
      </c>
      <c r="AP7" s="19">
        <v>0</v>
      </c>
      <c r="AQ7" s="27"/>
      <c r="AR7" s="40">
        <f>IF(SUM(X7,AB7)&gt;0,SUM(X7,AB7),"")</f>
        <v>9.6</v>
      </c>
      <c r="AS7" s="40">
        <f>IF(SUM(W7:X7,Z7:AB7,AD7)-Y7-AC7&gt;0,SUM(W7:X7,Z7:AB7,AD7)-Y7-AC7,"")</f>
        <v>41.6</v>
      </c>
      <c r="AT7" s="40">
        <f>IF(SUM(AE7:AF7,AH7)-AG7&gt;0,SUM(AE7:AF7,AH7)-AG7,"")</f>
        <v>23.3</v>
      </c>
      <c r="AU7" s="40">
        <f>IF(SUM(X7,AB7,AF7)&gt;0,SUM(X7,AB7,AF7),"")</f>
        <v>15.8</v>
      </c>
      <c r="AV7" s="40">
        <f>IF(SUM(AS7,AT7)&gt;0,SUM(AS7,AT7),"")</f>
        <v>64.900000000000006</v>
      </c>
      <c r="AW7" s="40">
        <f>IF(SUM(AJ7,AN7)&gt;0,SUM(AJ7,AN7),"")</f>
        <v>9.4</v>
      </c>
      <c r="AX7" s="40">
        <f>IF(SUM(AI7:AJ7,AL7:AN7,AP7)-SUM(AK7,AO7)&gt;0,SUM(AI7:AJ7,AL7:AN7,AP7)-SUM(AK7,AO7),"")</f>
        <v>39.5</v>
      </c>
      <c r="AY7" s="40">
        <f>IF(SUM(AS7,AT7,AX7)&gt;0,SUM(AS7,AT7,AX7),"")</f>
        <v>104.4</v>
      </c>
      <c r="AZ7" s="18">
        <v>18.3</v>
      </c>
      <c r="BA7" s="18">
        <v>6.9</v>
      </c>
      <c r="BB7" s="18">
        <v>0</v>
      </c>
      <c r="BC7" s="18">
        <v>0</v>
      </c>
      <c r="BD7" s="18">
        <v>16.7</v>
      </c>
      <c r="BE7" s="18">
        <v>6</v>
      </c>
      <c r="BF7" s="18">
        <v>0</v>
      </c>
      <c r="BG7" s="18">
        <v>0</v>
      </c>
      <c r="BH7" s="18">
        <v>18.100000000000001</v>
      </c>
      <c r="BI7" s="18">
        <v>6.5</v>
      </c>
      <c r="BJ7" s="18">
        <v>0</v>
      </c>
      <c r="BK7" s="18">
        <v>0</v>
      </c>
      <c r="BL7" s="18">
        <v>17.7</v>
      </c>
      <c r="BM7" s="18">
        <v>6.9</v>
      </c>
      <c r="BN7" s="18">
        <v>0</v>
      </c>
      <c r="BO7" s="18">
        <v>0</v>
      </c>
      <c r="BP7" s="18">
        <v>17.5</v>
      </c>
      <c r="BQ7" s="18">
        <v>6.9</v>
      </c>
      <c r="BR7" s="18">
        <v>0</v>
      </c>
      <c r="BS7" s="18">
        <v>0</v>
      </c>
      <c r="BT7" s="28"/>
      <c r="BU7" s="11">
        <f>IF(SUM(BA7,BE7)&gt;0,SUM(BA7,BE7),"")</f>
        <v>12.9</v>
      </c>
      <c r="BV7" s="11">
        <f>IF(SUM(AZ7:BA7,BC7:BE7,BG7)-BB7-BF7&gt;0,SUM(AZ7:BA7,BC7:BE7,BG7)-BB7-BF7,"")</f>
        <v>47.900000000000006</v>
      </c>
      <c r="BW7" s="11">
        <f>IF(SUM(BH7:BI7,BK7)-BJ7&gt;0,SUM(BH7:BI7,BK7)-BJ7,"")</f>
        <v>24.6</v>
      </c>
      <c r="BX7" s="11">
        <f>IF(SUM(BA7,BE7,BI7)&gt;0,SUM(BA7,BE7,BI7),"")</f>
        <v>19.399999999999999</v>
      </c>
      <c r="BY7" s="11">
        <f>IF(SUM(BV7,BW7)&gt;0,SUM(BV7,BW7),"")</f>
        <v>72.5</v>
      </c>
      <c r="BZ7" s="11">
        <f>IF(SUM(BM7,BQ7)&gt;0,SUM(BM7,BQ7),"")</f>
        <v>13.8</v>
      </c>
      <c r="CA7" s="11">
        <f>IF(SUM(BL7:BM7,BO7:BQ7,BS7)-SUM(BN7,BR7)&gt;0,SUM(BL7:BM7,BO7:BQ7,BS7)-SUM(BN7,BR7),"")</f>
        <v>49</v>
      </c>
      <c r="CB7" s="11">
        <f>IF(SUM(BV7,BW7,CA7)&gt;0,SUM(BV7,BW7,CA7),"")</f>
        <v>121.5</v>
      </c>
      <c r="CC7" s="19">
        <v>15.2</v>
      </c>
      <c r="CD7" s="19">
        <v>3.4</v>
      </c>
      <c r="CE7" s="19">
        <v>0</v>
      </c>
      <c r="CF7" s="19">
        <v>0</v>
      </c>
      <c r="CG7" s="19">
        <v>15.2</v>
      </c>
      <c r="CH7" s="19">
        <v>2.7</v>
      </c>
      <c r="CI7" s="19">
        <v>0</v>
      </c>
      <c r="CJ7" s="19">
        <v>0</v>
      </c>
      <c r="CK7" s="19">
        <v>17.399999999999999</v>
      </c>
      <c r="CL7" s="19">
        <v>5.6</v>
      </c>
      <c r="CM7" s="19">
        <v>0.4</v>
      </c>
      <c r="CN7" s="19">
        <v>0</v>
      </c>
      <c r="CO7" s="19"/>
      <c r="CP7" s="19"/>
      <c r="CQ7" s="19"/>
      <c r="CR7" s="19"/>
      <c r="CS7" s="19"/>
      <c r="CT7" s="19"/>
      <c r="CU7" s="19"/>
      <c r="CV7" s="19"/>
      <c r="CW7" s="27"/>
      <c r="CX7" s="40">
        <f>IF(SUM(CD7,CH7)&gt;0,SUM(CD7,CH7),"")</f>
        <v>6.1</v>
      </c>
      <c r="CY7" s="40">
        <f>IF(SUM(CC7:CD7,CF7:CH7,CJ7)-CE7-CI7&gt;0,SUM(CC7:CD7,CF7:CH7,CJ7)-CE7-CI7,"")</f>
        <v>36.5</v>
      </c>
      <c r="CZ7" s="40">
        <f>IF(SUM(CK7:CL7,CN7)-CM7&gt;0,SUM(CK7:CL7,CN7)-CM7,"")</f>
        <v>22.6</v>
      </c>
      <c r="DA7" s="40">
        <f>IF(SUM(CD7,CH7,CL7)&gt;0,SUM(CD7,CH7,CL7),"")</f>
        <v>11.7</v>
      </c>
      <c r="DB7" s="40">
        <f>IF(SUM(CY7,CZ7)&gt;0,SUM(CY7,CZ7),"")</f>
        <v>59.1</v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>
        <f>IF(SUM(CY7,CZ7,DD7)&gt;0,SUM(CY7,CZ7,DD7),"")</f>
        <v>59.1</v>
      </c>
      <c r="DF7" s="50">
        <f>IF(MAX(ED7,FF7,GH7,HJ7,IL7,JN7,KP7,LR7,MT7,NV7,OX7,PZ7)-IF(N7="",0,N7)&gt;0.001,MAX(ED7,FF7,GH7,HJ7,IL7,JN7,KP7,LR7,MT7,NV7,OX7,PZ7)-IF(N7="",0,N7),"")</f>
        <v>6.3999999999999915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>
        <v>17.100000000000001</v>
      </c>
      <c r="EL7" s="18">
        <v>6.6</v>
      </c>
      <c r="EM7" s="18">
        <v>0</v>
      </c>
      <c r="EN7" s="18">
        <v>0</v>
      </c>
      <c r="EO7" s="18">
        <v>17.7</v>
      </c>
      <c r="EP7" s="18">
        <v>6.2</v>
      </c>
      <c r="EQ7" s="18">
        <v>0</v>
      </c>
      <c r="ER7" s="18">
        <v>0</v>
      </c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>
        <f>IF(SUM(EL7,EP7)&gt;0,SUM(EL7,EP7),"")</f>
        <v>12.8</v>
      </c>
      <c r="FF7" s="11">
        <f>IF(SUM(EK7:EL7,EN7:EP7,ER7)-EM7-EQ7&gt;0,SUM(EK7:EL7,EN7:EP7,ER7)-EM7-EQ7,"")</f>
        <v>47.600000000000009</v>
      </c>
      <c r="FG7" s="11" t="str">
        <f>IF(SUM(ES7:ET7,EV7)-EU7&gt;0,SUM(ES7:ET7,EV7)-EU7,"")</f>
        <v/>
      </c>
      <c r="FH7" s="11">
        <f>IF(SUM(EL7,EP7,ET7)&gt;0,SUM(EL7,EP7,ET7),"")</f>
        <v>12.8</v>
      </c>
      <c r="FI7" s="11">
        <f>IF(SUM(FF7,FG7)&gt;0,SUM(FF7,FG7),"")</f>
        <v>47.600000000000009</v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>
        <f>IF(SUM(FF7,FG7,FK7)&gt;0,SUM(FF7,FG7,FK7),"")</f>
        <v>47.600000000000009</v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>
        <v>17.399999999999999</v>
      </c>
      <c r="GP7" s="18">
        <v>6.9</v>
      </c>
      <c r="GQ7" s="18">
        <v>0</v>
      </c>
      <c r="GR7" s="18">
        <v>0</v>
      </c>
      <c r="GS7" s="18">
        <v>17</v>
      </c>
      <c r="GT7" s="18">
        <v>6.9</v>
      </c>
      <c r="GU7" s="18">
        <v>0.2</v>
      </c>
      <c r="GV7" s="18">
        <v>0</v>
      </c>
      <c r="GW7" s="18"/>
      <c r="GX7" s="18"/>
      <c r="GY7" s="18"/>
      <c r="GZ7" s="18"/>
      <c r="HA7" s="18">
        <v>17.5</v>
      </c>
      <c r="HB7" s="18">
        <v>7.3</v>
      </c>
      <c r="HC7" s="18">
        <v>0.2</v>
      </c>
      <c r="HD7" s="18">
        <v>0</v>
      </c>
      <c r="HE7" s="18"/>
      <c r="HF7" s="18"/>
      <c r="HG7" s="18"/>
      <c r="HH7" s="18"/>
      <c r="HI7" s="11">
        <f>IF(SUM(GP7,GT7)&gt;0,SUM(GP7,GT7),"")</f>
        <v>13.8</v>
      </c>
      <c r="HJ7" s="11">
        <f>IF(SUM(GO7:GP7,GR7:GT7,GV7)-GQ7-GU7&gt;0,SUM(GO7:GP7,GR7:GT7,GV7)-GQ7-GU7,"")</f>
        <v>47.999999999999993</v>
      </c>
      <c r="HK7" s="11" t="str">
        <f>IF(SUM(GW7:GX7,GZ7)-GY7&gt;0,SUM(GW7:GX7,GZ7)-GY7,"")</f>
        <v/>
      </c>
      <c r="HL7" s="11">
        <f>IF(SUM(GP7,GT7,GX7)&gt;0,SUM(GP7,GT7,GX7),"")</f>
        <v>13.8</v>
      </c>
      <c r="HM7" s="11">
        <f>IF(SUM(HJ7,HK7)&gt;0,SUM(HJ7,HK7),"")</f>
        <v>47.999999999999993</v>
      </c>
      <c r="HN7" s="11">
        <f>IF(SUM(HB7,HF7)&gt;0,SUM(HB7,HF7),"")</f>
        <v>7.3</v>
      </c>
      <c r="HO7" s="11">
        <f>IF(SUM(HA7:HB7,HD7:HF7,HH7)-SUM(HC7,HG7)&gt;0,SUM(HA7:HB7,HD7:HF7,HH7)-SUM(HC7,HG7),"")</f>
        <v>24.6</v>
      </c>
      <c r="HP7" s="11">
        <f>IF(SUM(HJ7,HK7,HO7)&gt;0,SUM(HJ7,HK7,HO7),"")</f>
        <v>72.599999999999994</v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16.75</v>
      </c>
      <c r="QH7" s="22">
        <f>IF($CW7="P",CD7,(CD7+BA7)/2)</f>
        <v>5.15</v>
      </c>
      <c r="QI7" s="22">
        <f>IF($CW7="P",CE7,(CE7+BB7)/2)</f>
        <v>0</v>
      </c>
      <c r="QJ7" s="22">
        <f>IF($CW7="P",CF7,(CF7+BC7)/2)</f>
        <v>0</v>
      </c>
      <c r="QK7" s="22">
        <f>IF($CW7="P",CG7,(CG7+BD7)/2)</f>
        <v>15.95</v>
      </c>
      <c r="QL7" s="22">
        <f>IF($CW7="P",CH7,(CH7+BE7)/2)</f>
        <v>4.3499999999999996</v>
      </c>
      <c r="QM7" s="22">
        <f>IF($CW7="P",CI7,(CI7+BF7)/2)</f>
        <v>0</v>
      </c>
      <c r="QN7" s="22">
        <f>IF($CW7="P",CJ7,(CJ7+BG7)/2)</f>
        <v>0</v>
      </c>
      <c r="QO7" s="22">
        <f>IF($CW7="P",CK7,(CK7+BH7)/2)</f>
        <v>17.75</v>
      </c>
      <c r="QP7" s="22">
        <f>IF($CW7="P",CL7,(CL7+BI7)/2)</f>
        <v>6.05</v>
      </c>
      <c r="QQ7" s="22">
        <f>IF($CW7="P",CM7,(CM7+BJ7)/2)</f>
        <v>0.2</v>
      </c>
      <c r="QR7" s="22">
        <f>IF($CW7="P",CN7,(CN7+BK7)/2)</f>
        <v>0</v>
      </c>
      <c r="QS7" s="22">
        <f>IF($CW7="P",CO7,(CO7+BL7)/2)</f>
        <v>8.85</v>
      </c>
      <c r="QT7" s="22">
        <f>IF($CW7="P",CP7,(CP7+BM7)/2)</f>
        <v>3.45</v>
      </c>
      <c r="QU7" s="22">
        <f>IF($CW7="P",CQ7,(CQ7+BN7)/2)</f>
        <v>0</v>
      </c>
      <c r="QV7" s="22">
        <f>IF($CW7="P",CR7,(CR7+BO7)/2)</f>
        <v>0</v>
      </c>
      <c r="QW7" s="22">
        <f>IF($CW7="P",CS7,(CS7+BP7)/2)</f>
        <v>8.75</v>
      </c>
      <c r="QX7" s="22">
        <f>IF($CW7="P",CT7,(CT7+BQ7)/2)</f>
        <v>3.45</v>
      </c>
      <c r="QY7" s="22">
        <f>IF($CW7="P",CU7,(CU7+BR7)/2)</f>
        <v>0</v>
      </c>
      <c r="QZ7" s="22">
        <f>IF($CW7="P",CV7,(CV7+BS7)/2)</f>
        <v>0</v>
      </c>
      <c r="RA7" s="27" t="s">
        <v>46</v>
      </c>
      <c r="RB7" s="40">
        <f>IF(SUM(QH7,QL7)&gt;0,SUM(QH7,QL7),"")</f>
        <v>9.5</v>
      </c>
      <c r="RC7" s="40">
        <f>IF(SUM(QG7:QH7,QJ7:QL7,QN7)-QI7-QM7&gt;0,SUM(QG7:QH7,QJ7:QL7,QN7)-QI7-QM7,"")</f>
        <v>42.199999999999996</v>
      </c>
      <c r="RD7" s="40">
        <f>IF(SUM(QO7:QP7,QR7)-QQ7&gt;0,SUM(QO7:QP7,QR7)-QQ7,"")</f>
        <v>23.6</v>
      </c>
      <c r="RE7" s="40">
        <f>IF(SUM(QH7,QL7,QP7)&gt;0,SUM(QH7,QL7,QP7),"")</f>
        <v>15.55</v>
      </c>
      <c r="RF7" s="40">
        <f>IF(SUM(RC7,RD7)&gt;0,SUM(RC7,RD7),"")</f>
        <v>65.8</v>
      </c>
      <c r="RG7" s="40">
        <f>IF(SUM(QT7,QX7)&gt;0,SUM(QT7,QX7),"")</f>
        <v>6.9</v>
      </c>
      <c r="RH7" s="40">
        <f>IF(SUM(QS7:QT7,QV7:QX7,QZ7)-SUM(QU7,QY7)&gt;0,SUM(QS7:QT7,QV7:QX7,QZ7)-SUM(QU7,QY7),"")</f>
        <v>24.5</v>
      </c>
      <c r="RI7" s="40">
        <f>IF(SUM(RC7,RD7,RH7)&gt;0,SUM(RC7,RD7,RH7),"")</f>
        <v>90.3</v>
      </c>
    </row>
    <row r="8" spans="1:477" x14ac:dyDescent="0.2">
      <c r="A8" s="4" cm="1">
        <f t="array" ref="A8">IF(AND(J8&lt;&gt;"",J8&lt;&gt;"No DD"),SUMPRODUCT((J$4:J$24&lt;&gt;"")*(J$4:J$24&lt;&gt;"No DD")*(F$4:F$24&gt;F8))+1,IF(J8="No DD",SUMPRODUCT((J$4:J$24="No DD")*(F$4:F$24&gt;F8))+1+SUMPRODUCT((J$4:J$24&lt;&gt;"")*(J$4:J$24&lt;&gt;"No DD")),""))</f>
        <v>5</v>
      </c>
      <c r="B8" s="4" t="str" cm="1">
        <f t="array" ref="B8">IF(AND(J8&lt;&gt;"",J8&lt;&gt;"No DD",G8=""),SUMPRODUCT((J$4:J$24&lt;&gt;"")*(J$4:J$24&lt;&gt;"No DD")*(G$4:G$24="")*(F$4:F$24&gt;F8))+1,IF(J8="No DD",SUMPRODUCT((J$4:J$24="No DD")*(F$4:F$24&gt;F8)*(G$4:G$24=""))+1+SUMPRODUCT((J$4:J$24&lt;&gt;"")*(G$4:G$24="")*(J$4:J$24&lt;&gt;"No DD")),""))</f>
        <v/>
      </c>
      <c r="C8" s="5" t="s">
        <v>103</v>
      </c>
      <c r="D8" s="4" t="s">
        <v>4</v>
      </c>
      <c r="E8" s="4">
        <v>2003</v>
      </c>
      <c r="F8" s="9">
        <f>SUM(L8:T8)+SUM(L8:P8)*0.0000001+SUM(L8)*0.0000000000001</f>
        <v>168.3000119300047</v>
      </c>
      <c r="G8" s="66" t="s">
        <v>46</v>
      </c>
      <c r="H8" s="3" t="str">
        <f>IF(OR(AND(AR8&gt;=AY$26,AS8&gt;=AY$30,AR8&lt;&gt;"",AQ8=""),AND(AW8&gt;=AY$26,AX8&gt;=AY$30,AW8&lt;&gt;"",AQ8=""),AND(BU8&gt;=CB$26,BV8&gt;=CB$30,BU8&lt;&gt;"",BT8=""),AND(BZ8&gt;=CB$26,CA8&gt;=CB$30,BZ8&lt;&gt;"",BT8=""),AND(CX8&gt;=DE$26,CY8&gt;=DE$30,CX8&lt;&gt;"",CW8=""),AND(DC8&gt;=DE$26,DD8&gt;=DE$30,DC8&lt;&gt;""),AND(EC8&gt;=EJ$26,ED8&gt;=EJ$30,EC8&lt;&gt;""),AND(EH8&gt;=EJ$26,EI8&gt;=EJ$30,EH8&lt;&gt;""),AND(FE8&gt;=FL$26,FF8&gt;=FL$30,FE8&lt;&gt;""),AND(FJ8&gt;=FL$26,FK8&gt;=FL$30,FJ8&lt;&gt;""),AND(GG8&gt;=GN$26,GH8&gt;=GN$30,GG8&lt;&gt;""),AND(GL8&gt;=GN$26,GM8&gt;=GN$30,GL8&lt;&gt;""),AND(HI8&gt;=HP$26,HJ8&gt;=HP$30,HI8&lt;&gt;""),AND(HN8&gt;=HP$26,HO8&gt;=HP$30,HN8&lt;&gt;""),AND(IK8&gt;=IR$26,IL8&gt;=IR$30,IK8&lt;&gt;""),AND(IP8&gt;=IR$26,IQ8&gt;=IR$30,IP8&lt;&gt;""),AND(JM8&gt;=JT$26,JN8&gt;=JT$30,JM8&lt;&gt;""),AND(JR8&gt;=JT$26,JS8&gt;=JT$30,JR8&lt;&gt;""),AND(KO8&gt;=KV$26,KP8&gt;=KV$30,KO8&lt;&gt;""),AND(KT8&gt;=KV$26,KU8&gt;=KV$30,KT8&lt;&gt;""),AND(LQ8&gt;=LX$26,LR8&gt;=LX$30,LQ8&lt;&gt;""),AND(LV8&gt;=LX$26,LW8&gt;=LX$30,LV8&lt;&gt;""),AND(MS8&gt;=MZ$26,MT8&gt;=MZ$30,MS8&lt;&gt;""),AND(MX8&gt;=MZ$26,MY8&gt;=MZ$30,MX8&lt;&gt;""),AND(NU8&gt;=OB$26,NV8&gt;=OB$30,NU8&lt;&gt;""),AND(NZ8&gt;=OB$26,OA8&gt;=OB$30,NZ8&lt;&gt;""),AND(OW8&gt;=PD$26,OX8&gt;=PD$30,OW8&lt;&gt;""),AND(PB8&gt;=PD$26,PC8&gt;=PD$30,PB8&lt;&gt;""),AND(PY8&gt;=QF$26,PZ8&gt;=QF$30,PY8&lt;&gt;""),AND(QD8&gt;=QF$26,QE8&gt;=QF$30,QD8&lt;&gt;"")),"P","")</f>
        <v>P</v>
      </c>
      <c r="I8" s="3" t="str">
        <f>IF(OR(AND(AS8&gt;=AY$30,AS8&lt;&gt;"",AQ8=""),AND(AX8&gt;=AY$30,AX8&lt;&gt;"",AQ8=""),AND(BV8&gt;=CB$30,BV8&lt;&gt;"",BT8=""),AND(CA8&gt;=CB$30,CA8&lt;&gt;"",BT8=""),AND(CY8&gt;=DE$30,CY8&lt;&gt;"",CW8=""),AND(DD8&gt;=DE$30,DD8&lt;&gt;"",CW8=""),AND(ED8&gt;=EJ$30,ED8&lt;&gt;""),AND(EI8&gt;=EJ$30,EI8&lt;&gt;""),AND(FF8&gt;=FL$30,FF8&lt;&gt;""),AND(FK8&gt;=FL$30,FK8&lt;&gt;""),AND(GH8&gt;=GN$30,GH8&lt;&gt;""),AND(GM8&gt;=GN$30,GM8&lt;&gt;""),AND(HJ8&gt;=HP$30,HJ8&lt;&gt;""),AND(HO8&gt;=HP$30,HO8&lt;&gt;""),AND(IL8&gt;=IR$30,IL8&lt;&gt;""),AND(IQ8&gt;=IR$30,IQ8&lt;&gt;""),AND(JN8&gt;=JT$30,JN8&lt;&gt;""),AND(JS8&gt;=JT$30,JS8&lt;&gt;""),AND(KP8&gt;=KV$30,KP8&lt;&gt;""),AND(KU8&gt;=KV$30,KU8&lt;&gt;""),AND(LR8&gt;=LX$30,LR8&lt;&gt;""),AND(LW8&gt;=LX$30,LW8&lt;&gt;""),AND(MT8&gt;=MZ$30,MT8&lt;&gt;""),AND(MY8&gt;=MZ$30,MY8&lt;&gt;""),AND(NV8&gt;=OB$30,NV8&lt;&gt;""),AND(OA8&gt;=OB$30,OA8&lt;&gt;""),AND(OX8&gt;=PD$30,OX8&lt;&gt;""),AND(PC8&gt;=PD$30,PC8&lt;&gt;""),AND(PZ8&gt;=QF$30,PZ8&lt;&gt;""),AND(QE8&gt;=QF$30,QE8&lt;&gt;"")),"P","")</f>
        <v>P</v>
      </c>
      <c r="J8" s="36" t="str">
        <f>IF(AND(I8="P",H8=""),"No DD",IF(OR(AND(AU8&gt;=AY$29,AV8&gt;=AY$33,AU8&lt;&gt;"",AQ8=""),AND(BX8&gt;=CB$29,BY8&gt;=CB$33,BX8&lt;&gt;"",BT8=""),AND(DA8&gt;=DE$29,DB8&gt;=DE$33,DA8&lt;&gt;"",CW8=""),AND(EF8&gt;=EJ$29,EG8&gt;=EJ$33,EF8&lt;&gt;""),AND(FH8&gt;=FL$29,FI8&gt;=FL$33,FH8&lt;&gt;""),AND(GJ8&gt;=GN$29,GK8&gt;=GN$33,GJ8&lt;&gt;""),AND(HL8&gt;=HP$29,HM8&gt;=HP$33,HL8&lt;&gt;""),AND(IN8&gt;=IR$29,IO8&gt;=IR$33,IN8&lt;&gt;""),AND(JP8&gt;=JT$29,JQ8&gt;=JT$33,JP8&lt;&gt;""),AND(KR8&gt;=KV$29,KS8&gt;=KV$33,KR8&lt;&gt;""),AND(LT8&gt;=LX$29,LU8&gt;=LX$33,LT8&lt;&gt;""),AND(MV8&gt;=MZ$29,MW8&gt;=MZ$33,MV8&lt;&gt;""),AND(NX8&gt;=OB$29,NY8&gt;=OB$33,NX8&lt;&gt;""),AND(OZ8&gt;=PD$29,PA8&gt;=PD$33,OZ8&lt;&gt;""),AND(QB8&gt;=QF$29,QC8&gt;=QF$33,QB8&lt;&gt;"")),"Merit",IF(OR(AND(AU8&gt;=AY$28,AV8&gt;=AY$32,AU8&lt;&gt;"",AQ8=""),AND(BX8&gt;=CB$28,BY8&gt;=CB$32,BX8&lt;&gt;"",BT8=""),AND(DA8&gt;=DE$28,DB8&gt;=DE$32,DA8&lt;&gt;"",CW8=""),AND(EF8&gt;=EJ$28,EG8&gt;=EJ$32,EF8&lt;&gt;""),AND(FH8&gt;=FL$28,FI8&gt;=FL$32,FH8&lt;&gt;""),AND(GJ8&gt;=GN$28,GK8&gt;=GN$32,GJ8&lt;&gt;""),AND(HL8&gt;=HP$28,HM8&gt;=HP$32,HL8&lt;&gt;""),AND(IN8&gt;=IR$28,IO8&gt;=IR$32,IN8&lt;&gt;""),AND(JP8&gt;=JT$28,JQ8&gt;=JT$32,JP8&lt;&gt;""),AND(KR8&gt;=KV$28,KS8&gt;=KV$32,KR8&lt;&gt;""),AND(LT8&gt;=LX$28,LU8&gt;=LX$32,LT8&lt;&gt;""),AND(MV8&gt;=MZ$28,MW8&gt;=MZ$32,MV8&lt;&gt;""),AND(NX8&gt;=OB$28,NY8&gt;=OB$32,NX8&lt;&gt;""),AND(OZ8&gt;=PD$28,PA8&gt;=PD$32,OZ8&lt;&gt;""),AND(QB8&gt;=QF$28,QC8&gt;=QF$32,QB8&lt;&gt;"")),"Excellence",IF(K8="P","Worlds Team",IF(H8="P","National Team","")))))</f>
        <v>National Team</v>
      </c>
      <c r="K8" s="3" t="str">
        <f>IF(OR(AND(AU8&gt;=AY$27,AV8&gt;=AY$31,AU8&lt;&gt;"",AQ8=""),AND(BX8&gt;=CB$27,BY8&gt;=CB$31,BX8&lt;&gt;"",BT8=""),AND(DA8&gt;=DE$27,DB8&gt;=DE$31,DA8&lt;&gt;"",CW8=""),AND(EF8&gt;=EJ$27,EG8&gt;=EJ$31,EF8&lt;&gt;""),AND(FH8&gt;=FL$27,FI8&gt;=FL$31,FH8&lt;&gt;""),AND(GJ8&gt;=GN$27,GK8&gt;=GN$31,GJ8&lt;&gt;""),AND(HL8&gt;=HP$27,HM8&gt;=HP$31,HL8&lt;&gt;""),AND(IN8&gt;=IR$27,IO8&gt;=IR$31,IN8&lt;&gt;""),AND(JP8&gt;=JT$27,JQ8&gt;=JT$31,JP8&lt;&gt;""),AND(KR8&gt;=KV$27,KS8&gt;=KV$31,KR8&lt;&gt;""),AND(LT8&gt;=LX$27,LU8&gt;=LX$31,LT8&lt;&gt;""),AND(MV8&gt;=MZ$27,MW8&gt;=MZ$31,MV8&lt;&gt;""),AND(NX8&gt;=OB$27,NY8&gt;=OB$31,NX8&lt;&gt;""),AND(OZ8&gt;=PD$27,PA8&gt;=PD$31,OZ8&lt;&gt;""),AND(QB8&gt;=QF$27,QC8&gt;=QF$31,QB8&lt;&gt;"")),"P","")</f>
        <v/>
      </c>
      <c r="L8" s="8">
        <f>IF(COUNT(AS8,BV8,CY8)&gt;0,LARGE((AS8,BV8,CY8),1),0)</f>
        <v>47.4</v>
      </c>
      <c r="M8" s="8" t="str">
        <f>IF(L8=0,"",IF(L8=CY8,$CC$1,IF(L8=BV8,$AZ$1,IF(L8=AS8,$W$1,""))))</f>
        <v>2024 Elite Canada</v>
      </c>
      <c r="N8" s="8">
        <f>IF(COUNT(AS8,BV8,CY8)&gt;1,LARGE((AS8,BV8,CY8),2),0)</f>
        <v>46.8</v>
      </c>
      <c r="O8" s="8" t="str">
        <f>IF(N8=0,"",IF(N8=CY8,$CC$1,IF(N8=BV8,$AZ$1,IF(N8=AS8,$W$1,""))))</f>
        <v>2023 3rd Domestic Trial</v>
      </c>
      <c r="P8" s="8">
        <f>IF(COUNT(AT8,BW8,CZ8)&gt;0,LARGE((AT8,BW8,CZ8),1),0)</f>
        <v>25.1</v>
      </c>
      <c r="Q8" s="8" t="str">
        <f>IF(P8=0,"",IF(P8=CZ8,$CC$1,IF(P8=BW8,$AZ$1,IF(P8=AT8,$W$1,""))))</f>
        <v>2024 Elite Canada</v>
      </c>
      <c r="R8" s="8">
        <f>IF(MAX(AX8,CA8,DD8)&gt;0,MAX(AX8,CA8,DD8),0)</f>
        <v>47.8</v>
      </c>
      <c r="S8" s="8" t="str">
        <f>IF(R8=0,"",IF(R8=DD8,$CC$1,IF(R8=CA8,$AZ$1,IF(R8=AX8,$W$1,""))))</f>
        <v>2024 Elite Canada</v>
      </c>
      <c r="T8" s="8">
        <f>IF(MAX(DF8:DH8)&gt;0,MAX(DF8:DH8),"")</f>
        <v>1.2000000000000028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World Championships (Nov 11)</v>
      </c>
      <c r="W8" s="19">
        <v>17.3</v>
      </c>
      <c r="X8" s="19">
        <v>6.1</v>
      </c>
      <c r="Y8" s="19">
        <v>0</v>
      </c>
      <c r="Z8" s="19">
        <v>0</v>
      </c>
      <c r="AA8" s="19">
        <v>17.899999999999999</v>
      </c>
      <c r="AB8" s="19">
        <v>5.5</v>
      </c>
      <c r="AC8" s="19">
        <v>0</v>
      </c>
      <c r="AD8" s="19">
        <v>0</v>
      </c>
      <c r="AE8" s="19">
        <v>17.600000000000001</v>
      </c>
      <c r="AF8" s="19">
        <v>6.9</v>
      </c>
      <c r="AG8" s="19">
        <v>0</v>
      </c>
      <c r="AH8" s="19">
        <v>0</v>
      </c>
      <c r="AI8" s="19">
        <v>17.5</v>
      </c>
      <c r="AJ8" s="19">
        <v>6.1</v>
      </c>
      <c r="AK8" s="19">
        <v>0</v>
      </c>
      <c r="AL8" s="19">
        <v>0</v>
      </c>
      <c r="AM8" s="19">
        <v>17.899999999999999</v>
      </c>
      <c r="AN8" s="19">
        <v>5.5</v>
      </c>
      <c r="AO8" s="19">
        <v>0</v>
      </c>
      <c r="AP8" s="19">
        <v>0</v>
      </c>
      <c r="AQ8" s="27"/>
      <c r="AR8" s="40">
        <f>IF(SUM(X8,AB8)&gt;0,SUM(X8,AB8),"")</f>
        <v>11.6</v>
      </c>
      <c r="AS8" s="40">
        <f>IF(SUM(W8:X8,Z8:AB8,AD8)-Y8-AC8&gt;0,SUM(W8:X8,Z8:AB8,AD8)-Y8-AC8,"")</f>
        <v>46.8</v>
      </c>
      <c r="AT8" s="40">
        <f>IF(SUM(AE8:AF8,AH8)-AG8&gt;0,SUM(AE8:AF8,AH8)-AG8,"")</f>
        <v>24.5</v>
      </c>
      <c r="AU8" s="40">
        <f>IF(SUM(X8,AB8,AF8)&gt;0,SUM(X8,AB8,AF8),"")</f>
        <v>18.5</v>
      </c>
      <c r="AV8" s="40">
        <f>IF(SUM(AS8,AT8)&gt;0,SUM(AS8,AT8),"")</f>
        <v>71.3</v>
      </c>
      <c r="AW8" s="40">
        <f>IF(SUM(AJ8,AN8)&gt;0,SUM(AJ8,AN8),"")</f>
        <v>11.6</v>
      </c>
      <c r="AX8" s="40">
        <f>IF(SUM(AI8:AJ8,AL8:AN8,AP8)-SUM(AK8,AO8)&gt;0,SUM(AI8:AJ8,AL8:AN8,AP8)-SUM(AK8,AO8),"")</f>
        <v>47</v>
      </c>
      <c r="AY8" s="40">
        <f>IF(SUM(AS8,AT8,AX8)&gt;0,SUM(AS8,AT8,AX8),"")</f>
        <v>118.3</v>
      </c>
      <c r="AZ8" s="18">
        <v>18</v>
      </c>
      <c r="BA8" s="18">
        <v>5.5</v>
      </c>
      <c r="BB8" s="18">
        <v>0</v>
      </c>
      <c r="BC8" s="18">
        <v>0</v>
      </c>
      <c r="BD8" s="18">
        <v>17.2</v>
      </c>
      <c r="BE8" s="18">
        <v>6.9</v>
      </c>
      <c r="BF8" s="18">
        <v>0.2</v>
      </c>
      <c r="BG8" s="18">
        <v>0</v>
      </c>
      <c r="BH8" s="18">
        <v>18.2</v>
      </c>
      <c r="BI8" s="18">
        <v>6.9</v>
      </c>
      <c r="BJ8" s="18">
        <v>0</v>
      </c>
      <c r="BK8" s="18">
        <v>0</v>
      </c>
      <c r="BL8" s="18">
        <v>18</v>
      </c>
      <c r="BM8" s="18">
        <v>5.5</v>
      </c>
      <c r="BN8" s="18">
        <v>0</v>
      </c>
      <c r="BO8" s="18">
        <v>0</v>
      </c>
      <c r="BP8" s="18">
        <v>17.399999999999999</v>
      </c>
      <c r="BQ8" s="18">
        <v>6.9</v>
      </c>
      <c r="BR8" s="18">
        <v>0</v>
      </c>
      <c r="BS8" s="18">
        <v>0</v>
      </c>
      <c r="BT8" s="28"/>
      <c r="BU8" s="11">
        <f>IF(SUM(BA8,BE8)&gt;0,SUM(BA8,BE8),"")</f>
        <v>12.4</v>
      </c>
      <c r="BV8" s="11">
        <f>IF(SUM(AZ8:BA8,BC8:BE8,BG8)-BB8-BF8&gt;0,SUM(AZ8:BA8,BC8:BE8,BG8)-BB8-BF8,"")</f>
        <v>47.4</v>
      </c>
      <c r="BW8" s="11">
        <f>IF(SUM(BH8:BI8,BK8)-BJ8&gt;0,SUM(BH8:BI8,BK8)-BJ8,"")</f>
        <v>25.1</v>
      </c>
      <c r="BX8" s="11">
        <f>IF(SUM(BA8,BE8,BI8)&gt;0,SUM(BA8,BE8,BI8),"")</f>
        <v>19.3</v>
      </c>
      <c r="BY8" s="11">
        <f>IF(SUM(BV8,BW8)&gt;0,SUM(BV8,BW8),"")</f>
        <v>72.5</v>
      </c>
      <c r="BZ8" s="11">
        <f>IF(SUM(BM8,BQ8)&gt;0,SUM(BM8,BQ8),"")</f>
        <v>12.4</v>
      </c>
      <c r="CA8" s="11">
        <f>IF(SUM(BL8:BM8,BO8:BQ8,BS8)-SUM(BN8,BR8)&gt;0,SUM(BL8:BM8,BO8:BQ8,BS8)-SUM(BN8,BR8),"")</f>
        <v>47.8</v>
      </c>
      <c r="CB8" s="11">
        <f>IF(SUM(BV8,BW8,CA8)&gt;0,SUM(BV8,BW8,CA8),"")</f>
        <v>120.3</v>
      </c>
      <c r="CC8" s="19">
        <v>15.2</v>
      </c>
      <c r="CD8" s="19">
        <v>5.7</v>
      </c>
      <c r="CE8" s="19">
        <v>0.2</v>
      </c>
      <c r="CF8" s="19">
        <v>0</v>
      </c>
      <c r="CG8" s="19">
        <v>11.3</v>
      </c>
      <c r="CH8" s="19">
        <v>3.6</v>
      </c>
      <c r="CI8" s="19">
        <v>0</v>
      </c>
      <c r="CJ8" s="19">
        <v>0</v>
      </c>
      <c r="CK8" s="19">
        <v>16.5</v>
      </c>
      <c r="CL8" s="19">
        <v>3.3</v>
      </c>
      <c r="CM8" s="19">
        <v>0</v>
      </c>
      <c r="CN8" s="19">
        <v>0</v>
      </c>
      <c r="CO8" s="19"/>
      <c r="CP8" s="19"/>
      <c r="CQ8" s="19"/>
      <c r="CR8" s="19"/>
      <c r="CS8" s="19"/>
      <c r="CT8" s="19"/>
      <c r="CU8" s="19"/>
      <c r="CV8" s="19"/>
      <c r="CW8" s="27"/>
      <c r="CX8" s="40">
        <f>IF(SUM(CD8,CH8)&gt;0,SUM(CD8,CH8),"")</f>
        <v>9.3000000000000007</v>
      </c>
      <c r="CY8" s="40">
        <f>IF(SUM(CC8:CD8,CF8:CH8,CJ8)-CE8-CI8&gt;0,SUM(CC8:CD8,CF8:CH8,CJ8)-CE8-CI8,"")</f>
        <v>35.6</v>
      </c>
      <c r="CZ8" s="40">
        <f>IF(SUM(CK8:CL8,CN8)-CM8&gt;0,SUM(CK8:CL8,CN8)-CM8,"")</f>
        <v>19.8</v>
      </c>
      <c r="DA8" s="40">
        <f>IF(SUM(CD8,CH8,CL8)&gt;0,SUM(CD8,CH8,CL8),"")</f>
        <v>12.600000000000001</v>
      </c>
      <c r="DB8" s="40">
        <f>IF(SUM(CY8,CZ8)&gt;0,SUM(CY8,CZ8),"")</f>
        <v>55.400000000000006</v>
      </c>
      <c r="DC8" s="40" t="str">
        <f>IF(SUM(CP8,CT8)&gt;0,SUM(CP8,CT8),"")</f>
        <v/>
      </c>
      <c r="DD8" s="40" t="str">
        <f>IF(SUM(CO8:CP8,CR8:CT8,CV8)-SUM(CQ8,CU8)&gt;0,SUM(CO8:CP8,CR8:CT8,CV8)-SUM(CQ8,CU8),"")</f>
        <v/>
      </c>
      <c r="DE8" s="40">
        <f>IF(SUM(CY8,CZ8,DD8)&gt;0,SUM(CY8,CZ8,DD8),"")</f>
        <v>55.400000000000006</v>
      </c>
      <c r="DF8" s="50">
        <f>IF(MAX(ED8,FF8,GH8,HJ8,IL8,JN8,KP8,LR8,MT8,NV8,OX8,PZ8)-IF(N8="",0,N8)&gt;0.001,MAX(ED8,FF8,GH8,HJ8,IL8,JN8,KP8,LR8,MT8,NV8,OX8,PZ8)-IF(N8="",0,N8),"")</f>
        <v>1.2000000000000028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>
        <v>18.600000000000001</v>
      </c>
      <c r="FN8" s="17">
        <v>6.1</v>
      </c>
      <c r="FO8" s="17">
        <v>0</v>
      </c>
      <c r="FP8" s="17">
        <v>0</v>
      </c>
      <c r="FQ8" s="17">
        <v>17.8</v>
      </c>
      <c r="FR8" s="17">
        <v>5.5</v>
      </c>
      <c r="FS8" s="17">
        <v>0</v>
      </c>
      <c r="FT8" s="17">
        <v>0</v>
      </c>
      <c r="FU8" s="17">
        <v>17.8</v>
      </c>
      <c r="FV8" s="17">
        <v>4.2</v>
      </c>
      <c r="FW8" s="17">
        <v>0</v>
      </c>
      <c r="FX8" s="17">
        <v>0</v>
      </c>
      <c r="FY8" s="17"/>
      <c r="FZ8" s="17"/>
      <c r="GA8" s="17"/>
      <c r="GB8" s="17"/>
      <c r="GC8" s="17"/>
      <c r="GD8" s="17"/>
      <c r="GE8" s="17"/>
      <c r="GF8" s="17"/>
      <c r="GG8" s="40">
        <f>IF(SUM(FN8,FR8)&gt;0,SUM(FN8,FR8),"")</f>
        <v>11.6</v>
      </c>
      <c r="GH8" s="40">
        <f>IF(SUM(FM8:FN8,FP8:FR8,FT8)-FO8-FS8&gt;0,SUM(FM8:FN8,FP8:FR8,FT8)-FO8-FS8,"")</f>
        <v>48</v>
      </c>
      <c r="GI8" s="40">
        <f>IF(SUM(FU8:FV8,FX8)-FW8&gt;0,SUM(FU8:FV8,FX8)-FW8,"")</f>
        <v>22</v>
      </c>
      <c r="GJ8" s="40">
        <f>IF(SUM(FN8,FR8,FV8)&gt;0,SUM(FN8,FR8,FV8),"")</f>
        <v>15.8</v>
      </c>
      <c r="GK8" s="40">
        <f>IF(SUM(GH8,GI8)&gt;0,SUM(GH8,GI8),"")</f>
        <v>70</v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>
        <f>IF(SUM(GH8,GI8,GM8)&gt;0,SUM(GH8,GI8,GM8),"")</f>
        <v>70</v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16.600000000000001</v>
      </c>
      <c r="QH8" s="22">
        <f>IF($CW8="P",CD8,(CD8+BA8)/2)</f>
        <v>5.6</v>
      </c>
      <c r="QI8" s="22">
        <f>IF($CW8="P",CE8,(CE8+BB8)/2)</f>
        <v>0.1</v>
      </c>
      <c r="QJ8" s="22">
        <f>IF($CW8="P",CF8,(CF8+BC8)/2)</f>
        <v>0</v>
      </c>
      <c r="QK8" s="22">
        <f>IF($CW8="P",CG8,(CG8+BD8)/2)</f>
        <v>14.25</v>
      </c>
      <c r="QL8" s="22">
        <f>IF($CW8="P",CH8,(CH8+BE8)/2)</f>
        <v>5.25</v>
      </c>
      <c r="QM8" s="22">
        <f>IF($CW8="P",CI8,(CI8+BF8)/2)</f>
        <v>0.1</v>
      </c>
      <c r="QN8" s="22">
        <f>IF($CW8="P",CJ8,(CJ8+BG8)/2)</f>
        <v>0</v>
      </c>
      <c r="QO8" s="22">
        <f>IF($CW8="P",CK8,(CK8+BH8)/2)</f>
        <v>17.350000000000001</v>
      </c>
      <c r="QP8" s="22">
        <f>IF($CW8="P",CL8,(CL8+BI8)/2)</f>
        <v>5.0999999999999996</v>
      </c>
      <c r="QQ8" s="22">
        <f>IF($CW8="P",CM8,(CM8+BJ8)/2)</f>
        <v>0</v>
      </c>
      <c r="QR8" s="22">
        <f>IF($CW8="P",CN8,(CN8+BK8)/2)</f>
        <v>0</v>
      </c>
      <c r="QS8" s="22">
        <f>IF($CW8="P",CO8,(CO8+BL8)/2)</f>
        <v>9</v>
      </c>
      <c r="QT8" s="22">
        <f>IF($CW8="P",CP8,(CP8+BM8)/2)</f>
        <v>2.75</v>
      </c>
      <c r="QU8" s="22">
        <f>IF($CW8="P",CQ8,(CQ8+BN8)/2)</f>
        <v>0</v>
      </c>
      <c r="QV8" s="22">
        <f>IF($CW8="P",CR8,(CR8+BO8)/2)</f>
        <v>0</v>
      </c>
      <c r="QW8" s="22">
        <f>IF($CW8="P",CS8,(CS8+BP8)/2)</f>
        <v>8.6999999999999993</v>
      </c>
      <c r="QX8" s="22">
        <f>IF($CW8="P",CT8,(CT8+BQ8)/2)</f>
        <v>3.45</v>
      </c>
      <c r="QY8" s="22">
        <f>IF($CW8="P",CU8,(CU8+BR8)/2)</f>
        <v>0</v>
      </c>
      <c r="QZ8" s="22">
        <f>IF($CW8="P",CV8,(CV8+BS8)/2)</f>
        <v>0</v>
      </c>
      <c r="RA8" s="27" t="s">
        <v>46</v>
      </c>
      <c r="RB8" s="40">
        <f>IF(SUM(QH8,QL8)&gt;0,SUM(QH8,QL8),"")</f>
        <v>10.85</v>
      </c>
      <c r="RC8" s="40">
        <f>IF(SUM(QG8:QH8,QJ8:QL8,QN8)-QI8-QM8&gt;0,SUM(QG8:QH8,QJ8:QL8,QN8)-QI8-QM8,"")</f>
        <v>41.5</v>
      </c>
      <c r="RD8" s="40">
        <f>IF(SUM(QO8:QP8,QR8)-QQ8&gt;0,SUM(QO8:QP8,QR8)-QQ8,"")</f>
        <v>22.450000000000003</v>
      </c>
      <c r="RE8" s="40">
        <f>IF(SUM(QH8,QL8,QP8)&gt;0,SUM(QH8,QL8,QP8),"")</f>
        <v>15.95</v>
      </c>
      <c r="RF8" s="40">
        <f>IF(SUM(RC8,RD8)&gt;0,SUM(RC8,RD8),"")</f>
        <v>63.95</v>
      </c>
      <c r="RG8" s="40">
        <f>IF(SUM(QT8,QX8)&gt;0,SUM(QT8,QX8),"")</f>
        <v>6.2</v>
      </c>
      <c r="RH8" s="40">
        <f>IF(SUM(QS8:QT8,QV8:QX8,QZ8)-SUM(QU8,QY8)&gt;0,SUM(QS8:QT8,QV8:QX8,QZ8)-SUM(QU8,QY8),"")</f>
        <v>23.9</v>
      </c>
      <c r="RI8" s="40">
        <f>IF(SUM(RC8,RD8,RH8)&gt;0,SUM(RC8,RD8,RH8),"")</f>
        <v>87.85</v>
      </c>
    </row>
    <row r="9" spans="1:477" x14ac:dyDescent="0.2">
      <c r="A9" s="4" cm="1">
        <f t="array" ref="A9">IF(AND(J9&lt;&gt;"",J9&lt;&gt;"No DD"),SUMPRODUCT((J$4:J$24&lt;&gt;"")*(J$4:J$24&lt;&gt;"No DD")*(F$4:F$24&gt;F9))+1,IF(J9="No DD",SUMPRODUCT((J$4:J$24="No DD")*(F$4:F$24&gt;F9))+1+SUMPRODUCT((J$4:J$24&lt;&gt;"")*(J$4:J$24&lt;&gt;"No DD")),""))</f>
        <v>6</v>
      </c>
      <c r="B9" s="4" cm="1">
        <f t="array" ref="B9">IF(AND(J9&lt;&gt;"",J9&lt;&gt;"No DD",G9=""),SUMPRODUCT((J$4:J$24&lt;&gt;"")*(J$4:J$24&lt;&gt;"No DD")*(G$4:G$24="")*(F$4:F$24&gt;F9))+1,IF(J9="No DD",SUMPRODUCT((J$4:J$24="No DD")*(F$4:F$24&gt;F9)*(G$4:G$24=""))+1+SUMPRODUCT((J$4:J$24&lt;&gt;"")*(G$4:G$24="")*(J$4:J$24&lt;&gt;"No DD")),""))</f>
        <v>1</v>
      </c>
      <c r="C9" s="5" t="s">
        <v>131</v>
      </c>
      <c r="D9" s="4" t="s">
        <v>6</v>
      </c>
      <c r="E9" s="4">
        <v>2006</v>
      </c>
      <c r="F9" s="9">
        <f>SUM(L9:T9)+SUM(L9:P9)*0.0000001+SUM(L9)*0.0000000000001</f>
        <v>155.30001105000443</v>
      </c>
      <c r="G9" s="66"/>
      <c r="H9" s="3" t="str">
        <f>IF(OR(AND(AR9&gt;=AY$26,AS9&gt;=AY$30,AR9&lt;&gt;"",AQ9=""),AND(AW9&gt;=AY$26,AX9&gt;=AY$30,AW9&lt;&gt;"",AQ9=""),AND(BU9&gt;=CB$26,BV9&gt;=CB$30,BU9&lt;&gt;"",BT9=""),AND(BZ9&gt;=CB$26,CA9&gt;=CB$30,BZ9&lt;&gt;"",BT9=""),AND(CX9&gt;=DE$26,CY9&gt;=DE$30,CX9&lt;&gt;"",CW9=""),AND(DC9&gt;=DE$26,DD9&gt;=DE$30,DC9&lt;&gt;""),AND(EC9&gt;=EJ$26,ED9&gt;=EJ$30,EC9&lt;&gt;""),AND(EH9&gt;=EJ$26,EI9&gt;=EJ$30,EH9&lt;&gt;""),AND(FE9&gt;=FL$26,FF9&gt;=FL$30,FE9&lt;&gt;""),AND(FJ9&gt;=FL$26,FK9&gt;=FL$30,FJ9&lt;&gt;""),AND(GG9&gt;=GN$26,GH9&gt;=GN$30,GG9&lt;&gt;""),AND(GL9&gt;=GN$26,GM9&gt;=GN$30,GL9&lt;&gt;""),AND(HI9&gt;=HP$26,HJ9&gt;=HP$30,HI9&lt;&gt;""),AND(HN9&gt;=HP$26,HO9&gt;=HP$30,HN9&lt;&gt;""),AND(IK9&gt;=IR$26,IL9&gt;=IR$30,IK9&lt;&gt;""),AND(IP9&gt;=IR$26,IQ9&gt;=IR$30,IP9&lt;&gt;""),AND(JM9&gt;=JT$26,JN9&gt;=JT$30,JM9&lt;&gt;""),AND(JR9&gt;=JT$26,JS9&gt;=JT$30,JR9&lt;&gt;""),AND(KO9&gt;=KV$26,KP9&gt;=KV$30,KO9&lt;&gt;""),AND(KT9&gt;=KV$26,KU9&gt;=KV$30,KT9&lt;&gt;""),AND(LQ9&gt;=LX$26,LR9&gt;=LX$30,LQ9&lt;&gt;""),AND(LV9&gt;=LX$26,LW9&gt;=LX$30,LV9&lt;&gt;""),AND(MS9&gt;=MZ$26,MT9&gt;=MZ$30,MS9&lt;&gt;""),AND(MX9&gt;=MZ$26,MY9&gt;=MZ$30,MX9&lt;&gt;""),AND(NU9&gt;=OB$26,NV9&gt;=OB$30,NU9&lt;&gt;""),AND(NZ9&gt;=OB$26,OA9&gt;=OB$30,NZ9&lt;&gt;""),AND(OW9&gt;=PD$26,OX9&gt;=PD$30,OW9&lt;&gt;""),AND(PB9&gt;=PD$26,PC9&gt;=PD$30,PB9&lt;&gt;""),AND(PY9&gt;=QF$26,PZ9&gt;=QF$30,PY9&lt;&gt;""),AND(QD9&gt;=QF$26,QE9&gt;=QF$30,QD9&lt;&gt;"")),"P","")</f>
        <v>P</v>
      </c>
      <c r="I9" s="3" t="str">
        <f>IF(OR(AND(AS9&gt;=AY$30,AS9&lt;&gt;"",AQ9=""),AND(AX9&gt;=AY$30,AX9&lt;&gt;"",AQ9=""),AND(BV9&gt;=CB$30,BV9&lt;&gt;"",BT9=""),AND(CA9&gt;=CB$30,CA9&lt;&gt;"",BT9=""),AND(CY9&gt;=DE$30,CY9&lt;&gt;"",CW9=""),AND(DD9&gt;=DE$30,DD9&lt;&gt;"",CW9=""),AND(ED9&gt;=EJ$30,ED9&lt;&gt;""),AND(EI9&gt;=EJ$30,EI9&lt;&gt;""),AND(FF9&gt;=FL$30,FF9&lt;&gt;""),AND(FK9&gt;=FL$30,FK9&lt;&gt;""),AND(GH9&gt;=GN$30,GH9&lt;&gt;""),AND(GM9&gt;=GN$30,GM9&lt;&gt;""),AND(HJ9&gt;=HP$30,HJ9&lt;&gt;""),AND(HO9&gt;=HP$30,HO9&lt;&gt;""),AND(IL9&gt;=IR$30,IL9&lt;&gt;""),AND(IQ9&gt;=IR$30,IQ9&lt;&gt;""),AND(JN9&gt;=JT$30,JN9&lt;&gt;""),AND(JS9&gt;=JT$30,JS9&lt;&gt;""),AND(KP9&gt;=KV$30,KP9&lt;&gt;""),AND(KU9&gt;=KV$30,KU9&lt;&gt;""),AND(LR9&gt;=LX$30,LR9&lt;&gt;""),AND(LW9&gt;=LX$30,LW9&lt;&gt;""),AND(MT9&gt;=MZ$30,MT9&lt;&gt;""),AND(MY9&gt;=MZ$30,MY9&lt;&gt;""),AND(NV9&gt;=OB$30,NV9&lt;&gt;""),AND(OA9&gt;=OB$30,OA9&lt;&gt;""),AND(OX9&gt;=PD$30,OX9&lt;&gt;""),AND(PC9&gt;=PD$30,PC9&lt;&gt;""),AND(PZ9&gt;=QF$30,PZ9&lt;&gt;""),AND(QE9&gt;=QF$30,QE9&lt;&gt;"")),"P","")</f>
        <v>P</v>
      </c>
      <c r="J9" s="36" t="str">
        <f>IF(AND(I9="P",H9=""),"No DD",IF(OR(AND(AU9&gt;=AY$29,AV9&gt;=AY$33,AU9&lt;&gt;"",AQ9=""),AND(BX9&gt;=CB$29,BY9&gt;=CB$33,BX9&lt;&gt;"",BT9=""),AND(DA9&gt;=DE$29,DB9&gt;=DE$33,DA9&lt;&gt;"",CW9=""),AND(EF9&gt;=EJ$29,EG9&gt;=EJ$33,EF9&lt;&gt;""),AND(FH9&gt;=FL$29,FI9&gt;=FL$33,FH9&lt;&gt;""),AND(GJ9&gt;=GN$29,GK9&gt;=GN$33,GJ9&lt;&gt;""),AND(HL9&gt;=HP$29,HM9&gt;=HP$33,HL9&lt;&gt;""),AND(IN9&gt;=IR$29,IO9&gt;=IR$33,IN9&lt;&gt;""),AND(JP9&gt;=JT$29,JQ9&gt;=JT$33,JP9&lt;&gt;""),AND(KR9&gt;=KV$29,KS9&gt;=KV$33,KR9&lt;&gt;""),AND(LT9&gt;=LX$29,LU9&gt;=LX$33,LT9&lt;&gt;""),AND(MV9&gt;=MZ$29,MW9&gt;=MZ$33,MV9&lt;&gt;""),AND(NX9&gt;=OB$29,NY9&gt;=OB$33,NX9&lt;&gt;""),AND(OZ9&gt;=PD$29,PA9&gt;=PD$33,OZ9&lt;&gt;""),AND(QB9&gt;=QF$29,QC9&gt;=QF$33,QB9&lt;&gt;"")),"Merit",IF(OR(AND(AU9&gt;=AY$28,AV9&gt;=AY$32,AU9&lt;&gt;"",AQ9=""),AND(BX9&gt;=CB$28,BY9&gt;=CB$32,BX9&lt;&gt;"",BT9=""),AND(DA9&gt;=DE$28,DB9&gt;=DE$32,DA9&lt;&gt;"",CW9=""),AND(EF9&gt;=EJ$28,EG9&gt;=EJ$32,EF9&lt;&gt;""),AND(FH9&gt;=FL$28,FI9&gt;=FL$32,FH9&lt;&gt;""),AND(GJ9&gt;=GN$28,GK9&gt;=GN$32,GJ9&lt;&gt;""),AND(HL9&gt;=HP$28,HM9&gt;=HP$32,HL9&lt;&gt;""),AND(IN9&gt;=IR$28,IO9&gt;=IR$32,IN9&lt;&gt;""),AND(JP9&gt;=JT$28,JQ9&gt;=JT$32,JP9&lt;&gt;""),AND(KR9&gt;=KV$28,KS9&gt;=KV$32,KR9&lt;&gt;""),AND(LT9&gt;=LX$28,LU9&gt;=LX$32,LT9&lt;&gt;""),AND(MV9&gt;=MZ$28,MW9&gt;=MZ$32,MV9&lt;&gt;""),AND(NX9&gt;=OB$28,NY9&gt;=OB$32,NX9&lt;&gt;""),AND(OZ9&gt;=PD$28,PA9&gt;=PD$32,OZ9&lt;&gt;""),AND(QB9&gt;=QF$28,QC9&gt;=QF$32,QB9&lt;&gt;"")),"Excellence",IF(K9="P","Worlds Team",IF(H9="P","National Team","")))))</f>
        <v>National Team</v>
      </c>
      <c r="K9" s="3" t="str">
        <f>IF(OR(AND(AU9&gt;=AY$27,AV9&gt;=AY$31,AU9&lt;&gt;"",AQ9=""),AND(BX9&gt;=CB$27,BY9&gt;=CB$31,BX9&lt;&gt;"",BT9=""),AND(DA9&gt;=DE$27,DB9&gt;=DE$31,DA9&lt;&gt;"",CW9=""),AND(EF9&gt;=EJ$27,EG9&gt;=EJ$31,EF9&lt;&gt;""),AND(FH9&gt;=FL$27,FI9&gt;=FL$31,FH9&lt;&gt;""),AND(GJ9&gt;=GN$27,GK9&gt;=GN$31,GJ9&lt;&gt;""),AND(HL9&gt;=HP$27,HM9&gt;=HP$31,HL9&lt;&gt;""),AND(IN9&gt;=IR$27,IO9&gt;=IR$31,IN9&lt;&gt;""),AND(JP9&gt;=JT$27,JQ9&gt;=JT$31,JP9&lt;&gt;""),AND(KR9&gt;=KV$27,KS9&gt;=KV$31,KR9&lt;&gt;""),AND(LT9&gt;=LX$27,LU9&gt;=LX$31,LT9&lt;&gt;""),AND(MV9&gt;=MZ$27,MW9&gt;=MZ$31,MV9&lt;&gt;""),AND(NX9&gt;=OB$27,NY9&gt;=OB$31,NX9&lt;&gt;""),AND(OZ9&gt;=PD$27,PA9&gt;=PD$31,OZ9&lt;&gt;""),AND(QB9&gt;=QF$27,QC9&gt;=QF$31,QB9&lt;&gt;"")),"P","")</f>
        <v/>
      </c>
      <c r="L9" s="8">
        <f>IF(COUNT(AS9,BV9,CY9)&gt;0,LARGE((AS9,BV9,CY9),1),0)</f>
        <v>44.1</v>
      </c>
      <c r="M9" s="8" t="str">
        <f>IF(L9=0,"",IF(L9=CY9,$CC$1,IF(L9=BV9,$AZ$1,IF(L9=AS9,$W$1,""))))</f>
        <v>2024 Nationals</v>
      </c>
      <c r="N9" s="8">
        <f>IF(COUNT(AS9,BV9,CY9)&gt;1,LARGE((AS9,BV9,CY9),2),0)</f>
        <v>44.1</v>
      </c>
      <c r="O9" s="8" t="str">
        <f>IF(N9=0,"",IF(N9=CY9,$CC$1,IF(N9=BV9,$AZ$1,IF(N9=AS9,$W$1,""))))</f>
        <v>2024 Nationals</v>
      </c>
      <c r="P9" s="8">
        <f>IF(COUNT(AT9,BW9,CZ9)&gt;0,LARGE((AT9,BW9,CZ9),1),0)</f>
        <v>22.3</v>
      </c>
      <c r="Q9" s="8" t="str">
        <f>IF(P9=0,"",IF(P9=CZ9,$CC$1,IF(P9=BW9,$AZ$1,IF(P9=AT9,$W$1,""))))</f>
        <v>2024 Elite Canada</v>
      </c>
      <c r="R9" s="8">
        <f>IF(MAX(AX9,CA9,DD9)&gt;0,MAX(AX9,CA9,DD9),0)</f>
        <v>44.800000000000004</v>
      </c>
      <c r="S9" s="8" t="str">
        <f>IF(R9=0,"",IF(R9=DD9,$CC$1,IF(R9=CA9,$AZ$1,IF(R9=AX9,$W$1,""))))</f>
        <v>2024 Elite Canada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15.6</v>
      </c>
      <c r="X9" s="19">
        <v>2.6</v>
      </c>
      <c r="Y9" s="19">
        <v>0</v>
      </c>
      <c r="Z9" s="19">
        <v>0.6</v>
      </c>
      <c r="AA9" s="19">
        <v>16.5</v>
      </c>
      <c r="AB9" s="19">
        <v>4.8</v>
      </c>
      <c r="AC9" s="19">
        <v>0</v>
      </c>
      <c r="AD9" s="19">
        <v>0.6</v>
      </c>
      <c r="AE9" s="19">
        <v>15.5</v>
      </c>
      <c r="AF9" s="19">
        <v>2.6</v>
      </c>
      <c r="AG9" s="19">
        <v>0</v>
      </c>
      <c r="AH9" s="19">
        <v>0.6</v>
      </c>
      <c r="AI9" s="19">
        <v>16</v>
      </c>
      <c r="AJ9" s="19">
        <v>4.5999999999999996</v>
      </c>
      <c r="AK9" s="19">
        <v>0</v>
      </c>
      <c r="AL9" s="19">
        <v>0.6</v>
      </c>
      <c r="AM9" s="19">
        <v>16.3</v>
      </c>
      <c r="AN9" s="19">
        <v>4.8</v>
      </c>
      <c r="AO9" s="19">
        <v>0</v>
      </c>
      <c r="AP9" s="19">
        <v>0.6</v>
      </c>
      <c r="AQ9" s="27"/>
      <c r="AR9" s="40">
        <f>IF(SUM(X9,AB9)&gt;0,SUM(X9,AB9),"")</f>
        <v>7.4</v>
      </c>
      <c r="AS9" s="40">
        <f>IF(SUM(W9:X9,Z9:AB9,AD9)-Y9-AC9&gt;0,SUM(W9:X9,Z9:AB9,AD9)-Y9-AC9,"")</f>
        <v>40.699999999999996</v>
      </c>
      <c r="AT9" s="40">
        <f>IF(SUM(AE9:AF9,AH9)-AG9&gt;0,SUM(AE9:AF9,AH9)-AG9,"")</f>
        <v>18.700000000000003</v>
      </c>
      <c r="AU9" s="40">
        <f>IF(SUM(X9,AB9,AF9)&gt;0,SUM(X9,AB9,AF9),"")</f>
        <v>10</v>
      </c>
      <c r="AV9" s="40">
        <f>IF(SUM(AS9,AT9)&gt;0,SUM(AS9,AT9),"")</f>
        <v>59.4</v>
      </c>
      <c r="AW9" s="40">
        <f>IF(SUM(AJ9,AN9)&gt;0,SUM(AJ9,AN9),"")</f>
        <v>9.3999999999999986</v>
      </c>
      <c r="AX9" s="40">
        <f>IF(SUM(AI9:AJ9,AL9:AN9,AP9)-SUM(AK9,AO9)&gt;0,SUM(AI9:AJ9,AL9:AN9,AP9)-SUM(AK9,AO9),"")</f>
        <v>42.9</v>
      </c>
      <c r="AY9" s="40">
        <f>IF(SUM(AS9,AT9,AX9)&gt;0,SUM(AS9,AT9,AX9),"")</f>
        <v>102.3</v>
      </c>
      <c r="AZ9" s="18">
        <v>17.3</v>
      </c>
      <c r="BA9" s="18">
        <v>4.8</v>
      </c>
      <c r="BB9" s="18">
        <v>0</v>
      </c>
      <c r="BC9" s="18">
        <v>0.6</v>
      </c>
      <c r="BD9" s="18">
        <v>15.5</v>
      </c>
      <c r="BE9" s="18">
        <v>5.3</v>
      </c>
      <c r="BF9" s="18">
        <v>0</v>
      </c>
      <c r="BG9" s="18">
        <v>0.6</v>
      </c>
      <c r="BH9" s="18">
        <v>16.399999999999999</v>
      </c>
      <c r="BI9" s="18">
        <v>5.3</v>
      </c>
      <c r="BJ9" s="18">
        <v>0</v>
      </c>
      <c r="BK9" s="18">
        <v>0.6</v>
      </c>
      <c r="BL9" s="18">
        <v>17.100000000000001</v>
      </c>
      <c r="BM9" s="18">
        <v>4.5999999999999996</v>
      </c>
      <c r="BN9" s="18">
        <v>0</v>
      </c>
      <c r="BO9" s="18">
        <v>0.6</v>
      </c>
      <c r="BP9" s="18">
        <v>16.399999999999999</v>
      </c>
      <c r="BQ9" s="18">
        <v>5.5</v>
      </c>
      <c r="BR9" s="18">
        <v>0</v>
      </c>
      <c r="BS9" s="18">
        <v>0.6</v>
      </c>
      <c r="BT9" s="28"/>
      <c r="BU9" s="11">
        <f>IF(SUM(BA9,BE9)&gt;0,SUM(BA9,BE9),"")</f>
        <v>10.1</v>
      </c>
      <c r="BV9" s="11">
        <f>IF(SUM(AZ9:BA9,BC9:BE9,BG9)-BB9-BF9&gt;0,SUM(AZ9:BA9,BC9:BE9,BG9)-BB9-BF9,"")</f>
        <v>44.1</v>
      </c>
      <c r="BW9" s="11">
        <f>IF(SUM(BH9:BI9,BK9)-BJ9&gt;0,SUM(BH9:BI9,BK9)-BJ9,"")</f>
        <v>22.3</v>
      </c>
      <c r="BX9" s="11">
        <f>IF(SUM(BA9,BE9,BI9)&gt;0,SUM(BA9,BE9,BI9),"")</f>
        <v>15.399999999999999</v>
      </c>
      <c r="BY9" s="11">
        <f>IF(SUM(BV9,BW9)&gt;0,SUM(BV9,BW9),"")</f>
        <v>66.400000000000006</v>
      </c>
      <c r="BZ9" s="11">
        <f>IF(SUM(BM9,BQ9)&gt;0,SUM(BM9,BQ9),"")</f>
        <v>10.1</v>
      </c>
      <c r="CA9" s="11">
        <f>IF(SUM(BL9:BM9,BO9:BQ9,BS9)-SUM(BN9,BR9)&gt;0,SUM(BL9:BM9,BO9:BQ9,BS9)-SUM(BN9,BR9),"")</f>
        <v>44.800000000000004</v>
      </c>
      <c r="CB9" s="11">
        <f>IF(SUM(BV9,BW9,CA9)&gt;0,SUM(BV9,BW9,CA9),"")</f>
        <v>111.20000000000002</v>
      </c>
      <c r="CC9" s="19">
        <v>16.399999999999999</v>
      </c>
      <c r="CD9" s="19">
        <v>5</v>
      </c>
      <c r="CE9" s="19">
        <v>0.2</v>
      </c>
      <c r="CF9" s="19">
        <v>0.6</v>
      </c>
      <c r="CG9" s="19">
        <v>16.2</v>
      </c>
      <c r="CH9" s="19">
        <v>5.5</v>
      </c>
      <c r="CI9" s="19">
        <v>0</v>
      </c>
      <c r="CJ9" s="19">
        <v>0.6</v>
      </c>
      <c r="CK9" s="19">
        <v>15.4</v>
      </c>
      <c r="CL9" s="19">
        <v>4.8</v>
      </c>
      <c r="CM9" s="19">
        <v>0.2</v>
      </c>
      <c r="CN9" s="19">
        <v>0.6</v>
      </c>
      <c r="CO9" s="19">
        <v>16.5</v>
      </c>
      <c r="CP9" s="19">
        <v>5</v>
      </c>
      <c r="CQ9" s="19">
        <v>0.2</v>
      </c>
      <c r="CR9" s="19">
        <v>0.6</v>
      </c>
      <c r="CS9" s="19">
        <v>16.5</v>
      </c>
      <c r="CT9" s="19">
        <v>5.5</v>
      </c>
      <c r="CU9" s="19">
        <v>0</v>
      </c>
      <c r="CV9" s="19">
        <v>0.6</v>
      </c>
      <c r="CW9" s="27"/>
      <c r="CX9" s="40">
        <f>IF(SUM(CD9,CH9)&gt;0,SUM(CD9,CH9),"")</f>
        <v>10.5</v>
      </c>
      <c r="CY9" s="40">
        <f>IF(SUM(CC9:CD9,CF9:CH9,CJ9)-CE9-CI9&gt;0,SUM(CC9:CD9,CF9:CH9,CJ9)-CE9-CI9,"")</f>
        <v>44.1</v>
      </c>
      <c r="CZ9" s="40">
        <f>IF(SUM(CK9:CL9,CN9)-CM9&gt;0,SUM(CK9:CL9,CN9)-CM9,"")</f>
        <v>20.6</v>
      </c>
      <c r="DA9" s="40">
        <f>IF(SUM(CD9,CH9,CL9)&gt;0,SUM(CD9,CH9,CL9),"")</f>
        <v>15.3</v>
      </c>
      <c r="DB9" s="40">
        <f>IF(SUM(CY9,CZ9)&gt;0,SUM(CY9,CZ9),"")</f>
        <v>64.7</v>
      </c>
      <c r="DC9" s="40">
        <f>IF(SUM(CP9,CT9)&gt;0,SUM(CP9,CT9),"")</f>
        <v>10.5</v>
      </c>
      <c r="DD9" s="40">
        <f>IF(SUM(CO9:CP9,CR9:CT9,CV9)-SUM(CQ9,CU9)&gt;0,SUM(CO9:CP9,CR9:CT9,CV9)-SUM(CQ9,CU9),"")</f>
        <v>44.5</v>
      </c>
      <c r="DE9" s="40">
        <f>IF(SUM(CY9,CZ9,DD9)&gt;0,SUM(CY9,CZ9,DD9),"")</f>
        <v>109.2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16.850000000000001</v>
      </c>
      <c r="QH9" s="22">
        <f>IF($CW9="P",CD9,(CD9+BA9)/2)</f>
        <v>4.9000000000000004</v>
      </c>
      <c r="QI9" s="22">
        <f>IF($CW9="P",CE9,(CE9+BB9)/2)</f>
        <v>0.1</v>
      </c>
      <c r="QJ9" s="22">
        <f>IF($CW9="P",CF9,(CF9+BC9)/2)</f>
        <v>0.6</v>
      </c>
      <c r="QK9" s="22">
        <f>IF($CW9="P",CG9,(CG9+BD9)/2)</f>
        <v>15.85</v>
      </c>
      <c r="QL9" s="22">
        <f>IF($CW9="P",CH9,(CH9+BE9)/2)</f>
        <v>5.4</v>
      </c>
      <c r="QM9" s="22">
        <f>IF($CW9="P",CI9,(CI9+BF9)/2)</f>
        <v>0</v>
      </c>
      <c r="QN9" s="22">
        <f>IF($CW9="P",CJ9,(CJ9+BG9)/2)</f>
        <v>0.6</v>
      </c>
      <c r="QO9" s="22">
        <f>IF($CW9="P",CK9,(CK9+BH9)/2)</f>
        <v>15.899999999999999</v>
      </c>
      <c r="QP9" s="22">
        <f>IF($CW9="P",CL9,(CL9+BI9)/2)</f>
        <v>5.05</v>
      </c>
      <c r="QQ9" s="22">
        <f>IF($CW9="P",CM9,(CM9+BJ9)/2)</f>
        <v>0.1</v>
      </c>
      <c r="QR9" s="22">
        <f>IF($CW9="P",CN9,(CN9+BK9)/2)</f>
        <v>0.6</v>
      </c>
      <c r="QS9" s="22">
        <f>IF($CW9="P",CO9,(CO9+BL9)/2)</f>
        <v>16.8</v>
      </c>
      <c r="QT9" s="22">
        <f>IF($CW9="P",CP9,(CP9+BM9)/2)</f>
        <v>4.8</v>
      </c>
      <c r="QU9" s="22">
        <f>IF($CW9="P",CQ9,(CQ9+BN9)/2)</f>
        <v>0.1</v>
      </c>
      <c r="QV9" s="22">
        <f>IF($CW9="P",CR9,(CR9+BO9)/2)</f>
        <v>0.6</v>
      </c>
      <c r="QW9" s="22">
        <f>IF($CW9="P",CS9,(CS9+BP9)/2)</f>
        <v>16.45</v>
      </c>
      <c r="QX9" s="22">
        <f>IF($CW9="P",CT9,(CT9+BQ9)/2)</f>
        <v>5.5</v>
      </c>
      <c r="QY9" s="22">
        <f>IF($CW9="P",CU9,(CU9+BR9)/2)</f>
        <v>0</v>
      </c>
      <c r="QZ9" s="22">
        <f>IF($CW9="P",CV9,(CV9+BS9)/2)</f>
        <v>0.6</v>
      </c>
      <c r="RA9" s="27" t="s">
        <v>46</v>
      </c>
      <c r="RB9" s="40">
        <f>IF(SUM(QH9,QL9)&gt;0,SUM(QH9,QL9),"")</f>
        <v>10.3</v>
      </c>
      <c r="RC9" s="40">
        <f>IF(SUM(QG9:QH9,QJ9:QL9,QN9)-QI9-QM9&gt;0,SUM(QG9:QH9,QJ9:QL9,QN9)-QI9-QM9,"")</f>
        <v>44.1</v>
      </c>
      <c r="RD9" s="40">
        <f>IF(SUM(QO9:QP9,QR9)-QQ9&gt;0,SUM(QO9:QP9,QR9)-QQ9,"")</f>
        <v>21.45</v>
      </c>
      <c r="RE9" s="40">
        <f>IF(SUM(QH9,QL9,QP9)&gt;0,SUM(QH9,QL9,QP9),"")</f>
        <v>15.350000000000001</v>
      </c>
      <c r="RF9" s="40">
        <f>IF(SUM(RC9,RD9)&gt;0,SUM(RC9,RD9),"")</f>
        <v>65.55</v>
      </c>
      <c r="RG9" s="40">
        <f>IF(SUM(QT9,QX9)&gt;0,SUM(QT9,QX9),"")</f>
        <v>10.3</v>
      </c>
      <c r="RH9" s="40">
        <f>IF(SUM(QS9:QT9,QV9:QX9,QZ9)-SUM(QU9,QY9)&gt;0,SUM(QS9:QT9,QV9:QX9,QZ9)-SUM(QU9,QY9),"")</f>
        <v>44.650000000000006</v>
      </c>
      <c r="RI9" s="40">
        <f>IF(SUM(RC9,RD9,RH9)&gt;0,SUM(RC9,RD9,RH9),"")</f>
        <v>110.2</v>
      </c>
    </row>
    <row r="10" spans="1:477" x14ac:dyDescent="0.2">
      <c r="A10" s="4" cm="1">
        <f t="array" ref="A10">IF(AND(J10&lt;&gt;"",J10&lt;&gt;"No DD"),SUMPRODUCT((J$4:J$24&lt;&gt;"")*(J$4:J$24&lt;&gt;"No DD")*(F$4:F$24&gt;F10))+1,IF(J10="No DD",SUMPRODUCT((J$4:J$24="No DD")*(F$4:F$24&gt;F10))+1+SUMPRODUCT((J$4:J$24&lt;&gt;"")*(J$4:J$24&lt;&gt;"No DD")),""))</f>
        <v>7</v>
      </c>
      <c r="B10" s="4" cm="1">
        <f t="array" ref="B10">IF(AND(J10&lt;&gt;"",J10&lt;&gt;"No DD",G10=""),SUMPRODUCT((J$4:J$24&lt;&gt;"")*(J$4:J$24&lt;&gt;"No DD")*(G$4:G$24="")*(F$4:F$24&gt;F10))+1,IF(J10="No DD",SUMPRODUCT((J$4:J$24="No DD")*(F$4:F$24&gt;F10)*(G$4:G$24=""))+1+SUMPRODUCT((J$4:J$24&lt;&gt;"")*(G$4:G$24="")*(J$4:J$24&lt;&gt;"No DD")),""))</f>
        <v>2</v>
      </c>
      <c r="C10" s="5" t="s">
        <v>65</v>
      </c>
      <c r="D10" s="4" t="s">
        <v>4</v>
      </c>
      <c r="E10" s="4">
        <v>2003</v>
      </c>
      <c r="F10" s="9">
        <f>SUM(L10:T10)+SUM(L10:P10)*0.0000001+SUM(L10)*0.0000000000001</f>
        <v>153.30001078000444</v>
      </c>
      <c r="G10" s="66"/>
      <c r="H10" s="3" t="str">
        <f>IF(OR(AND(AR10&gt;=AY$26,AS10&gt;=AY$30,AR10&lt;&gt;"",AQ10=""),AND(AW10&gt;=AY$26,AX10&gt;=AY$30,AW10&lt;&gt;"",AQ10=""),AND(BU10&gt;=CB$26,BV10&gt;=CB$30,BU10&lt;&gt;"",BT10=""),AND(BZ10&gt;=CB$26,CA10&gt;=CB$30,BZ10&lt;&gt;"",BT10=""),AND(CX10&gt;=DE$26,CY10&gt;=DE$30,CX10&lt;&gt;"",CW10=""),AND(DC10&gt;=DE$26,DD10&gt;=DE$30,DC10&lt;&gt;""),AND(EC10&gt;=EJ$26,ED10&gt;=EJ$30,EC10&lt;&gt;""),AND(EH10&gt;=EJ$26,EI10&gt;=EJ$30,EH10&lt;&gt;""),AND(FE10&gt;=FL$26,FF10&gt;=FL$30,FE10&lt;&gt;""),AND(FJ10&gt;=FL$26,FK10&gt;=FL$30,FJ10&lt;&gt;""),AND(GG10&gt;=GN$26,GH10&gt;=GN$30,GG10&lt;&gt;""),AND(GL10&gt;=GN$26,GM10&gt;=GN$30,GL10&lt;&gt;""),AND(HI10&gt;=HP$26,HJ10&gt;=HP$30,HI10&lt;&gt;""),AND(HN10&gt;=HP$26,HO10&gt;=HP$30,HN10&lt;&gt;""),AND(IK10&gt;=IR$26,IL10&gt;=IR$30,IK10&lt;&gt;""),AND(IP10&gt;=IR$26,IQ10&gt;=IR$30,IP10&lt;&gt;""),AND(JM10&gt;=JT$26,JN10&gt;=JT$30,JM10&lt;&gt;""),AND(JR10&gt;=JT$26,JS10&gt;=JT$30,JR10&lt;&gt;""),AND(KO10&gt;=KV$26,KP10&gt;=KV$30,KO10&lt;&gt;""),AND(KT10&gt;=KV$26,KU10&gt;=KV$30,KT10&lt;&gt;""),AND(LQ10&gt;=LX$26,LR10&gt;=LX$30,LQ10&lt;&gt;""),AND(LV10&gt;=LX$26,LW10&gt;=LX$30,LV10&lt;&gt;""),AND(MS10&gt;=MZ$26,MT10&gt;=MZ$30,MS10&lt;&gt;""),AND(MX10&gt;=MZ$26,MY10&gt;=MZ$30,MX10&lt;&gt;""),AND(NU10&gt;=OB$26,NV10&gt;=OB$30,NU10&lt;&gt;""),AND(NZ10&gt;=OB$26,OA10&gt;=OB$30,NZ10&lt;&gt;""),AND(OW10&gt;=PD$26,OX10&gt;=PD$30,OW10&lt;&gt;""),AND(PB10&gt;=PD$26,PC10&gt;=PD$30,PB10&lt;&gt;""),AND(PY10&gt;=QF$26,PZ10&gt;=QF$30,PY10&lt;&gt;""),AND(QD10&gt;=QF$26,QE10&gt;=QF$30,QD10&lt;&gt;"")),"P","")</f>
        <v>P</v>
      </c>
      <c r="I10" s="3" t="str">
        <f>IF(OR(AND(AS10&gt;=AY$30,AS10&lt;&gt;"",AQ10=""),AND(AX10&gt;=AY$30,AX10&lt;&gt;"",AQ10=""),AND(BV10&gt;=CB$30,BV10&lt;&gt;"",BT10=""),AND(CA10&gt;=CB$30,CA10&lt;&gt;"",BT10=""),AND(CY10&gt;=DE$30,CY10&lt;&gt;"",CW10=""),AND(DD10&gt;=DE$30,DD10&lt;&gt;"",CW10=""),AND(ED10&gt;=EJ$30,ED10&lt;&gt;""),AND(EI10&gt;=EJ$30,EI10&lt;&gt;""),AND(FF10&gt;=FL$30,FF10&lt;&gt;""),AND(FK10&gt;=FL$30,FK10&lt;&gt;""),AND(GH10&gt;=GN$30,GH10&lt;&gt;""),AND(GM10&gt;=GN$30,GM10&lt;&gt;""),AND(HJ10&gt;=HP$30,HJ10&lt;&gt;""),AND(HO10&gt;=HP$30,HO10&lt;&gt;""),AND(IL10&gt;=IR$30,IL10&lt;&gt;""),AND(IQ10&gt;=IR$30,IQ10&lt;&gt;""),AND(JN10&gt;=JT$30,JN10&lt;&gt;""),AND(JS10&gt;=JT$30,JS10&lt;&gt;""),AND(KP10&gt;=KV$30,KP10&lt;&gt;""),AND(KU10&gt;=KV$30,KU10&lt;&gt;""),AND(LR10&gt;=LX$30,LR10&lt;&gt;""),AND(LW10&gt;=LX$30,LW10&lt;&gt;""),AND(MT10&gt;=MZ$30,MT10&lt;&gt;""),AND(MY10&gt;=MZ$30,MY10&lt;&gt;""),AND(NV10&gt;=OB$30,NV10&lt;&gt;""),AND(OA10&gt;=OB$30,OA10&lt;&gt;""),AND(OX10&gt;=PD$30,OX10&lt;&gt;""),AND(PC10&gt;=PD$30,PC10&lt;&gt;""),AND(PZ10&gt;=QF$30,PZ10&lt;&gt;""),AND(QE10&gt;=QF$30,QE10&lt;&gt;"")),"P","")</f>
        <v>P</v>
      </c>
      <c r="J10" s="36" t="str">
        <f>IF(AND(I10="P",H10=""),"No DD",IF(OR(AND(AU10&gt;=AY$29,AV10&gt;=AY$33,AU10&lt;&gt;"",AQ10=""),AND(BX10&gt;=CB$29,BY10&gt;=CB$33,BX10&lt;&gt;"",BT10=""),AND(DA10&gt;=DE$29,DB10&gt;=DE$33,DA10&lt;&gt;"",CW10=""),AND(EF10&gt;=EJ$29,EG10&gt;=EJ$33,EF10&lt;&gt;""),AND(FH10&gt;=FL$29,FI10&gt;=FL$33,FH10&lt;&gt;""),AND(GJ10&gt;=GN$29,GK10&gt;=GN$33,GJ10&lt;&gt;""),AND(HL10&gt;=HP$29,HM10&gt;=HP$33,HL10&lt;&gt;""),AND(IN10&gt;=IR$29,IO10&gt;=IR$33,IN10&lt;&gt;""),AND(JP10&gt;=JT$29,JQ10&gt;=JT$33,JP10&lt;&gt;""),AND(KR10&gt;=KV$29,KS10&gt;=KV$33,KR10&lt;&gt;""),AND(LT10&gt;=LX$29,LU10&gt;=LX$33,LT10&lt;&gt;""),AND(MV10&gt;=MZ$29,MW10&gt;=MZ$33,MV10&lt;&gt;""),AND(NX10&gt;=OB$29,NY10&gt;=OB$33,NX10&lt;&gt;""),AND(OZ10&gt;=PD$29,PA10&gt;=PD$33,OZ10&lt;&gt;""),AND(QB10&gt;=QF$29,QC10&gt;=QF$33,QB10&lt;&gt;"")),"Merit",IF(OR(AND(AU10&gt;=AY$28,AV10&gt;=AY$32,AU10&lt;&gt;"",AQ10=""),AND(BX10&gt;=CB$28,BY10&gt;=CB$32,BX10&lt;&gt;"",BT10=""),AND(DA10&gt;=DE$28,DB10&gt;=DE$32,DA10&lt;&gt;"",CW10=""),AND(EF10&gt;=EJ$28,EG10&gt;=EJ$32,EF10&lt;&gt;""),AND(FH10&gt;=FL$28,FI10&gt;=FL$32,FH10&lt;&gt;""),AND(GJ10&gt;=GN$28,GK10&gt;=GN$32,GJ10&lt;&gt;""),AND(HL10&gt;=HP$28,HM10&gt;=HP$32,HL10&lt;&gt;""),AND(IN10&gt;=IR$28,IO10&gt;=IR$32,IN10&lt;&gt;""),AND(JP10&gt;=JT$28,JQ10&gt;=JT$32,JP10&lt;&gt;""),AND(KR10&gt;=KV$28,KS10&gt;=KV$32,KR10&lt;&gt;""),AND(LT10&gt;=LX$28,LU10&gt;=LX$32,LT10&lt;&gt;""),AND(MV10&gt;=MZ$28,MW10&gt;=MZ$32,MV10&lt;&gt;""),AND(NX10&gt;=OB$28,NY10&gt;=OB$32,NX10&lt;&gt;""),AND(OZ10&gt;=PD$28,PA10&gt;=PD$32,OZ10&lt;&gt;""),AND(QB10&gt;=QF$28,QC10&gt;=QF$32,QB10&lt;&gt;"")),"Excellence",IF(K10="P","Worlds Team",IF(H10="P","National Team","")))))</f>
        <v>National Team</v>
      </c>
      <c r="K10" s="3" t="str">
        <f>IF(OR(AND(AU10&gt;=AY$27,AV10&gt;=AY$31,AU10&lt;&gt;"",AQ10=""),AND(BX10&gt;=CB$27,BY10&gt;=CB$31,BX10&lt;&gt;"",BT10=""),AND(DA10&gt;=DE$27,DB10&gt;=DE$31,DA10&lt;&gt;"",CW10=""),AND(EF10&gt;=EJ$27,EG10&gt;=EJ$31,EF10&lt;&gt;""),AND(FH10&gt;=FL$27,FI10&gt;=FL$31,FH10&lt;&gt;""),AND(GJ10&gt;=GN$27,GK10&gt;=GN$31,GJ10&lt;&gt;""),AND(HL10&gt;=HP$27,HM10&gt;=HP$31,HL10&lt;&gt;""),AND(IN10&gt;=IR$27,IO10&gt;=IR$31,IN10&lt;&gt;""),AND(JP10&gt;=JT$27,JQ10&gt;=JT$31,JP10&lt;&gt;""),AND(KR10&gt;=KV$27,KS10&gt;=KV$31,KR10&lt;&gt;""),AND(LT10&gt;=LX$27,LU10&gt;=LX$31,LT10&lt;&gt;""),AND(MV10&gt;=MZ$27,MW10&gt;=MZ$31,MV10&lt;&gt;""),AND(NX10&gt;=OB$27,NY10&gt;=OB$31,NX10&lt;&gt;""),AND(OZ10&gt;=PD$27,PA10&gt;=PD$31,OZ10&lt;&gt;""),AND(QB10&gt;=QF$27,QC10&gt;=QF$31,QB10&lt;&gt;"")),"P","")</f>
        <v/>
      </c>
      <c r="L10" s="8">
        <f>IF(COUNT(AS10,BV10,CY10)&gt;0,LARGE((AS10,BV10,CY10),1),0)</f>
        <v>44.2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41.4</v>
      </c>
      <c r="O10" s="8" t="str">
        <f>IF(N10=0,"",IF(N10=CY10,$CC$1,IF(N10=BV10,$AZ$1,IF(N10=AS10,$W$1,""))))</f>
        <v>2023 3rd Domestic Trial</v>
      </c>
      <c r="P10" s="8">
        <f>IF(COUNT(AT10,BW10,CZ10)&gt;0,LARGE((AT10,BW10,CZ10),1),0)</f>
        <v>22.2</v>
      </c>
      <c r="Q10" s="8" t="str">
        <f>IF(P10=0,"",IF(P10=CZ10,$CC$1,IF(P10=BW10,$AZ$1,IF(P10=AT10,$W$1,""))))</f>
        <v>2023 3rd Domestic Trial</v>
      </c>
      <c r="R10" s="8">
        <f>IF(MAX(AX10,CA10,DD10)&gt;0,MAX(AX10,CA10,DD10),0)</f>
        <v>42.8</v>
      </c>
      <c r="S10" s="8" t="str">
        <f>IF(R10=0,"",IF(R10=DD10,$CC$1,IF(R10=CA10,$AZ$1,IF(R10=AX10,$W$1,""))))</f>
        <v>2024 Elite Canada</v>
      </c>
      <c r="T10" s="8">
        <f>IF(MAX(DF10:DH10)&gt;0,MAX(DF10:DH10),"")</f>
        <v>2.7000000000000028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>
        <v>16.2</v>
      </c>
      <c r="X10" s="19">
        <v>6</v>
      </c>
      <c r="Y10" s="19">
        <v>2</v>
      </c>
      <c r="Z10" s="19">
        <v>0</v>
      </c>
      <c r="AA10" s="19">
        <v>16.3</v>
      </c>
      <c r="AB10" s="19">
        <v>4.9000000000000004</v>
      </c>
      <c r="AC10" s="19">
        <v>0</v>
      </c>
      <c r="AD10" s="19">
        <v>0</v>
      </c>
      <c r="AE10" s="19">
        <v>16.5</v>
      </c>
      <c r="AF10" s="19">
        <v>5.7</v>
      </c>
      <c r="AG10" s="19">
        <v>0</v>
      </c>
      <c r="AH10" s="19">
        <v>0</v>
      </c>
      <c r="AI10" s="19">
        <v>15.3</v>
      </c>
      <c r="AJ10" s="19">
        <v>6</v>
      </c>
      <c r="AK10" s="19">
        <v>0</v>
      </c>
      <c r="AL10" s="19">
        <v>0</v>
      </c>
      <c r="AM10" s="19">
        <v>14.8</v>
      </c>
      <c r="AN10" s="19">
        <v>3.7</v>
      </c>
      <c r="AO10" s="19">
        <v>0</v>
      </c>
      <c r="AP10" s="19">
        <v>0</v>
      </c>
      <c r="AQ10" s="27"/>
      <c r="AR10" s="40">
        <f>IF(SUM(X10,AB10)&gt;0,SUM(X10,AB10),"")</f>
        <v>10.9</v>
      </c>
      <c r="AS10" s="40">
        <f>IF(SUM(W10:X10,Z10:AB10,AD10)-Y10-AC10&gt;0,SUM(W10:X10,Z10:AB10,AD10)-Y10-AC10,"")</f>
        <v>41.4</v>
      </c>
      <c r="AT10" s="40">
        <f>IF(SUM(AE10:AF10,AH10)-AG10&gt;0,SUM(AE10:AF10,AH10)-AG10,"")</f>
        <v>22.2</v>
      </c>
      <c r="AU10" s="40">
        <f>IF(SUM(X10,AB10,AF10)&gt;0,SUM(X10,AB10,AF10),"")</f>
        <v>16.600000000000001</v>
      </c>
      <c r="AV10" s="40">
        <f>IF(SUM(AS10,AT10)&gt;0,SUM(AS10,AT10),"")</f>
        <v>63.599999999999994</v>
      </c>
      <c r="AW10" s="40">
        <f>IF(SUM(AJ10,AN10)&gt;0,SUM(AJ10,AN10),"")</f>
        <v>9.6999999999999993</v>
      </c>
      <c r="AX10" s="40">
        <f>IF(SUM(AI10:AJ10,AL10:AN10,AP10)-SUM(AK10,AO10)&gt;0,SUM(AI10:AJ10,AL10:AN10,AP10)-SUM(AK10,AO10),"")</f>
        <v>39.800000000000004</v>
      </c>
      <c r="AY10" s="40">
        <f>IF(SUM(AS10,AT10,AX10)&gt;0,SUM(AS10,AT10,AX10),"")</f>
        <v>103.4</v>
      </c>
      <c r="AZ10" s="18">
        <v>16.8</v>
      </c>
      <c r="BA10" s="18">
        <v>5.3</v>
      </c>
      <c r="BB10" s="18">
        <v>0.2</v>
      </c>
      <c r="BC10" s="18">
        <v>0</v>
      </c>
      <c r="BD10" s="18">
        <v>17.3</v>
      </c>
      <c r="BE10" s="18">
        <v>5</v>
      </c>
      <c r="BF10" s="18">
        <v>0</v>
      </c>
      <c r="BG10" s="18">
        <v>0</v>
      </c>
      <c r="BH10" s="18">
        <v>15.8</v>
      </c>
      <c r="BI10" s="18">
        <v>5.3</v>
      </c>
      <c r="BJ10" s="18">
        <v>0.4</v>
      </c>
      <c r="BK10" s="18">
        <v>0</v>
      </c>
      <c r="BL10" s="18">
        <v>14.8</v>
      </c>
      <c r="BM10" s="18">
        <v>6.1</v>
      </c>
      <c r="BN10" s="18">
        <v>0.4</v>
      </c>
      <c r="BO10" s="18">
        <v>0</v>
      </c>
      <c r="BP10" s="18">
        <v>16.5</v>
      </c>
      <c r="BQ10" s="18">
        <v>5.8</v>
      </c>
      <c r="BR10" s="18">
        <v>0</v>
      </c>
      <c r="BS10" s="18">
        <v>0</v>
      </c>
      <c r="BT10" s="28"/>
      <c r="BU10" s="11">
        <f>IF(SUM(BA10,BE10)&gt;0,SUM(BA10,BE10),"")</f>
        <v>10.3</v>
      </c>
      <c r="BV10" s="11">
        <f>IF(SUM(AZ10:BA10,BC10:BE10,BG10)-BB10-BF10&gt;0,SUM(AZ10:BA10,BC10:BE10,BG10)-BB10-BF10,"")</f>
        <v>44.2</v>
      </c>
      <c r="BW10" s="11">
        <f>IF(SUM(BH10:BI10,BK10)-BJ10&gt;0,SUM(BH10:BI10,BK10)-BJ10,"")</f>
        <v>20.700000000000003</v>
      </c>
      <c r="BX10" s="11">
        <f>IF(SUM(BA10,BE10,BI10)&gt;0,SUM(BA10,BE10,BI10),"")</f>
        <v>15.600000000000001</v>
      </c>
      <c r="BY10" s="11">
        <f>IF(SUM(BV10,BW10)&gt;0,SUM(BV10,BW10),"")</f>
        <v>64.900000000000006</v>
      </c>
      <c r="BZ10" s="11">
        <f>IF(SUM(BM10,BQ10)&gt;0,SUM(BM10,BQ10),"")</f>
        <v>11.899999999999999</v>
      </c>
      <c r="CA10" s="11">
        <f>IF(SUM(BL10:BM10,BO10:BQ10,BS10)-SUM(BN10,BR10)&gt;0,SUM(BL10:BM10,BO10:BQ10,BS10)-SUM(BN10,BR10),"")</f>
        <v>42.8</v>
      </c>
      <c r="CB10" s="11">
        <f>IF(SUM(BV10,BW10,CA10)&gt;0,SUM(BV10,BW10,CA10),"")</f>
        <v>107.7</v>
      </c>
      <c r="CC10" s="19">
        <v>15.8</v>
      </c>
      <c r="CD10" s="19">
        <v>4.9000000000000004</v>
      </c>
      <c r="CE10" s="19">
        <v>4.5999999999999996</v>
      </c>
      <c r="CF10" s="19">
        <v>0</v>
      </c>
      <c r="CG10" s="19">
        <v>14.4</v>
      </c>
      <c r="CH10" s="19">
        <v>8.1</v>
      </c>
      <c r="CI10" s="19">
        <v>4.4000000000000004</v>
      </c>
      <c r="CJ10" s="19">
        <v>0</v>
      </c>
      <c r="CK10" s="19">
        <v>16.7</v>
      </c>
      <c r="CL10" s="19">
        <v>5</v>
      </c>
      <c r="CM10" s="19">
        <v>0</v>
      </c>
      <c r="CN10" s="19">
        <v>0</v>
      </c>
      <c r="CO10" s="19"/>
      <c r="CP10" s="19"/>
      <c r="CQ10" s="19"/>
      <c r="CR10" s="19"/>
      <c r="CS10" s="19"/>
      <c r="CT10" s="19"/>
      <c r="CU10" s="19"/>
      <c r="CV10" s="19"/>
      <c r="CW10" s="27"/>
      <c r="CX10" s="40">
        <f>IF(SUM(CD10,CH10)&gt;0,SUM(CD10,CH10),"")</f>
        <v>13</v>
      </c>
      <c r="CY10" s="40">
        <f>IF(SUM(CC10:CD10,CF10:CH10,CJ10)-CE10-CI10&gt;0,SUM(CC10:CD10,CF10:CH10,CJ10)-CE10-CI10,"")</f>
        <v>34.200000000000003</v>
      </c>
      <c r="CZ10" s="40">
        <f>IF(SUM(CK10:CL10,CN10)-CM10&gt;0,SUM(CK10:CL10,CN10)-CM10,"")</f>
        <v>21.7</v>
      </c>
      <c r="DA10" s="40">
        <f>IF(SUM(CD10,CH10,CL10)&gt;0,SUM(CD10,CH10,CL10),"")</f>
        <v>18</v>
      </c>
      <c r="DB10" s="40">
        <f>IF(SUM(CY10,CZ10)&gt;0,SUM(CY10,CZ10),"")</f>
        <v>55.900000000000006</v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>
        <f>IF(SUM(CY10,CZ10,DD10)&gt;0,SUM(CY10,CZ10,DD10),"")</f>
        <v>55.900000000000006</v>
      </c>
      <c r="DF10" s="50">
        <f>IF(MAX(ED10,FF10,GH10,HJ10,IL10,JN10,KP10,LR10,MT10,NV10,OX10,PZ10)-IF(N10="",0,N10)&gt;0.001,MAX(ED10,FF10,GH10,HJ10,IL10,JN10,KP10,LR10,MT10,NV10,OX10,PZ10)-IF(N10="",0,N10),"")</f>
        <v>2.7000000000000028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>
        <v>17.399999999999999</v>
      </c>
      <c r="GP10" s="18">
        <v>4.2</v>
      </c>
      <c r="GQ10" s="18">
        <v>0</v>
      </c>
      <c r="GR10" s="18">
        <v>0</v>
      </c>
      <c r="GS10" s="18">
        <v>16.8</v>
      </c>
      <c r="GT10" s="18">
        <v>5.7</v>
      </c>
      <c r="GU10" s="18">
        <v>0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>IF(SUM(GP10,GT10)&gt;0,SUM(GP10,GT10),"")</f>
        <v>9.9</v>
      </c>
      <c r="HJ10" s="11">
        <f>IF(SUM(GO10:GP10,GR10:GT10,GV10)-GQ10-GU10&gt;0,SUM(GO10:GP10,GR10:GT10,GV10)-GQ10-GU10,"")</f>
        <v>44.1</v>
      </c>
      <c r="HK10" s="11" t="str">
        <f>IF(SUM(GW10:GX10,GZ10)-GY10&gt;0,SUM(GW10:GX10,GZ10)-GY10,"")</f>
        <v/>
      </c>
      <c r="HL10" s="11">
        <f>IF(SUM(GP10,GT10,GX10)&gt;0,SUM(GP10,GT10,GX10),"")</f>
        <v>9.9</v>
      </c>
      <c r="HM10" s="11">
        <f>IF(SUM(HJ10,HK10)&gt;0,SUM(HJ10,HK10),"")</f>
        <v>44.1</v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>
        <f>IF(SUM(HJ10,HK10,HO10)&gt;0,SUM(HJ10,HK10,HO10),"")</f>
        <v>44.1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16.3</v>
      </c>
      <c r="QH10" s="22">
        <f>IF($CW10="P",CD10,(CD10+BA10)/2)</f>
        <v>5.0999999999999996</v>
      </c>
      <c r="QI10" s="22">
        <f>IF($CW10="P",CE10,(CE10+BB10)/2)</f>
        <v>2.4</v>
      </c>
      <c r="QJ10" s="22">
        <f>IF($CW10="P",CF10,(CF10+BC10)/2)</f>
        <v>0</v>
      </c>
      <c r="QK10" s="22">
        <f>IF($CW10="P",CG10,(CG10+BD10)/2)</f>
        <v>15.850000000000001</v>
      </c>
      <c r="QL10" s="22">
        <f>IF($CW10="P",CH10,(CH10+BE10)/2)</f>
        <v>6.55</v>
      </c>
      <c r="QM10" s="22">
        <f>IF($CW10="P",CI10,(CI10+BF10)/2)</f>
        <v>2.2000000000000002</v>
      </c>
      <c r="QN10" s="22">
        <f>IF($CW10="P",CJ10,(CJ10+BG10)/2)</f>
        <v>0</v>
      </c>
      <c r="QO10" s="22">
        <f>IF($CW10="P",CK10,(CK10+BH10)/2)</f>
        <v>16.25</v>
      </c>
      <c r="QP10" s="22">
        <f>IF($CW10="P",CL10,(CL10+BI10)/2)</f>
        <v>5.15</v>
      </c>
      <c r="QQ10" s="22">
        <f>IF($CW10="P",CM10,(CM10+BJ10)/2)</f>
        <v>0.2</v>
      </c>
      <c r="QR10" s="22">
        <f>IF($CW10="P",CN10,(CN10+BK10)/2)</f>
        <v>0</v>
      </c>
      <c r="QS10" s="22">
        <f>IF($CW10="P",CO10,(CO10+BL10)/2)</f>
        <v>7.4</v>
      </c>
      <c r="QT10" s="22">
        <f>IF($CW10="P",CP10,(CP10+BM10)/2)</f>
        <v>3.05</v>
      </c>
      <c r="QU10" s="22">
        <f>IF($CW10="P",CQ10,(CQ10+BN10)/2)</f>
        <v>0.2</v>
      </c>
      <c r="QV10" s="22">
        <f>IF($CW10="P",CR10,(CR10+BO10)/2)</f>
        <v>0</v>
      </c>
      <c r="QW10" s="22">
        <f>IF($CW10="P",CS10,(CS10+BP10)/2)</f>
        <v>8.25</v>
      </c>
      <c r="QX10" s="22">
        <f>IF($CW10="P",CT10,(CT10+BQ10)/2)</f>
        <v>2.9</v>
      </c>
      <c r="QY10" s="22">
        <f>IF($CW10="P",CU10,(CU10+BR10)/2)</f>
        <v>0</v>
      </c>
      <c r="QZ10" s="22">
        <f>IF($CW10="P",CV10,(CV10+BS10)/2)</f>
        <v>0</v>
      </c>
      <c r="RA10" s="27" t="s">
        <v>46</v>
      </c>
      <c r="RB10" s="40">
        <f>IF(SUM(QH10,QL10)&gt;0,SUM(QH10,QL10),"")</f>
        <v>11.649999999999999</v>
      </c>
      <c r="RC10" s="40">
        <f>IF(SUM(QG10:QH10,QJ10:QL10,QN10)-QI10-QM10&gt;0,SUM(QG10:QH10,QJ10:QL10,QN10)-QI10-QM10,"")</f>
        <v>39.199999999999996</v>
      </c>
      <c r="RD10" s="40">
        <f>IF(SUM(QO10:QP10,QR10)-QQ10&gt;0,SUM(QO10:QP10,QR10)-QQ10,"")</f>
        <v>21.2</v>
      </c>
      <c r="RE10" s="40">
        <f>IF(SUM(QH10,QL10,QP10)&gt;0,SUM(QH10,QL10,QP10),"")</f>
        <v>16.799999999999997</v>
      </c>
      <c r="RF10" s="40">
        <f>IF(SUM(RC10,RD10)&gt;0,SUM(RC10,RD10),"")</f>
        <v>60.399999999999991</v>
      </c>
      <c r="RG10" s="40">
        <f>IF(SUM(QT10,QX10)&gt;0,SUM(QT10,QX10),"")</f>
        <v>5.9499999999999993</v>
      </c>
      <c r="RH10" s="40">
        <f>IF(SUM(QS10:QT10,QV10:QX10,QZ10)-SUM(QU10,QY10)&gt;0,SUM(QS10:QT10,QV10:QX10,QZ10)-SUM(QU10,QY10),"")</f>
        <v>21.4</v>
      </c>
      <c r="RI10" s="40">
        <f>IF(SUM(RC10,RD10,RH10)&gt;0,SUM(RC10,RD10,RH10),"")</f>
        <v>81.799999999999983</v>
      </c>
    </row>
    <row r="11" spans="1:477" x14ac:dyDescent="0.2">
      <c r="A11" s="4" cm="1">
        <f t="array" ref="A11">IF(AND(J11&lt;&gt;"",J11&lt;&gt;"No DD"),SUMPRODUCT((J$4:J$24&lt;&gt;"")*(J$4:J$24&lt;&gt;"No DD")*(F$4:F$24&gt;F11))+1,IF(J11="No DD",SUMPRODUCT((J$4:J$24="No DD")*(F$4:F$24&gt;F11))+1+SUMPRODUCT((J$4:J$24&lt;&gt;"")*(J$4:J$24&lt;&gt;"No DD")),""))</f>
        <v>8</v>
      </c>
      <c r="B11" s="4" cm="1">
        <f t="array" ref="B11">IF(AND(J11&lt;&gt;"",J11&lt;&gt;"No DD",G11=""),SUMPRODUCT((J$4:J$24&lt;&gt;"")*(J$4:J$24&lt;&gt;"No DD")*(G$4:G$24="")*(F$4:F$24&gt;F11))+1,IF(J11="No DD",SUMPRODUCT((J$4:J$24="No DD")*(F$4:F$24&gt;F11)*(G$4:G$24=""))+1+SUMPRODUCT((J$4:J$24&lt;&gt;"")*(G$4:G$24="")*(J$4:J$24&lt;&gt;"No DD")),""))</f>
        <v>3</v>
      </c>
      <c r="C11" s="5" t="s">
        <v>118</v>
      </c>
      <c r="D11" s="4" t="s">
        <v>4</v>
      </c>
      <c r="E11" s="4">
        <v>2004</v>
      </c>
      <c r="F11" s="9">
        <f>SUM(L11:T11)+SUM(L11:P11)*0.0000001+SUM(L11)*0.0000000000001</f>
        <v>151.7000062900041</v>
      </c>
      <c r="G11" s="66"/>
      <c r="H11" s="3" t="str">
        <f>IF(OR(AND(AR11&gt;=AY$26,AS11&gt;=AY$30,AR11&lt;&gt;"",AQ11=""),AND(AW11&gt;=AY$26,AX11&gt;=AY$30,AW11&lt;&gt;"",AQ11=""),AND(BU11&gt;=CB$26,BV11&gt;=CB$30,BU11&lt;&gt;"",BT11=""),AND(BZ11&gt;=CB$26,CA11&gt;=CB$30,BZ11&lt;&gt;"",BT11=""),AND(CX11&gt;=DE$26,CY11&gt;=DE$30,CX11&lt;&gt;"",CW11=""),AND(DC11&gt;=DE$26,DD11&gt;=DE$30,DC11&lt;&gt;""),AND(EC11&gt;=EJ$26,ED11&gt;=EJ$30,EC11&lt;&gt;""),AND(EH11&gt;=EJ$26,EI11&gt;=EJ$30,EH11&lt;&gt;""),AND(FE11&gt;=FL$26,FF11&gt;=FL$30,FE11&lt;&gt;""),AND(FJ11&gt;=FL$26,FK11&gt;=FL$30,FJ11&lt;&gt;""),AND(GG11&gt;=GN$26,GH11&gt;=GN$30,GG11&lt;&gt;""),AND(GL11&gt;=GN$26,GM11&gt;=GN$30,GL11&lt;&gt;""),AND(HI11&gt;=HP$26,HJ11&gt;=HP$30,HI11&lt;&gt;""),AND(HN11&gt;=HP$26,HO11&gt;=HP$30,HN11&lt;&gt;""),AND(IK11&gt;=IR$26,IL11&gt;=IR$30,IK11&lt;&gt;""),AND(IP11&gt;=IR$26,IQ11&gt;=IR$30,IP11&lt;&gt;""),AND(JM11&gt;=JT$26,JN11&gt;=JT$30,JM11&lt;&gt;""),AND(JR11&gt;=JT$26,JS11&gt;=JT$30,JR11&lt;&gt;""),AND(KO11&gt;=KV$26,KP11&gt;=KV$30,KO11&lt;&gt;""),AND(KT11&gt;=KV$26,KU11&gt;=KV$30,KT11&lt;&gt;""),AND(LQ11&gt;=LX$26,LR11&gt;=LX$30,LQ11&lt;&gt;""),AND(LV11&gt;=LX$26,LW11&gt;=LX$30,LV11&lt;&gt;""),AND(MS11&gt;=MZ$26,MT11&gt;=MZ$30,MS11&lt;&gt;""),AND(MX11&gt;=MZ$26,MY11&gt;=MZ$30,MX11&lt;&gt;""),AND(NU11&gt;=OB$26,NV11&gt;=OB$30,NU11&lt;&gt;""),AND(NZ11&gt;=OB$26,OA11&gt;=OB$30,NZ11&lt;&gt;""),AND(OW11&gt;=PD$26,OX11&gt;=PD$30,OW11&lt;&gt;""),AND(PB11&gt;=PD$26,PC11&gt;=PD$30,PB11&lt;&gt;""),AND(PY11&gt;=QF$26,PZ11&gt;=QF$30,PY11&lt;&gt;""),AND(QD11&gt;=QF$26,QE11&gt;=QF$30,QD11&lt;&gt;"")),"P","")</f>
        <v>P</v>
      </c>
      <c r="I11" s="3" t="str">
        <f>IF(OR(AND(AS11&gt;=AY$30,AS11&lt;&gt;"",AQ11=""),AND(AX11&gt;=AY$30,AX11&lt;&gt;"",AQ11=""),AND(BV11&gt;=CB$30,BV11&lt;&gt;"",BT11=""),AND(CA11&gt;=CB$30,CA11&lt;&gt;"",BT11=""),AND(CY11&gt;=DE$30,CY11&lt;&gt;"",CW11=""),AND(DD11&gt;=DE$30,DD11&lt;&gt;"",CW11=""),AND(ED11&gt;=EJ$30,ED11&lt;&gt;""),AND(EI11&gt;=EJ$30,EI11&lt;&gt;""),AND(FF11&gt;=FL$30,FF11&lt;&gt;""),AND(FK11&gt;=FL$30,FK11&lt;&gt;""),AND(GH11&gt;=GN$30,GH11&lt;&gt;""),AND(GM11&gt;=GN$30,GM11&lt;&gt;""),AND(HJ11&gt;=HP$30,HJ11&lt;&gt;""),AND(HO11&gt;=HP$30,HO11&lt;&gt;""),AND(IL11&gt;=IR$30,IL11&lt;&gt;""),AND(IQ11&gt;=IR$30,IQ11&lt;&gt;""),AND(JN11&gt;=JT$30,JN11&lt;&gt;""),AND(JS11&gt;=JT$30,JS11&lt;&gt;""),AND(KP11&gt;=KV$30,KP11&lt;&gt;""),AND(KU11&gt;=KV$30,KU11&lt;&gt;""),AND(LR11&gt;=LX$30,LR11&lt;&gt;""),AND(LW11&gt;=LX$30,LW11&lt;&gt;""),AND(MT11&gt;=MZ$30,MT11&lt;&gt;""),AND(MY11&gt;=MZ$30,MY11&lt;&gt;""),AND(NV11&gt;=OB$30,NV11&lt;&gt;""),AND(OA11&gt;=OB$30,OA11&lt;&gt;""),AND(OX11&gt;=PD$30,OX11&lt;&gt;""),AND(PC11&gt;=PD$30,PC11&lt;&gt;""),AND(PZ11&gt;=QF$30,PZ11&lt;&gt;""),AND(QE11&gt;=QF$30,QE11&lt;&gt;"")),"P","")</f>
        <v>P</v>
      </c>
      <c r="J11" s="36" t="str">
        <f>IF(AND(I11="P",H11=""),"No DD",IF(OR(AND(AU11&gt;=AY$29,AV11&gt;=AY$33,AU11&lt;&gt;"",AQ11=""),AND(BX11&gt;=CB$29,BY11&gt;=CB$33,BX11&lt;&gt;"",BT11=""),AND(DA11&gt;=DE$29,DB11&gt;=DE$33,DA11&lt;&gt;"",CW11=""),AND(EF11&gt;=EJ$29,EG11&gt;=EJ$33,EF11&lt;&gt;""),AND(FH11&gt;=FL$29,FI11&gt;=FL$33,FH11&lt;&gt;""),AND(GJ11&gt;=GN$29,GK11&gt;=GN$33,GJ11&lt;&gt;""),AND(HL11&gt;=HP$29,HM11&gt;=HP$33,HL11&lt;&gt;""),AND(IN11&gt;=IR$29,IO11&gt;=IR$33,IN11&lt;&gt;""),AND(JP11&gt;=JT$29,JQ11&gt;=JT$33,JP11&lt;&gt;""),AND(KR11&gt;=KV$29,KS11&gt;=KV$33,KR11&lt;&gt;""),AND(LT11&gt;=LX$29,LU11&gt;=LX$33,LT11&lt;&gt;""),AND(MV11&gt;=MZ$29,MW11&gt;=MZ$33,MV11&lt;&gt;""),AND(NX11&gt;=OB$29,NY11&gt;=OB$33,NX11&lt;&gt;""),AND(OZ11&gt;=PD$29,PA11&gt;=PD$33,OZ11&lt;&gt;""),AND(QB11&gt;=QF$29,QC11&gt;=QF$33,QB11&lt;&gt;"")),"Merit",IF(OR(AND(AU11&gt;=AY$28,AV11&gt;=AY$32,AU11&lt;&gt;"",AQ11=""),AND(BX11&gt;=CB$28,BY11&gt;=CB$32,BX11&lt;&gt;"",BT11=""),AND(DA11&gt;=DE$28,DB11&gt;=DE$32,DA11&lt;&gt;"",CW11=""),AND(EF11&gt;=EJ$28,EG11&gt;=EJ$32,EF11&lt;&gt;""),AND(FH11&gt;=FL$28,FI11&gt;=FL$32,FH11&lt;&gt;""),AND(GJ11&gt;=GN$28,GK11&gt;=GN$32,GJ11&lt;&gt;""),AND(HL11&gt;=HP$28,HM11&gt;=HP$32,HL11&lt;&gt;""),AND(IN11&gt;=IR$28,IO11&gt;=IR$32,IN11&lt;&gt;""),AND(JP11&gt;=JT$28,JQ11&gt;=JT$32,JP11&lt;&gt;""),AND(KR11&gt;=KV$28,KS11&gt;=KV$32,KR11&lt;&gt;""),AND(LT11&gt;=LX$28,LU11&gt;=LX$32,LT11&lt;&gt;""),AND(MV11&gt;=MZ$28,MW11&gt;=MZ$32,MV11&lt;&gt;""),AND(NX11&gt;=OB$28,NY11&gt;=OB$32,NX11&lt;&gt;""),AND(OZ11&gt;=PD$28,PA11&gt;=PD$32,OZ11&lt;&gt;""),AND(QB11&gt;=QF$28,QC11&gt;=QF$32,QB11&lt;&gt;"")),"Excellence",IF(K11="P","Worlds Team",IF(H11="P","National Team","")))))</f>
        <v>National Team</v>
      </c>
      <c r="K11" s="3" t="str">
        <f>IF(OR(AND(AU11&gt;=AY$27,AV11&gt;=AY$31,AU11&lt;&gt;"",AQ11=""),AND(BX11&gt;=CB$27,BY11&gt;=CB$31,BX11&lt;&gt;"",BT11=""),AND(DA11&gt;=DE$27,DB11&gt;=DE$31,DA11&lt;&gt;"",CW11=""),AND(EF11&gt;=EJ$27,EG11&gt;=EJ$31,EF11&lt;&gt;""),AND(FH11&gt;=FL$27,FI11&gt;=FL$31,FH11&lt;&gt;""),AND(GJ11&gt;=GN$27,GK11&gt;=GN$31,GJ11&lt;&gt;""),AND(HL11&gt;=HP$27,HM11&gt;=HP$31,HL11&lt;&gt;""),AND(IN11&gt;=IR$27,IO11&gt;=IR$31,IN11&lt;&gt;""),AND(JP11&gt;=JT$27,JQ11&gt;=JT$31,JP11&lt;&gt;""),AND(KR11&gt;=KV$27,KS11&gt;=KV$31,KR11&lt;&gt;""),AND(LT11&gt;=LX$27,LU11&gt;=LX$31,LT11&lt;&gt;""),AND(MV11&gt;=MZ$27,MW11&gt;=MZ$31,MV11&lt;&gt;""),AND(NX11&gt;=OB$27,NY11&gt;=OB$31,NX11&lt;&gt;""),AND(OZ11&gt;=PD$27,PA11&gt;=PD$31,OZ11&lt;&gt;""),AND(QB11&gt;=QF$27,QC11&gt;=QF$31,QB11&lt;&gt;"")),"P","")</f>
        <v/>
      </c>
      <c r="L11" s="8">
        <f>IF(COUNT(AS11,BV11,CY11)&gt;0,LARGE((AS11,BV11,CY11),1),0)</f>
        <v>41.300000000000004</v>
      </c>
      <c r="M11" s="8" t="str">
        <f>IF(L11=0,"",IF(L11=CY11,$CC$1,IF(L11=BV11,$AZ$1,IF(L11=AS11,$W$1,""))))</f>
        <v>2023 3rd Domestic Trial</v>
      </c>
      <c r="N11" s="8">
        <f>IF(COUNT(AS11,BV11,CY11)&gt;1,LARGE((AS11,BV11,CY11),2),0)</f>
        <v>0</v>
      </c>
      <c r="O11" s="8" t="str">
        <f>IF(N11=0,"",IF(N11=CY11,$CC$1,IF(N11=BV11,$AZ$1,IF(N11=AS11,$W$1,""))))</f>
        <v/>
      </c>
      <c r="P11" s="8">
        <f>IF(COUNT(AT11,BW11,CZ11)&gt;0,LARGE((AT11,BW11,CZ11),1),0)</f>
        <v>21.6</v>
      </c>
      <c r="Q11" s="8" t="str">
        <f>IF(P11=0,"",IF(P11=CZ11,$CC$1,IF(P11=BW11,$AZ$1,IF(P11=AT11,$W$1,""))))</f>
        <v>2023 3rd Domestic Trial</v>
      </c>
      <c r="R11" s="8">
        <f>IF(MAX(AX11,CA11,DD11)&gt;0,MAX(AX11,CA11,DD11),0)</f>
        <v>44.1</v>
      </c>
      <c r="S11" s="8" t="str">
        <f>IF(R11=0,"",IF(R11=DD11,$CC$1,IF(R11=CA11,$AZ$1,IF(R11=AX11,$W$1,""))))</f>
        <v>2023 3rd Domestic Trial</v>
      </c>
      <c r="T11" s="8">
        <f>IF(MAX(DF11:DH11)&gt;0,MAX(DF11:DH11),"")</f>
        <v>44.699999999999996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2023 WAGC (Nov 17)</v>
      </c>
      <c r="W11" s="19">
        <v>16</v>
      </c>
      <c r="X11" s="19">
        <v>5.3</v>
      </c>
      <c r="Y11" s="19">
        <v>0</v>
      </c>
      <c r="Z11" s="19">
        <v>0.6</v>
      </c>
      <c r="AA11" s="19">
        <v>14.8</v>
      </c>
      <c r="AB11" s="19">
        <v>4</v>
      </c>
      <c r="AC11" s="19">
        <v>0</v>
      </c>
      <c r="AD11" s="19">
        <v>0.6</v>
      </c>
      <c r="AE11" s="19">
        <v>16.399999999999999</v>
      </c>
      <c r="AF11" s="19">
        <v>4.5999999999999996</v>
      </c>
      <c r="AG11" s="19">
        <v>0</v>
      </c>
      <c r="AH11" s="19">
        <v>0.6</v>
      </c>
      <c r="AI11" s="19">
        <v>16.399999999999999</v>
      </c>
      <c r="AJ11" s="19">
        <v>4.5999999999999996</v>
      </c>
      <c r="AK11" s="19">
        <v>0</v>
      </c>
      <c r="AL11" s="19">
        <v>0.6</v>
      </c>
      <c r="AM11" s="19">
        <v>15.9</v>
      </c>
      <c r="AN11" s="19">
        <v>6.2</v>
      </c>
      <c r="AO11" s="19">
        <v>0.2</v>
      </c>
      <c r="AP11" s="19">
        <v>0.6</v>
      </c>
      <c r="AQ11" s="27"/>
      <c r="AR11" s="40">
        <f>IF(SUM(X11,AB11)&gt;0,SUM(X11,AB11),"")</f>
        <v>9.3000000000000007</v>
      </c>
      <c r="AS11" s="40">
        <f>IF(SUM(W11:X11,Z11:AB11,AD11)-Y11-AC11&gt;0,SUM(W11:X11,Z11:AB11,AD11)-Y11-AC11,"")</f>
        <v>41.300000000000004</v>
      </c>
      <c r="AT11" s="40">
        <f>IF(SUM(AE11:AF11,AH11)-AG11&gt;0,SUM(AE11:AF11,AH11)-AG11,"")</f>
        <v>21.6</v>
      </c>
      <c r="AU11" s="40">
        <f>IF(SUM(X11,AB11,AF11)&gt;0,SUM(X11,AB11,AF11),"")</f>
        <v>13.9</v>
      </c>
      <c r="AV11" s="40">
        <f>IF(SUM(AS11,AT11)&gt;0,SUM(AS11,AT11),"")</f>
        <v>62.900000000000006</v>
      </c>
      <c r="AW11" s="40">
        <f>IF(SUM(AJ11,AN11)&gt;0,SUM(AJ11,AN11),"")</f>
        <v>10.8</v>
      </c>
      <c r="AX11" s="40">
        <f>IF(SUM(AI11:AJ11,AL11:AN11,AP11)-SUM(AK11,AO11)&gt;0,SUM(AI11:AJ11,AL11:AN11,AP11)-SUM(AK11,AO11),"")</f>
        <v>44.1</v>
      </c>
      <c r="AY11" s="40">
        <f>IF(SUM(AS11,AT11,AX11)&gt;0,SUM(AS11,AT11,AX11),"")</f>
        <v>107</v>
      </c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28"/>
      <c r="BU11" s="11" t="str">
        <f>IF(SUM(BA11,BE11)&gt;0,SUM(BA11,BE11),"")</f>
        <v/>
      </c>
      <c r="BV11" s="11" t="str">
        <f>IF(SUM(AZ11:BA11,BC11:BE11,BG11)-BB11-BF11&gt;0,SUM(AZ11:BA11,BC11:BE11,BG11)-BB11-BF11,"")</f>
        <v/>
      </c>
      <c r="BW11" s="11" t="str">
        <f>IF(SUM(BH11:BI11,BK11)-BJ11&gt;0,SUM(BH11:BI11,BK11)-BJ11,"")</f>
        <v/>
      </c>
      <c r="BX11" s="11" t="str">
        <f>IF(SUM(BA11,BE11,BI11)&gt;0,SUM(BA11,BE11,BI11),"")</f>
        <v/>
      </c>
      <c r="BY11" s="11" t="str">
        <f>IF(SUM(BV11,BW11)&gt;0,SUM(BV11,BW11),"")</f>
        <v/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 t="str">
        <f>IF(SUM(BV11,BW11,CA11)&gt;0,SUM(BV11,BW11,CA11),"")</f>
        <v/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>IF(SUM(CD11,CH11)&gt;0,SUM(CD11,CH11),"")</f>
        <v/>
      </c>
      <c r="CY11" s="40" t="str">
        <f>IF(SUM(CC11:CD11,CF11:CH11,CJ11)-CE11-CI11&gt;0,SUM(CC11:CD11,CF11:CH11,CJ11)-CE11-CI11,"")</f>
        <v/>
      </c>
      <c r="CZ11" s="40" t="str">
        <f>IF(SUM(CK11:CL11,CN11)-CM11&gt;0,SUM(CK11:CL11,CN11)-CM11,"")</f>
        <v/>
      </c>
      <c r="DA11" s="40" t="str">
        <f>IF(SUM(CD11,CH11,CL11)&gt;0,SUM(CD11,CH11,CL11),"")</f>
        <v/>
      </c>
      <c r="DB11" s="40" t="str">
        <f>IF(SUM(CY11,CZ11)&gt;0,SUM(CY11,CZ11),"")</f>
        <v/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 t="str">
        <f>IF(SUM(CY11,CZ11,DD11)&gt;0,SUM(CY11,CZ11,DD11),"")</f>
        <v/>
      </c>
      <c r="DF11" s="50">
        <f>IF(MAX(ED11,FF11,GH11,HJ11,IL11,JN11,KP11,LR11,MT11,NV11,OX11,PZ11)-IF(N11="",0,N11)&gt;0.001,MAX(ED11,FF11,GH11,HJ11,IL11,JN11,KP11,LR11,MT11,NV11,OX11,PZ11)-IF(N11="",0,N11),"")</f>
        <v>44.699999999999996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>
        <v>16</v>
      </c>
      <c r="GP11" s="18">
        <v>6.2</v>
      </c>
      <c r="GQ11" s="18">
        <v>0</v>
      </c>
      <c r="GR11" s="18">
        <v>0</v>
      </c>
      <c r="GS11" s="18">
        <v>17.2</v>
      </c>
      <c r="GT11" s="18">
        <v>5.3</v>
      </c>
      <c r="GU11" s="18">
        <v>0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>IF(SUM(GP11,GT11)&gt;0,SUM(GP11,GT11),"")</f>
        <v>11.5</v>
      </c>
      <c r="HJ11" s="11">
        <f>IF(SUM(GO11:GP11,GR11:GT11,GV11)-GQ11-GU11&gt;0,SUM(GO11:GP11,GR11:GT11,GV11)-GQ11-GU11,"")</f>
        <v>44.699999999999996</v>
      </c>
      <c r="HK11" s="11" t="str">
        <f>IF(SUM(GW11:GX11,GZ11)-GY11&gt;0,SUM(GW11:GX11,GZ11)-GY11,"")</f>
        <v/>
      </c>
      <c r="HL11" s="11">
        <f>IF(SUM(GP11,GT11,GX11)&gt;0,SUM(GP11,GT11,GX11),"")</f>
        <v>11.5</v>
      </c>
      <c r="HM11" s="11">
        <f>IF(SUM(HJ11,HK11)&gt;0,SUM(HJ11,HK11),"")</f>
        <v>44.699999999999996</v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>
        <f>IF(SUM(HJ11,HK11,HO11)&gt;0,SUM(HJ11,HK11,HO11),"")</f>
        <v>44.699999999999996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0</v>
      </c>
      <c r="QH11" s="22">
        <f>IF($CW11="P",CD11,(CD11+BA11)/2)</f>
        <v>0</v>
      </c>
      <c r="QI11" s="22">
        <f>IF($CW11="P",CE11,(CE11+BB11)/2)</f>
        <v>0</v>
      </c>
      <c r="QJ11" s="22">
        <f>IF($CW11="P",CF11,(CF11+BC11)/2)</f>
        <v>0</v>
      </c>
      <c r="QK11" s="22">
        <f>IF($CW11="P",CG11,(CG11+BD11)/2)</f>
        <v>0</v>
      </c>
      <c r="QL11" s="22">
        <f>IF($CW11="P",CH11,(CH11+BE11)/2)</f>
        <v>0</v>
      </c>
      <c r="QM11" s="22">
        <f>IF($CW11="P",CI11,(CI11+BF11)/2)</f>
        <v>0</v>
      </c>
      <c r="QN11" s="22">
        <f>IF($CW11="P",CJ11,(CJ11+BG11)/2)</f>
        <v>0</v>
      </c>
      <c r="QO11" s="22">
        <f>IF($CW11="P",CK11,(CK11+BH11)/2)</f>
        <v>0</v>
      </c>
      <c r="QP11" s="22">
        <f>IF($CW11="P",CL11,(CL11+BI11)/2)</f>
        <v>0</v>
      </c>
      <c r="QQ11" s="22">
        <f>IF($CW11="P",CM11,(CM11+BJ11)/2)</f>
        <v>0</v>
      </c>
      <c r="QR11" s="22">
        <f>IF($CW11="P",CN11,(CN11+BK11)/2)</f>
        <v>0</v>
      </c>
      <c r="QS11" s="22">
        <f>IF($CW11="P",CO11,(CO11+BL11)/2)</f>
        <v>0</v>
      </c>
      <c r="QT11" s="22">
        <f>IF($CW11="P",CP11,(CP11+BM11)/2)</f>
        <v>0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0</v>
      </c>
      <c r="QX11" s="22">
        <f>IF($CW11="P",CT11,(CT11+BQ11)/2)</f>
        <v>0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 t="str">
        <f>IF(SUM(QH11,QL11)&gt;0,SUM(QH11,QL11),"")</f>
        <v/>
      </c>
      <c r="RC11" s="40" t="str">
        <f>IF(SUM(QG11:QH11,QJ11:QL11,QN11)-QI11-QM11&gt;0,SUM(QG11:QH11,QJ11:QL11,QN11)-QI11-QM11,"")</f>
        <v/>
      </c>
      <c r="RD11" s="40" t="str">
        <f>IF(SUM(QO11:QP11,QR11)-QQ11&gt;0,SUM(QO11:QP11,QR11)-QQ11,"")</f>
        <v/>
      </c>
      <c r="RE11" s="40" t="str">
        <f>IF(SUM(QH11,QL11,QP11)&gt;0,SUM(QH11,QL11,QP11),"")</f>
        <v/>
      </c>
      <c r="RF11" s="40" t="str">
        <f>IF(SUM(RC11,RD11)&gt;0,SUM(RC11,RD11),"")</f>
        <v/>
      </c>
      <c r="RG11" s="40" t="str">
        <f>IF(SUM(QT11,QX11)&gt;0,SUM(QT11,QX11),"")</f>
        <v/>
      </c>
      <c r="RH11" s="40" t="str">
        <f>IF(SUM(QS11:QT11,QV11:QX11,QZ11)-SUM(QU11,QY11)&gt;0,SUM(QS11:QT11,QV11:QX11,QZ11)-SUM(QU11,QY11),"")</f>
        <v/>
      </c>
      <c r="RI11" s="40" t="str">
        <f>IF(SUM(RC11,RD11,RH11)&gt;0,SUM(RC11,RD11,RH11),"")</f>
        <v/>
      </c>
    </row>
    <row r="12" spans="1:477" x14ac:dyDescent="0.2">
      <c r="A12" s="4" cm="1">
        <f t="array" ref="A12">IF(AND(J12&lt;&gt;"",J12&lt;&gt;"No DD"),SUMPRODUCT((J$4:J$24&lt;&gt;"")*(J$4:J$24&lt;&gt;"No DD")*(F$4:F$24&gt;F12))+1,IF(J12="No DD",SUMPRODUCT((J$4:J$24="No DD")*(F$4:F$24&gt;F12))+1+SUMPRODUCT((J$4:J$24&lt;&gt;"")*(J$4:J$24&lt;&gt;"No DD")),""))</f>
        <v>9</v>
      </c>
      <c r="B12" s="4" cm="1">
        <f t="array" ref="B12">IF(AND(J12&lt;&gt;"",J12&lt;&gt;"No DD",G12=""),SUMPRODUCT((J$4:J$24&lt;&gt;"")*(J$4:J$24&lt;&gt;"No DD")*(G$4:G$24="")*(F$4:F$24&gt;F12))+1,IF(J12="No DD",SUMPRODUCT((J$4:J$24="No DD")*(F$4:F$24&gt;F12)*(G$4:G$24=""))+1+SUMPRODUCT((J$4:J$24&lt;&gt;"")*(G$4:G$24="")*(J$4:J$24&lt;&gt;"No DD")),""))</f>
        <v>4</v>
      </c>
      <c r="C12" s="5" t="s">
        <v>123</v>
      </c>
      <c r="D12" s="4" t="s">
        <v>106</v>
      </c>
      <c r="E12" s="4">
        <v>2005</v>
      </c>
      <c r="F12" s="9">
        <f>SUM(L12:T12)+SUM(L12:P12)*0.0000001+SUM(L12)*0.0000000000001</f>
        <v>149.80001057000416</v>
      </c>
      <c r="G12" s="66"/>
      <c r="H12" s="3" t="str">
        <f>IF(OR(AND(AR12&gt;=AY$26,AS12&gt;=AY$30,AR12&lt;&gt;"",AQ12=""),AND(AW12&gt;=AY$26,AX12&gt;=AY$30,AW12&lt;&gt;"",AQ12=""),AND(BU12&gt;=CB$26,BV12&gt;=CB$30,BU12&lt;&gt;"",BT12=""),AND(BZ12&gt;=CB$26,CA12&gt;=CB$30,BZ12&lt;&gt;"",BT12=""),AND(CX12&gt;=DE$26,CY12&gt;=DE$30,CX12&lt;&gt;"",CW12=""),AND(DC12&gt;=DE$26,DD12&gt;=DE$30,DC12&lt;&gt;""),AND(EC12&gt;=EJ$26,ED12&gt;=EJ$30,EC12&lt;&gt;""),AND(EH12&gt;=EJ$26,EI12&gt;=EJ$30,EH12&lt;&gt;""),AND(FE12&gt;=FL$26,FF12&gt;=FL$30,FE12&lt;&gt;""),AND(FJ12&gt;=FL$26,FK12&gt;=FL$30,FJ12&lt;&gt;""),AND(GG12&gt;=GN$26,GH12&gt;=GN$30,GG12&lt;&gt;""),AND(GL12&gt;=GN$26,GM12&gt;=GN$30,GL12&lt;&gt;""),AND(HI12&gt;=HP$26,HJ12&gt;=HP$30,HI12&lt;&gt;""),AND(HN12&gt;=HP$26,HO12&gt;=HP$30,HN12&lt;&gt;""),AND(IK12&gt;=IR$26,IL12&gt;=IR$30,IK12&lt;&gt;""),AND(IP12&gt;=IR$26,IQ12&gt;=IR$30,IP12&lt;&gt;""),AND(JM12&gt;=JT$26,JN12&gt;=JT$30,JM12&lt;&gt;""),AND(JR12&gt;=JT$26,JS12&gt;=JT$30,JR12&lt;&gt;""),AND(KO12&gt;=KV$26,KP12&gt;=KV$30,KO12&lt;&gt;""),AND(KT12&gt;=KV$26,KU12&gt;=KV$30,KT12&lt;&gt;""),AND(LQ12&gt;=LX$26,LR12&gt;=LX$30,LQ12&lt;&gt;""),AND(LV12&gt;=LX$26,LW12&gt;=LX$30,LV12&lt;&gt;""),AND(MS12&gt;=MZ$26,MT12&gt;=MZ$30,MS12&lt;&gt;""),AND(MX12&gt;=MZ$26,MY12&gt;=MZ$30,MX12&lt;&gt;""),AND(NU12&gt;=OB$26,NV12&gt;=OB$30,NU12&lt;&gt;""),AND(NZ12&gt;=OB$26,OA12&gt;=OB$30,NZ12&lt;&gt;""),AND(OW12&gt;=PD$26,OX12&gt;=PD$30,OW12&lt;&gt;""),AND(PB12&gt;=PD$26,PC12&gt;=PD$30,PB12&lt;&gt;""),AND(PY12&gt;=QF$26,PZ12&gt;=QF$30,PY12&lt;&gt;""),AND(QD12&gt;=QF$26,QE12&gt;=QF$30,QD12&lt;&gt;"")),"P","")</f>
        <v>P</v>
      </c>
      <c r="I12" s="3" t="str">
        <f>IF(OR(AND(AS12&gt;=AY$30,AS12&lt;&gt;"",AQ12=""),AND(AX12&gt;=AY$30,AX12&lt;&gt;"",AQ12=""),AND(BV12&gt;=CB$30,BV12&lt;&gt;"",BT12=""),AND(CA12&gt;=CB$30,CA12&lt;&gt;"",BT12=""),AND(CY12&gt;=DE$30,CY12&lt;&gt;"",CW12=""),AND(DD12&gt;=DE$30,DD12&lt;&gt;"",CW12=""),AND(ED12&gt;=EJ$30,ED12&lt;&gt;""),AND(EI12&gt;=EJ$30,EI12&lt;&gt;""),AND(FF12&gt;=FL$30,FF12&lt;&gt;""),AND(FK12&gt;=FL$30,FK12&lt;&gt;""),AND(GH12&gt;=GN$30,GH12&lt;&gt;""),AND(GM12&gt;=GN$30,GM12&lt;&gt;""),AND(HJ12&gt;=HP$30,HJ12&lt;&gt;""),AND(HO12&gt;=HP$30,HO12&lt;&gt;""),AND(IL12&gt;=IR$30,IL12&lt;&gt;""),AND(IQ12&gt;=IR$30,IQ12&lt;&gt;""),AND(JN12&gt;=JT$30,JN12&lt;&gt;""),AND(JS12&gt;=JT$30,JS12&lt;&gt;""),AND(KP12&gt;=KV$30,KP12&lt;&gt;""),AND(KU12&gt;=KV$30,KU12&lt;&gt;""),AND(LR12&gt;=LX$30,LR12&lt;&gt;""),AND(LW12&gt;=LX$30,LW12&lt;&gt;""),AND(MT12&gt;=MZ$30,MT12&lt;&gt;""),AND(MY12&gt;=MZ$30,MY12&lt;&gt;""),AND(NV12&gt;=OB$30,NV12&lt;&gt;""),AND(OA12&gt;=OB$30,OA12&lt;&gt;""),AND(OX12&gt;=PD$30,OX12&lt;&gt;""),AND(PC12&gt;=PD$30,PC12&lt;&gt;""),AND(PZ12&gt;=QF$30,PZ12&lt;&gt;""),AND(QE12&gt;=QF$30,QE12&lt;&gt;"")),"P","")</f>
        <v>P</v>
      </c>
      <c r="J12" s="36" t="str">
        <f>IF(AND(I12="P",H12=""),"No DD",IF(OR(AND(AU12&gt;=AY$29,AV12&gt;=AY$33,AU12&lt;&gt;"",AQ12=""),AND(BX12&gt;=CB$29,BY12&gt;=CB$33,BX12&lt;&gt;"",BT12=""),AND(DA12&gt;=DE$29,DB12&gt;=DE$33,DA12&lt;&gt;"",CW12=""),AND(EF12&gt;=EJ$29,EG12&gt;=EJ$33,EF12&lt;&gt;""),AND(FH12&gt;=FL$29,FI12&gt;=FL$33,FH12&lt;&gt;""),AND(GJ12&gt;=GN$29,GK12&gt;=GN$33,GJ12&lt;&gt;""),AND(HL12&gt;=HP$29,HM12&gt;=HP$33,HL12&lt;&gt;""),AND(IN12&gt;=IR$29,IO12&gt;=IR$33,IN12&lt;&gt;""),AND(JP12&gt;=JT$29,JQ12&gt;=JT$33,JP12&lt;&gt;""),AND(KR12&gt;=KV$29,KS12&gt;=KV$33,KR12&lt;&gt;""),AND(LT12&gt;=LX$29,LU12&gt;=LX$33,LT12&lt;&gt;""),AND(MV12&gt;=MZ$29,MW12&gt;=MZ$33,MV12&lt;&gt;""),AND(NX12&gt;=OB$29,NY12&gt;=OB$33,NX12&lt;&gt;""),AND(OZ12&gt;=PD$29,PA12&gt;=PD$33,OZ12&lt;&gt;""),AND(QB12&gt;=QF$29,QC12&gt;=QF$33,QB12&lt;&gt;"")),"Merit",IF(OR(AND(AU12&gt;=AY$28,AV12&gt;=AY$32,AU12&lt;&gt;"",AQ12=""),AND(BX12&gt;=CB$28,BY12&gt;=CB$32,BX12&lt;&gt;"",BT12=""),AND(DA12&gt;=DE$28,DB12&gt;=DE$32,DA12&lt;&gt;"",CW12=""),AND(EF12&gt;=EJ$28,EG12&gt;=EJ$32,EF12&lt;&gt;""),AND(FH12&gt;=FL$28,FI12&gt;=FL$32,FH12&lt;&gt;""),AND(GJ12&gt;=GN$28,GK12&gt;=GN$32,GJ12&lt;&gt;""),AND(HL12&gt;=HP$28,HM12&gt;=HP$32,HL12&lt;&gt;""),AND(IN12&gt;=IR$28,IO12&gt;=IR$32,IN12&lt;&gt;""),AND(JP12&gt;=JT$28,JQ12&gt;=JT$32,JP12&lt;&gt;""),AND(KR12&gt;=KV$28,KS12&gt;=KV$32,KR12&lt;&gt;""),AND(LT12&gt;=LX$28,LU12&gt;=LX$32,LT12&lt;&gt;""),AND(MV12&gt;=MZ$28,MW12&gt;=MZ$32,MV12&lt;&gt;""),AND(NX12&gt;=OB$28,NY12&gt;=OB$32,NX12&lt;&gt;""),AND(OZ12&gt;=PD$28,PA12&gt;=PD$32,OZ12&lt;&gt;""),AND(QB12&gt;=QF$28,QC12&gt;=QF$32,QB12&lt;&gt;"")),"Excellence",IF(K12="P","Worlds Team",IF(H12="P","National Team","")))))</f>
        <v>National Team</v>
      </c>
      <c r="K12" s="3" t="str">
        <f>IF(OR(AND(AU12&gt;=AY$27,AV12&gt;=AY$31,AU12&lt;&gt;"",AQ12=""),AND(BX12&gt;=CB$27,BY12&gt;=CB$31,BX12&lt;&gt;"",BT12=""),AND(DA12&gt;=DE$27,DB12&gt;=DE$31,DA12&lt;&gt;"",CW12=""),AND(EF12&gt;=EJ$27,EG12&gt;=EJ$31,EF12&lt;&gt;""),AND(FH12&gt;=FL$27,FI12&gt;=FL$31,FH12&lt;&gt;""),AND(GJ12&gt;=GN$27,GK12&gt;=GN$31,GJ12&lt;&gt;""),AND(HL12&gt;=HP$27,HM12&gt;=HP$31,HL12&lt;&gt;""),AND(IN12&gt;=IR$27,IO12&gt;=IR$31,IN12&lt;&gt;""),AND(JP12&gt;=JT$27,JQ12&gt;=JT$31,JP12&lt;&gt;""),AND(KR12&gt;=KV$27,KS12&gt;=KV$31,KR12&lt;&gt;""),AND(LT12&gt;=LX$27,LU12&gt;=LX$31,LT12&lt;&gt;""),AND(MV12&gt;=MZ$27,MW12&gt;=MZ$31,MV12&lt;&gt;""),AND(NX12&gt;=OB$27,NY12&gt;=OB$31,NX12&lt;&gt;""),AND(OZ12&gt;=PD$27,PA12&gt;=PD$31,OZ12&lt;&gt;""),AND(QB12&gt;=QF$27,QC12&gt;=QF$31,QB12&lt;&gt;"")),"P","")</f>
        <v/>
      </c>
      <c r="L12" s="8">
        <f>IF(COUNT(AS12,BV12,CY12)&gt;0,LARGE((AS12,BV12,CY12),1),0)</f>
        <v>41.699999999999996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41.599999999999994</v>
      </c>
      <c r="O12" s="8" t="str">
        <f>IF(N12=0,"",IF(N12=CY12,$CC$1,IF(N12=BV12,$AZ$1,IF(N12=AS12,$W$1,""))))</f>
        <v>2024 Elite Canada</v>
      </c>
      <c r="P12" s="8">
        <f>IF(COUNT(AT12,BW12,CZ12)&gt;0,LARGE((AT12,BW12,CZ12),1),0)</f>
        <v>22.4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44.1</v>
      </c>
      <c r="S12" s="8" t="str">
        <f>IF(R12=0,"",IF(R12=DD12,$CC$1,IF(R12=CA12,$AZ$1,IF(R12=AX12,$W$1,""))))</f>
        <v>2024 Nationals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7"/>
      <c r="AR12" s="40" t="str">
        <f>IF(SUM(X12,AB12)&gt;0,SUM(X12,AB12),"")</f>
        <v/>
      </c>
      <c r="AS12" s="40" t="str">
        <f>IF(SUM(W12:X12,Z12:AB12,AD12)-Y12-AC12&gt;0,SUM(W12:X12,Z12:AB12,AD12)-Y12-AC12,"")</f>
        <v/>
      </c>
      <c r="AT12" s="40" t="str">
        <f>IF(SUM(AE12:AF12,AH12)-AG12&gt;0,SUM(AE12:AF12,AH12)-AG12,"")</f>
        <v/>
      </c>
      <c r="AU12" s="40" t="str">
        <f>IF(SUM(X12,AB12,AF12)&gt;0,SUM(X12,AB12,AF12),"")</f>
        <v/>
      </c>
      <c r="AV12" s="40" t="str">
        <f>IF(SUM(AS12,AT12)&gt;0,SUM(AS12,AT12),"")</f>
        <v/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 t="str">
        <f>IF(SUM(AS12,AT12,AX12)&gt;0,SUM(AS12,AT12,AX12),"")</f>
        <v/>
      </c>
      <c r="AZ12" s="18">
        <v>14.3</v>
      </c>
      <c r="BA12" s="18">
        <v>5.0999999999999996</v>
      </c>
      <c r="BB12" s="18">
        <v>0.6</v>
      </c>
      <c r="BC12" s="18">
        <v>0.3</v>
      </c>
      <c r="BD12" s="18">
        <v>16.899999999999999</v>
      </c>
      <c r="BE12" s="18">
        <v>5</v>
      </c>
      <c r="BF12" s="18">
        <v>0</v>
      </c>
      <c r="BG12" s="18">
        <v>0.6</v>
      </c>
      <c r="BH12" s="18">
        <v>17.2</v>
      </c>
      <c r="BI12" s="18">
        <v>5.0999999999999996</v>
      </c>
      <c r="BJ12" s="18">
        <v>0.2</v>
      </c>
      <c r="BK12" s="18">
        <v>0.3</v>
      </c>
      <c r="BL12" s="18">
        <v>16.8</v>
      </c>
      <c r="BM12" s="18">
        <v>5.0999999999999996</v>
      </c>
      <c r="BN12" s="18">
        <v>0.2</v>
      </c>
      <c r="BO12" s="18">
        <v>0.3</v>
      </c>
      <c r="BP12" s="18">
        <v>15.9</v>
      </c>
      <c r="BQ12" s="18">
        <v>2.6</v>
      </c>
      <c r="BR12" s="18">
        <v>0</v>
      </c>
      <c r="BS12" s="18">
        <v>0.6</v>
      </c>
      <c r="BT12" s="28"/>
      <c r="BU12" s="11">
        <f>IF(SUM(BA12,BE12)&gt;0,SUM(BA12,BE12),"")</f>
        <v>10.1</v>
      </c>
      <c r="BV12" s="11">
        <f>IF(SUM(AZ12:BA12,BC12:BE12,BG12)-BB12-BF12&gt;0,SUM(AZ12:BA12,BC12:BE12,BG12)-BB12-BF12,"")</f>
        <v>41.599999999999994</v>
      </c>
      <c r="BW12" s="11">
        <f>IF(SUM(BH12:BI12,BK12)-BJ12&gt;0,SUM(BH12:BI12,BK12)-BJ12,"")</f>
        <v>22.4</v>
      </c>
      <c r="BX12" s="11">
        <f>IF(SUM(BA12,BE12,BI12)&gt;0,SUM(BA12,BE12,BI12),"")</f>
        <v>15.2</v>
      </c>
      <c r="BY12" s="11">
        <f>IF(SUM(BV12,BW12)&gt;0,SUM(BV12,BW12),"")</f>
        <v>63.999999999999993</v>
      </c>
      <c r="BZ12" s="11">
        <f>IF(SUM(BM12,BQ12)&gt;0,SUM(BM12,BQ12),"")</f>
        <v>7.6999999999999993</v>
      </c>
      <c r="CA12" s="11">
        <f>IF(SUM(BL12:BM12,BO12:BQ12,BS12)-SUM(BN12,BR12)&gt;0,SUM(BL12:BM12,BO12:BQ12,BS12)-SUM(BN12,BR12),"")</f>
        <v>41.1</v>
      </c>
      <c r="CB12" s="11">
        <f>IF(SUM(BV12,BW12,CA12)&gt;0,SUM(BV12,BW12,CA12),"")</f>
        <v>105.1</v>
      </c>
      <c r="CC12" s="19">
        <v>16</v>
      </c>
      <c r="CD12" s="19">
        <v>2.9</v>
      </c>
      <c r="CE12" s="19">
        <v>0</v>
      </c>
      <c r="CF12" s="19">
        <v>0.3</v>
      </c>
      <c r="CG12" s="19">
        <v>17.100000000000001</v>
      </c>
      <c r="CH12" s="19">
        <v>4.8</v>
      </c>
      <c r="CI12" s="19">
        <v>0</v>
      </c>
      <c r="CJ12" s="19">
        <v>0.6</v>
      </c>
      <c r="CK12" s="19">
        <v>16.899999999999999</v>
      </c>
      <c r="CL12" s="19">
        <v>5.0999999999999996</v>
      </c>
      <c r="CM12" s="19">
        <v>0</v>
      </c>
      <c r="CN12" s="19">
        <v>0.3</v>
      </c>
      <c r="CO12" s="19">
        <v>17.100000000000001</v>
      </c>
      <c r="CP12" s="19">
        <v>5.0999999999999996</v>
      </c>
      <c r="CQ12" s="19">
        <v>0</v>
      </c>
      <c r="CR12" s="19">
        <v>0.3</v>
      </c>
      <c r="CS12" s="19">
        <v>16</v>
      </c>
      <c r="CT12" s="19">
        <v>5</v>
      </c>
      <c r="CU12" s="19">
        <v>0</v>
      </c>
      <c r="CV12" s="19">
        <v>0.6</v>
      </c>
      <c r="CW12" s="27"/>
      <c r="CX12" s="40">
        <f>IF(SUM(CD12,CH12)&gt;0,SUM(CD12,CH12),"")</f>
        <v>7.6999999999999993</v>
      </c>
      <c r="CY12" s="40">
        <f>IF(SUM(CC12:CD12,CF12:CH12,CJ12)-CE12-CI12&gt;0,SUM(CC12:CD12,CF12:CH12,CJ12)-CE12-CI12,"")</f>
        <v>41.699999999999996</v>
      </c>
      <c r="CZ12" s="40">
        <f>IF(SUM(CK12:CL12,CN12)-CM12&gt;0,SUM(CK12:CL12,CN12)-CM12,"")</f>
        <v>22.3</v>
      </c>
      <c r="DA12" s="40">
        <f>IF(SUM(CD12,CH12,CL12)&gt;0,SUM(CD12,CH12,CL12),"")</f>
        <v>12.799999999999999</v>
      </c>
      <c r="DB12" s="40">
        <f>IF(SUM(CY12,CZ12)&gt;0,SUM(CY12,CZ12),"")</f>
        <v>64</v>
      </c>
      <c r="DC12" s="40">
        <f>IF(SUM(CP12,CT12)&gt;0,SUM(CP12,CT12),"")</f>
        <v>10.1</v>
      </c>
      <c r="DD12" s="40">
        <f>IF(SUM(CO12:CP12,CR12:CT12,CV12)-SUM(CQ12,CU12)&gt;0,SUM(CO12:CP12,CR12:CT12,CV12)-SUM(CQ12,CU12),"")</f>
        <v>44.1</v>
      </c>
      <c r="DE12" s="40">
        <f>IF(SUM(CY12,CZ12,DD12)&gt;0,SUM(CY12,CZ12,DD12),"")</f>
        <v>108.1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15.15</v>
      </c>
      <c r="QH12" s="22">
        <f>IF($CW12="P",CD12,(CD12+BA12)/2)</f>
        <v>4</v>
      </c>
      <c r="QI12" s="22">
        <f>IF($CW12="P",CE12,(CE12+BB12)/2)</f>
        <v>0.3</v>
      </c>
      <c r="QJ12" s="22">
        <f>IF($CW12="P",CF12,(CF12+BC12)/2)</f>
        <v>0.3</v>
      </c>
      <c r="QK12" s="22">
        <f>IF($CW12="P",CG12,(CG12+BD12)/2)</f>
        <v>17</v>
      </c>
      <c r="QL12" s="22">
        <f>IF($CW12="P",CH12,(CH12+BE12)/2)</f>
        <v>4.9000000000000004</v>
      </c>
      <c r="QM12" s="22">
        <f>IF($CW12="P",CI12,(CI12+BF12)/2)</f>
        <v>0</v>
      </c>
      <c r="QN12" s="22">
        <f>IF($CW12="P",CJ12,(CJ12+BG12)/2)</f>
        <v>0.6</v>
      </c>
      <c r="QO12" s="22">
        <f>IF($CW12="P",CK12,(CK12+BH12)/2)</f>
        <v>17.049999999999997</v>
      </c>
      <c r="QP12" s="22">
        <f>IF($CW12="P",CL12,(CL12+BI12)/2)</f>
        <v>5.0999999999999996</v>
      </c>
      <c r="QQ12" s="22">
        <f>IF($CW12="P",CM12,(CM12+BJ12)/2)</f>
        <v>0.1</v>
      </c>
      <c r="QR12" s="22">
        <f>IF($CW12="P",CN12,(CN12+BK12)/2)</f>
        <v>0.3</v>
      </c>
      <c r="QS12" s="22">
        <f>IF($CW12="P",CO12,(CO12+BL12)/2)</f>
        <v>16.950000000000003</v>
      </c>
      <c r="QT12" s="22">
        <f>IF($CW12="P",CP12,(CP12+BM12)/2)</f>
        <v>5.0999999999999996</v>
      </c>
      <c r="QU12" s="22">
        <f>IF($CW12="P",CQ12,(CQ12+BN12)/2)</f>
        <v>0.1</v>
      </c>
      <c r="QV12" s="22">
        <f>IF($CW12="P",CR12,(CR12+BO12)/2)</f>
        <v>0.3</v>
      </c>
      <c r="QW12" s="22">
        <f>IF($CW12="P",CS12,(CS12+BP12)/2)</f>
        <v>15.95</v>
      </c>
      <c r="QX12" s="22">
        <f>IF($CW12="P",CT12,(CT12+BQ12)/2)</f>
        <v>3.8</v>
      </c>
      <c r="QY12" s="22">
        <f>IF($CW12="P",CU12,(CU12+BR12)/2)</f>
        <v>0</v>
      </c>
      <c r="QZ12" s="22">
        <f>IF($CW12="P",CV12,(CV12+BS12)/2)</f>
        <v>0.6</v>
      </c>
      <c r="RA12" s="27" t="s">
        <v>46</v>
      </c>
      <c r="RB12" s="40">
        <f>IF(SUM(QH12,QL12)&gt;0,SUM(QH12,QL12),"")</f>
        <v>8.9</v>
      </c>
      <c r="RC12" s="40">
        <f>IF(SUM(QG12:QH12,QJ12:QL12,QN12)-QI12-QM12&gt;0,SUM(QG12:QH12,QJ12:QL12,QN12)-QI12-QM12,"")</f>
        <v>41.650000000000006</v>
      </c>
      <c r="RD12" s="40">
        <f>IF(SUM(QO12:QP12,QR12)-QQ12&gt;0,SUM(QO12:QP12,QR12)-QQ12,"")</f>
        <v>22.349999999999998</v>
      </c>
      <c r="RE12" s="40">
        <f>IF(SUM(QH12,QL12,QP12)&gt;0,SUM(QH12,QL12,QP12),"")</f>
        <v>14</v>
      </c>
      <c r="RF12" s="40">
        <f>IF(SUM(RC12,RD12)&gt;0,SUM(RC12,RD12),"")</f>
        <v>64</v>
      </c>
      <c r="RG12" s="40">
        <f>IF(SUM(QT12,QX12)&gt;0,SUM(QT12,QX12),"")</f>
        <v>8.8999999999999986</v>
      </c>
      <c r="RH12" s="40">
        <f>IF(SUM(QS12:QT12,QV12:QX12,QZ12)-SUM(QU12,QY12)&gt;0,SUM(QS12:QT12,QV12:QX12,QZ12)-SUM(QU12,QY12),"")</f>
        <v>42.6</v>
      </c>
      <c r="RI12" s="40">
        <f>IF(SUM(RC12,RD12,RH12)&gt;0,SUM(RC12,RD12,RH12),"")</f>
        <v>106.6</v>
      </c>
    </row>
    <row r="13" spans="1:477" x14ac:dyDescent="0.2">
      <c r="A13" s="4" cm="1">
        <f t="array" ref="A13">IF(AND(J13&lt;&gt;"",J13&lt;&gt;"No DD"),SUMPRODUCT((J$4:J$24&lt;&gt;"")*(J$4:J$24&lt;&gt;"No DD")*(F$4:F$24&gt;F13))+1,IF(J13="No DD",SUMPRODUCT((J$4:J$24="No DD")*(F$4:F$24&gt;F13))+1+SUMPRODUCT((J$4:J$24&lt;&gt;"")*(J$4:J$24&lt;&gt;"No DD")),""))</f>
        <v>10</v>
      </c>
      <c r="B13" s="4" cm="1">
        <f t="array" ref="B13">IF(AND(J13&lt;&gt;"",J13&lt;&gt;"No DD",G13=""),SUMPRODUCT((J$4:J$24&lt;&gt;"")*(J$4:J$24&lt;&gt;"No DD")*(G$4:G$24="")*(F$4:F$24&gt;F13))+1,IF(J13="No DD",SUMPRODUCT((J$4:J$24="No DD")*(F$4:F$24&gt;F13)*(G$4:G$24=""))+1+SUMPRODUCT((J$4:J$24&lt;&gt;"")*(G$4:G$24="")*(J$4:J$24&lt;&gt;"No DD")),""))</f>
        <v>5</v>
      </c>
      <c r="C13" s="5" t="s">
        <v>206</v>
      </c>
      <c r="D13" s="4" t="s">
        <v>3</v>
      </c>
      <c r="E13" s="4">
        <v>2007</v>
      </c>
      <c r="F13" s="9">
        <f>SUM(L13:T13)+SUM(L13:P13)*0.0000001+SUM(L13)*0.0000000000001</f>
        <v>149.40001050000419</v>
      </c>
      <c r="G13" s="66"/>
      <c r="H13" s="3" t="str">
        <f>IF(OR(AND(AR13&gt;=AY$26,AS13&gt;=AY$30,AR13&lt;&gt;"",AQ13=""),AND(AW13&gt;=AY$26,AX13&gt;=AY$30,AW13&lt;&gt;"",AQ13=""),AND(BU13&gt;=CB$26,BV13&gt;=CB$30,BU13&lt;&gt;"",BT13=""),AND(BZ13&gt;=CB$26,CA13&gt;=CB$30,BZ13&lt;&gt;"",BT13=""),AND(CX13&gt;=DE$26,CY13&gt;=DE$30,CX13&lt;&gt;"",CW13=""),AND(DC13&gt;=DE$26,DD13&gt;=DE$30,DC13&lt;&gt;""),AND(EC13&gt;=EJ$26,ED13&gt;=EJ$30,EC13&lt;&gt;""),AND(EH13&gt;=EJ$26,EI13&gt;=EJ$30,EH13&lt;&gt;""),AND(FE13&gt;=FL$26,FF13&gt;=FL$30,FE13&lt;&gt;""),AND(FJ13&gt;=FL$26,FK13&gt;=FL$30,FJ13&lt;&gt;""),AND(GG13&gt;=GN$26,GH13&gt;=GN$30,GG13&lt;&gt;""),AND(GL13&gt;=GN$26,GM13&gt;=GN$30,GL13&lt;&gt;""),AND(HI13&gt;=HP$26,HJ13&gt;=HP$30,HI13&lt;&gt;""),AND(HN13&gt;=HP$26,HO13&gt;=HP$30,HN13&lt;&gt;""),AND(IK13&gt;=IR$26,IL13&gt;=IR$30,IK13&lt;&gt;""),AND(IP13&gt;=IR$26,IQ13&gt;=IR$30,IP13&lt;&gt;""),AND(JM13&gt;=JT$26,JN13&gt;=JT$30,JM13&lt;&gt;""),AND(JR13&gt;=JT$26,JS13&gt;=JT$30,JR13&lt;&gt;""),AND(KO13&gt;=KV$26,KP13&gt;=KV$30,KO13&lt;&gt;""),AND(KT13&gt;=KV$26,KU13&gt;=KV$30,KT13&lt;&gt;""),AND(LQ13&gt;=LX$26,LR13&gt;=LX$30,LQ13&lt;&gt;""),AND(LV13&gt;=LX$26,LW13&gt;=LX$30,LV13&lt;&gt;""),AND(MS13&gt;=MZ$26,MT13&gt;=MZ$30,MS13&lt;&gt;""),AND(MX13&gt;=MZ$26,MY13&gt;=MZ$30,MX13&lt;&gt;""),AND(NU13&gt;=OB$26,NV13&gt;=OB$30,NU13&lt;&gt;""),AND(NZ13&gt;=OB$26,OA13&gt;=OB$30,NZ13&lt;&gt;""),AND(OW13&gt;=PD$26,OX13&gt;=PD$30,OW13&lt;&gt;""),AND(PB13&gt;=PD$26,PC13&gt;=PD$30,PB13&lt;&gt;""),AND(PY13&gt;=QF$26,PZ13&gt;=QF$30,PY13&lt;&gt;""),AND(QD13&gt;=QF$26,QE13&gt;=QF$30,QD13&lt;&gt;"")),"P","")</f>
        <v>P</v>
      </c>
      <c r="I13" s="3" t="str">
        <f>IF(OR(AND(AS13&gt;=AY$30,AS13&lt;&gt;"",AQ13=""),AND(AX13&gt;=AY$30,AX13&lt;&gt;"",AQ13=""),AND(BV13&gt;=CB$30,BV13&lt;&gt;"",BT13=""),AND(CA13&gt;=CB$30,CA13&lt;&gt;"",BT13=""),AND(CY13&gt;=DE$30,CY13&lt;&gt;"",CW13=""),AND(DD13&gt;=DE$30,DD13&lt;&gt;"",CW13=""),AND(ED13&gt;=EJ$30,ED13&lt;&gt;""),AND(EI13&gt;=EJ$30,EI13&lt;&gt;""),AND(FF13&gt;=FL$30,FF13&lt;&gt;""),AND(FK13&gt;=FL$30,FK13&lt;&gt;""),AND(GH13&gt;=GN$30,GH13&lt;&gt;""),AND(GM13&gt;=GN$30,GM13&lt;&gt;""),AND(HJ13&gt;=HP$30,HJ13&lt;&gt;""),AND(HO13&gt;=HP$30,HO13&lt;&gt;""),AND(IL13&gt;=IR$30,IL13&lt;&gt;""),AND(IQ13&gt;=IR$30,IQ13&lt;&gt;""),AND(JN13&gt;=JT$30,JN13&lt;&gt;""),AND(JS13&gt;=JT$30,JS13&lt;&gt;""),AND(KP13&gt;=KV$30,KP13&lt;&gt;""),AND(KU13&gt;=KV$30,KU13&lt;&gt;""),AND(LR13&gt;=LX$30,LR13&lt;&gt;""),AND(LW13&gt;=LX$30,LW13&lt;&gt;""),AND(MT13&gt;=MZ$30,MT13&lt;&gt;""),AND(MY13&gt;=MZ$30,MY13&lt;&gt;""),AND(NV13&gt;=OB$30,NV13&lt;&gt;""),AND(OA13&gt;=OB$30,OA13&lt;&gt;""),AND(OX13&gt;=PD$30,OX13&lt;&gt;""),AND(PC13&gt;=PD$30,PC13&lt;&gt;""),AND(PZ13&gt;=QF$30,PZ13&lt;&gt;""),AND(QE13&gt;=QF$30,QE13&lt;&gt;"")),"P","")</f>
        <v>P</v>
      </c>
      <c r="J13" s="36" t="str">
        <f>IF(AND(I13="P",H13=""),"No DD",IF(OR(AND(AU13&gt;=AY$29,AV13&gt;=AY$33,AU13&lt;&gt;"",AQ13=""),AND(BX13&gt;=CB$29,BY13&gt;=CB$33,BX13&lt;&gt;"",BT13=""),AND(DA13&gt;=DE$29,DB13&gt;=DE$33,DA13&lt;&gt;"",CW13=""),AND(EF13&gt;=EJ$29,EG13&gt;=EJ$33,EF13&lt;&gt;""),AND(FH13&gt;=FL$29,FI13&gt;=FL$33,FH13&lt;&gt;""),AND(GJ13&gt;=GN$29,GK13&gt;=GN$33,GJ13&lt;&gt;""),AND(HL13&gt;=HP$29,HM13&gt;=HP$33,HL13&lt;&gt;""),AND(IN13&gt;=IR$29,IO13&gt;=IR$33,IN13&lt;&gt;""),AND(JP13&gt;=JT$29,JQ13&gt;=JT$33,JP13&lt;&gt;""),AND(KR13&gt;=KV$29,KS13&gt;=KV$33,KR13&lt;&gt;""),AND(LT13&gt;=LX$29,LU13&gt;=LX$33,LT13&lt;&gt;""),AND(MV13&gt;=MZ$29,MW13&gt;=MZ$33,MV13&lt;&gt;""),AND(NX13&gt;=OB$29,NY13&gt;=OB$33,NX13&lt;&gt;""),AND(OZ13&gt;=PD$29,PA13&gt;=PD$33,OZ13&lt;&gt;""),AND(QB13&gt;=QF$29,QC13&gt;=QF$33,QB13&lt;&gt;"")),"Merit",IF(OR(AND(AU13&gt;=AY$28,AV13&gt;=AY$32,AU13&lt;&gt;"",AQ13=""),AND(BX13&gt;=CB$28,BY13&gt;=CB$32,BX13&lt;&gt;"",BT13=""),AND(DA13&gt;=DE$28,DB13&gt;=DE$32,DA13&lt;&gt;"",CW13=""),AND(EF13&gt;=EJ$28,EG13&gt;=EJ$32,EF13&lt;&gt;""),AND(FH13&gt;=FL$28,FI13&gt;=FL$32,FH13&lt;&gt;""),AND(GJ13&gt;=GN$28,GK13&gt;=GN$32,GJ13&lt;&gt;""),AND(HL13&gt;=HP$28,HM13&gt;=HP$32,HL13&lt;&gt;""),AND(IN13&gt;=IR$28,IO13&gt;=IR$32,IN13&lt;&gt;""),AND(JP13&gt;=JT$28,JQ13&gt;=JT$32,JP13&lt;&gt;""),AND(KR13&gt;=KV$28,KS13&gt;=KV$32,KR13&lt;&gt;""),AND(LT13&gt;=LX$28,LU13&gt;=LX$32,LT13&lt;&gt;""),AND(MV13&gt;=MZ$28,MW13&gt;=MZ$32,MV13&lt;&gt;""),AND(NX13&gt;=OB$28,NY13&gt;=OB$32,NX13&lt;&gt;""),AND(OZ13&gt;=PD$28,PA13&gt;=PD$32,OZ13&lt;&gt;""),AND(QB13&gt;=QF$28,QC13&gt;=QF$32,QB13&lt;&gt;"")),"Excellence",IF(K13="P","Worlds Team",IF(H13="P","National Team","")))))</f>
        <v>National Team</v>
      </c>
      <c r="K13" s="3" t="str">
        <f>IF(OR(AND(AU13&gt;=AY$27,AV13&gt;=AY$31,AU13&lt;&gt;"",AQ13=""),AND(BX13&gt;=CB$27,BY13&gt;=CB$31,BX13&lt;&gt;"",BT13=""),AND(DA13&gt;=DE$27,DB13&gt;=DE$31,DA13&lt;&gt;"",CW13=""),AND(EF13&gt;=EJ$27,EG13&gt;=EJ$31,EF13&lt;&gt;""),AND(FH13&gt;=FL$27,FI13&gt;=FL$31,FH13&lt;&gt;""),AND(GJ13&gt;=GN$27,GK13&gt;=GN$31,GJ13&lt;&gt;""),AND(HL13&gt;=HP$27,HM13&gt;=HP$31,HL13&lt;&gt;""),AND(IN13&gt;=IR$27,IO13&gt;=IR$31,IN13&lt;&gt;""),AND(JP13&gt;=JT$27,JQ13&gt;=JT$31,JP13&lt;&gt;""),AND(KR13&gt;=KV$27,KS13&gt;=KV$31,KR13&lt;&gt;""),AND(LT13&gt;=LX$27,LU13&gt;=LX$31,LT13&lt;&gt;""),AND(MV13&gt;=MZ$27,MW13&gt;=MZ$31,MV13&lt;&gt;""),AND(NX13&gt;=OB$27,NY13&gt;=OB$31,NX13&lt;&gt;""),AND(OZ13&gt;=PD$27,PA13&gt;=PD$31,OZ13&lt;&gt;""),AND(QB13&gt;=QF$27,QC13&gt;=QF$31,QB13&lt;&gt;"")),"P","")</f>
        <v/>
      </c>
      <c r="L13" s="8">
        <f>IF(COUNT(AS13,BV13,CY13)&gt;0,LARGE((AS13,BV13,CY13),1),0)</f>
        <v>41.9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40.4</v>
      </c>
      <c r="O13" s="8" t="str">
        <f>IF(N13=0,"",IF(N13=CY13,$CC$1,IF(N13=BV13,$AZ$1,IF(N13=AS13,$W$1,""))))</f>
        <v>2024 Nationals</v>
      </c>
      <c r="P13" s="8">
        <f>IF(COUNT(AT13,BW13,CZ13)&gt;0,LARGE((AT13,BW13,CZ13),1),0)</f>
        <v>22.7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44.400000000000006</v>
      </c>
      <c r="S13" s="8" t="str">
        <f>IF(R13=0,"",IF(R13=DD13,$CC$1,IF(R13=CA13,$AZ$1,IF(R13=AX13,$W$1,""))))</f>
        <v>2024 Nationals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>
        <v>16.5</v>
      </c>
      <c r="BA13" s="18">
        <v>4.9000000000000004</v>
      </c>
      <c r="BB13" s="18">
        <v>0</v>
      </c>
      <c r="BC13" s="18">
        <v>0.6</v>
      </c>
      <c r="BD13" s="18">
        <v>14.8</v>
      </c>
      <c r="BE13" s="18">
        <v>4.7</v>
      </c>
      <c r="BF13" s="18">
        <v>0.2</v>
      </c>
      <c r="BG13" s="18">
        <v>0.6</v>
      </c>
      <c r="BH13" s="18">
        <v>17.399999999999999</v>
      </c>
      <c r="BI13" s="18">
        <v>4.7</v>
      </c>
      <c r="BJ13" s="18">
        <v>0</v>
      </c>
      <c r="BK13" s="18">
        <v>0.6</v>
      </c>
      <c r="BL13" s="18">
        <v>16.2</v>
      </c>
      <c r="BM13" s="18">
        <v>4.9000000000000004</v>
      </c>
      <c r="BN13" s="18">
        <v>0</v>
      </c>
      <c r="BO13" s="18">
        <v>0.6</v>
      </c>
      <c r="BP13" s="18">
        <v>16.899999999999999</v>
      </c>
      <c r="BQ13" s="18">
        <v>4.7</v>
      </c>
      <c r="BR13" s="18">
        <v>0</v>
      </c>
      <c r="BS13" s="18">
        <v>0.6</v>
      </c>
      <c r="BT13" s="28"/>
      <c r="BU13" s="11">
        <f>IF(SUM(BA13,BE13)&gt;0,SUM(BA13,BE13),"")</f>
        <v>9.6000000000000014</v>
      </c>
      <c r="BV13" s="11">
        <f>IF(SUM(AZ13:BA13,BC13:BE13,BG13)-BB13-BF13&gt;0,SUM(AZ13:BA13,BC13:BE13,BG13)-BB13-BF13,"")</f>
        <v>41.9</v>
      </c>
      <c r="BW13" s="11">
        <f>IF(SUM(BH13:BI13,BK13)-BJ13&gt;0,SUM(BH13:BI13,BK13)-BJ13,"")</f>
        <v>22.7</v>
      </c>
      <c r="BX13" s="11">
        <f>IF(SUM(BA13,BE13,BI13)&gt;0,SUM(BA13,BE13,BI13),"")</f>
        <v>14.3</v>
      </c>
      <c r="BY13" s="11">
        <f>IF(SUM(BV13,BW13)&gt;0,SUM(BV13,BW13),"")</f>
        <v>64.599999999999994</v>
      </c>
      <c r="BZ13" s="11">
        <f>IF(SUM(BM13,BQ13)&gt;0,SUM(BM13,BQ13),"")</f>
        <v>9.6000000000000014</v>
      </c>
      <c r="CA13" s="11">
        <f>IF(SUM(BL13:BM13,BO13:BQ13,BS13)-SUM(BN13,BR13)&gt;0,SUM(BL13:BM13,BO13:BQ13,BS13)-SUM(BN13,BR13),"")</f>
        <v>43.900000000000006</v>
      </c>
      <c r="CB13" s="11">
        <f>IF(SUM(BV13,BW13,CA13)&gt;0,SUM(BV13,BW13,CA13),"")</f>
        <v>108.5</v>
      </c>
      <c r="CC13" s="19">
        <v>14.2</v>
      </c>
      <c r="CD13" s="19">
        <v>3.4</v>
      </c>
      <c r="CE13" s="19">
        <v>0</v>
      </c>
      <c r="CF13" s="19">
        <v>0.6</v>
      </c>
      <c r="CG13" s="19">
        <v>16.7</v>
      </c>
      <c r="CH13" s="19">
        <v>4.9000000000000004</v>
      </c>
      <c r="CI13" s="19">
        <v>0</v>
      </c>
      <c r="CJ13" s="19">
        <v>0.6</v>
      </c>
      <c r="CK13" s="19">
        <v>16.100000000000001</v>
      </c>
      <c r="CL13" s="19">
        <v>5.4</v>
      </c>
      <c r="CM13" s="19">
        <v>0</v>
      </c>
      <c r="CN13" s="19">
        <v>0.6</v>
      </c>
      <c r="CO13" s="19">
        <v>16.8</v>
      </c>
      <c r="CP13" s="19">
        <v>5.4</v>
      </c>
      <c r="CQ13" s="19">
        <v>0</v>
      </c>
      <c r="CR13" s="19">
        <v>0.6</v>
      </c>
      <c r="CS13" s="19">
        <v>16.100000000000001</v>
      </c>
      <c r="CT13" s="19">
        <v>4.9000000000000004</v>
      </c>
      <c r="CU13" s="19">
        <v>0</v>
      </c>
      <c r="CV13" s="19">
        <v>0.6</v>
      </c>
      <c r="CW13" s="27"/>
      <c r="CX13" s="40">
        <f>IF(SUM(CD13,CH13)&gt;0,SUM(CD13,CH13),"")</f>
        <v>8.3000000000000007</v>
      </c>
      <c r="CY13" s="40">
        <f>IF(SUM(CC13:CD13,CF13:CH13,CJ13)-CE13-CI13&gt;0,SUM(CC13:CD13,CF13:CH13,CJ13)-CE13-CI13,"")</f>
        <v>40.4</v>
      </c>
      <c r="CZ13" s="40">
        <f>IF(SUM(CK13:CL13,CN13)-CM13&gt;0,SUM(CK13:CL13,CN13)-CM13,"")</f>
        <v>22.1</v>
      </c>
      <c r="DA13" s="40">
        <f>IF(SUM(CD13,CH13,CL13)&gt;0,SUM(CD13,CH13,CL13),"")</f>
        <v>13.700000000000001</v>
      </c>
      <c r="DB13" s="40">
        <f>IF(SUM(CY13,CZ13)&gt;0,SUM(CY13,CZ13),"")</f>
        <v>62.5</v>
      </c>
      <c r="DC13" s="40">
        <f>IF(SUM(CP13,CT13)&gt;0,SUM(CP13,CT13),"")</f>
        <v>10.3</v>
      </c>
      <c r="DD13" s="40">
        <f>IF(SUM(CO13:CP13,CR13:CT13,CV13)-SUM(CQ13,CU13)&gt;0,SUM(CO13:CP13,CR13:CT13,CV13)-SUM(CQ13,CU13),"")</f>
        <v>44.400000000000006</v>
      </c>
      <c r="DE13" s="40">
        <f>IF(SUM(CY13,CZ13,DD13)&gt;0,SUM(CY13,CZ13,DD13),"")</f>
        <v>106.9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15.35</v>
      </c>
      <c r="QH13" s="22">
        <f>IF($CW13="P",CD13,(CD13+BA13)/2)</f>
        <v>4.1500000000000004</v>
      </c>
      <c r="QI13" s="22">
        <f>IF($CW13="P",CE13,(CE13+BB13)/2)</f>
        <v>0</v>
      </c>
      <c r="QJ13" s="22">
        <f>IF($CW13="P",CF13,(CF13+BC13)/2)</f>
        <v>0.6</v>
      </c>
      <c r="QK13" s="22">
        <f>IF($CW13="P",CG13,(CG13+BD13)/2)</f>
        <v>15.75</v>
      </c>
      <c r="QL13" s="22">
        <f>IF($CW13="P",CH13,(CH13+BE13)/2)</f>
        <v>4.8000000000000007</v>
      </c>
      <c r="QM13" s="22">
        <f>IF($CW13="P",CI13,(CI13+BF13)/2)</f>
        <v>0.1</v>
      </c>
      <c r="QN13" s="22">
        <f>IF($CW13="P",CJ13,(CJ13+BG13)/2)</f>
        <v>0.6</v>
      </c>
      <c r="QO13" s="22">
        <f>IF($CW13="P",CK13,(CK13+BH13)/2)</f>
        <v>16.75</v>
      </c>
      <c r="QP13" s="22">
        <f>IF($CW13="P",CL13,(CL13+BI13)/2)</f>
        <v>5.0500000000000007</v>
      </c>
      <c r="QQ13" s="22">
        <f>IF($CW13="P",CM13,(CM13+BJ13)/2)</f>
        <v>0</v>
      </c>
      <c r="QR13" s="22">
        <f>IF($CW13="P",CN13,(CN13+BK13)/2)</f>
        <v>0.6</v>
      </c>
      <c r="QS13" s="22">
        <f>IF($CW13="P",CO13,(CO13+BL13)/2)</f>
        <v>16.5</v>
      </c>
      <c r="QT13" s="22">
        <f>IF($CW13="P",CP13,(CP13+BM13)/2)</f>
        <v>5.15</v>
      </c>
      <c r="QU13" s="22">
        <f>IF($CW13="P",CQ13,(CQ13+BN13)/2)</f>
        <v>0</v>
      </c>
      <c r="QV13" s="22">
        <f>IF($CW13="P",CR13,(CR13+BO13)/2)</f>
        <v>0.6</v>
      </c>
      <c r="QW13" s="22">
        <f>IF($CW13="P",CS13,(CS13+BP13)/2)</f>
        <v>16.5</v>
      </c>
      <c r="QX13" s="22">
        <f>IF($CW13="P",CT13,(CT13+BQ13)/2)</f>
        <v>4.8000000000000007</v>
      </c>
      <c r="QY13" s="22">
        <f>IF($CW13="P",CU13,(CU13+BR13)/2)</f>
        <v>0</v>
      </c>
      <c r="QZ13" s="22">
        <f>IF($CW13="P",CV13,(CV13+BS13)/2)</f>
        <v>0.6</v>
      </c>
      <c r="RA13" s="27" t="s">
        <v>46</v>
      </c>
      <c r="RB13" s="40">
        <f>IF(SUM(QH13,QL13)&gt;0,SUM(QH13,QL13),"")</f>
        <v>8.9500000000000011</v>
      </c>
      <c r="RC13" s="40">
        <f>IF(SUM(QG13:QH13,QJ13:QL13,QN13)-QI13-QM13&gt;0,SUM(QG13:QH13,QJ13:QL13,QN13)-QI13-QM13,"")</f>
        <v>41.150000000000006</v>
      </c>
      <c r="RD13" s="40">
        <f>IF(SUM(QO13:QP13,QR13)-QQ13&gt;0,SUM(QO13:QP13,QR13)-QQ13,"")</f>
        <v>22.400000000000002</v>
      </c>
      <c r="RE13" s="40">
        <f>IF(SUM(QH13,QL13,QP13)&gt;0,SUM(QH13,QL13,QP13),"")</f>
        <v>14.000000000000002</v>
      </c>
      <c r="RF13" s="40">
        <f>IF(SUM(RC13,RD13)&gt;0,SUM(RC13,RD13),"")</f>
        <v>63.550000000000011</v>
      </c>
      <c r="RG13" s="40">
        <f>IF(SUM(QT13,QX13)&gt;0,SUM(QT13,QX13),"")</f>
        <v>9.9500000000000011</v>
      </c>
      <c r="RH13" s="40">
        <f>IF(SUM(QS13:QT13,QV13:QX13,QZ13)-SUM(QU13,QY13)&gt;0,SUM(QS13:QT13,QV13:QX13,QZ13)-SUM(QU13,QY13),"")</f>
        <v>44.15</v>
      </c>
      <c r="RI13" s="40">
        <f>IF(SUM(RC13,RD13,RH13)&gt;0,SUM(RC13,RD13,RH13),"")</f>
        <v>107.70000000000002</v>
      </c>
    </row>
    <row r="14" spans="1:477" x14ac:dyDescent="0.2">
      <c r="A14" s="4" cm="1">
        <f t="array" ref="A14">IF(AND(J14&lt;&gt;"",J14&lt;&gt;"No DD"),SUMPRODUCT((J$4:J$24&lt;&gt;"")*(J$4:J$24&lt;&gt;"No DD")*(F$4:F$24&gt;F14))+1,IF(J14="No DD",SUMPRODUCT((J$4:J$24="No DD")*(F$4:F$24&gt;F14))+1+SUMPRODUCT((J$4:J$24&lt;&gt;"")*(J$4:J$24&lt;&gt;"No DD")),""))</f>
        <v>11</v>
      </c>
      <c r="B14" s="4" cm="1">
        <f t="array" ref="B14">IF(AND(J14&lt;&gt;"",J14&lt;&gt;"No DD",G14=""),SUMPRODUCT((J$4:J$24&lt;&gt;"")*(J$4:J$24&lt;&gt;"No DD")*(G$4:G$24="")*(F$4:F$24&gt;F14))+1,IF(J14="No DD",SUMPRODUCT((J$4:J$24="No DD")*(F$4:F$24&gt;F14)*(G$4:G$24=""))+1+SUMPRODUCT((J$4:J$24&lt;&gt;"")*(G$4:G$24="")*(J$4:J$24&lt;&gt;"No DD")),""))</f>
        <v>6</v>
      </c>
      <c r="C14" s="5" t="s">
        <v>171</v>
      </c>
      <c r="D14" s="4" t="s">
        <v>4</v>
      </c>
      <c r="E14" s="4">
        <v>2005</v>
      </c>
      <c r="F14" s="9">
        <f>SUM(L14:T14)+SUM(L14:P14)*0.0000001+SUM(L14)*0.0000000000001</f>
        <v>148.90001042000412</v>
      </c>
      <c r="G14" s="66"/>
      <c r="H14" s="3" t="str">
        <f>IF(OR(AND(AR14&gt;=AY$26,AS14&gt;=AY$30,AR14&lt;&gt;"",AQ14=""),AND(AW14&gt;=AY$26,AX14&gt;=AY$30,AW14&lt;&gt;"",AQ14=""),AND(BU14&gt;=CB$26,BV14&gt;=CB$30,BU14&lt;&gt;"",BT14=""),AND(BZ14&gt;=CB$26,CA14&gt;=CB$30,BZ14&lt;&gt;"",BT14=""),AND(CX14&gt;=DE$26,CY14&gt;=DE$30,CX14&lt;&gt;"",CW14=""),AND(DC14&gt;=DE$26,DD14&gt;=DE$30,DC14&lt;&gt;""),AND(EC14&gt;=EJ$26,ED14&gt;=EJ$30,EC14&lt;&gt;""),AND(EH14&gt;=EJ$26,EI14&gt;=EJ$30,EH14&lt;&gt;""),AND(FE14&gt;=FL$26,FF14&gt;=FL$30,FE14&lt;&gt;""),AND(FJ14&gt;=FL$26,FK14&gt;=FL$30,FJ14&lt;&gt;""),AND(GG14&gt;=GN$26,GH14&gt;=GN$30,GG14&lt;&gt;""),AND(GL14&gt;=GN$26,GM14&gt;=GN$30,GL14&lt;&gt;""),AND(HI14&gt;=HP$26,HJ14&gt;=HP$30,HI14&lt;&gt;""),AND(HN14&gt;=HP$26,HO14&gt;=HP$30,HN14&lt;&gt;""),AND(IK14&gt;=IR$26,IL14&gt;=IR$30,IK14&lt;&gt;""),AND(IP14&gt;=IR$26,IQ14&gt;=IR$30,IP14&lt;&gt;""),AND(JM14&gt;=JT$26,JN14&gt;=JT$30,JM14&lt;&gt;""),AND(JR14&gt;=JT$26,JS14&gt;=JT$30,JR14&lt;&gt;""),AND(KO14&gt;=KV$26,KP14&gt;=KV$30,KO14&lt;&gt;""),AND(KT14&gt;=KV$26,KU14&gt;=KV$30,KT14&lt;&gt;""),AND(LQ14&gt;=LX$26,LR14&gt;=LX$30,LQ14&lt;&gt;""),AND(LV14&gt;=LX$26,LW14&gt;=LX$30,LV14&lt;&gt;""),AND(MS14&gt;=MZ$26,MT14&gt;=MZ$30,MS14&lt;&gt;""),AND(MX14&gt;=MZ$26,MY14&gt;=MZ$30,MX14&lt;&gt;""),AND(NU14&gt;=OB$26,NV14&gt;=OB$30,NU14&lt;&gt;""),AND(NZ14&gt;=OB$26,OA14&gt;=OB$30,NZ14&lt;&gt;""),AND(OW14&gt;=PD$26,OX14&gt;=PD$30,OW14&lt;&gt;""),AND(PB14&gt;=PD$26,PC14&gt;=PD$30,PB14&lt;&gt;""),AND(PY14&gt;=QF$26,PZ14&gt;=QF$30,PY14&lt;&gt;""),AND(QD14&gt;=QF$26,QE14&gt;=QF$30,QD14&lt;&gt;"")),"P","")</f>
        <v>P</v>
      </c>
      <c r="I14" s="3" t="str">
        <f>IF(OR(AND(AS14&gt;=AY$30,AS14&lt;&gt;"",AQ14=""),AND(AX14&gt;=AY$30,AX14&lt;&gt;"",AQ14=""),AND(BV14&gt;=CB$30,BV14&lt;&gt;"",BT14=""),AND(CA14&gt;=CB$30,CA14&lt;&gt;"",BT14=""),AND(CY14&gt;=DE$30,CY14&lt;&gt;"",CW14=""),AND(DD14&gt;=DE$30,DD14&lt;&gt;"",CW14=""),AND(ED14&gt;=EJ$30,ED14&lt;&gt;""),AND(EI14&gt;=EJ$30,EI14&lt;&gt;""),AND(FF14&gt;=FL$30,FF14&lt;&gt;""),AND(FK14&gt;=FL$30,FK14&lt;&gt;""),AND(GH14&gt;=GN$30,GH14&lt;&gt;""),AND(GM14&gt;=GN$30,GM14&lt;&gt;""),AND(HJ14&gt;=HP$30,HJ14&lt;&gt;""),AND(HO14&gt;=HP$30,HO14&lt;&gt;""),AND(IL14&gt;=IR$30,IL14&lt;&gt;""),AND(IQ14&gt;=IR$30,IQ14&lt;&gt;""),AND(JN14&gt;=JT$30,JN14&lt;&gt;""),AND(JS14&gt;=JT$30,JS14&lt;&gt;""),AND(KP14&gt;=KV$30,KP14&lt;&gt;""),AND(KU14&gt;=KV$30,KU14&lt;&gt;""),AND(LR14&gt;=LX$30,LR14&lt;&gt;""),AND(LW14&gt;=LX$30,LW14&lt;&gt;""),AND(MT14&gt;=MZ$30,MT14&lt;&gt;""),AND(MY14&gt;=MZ$30,MY14&lt;&gt;""),AND(NV14&gt;=OB$30,NV14&lt;&gt;""),AND(OA14&gt;=OB$30,OA14&lt;&gt;""),AND(OX14&gt;=PD$30,OX14&lt;&gt;""),AND(PC14&gt;=PD$30,PC14&lt;&gt;""),AND(PZ14&gt;=QF$30,PZ14&lt;&gt;""),AND(QE14&gt;=QF$30,QE14&lt;&gt;"")),"P","")</f>
        <v>P</v>
      </c>
      <c r="J14" s="36" t="str">
        <f>IF(AND(I14="P",H14=""),"No DD",IF(OR(AND(AU14&gt;=AY$29,AV14&gt;=AY$33,AU14&lt;&gt;"",AQ14=""),AND(BX14&gt;=CB$29,BY14&gt;=CB$33,BX14&lt;&gt;"",BT14=""),AND(DA14&gt;=DE$29,DB14&gt;=DE$33,DA14&lt;&gt;"",CW14=""),AND(EF14&gt;=EJ$29,EG14&gt;=EJ$33,EF14&lt;&gt;""),AND(FH14&gt;=FL$29,FI14&gt;=FL$33,FH14&lt;&gt;""),AND(GJ14&gt;=GN$29,GK14&gt;=GN$33,GJ14&lt;&gt;""),AND(HL14&gt;=HP$29,HM14&gt;=HP$33,HL14&lt;&gt;""),AND(IN14&gt;=IR$29,IO14&gt;=IR$33,IN14&lt;&gt;""),AND(JP14&gt;=JT$29,JQ14&gt;=JT$33,JP14&lt;&gt;""),AND(KR14&gt;=KV$29,KS14&gt;=KV$33,KR14&lt;&gt;""),AND(LT14&gt;=LX$29,LU14&gt;=LX$33,LT14&lt;&gt;""),AND(MV14&gt;=MZ$29,MW14&gt;=MZ$33,MV14&lt;&gt;""),AND(NX14&gt;=OB$29,NY14&gt;=OB$33,NX14&lt;&gt;""),AND(OZ14&gt;=PD$29,PA14&gt;=PD$33,OZ14&lt;&gt;""),AND(QB14&gt;=QF$29,QC14&gt;=QF$33,QB14&lt;&gt;"")),"Merit",IF(OR(AND(AU14&gt;=AY$28,AV14&gt;=AY$32,AU14&lt;&gt;"",AQ14=""),AND(BX14&gt;=CB$28,BY14&gt;=CB$32,BX14&lt;&gt;"",BT14=""),AND(DA14&gt;=DE$28,DB14&gt;=DE$32,DA14&lt;&gt;"",CW14=""),AND(EF14&gt;=EJ$28,EG14&gt;=EJ$32,EF14&lt;&gt;""),AND(FH14&gt;=FL$28,FI14&gt;=FL$32,FH14&lt;&gt;""),AND(GJ14&gt;=GN$28,GK14&gt;=GN$32,GJ14&lt;&gt;""),AND(HL14&gt;=HP$28,HM14&gt;=HP$32,HL14&lt;&gt;""),AND(IN14&gt;=IR$28,IO14&gt;=IR$32,IN14&lt;&gt;""),AND(JP14&gt;=JT$28,JQ14&gt;=JT$32,JP14&lt;&gt;""),AND(KR14&gt;=KV$28,KS14&gt;=KV$32,KR14&lt;&gt;""),AND(LT14&gt;=LX$28,LU14&gt;=LX$32,LT14&lt;&gt;""),AND(MV14&gt;=MZ$28,MW14&gt;=MZ$32,MV14&lt;&gt;""),AND(NX14&gt;=OB$28,NY14&gt;=OB$32,NX14&lt;&gt;""),AND(OZ14&gt;=PD$28,PA14&gt;=PD$32,OZ14&lt;&gt;""),AND(QB14&gt;=QF$28,QC14&gt;=QF$32,QB14&lt;&gt;"")),"Excellence",IF(K14="P","Worlds Team",IF(H14="P","National Team","")))))</f>
        <v>National Team</v>
      </c>
      <c r="K14" s="3" t="str">
        <f>IF(OR(AND(AU14&gt;=AY$27,AV14&gt;=AY$31,AU14&lt;&gt;"",AQ14=""),AND(BX14&gt;=CB$27,BY14&gt;=CB$31,BX14&lt;&gt;"",BT14=""),AND(DA14&gt;=DE$27,DB14&gt;=DE$31,DA14&lt;&gt;"",CW14=""),AND(EF14&gt;=EJ$27,EG14&gt;=EJ$31,EF14&lt;&gt;""),AND(FH14&gt;=FL$27,FI14&gt;=FL$31,FH14&lt;&gt;""),AND(GJ14&gt;=GN$27,GK14&gt;=GN$31,GJ14&lt;&gt;""),AND(HL14&gt;=HP$27,HM14&gt;=HP$31,HL14&lt;&gt;""),AND(IN14&gt;=IR$27,IO14&gt;=IR$31,IN14&lt;&gt;""),AND(JP14&gt;=JT$27,JQ14&gt;=JT$31,JP14&lt;&gt;""),AND(KR14&gt;=KV$27,KS14&gt;=KV$31,KR14&lt;&gt;""),AND(LT14&gt;=LX$27,LU14&gt;=LX$31,LT14&lt;&gt;""),AND(MV14&gt;=MZ$27,MW14&gt;=MZ$31,MV14&lt;&gt;""),AND(NX14&gt;=OB$27,NY14&gt;=OB$31,NX14&lt;&gt;""),AND(OZ14&gt;=PD$27,PA14&gt;=PD$31,OZ14&lt;&gt;""),AND(QB14&gt;=QF$27,QC14&gt;=QF$31,QB14&lt;&gt;"")),"P","")</f>
        <v/>
      </c>
      <c r="L14" s="8">
        <f>IF(COUNT(AS14,BV14,CY14)&gt;0,LARGE((AS14,BV14,CY14),1),0)</f>
        <v>41.300000000000004</v>
      </c>
      <c r="M14" s="8" t="str">
        <f>IF(L14=0,"",IF(L14=CY14,$CC$1,IF(L14=BV14,$AZ$1,IF(L14=AS14,$W$1,""))))</f>
        <v>2024 Nationals</v>
      </c>
      <c r="N14" s="8">
        <f>IF(COUNT(AS14,BV14,CY14)&gt;1,LARGE((AS14,BV14,CY14),2),0)</f>
        <v>40.9</v>
      </c>
      <c r="O14" s="8" t="str">
        <f>IF(N14=0,"",IF(N14=CY14,$CC$1,IF(N14=BV14,$AZ$1,IF(N14=AS14,$W$1,""))))</f>
        <v>2024 Elite Canada</v>
      </c>
      <c r="P14" s="8">
        <f>IF(COUNT(AT14,BW14,CZ14)&gt;0,LARGE((AT14,BW14,CZ14),1),0)</f>
        <v>22</v>
      </c>
      <c r="Q14" s="8" t="str">
        <f>IF(P14=0,"",IF(P14=CZ14,$CC$1,IF(P14=BW14,$AZ$1,IF(P14=AT14,$W$1,""))))</f>
        <v>2023 3rd Domestic Trial</v>
      </c>
      <c r="R14" s="8">
        <f>IF(MAX(AX14,CA14,DD14)&gt;0,MAX(AX14,CA14,DD14),0)</f>
        <v>44.699999999999996</v>
      </c>
      <c r="S14" s="8" t="str">
        <f>IF(R14=0,"",IF(R14=DD14,$CC$1,IF(R14=CA14,$AZ$1,IF(R14=AX14,$W$1,""))))</f>
        <v>2024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15.6</v>
      </c>
      <c r="X14" s="19">
        <v>3.2</v>
      </c>
      <c r="Y14" s="19">
        <v>0</v>
      </c>
      <c r="Z14" s="19">
        <v>0</v>
      </c>
      <c r="AA14" s="19">
        <v>16.3</v>
      </c>
      <c r="AB14" s="19">
        <v>4.0999999999999996</v>
      </c>
      <c r="AC14" s="19">
        <v>0</v>
      </c>
      <c r="AD14" s="19">
        <v>0.3</v>
      </c>
      <c r="AE14" s="19">
        <v>17.8</v>
      </c>
      <c r="AF14" s="19">
        <v>3.9</v>
      </c>
      <c r="AG14" s="19">
        <v>0</v>
      </c>
      <c r="AH14" s="19">
        <v>0.3</v>
      </c>
      <c r="AI14" s="19">
        <v>15.9</v>
      </c>
      <c r="AJ14" s="19">
        <v>4.8</v>
      </c>
      <c r="AK14" s="19">
        <v>0</v>
      </c>
      <c r="AL14" s="19">
        <v>0.6</v>
      </c>
      <c r="AM14" s="19">
        <v>14.8</v>
      </c>
      <c r="AN14" s="19">
        <v>3.3</v>
      </c>
      <c r="AO14" s="19">
        <v>0</v>
      </c>
      <c r="AP14" s="19">
        <v>0.6</v>
      </c>
      <c r="AQ14" s="27"/>
      <c r="AR14" s="40">
        <f>IF(SUM(X14,AB14)&gt;0,SUM(X14,AB14),"")</f>
        <v>7.3</v>
      </c>
      <c r="AS14" s="40">
        <f>IF(SUM(W14:X14,Z14:AB14,AD14)-Y14-AC14&gt;0,SUM(W14:X14,Z14:AB14,AD14)-Y14-AC14,"")</f>
        <v>39.5</v>
      </c>
      <c r="AT14" s="40">
        <f>IF(SUM(AE14:AF14,AH14)-AG14&gt;0,SUM(AE14:AF14,AH14)-AG14,"")</f>
        <v>22</v>
      </c>
      <c r="AU14" s="40">
        <f>IF(SUM(X14,AB14,AF14)&gt;0,SUM(X14,AB14,AF14),"")</f>
        <v>11.2</v>
      </c>
      <c r="AV14" s="40">
        <f>IF(SUM(AS14,AT14)&gt;0,SUM(AS14,AT14),"")</f>
        <v>61.5</v>
      </c>
      <c r="AW14" s="40">
        <f>IF(SUM(AJ14,AN14)&gt;0,SUM(AJ14,AN14),"")</f>
        <v>8.1</v>
      </c>
      <c r="AX14" s="40">
        <f>IF(SUM(AI14:AJ14,AL14:AN14,AP14)-SUM(AK14,AO14)&gt;0,SUM(AI14:AJ14,AL14:AN14,AP14)-SUM(AK14,AO14),"")</f>
        <v>40</v>
      </c>
      <c r="AY14" s="40">
        <f>IF(SUM(AS14,AT14,AX14)&gt;0,SUM(AS14,AT14,AX14),"")</f>
        <v>101.5</v>
      </c>
      <c r="AZ14" s="18">
        <v>15.7</v>
      </c>
      <c r="BA14" s="18">
        <v>5.5</v>
      </c>
      <c r="BB14" s="18">
        <v>0.2</v>
      </c>
      <c r="BC14" s="18">
        <v>0.6</v>
      </c>
      <c r="BD14" s="18">
        <v>13.8</v>
      </c>
      <c r="BE14" s="18">
        <v>5.3</v>
      </c>
      <c r="BF14" s="18">
        <v>0.4</v>
      </c>
      <c r="BG14" s="18">
        <v>0.6</v>
      </c>
      <c r="BH14" s="18">
        <v>15</v>
      </c>
      <c r="BI14" s="18">
        <v>3.3</v>
      </c>
      <c r="BJ14" s="18">
        <v>0</v>
      </c>
      <c r="BK14" s="18">
        <v>0.6</v>
      </c>
      <c r="BL14" s="18">
        <v>14.8</v>
      </c>
      <c r="BM14" s="18">
        <v>4.8</v>
      </c>
      <c r="BN14" s="18">
        <v>0</v>
      </c>
      <c r="BO14" s="18">
        <v>0.6</v>
      </c>
      <c r="BP14" s="18">
        <v>16.2</v>
      </c>
      <c r="BQ14" s="18">
        <v>5.3</v>
      </c>
      <c r="BR14" s="18">
        <v>0</v>
      </c>
      <c r="BS14" s="18">
        <v>0.6</v>
      </c>
      <c r="BT14" s="28"/>
      <c r="BU14" s="11">
        <f>IF(SUM(BA14,BE14)&gt;0,SUM(BA14,BE14),"")</f>
        <v>10.8</v>
      </c>
      <c r="BV14" s="11">
        <f>IF(SUM(AZ14:BA14,BC14:BE14,BG14)-BB14-BF14&gt;0,SUM(AZ14:BA14,BC14:BE14,BG14)-BB14-BF14,"")</f>
        <v>40.9</v>
      </c>
      <c r="BW14" s="11">
        <f>IF(SUM(BH14:BI14,BK14)-BJ14&gt;0,SUM(BH14:BI14,BK14)-BJ14,"")</f>
        <v>18.900000000000002</v>
      </c>
      <c r="BX14" s="11">
        <f>IF(SUM(BA14,BE14,BI14)&gt;0,SUM(BA14,BE14,BI14),"")</f>
        <v>14.100000000000001</v>
      </c>
      <c r="BY14" s="11">
        <f>IF(SUM(BV14,BW14)&gt;0,SUM(BV14,BW14),"")</f>
        <v>59.8</v>
      </c>
      <c r="BZ14" s="11">
        <f>IF(SUM(BM14,BQ14)&gt;0,SUM(BM14,BQ14),"")</f>
        <v>10.1</v>
      </c>
      <c r="CA14" s="11">
        <f>IF(SUM(BL14:BM14,BO14:BQ14,BS14)-SUM(BN14,BR14)&gt;0,SUM(BL14:BM14,BO14:BQ14,BS14)-SUM(BN14,BR14),"")</f>
        <v>42.300000000000004</v>
      </c>
      <c r="CB14" s="11">
        <f>IF(SUM(BV14,BW14,CA14)&gt;0,SUM(BV14,BW14,CA14),"")</f>
        <v>102.1</v>
      </c>
      <c r="CC14" s="19">
        <v>16.399999999999999</v>
      </c>
      <c r="CD14" s="19">
        <v>4.5999999999999996</v>
      </c>
      <c r="CE14" s="19">
        <v>0</v>
      </c>
      <c r="CF14" s="19">
        <v>0.6</v>
      </c>
      <c r="CG14" s="19">
        <v>16.5</v>
      </c>
      <c r="CH14" s="19">
        <v>2.6</v>
      </c>
      <c r="CI14" s="19">
        <v>0</v>
      </c>
      <c r="CJ14" s="19">
        <v>0.6</v>
      </c>
      <c r="CK14" s="19">
        <v>16.2</v>
      </c>
      <c r="CL14" s="19">
        <v>5.3</v>
      </c>
      <c r="CM14" s="19">
        <v>0.4</v>
      </c>
      <c r="CN14" s="19">
        <v>0.6</v>
      </c>
      <c r="CO14" s="19">
        <v>16.899999999999999</v>
      </c>
      <c r="CP14" s="19">
        <v>4.8</v>
      </c>
      <c r="CQ14" s="19">
        <v>0</v>
      </c>
      <c r="CR14" s="19">
        <v>0.6</v>
      </c>
      <c r="CS14" s="19">
        <v>16.5</v>
      </c>
      <c r="CT14" s="19">
        <v>5.3</v>
      </c>
      <c r="CU14" s="19">
        <v>0</v>
      </c>
      <c r="CV14" s="19">
        <v>0.6</v>
      </c>
      <c r="CW14" s="27"/>
      <c r="CX14" s="40">
        <f>IF(SUM(CD14,CH14)&gt;0,SUM(CD14,CH14),"")</f>
        <v>7.1999999999999993</v>
      </c>
      <c r="CY14" s="40">
        <f>IF(SUM(CC14:CD14,CF14:CH14,CJ14)-CE14-CI14&gt;0,SUM(CC14:CD14,CF14:CH14,CJ14)-CE14-CI14,"")</f>
        <v>41.300000000000004</v>
      </c>
      <c r="CZ14" s="40">
        <f>IF(SUM(CK14:CL14,CN14)-CM14&gt;0,SUM(CK14:CL14,CN14)-CM14,"")</f>
        <v>21.700000000000003</v>
      </c>
      <c r="DA14" s="40">
        <f>IF(SUM(CD14,CH14,CL14)&gt;0,SUM(CD14,CH14,CL14),"")</f>
        <v>12.5</v>
      </c>
      <c r="DB14" s="40">
        <f>IF(SUM(CY14,CZ14)&gt;0,SUM(CY14,CZ14),"")</f>
        <v>63.000000000000007</v>
      </c>
      <c r="DC14" s="40">
        <f>IF(SUM(CP14,CT14)&gt;0,SUM(CP14,CT14),"")</f>
        <v>10.1</v>
      </c>
      <c r="DD14" s="40">
        <f>IF(SUM(CO14:CP14,CR14:CT14,CV14)-SUM(CQ14,CU14)&gt;0,SUM(CO14:CP14,CR14:CT14,CV14)-SUM(CQ14,CU14),"")</f>
        <v>44.699999999999996</v>
      </c>
      <c r="DE14" s="40">
        <f>IF(SUM(CY14,CZ14,DD14)&gt;0,SUM(CY14,CZ14,DD14),"")</f>
        <v>107.7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16.049999999999997</v>
      </c>
      <c r="QH14" s="22">
        <f>IF($CW14="P",CD14,(CD14+BA14)/2)</f>
        <v>5.05</v>
      </c>
      <c r="QI14" s="22">
        <f>IF($CW14="P",CE14,(CE14+BB14)/2)</f>
        <v>0.1</v>
      </c>
      <c r="QJ14" s="22">
        <f>IF($CW14="P",CF14,(CF14+BC14)/2)</f>
        <v>0.6</v>
      </c>
      <c r="QK14" s="22">
        <f>IF($CW14="P",CG14,(CG14+BD14)/2)</f>
        <v>15.15</v>
      </c>
      <c r="QL14" s="22">
        <f>IF($CW14="P",CH14,(CH14+BE14)/2)</f>
        <v>3.95</v>
      </c>
      <c r="QM14" s="22">
        <f>IF($CW14="P",CI14,(CI14+BF14)/2)</f>
        <v>0.2</v>
      </c>
      <c r="QN14" s="22">
        <f>IF($CW14="P",CJ14,(CJ14+BG14)/2)</f>
        <v>0.6</v>
      </c>
      <c r="QO14" s="22">
        <f>IF($CW14="P",CK14,(CK14+BH14)/2)</f>
        <v>15.6</v>
      </c>
      <c r="QP14" s="22">
        <f>IF($CW14="P",CL14,(CL14+BI14)/2)</f>
        <v>4.3</v>
      </c>
      <c r="QQ14" s="22">
        <f>IF($CW14="P",CM14,(CM14+BJ14)/2)</f>
        <v>0.2</v>
      </c>
      <c r="QR14" s="22">
        <f>IF($CW14="P",CN14,(CN14+BK14)/2)</f>
        <v>0.6</v>
      </c>
      <c r="QS14" s="22">
        <f>IF($CW14="P",CO14,(CO14+BL14)/2)</f>
        <v>15.85</v>
      </c>
      <c r="QT14" s="22">
        <f>IF($CW14="P",CP14,(CP14+BM14)/2)</f>
        <v>4.8</v>
      </c>
      <c r="QU14" s="22">
        <f>IF($CW14="P",CQ14,(CQ14+BN14)/2)</f>
        <v>0</v>
      </c>
      <c r="QV14" s="22">
        <f>IF($CW14="P",CR14,(CR14+BO14)/2)</f>
        <v>0.6</v>
      </c>
      <c r="QW14" s="22">
        <f>IF($CW14="P",CS14,(CS14+BP14)/2)</f>
        <v>16.350000000000001</v>
      </c>
      <c r="QX14" s="22">
        <f>IF($CW14="P",CT14,(CT14+BQ14)/2)</f>
        <v>5.3</v>
      </c>
      <c r="QY14" s="22">
        <f>IF($CW14="P",CU14,(CU14+BR14)/2)</f>
        <v>0</v>
      </c>
      <c r="QZ14" s="22">
        <f>IF($CW14="P",CV14,(CV14+BS14)/2)</f>
        <v>0.6</v>
      </c>
      <c r="RA14" s="27" t="s">
        <v>46</v>
      </c>
      <c r="RB14" s="40">
        <f>IF(SUM(QH14,QL14)&gt;0,SUM(QH14,QL14),"")</f>
        <v>9</v>
      </c>
      <c r="RC14" s="40">
        <f>IF(SUM(QG14:QH14,QJ14:QL14,QN14)-QI14-QM14&gt;0,SUM(QG14:QH14,QJ14:QL14,QN14)-QI14-QM14,"")</f>
        <v>41.1</v>
      </c>
      <c r="RD14" s="40">
        <f>IF(SUM(QO14:QP14,QR14)-QQ14&gt;0,SUM(QO14:QP14,QR14)-QQ14,"")</f>
        <v>20.3</v>
      </c>
      <c r="RE14" s="40">
        <f>IF(SUM(QH14,QL14,QP14)&gt;0,SUM(QH14,QL14,QP14),"")</f>
        <v>13.3</v>
      </c>
      <c r="RF14" s="40">
        <f>IF(SUM(RC14,RD14)&gt;0,SUM(RC14,RD14),"")</f>
        <v>61.400000000000006</v>
      </c>
      <c r="RG14" s="40">
        <f>IF(SUM(QT14,QX14)&gt;0,SUM(QT14,QX14),"")</f>
        <v>10.1</v>
      </c>
      <c r="RH14" s="40">
        <f>IF(SUM(QS14:QT14,QV14:QX14,QZ14)-SUM(QU14,QY14)&gt;0,SUM(QS14:QT14,QV14:QX14,QZ14)-SUM(QU14,QY14),"")</f>
        <v>43.5</v>
      </c>
      <c r="RI14" s="40">
        <f>IF(SUM(RC14,RD14,RH14)&gt;0,SUM(RC14,RD14,RH14),"")</f>
        <v>104.9</v>
      </c>
    </row>
    <row r="15" spans="1:477" x14ac:dyDescent="0.2">
      <c r="A15" s="4" t="str" cm="1">
        <f t="array" ref="A15">IF(AND(J15&lt;&gt;"",J15&lt;&gt;"No DD"),SUMPRODUCT((J$4:J$24&lt;&gt;"")*(J$4:J$24&lt;&gt;"No DD")*(F$4:F$24&gt;F15))+1,IF(J15="No DD",SUMPRODUCT((J$4:J$24="No DD")*(F$4:F$24&gt;F15))+1+SUMPRODUCT((J$4:J$24&lt;&gt;"")*(J$4:J$24&lt;&gt;"No DD")),""))</f>
        <v/>
      </c>
      <c r="B15" s="4" t="str" cm="1">
        <f t="array" ref="B15">IF(AND(J15&lt;&gt;"",J15&lt;&gt;"No DD",G15=""),SUMPRODUCT((J$4:J$24&lt;&gt;"")*(J$4:J$24&lt;&gt;"No DD")*(G$4:G$24="")*(F$4:F$24&gt;F15))+1,IF(J15="No DD",SUMPRODUCT((J$4:J$24="No DD")*(F$4:F$24&gt;F15)*(G$4:G$24=""))+1+SUMPRODUCT((J$4:J$24&lt;&gt;"")*(G$4:G$24="")*(J$4:J$24&lt;&gt;"No DD")),""))</f>
        <v/>
      </c>
      <c r="C15" s="5" t="s">
        <v>185</v>
      </c>
      <c r="D15" s="4" t="s">
        <v>5</v>
      </c>
      <c r="E15" s="4">
        <v>2007</v>
      </c>
      <c r="F15" s="9">
        <f>SUM(L15:T15)+SUM(L15:P15)*0.0000001+SUM(L15)*0.0000000000001</f>
        <v>148.00001057000432</v>
      </c>
      <c r="G15" s="66"/>
      <c r="H15" s="3" t="str">
        <f>IF(OR(AND(AR15&gt;=AY$26,AS15&gt;=AY$30,AR15&lt;&gt;"",AQ15=""),AND(AW15&gt;=AY$26,AX15&gt;=AY$30,AW15&lt;&gt;"",AQ15=""),AND(BU15&gt;=CB$26,BV15&gt;=CB$30,BU15&lt;&gt;"",BT15=""),AND(BZ15&gt;=CB$26,CA15&gt;=CB$30,BZ15&lt;&gt;"",BT15=""),AND(CX15&gt;=DE$26,CY15&gt;=DE$30,CX15&lt;&gt;"",CW15=""),AND(DC15&gt;=DE$26,DD15&gt;=DE$30,DC15&lt;&gt;""),AND(EC15&gt;=EJ$26,ED15&gt;=EJ$30,EC15&lt;&gt;""),AND(EH15&gt;=EJ$26,EI15&gt;=EJ$30,EH15&lt;&gt;""),AND(FE15&gt;=FL$26,FF15&gt;=FL$30,FE15&lt;&gt;""),AND(FJ15&gt;=FL$26,FK15&gt;=FL$30,FJ15&lt;&gt;""),AND(GG15&gt;=GN$26,GH15&gt;=GN$30,GG15&lt;&gt;""),AND(GL15&gt;=GN$26,GM15&gt;=GN$30,GL15&lt;&gt;""),AND(HI15&gt;=HP$26,HJ15&gt;=HP$30,HI15&lt;&gt;""),AND(HN15&gt;=HP$26,HO15&gt;=HP$30,HN15&lt;&gt;""),AND(IK15&gt;=IR$26,IL15&gt;=IR$30,IK15&lt;&gt;""),AND(IP15&gt;=IR$26,IQ15&gt;=IR$30,IP15&lt;&gt;""),AND(JM15&gt;=JT$26,JN15&gt;=JT$30,JM15&lt;&gt;""),AND(JR15&gt;=JT$26,JS15&gt;=JT$30,JR15&lt;&gt;""),AND(KO15&gt;=KV$26,KP15&gt;=KV$30,KO15&lt;&gt;""),AND(KT15&gt;=KV$26,KU15&gt;=KV$30,KT15&lt;&gt;""),AND(LQ15&gt;=LX$26,LR15&gt;=LX$30,LQ15&lt;&gt;""),AND(LV15&gt;=LX$26,LW15&gt;=LX$30,LV15&lt;&gt;""),AND(MS15&gt;=MZ$26,MT15&gt;=MZ$30,MS15&lt;&gt;""),AND(MX15&gt;=MZ$26,MY15&gt;=MZ$30,MX15&lt;&gt;""),AND(NU15&gt;=OB$26,NV15&gt;=OB$30,NU15&lt;&gt;""),AND(NZ15&gt;=OB$26,OA15&gt;=OB$30,NZ15&lt;&gt;""),AND(OW15&gt;=PD$26,OX15&gt;=PD$30,OW15&lt;&gt;""),AND(PB15&gt;=PD$26,PC15&gt;=PD$30,PB15&lt;&gt;""),AND(PY15&gt;=QF$26,PZ15&gt;=QF$30,PY15&lt;&gt;""),AND(QD15&gt;=QF$26,QE15&gt;=QF$30,QD15&lt;&gt;"")),"P","")</f>
        <v/>
      </c>
      <c r="I15" s="3" t="str">
        <f>IF(OR(AND(AS15&gt;=AY$30,AS15&lt;&gt;"",AQ15=""),AND(AX15&gt;=AY$30,AX15&lt;&gt;"",AQ15=""),AND(BV15&gt;=CB$30,BV15&lt;&gt;"",BT15=""),AND(CA15&gt;=CB$30,CA15&lt;&gt;"",BT15=""),AND(CY15&gt;=DE$30,CY15&lt;&gt;"",CW15=""),AND(DD15&gt;=DE$30,DD15&lt;&gt;"",CW15=""),AND(ED15&gt;=EJ$30,ED15&lt;&gt;""),AND(EI15&gt;=EJ$30,EI15&lt;&gt;""),AND(FF15&gt;=FL$30,FF15&lt;&gt;""),AND(FK15&gt;=FL$30,FK15&lt;&gt;""),AND(GH15&gt;=GN$30,GH15&lt;&gt;""),AND(GM15&gt;=GN$30,GM15&lt;&gt;""),AND(HJ15&gt;=HP$30,HJ15&lt;&gt;""),AND(HO15&gt;=HP$30,HO15&lt;&gt;""),AND(IL15&gt;=IR$30,IL15&lt;&gt;""),AND(IQ15&gt;=IR$30,IQ15&lt;&gt;""),AND(JN15&gt;=JT$30,JN15&lt;&gt;""),AND(JS15&gt;=JT$30,JS15&lt;&gt;""),AND(KP15&gt;=KV$30,KP15&lt;&gt;""),AND(KU15&gt;=KV$30,KU15&lt;&gt;""),AND(LR15&gt;=LX$30,LR15&lt;&gt;""),AND(LW15&gt;=LX$30,LW15&lt;&gt;""),AND(MT15&gt;=MZ$30,MT15&lt;&gt;""),AND(MY15&gt;=MZ$30,MY15&lt;&gt;""),AND(NV15&gt;=OB$30,NV15&lt;&gt;""),AND(OA15&gt;=OB$30,OA15&lt;&gt;""),AND(OX15&gt;=PD$30,OX15&lt;&gt;""),AND(PC15&gt;=PD$30,PC15&lt;&gt;""),AND(PZ15&gt;=QF$30,PZ15&lt;&gt;""),AND(QE15&gt;=QF$30,QE15&lt;&gt;"")),"P","")</f>
        <v/>
      </c>
      <c r="J15" s="36" t="str">
        <f>IF(AND(I15="P",H15=""),"No DD",IF(OR(AND(AU15&gt;=AY$29,AV15&gt;=AY$33,AU15&lt;&gt;"",AQ15=""),AND(BX15&gt;=CB$29,BY15&gt;=CB$33,BX15&lt;&gt;"",BT15=""),AND(DA15&gt;=DE$29,DB15&gt;=DE$33,DA15&lt;&gt;"",CW15=""),AND(EF15&gt;=EJ$29,EG15&gt;=EJ$33,EF15&lt;&gt;""),AND(FH15&gt;=FL$29,FI15&gt;=FL$33,FH15&lt;&gt;""),AND(GJ15&gt;=GN$29,GK15&gt;=GN$33,GJ15&lt;&gt;""),AND(HL15&gt;=HP$29,HM15&gt;=HP$33,HL15&lt;&gt;""),AND(IN15&gt;=IR$29,IO15&gt;=IR$33,IN15&lt;&gt;""),AND(JP15&gt;=JT$29,JQ15&gt;=JT$33,JP15&lt;&gt;""),AND(KR15&gt;=KV$29,KS15&gt;=KV$33,KR15&lt;&gt;""),AND(LT15&gt;=LX$29,LU15&gt;=LX$33,LT15&lt;&gt;""),AND(MV15&gt;=MZ$29,MW15&gt;=MZ$33,MV15&lt;&gt;""),AND(NX15&gt;=OB$29,NY15&gt;=OB$33,NX15&lt;&gt;""),AND(OZ15&gt;=PD$29,PA15&gt;=PD$33,OZ15&lt;&gt;""),AND(QB15&gt;=QF$29,QC15&gt;=QF$33,QB15&lt;&gt;"")),"Merit",IF(OR(AND(AU15&gt;=AY$28,AV15&gt;=AY$32,AU15&lt;&gt;"",AQ15=""),AND(BX15&gt;=CB$28,BY15&gt;=CB$32,BX15&lt;&gt;"",BT15=""),AND(DA15&gt;=DE$28,DB15&gt;=DE$32,DA15&lt;&gt;"",CW15=""),AND(EF15&gt;=EJ$28,EG15&gt;=EJ$32,EF15&lt;&gt;""),AND(FH15&gt;=FL$28,FI15&gt;=FL$32,FH15&lt;&gt;""),AND(GJ15&gt;=GN$28,GK15&gt;=GN$32,GJ15&lt;&gt;""),AND(HL15&gt;=HP$28,HM15&gt;=HP$32,HL15&lt;&gt;""),AND(IN15&gt;=IR$28,IO15&gt;=IR$32,IN15&lt;&gt;""),AND(JP15&gt;=JT$28,JQ15&gt;=JT$32,JP15&lt;&gt;""),AND(KR15&gt;=KV$28,KS15&gt;=KV$32,KR15&lt;&gt;""),AND(LT15&gt;=LX$28,LU15&gt;=LX$32,LT15&lt;&gt;""),AND(MV15&gt;=MZ$28,MW15&gt;=MZ$32,MV15&lt;&gt;""),AND(NX15&gt;=OB$28,NY15&gt;=OB$32,NX15&lt;&gt;""),AND(OZ15&gt;=PD$28,PA15&gt;=PD$32,OZ15&lt;&gt;""),AND(QB15&gt;=QF$28,QC15&gt;=QF$32,QB15&lt;&gt;"")),"Excellence",IF(K15="P","Worlds Team",IF(H15="P","National Team","")))))</f>
        <v/>
      </c>
      <c r="K15" s="3" t="str">
        <f>IF(OR(AND(AU15&gt;=AY$27,AV15&gt;=AY$31,AU15&lt;&gt;"",AQ15=""),AND(BX15&gt;=CB$27,BY15&gt;=CB$31,BX15&lt;&gt;"",BT15=""),AND(DA15&gt;=DE$27,DB15&gt;=DE$31,DA15&lt;&gt;"",CW15=""),AND(EF15&gt;=EJ$27,EG15&gt;=EJ$31,EF15&lt;&gt;""),AND(FH15&gt;=FL$27,FI15&gt;=FL$31,FH15&lt;&gt;""),AND(GJ15&gt;=GN$27,GK15&gt;=GN$31,GJ15&lt;&gt;""),AND(HL15&gt;=HP$27,HM15&gt;=HP$31,HL15&lt;&gt;""),AND(IN15&gt;=IR$27,IO15&gt;=IR$31,IN15&lt;&gt;""),AND(JP15&gt;=JT$27,JQ15&gt;=JT$31,JP15&lt;&gt;""),AND(KR15&gt;=KV$27,KS15&gt;=KV$31,KR15&lt;&gt;""),AND(LT15&gt;=LX$27,LU15&gt;=LX$31,LT15&lt;&gt;""),AND(MV15&gt;=MZ$27,MW15&gt;=MZ$31,MV15&lt;&gt;""),AND(NX15&gt;=OB$27,NY15&gt;=OB$31,NX15&lt;&gt;""),AND(OZ15&gt;=PD$27,PA15&gt;=PD$31,OZ15&lt;&gt;""),AND(QB15&gt;=QF$27,QC15&gt;=QF$31,QB15&lt;&gt;"")),"P","")</f>
        <v/>
      </c>
      <c r="L15" s="8">
        <f>IF(COUNT(AS15,BV15,CY15)&gt;0,LARGE((AS15,BV15,CY15),1),0)</f>
        <v>43.199999999999989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42.399999999999991</v>
      </c>
      <c r="O15" s="8" t="str">
        <f>IF(N15=0,"",IF(N15=CY15,$CC$1,IF(N15=BV15,$AZ$1,IF(N15=AS15,$W$1,""))))</f>
        <v>2023 3rd Domestic Trial</v>
      </c>
      <c r="P15" s="8">
        <f>IF(COUNT(AT15,BW15,CZ15)&gt;0,LARGE((AT15,BW15,CZ15),1),0)</f>
        <v>20.100000000000001</v>
      </c>
      <c r="Q15" s="8" t="str">
        <f>IF(P15=0,"",IF(P15=CZ15,$CC$1,IF(P15=BW15,$AZ$1,IF(P15=AT15,$W$1,""))))</f>
        <v>2023 3rd Domestic Trial</v>
      </c>
      <c r="R15" s="8">
        <f>IF(MAX(AX15,CA15,DD15)&gt;0,MAX(AX15,CA15,DD15),0)</f>
        <v>42.300000000000004</v>
      </c>
      <c r="S15" s="8" t="str">
        <f>IF(R15=0,"",IF(R15=DD15,$CC$1,IF(R15=CA15,$AZ$1,IF(R15=AX15,$W$1,""))))</f>
        <v>2024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17.2</v>
      </c>
      <c r="X15" s="19">
        <v>4.0999999999999996</v>
      </c>
      <c r="Y15" s="19">
        <v>0</v>
      </c>
      <c r="Z15" s="19">
        <v>0.3</v>
      </c>
      <c r="AA15" s="19">
        <v>17</v>
      </c>
      <c r="AB15" s="19">
        <v>3.9</v>
      </c>
      <c r="AC15" s="19">
        <v>0.4</v>
      </c>
      <c r="AD15" s="19">
        <v>0.3</v>
      </c>
      <c r="AE15" s="19">
        <v>17</v>
      </c>
      <c r="AF15" s="19">
        <v>3.6</v>
      </c>
      <c r="AG15" s="19">
        <v>0.5</v>
      </c>
      <c r="AH15" s="19">
        <v>0</v>
      </c>
      <c r="AI15" s="19">
        <v>17</v>
      </c>
      <c r="AJ15" s="19">
        <v>4.0999999999999996</v>
      </c>
      <c r="AK15" s="19">
        <v>0</v>
      </c>
      <c r="AL15" s="19">
        <v>0.3</v>
      </c>
      <c r="AM15" s="19">
        <v>14.6</v>
      </c>
      <c r="AN15" s="19">
        <v>3.9</v>
      </c>
      <c r="AO15" s="19">
        <v>0.6</v>
      </c>
      <c r="AP15" s="19">
        <v>0.3</v>
      </c>
      <c r="AQ15" s="27"/>
      <c r="AR15" s="40">
        <f>IF(SUM(X15,AB15)&gt;0,SUM(X15,AB15),"")</f>
        <v>8</v>
      </c>
      <c r="AS15" s="40">
        <f>IF(SUM(W15:X15,Z15:AB15,AD15)-Y15-AC15&gt;0,SUM(W15:X15,Z15:AB15,AD15)-Y15-AC15,"")</f>
        <v>42.399999999999991</v>
      </c>
      <c r="AT15" s="40">
        <f>IF(SUM(AE15:AF15,AH15)-AG15&gt;0,SUM(AE15:AF15,AH15)-AG15,"")</f>
        <v>20.100000000000001</v>
      </c>
      <c r="AU15" s="40">
        <f>IF(SUM(X15,AB15,AF15)&gt;0,SUM(X15,AB15,AF15),"")</f>
        <v>11.6</v>
      </c>
      <c r="AV15" s="40">
        <f>IF(SUM(AS15,AT15)&gt;0,SUM(AS15,AT15),"")</f>
        <v>62.499999999999993</v>
      </c>
      <c r="AW15" s="40">
        <f>IF(SUM(AJ15,AN15)&gt;0,SUM(AJ15,AN15),"")</f>
        <v>8</v>
      </c>
      <c r="AX15" s="40">
        <f>IF(SUM(AI15:AJ15,AL15:AN15,AP15)-SUM(AK15,AO15)&gt;0,SUM(AI15:AJ15,AL15:AN15,AP15)-SUM(AK15,AO15),"")</f>
        <v>39.599999999999994</v>
      </c>
      <c r="AY15" s="40">
        <f>IF(SUM(AS15,AT15,AX15)&gt;0,SUM(AS15,AT15,AX15),"")</f>
        <v>102.1</v>
      </c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28"/>
      <c r="BU15" s="11" t="str">
        <f>IF(SUM(BA15,BE15)&gt;0,SUM(BA15,BE15),"")</f>
        <v/>
      </c>
      <c r="BV15" s="11" t="str">
        <f>IF(SUM(AZ15:BA15,BC15:BE15,BG15)-BB15-BF15&gt;0,SUM(AZ15:BA15,BC15:BE15,BG15)-BB15-BF15,"")</f>
        <v/>
      </c>
      <c r="BW15" s="11" t="str">
        <f>IF(SUM(BH15:BI15,BK15)-BJ15&gt;0,SUM(BH15:BI15,BK15)-BJ15,"")</f>
        <v/>
      </c>
      <c r="BX15" s="11" t="str">
        <f>IF(SUM(BA15,BE15,BI15)&gt;0,SUM(BA15,BE15,BI15),"")</f>
        <v/>
      </c>
      <c r="BY15" s="11" t="str">
        <f>IF(SUM(BV15,BW15)&gt;0,SUM(BV15,BW15),"")</f>
        <v/>
      </c>
      <c r="BZ15" s="11" t="str">
        <f>IF(SUM(BM15,BQ15)&gt;0,SUM(BM15,BQ15),"")</f>
        <v/>
      </c>
      <c r="CA15" s="11" t="str">
        <f>IF(SUM(BL15:BM15,BO15:BQ15,BS15)-SUM(BN15,BR15)&gt;0,SUM(BL15:BM15,BO15:BQ15,BS15)-SUM(BN15,BR15),"")</f>
        <v/>
      </c>
      <c r="CB15" s="11" t="str">
        <f>IF(SUM(BV15,BW15,CA15)&gt;0,SUM(BV15,BW15,CA15),"")</f>
        <v/>
      </c>
      <c r="CC15" s="19">
        <v>16.3</v>
      </c>
      <c r="CD15" s="19">
        <v>5.5</v>
      </c>
      <c r="CE15" s="19">
        <v>0.2</v>
      </c>
      <c r="CF15" s="19">
        <v>0.3</v>
      </c>
      <c r="CG15" s="19">
        <v>17.2</v>
      </c>
      <c r="CH15" s="19">
        <v>3.8</v>
      </c>
      <c r="CI15" s="19">
        <v>0</v>
      </c>
      <c r="CJ15" s="19">
        <v>0.3</v>
      </c>
      <c r="CK15" s="19">
        <v>15.4</v>
      </c>
      <c r="CL15" s="19">
        <v>3.7</v>
      </c>
      <c r="CM15" s="19">
        <v>0</v>
      </c>
      <c r="CN15" s="19">
        <v>0.3</v>
      </c>
      <c r="CO15" s="19">
        <v>16.399999999999999</v>
      </c>
      <c r="CP15" s="19">
        <v>4.0999999999999996</v>
      </c>
      <c r="CQ15" s="19">
        <v>0</v>
      </c>
      <c r="CR15" s="19">
        <v>0.3</v>
      </c>
      <c r="CS15" s="19">
        <v>16.100000000000001</v>
      </c>
      <c r="CT15" s="19">
        <v>5.0999999999999996</v>
      </c>
      <c r="CU15" s="19">
        <v>0</v>
      </c>
      <c r="CV15" s="19">
        <v>0.3</v>
      </c>
      <c r="CW15" s="27"/>
      <c r="CX15" s="40">
        <f>IF(SUM(CD15,CH15)&gt;0,SUM(CD15,CH15),"")</f>
        <v>9.3000000000000007</v>
      </c>
      <c r="CY15" s="40">
        <f>IF(SUM(CC15:CD15,CF15:CH15,CJ15)-CE15-CI15&gt;0,SUM(CC15:CD15,CF15:CH15,CJ15)-CE15-CI15,"")</f>
        <v>43.199999999999989</v>
      </c>
      <c r="CZ15" s="40">
        <f>IF(SUM(CK15:CL15,CN15)-CM15&gt;0,SUM(CK15:CL15,CN15)-CM15,"")</f>
        <v>19.400000000000002</v>
      </c>
      <c r="DA15" s="40">
        <f>IF(SUM(CD15,CH15,CL15)&gt;0,SUM(CD15,CH15,CL15),"")</f>
        <v>13</v>
      </c>
      <c r="DB15" s="40">
        <f>IF(SUM(CY15,CZ15)&gt;0,SUM(CY15,CZ15),"")</f>
        <v>62.599999999999994</v>
      </c>
      <c r="DC15" s="40">
        <f>IF(SUM(CP15,CT15)&gt;0,SUM(CP15,CT15),"")</f>
        <v>9.1999999999999993</v>
      </c>
      <c r="DD15" s="40">
        <f>IF(SUM(CO15:CP15,CR15:CT15,CV15)-SUM(CQ15,CU15)&gt;0,SUM(CO15:CP15,CR15:CT15,CV15)-SUM(CQ15,CU15),"")</f>
        <v>42.300000000000004</v>
      </c>
      <c r="DE15" s="40">
        <f>IF(SUM(CY15,CZ15,DD15)&gt;0,SUM(CY15,CZ15,DD15),"")</f>
        <v>104.9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8.15</v>
      </c>
      <c r="QH15" s="22">
        <f>IF($CW15="P",CD15,(CD15+BA15)/2)</f>
        <v>2.75</v>
      </c>
      <c r="QI15" s="22">
        <f>IF($CW15="P",CE15,(CE15+BB15)/2)</f>
        <v>0.1</v>
      </c>
      <c r="QJ15" s="22">
        <f>IF($CW15="P",CF15,(CF15+BC15)/2)</f>
        <v>0.15</v>
      </c>
      <c r="QK15" s="22">
        <f>IF($CW15="P",CG15,(CG15+BD15)/2)</f>
        <v>8.6</v>
      </c>
      <c r="QL15" s="22">
        <f>IF($CW15="P",CH15,(CH15+BE15)/2)</f>
        <v>1.9</v>
      </c>
      <c r="QM15" s="22">
        <f>IF($CW15="P",CI15,(CI15+BF15)/2)</f>
        <v>0</v>
      </c>
      <c r="QN15" s="22">
        <f>IF($CW15="P",CJ15,(CJ15+BG15)/2)</f>
        <v>0.15</v>
      </c>
      <c r="QO15" s="22">
        <f>IF($CW15="P",CK15,(CK15+BH15)/2)</f>
        <v>7.7</v>
      </c>
      <c r="QP15" s="22">
        <f>IF($CW15="P",CL15,(CL15+BI15)/2)</f>
        <v>1.85</v>
      </c>
      <c r="QQ15" s="22">
        <f>IF($CW15="P",CM15,(CM15+BJ15)/2)</f>
        <v>0</v>
      </c>
      <c r="QR15" s="22">
        <f>IF($CW15="P",CN15,(CN15+BK15)/2)</f>
        <v>0.15</v>
      </c>
      <c r="QS15" s="22">
        <f>IF($CW15="P",CO15,(CO15+BL15)/2)</f>
        <v>8.1999999999999993</v>
      </c>
      <c r="QT15" s="22">
        <f>IF($CW15="P",CP15,(CP15+BM15)/2)</f>
        <v>2.0499999999999998</v>
      </c>
      <c r="QU15" s="22">
        <f>IF($CW15="P",CQ15,(CQ15+BN15)/2)</f>
        <v>0</v>
      </c>
      <c r="QV15" s="22">
        <f>IF($CW15="P",CR15,(CR15+BO15)/2)</f>
        <v>0.15</v>
      </c>
      <c r="QW15" s="22">
        <f>IF($CW15="P",CS15,(CS15+BP15)/2)</f>
        <v>8.0500000000000007</v>
      </c>
      <c r="QX15" s="22">
        <f>IF($CW15="P",CT15,(CT15+BQ15)/2)</f>
        <v>2.5499999999999998</v>
      </c>
      <c r="QY15" s="22">
        <f>IF($CW15="P",CU15,(CU15+BR15)/2)</f>
        <v>0</v>
      </c>
      <c r="QZ15" s="22">
        <f>IF($CW15="P",CV15,(CV15+BS15)/2)</f>
        <v>0.15</v>
      </c>
      <c r="RA15" s="27" t="s">
        <v>46</v>
      </c>
      <c r="RB15" s="40">
        <f>IF(SUM(QH15,QL15)&gt;0,SUM(QH15,QL15),"")</f>
        <v>4.6500000000000004</v>
      </c>
      <c r="RC15" s="40">
        <f>IF(SUM(QG15:QH15,QJ15:QL15,QN15)-QI15-QM15&gt;0,SUM(QG15:QH15,QJ15:QL15,QN15)-QI15-QM15,"")</f>
        <v>21.599999999999994</v>
      </c>
      <c r="RD15" s="40">
        <f>IF(SUM(QO15:QP15,QR15)-QQ15&gt;0,SUM(QO15:QP15,QR15)-QQ15,"")</f>
        <v>9.7000000000000011</v>
      </c>
      <c r="RE15" s="40">
        <f>IF(SUM(QH15,QL15,QP15)&gt;0,SUM(QH15,QL15,QP15),"")</f>
        <v>6.5</v>
      </c>
      <c r="RF15" s="40">
        <f>IF(SUM(RC15,RD15)&gt;0,SUM(RC15,RD15),"")</f>
        <v>31.299999999999997</v>
      </c>
      <c r="RG15" s="40">
        <f>IF(SUM(QT15,QX15)&gt;0,SUM(QT15,QX15),"")</f>
        <v>4.5999999999999996</v>
      </c>
      <c r="RH15" s="40">
        <f>IF(SUM(QS15:QT15,QV15:QX15,QZ15)-SUM(QU15,QY15)&gt;0,SUM(QS15:QT15,QV15:QX15,QZ15)-SUM(QU15,QY15),"")</f>
        <v>21.150000000000002</v>
      </c>
      <c r="RI15" s="40">
        <f>IF(SUM(RC15,RD15,RH15)&gt;0,SUM(RC15,RD15,RH15),"")</f>
        <v>52.45</v>
      </c>
    </row>
    <row r="16" spans="1:477" x14ac:dyDescent="0.2">
      <c r="A16" s="4" t="str" cm="1">
        <f t="array" ref="A16">IF(AND(J16&lt;&gt;"",J16&lt;&gt;"No DD"),SUMPRODUCT((J$4:J$24&lt;&gt;"")*(J$4:J$24&lt;&gt;"No DD")*(F$4:F$24&gt;F16))+1,IF(J16="No DD",SUMPRODUCT((J$4:J$24="No DD")*(F$4:F$24&gt;F16))+1+SUMPRODUCT((J$4:J$24&lt;&gt;"")*(J$4:J$24&lt;&gt;"No DD")),""))</f>
        <v/>
      </c>
      <c r="B16" s="4" t="str" cm="1">
        <f t="array" ref="B16">IF(AND(J16&lt;&gt;"",J16&lt;&gt;"No DD",G16=""),SUMPRODUCT((J$4:J$24&lt;&gt;"")*(J$4:J$24&lt;&gt;"No DD")*(G$4:G$24="")*(F$4:F$24&gt;F16))+1,IF(J16="No DD",SUMPRODUCT((J$4:J$24="No DD")*(F$4:F$24&gt;F16)*(G$4:G$24=""))+1+SUMPRODUCT((J$4:J$24&lt;&gt;"")*(G$4:G$24="")*(J$4:J$24&lt;&gt;"No DD")),""))</f>
        <v/>
      </c>
      <c r="C16" s="5" t="s">
        <v>187</v>
      </c>
      <c r="D16" s="4" t="s">
        <v>4</v>
      </c>
      <c r="E16" s="4">
        <v>2007</v>
      </c>
      <c r="F16" s="9">
        <f>SUM(L16:T16)+SUM(L16:P16)*0.0000001+SUM(L16)*0.0000000000001</f>
        <v>147.00001046000438</v>
      </c>
      <c r="G16" s="66"/>
      <c r="H16" s="3" t="str">
        <f>IF(OR(AND(AR16&gt;=AY$26,AS16&gt;=AY$30,AR16&lt;&gt;"",AQ16=""),AND(AW16&gt;=AY$26,AX16&gt;=AY$30,AW16&lt;&gt;"",AQ16=""),AND(BU16&gt;=CB$26,BV16&gt;=CB$30,BU16&lt;&gt;"",BT16=""),AND(BZ16&gt;=CB$26,CA16&gt;=CB$30,BZ16&lt;&gt;"",BT16=""),AND(CX16&gt;=DE$26,CY16&gt;=DE$30,CX16&lt;&gt;"",CW16=""),AND(DC16&gt;=DE$26,DD16&gt;=DE$30,DC16&lt;&gt;""),AND(EC16&gt;=EJ$26,ED16&gt;=EJ$30,EC16&lt;&gt;""),AND(EH16&gt;=EJ$26,EI16&gt;=EJ$30,EH16&lt;&gt;""),AND(FE16&gt;=FL$26,FF16&gt;=FL$30,FE16&lt;&gt;""),AND(FJ16&gt;=FL$26,FK16&gt;=FL$30,FJ16&lt;&gt;""),AND(GG16&gt;=GN$26,GH16&gt;=GN$30,GG16&lt;&gt;""),AND(GL16&gt;=GN$26,GM16&gt;=GN$30,GL16&lt;&gt;""),AND(HI16&gt;=HP$26,HJ16&gt;=HP$30,HI16&lt;&gt;""),AND(HN16&gt;=HP$26,HO16&gt;=HP$30,HN16&lt;&gt;""),AND(IK16&gt;=IR$26,IL16&gt;=IR$30,IK16&lt;&gt;""),AND(IP16&gt;=IR$26,IQ16&gt;=IR$30,IP16&lt;&gt;""),AND(JM16&gt;=JT$26,JN16&gt;=JT$30,JM16&lt;&gt;""),AND(JR16&gt;=JT$26,JS16&gt;=JT$30,JR16&lt;&gt;""),AND(KO16&gt;=KV$26,KP16&gt;=KV$30,KO16&lt;&gt;""),AND(KT16&gt;=KV$26,KU16&gt;=KV$30,KT16&lt;&gt;""),AND(LQ16&gt;=LX$26,LR16&gt;=LX$30,LQ16&lt;&gt;""),AND(LV16&gt;=LX$26,LW16&gt;=LX$30,LV16&lt;&gt;""),AND(MS16&gt;=MZ$26,MT16&gt;=MZ$30,MS16&lt;&gt;""),AND(MX16&gt;=MZ$26,MY16&gt;=MZ$30,MX16&lt;&gt;""),AND(NU16&gt;=OB$26,NV16&gt;=OB$30,NU16&lt;&gt;""),AND(NZ16&gt;=OB$26,OA16&gt;=OB$30,NZ16&lt;&gt;""),AND(OW16&gt;=PD$26,OX16&gt;=PD$30,OW16&lt;&gt;""),AND(PB16&gt;=PD$26,PC16&gt;=PD$30,PB16&lt;&gt;""),AND(PY16&gt;=QF$26,PZ16&gt;=QF$30,PY16&lt;&gt;""),AND(QD16&gt;=QF$26,QE16&gt;=QF$30,QD16&lt;&gt;"")),"P","")</f>
        <v/>
      </c>
      <c r="I16" s="3" t="str">
        <f>IF(OR(AND(AS16&gt;=AY$30,AS16&lt;&gt;"",AQ16=""),AND(AX16&gt;=AY$30,AX16&lt;&gt;"",AQ16=""),AND(BV16&gt;=CB$30,BV16&lt;&gt;"",BT16=""),AND(CA16&gt;=CB$30,CA16&lt;&gt;"",BT16=""),AND(CY16&gt;=DE$30,CY16&lt;&gt;"",CW16=""),AND(DD16&gt;=DE$30,DD16&lt;&gt;"",CW16=""),AND(ED16&gt;=EJ$30,ED16&lt;&gt;""),AND(EI16&gt;=EJ$30,EI16&lt;&gt;""),AND(FF16&gt;=FL$30,FF16&lt;&gt;""),AND(FK16&gt;=FL$30,FK16&lt;&gt;""),AND(GH16&gt;=GN$30,GH16&lt;&gt;""),AND(GM16&gt;=GN$30,GM16&lt;&gt;""),AND(HJ16&gt;=HP$30,HJ16&lt;&gt;""),AND(HO16&gt;=HP$30,HO16&lt;&gt;""),AND(IL16&gt;=IR$30,IL16&lt;&gt;""),AND(IQ16&gt;=IR$30,IQ16&lt;&gt;""),AND(JN16&gt;=JT$30,JN16&lt;&gt;""),AND(JS16&gt;=JT$30,JS16&lt;&gt;""),AND(KP16&gt;=KV$30,KP16&lt;&gt;""),AND(KU16&gt;=KV$30,KU16&lt;&gt;""),AND(LR16&gt;=LX$30,LR16&lt;&gt;""),AND(LW16&gt;=LX$30,LW16&lt;&gt;""),AND(MT16&gt;=MZ$30,MT16&lt;&gt;""),AND(MY16&gt;=MZ$30,MY16&lt;&gt;""),AND(NV16&gt;=OB$30,NV16&lt;&gt;""),AND(OA16&gt;=OB$30,OA16&lt;&gt;""),AND(OX16&gt;=PD$30,OX16&lt;&gt;""),AND(PC16&gt;=PD$30,PC16&lt;&gt;""),AND(PZ16&gt;=QF$30,PZ16&lt;&gt;""),AND(QE16&gt;=QF$30,QE16&lt;&gt;"")),"P","")</f>
        <v/>
      </c>
      <c r="J16" s="36" t="str">
        <f>IF(AND(I16="P",H16=""),"No DD",IF(OR(AND(AU16&gt;=AY$29,AV16&gt;=AY$33,AU16&lt;&gt;"",AQ16=""),AND(BX16&gt;=CB$29,BY16&gt;=CB$33,BX16&lt;&gt;"",BT16=""),AND(DA16&gt;=DE$29,DB16&gt;=DE$33,DA16&lt;&gt;"",CW16=""),AND(EF16&gt;=EJ$29,EG16&gt;=EJ$33,EF16&lt;&gt;""),AND(FH16&gt;=FL$29,FI16&gt;=FL$33,FH16&lt;&gt;""),AND(GJ16&gt;=GN$29,GK16&gt;=GN$33,GJ16&lt;&gt;""),AND(HL16&gt;=HP$29,HM16&gt;=HP$33,HL16&lt;&gt;""),AND(IN16&gt;=IR$29,IO16&gt;=IR$33,IN16&lt;&gt;""),AND(JP16&gt;=JT$29,JQ16&gt;=JT$33,JP16&lt;&gt;""),AND(KR16&gt;=KV$29,KS16&gt;=KV$33,KR16&lt;&gt;""),AND(LT16&gt;=LX$29,LU16&gt;=LX$33,LT16&lt;&gt;""),AND(MV16&gt;=MZ$29,MW16&gt;=MZ$33,MV16&lt;&gt;""),AND(NX16&gt;=OB$29,NY16&gt;=OB$33,NX16&lt;&gt;""),AND(OZ16&gt;=PD$29,PA16&gt;=PD$33,OZ16&lt;&gt;""),AND(QB16&gt;=QF$29,QC16&gt;=QF$33,QB16&lt;&gt;"")),"Merit",IF(OR(AND(AU16&gt;=AY$28,AV16&gt;=AY$32,AU16&lt;&gt;"",AQ16=""),AND(BX16&gt;=CB$28,BY16&gt;=CB$32,BX16&lt;&gt;"",BT16=""),AND(DA16&gt;=DE$28,DB16&gt;=DE$32,DA16&lt;&gt;"",CW16=""),AND(EF16&gt;=EJ$28,EG16&gt;=EJ$32,EF16&lt;&gt;""),AND(FH16&gt;=FL$28,FI16&gt;=FL$32,FH16&lt;&gt;""),AND(GJ16&gt;=GN$28,GK16&gt;=GN$32,GJ16&lt;&gt;""),AND(HL16&gt;=HP$28,HM16&gt;=HP$32,HL16&lt;&gt;""),AND(IN16&gt;=IR$28,IO16&gt;=IR$32,IN16&lt;&gt;""),AND(JP16&gt;=JT$28,JQ16&gt;=JT$32,JP16&lt;&gt;""),AND(KR16&gt;=KV$28,KS16&gt;=KV$32,KR16&lt;&gt;""),AND(LT16&gt;=LX$28,LU16&gt;=LX$32,LT16&lt;&gt;""),AND(MV16&gt;=MZ$28,MW16&gt;=MZ$32,MV16&lt;&gt;""),AND(NX16&gt;=OB$28,NY16&gt;=OB$32,NX16&lt;&gt;""),AND(OZ16&gt;=PD$28,PA16&gt;=PD$32,OZ16&lt;&gt;""),AND(QB16&gt;=QF$28,QC16&gt;=QF$32,QB16&lt;&gt;"")),"Excellence",IF(K16="P","Worlds Team",IF(H16="P","National Team","")))))</f>
        <v/>
      </c>
      <c r="K16" s="3" t="str">
        <f>IF(OR(AND(AU16&gt;=AY$27,AV16&gt;=AY$31,AU16&lt;&gt;"",AQ16=""),AND(BX16&gt;=CB$27,BY16&gt;=CB$31,BX16&lt;&gt;"",BT16=""),AND(DA16&gt;=DE$27,DB16&gt;=DE$31,DA16&lt;&gt;"",CW16=""),AND(EF16&gt;=EJ$27,EG16&gt;=EJ$31,EF16&lt;&gt;""),AND(FH16&gt;=FL$27,FI16&gt;=FL$31,FH16&lt;&gt;""),AND(GJ16&gt;=GN$27,GK16&gt;=GN$31,GJ16&lt;&gt;""),AND(HL16&gt;=HP$27,HM16&gt;=HP$31,HL16&lt;&gt;""),AND(IN16&gt;=IR$27,IO16&gt;=IR$31,IN16&lt;&gt;""),AND(JP16&gt;=JT$27,JQ16&gt;=JT$31,JP16&lt;&gt;""),AND(KR16&gt;=KV$27,KS16&gt;=KV$31,KR16&lt;&gt;""),AND(LT16&gt;=LX$27,LU16&gt;=LX$31,LT16&lt;&gt;""),AND(MV16&gt;=MZ$27,MW16&gt;=MZ$31,MV16&lt;&gt;""),AND(NX16&gt;=OB$27,NY16&gt;=OB$31,NX16&lt;&gt;""),AND(OZ16&gt;=PD$27,PA16&gt;=PD$31,OZ16&lt;&gt;""),AND(QB16&gt;=QF$27,QC16&gt;=QF$31,QB16&lt;&gt;"")),"P","")</f>
        <v/>
      </c>
      <c r="L16" s="8">
        <f>IF(COUNT(AS16,BV16,CY16)&gt;0,LARGE((AS16,BV16,CY16),1),0)</f>
        <v>43.400000000000006</v>
      </c>
      <c r="M16" s="8" t="str">
        <f>IF(L16=0,"",IF(L16=CY16,$CC$1,IF(L16=BV16,$AZ$1,IF(L16=AS16,$W$1,""))))</f>
        <v>2024 Nationals</v>
      </c>
      <c r="N16" s="8">
        <f>IF(COUNT(AS16,BV16,CY16)&gt;1,LARGE((AS16,BV16,CY16),2),0)</f>
        <v>40.800000000000004</v>
      </c>
      <c r="O16" s="8" t="str">
        <f>IF(N16=0,"",IF(N16=CY16,$CC$1,IF(N16=BV16,$AZ$1,IF(N16=AS16,$W$1,""))))</f>
        <v>2024 Elite Canada</v>
      </c>
      <c r="P16" s="8">
        <f>IF(COUNT(AT16,BW16,CZ16)&gt;0,LARGE((AT16,BW16,CZ16),1),0)</f>
        <v>20.399999999999999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42.4</v>
      </c>
      <c r="S16" s="8" t="str">
        <f>IF(R16=0,"",IF(R16=DD16,$CC$1,IF(R16=CA16,$AZ$1,IF(R16=AX16,$W$1,""))))</f>
        <v>2024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16.100000000000001</v>
      </c>
      <c r="BA16" s="18">
        <v>4.0999999999999996</v>
      </c>
      <c r="BB16" s="18">
        <v>0</v>
      </c>
      <c r="BC16" s="18">
        <v>0.3</v>
      </c>
      <c r="BD16" s="18">
        <v>16.100000000000001</v>
      </c>
      <c r="BE16" s="18">
        <v>3.9</v>
      </c>
      <c r="BF16" s="18">
        <v>0</v>
      </c>
      <c r="BG16" s="18">
        <v>0.3</v>
      </c>
      <c r="BH16" s="18">
        <v>16.2</v>
      </c>
      <c r="BI16" s="18">
        <v>4.0999999999999996</v>
      </c>
      <c r="BJ16" s="18">
        <v>0.2</v>
      </c>
      <c r="BK16" s="18">
        <v>0.3</v>
      </c>
      <c r="BL16" s="18">
        <v>15.5</v>
      </c>
      <c r="BM16" s="18">
        <v>1.9</v>
      </c>
      <c r="BN16" s="18">
        <v>0</v>
      </c>
      <c r="BO16" s="18">
        <v>0.3</v>
      </c>
      <c r="BP16" s="18">
        <v>14.5</v>
      </c>
      <c r="BQ16" s="18">
        <v>3.9</v>
      </c>
      <c r="BR16" s="18">
        <v>0</v>
      </c>
      <c r="BS16" s="18">
        <v>0.3</v>
      </c>
      <c r="BT16" s="28"/>
      <c r="BU16" s="11">
        <f>IF(SUM(BA16,BE16)&gt;0,SUM(BA16,BE16),"")</f>
        <v>8</v>
      </c>
      <c r="BV16" s="11">
        <f>IF(SUM(AZ16:BA16,BC16:BE16,BG16)-BB16-BF16&gt;0,SUM(AZ16:BA16,BC16:BE16,BG16)-BB16-BF16,"")</f>
        <v>40.800000000000004</v>
      </c>
      <c r="BW16" s="11">
        <f>IF(SUM(BH16:BI16,BK16)-BJ16&gt;0,SUM(BH16:BI16,BK16)-BJ16,"")</f>
        <v>20.399999999999999</v>
      </c>
      <c r="BX16" s="11">
        <f>IF(SUM(BA16,BE16,BI16)&gt;0,SUM(BA16,BE16,BI16),"")</f>
        <v>12.1</v>
      </c>
      <c r="BY16" s="11">
        <f>IF(SUM(BV16,BW16)&gt;0,SUM(BV16,BW16),"")</f>
        <v>61.2</v>
      </c>
      <c r="BZ16" s="11">
        <f>IF(SUM(BM16,BQ16)&gt;0,SUM(BM16,BQ16),"")</f>
        <v>5.8</v>
      </c>
      <c r="CA16" s="11">
        <f>IF(SUM(BL16:BM16,BO16:BQ16,BS16)-SUM(BN16,BR16)&gt;0,SUM(BL16:BM16,BO16:BQ16,BS16)-SUM(BN16,BR16),"")</f>
        <v>36.4</v>
      </c>
      <c r="CB16" s="11">
        <f>IF(SUM(BV16,BW16,CA16)&gt;0,SUM(BV16,BW16,CA16),"")</f>
        <v>97.6</v>
      </c>
      <c r="CC16" s="19">
        <v>16.5</v>
      </c>
      <c r="CD16" s="19">
        <v>4.8</v>
      </c>
      <c r="CE16" s="19">
        <v>0</v>
      </c>
      <c r="CF16" s="19">
        <v>0.6</v>
      </c>
      <c r="CG16" s="19">
        <v>16.3</v>
      </c>
      <c r="CH16" s="19">
        <v>4.5999999999999996</v>
      </c>
      <c r="CI16" s="19">
        <v>0</v>
      </c>
      <c r="CJ16" s="19">
        <v>0.6</v>
      </c>
      <c r="CK16" s="19">
        <v>14.3</v>
      </c>
      <c r="CL16" s="19">
        <v>4.5999999999999996</v>
      </c>
      <c r="CM16" s="19">
        <v>0</v>
      </c>
      <c r="CN16" s="19">
        <v>0.6</v>
      </c>
      <c r="CO16" s="19">
        <v>15.7</v>
      </c>
      <c r="CP16" s="19">
        <v>4.5999999999999996</v>
      </c>
      <c r="CQ16" s="19">
        <v>0</v>
      </c>
      <c r="CR16" s="19">
        <v>0.6</v>
      </c>
      <c r="CS16" s="19">
        <v>16.100000000000001</v>
      </c>
      <c r="CT16" s="19">
        <v>4.8</v>
      </c>
      <c r="CU16" s="19">
        <v>0</v>
      </c>
      <c r="CV16" s="19">
        <v>0.6</v>
      </c>
      <c r="CW16" s="27"/>
      <c r="CX16" s="40">
        <f>IF(SUM(CD16,CH16)&gt;0,SUM(CD16,CH16),"")</f>
        <v>9.3999999999999986</v>
      </c>
      <c r="CY16" s="40">
        <f>IF(SUM(CC16:CD16,CF16:CH16,CJ16)-CE16-CI16&gt;0,SUM(CC16:CD16,CF16:CH16,CJ16)-CE16-CI16,"")</f>
        <v>43.400000000000006</v>
      </c>
      <c r="CZ16" s="40">
        <f>IF(SUM(CK16:CL16,CN16)-CM16&gt;0,SUM(CK16:CL16,CN16)-CM16,"")</f>
        <v>19.5</v>
      </c>
      <c r="DA16" s="40">
        <f>IF(SUM(CD16,CH16,CL16)&gt;0,SUM(CD16,CH16,CL16),"")</f>
        <v>13.999999999999998</v>
      </c>
      <c r="DB16" s="40">
        <f>IF(SUM(CY16,CZ16)&gt;0,SUM(CY16,CZ16),"")</f>
        <v>62.900000000000006</v>
      </c>
      <c r="DC16" s="40">
        <f>IF(SUM(CP16,CT16)&gt;0,SUM(CP16,CT16),"")</f>
        <v>9.3999999999999986</v>
      </c>
      <c r="DD16" s="40">
        <f>IF(SUM(CO16:CP16,CR16:CT16,CV16)-SUM(CQ16,CU16)&gt;0,SUM(CO16:CP16,CR16:CT16,CV16)-SUM(CQ16,CU16),"")</f>
        <v>42.4</v>
      </c>
      <c r="DE16" s="40">
        <f>IF(SUM(CY16,CZ16,DD16)&gt;0,SUM(CY16,CZ16,DD16),"")</f>
        <v>105.30000000000001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16.3</v>
      </c>
      <c r="QH16" s="22">
        <f>IF($CW16="P",CD16,(CD16+BA16)/2)</f>
        <v>4.4499999999999993</v>
      </c>
      <c r="QI16" s="22">
        <f>IF($CW16="P",CE16,(CE16+BB16)/2)</f>
        <v>0</v>
      </c>
      <c r="QJ16" s="22">
        <f>IF($CW16="P",CF16,(CF16+BC16)/2)</f>
        <v>0.44999999999999996</v>
      </c>
      <c r="QK16" s="22">
        <f>IF($CW16="P",CG16,(CG16+BD16)/2)</f>
        <v>16.200000000000003</v>
      </c>
      <c r="QL16" s="22">
        <f>IF($CW16="P",CH16,(CH16+BE16)/2)</f>
        <v>4.25</v>
      </c>
      <c r="QM16" s="22">
        <f>IF($CW16="P",CI16,(CI16+BF16)/2)</f>
        <v>0</v>
      </c>
      <c r="QN16" s="22">
        <f>IF($CW16="P",CJ16,(CJ16+BG16)/2)</f>
        <v>0.44999999999999996</v>
      </c>
      <c r="QO16" s="22">
        <f>IF($CW16="P",CK16,(CK16+BH16)/2)</f>
        <v>15.25</v>
      </c>
      <c r="QP16" s="22">
        <f>IF($CW16="P",CL16,(CL16+BI16)/2)</f>
        <v>4.3499999999999996</v>
      </c>
      <c r="QQ16" s="22">
        <f>IF($CW16="P",CM16,(CM16+BJ16)/2)</f>
        <v>0.1</v>
      </c>
      <c r="QR16" s="22">
        <f>IF($CW16="P",CN16,(CN16+BK16)/2)</f>
        <v>0.44999999999999996</v>
      </c>
      <c r="QS16" s="22">
        <f>IF($CW16="P",CO16,(CO16+BL16)/2)</f>
        <v>15.6</v>
      </c>
      <c r="QT16" s="22">
        <f>IF($CW16="P",CP16,(CP16+BM16)/2)</f>
        <v>3.25</v>
      </c>
      <c r="QU16" s="22">
        <f>IF($CW16="P",CQ16,(CQ16+BN16)/2)</f>
        <v>0</v>
      </c>
      <c r="QV16" s="22">
        <f>IF($CW16="P",CR16,(CR16+BO16)/2)</f>
        <v>0.44999999999999996</v>
      </c>
      <c r="QW16" s="22">
        <f>IF($CW16="P",CS16,(CS16+BP16)/2)</f>
        <v>15.3</v>
      </c>
      <c r="QX16" s="22">
        <f>IF($CW16="P",CT16,(CT16+BQ16)/2)</f>
        <v>4.3499999999999996</v>
      </c>
      <c r="QY16" s="22">
        <f>IF($CW16="P",CU16,(CU16+BR16)/2)</f>
        <v>0</v>
      </c>
      <c r="QZ16" s="22">
        <f>IF($CW16="P",CV16,(CV16+BS16)/2)</f>
        <v>0.44999999999999996</v>
      </c>
      <c r="RA16" s="27" t="s">
        <v>46</v>
      </c>
      <c r="RB16" s="40">
        <f>IF(SUM(QH16,QL16)&gt;0,SUM(QH16,QL16),"")</f>
        <v>8.6999999999999993</v>
      </c>
      <c r="RC16" s="40">
        <f>IF(SUM(QG16:QH16,QJ16:QL16,QN16)-QI16-QM16&gt;0,SUM(QG16:QH16,QJ16:QL16,QN16)-QI16-QM16,"")</f>
        <v>42.100000000000009</v>
      </c>
      <c r="RD16" s="40">
        <f>IF(SUM(QO16:QP16,QR16)-QQ16&gt;0,SUM(QO16:QP16,QR16)-QQ16,"")</f>
        <v>19.95</v>
      </c>
      <c r="RE16" s="40">
        <f>IF(SUM(QH16,QL16,QP16)&gt;0,SUM(QH16,QL16,QP16),"")</f>
        <v>13.049999999999999</v>
      </c>
      <c r="RF16" s="40">
        <f>IF(SUM(RC16,RD16)&gt;0,SUM(RC16,RD16),"")</f>
        <v>62.050000000000011</v>
      </c>
      <c r="RG16" s="40">
        <f>IF(SUM(QT16,QX16)&gt;0,SUM(QT16,QX16),"")</f>
        <v>7.6</v>
      </c>
      <c r="RH16" s="40">
        <f>IF(SUM(QS16:QT16,QV16:QX16,QZ16)-SUM(QU16,QY16)&gt;0,SUM(QS16:QT16,QV16:QX16,QZ16)-SUM(QU16,QY16),"")</f>
        <v>39.400000000000006</v>
      </c>
      <c r="RI16" s="40">
        <f>IF(SUM(RC16,RD16,RH16)&gt;0,SUM(RC16,RD16,RH16),"")</f>
        <v>101.45000000000002</v>
      </c>
    </row>
    <row r="17" spans="1:477" x14ac:dyDescent="0.2">
      <c r="A17" s="4" t="str" cm="1">
        <f t="array" ref="A17">IF(AND(J17&lt;&gt;"",J17&lt;&gt;"No DD"),SUMPRODUCT((J$4:J$24&lt;&gt;"")*(J$4:J$24&lt;&gt;"No DD")*(F$4:F$24&gt;F17))+1,IF(J17="No DD",SUMPRODUCT((J$4:J$24="No DD")*(F$4:F$24&gt;F17))+1+SUMPRODUCT((J$4:J$24&lt;&gt;"")*(J$4:J$24&lt;&gt;"No DD")),""))</f>
        <v/>
      </c>
      <c r="B17" s="4" t="str" cm="1">
        <f t="array" ref="B17">IF(AND(J17&lt;&gt;"",J17&lt;&gt;"No DD",G17=""),SUMPRODUCT((J$4:J$24&lt;&gt;"")*(J$4:J$24&lt;&gt;"No DD")*(G$4:G$24="")*(F$4:F$24&gt;F17))+1,IF(J17="No DD",SUMPRODUCT((J$4:J$24="No DD")*(F$4:F$24&gt;F17)*(G$4:G$24=""))+1+SUMPRODUCT((J$4:J$24&lt;&gt;"")*(G$4:G$24="")*(J$4:J$24&lt;&gt;"No DD")),""))</f>
        <v/>
      </c>
      <c r="C17" s="5" t="s">
        <v>119</v>
      </c>
      <c r="D17" s="4" t="s">
        <v>4</v>
      </c>
      <c r="E17" s="4">
        <v>2005</v>
      </c>
      <c r="F17" s="9">
        <f>SUM(L17:T17)+SUM(L17:P17)*0.0000001+SUM(L17)*0.0000000000001</f>
        <v>140.23001038500422</v>
      </c>
      <c r="G17" s="66"/>
      <c r="H17" s="3" t="str">
        <f>IF(OR(AND(AR17&gt;=AY$26,AS17&gt;=AY$30,AR17&lt;&gt;"",AQ17=""),AND(AW17&gt;=AY$26,AX17&gt;=AY$30,AW17&lt;&gt;"",AQ17=""),AND(BU17&gt;=CB$26,BV17&gt;=CB$30,BU17&lt;&gt;"",BT17=""),AND(BZ17&gt;=CB$26,CA17&gt;=CB$30,BZ17&lt;&gt;"",BT17=""),AND(CX17&gt;=DE$26,CY17&gt;=DE$30,CX17&lt;&gt;"",CW17=""),AND(DC17&gt;=DE$26,DD17&gt;=DE$30,DC17&lt;&gt;""),AND(EC17&gt;=EJ$26,ED17&gt;=EJ$30,EC17&lt;&gt;""),AND(EH17&gt;=EJ$26,EI17&gt;=EJ$30,EH17&lt;&gt;""),AND(FE17&gt;=FL$26,FF17&gt;=FL$30,FE17&lt;&gt;""),AND(FJ17&gt;=FL$26,FK17&gt;=FL$30,FJ17&lt;&gt;""),AND(GG17&gt;=GN$26,GH17&gt;=GN$30,GG17&lt;&gt;""),AND(GL17&gt;=GN$26,GM17&gt;=GN$30,GL17&lt;&gt;""),AND(HI17&gt;=HP$26,HJ17&gt;=HP$30,HI17&lt;&gt;""),AND(HN17&gt;=HP$26,HO17&gt;=HP$30,HN17&lt;&gt;""),AND(IK17&gt;=IR$26,IL17&gt;=IR$30,IK17&lt;&gt;""),AND(IP17&gt;=IR$26,IQ17&gt;=IR$30,IP17&lt;&gt;""),AND(JM17&gt;=JT$26,JN17&gt;=JT$30,JM17&lt;&gt;""),AND(JR17&gt;=JT$26,JS17&gt;=JT$30,JR17&lt;&gt;""),AND(KO17&gt;=KV$26,KP17&gt;=KV$30,KO17&lt;&gt;""),AND(KT17&gt;=KV$26,KU17&gt;=KV$30,KT17&lt;&gt;""),AND(LQ17&gt;=LX$26,LR17&gt;=LX$30,LQ17&lt;&gt;""),AND(LV17&gt;=LX$26,LW17&gt;=LX$30,LV17&lt;&gt;""),AND(MS17&gt;=MZ$26,MT17&gt;=MZ$30,MS17&lt;&gt;""),AND(MX17&gt;=MZ$26,MY17&gt;=MZ$30,MX17&lt;&gt;""),AND(NU17&gt;=OB$26,NV17&gt;=OB$30,NU17&lt;&gt;""),AND(NZ17&gt;=OB$26,OA17&gt;=OB$30,NZ17&lt;&gt;""),AND(OW17&gt;=PD$26,OX17&gt;=PD$30,OW17&lt;&gt;""),AND(PB17&gt;=PD$26,PC17&gt;=PD$30,PB17&lt;&gt;""),AND(PY17&gt;=QF$26,PZ17&gt;=QF$30,PY17&lt;&gt;""),AND(QD17&gt;=QF$26,QE17&gt;=QF$30,QD17&lt;&gt;"")),"P","")</f>
        <v/>
      </c>
      <c r="I17" s="3" t="str">
        <f>IF(OR(AND(AS17&gt;=AY$30,AS17&lt;&gt;"",AQ17=""),AND(AX17&gt;=AY$30,AX17&lt;&gt;"",AQ17=""),AND(BV17&gt;=CB$30,BV17&lt;&gt;"",BT17=""),AND(CA17&gt;=CB$30,CA17&lt;&gt;"",BT17=""),AND(CY17&gt;=DE$30,CY17&lt;&gt;"",CW17=""),AND(DD17&gt;=DE$30,DD17&lt;&gt;"",CW17=""),AND(ED17&gt;=EJ$30,ED17&lt;&gt;""),AND(EI17&gt;=EJ$30,EI17&lt;&gt;""),AND(FF17&gt;=FL$30,FF17&lt;&gt;""),AND(FK17&gt;=FL$30,FK17&lt;&gt;""),AND(GH17&gt;=GN$30,GH17&lt;&gt;""),AND(GM17&gt;=GN$30,GM17&lt;&gt;""),AND(HJ17&gt;=HP$30,HJ17&lt;&gt;""),AND(HO17&gt;=HP$30,HO17&lt;&gt;""),AND(IL17&gt;=IR$30,IL17&lt;&gt;""),AND(IQ17&gt;=IR$30,IQ17&lt;&gt;""),AND(JN17&gt;=JT$30,JN17&lt;&gt;""),AND(JS17&gt;=JT$30,JS17&lt;&gt;""),AND(KP17&gt;=KV$30,KP17&lt;&gt;""),AND(KU17&gt;=KV$30,KU17&lt;&gt;""),AND(LR17&gt;=LX$30,LR17&lt;&gt;""),AND(LW17&gt;=LX$30,LW17&lt;&gt;""),AND(MT17&gt;=MZ$30,MT17&lt;&gt;""),AND(MY17&gt;=MZ$30,MY17&lt;&gt;""),AND(NV17&gt;=OB$30,NV17&lt;&gt;""),AND(OA17&gt;=OB$30,OA17&lt;&gt;""),AND(OX17&gt;=PD$30,OX17&lt;&gt;""),AND(PC17&gt;=PD$30,PC17&lt;&gt;""),AND(PZ17&gt;=QF$30,PZ17&lt;&gt;""),AND(QE17&gt;=QF$30,QE17&lt;&gt;"")),"P","")</f>
        <v/>
      </c>
      <c r="J17" s="36" t="str">
        <f>IF(AND(I17="P",H17=""),"No DD",IF(OR(AND(AU17&gt;=AY$29,AV17&gt;=AY$33,AU17&lt;&gt;"",AQ17=""),AND(BX17&gt;=CB$29,BY17&gt;=CB$33,BX17&lt;&gt;"",BT17=""),AND(DA17&gt;=DE$29,DB17&gt;=DE$33,DA17&lt;&gt;"",CW17=""),AND(EF17&gt;=EJ$29,EG17&gt;=EJ$33,EF17&lt;&gt;""),AND(FH17&gt;=FL$29,FI17&gt;=FL$33,FH17&lt;&gt;""),AND(GJ17&gt;=GN$29,GK17&gt;=GN$33,GJ17&lt;&gt;""),AND(HL17&gt;=HP$29,HM17&gt;=HP$33,HL17&lt;&gt;""),AND(IN17&gt;=IR$29,IO17&gt;=IR$33,IN17&lt;&gt;""),AND(JP17&gt;=JT$29,JQ17&gt;=JT$33,JP17&lt;&gt;""),AND(KR17&gt;=KV$29,KS17&gt;=KV$33,KR17&lt;&gt;""),AND(LT17&gt;=LX$29,LU17&gt;=LX$33,LT17&lt;&gt;""),AND(MV17&gt;=MZ$29,MW17&gt;=MZ$33,MV17&lt;&gt;""),AND(NX17&gt;=OB$29,NY17&gt;=OB$33,NX17&lt;&gt;""),AND(OZ17&gt;=PD$29,PA17&gt;=PD$33,OZ17&lt;&gt;""),AND(QB17&gt;=QF$29,QC17&gt;=QF$33,QB17&lt;&gt;"")),"Merit",IF(OR(AND(AU17&gt;=AY$28,AV17&gt;=AY$32,AU17&lt;&gt;"",AQ17=""),AND(BX17&gt;=CB$28,BY17&gt;=CB$32,BX17&lt;&gt;"",BT17=""),AND(DA17&gt;=DE$28,DB17&gt;=DE$32,DA17&lt;&gt;"",CW17=""),AND(EF17&gt;=EJ$28,EG17&gt;=EJ$32,EF17&lt;&gt;""),AND(FH17&gt;=FL$28,FI17&gt;=FL$32,FH17&lt;&gt;""),AND(GJ17&gt;=GN$28,GK17&gt;=GN$32,GJ17&lt;&gt;""),AND(HL17&gt;=HP$28,HM17&gt;=HP$32,HL17&lt;&gt;""),AND(IN17&gt;=IR$28,IO17&gt;=IR$32,IN17&lt;&gt;""),AND(JP17&gt;=JT$28,JQ17&gt;=JT$32,JP17&lt;&gt;""),AND(KR17&gt;=KV$28,KS17&gt;=KV$32,KR17&lt;&gt;""),AND(LT17&gt;=LX$28,LU17&gt;=LX$32,LT17&lt;&gt;""),AND(MV17&gt;=MZ$28,MW17&gt;=MZ$32,MV17&lt;&gt;""),AND(NX17&gt;=OB$28,NY17&gt;=OB$32,NX17&lt;&gt;""),AND(OZ17&gt;=PD$28,PA17&gt;=PD$32,OZ17&lt;&gt;""),AND(QB17&gt;=QF$28,QC17&gt;=QF$32,QB17&lt;&gt;"")),"Excellence",IF(K17="P","Worlds Team",IF(H17="P","National Team","")))))</f>
        <v/>
      </c>
      <c r="K17" s="3" t="str">
        <f>IF(OR(AND(AU17&gt;=AY$27,AV17&gt;=AY$31,AU17&lt;&gt;"",AQ17=""),AND(BX17&gt;=CB$27,BY17&gt;=CB$31,BX17&lt;&gt;"",BT17=""),AND(DA17&gt;=DE$27,DB17&gt;=DE$31,DA17&lt;&gt;"",CW17=""),AND(EF17&gt;=EJ$27,EG17&gt;=EJ$31,EF17&lt;&gt;""),AND(FH17&gt;=FL$27,FI17&gt;=FL$31,FH17&lt;&gt;""),AND(GJ17&gt;=GN$27,GK17&gt;=GN$31,GJ17&lt;&gt;""),AND(HL17&gt;=HP$27,HM17&gt;=HP$31,HL17&lt;&gt;""),AND(IN17&gt;=IR$27,IO17&gt;=IR$31,IN17&lt;&gt;""),AND(JP17&gt;=JT$27,JQ17&gt;=JT$31,JP17&lt;&gt;""),AND(KR17&gt;=KV$27,KS17&gt;=KV$31,KR17&lt;&gt;""),AND(LT17&gt;=LX$27,LU17&gt;=LX$31,LT17&lt;&gt;""),AND(MV17&gt;=MZ$27,MW17&gt;=MZ$31,MV17&lt;&gt;""),AND(NX17&gt;=OB$27,NY17&gt;=OB$31,NX17&lt;&gt;""),AND(OZ17&gt;=PD$27,PA17&gt;=PD$31,OZ17&lt;&gt;""),AND(QB17&gt;=QF$27,QC17&gt;=QF$31,QB17&lt;&gt;"")),"P","")</f>
        <v/>
      </c>
      <c r="L17" s="8">
        <f>IF(COUNT(AS17,BV17,CY17)&gt;0,LARGE((AS17,BV17,CY17),1),0)</f>
        <v>42.000000000000007</v>
      </c>
      <c r="M17" s="8" t="str">
        <f>IF(L17=0,"",IF(L17=CY17,$CC$1,IF(L17=BV17,$AZ$1,IF(L17=AS17,$W$1,""))))</f>
        <v>2023 3rd Domestic Trial</v>
      </c>
      <c r="N17" s="8">
        <f>IF(COUNT(AS17,BV17,CY17)&gt;1,LARGE((AS17,BV17,CY17),2),0)</f>
        <v>41.800000000000004</v>
      </c>
      <c r="O17" s="8" t="str">
        <f>IF(N17=0,"",IF(N17=CY17,$CC$1,IF(N17=BV17,$AZ$1,IF(N17=AS17,$W$1,""))))</f>
        <v>2024 Elite Canada</v>
      </c>
      <c r="P17" s="8">
        <f>IF(COUNT(AT17,BW17,CZ17)&gt;0,LARGE((AT17,BW17,CZ17),1),0)</f>
        <v>20.05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36.380000000000003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15.1</v>
      </c>
      <c r="X17" s="19">
        <v>5.0999999999999996</v>
      </c>
      <c r="Y17" s="19">
        <v>0</v>
      </c>
      <c r="Z17" s="19">
        <v>0.3</v>
      </c>
      <c r="AA17" s="19">
        <v>15.7</v>
      </c>
      <c r="AB17" s="19">
        <v>5.2</v>
      </c>
      <c r="AC17" s="19">
        <v>0</v>
      </c>
      <c r="AD17" s="19">
        <v>0.6</v>
      </c>
      <c r="AE17" s="19">
        <v>14.4</v>
      </c>
      <c r="AF17" s="19">
        <v>5.3</v>
      </c>
      <c r="AG17" s="19">
        <v>0</v>
      </c>
      <c r="AH17" s="19">
        <v>0.3</v>
      </c>
      <c r="AI17" s="19">
        <v>12.1</v>
      </c>
      <c r="AJ17" s="19">
        <v>3.5</v>
      </c>
      <c r="AK17" s="19">
        <v>0</v>
      </c>
      <c r="AL17" s="19">
        <v>0.3</v>
      </c>
      <c r="AM17" s="19">
        <v>14.7</v>
      </c>
      <c r="AN17" s="19">
        <v>2.6</v>
      </c>
      <c r="AO17" s="19">
        <v>0</v>
      </c>
      <c r="AP17" s="19">
        <v>0.6</v>
      </c>
      <c r="AQ17" s="27"/>
      <c r="AR17" s="40">
        <f>IF(SUM(X17,AB17)&gt;0,SUM(X17,AB17),"")</f>
        <v>10.3</v>
      </c>
      <c r="AS17" s="40">
        <f>IF(SUM(W17:X17,Z17:AB17,AD17)-Y17-AC17&gt;0,SUM(W17:X17,Z17:AB17,AD17)-Y17-AC17,"")</f>
        <v>42.000000000000007</v>
      </c>
      <c r="AT17" s="40">
        <f>IF(SUM(AE17:AF17,AH17)-AG17&gt;0,SUM(AE17:AF17,AH17)-AG17,"")</f>
        <v>20</v>
      </c>
      <c r="AU17" s="40">
        <f>IF(SUM(X17,AB17,AF17)&gt;0,SUM(X17,AB17,AF17),"")</f>
        <v>15.600000000000001</v>
      </c>
      <c r="AV17" s="40">
        <f>IF(SUM(AS17,AT17)&gt;0,SUM(AS17,AT17),"")</f>
        <v>62.000000000000007</v>
      </c>
      <c r="AW17" s="40">
        <f>IF(SUM(AJ17,AN17)&gt;0,SUM(AJ17,AN17),"")</f>
        <v>6.1</v>
      </c>
      <c r="AX17" s="40">
        <f>IF(SUM(AI17:AJ17,AL17:AN17,AP17)-SUM(AK17,AO17)&gt;0,SUM(AI17:AJ17,AL17:AN17,AP17)-SUM(AK17,AO17),"")</f>
        <v>33.800000000000004</v>
      </c>
      <c r="AY17" s="40">
        <f>IF(SUM(AS17,AT17,AX17)&gt;0,SUM(AS17,AT17,AX17),"")</f>
        <v>95.800000000000011</v>
      </c>
      <c r="AZ17" s="18">
        <v>15.05</v>
      </c>
      <c r="BA17" s="18">
        <v>5.3</v>
      </c>
      <c r="BB17" s="18">
        <v>0</v>
      </c>
      <c r="BC17" s="18">
        <v>0.3</v>
      </c>
      <c r="BD17" s="18">
        <v>15.55</v>
      </c>
      <c r="BE17" s="18">
        <v>5</v>
      </c>
      <c r="BF17" s="18">
        <v>0</v>
      </c>
      <c r="BG17" s="18">
        <v>0.6</v>
      </c>
      <c r="BH17" s="18">
        <v>14.55</v>
      </c>
      <c r="BI17" s="18">
        <v>5.1999999999999993</v>
      </c>
      <c r="BJ17" s="18">
        <v>0</v>
      </c>
      <c r="BK17" s="18">
        <v>0.3</v>
      </c>
      <c r="BL17" s="18">
        <v>13.45</v>
      </c>
      <c r="BM17" s="18">
        <v>3.2</v>
      </c>
      <c r="BN17" s="18">
        <v>0</v>
      </c>
      <c r="BO17" s="18">
        <v>0.3</v>
      </c>
      <c r="BP17" s="18">
        <v>15.129999999999999</v>
      </c>
      <c r="BQ17" s="18">
        <v>3.7</v>
      </c>
      <c r="BR17" s="18">
        <v>0</v>
      </c>
      <c r="BS17" s="18">
        <v>0.6</v>
      </c>
      <c r="BT17" s="28" t="s">
        <v>46</v>
      </c>
      <c r="BU17" s="11">
        <f>IF(SUM(BA17,BE17)&gt;0,SUM(BA17,BE17),"")</f>
        <v>10.3</v>
      </c>
      <c r="BV17" s="11">
        <f>IF(SUM(AZ17:BA17,BC17:BE17,BG17)-BB17-BF17&gt;0,SUM(AZ17:BA17,BC17:BE17,BG17)-BB17-BF17,"")</f>
        <v>41.800000000000004</v>
      </c>
      <c r="BW17" s="11">
        <f>IF(SUM(BH17:BI17,BK17)-BJ17&gt;0,SUM(BH17:BI17,BK17)-BJ17,"")</f>
        <v>20.05</v>
      </c>
      <c r="BX17" s="11">
        <f>IF(SUM(BA17,BE17,BI17)&gt;0,SUM(BA17,BE17,BI17),"")</f>
        <v>15.5</v>
      </c>
      <c r="BY17" s="11">
        <f>IF(SUM(BV17,BW17)&gt;0,SUM(BV17,BW17),"")</f>
        <v>61.850000000000009</v>
      </c>
      <c r="BZ17" s="11">
        <f>IF(SUM(BM17,BQ17)&gt;0,SUM(BM17,BQ17),"")</f>
        <v>6.9</v>
      </c>
      <c r="CA17" s="11">
        <f>IF(SUM(BL17:BM17,BO17:BQ17,BS17)-SUM(BN17,BR17)&gt;0,SUM(BL17:BM17,BO17:BQ17,BS17)-SUM(BN17,BR17),"")</f>
        <v>36.380000000000003</v>
      </c>
      <c r="CB17" s="11">
        <f>IF(SUM(BV17,BW17,CA17)&gt;0,SUM(BV17,BW17,CA17),"")</f>
        <v>98.230000000000018</v>
      </c>
      <c r="CC17" s="19">
        <v>15.7</v>
      </c>
      <c r="CD17" s="19">
        <v>1.9</v>
      </c>
      <c r="CE17" s="19">
        <v>0</v>
      </c>
      <c r="CF17" s="19">
        <v>0.3</v>
      </c>
      <c r="CG17" s="19">
        <v>15.8</v>
      </c>
      <c r="CH17" s="19">
        <v>4.8</v>
      </c>
      <c r="CI17" s="19">
        <v>0</v>
      </c>
      <c r="CJ17" s="19">
        <v>0.6</v>
      </c>
      <c r="CK17" s="19">
        <v>15.2</v>
      </c>
      <c r="CL17" s="19">
        <v>3.9</v>
      </c>
      <c r="CM17" s="19">
        <v>0</v>
      </c>
      <c r="CN17" s="19">
        <v>0.3</v>
      </c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>IF(SUM(CD17,CH17)&gt;0,SUM(CD17,CH17),"")</f>
        <v>6.6999999999999993</v>
      </c>
      <c r="CY17" s="40">
        <f>IF(SUM(CC17:CD17,CF17:CH17,CJ17)-CE17-CI17&gt;0,SUM(CC17:CD17,CF17:CH17,CJ17)-CE17-CI17,"")</f>
        <v>39.1</v>
      </c>
      <c r="CZ17" s="40">
        <f>IF(SUM(CK17:CL17,CN17)-CM17&gt;0,SUM(CK17:CL17,CN17)-CM17,"")</f>
        <v>19.399999999999999</v>
      </c>
      <c r="DA17" s="40">
        <f>IF(SUM(CD17,CH17,CL17)&gt;0,SUM(CD17,CH17,CL17),"")</f>
        <v>10.6</v>
      </c>
      <c r="DB17" s="40">
        <f>IF(SUM(CY17,CZ17)&gt;0,SUM(CY17,CZ17),"")</f>
        <v>58.5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58.5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15.375</v>
      </c>
      <c r="QH17" s="22">
        <f>IF($CW17="P",CD17,(CD17+BA17)/2)</f>
        <v>3.5999999999999996</v>
      </c>
      <c r="QI17" s="22">
        <f>IF($CW17="P",CE17,(CE17+BB17)/2)</f>
        <v>0</v>
      </c>
      <c r="QJ17" s="22">
        <f>IF($CW17="P",CF17,(CF17+BC17)/2)</f>
        <v>0.3</v>
      </c>
      <c r="QK17" s="22">
        <f>IF($CW17="P",CG17,(CG17+BD17)/2)</f>
        <v>15.675000000000001</v>
      </c>
      <c r="QL17" s="22">
        <f>IF($CW17="P",CH17,(CH17+BE17)/2)</f>
        <v>4.9000000000000004</v>
      </c>
      <c r="QM17" s="22">
        <f>IF($CW17="P",CI17,(CI17+BF17)/2)</f>
        <v>0</v>
      </c>
      <c r="QN17" s="22">
        <f>IF($CW17="P",CJ17,(CJ17+BG17)/2)</f>
        <v>0.6</v>
      </c>
      <c r="QO17" s="22">
        <f>IF($CW17="P",CK17,(CK17+BH17)/2)</f>
        <v>14.875</v>
      </c>
      <c r="QP17" s="22">
        <f>IF($CW17="P",CL17,(CL17+BI17)/2)</f>
        <v>4.55</v>
      </c>
      <c r="QQ17" s="22">
        <f>IF($CW17="P",CM17,(CM17+BJ17)/2)</f>
        <v>0</v>
      </c>
      <c r="QR17" s="22">
        <f>IF($CW17="P",CN17,(CN17+BK17)/2)</f>
        <v>0.3</v>
      </c>
      <c r="QS17" s="22">
        <f>IF($CW17="P",CO17,(CO17+BL17)/2)</f>
        <v>6.7249999999999996</v>
      </c>
      <c r="QT17" s="22">
        <f>IF($CW17="P",CP17,(CP17+BM17)/2)</f>
        <v>1.6</v>
      </c>
      <c r="QU17" s="22">
        <f>IF($CW17="P",CQ17,(CQ17+BN17)/2)</f>
        <v>0</v>
      </c>
      <c r="QV17" s="22">
        <f>IF($CW17="P",CR17,(CR17+BO17)/2)</f>
        <v>0.15</v>
      </c>
      <c r="QW17" s="22">
        <f>IF($CW17="P",CS17,(CS17+BP17)/2)</f>
        <v>7.5649999999999995</v>
      </c>
      <c r="QX17" s="22">
        <f>IF($CW17="P",CT17,(CT17+BQ17)/2)</f>
        <v>1.85</v>
      </c>
      <c r="QY17" s="22">
        <f>IF($CW17="P",CU17,(CU17+BR17)/2)</f>
        <v>0</v>
      </c>
      <c r="QZ17" s="22">
        <f>IF($CW17="P",CV17,(CV17+BS17)/2)</f>
        <v>0.3</v>
      </c>
      <c r="RA17" s="27" t="s">
        <v>46</v>
      </c>
      <c r="RB17" s="40">
        <f>IF(SUM(QH17,QL17)&gt;0,SUM(QH17,QL17),"")</f>
        <v>8.5</v>
      </c>
      <c r="RC17" s="40">
        <f>IF(SUM(QG17:QH17,QJ17:QL17,QN17)-QI17-QM17&gt;0,SUM(QG17:QH17,QJ17:QL17,QN17)-QI17-QM17,"")</f>
        <v>40.450000000000003</v>
      </c>
      <c r="RD17" s="40">
        <f>IF(SUM(QO17:QP17,QR17)-QQ17&gt;0,SUM(QO17:QP17,QR17)-QQ17,"")</f>
        <v>19.725000000000001</v>
      </c>
      <c r="RE17" s="40">
        <f>IF(SUM(QH17,QL17,QP17)&gt;0,SUM(QH17,QL17,QP17),"")</f>
        <v>13.05</v>
      </c>
      <c r="RF17" s="40">
        <f>IF(SUM(RC17,RD17)&gt;0,SUM(RC17,RD17),"")</f>
        <v>60.175000000000004</v>
      </c>
      <c r="RG17" s="40">
        <f>IF(SUM(QT17,QX17)&gt;0,SUM(QT17,QX17),"")</f>
        <v>3.45</v>
      </c>
      <c r="RH17" s="40">
        <f>IF(SUM(QS17:QT17,QV17:QX17,QZ17)-SUM(QU17,QY17)&gt;0,SUM(QS17:QT17,QV17:QX17,QZ17)-SUM(QU17,QY17),"")</f>
        <v>18.190000000000001</v>
      </c>
      <c r="RI17" s="40">
        <f>IF(SUM(RC17,RD17,RH17)&gt;0,SUM(RC17,RD17,RH17),"")</f>
        <v>78.365000000000009</v>
      </c>
    </row>
    <row r="18" spans="1:477" x14ac:dyDescent="0.2">
      <c r="A18" s="4" t="str" cm="1">
        <f t="array" ref="A18">IF(AND(J18&lt;&gt;"",J18&lt;&gt;"No DD"),SUMPRODUCT((J$4:J$24&lt;&gt;"")*(J$4:J$24&lt;&gt;"No DD")*(F$4:F$24&gt;F18))+1,IF(J18="No DD",SUMPRODUCT((J$4:J$24="No DD")*(F$4:F$24&gt;F18))+1+SUMPRODUCT((J$4:J$24&lt;&gt;"")*(J$4:J$24&lt;&gt;"No DD")),""))</f>
        <v/>
      </c>
      <c r="B18" s="4" t="str" cm="1">
        <f t="array" ref="B18">IF(AND(J18&lt;&gt;"",J18&lt;&gt;"No DD",G18=""),SUMPRODUCT((J$4:J$24&lt;&gt;"")*(J$4:J$24&lt;&gt;"No DD")*(G$4:G$24="")*(F$4:F$24&gt;F18))+1,IF(J18="No DD",SUMPRODUCT((J$4:J$24="No DD")*(F$4:F$24&gt;F18)*(G$4:G$24=""))+1+SUMPRODUCT((J$4:J$24&lt;&gt;"")*(G$4:G$24="")*(J$4:J$24&lt;&gt;"No DD")),""))</f>
        <v/>
      </c>
      <c r="C18" s="5" t="s">
        <v>112</v>
      </c>
      <c r="D18" s="4" t="s">
        <v>5</v>
      </c>
      <c r="E18" s="4">
        <v>2005</v>
      </c>
      <c r="F18" s="9">
        <f>SUM(L18:T18)+SUM(L18:P18)*0.0000001+SUM(L18)*0.0000000000001</f>
        <v>140.00001017000412</v>
      </c>
      <c r="G18" s="66"/>
      <c r="H18" s="3" t="str">
        <f>IF(OR(AND(AR18&gt;=AY$26,AS18&gt;=AY$30,AR18&lt;&gt;"",AQ18=""),AND(AW18&gt;=AY$26,AX18&gt;=AY$30,AW18&lt;&gt;"",AQ18=""),AND(BU18&gt;=CB$26,BV18&gt;=CB$30,BU18&lt;&gt;"",BT18=""),AND(BZ18&gt;=CB$26,CA18&gt;=CB$30,BZ18&lt;&gt;"",BT18=""),AND(CX18&gt;=DE$26,CY18&gt;=DE$30,CX18&lt;&gt;"",CW18=""),AND(DC18&gt;=DE$26,DD18&gt;=DE$30,DC18&lt;&gt;""),AND(EC18&gt;=EJ$26,ED18&gt;=EJ$30,EC18&lt;&gt;""),AND(EH18&gt;=EJ$26,EI18&gt;=EJ$30,EH18&lt;&gt;""),AND(FE18&gt;=FL$26,FF18&gt;=FL$30,FE18&lt;&gt;""),AND(FJ18&gt;=FL$26,FK18&gt;=FL$30,FJ18&lt;&gt;""),AND(GG18&gt;=GN$26,GH18&gt;=GN$30,GG18&lt;&gt;""),AND(GL18&gt;=GN$26,GM18&gt;=GN$30,GL18&lt;&gt;""),AND(HI18&gt;=HP$26,HJ18&gt;=HP$30,HI18&lt;&gt;""),AND(HN18&gt;=HP$26,HO18&gt;=HP$30,HN18&lt;&gt;""),AND(IK18&gt;=IR$26,IL18&gt;=IR$30,IK18&lt;&gt;""),AND(IP18&gt;=IR$26,IQ18&gt;=IR$30,IP18&lt;&gt;""),AND(JM18&gt;=JT$26,JN18&gt;=JT$30,JM18&lt;&gt;""),AND(JR18&gt;=JT$26,JS18&gt;=JT$30,JR18&lt;&gt;""),AND(KO18&gt;=KV$26,KP18&gt;=KV$30,KO18&lt;&gt;""),AND(KT18&gt;=KV$26,KU18&gt;=KV$30,KT18&lt;&gt;""),AND(LQ18&gt;=LX$26,LR18&gt;=LX$30,LQ18&lt;&gt;""),AND(LV18&gt;=LX$26,LW18&gt;=LX$30,LV18&lt;&gt;""),AND(MS18&gt;=MZ$26,MT18&gt;=MZ$30,MS18&lt;&gt;""),AND(MX18&gt;=MZ$26,MY18&gt;=MZ$30,MX18&lt;&gt;""),AND(NU18&gt;=OB$26,NV18&gt;=OB$30,NU18&lt;&gt;""),AND(NZ18&gt;=OB$26,OA18&gt;=OB$30,NZ18&lt;&gt;""),AND(OW18&gt;=PD$26,OX18&gt;=PD$30,OW18&lt;&gt;""),AND(PB18&gt;=PD$26,PC18&gt;=PD$30,PB18&lt;&gt;""),AND(PY18&gt;=QF$26,PZ18&gt;=QF$30,PY18&lt;&gt;""),AND(QD18&gt;=QF$26,QE18&gt;=QF$30,QD18&lt;&gt;"")),"P","")</f>
        <v/>
      </c>
      <c r="I18" s="3" t="str">
        <f>IF(OR(AND(AS18&gt;=AY$30,AS18&lt;&gt;"",AQ18=""),AND(AX18&gt;=AY$30,AX18&lt;&gt;"",AQ18=""),AND(BV18&gt;=CB$30,BV18&lt;&gt;"",BT18=""),AND(CA18&gt;=CB$30,CA18&lt;&gt;"",BT18=""),AND(CY18&gt;=DE$30,CY18&lt;&gt;"",CW18=""),AND(DD18&gt;=DE$30,DD18&lt;&gt;"",CW18=""),AND(ED18&gt;=EJ$30,ED18&lt;&gt;""),AND(EI18&gt;=EJ$30,EI18&lt;&gt;""),AND(FF18&gt;=FL$30,FF18&lt;&gt;""),AND(FK18&gt;=FL$30,FK18&lt;&gt;""),AND(GH18&gt;=GN$30,GH18&lt;&gt;""),AND(GM18&gt;=GN$30,GM18&lt;&gt;""),AND(HJ18&gt;=HP$30,HJ18&lt;&gt;""),AND(HO18&gt;=HP$30,HO18&lt;&gt;""),AND(IL18&gt;=IR$30,IL18&lt;&gt;""),AND(IQ18&gt;=IR$30,IQ18&lt;&gt;""),AND(JN18&gt;=JT$30,JN18&lt;&gt;""),AND(JS18&gt;=JT$30,JS18&lt;&gt;""),AND(KP18&gt;=KV$30,KP18&lt;&gt;""),AND(KU18&gt;=KV$30,KU18&lt;&gt;""),AND(LR18&gt;=LX$30,LR18&lt;&gt;""),AND(LW18&gt;=LX$30,LW18&lt;&gt;""),AND(MT18&gt;=MZ$30,MT18&lt;&gt;""),AND(MY18&gt;=MZ$30,MY18&lt;&gt;""),AND(NV18&gt;=OB$30,NV18&lt;&gt;""),AND(OA18&gt;=OB$30,OA18&lt;&gt;""),AND(OX18&gt;=PD$30,OX18&lt;&gt;""),AND(PC18&gt;=PD$30,PC18&lt;&gt;""),AND(PZ18&gt;=QF$30,PZ18&lt;&gt;""),AND(QE18&gt;=QF$30,QE18&lt;&gt;"")),"P","")</f>
        <v/>
      </c>
      <c r="J18" s="36" t="str">
        <f>IF(AND(I18="P",H18=""),"No DD",IF(OR(AND(AU18&gt;=AY$29,AV18&gt;=AY$33,AU18&lt;&gt;"",AQ18=""),AND(BX18&gt;=CB$29,BY18&gt;=CB$33,BX18&lt;&gt;"",BT18=""),AND(DA18&gt;=DE$29,DB18&gt;=DE$33,DA18&lt;&gt;"",CW18=""),AND(EF18&gt;=EJ$29,EG18&gt;=EJ$33,EF18&lt;&gt;""),AND(FH18&gt;=FL$29,FI18&gt;=FL$33,FH18&lt;&gt;""),AND(GJ18&gt;=GN$29,GK18&gt;=GN$33,GJ18&lt;&gt;""),AND(HL18&gt;=HP$29,HM18&gt;=HP$33,HL18&lt;&gt;""),AND(IN18&gt;=IR$29,IO18&gt;=IR$33,IN18&lt;&gt;""),AND(JP18&gt;=JT$29,JQ18&gt;=JT$33,JP18&lt;&gt;""),AND(KR18&gt;=KV$29,KS18&gt;=KV$33,KR18&lt;&gt;""),AND(LT18&gt;=LX$29,LU18&gt;=LX$33,LT18&lt;&gt;""),AND(MV18&gt;=MZ$29,MW18&gt;=MZ$33,MV18&lt;&gt;""),AND(NX18&gt;=OB$29,NY18&gt;=OB$33,NX18&lt;&gt;""),AND(OZ18&gt;=PD$29,PA18&gt;=PD$33,OZ18&lt;&gt;""),AND(QB18&gt;=QF$29,QC18&gt;=QF$33,QB18&lt;&gt;"")),"Merit",IF(OR(AND(AU18&gt;=AY$28,AV18&gt;=AY$32,AU18&lt;&gt;"",AQ18=""),AND(BX18&gt;=CB$28,BY18&gt;=CB$32,BX18&lt;&gt;"",BT18=""),AND(DA18&gt;=DE$28,DB18&gt;=DE$32,DA18&lt;&gt;"",CW18=""),AND(EF18&gt;=EJ$28,EG18&gt;=EJ$32,EF18&lt;&gt;""),AND(FH18&gt;=FL$28,FI18&gt;=FL$32,FH18&lt;&gt;""),AND(GJ18&gt;=GN$28,GK18&gt;=GN$32,GJ18&lt;&gt;""),AND(HL18&gt;=HP$28,HM18&gt;=HP$32,HL18&lt;&gt;""),AND(IN18&gt;=IR$28,IO18&gt;=IR$32,IN18&lt;&gt;""),AND(JP18&gt;=JT$28,JQ18&gt;=JT$32,JP18&lt;&gt;""),AND(KR18&gt;=KV$28,KS18&gt;=KV$32,KR18&lt;&gt;""),AND(LT18&gt;=LX$28,LU18&gt;=LX$32,LT18&lt;&gt;""),AND(MV18&gt;=MZ$28,MW18&gt;=MZ$32,MV18&lt;&gt;""),AND(NX18&gt;=OB$28,NY18&gt;=OB$32,NX18&lt;&gt;""),AND(OZ18&gt;=PD$28,PA18&gt;=PD$32,OZ18&lt;&gt;""),AND(QB18&gt;=QF$28,QC18&gt;=QF$32,QB18&lt;&gt;"")),"Excellence",IF(K18="P","Worlds Team",IF(H18="P","National Team","")))))</f>
        <v/>
      </c>
      <c r="K18" s="3" t="str">
        <f>IF(OR(AND(AU18&gt;=AY$27,AV18&gt;=AY$31,AU18&lt;&gt;"",AQ18=""),AND(BX18&gt;=CB$27,BY18&gt;=CB$31,BX18&lt;&gt;"",BT18=""),AND(DA18&gt;=DE$27,DB18&gt;=DE$31,DA18&lt;&gt;"",CW18=""),AND(EF18&gt;=EJ$27,EG18&gt;=EJ$31,EF18&lt;&gt;""),AND(FH18&gt;=FL$27,FI18&gt;=FL$31,FH18&lt;&gt;""),AND(GJ18&gt;=GN$27,GK18&gt;=GN$31,GJ18&lt;&gt;""),AND(HL18&gt;=HP$27,HM18&gt;=HP$31,HL18&lt;&gt;""),AND(IN18&gt;=IR$27,IO18&gt;=IR$31,IN18&lt;&gt;""),AND(JP18&gt;=JT$27,JQ18&gt;=JT$31,JP18&lt;&gt;""),AND(KR18&gt;=KV$27,KS18&gt;=KV$31,KR18&lt;&gt;""),AND(LT18&gt;=LX$27,LU18&gt;=LX$31,LT18&lt;&gt;""),AND(MV18&gt;=MZ$27,MW18&gt;=MZ$31,MV18&lt;&gt;""),AND(NX18&gt;=OB$27,NY18&gt;=OB$31,NX18&lt;&gt;""),AND(OZ18&gt;=PD$27,PA18&gt;=PD$31,OZ18&lt;&gt;""),AND(QB18&gt;=QF$27,QC18&gt;=QF$31,QB18&lt;&gt;"")),"P","")</f>
        <v/>
      </c>
      <c r="L18" s="8">
        <f>IF(COUNT(AS18,BV18,CY18)&gt;0,LARGE((AS18,BV18,CY18),1),0)</f>
        <v>41.199999999999996</v>
      </c>
      <c r="M18" s="8" t="str">
        <f>IF(L18=0,"",IF(L18=CY18,$CC$1,IF(L18=BV18,$AZ$1,IF(L18=AS18,$W$1,""))))</f>
        <v>2024 Elite Canada</v>
      </c>
      <c r="N18" s="8">
        <f>IF(COUNT(AS18,BV18,CY18)&gt;1,LARGE((AS18,BV18,CY18),2),0)</f>
        <v>40.5</v>
      </c>
      <c r="O18" s="8" t="str">
        <f>IF(N18=0,"",IF(N18=CY18,$CC$1,IF(N18=BV18,$AZ$1,IF(N18=AS18,$W$1,""))))</f>
        <v>2024 Nationals</v>
      </c>
      <c r="P18" s="8">
        <f>IF(COUNT(AT18,BW18,CZ18)&gt;0,LARGE((AT18,BW18,CZ18),1),0)</f>
        <v>20</v>
      </c>
      <c r="Q18" s="8" t="str">
        <f>IF(P18=0,"",IF(P18=CZ18,$CC$1,IF(P18=BW18,$AZ$1,IF(P18=AT18,$W$1,""))))</f>
        <v>2024 Nationals</v>
      </c>
      <c r="R18" s="8">
        <f>IF(MAX(AX18,CA18,DD18)&gt;0,MAX(AX18,CA18,DD18),0)</f>
        <v>38.299999999999997</v>
      </c>
      <c r="S18" s="8" t="str">
        <f>IF(R18=0,"",IF(R18=DD18,$CC$1,IF(R18=CA18,$AZ$1,IF(R18=AX18,$W$1,""))))</f>
        <v>2024 Elite Canada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16.399999999999999</v>
      </c>
      <c r="BA18" s="18">
        <v>4.0999999999999996</v>
      </c>
      <c r="BB18" s="18">
        <v>0.2</v>
      </c>
      <c r="BC18" s="18">
        <v>0.3</v>
      </c>
      <c r="BD18" s="18">
        <v>16.399999999999999</v>
      </c>
      <c r="BE18" s="18">
        <v>3.9</v>
      </c>
      <c r="BF18" s="18">
        <v>0</v>
      </c>
      <c r="BG18" s="18">
        <v>0.3</v>
      </c>
      <c r="BH18" s="18">
        <v>15.2</v>
      </c>
      <c r="BI18" s="18">
        <v>2.9</v>
      </c>
      <c r="BJ18" s="18">
        <v>0</v>
      </c>
      <c r="BK18" s="18">
        <v>0.3</v>
      </c>
      <c r="BL18" s="18">
        <v>15.6</v>
      </c>
      <c r="BM18" s="18">
        <v>4.2</v>
      </c>
      <c r="BN18" s="18">
        <v>0</v>
      </c>
      <c r="BO18" s="18">
        <v>0.3</v>
      </c>
      <c r="BP18" s="18">
        <v>14.2</v>
      </c>
      <c r="BQ18" s="18">
        <v>3.4</v>
      </c>
      <c r="BR18" s="18">
        <v>0</v>
      </c>
      <c r="BS18" s="18">
        <v>0.6</v>
      </c>
      <c r="BT18" s="28"/>
      <c r="BU18" s="11">
        <f>IF(SUM(BA18,BE18)&gt;0,SUM(BA18,BE18),"")</f>
        <v>8</v>
      </c>
      <c r="BV18" s="11">
        <f>IF(SUM(AZ18:BA18,BC18:BE18,BG18)-BB18-BF18&gt;0,SUM(AZ18:BA18,BC18:BE18,BG18)-BB18-BF18,"")</f>
        <v>41.199999999999996</v>
      </c>
      <c r="BW18" s="11">
        <f>IF(SUM(BH18:BI18,BK18)-BJ18&gt;0,SUM(BH18:BI18,BK18)-BJ18,"")</f>
        <v>18.399999999999999</v>
      </c>
      <c r="BX18" s="11">
        <f>IF(SUM(BA18,BE18,BI18)&gt;0,SUM(BA18,BE18,BI18),"")</f>
        <v>10.9</v>
      </c>
      <c r="BY18" s="11">
        <f>IF(SUM(BV18,BW18)&gt;0,SUM(BV18,BW18),"")</f>
        <v>59.599999999999994</v>
      </c>
      <c r="BZ18" s="11">
        <f>IF(SUM(BM18,BQ18)&gt;0,SUM(BM18,BQ18),"")</f>
        <v>7.6</v>
      </c>
      <c r="CA18" s="11">
        <f>IF(SUM(BL18:BM18,BO18:BQ18,BS18)-SUM(BN18,BR18)&gt;0,SUM(BL18:BM18,BO18:BQ18,BS18)-SUM(BN18,BR18),"")</f>
        <v>38.299999999999997</v>
      </c>
      <c r="CB18" s="11">
        <f>IF(SUM(BV18,BW18,CA18)&gt;0,SUM(BV18,BW18,CA18),"")</f>
        <v>97.899999999999991</v>
      </c>
      <c r="CC18" s="19">
        <v>15.5</v>
      </c>
      <c r="CD18" s="19">
        <v>4.2</v>
      </c>
      <c r="CE18" s="19">
        <v>0.4</v>
      </c>
      <c r="CF18" s="19">
        <v>0.3</v>
      </c>
      <c r="CG18" s="19">
        <v>15.5</v>
      </c>
      <c r="CH18" s="19">
        <v>4.8</v>
      </c>
      <c r="CI18" s="19">
        <v>0</v>
      </c>
      <c r="CJ18" s="19">
        <v>0.6</v>
      </c>
      <c r="CK18" s="19">
        <v>15.5</v>
      </c>
      <c r="CL18" s="19">
        <v>4.2</v>
      </c>
      <c r="CM18" s="19">
        <v>0</v>
      </c>
      <c r="CN18" s="19">
        <v>0.3</v>
      </c>
      <c r="CO18" s="19">
        <v>14.4</v>
      </c>
      <c r="CP18" s="19">
        <v>2.9</v>
      </c>
      <c r="CQ18" s="19">
        <v>0</v>
      </c>
      <c r="CR18" s="19">
        <v>0.3</v>
      </c>
      <c r="CS18" s="19">
        <v>16.2</v>
      </c>
      <c r="CT18" s="19">
        <v>3.2</v>
      </c>
      <c r="CU18" s="19">
        <v>0</v>
      </c>
      <c r="CV18" s="19">
        <v>0.3</v>
      </c>
      <c r="CW18" s="27"/>
      <c r="CX18" s="40">
        <f>IF(SUM(CD18,CH18)&gt;0,SUM(CD18,CH18),"")</f>
        <v>9</v>
      </c>
      <c r="CY18" s="40">
        <f>IF(SUM(CC18:CD18,CF18:CH18,CJ18)-CE18-CI18&gt;0,SUM(CC18:CD18,CF18:CH18,CJ18)-CE18-CI18,"")</f>
        <v>40.5</v>
      </c>
      <c r="CZ18" s="40">
        <f>IF(SUM(CK18:CL18,CN18)-CM18&gt;0,SUM(CK18:CL18,CN18)-CM18,"")</f>
        <v>20</v>
      </c>
      <c r="DA18" s="40">
        <f>IF(SUM(CD18,CH18,CL18)&gt;0,SUM(CD18,CH18,CL18),"")</f>
        <v>13.2</v>
      </c>
      <c r="DB18" s="40">
        <f>IF(SUM(CY18,CZ18)&gt;0,SUM(CY18,CZ18),"")</f>
        <v>60.5</v>
      </c>
      <c r="DC18" s="40">
        <f>IF(SUM(CP18,CT18)&gt;0,SUM(CP18,CT18),"")</f>
        <v>6.1</v>
      </c>
      <c r="DD18" s="40">
        <f>IF(SUM(CO18:CP18,CR18:CT18,CV18)-SUM(CQ18,CU18)&gt;0,SUM(CO18:CP18,CR18:CT18,CV18)-SUM(CQ18,CU18),"")</f>
        <v>37.299999999999997</v>
      </c>
      <c r="DE18" s="40">
        <f>IF(SUM(CY18,CZ18,DD18)&gt;0,SUM(CY18,CZ18,DD18),"")</f>
        <v>97.8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15.95</v>
      </c>
      <c r="QH18" s="22">
        <f>IF($CW18="P",CD18,(CD18+BA18)/2)</f>
        <v>4.1500000000000004</v>
      </c>
      <c r="QI18" s="22">
        <f>IF($CW18="P",CE18,(CE18+BB18)/2)</f>
        <v>0.30000000000000004</v>
      </c>
      <c r="QJ18" s="22">
        <f>IF($CW18="P",CF18,(CF18+BC18)/2)</f>
        <v>0.3</v>
      </c>
      <c r="QK18" s="22">
        <f>IF($CW18="P",CG18,(CG18+BD18)/2)</f>
        <v>15.95</v>
      </c>
      <c r="QL18" s="22">
        <f>IF($CW18="P",CH18,(CH18+BE18)/2)</f>
        <v>4.3499999999999996</v>
      </c>
      <c r="QM18" s="22">
        <f>IF($CW18="P",CI18,(CI18+BF18)/2)</f>
        <v>0</v>
      </c>
      <c r="QN18" s="22">
        <f>IF($CW18="P",CJ18,(CJ18+BG18)/2)</f>
        <v>0.44999999999999996</v>
      </c>
      <c r="QO18" s="22">
        <f>IF($CW18="P",CK18,(CK18+BH18)/2)</f>
        <v>15.35</v>
      </c>
      <c r="QP18" s="22">
        <f>IF($CW18="P",CL18,(CL18+BI18)/2)</f>
        <v>3.55</v>
      </c>
      <c r="QQ18" s="22">
        <f>IF($CW18="P",CM18,(CM18+BJ18)/2)</f>
        <v>0</v>
      </c>
      <c r="QR18" s="22">
        <f>IF($CW18="P",CN18,(CN18+BK18)/2)</f>
        <v>0.3</v>
      </c>
      <c r="QS18" s="22">
        <f>IF($CW18="P",CO18,(CO18+BL18)/2)</f>
        <v>15</v>
      </c>
      <c r="QT18" s="22">
        <f>IF($CW18="P",CP18,(CP18+BM18)/2)</f>
        <v>3.55</v>
      </c>
      <c r="QU18" s="22">
        <f>IF($CW18="P",CQ18,(CQ18+BN18)/2)</f>
        <v>0</v>
      </c>
      <c r="QV18" s="22">
        <f>IF($CW18="P",CR18,(CR18+BO18)/2)</f>
        <v>0.3</v>
      </c>
      <c r="QW18" s="22">
        <f>IF($CW18="P",CS18,(CS18+BP18)/2)</f>
        <v>15.2</v>
      </c>
      <c r="QX18" s="22">
        <f>IF($CW18="P",CT18,(CT18+BQ18)/2)</f>
        <v>3.3</v>
      </c>
      <c r="QY18" s="22">
        <f>IF($CW18="P",CU18,(CU18+BR18)/2)</f>
        <v>0</v>
      </c>
      <c r="QZ18" s="22">
        <f>IF($CW18="P",CV18,(CV18+BS18)/2)</f>
        <v>0.44999999999999996</v>
      </c>
      <c r="RA18" s="27" t="s">
        <v>46</v>
      </c>
      <c r="RB18" s="40">
        <f>IF(SUM(QH18,QL18)&gt;0,SUM(QH18,QL18),"")</f>
        <v>8.5</v>
      </c>
      <c r="RC18" s="40">
        <f>IF(SUM(QG18:QH18,QJ18:QL18,QN18)-QI18-QM18&gt;0,SUM(QG18:QH18,QJ18:QL18,QN18)-QI18-QM18,"")</f>
        <v>40.850000000000009</v>
      </c>
      <c r="RD18" s="40">
        <f>IF(SUM(QO18:QP18,QR18)-QQ18&gt;0,SUM(QO18:QP18,QR18)-QQ18,"")</f>
        <v>19.2</v>
      </c>
      <c r="RE18" s="40">
        <f>IF(SUM(QH18,QL18,QP18)&gt;0,SUM(QH18,QL18,QP18),"")</f>
        <v>12.05</v>
      </c>
      <c r="RF18" s="40">
        <f>IF(SUM(RC18,RD18)&gt;0,SUM(RC18,RD18),"")</f>
        <v>60.050000000000011</v>
      </c>
      <c r="RG18" s="40">
        <f>IF(SUM(QT18,QX18)&gt;0,SUM(QT18,QX18),"")</f>
        <v>6.85</v>
      </c>
      <c r="RH18" s="40">
        <f>IF(SUM(QS18:QT18,QV18:QX18,QZ18)-SUM(QU18,QY18)&gt;0,SUM(QS18:QT18,QV18:QX18,QZ18)-SUM(QU18,QY18),"")</f>
        <v>37.799999999999997</v>
      </c>
      <c r="RI18" s="40">
        <f>IF(SUM(RC18,RD18,RH18)&gt;0,SUM(RC18,RD18,RH18),"")</f>
        <v>97.850000000000009</v>
      </c>
    </row>
    <row r="19" spans="1:477" x14ac:dyDescent="0.2">
      <c r="A19" s="4" t="str" cm="1">
        <f t="array" ref="A19">IF(AND(J19&lt;&gt;"",J19&lt;&gt;"No DD"),SUMPRODUCT((J$4:J$24&lt;&gt;"")*(J$4:J$24&lt;&gt;"No DD")*(F$4:F$24&gt;F19))+1,IF(J19="No DD",SUMPRODUCT((J$4:J$24="No DD")*(F$4:F$24&gt;F19))+1+SUMPRODUCT((J$4:J$24&lt;&gt;"")*(J$4:J$24&lt;&gt;"No DD")),""))</f>
        <v/>
      </c>
      <c r="B19" s="4" t="str" cm="1">
        <f t="array" ref="B19">IF(AND(J19&lt;&gt;"",J19&lt;&gt;"No DD",G19=""),SUMPRODUCT((J$4:J$24&lt;&gt;"")*(J$4:J$24&lt;&gt;"No DD")*(G$4:G$24="")*(F$4:F$24&gt;F19))+1,IF(J19="No DD",SUMPRODUCT((J$4:J$24="No DD")*(F$4:F$24&gt;F19)*(G$4:G$24=""))+1+SUMPRODUCT((J$4:J$24&lt;&gt;"")*(G$4:G$24="")*(J$4:J$24&lt;&gt;"No DD")),""))</f>
        <v/>
      </c>
      <c r="C19" s="5" t="s">
        <v>194</v>
      </c>
      <c r="D19" s="4" t="s">
        <v>5</v>
      </c>
      <c r="E19" s="4">
        <v>2007</v>
      </c>
      <c r="F19" s="9">
        <f>SUM(L19:T19)+SUM(L19:P19)*0.0000001+SUM(L19)*0.0000000000001</f>
        <v>138.70001000000408</v>
      </c>
      <c r="G19" s="66"/>
      <c r="H19" s="3" t="str">
        <f>IF(OR(AND(AR19&gt;=AY$26,AS19&gt;=AY$30,AR19&lt;&gt;"",AQ19=""),AND(AW19&gt;=AY$26,AX19&gt;=AY$30,AW19&lt;&gt;"",AQ19=""),AND(BU19&gt;=CB$26,BV19&gt;=CB$30,BU19&lt;&gt;"",BT19=""),AND(BZ19&gt;=CB$26,CA19&gt;=CB$30,BZ19&lt;&gt;"",BT19=""),AND(CX19&gt;=DE$26,CY19&gt;=DE$30,CX19&lt;&gt;"",CW19=""),AND(DC19&gt;=DE$26,DD19&gt;=DE$30,DC19&lt;&gt;""),AND(EC19&gt;=EJ$26,ED19&gt;=EJ$30,EC19&lt;&gt;""),AND(EH19&gt;=EJ$26,EI19&gt;=EJ$30,EH19&lt;&gt;""),AND(FE19&gt;=FL$26,FF19&gt;=FL$30,FE19&lt;&gt;""),AND(FJ19&gt;=FL$26,FK19&gt;=FL$30,FJ19&lt;&gt;""),AND(GG19&gt;=GN$26,GH19&gt;=GN$30,GG19&lt;&gt;""),AND(GL19&gt;=GN$26,GM19&gt;=GN$30,GL19&lt;&gt;""),AND(HI19&gt;=HP$26,HJ19&gt;=HP$30,HI19&lt;&gt;""),AND(HN19&gt;=HP$26,HO19&gt;=HP$30,HN19&lt;&gt;""),AND(IK19&gt;=IR$26,IL19&gt;=IR$30,IK19&lt;&gt;""),AND(IP19&gt;=IR$26,IQ19&gt;=IR$30,IP19&lt;&gt;""),AND(JM19&gt;=JT$26,JN19&gt;=JT$30,JM19&lt;&gt;""),AND(JR19&gt;=JT$26,JS19&gt;=JT$30,JR19&lt;&gt;""),AND(KO19&gt;=KV$26,KP19&gt;=KV$30,KO19&lt;&gt;""),AND(KT19&gt;=KV$26,KU19&gt;=KV$30,KT19&lt;&gt;""),AND(LQ19&gt;=LX$26,LR19&gt;=LX$30,LQ19&lt;&gt;""),AND(LV19&gt;=LX$26,LW19&gt;=LX$30,LV19&lt;&gt;""),AND(MS19&gt;=MZ$26,MT19&gt;=MZ$30,MS19&lt;&gt;""),AND(MX19&gt;=MZ$26,MY19&gt;=MZ$30,MX19&lt;&gt;""),AND(NU19&gt;=OB$26,NV19&gt;=OB$30,NU19&lt;&gt;""),AND(NZ19&gt;=OB$26,OA19&gt;=OB$30,NZ19&lt;&gt;""),AND(OW19&gt;=PD$26,OX19&gt;=PD$30,OW19&lt;&gt;""),AND(PB19&gt;=PD$26,PC19&gt;=PD$30,PB19&lt;&gt;""),AND(PY19&gt;=QF$26,PZ19&gt;=QF$30,PY19&lt;&gt;""),AND(QD19&gt;=QF$26,QE19&gt;=QF$30,QD19&lt;&gt;"")),"P","")</f>
        <v/>
      </c>
      <c r="I19" s="3" t="str">
        <f>IF(OR(AND(AS19&gt;=AY$30,AS19&lt;&gt;"",AQ19=""),AND(AX19&gt;=AY$30,AX19&lt;&gt;"",AQ19=""),AND(BV19&gt;=CB$30,BV19&lt;&gt;"",BT19=""),AND(CA19&gt;=CB$30,CA19&lt;&gt;"",BT19=""),AND(CY19&gt;=DE$30,CY19&lt;&gt;"",CW19=""),AND(DD19&gt;=DE$30,DD19&lt;&gt;"",CW19=""),AND(ED19&gt;=EJ$30,ED19&lt;&gt;""),AND(EI19&gt;=EJ$30,EI19&lt;&gt;""),AND(FF19&gt;=FL$30,FF19&lt;&gt;""),AND(FK19&gt;=FL$30,FK19&lt;&gt;""),AND(GH19&gt;=GN$30,GH19&lt;&gt;""),AND(GM19&gt;=GN$30,GM19&lt;&gt;""),AND(HJ19&gt;=HP$30,HJ19&lt;&gt;""),AND(HO19&gt;=HP$30,HO19&lt;&gt;""),AND(IL19&gt;=IR$30,IL19&lt;&gt;""),AND(IQ19&gt;=IR$30,IQ19&lt;&gt;""),AND(JN19&gt;=JT$30,JN19&lt;&gt;""),AND(JS19&gt;=JT$30,JS19&lt;&gt;""),AND(KP19&gt;=KV$30,KP19&lt;&gt;""),AND(KU19&gt;=KV$30,KU19&lt;&gt;""),AND(LR19&gt;=LX$30,LR19&lt;&gt;""),AND(LW19&gt;=LX$30,LW19&lt;&gt;""),AND(MT19&gt;=MZ$30,MT19&lt;&gt;""),AND(MY19&gt;=MZ$30,MY19&lt;&gt;""),AND(NV19&gt;=OB$30,NV19&lt;&gt;""),AND(OA19&gt;=OB$30,OA19&lt;&gt;""),AND(OX19&gt;=PD$30,OX19&lt;&gt;""),AND(PC19&gt;=PD$30,PC19&lt;&gt;""),AND(PZ19&gt;=QF$30,PZ19&lt;&gt;""),AND(QE19&gt;=QF$30,QE19&lt;&gt;"")),"P","")</f>
        <v/>
      </c>
      <c r="J19" s="36" t="str">
        <f>IF(AND(I19="P",H19=""),"No DD",IF(OR(AND(AU19&gt;=AY$29,AV19&gt;=AY$33,AU19&lt;&gt;"",AQ19=""),AND(BX19&gt;=CB$29,BY19&gt;=CB$33,BX19&lt;&gt;"",BT19=""),AND(DA19&gt;=DE$29,DB19&gt;=DE$33,DA19&lt;&gt;"",CW19=""),AND(EF19&gt;=EJ$29,EG19&gt;=EJ$33,EF19&lt;&gt;""),AND(FH19&gt;=FL$29,FI19&gt;=FL$33,FH19&lt;&gt;""),AND(GJ19&gt;=GN$29,GK19&gt;=GN$33,GJ19&lt;&gt;""),AND(HL19&gt;=HP$29,HM19&gt;=HP$33,HL19&lt;&gt;""),AND(IN19&gt;=IR$29,IO19&gt;=IR$33,IN19&lt;&gt;""),AND(JP19&gt;=JT$29,JQ19&gt;=JT$33,JP19&lt;&gt;""),AND(KR19&gt;=KV$29,KS19&gt;=KV$33,KR19&lt;&gt;""),AND(LT19&gt;=LX$29,LU19&gt;=LX$33,LT19&lt;&gt;""),AND(MV19&gt;=MZ$29,MW19&gt;=MZ$33,MV19&lt;&gt;""),AND(NX19&gt;=OB$29,NY19&gt;=OB$33,NX19&lt;&gt;""),AND(OZ19&gt;=PD$29,PA19&gt;=PD$33,OZ19&lt;&gt;""),AND(QB19&gt;=QF$29,QC19&gt;=QF$33,QB19&lt;&gt;"")),"Merit",IF(OR(AND(AU19&gt;=AY$28,AV19&gt;=AY$32,AU19&lt;&gt;"",AQ19=""),AND(BX19&gt;=CB$28,BY19&gt;=CB$32,BX19&lt;&gt;"",BT19=""),AND(DA19&gt;=DE$28,DB19&gt;=DE$32,DA19&lt;&gt;"",CW19=""),AND(EF19&gt;=EJ$28,EG19&gt;=EJ$32,EF19&lt;&gt;""),AND(FH19&gt;=FL$28,FI19&gt;=FL$32,FH19&lt;&gt;""),AND(GJ19&gt;=GN$28,GK19&gt;=GN$32,GJ19&lt;&gt;""),AND(HL19&gt;=HP$28,HM19&gt;=HP$32,HL19&lt;&gt;""),AND(IN19&gt;=IR$28,IO19&gt;=IR$32,IN19&lt;&gt;""),AND(JP19&gt;=JT$28,JQ19&gt;=JT$32,JP19&lt;&gt;""),AND(KR19&gt;=KV$28,KS19&gt;=KV$32,KR19&lt;&gt;""),AND(LT19&gt;=LX$28,LU19&gt;=LX$32,LT19&lt;&gt;""),AND(MV19&gt;=MZ$28,MW19&gt;=MZ$32,MV19&lt;&gt;""),AND(NX19&gt;=OB$28,NY19&gt;=OB$32,NX19&lt;&gt;""),AND(OZ19&gt;=PD$28,PA19&gt;=PD$32,OZ19&lt;&gt;""),AND(QB19&gt;=QF$28,QC19&gt;=QF$32,QB19&lt;&gt;"")),"Excellence",IF(K19="P","Worlds Team",IF(H19="P","National Team","")))))</f>
        <v/>
      </c>
      <c r="K19" s="3" t="str">
        <f>IF(OR(AND(AU19&gt;=AY$27,AV19&gt;=AY$31,AU19&lt;&gt;"",AQ19=""),AND(BX19&gt;=CB$27,BY19&gt;=CB$31,BX19&lt;&gt;"",BT19=""),AND(DA19&gt;=DE$27,DB19&gt;=DE$31,DA19&lt;&gt;"",CW19=""),AND(EF19&gt;=EJ$27,EG19&gt;=EJ$31,EF19&lt;&gt;""),AND(FH19&gt;=FL$27,FI19&gt;=FL$31,FH19&lt;&gt;""),AND(GJ19&gt;=GN$27,GK19&gt;=GN$31,GJ19&lt;&gt;""),AND(HL19&gt;=HP$27,HM19&gt;=HP$31,HL19&lt;&gt;""),AND(IN19&gt;=IR$27,IO19&gt;=IR$31,IN19&lt;&gt;""),AND(JP19&gt;=JT$27,JQ19&gt;=JT$31,JP19&lt;&gt;""),AND(KR19&gt;=KV$27,KS19&gt;=KV$31,KR19&lt;&gt;""),AND(LT19&gt;=LX$27,LU19&gt;=LX$31,LT19&lt;&gt;""),AND(MV19&gt;=MZ$27,MW19&gt;=MZ$31,MV19&lt;&gt;""),AND(NX19&gt;=OB$27,NY19&gt;=OB$31,NX19&lt;&gt;""),AND(OZ19&gt;=PD$27,PA19&gt;=PD$31,OZ19&lt;&gt;""),AND(QB19&gt;=QF$27,QC19&gt;=QF$31,QB19&lt;&gt;"")),"P","")</f>
        <v/>
      </c>
      <c r="L19" s="8">
        <f>IF(COUNT(AS19,BV19,CY19)&gt;0,LARGE((AS19,BV19,CY19),1),0)</f>
        <v>40.999999999999993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40.099999999999994</v>
      </c>
      <c r="O19" s="8" t="str">
        <f>IF(N19=0,"",IF(N19=CY19,$CC$1,IF(N19=BV19,$AZ$1,IF(N19=AS19,$W$1,""))))</f>
        <v>2024 Elite Canada</v>
      </c>
      <c r="P19" s="8">
        <f>IF(COUNT(AT19,BW19,CZ19)&gt;0,LARGE((AT19,BW19,CZ19),1),0)</f>
        <v>18.900000000000002</v>
      </c>
      <c r="Q19" s="8" t="str">
        <f>IF(P19=0,"",IF(P19=CZ19,$CC$1,IF(P19=BW19,$AZ$1,IF(P19=AT19,$W$1,""))))</f>
        <v>2024 Nationals</v>
      </c>
      <c r="R19" s="8">
        <f>IF(MAX(AX19,CA19,DD19)&gt;0,MAX(AX19,CA19,DD19),0)</f>
        <v>38.699999999999989</v>
      </c>
      <c r="S19" s="8" t="str">
        <f>IF(R19=0,"",IF(R19=DD19,$CC$1,IF(R19=CA19,$AZ$1,IF(R19=AX19,$W$1,""))))</f>
        <v>2024 Elite Canada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16.3</v>
      </c>
      <c r="BA19" s="18">
        <v>3.5</v>
      </c>
      <c r="BB19" s="18">
        <v>0</v>
      </c>
      <c r="BC19" s="18">
        <v>0</v>
      </c>
      <c r="BD19" s="18">
        <v>16</v>
      </c>
      <c r="BE19" s="18">
        <v>4</v>
      </c>
      <c r="BF19" s="18">
        <v>0</v>
      </c>
      <c r="BG19" s="18">
        <v>0.3</v>
      </c>
      <c r="BH19" s="18">
        <v>15.8</v>
      </c>
      <c r="BI19" s="18">
        <v>2.9</v>
      </c>
      <c r="BJ19" s="18">
        <v>0.3</v>
      </c>
      <c r="BK19" s="18">
        <v>0.3</v>
      </c>
      <c r="BL19" s="18">
        <v>15.1</v>
      </c>
      <c r="BM19" s="18">
        <v>3.3</v>
      </c>
      <c r="BN19" s="18">
        <v>0.2</v>
      </c>
      <c r="BO19" s="18">
        <v>0</v>
      </c>
      <c r="BP19" s="18">
        <v>16.899999999999999</v>
      </c>
      <c r="BQ19" s="18">
        <v>3.3</v>
      </c>
      <c r="BR19" s="18">
        <v>0</v>
      </c>
      <c r="BS19" s="18">
        <v>0.3</v>
      </c>
      <c r="BT19" s="28"/>
      <c r="BU19" s="11">
        <f>IF(SUM(BA19,BE19)&gt;0,SUM(BA19,BE19),"")</f>
        <v>7.5</v>
      </c>
      <c r="BV19" s="11">
        <f>IF(SUM(AZ19:BA19,BC19:BE19,BG19)-BB19-BF19&gt;0,SUM(AZ19:BA19,BC19:BE19,BG19)-BB19-BF19,"")</f>
        <v>40.099999999999994</v>
      </c>
      <c r="BW19" s="11">
        <f>IF(SUM(BH19:BI19,BK19)-BJ19&gt;0,SUM(BH19:BI19,BK19)-BJ19,"")</f>
        <v>18.7</v>
      </c>
      <c r="BX19" s="11">
        <f>IF(SUM(BA19,BE19,BI19)&gt;0,SUM(BA19,BE19,BI19),"")</f>
        <v>10.4</v>
      </c>
      <c r="BY19" s="11">
        <f>IF(SUM(BV19,BW19)&gt;0,SUM(BV19,BW19),"")</f>
        <v>58.8</v>
      </c>
      <c r="BZ19" s="11">
        <f>IF(SUM(BM19,BQ19)&gt;0,SUM(BM19,BQ19),"")</f>
        <v>6.6</v>
      </c>
      <c r="CA19" s="11">
        <f>IF(SUM(BL19:BM19,BO19:BQ19,BS19)-SUM(BN19,BR19)&gt;0,SUM(BL19:BM19,BO19:BQ19,BS19)-SUM(BN19,BR19),"")</f>
        <v>38.699999999999989</v>
      </c>
      <c r="CB19" s="11">
        <f>IF(SUM(BV19,BW19,CA19)&gt;0,SUM(BV19,BW19,CA19),"")</f>
        <v>97.499999999999986</v>
      </c>
      <c r="CC19" s="19">
        <v>15.7</v>
      </c>
      <c r="CD19" s="19">
        <v>3.5</v>
      </c>
      <c r="CE19" s="19">
        <v>0.2</v>
      </c>
      <c r="CF19" s="19">
        <v>0</v>
      </c>
      <c r="CG19" s="19">
        <v>17.399999999999999</v>
      </c>
      <c r="CH19" s="19">
        <v>4</v>
      </c>
      <c r="CI19" s="19">
        <v>0</v>
      </c>
      <c r="CJ19" s="19">
        <v>0.6</v>
      </c>
      <c r="CK19" s="19">
        <v>14.8</v>
      </c>
      <c r="CL19" s="19">
        <v>4</v>
      </c>
      <c r="CM19" s="19">
        <v>0.2</v>
      </c>
      <c r="CN19" s="19">
        <v>0.3</v>
      </c>
      <c r="CO19" s="19"/>
      <c r="CP19" s="19"/>
      <c r="CQ19" s="19"/>
      <c r="CR19" s="19"/>
      <c r="CS19" s="19"/>
      <c r="CT19" s="19"/>
      <c r="CU19" s="19"/>
      <c r="CV19" s="19"/>
      <c r="CW19" s="27"/>
      <c r="CX19" s="40">
        <f>IF(SUM(CD19,CH19)&gt;0,SUM(CD19,CH19),"")</f>
        <v>7.5</v>
      </c>
      <c r="CY19" s="40">
        <f>IF(SUM(CC19:CD19,CF19:CH19,CJ19)-CE19-CI19&gt;0,SUM(CC19:CD19,CF19:CH19,CJ19)-CE19-CI19,"")</f>
        <v>40.999999999999993</v>
      </c>
      <c r="CZ19" s="40">
        <f>IF(SUM(CK19:CL19,CN19)-CM19&gt;0,SUM(CK19:CL19,CN19)-CM19,"")</f>
        <v>18.900000000000002</v>
      </c>
      <c r="DA19" s="40">
        <f>IF(SUM(CD19,CH19,CL19)&gt;0,SUM(CD19,CH19,CL19),"")</f>
        <v>11.5</v>
      </c>
      <c r="DB19" s="40">
        <f>IF(SUM(CY19,CZ19)&gt;0,SUM(CY19,CZ19),"")</f>
        <v>59.899999999999991</v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>
        <f>IF(SUM(CY19,CZ19,DD19)&gt;0,SUM(CY19,CZ19,DD19),"")</f>
        <v>59.899999999999991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16</v>
      </c>
      <c r="QH19" s="22">
        <f>IF($CW19="P",CD19,(CD19+BA19)/2)</f>
        <v>3.5</v>
      </c>
      <c r="QI19" s="22">
        <f>IF($CW19="P",CE19,(CE19+BB19)/2)</f>
        <v>0.1</v>
      </c>
      <c r="QJ19" s="22">
        <f>IF($CW19="P",CF19,(CF19+BC19)/2)</f>
        <v>0</v>
      </c>
      <c r="QK19" s="22">
        <f>IF($CW19="P",CG19,(CG19+BD19)/2)</f>
        <v>16.7</v>
      </c>
      <c r="QL19" s="22">
        <f>IF($CW19="P",CH19,(CH19+BE19)/2)</f>
        <v>4</v>
      </c>
      <c r="QM19" s="22">
        <f>IF($CW19="P",CI19,(CI19+BF19)/2)</f>
        <v>0</v>
      </c>
      <c r="QN19" s="22">
        <f>IF($CW19="P",CJ19,(CJ19+BG19)/2)</f>
        <v>0.44999999999999996</v>
      </c>
      <c r="QO19" s="22">
        <f>IF($CW19="P",CK19,(CK19+BH19)/2)</f>
        <v>15.3</v>
      </c>
      <c r="QP19" s="22">
        <f>IF($CW19="P",CL19,(CL19+BI19)/2)</f>
        <v>3.45</v>
      </c>
      <c r="QQ19" s="22">
        <f>IF($CW19="P",CM19,(CM19+BJ19)/2)</f>
        <v>0.25</v>
      </c>
      <c r="QR19" s="22">
        <f>IF($CW19="P",CN19,(CN19+BK19)/2)</f>
        <v>0.3</v>
      </c>
      <c r="QS19" s="22">
        <f>IF($CW19="P",CO19,(CO19+BL19)/2)</f>
        <v>7.55</v>
      </c>
      <c r="QT19" s="22">
        <f>IF($CW19="P",CP19,(CP19+BM19)/2)</f>
        <v>1.65</v>
      </c>
      <c r="QU19" s="22">
        <f>IF($CW19="P",CQ19,(CQ19+BN19)/2)</f>
        <v>0.1</v>
      </c>
      <c r="QV19" s="22">
        <f>IF($CW19="P",CR19,(CR19+BO19)/2)</f>
        <v>0</v>
      </c>
      <c r="QW19" s="22">
        <f>IF($CW19="P",CS19,(CS19+BP19)/2)</f>
        <v>8.4499999999999993</v>
      </c>
      <c r="QX19" s="22">
        <f>IF($CW19="P",CT19,(CT19+BQ19)/2)</f>
        <v>1.65</v>
      </c>
      <c r="QY19" s="22">
        <f>IF($CW19="P",CU19,(CU19+BR19)/2)</f>
        <v>0</v>
      </c>
      <c r="QZ19" s="22">
        <f>IF($CW19="P",CV19,(CV19+BS19)/2)</f>
        <v>0.15</v>
      </c>
      <c r="RA19" s="27" t="s">
        <v>46</v>
      </c>
      <c r="RB19" s="40">
        <f>IF(SUM(QH19,QL19)&gt;0,SUM(QH19,QL19),"")</f>
        <v>7.5</v>
      </c>
      <c r="RC19" s="40">
        <f>IF(SUM(QG19:QH19,QJ19:QL19,QN19)-QI19-QM19&gt;0,SUM(QG19:QH19,QJ19:QL19,QN19)-QI19-QM19,"")</f>
        <v>40.550000000000004</v>
      </c>
      <c r="RD19" s="40">
        <f>IF(SUM(QO19:QP19,QR19)-QQ19&gt;0,SUM(QO19:QP19,QR19)-QQ19,"")</f>
        <v>18.8</v>
      </c>
      <c r="RE19" s="40">
        <f>IF(SUM(QH19,QL19,QP19)&gt;0,SUM(QH19,QL19,QP19),"")</f>
        <v>10.95</v>
      </c>
      <c r="RF19" s="40">
        <f>IF(SUM(RC19,RD19)&gt;0,SUM(RC19,RD19),"")</f>
        <v>59.350000000000009</v>
      </c>
      <c r="RG19" s="40">
        <f>IF(SUM(QT19,QX19)&gt;0,SUM(QT19,QX19),"")</f>
        <v>3.3</v>
      </c>
      <c r="RH19" s="40">
        <f>IF(SUM(QS19:QT19,QV19:QX19,QZ19)-SUM(QU19,QY19)&gt;0,SUM(QS19:QT19,QV19:QX19,QZ19)-SUM(QU19,QY19),"")</f>
        <v>19.349999999999994</v>
      </c>
      <c r="RI19" s="40">
        <f>IF(SUM(RC19,RD19,RH19)&gt;0,SUM(RC19,RD19,RH19),"")</f>
        <v>78.7</v>
      </c>
    </row>
    <row r="20" spans="1:477" x14ac:dyDescent="0.2">
      <c r="A20" s="4" t="str" cm="1">
        <f t="array" ref="A20">IF(AND(J20&lt;&gt;"",J20&lt;&gt;"No DD"),SUMPRODUCT((J$4:J$24&lt;&gt;"")*(J$4:J$24&lt;&gt;"No DD")*(F$4:F$24&gt;F20))+1,IF(J20="No DD",SUMPRODUCT((J$4:J$24="No DD")*(F$4:F$24&gt;F20))+1+SUMPRODUCT((J$4:J$24&lt;&gt;"")*(J$4:J$24&lt;&gt;"No DD")),""))</f>
        <v/>
      </c>
      <c r="B20" s="4" t="str" cm="1">
        <f t="array" ref="B20">IF(AND(J20&lt;&gt;"",J20&lt;&gt;"No DD",G20=""),SUMPRODUCT((J$4:J$24&lt;&gt;"")*(J$4:J$24&lt;&gt;"No DD")*(G$4:G$24="")*(F$4:F$24&gt;F20))+1,IF(J20="No DD",SUMPRODUCT((J$4:J$24="No DD")*(F$4:F$24&gt;F20)*(G$4:G$24=""))+1+SUMPRODUCT((J$4:J$24&lt;&gt;"")*(G$4:G$24="")*(J$4:J$24&lt;&gt;"No DD")),""))</f>
        <v/>
      </c>
      <c r="C20" s="5" t="s">
        <v>235</v>
      </c>
      <c r="D20" s="4" t="s">
        <v>6</v>
      </c>
      <c r="E20" s="4">
        <v>2003</v>
      </c>
      <c r="F20" s="9">
        <f>SUM(L20:T20)+SUM(L20:P20)*0.0000001+SUM(L20)*0.0000000000001</f>
        <v>104.30000626000424</v>
      </c>
      <c r="G20" s="66"/>
      <c r="H20" s="3" t="str">
        <f>IF(OR(AND(AR20&gt;=AY$26,AS20&gt;=AY$30,AR20&lt;&gt;"",AQ20=""),AND(AW20&gt;=AY$26,AX20&gt;=AY$30,AW20&lt;&gt;"",AQ20=""),AND(BU20&gt;=CB$26,BV20&gt;=CB$30,BU20&lt;&gt;"",BT20=""),AND(BZ20&gt;=CB$26,CA20&gt;=CB$30,BZ20&lt;&gt;"",BT20=""),AND(CX20&gt;=DE$26,CY20&gt;=DE$30,CX20&lt;&gt;"",CW20=""),AND(DC20&gt;=DE$26,DD20&gt;=DE$30,DC20&lt;&gt;""),AND(EC20&gt;=EJ$26,ED20&gt;=EJ$30,EC20&lt;&gt;""),AND(EH20&gt;=EJ$26,EI20&gt;=EJ$30,EH20&lt;&gt;""),AND(FE20&gt;=FL$26,FF20&gt;=FL$30,FE20&lt;&gt;""),AND(FJ20&gt;=FL$26,FK20&gt;=FL$30,FJ20&lt;&gt;""),AND(GG20&gt;=GN$26,GH20&gt;=GN$30,GG20&lt;&gt;""),AND(GL20&gt;=GN$26,GM20&gt;=GN$30,GL20&lt;&gt;""),AND(HI20&gt;=HP$26,HJ20&gt;=HP$30,HI20&lt;&gt;""),AND(HN20&gt;=HP$26,HO20&gt;=HP$30,HN20&lt;&gt;""),AND(IK20&gt;=IR$26,IL20&gt;=IR$30,IK20&lt;&gt;""),AND(IP20&gt;=IR$26,IQ20&gt;=IR$30,IP20&lt;&gt;""),AND(JM20&gt;=JT$26,JN20&gt;=JT$30,JM20&lt;&gt;""),AND(JR20&gt;=JT$26,JS20&gt;=JT$30,JR20&lt;&gt;""),AND(KO20&gt;=KV$26,KP20&gt;=KV$30,KO20&lt;&gt;""),AND(KT20&gt;=KV$26,KU20&gt;=KV$30,KT20&lt;&gt;""),AND(LQ20&gt;=LX$26,LR20&gt;=LX$30,LQ20&lt;&gt;""),AND(LV20&gt;=LX$26,LW20&gt;=LX$30,LV20&lt;&gt;""),AND(MS20&gt;=MZ$26,MT20&gt;=MZ$30,MS20&lt;&gt;""),AND(MX20&gt;=MZ$26,MY20&gt;=MZ$30,MX20&lt;&gt;""),AND(NU20&gt;=OB$26,NV20&gt;=OB$30,NU20&lt;&gt;""),AND(NZ20&gt;=OB$26,OA20&gt;=OB$30,NZ20&lt;&gt;""),AND(OW20&gt;=PD$26,OX20&gt;=PD$30,OW20&lt;&gt;""),AND(PB20&gt;=PD$26,PC20&gt;=PD$30,PB20&lt;&gt;""),AND(PY20&gt;=QF$26,PZ20&gt;=QF$30,PY20&lt;&gt;""),AND(QD20&gt;=QF$26,QE20&gt;=QF$30,QD20&lt;&gt;"")),"P","")</f>
        <v/>
      </c>
      <c r="I20" s="3" t="str">
        <f>IF(OR(AND(AS20&gt;=AY$30,AS20&lt;&gt;"",AQ20=""),AND(AX20&gt;=AY$30,AX20&lt;&gt;"",AQ20=""),AND(BV20&gt;=CB$30,BV20&lt;&gt;"",BT20=""),AND(CA20&gt;=CB$30,CA20&lt;&gt;"",BT20=""),AND(CY20&gt;=DE$30,CY20&lt;&gt;"",CW20=""),AND(DD20&gt;=DE$30,DD20&lt;&gt;"",CW20=""),AND(ED20&gt;=EJ$30,ED20&lt;&gt;""),AND(EI20&gt;=EJ$30,EI20&lt;&gt;""),AND(FF20&gt;=FL$30,FF20&lt;&gt;""),AND(FK20&gt;=FL$30,FK20&lt;&gt;""),AND(GH20&gt;=GN$30,GH20&lt;&gt;""),AND(GM20&gt;=GN$30,GM20&lt;&gt;""),AND(HJ20&gt;=HP$30,HJ20&lt;&gt;""),AND(HO20&gt;=HP$30,HO20&lt;&gt;""),AND(IL20&gt;=IR$30,IL20&lt;&gt;""),AND(IQ20&gt;=IR$30,IQ20&lt;&gt;""),AND(JN20&gt;=JT$30,JN20&lt;&gt;""),AND(JS20&gt;=JT$30,JS20&lt;&gt;""),AND(KP20&gt;=KV$30,KP20&lt;&gt;""),AND(KU20&gt;=KV$30,KU20&lt;&gt;""),AND(LR20&gt;=LX$30,LR20&lt;&gt;""),AND(LW20&gt;=LX$30,LW20&lt;&gt;""),AND(MT20&gt;=MZ$30,MT20&lt;&gt;""),AND(MY20&gt;=MZ$30,MY20&lt;&gt;""),AND(NV20&gt;=OB$30,NV20&lt;&gt;""),AND(OA20&gt;=OB$30,OA20&lt;&gt;""),AND(OX20&gt;=PD$30,OX20&lt;&gt;""),AND(PC20&gt;=PD$30,PC20&lt;&gt;""),AND(PZ20&gt;=QF$30,PZ20&lt;&gt;""),AND(QE20&gt;=QF$30,QE20&lt;&gt;"")),"P","")</f>
        <v/>
      </c>
      <c r="J20" s="36" t="str">
        <f>IF(AND(I20="P",H20=""),"No DD",IF(OR(AND(AU20&gt;=AY$29,AV20&gt;=AY$33,AU20&lt;&gt;"",AQ20=""),AND(BX20&gt;=CB$29,BY20&gt;=CB$33,BX20&lt;&gt;"",BT20=""),AND(DA20&gt;=DE$29,DB20&gt;=DE$33,DA20&lt;&gt;"",CW20=""),AND(EF20&gt;=EJ$29,EG20&gt;=EJ$33,EF20&lt;&gt;""),AND(FH20&gt;=FL$29,FI20&gt;=FL$33,FH20&lt;&gt;""),AND(GJ20&gt;=GN$29,GK20&gt;=GN$33,GJ20&lt;&gt;""),AND(HL20&gt;=HP$29,HM20&gt;=HP$33,HL20&lt;&gt;""),AND(IN20&gt;=IR$29,IO20&gt;=IR$33,IN20&lt;&gt;""),AND(JP20&gt;=JT$29,JQ20&gt;=JT$33,JP20&lt;&gt;""),AND(KR20&gt;=KV$29,KS20&gt;=KV$33,KR20&lt;&gt;""),AND(LT20&gt;=LX$29,LU20&gt;=LX$33,LT20&lt;&gt;""),AND(MV20&gt;=MZ$29,MW20&gt;=MZ$33,MV20&lt;&gt;""),AND(NX20&gt;=OB$29,NY20&gt;=OB$33,NX20&lt;&gt;""),AND(OZ20&gt;=PD$29,PA20&gt;=PD$33,OZ20&lt;&gt;""),AND(QB20&gt;=QF$29,QC20&gt;=QF$33,QB20&lt;&gt;"")),"Merit",IF(OR(AND(AU20&gt;=AY$28,AV20&gt;=AY$32,AU20&lt;&gt;"",AQ20=""),AND(BX20&gt;=CB$28,BY20&gt;=CB$32,BX20&lt;&gt;"",BT20=""),AND(DA20&gt;=DE$28,DB20&gt;=DE$32,DA20&lt;&gt;"",CW20=""),AND(EF20&gt;=EJ$28,EG20&gt;=EJ$32,EF20&lt;&gt;""),AND(FH20&gt;=FL$28,FI20&gt;=FL$32,FH20&lt;&gt;""),AND(GJ20&gt;=GN$28,GK20&gt;=GN$32,GJ20&lt;&gt;""),AND(HL20&gt;=HP$28,HM20&gt;=HP$32,HL20&lt;&gt;""),AND(IN20&gt;=IR$28,IO20&gt;=IR$32,IN20&lt;&gt;""),AND(JP20&gt;=JT$28,JQ20&gt;=JT$32,JP20&lt;&gt;""),AND(KR20&gt;=KV$28,KS20&gt;=KV$32,KR20&lt;&gt;""),AND(LT20&gt;=LX$28,LU20&gt;=LX$32,LT20&lt;&gt;""),AND(MV20&gt;=MZ$28,MW20&gt;=MZ$32,MV20&lt;&gt;""),AND(NX20&gt;=OB$28,NY20&gt;=OB$32,NX20&lt;&gt;""),AND(OZ20&gt;=PD$28,PA20&gt;=PD$32,OZ20&lt;&gt;""),AND(QB20&gt;=QF$28,QC20&gt;=QF$32,QB20&lt;&gt;"")),"Excellence",IF(K20="P","Worlds Team",IF(H20="P","National Team","")))))</f>
        <v/>
      </c>
      <c r="K20" s="3" t="str">
        <f>IF(OR(AND(AU20&gt;=AY$27,AV20&gt;=AY$31,AU20&lt;&gt;"",AQ20=""),AND(BX20&gt;=CB$27,BY20&gt;=CB$31,BX20&lt;&gt;"",BT20=""),AND(DA20&gt;=DE$27,DB20&gt;=DE$31,DA20&lt;&gt;"",CW20=""),AND(EF20&gt;=EJ$27,EG20&gt;=EJ$31,EF20&lt;&gt;""),AND(FH20&gt;=FL$27,FI20&gt;=FL$31,FH20&lt;&gt;""),AND(GJ20&gt;=GN$27,GK20&gt;=GN$31,GJ20&lt;&gt;""),AND(HL20&gt;=HP$27,HM20&gt;=HP$31,HL20&lt;&gt;""),AND(IN20&gt;=IR$27,IO20&gt;=IR$31,IN20&lt;&gt;""),AND(JP20&gt;=JT$27,JQ20&gt;=JT$31,JP20&lt;&gt;""),AND(KR20&gt;=KV$27,KS20&gt;=KV$31,KR20&lt;&gt;""),AND(LT20&gt;=LX$27,LU20&gt;=LX$31,LT20&lt;&gt;""),AND(MV20&gt;=MZ$27,MW20&gt;=MZ$31,MV20&lt;&gt;""),AND(NX20&gt;=OB$27,NY20&gt;=OB$31,NX20&lt;&gt;""),AND(OZ20&gt;=PD$27,PA20&gt;=PD$31,OZ20&lt;&gt;""),AND(QB20&gt;=QF$27,QC20&gt;=QF$31,QB20&lt;&gt;"")),"P","")</f>
        <v/>
      </c>
      <c r="L20" s="8">
        <f>IF(COUNT(AS20,BV20,CY20)&gt;0,LARGE((AS20,BV20,CY20),1),0)</f>
        <v>42.2</v>
      </c>
      <c r="M20" s="8" t="str">
        <f>IF(L20=0,"",IF(L20=CY20,$CC$1,IF(L20=BV20,$AZ$1,IF(L20=AS20,$W$1,""))))</f>
        <v>2024 Nationals</v>
      </c>
      <c r="N20" s="8">
        <f>IF(COUNT(AS20,BV20,CY20)&gt;1,LARGE((AS20,BV20,CY20),2),0)</f>
        <v>0</v>
      </c>
      <c r="O20" s="8" t="str">
        <f>IF(N20=0,"",IF(N20=CY20,$CC$1,IF(N20=BV20,$AZ$1,IF(N20=AS20,$W$1,""))))</f>
        <v/>
      </c>
      <c r="P20" s="8">
        <f>IF(COUNT(AT20,BW20,CZ20)&gt;0,LARGE((AT20,BW20,CZ20),1),0)</f>
        <v>20.400000000000002</v>
      </c>
      <c r="Q20" s="8" t="str">
        <f>IF(P20=0,"",IF(P20=CZ20,$CC$1,IF(P20=BW20,$AZ$1,IF(P20=AT20,$W$1,""))))</f>
        <v>2024 Nationals</v>
      </c>
      <c r="R20" s="8">
        <f>IF(MAX(AX20,CA20,DD20)&gt;0,MAX(AX20,CA20,DD20),0)</f>
        <v>41.699999999999996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>IF(SUM(BA20,BE20)&gt;0,SUM(BA20,BE20),"")</f>
        <v/>
      </c>
      <c r="BV20" s="11" t="str">
        <f>IF(SUM(AZ20:BA20,BC20:BE20,BG20)-BB20-BF20&gt;0,SUM(AZ20:BA20,BC20:BE20,BG20)-BB20-BF20,"")</f>
        <v/>
      </c>
      <c r="BW20" s="11" t="str">
        <f>IF(SUM(BH20:BI20,BK20)-BJ20&gt;0,SUM(BH20:BI20,BK20)-BJ20,"")</f>
        <v/>
      </c>
      <c r="BX20" s="11" t="str">
        <f>IF(SUM(BA20,BE20,BI20)&gt;0,SUM(BA20,BE20,BI20),"")</f>
        <v/>
      </c>
      <c r="BY20" s="11" t="str">
        <f>IF(SUM(BV20,BW20)&gt;0,SUM(BV20,BW20),"")</f>
        <v/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 t="str">
        <f>IF(SUM(BV20,BW20,CA20)&gt;0,SUM(BV20,BW20,CA20),"")</f>
        <v/>
      </c>
      <c r="CC20" s="19">
        <v>17.100000000000001</v>
      </c>
      <c r="CD20" s="19">
        <v>3.5</v>
      </c>
      <c r="CE20" s="19">
        <v>0</v>
      </c>
      <c r="CF20" s="19">
        <v>0</v>
      </c>
      <c r="CG20" s="19">
        <v>18.100000000000001</v>
      </c>
      <c r="CH20" s="19">
        <v>3.5</v>
      </c>
      <c r="CI20" s="19">
        <v>0</v>
      </c>
      <c r="CJ20" s="19">
        <v>0</v>
      </c>
      <c r="CK20" s="19">
        <v>16.600000000000001</v>
      </c>
      <c r="CL20" s="19">
        <v>3.8</v>
      </c>
      <c r="CM20" s="19">
        <v>0</v>
      </c>
      <c r="CN20" s="19">
        <v>0</v>
      </c>
      <c r="CO20" s="19">
        <v>17.7</v>
      </c>
      <c r="CP20" s="19">
        <v>3.5</v>
      </c>
      <c r="CQ20" s="19">
        <v>0</v>
      </c>
      <c r="CR20" s="19">
        <v>0</v>
      </c>
      <c r="CS20" s="19">
        <v>16.7</v>
      </c>
      <c r="CT20" s="19">
        <v>3.8</v>
      </c>
      <c r="CU20" s="19">
        <v>0</v>
      </c>
      <c r="CV20" s="19">
        <v>0</v>
      </c>
      <c r="CW20" s="27"/>
      <c r="CX20" s="40">
        <f>IF(SUM(CD20,CH20)&gt;0,SUM(CD20,CH20),"")</f>
        <v>7</v>
      </c>
      <c r="CY20" s="40">
        <f>IF(SUM(CC20:CD20,CF20:CH20,CJ20)-CE20-CI20&gt;0,SUM(CC20:CD20,CF20:CH20,CJ20)-CE20-CI20,"")</f>
        <v>42.2</v>
      </c>
      <c r="CZ20" s="40">
        <f>IF(SUM(CK20:CL20,CN20)-CM20&gt;0,SUM(CK20:CL20,CN20)-CM20,"")</f>
        <v>20.400000000000002</v>
      </c>
      <c r="DA20" s="40">
        <f>IF(SUM(CD20,CH20,CL20)&gt;0,SUM(CD20,CH20,CL20),"")</f>
        <v>10.8</v>
      </c>
      <c r="DB20" s="40">
        <f>IF(SUM(CY20,CZ20)&gt;0,SUM(CY20,CZ20),"")</f>
        <v>62.600000000000009</v>
      </c>
      <c r="DC20" s="40">
        <f>IF(SUM(CP20,CT20)&gt;0,SUM(CP20,CT20),"")</f>
        <v>7.3</v>
      </c>
      <c r="DD20" s="40">
        <f>IF(SUM(CO20:CP20,CR20:CT20,CV20)-SUM(CQ20,CU20)&gt;0,SUM(CO20:CP20,CR20:CT20,CV20)-SUM(CQ20,CU20),"")</f>
        <v>41.699999999999996</v>
      </c>
      <c r="DE20" s="40">
        <f>IF(SUM(CY20,CZ20,DD20)&gt;0,SUM(CY20,CZ20,DD20),"")</f>
        <v>104.30000000000001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8.5500000000000007</v>
      </c>
      <c r="QH20" s="22">
        <f>IF($CW20="P",CD20,(CD20+BA20)/2)</f>
        <v>1.75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9.0500000000000007</v>
      </c>
      <c r="QL20" s="22">
        <f>IF($CW20="P",CH20,(CH20+BE20)/2)</f>
        <v>1.75</v>
      </c>
      <c r="QM20" s="22">
        <f>IF($CW20="P",CI20,(CI20+BF20)/2)</f>
        <v>0</v>
      </c>
      <c r="QN20" s="22">
        <f>IF($CW20="P",CJ20,(CJ20+BG20)/2)</f>
        <v>0</v>
      </c>
      <c r="QO20" s="22">
        <f>IF($CW20="P",CK20,(CK20+BH20)/2)</f>
        <v>8.3000000000000007</v>
      </c>
      <c r="QP20" s="22">
        <f>IF($CW20="P",CL20,(CL20+BI20)/2)</f>
        <v>1.9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8.85</v>
      </c>
      <c r="QT20" s="22">
        <f>IF($CW20="P",CP20,(CP20+BM20)/2)</f>
        <v>1.75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8.35</v>
      </c>
      <c r="QX20" s="22">
        <f>IF($CW20="P",CT20,(CT20+BQ20)/2)</f>
        <v>1.9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3.5</v>
      </c>
      <c r="RC20" s="40">
        <f>IF(SUM(QG20:QH20,QJ20:QL20,QN20)-QI20-QM20&gt;0,SUM(QG20:QH20,QJ20:QL20,QN20)-QI20-QM20,"")</f>
        <v>21.1</v>
      </c>
      <c r="RD20" s="40">
        <f>IF(SUM(QO20:QP20,QR20)-QQ20&gt;0,SUM(QO20:QP20,QR20)-QQ20,"")</f>
        <v>10.200000000000001</v>
      </c>
      <c r="RE20" s="40">
        <f>IF(SUM(QH20,QL20,QP20)&gt;0,SUM(QH20,QL20,QP20),"")</f>
        <v>5.4</v>
      </c>
      <c r="RF20" s="40">
        <f>IF(SUM(RC20,RD20)&gt;0,SUM(RC20,RD20),"")</f>
        <v>31.300000000000004</v>
      </c>
      <c r="RG20" s="40">
        <f>IF(SUM(QT20,QX20)&gt;0,SUM(QT20,QX20),"")</f>
        <v>3.65</v>
      </c>
      <c r="RH20" s="40">
        <f>IF(SUM(QS20:QT20,QV20:QX20,QZ20)-SUM(QU20,QY20)&gt;0,SUM(QS20:QT20,QV20:QX20,QZ20)-SUM(QU20,QY20),"")</f>
        <v>20.849999999999998</v>
      </c>
      <c r="RI20" s="40">
        <f>IF(SUM(RC20,RD20,RH20)&gt;0,SUM(RC20,RD20,RH20),"")</f>
        <v>52.150000000000006</v>
      </c>
    </row>
    <row r="21" spans="1:477" x14ac:dyDescent="0.2">
      <c r="A21" s="4" t="str" cm="1">
        <f t="array" ref="A21">IF(AND(J21&lt;&gt;"",J21&lt;&gt;"No DD"),SUMPRODUCT((J$4:J$24&lt;&gt;"")*(J$4:J$24&lt;&gt;"No DD")*(F$4:F$24&gt;F21))+1,IF(J21="No DD",SUMPRODUCT((J$4:J$24="No DD")*(F$4:F$24&gt;F21))+1+SUMPRODUCT((J$4:J$24&lt;&gt;"")*(J$4:J$24&lt;&gt;"No DD")),""))</f>
        <v/>
      </c>
      <c r="B21" s="4" t="str" cm="1">
        <f t="array" ref="B21">IF(AND(J21&lt;&gt;"",J21&lt;&gt;"No DD",G21=""),SUMPRODUCT((J$4:J$24&lt;&gt;"")*(J$4:J$24&lt;&gt;"No DD")*(G$4:G$24="")*(F$4:F$24&gt;F21))+1,IF(J21="No DD",SUMPRODUCT((J$4:J$24="No DD")*(F$4:F$24&gt;F21)*(G$4:G$24=""))+1+SUMPRODUCT((J$4:J$24&lt;&gt;"")*(G$4:G$24="")*(J$4:J$24&lt;&gt;"No DD")),""))</f>
        <v/>
      </c>
      <c r="C21" s="5" t="s">
        <v>236</v>
      </c>
      <c r="D21" s="4" t="s">
        <v>3</v>
      </c>
      <c r="E21" s="4">
        <v>2006</v>
      </c>
      <c r="F21" s="9">
        <f>SUM(L21:T21)+SUM(L21:P21)*0.0000001+SUM(L21)*0.0000000000001</f>
        <v>99.460006086004228</v>
      </c>
      <c r="G21" s="66"/>
      <c r="H21" s="3" t="str">
        <f>IF(OR(AND(AR21&gt;=AY$26,AS21&gt;=AY$30,AR21&lt;&gt;"",AQ21=""),AND(AW21&gt;=AY$26,AX21&gt;=AY$30,AW21&lt;&gt;"",AQ21=""),AND(BU21&gt;=CB$26,BV21&gt;=CB$30,BU21&lt;&gt;"",BT21=""),AND(BZ21&gt;=CB$26,CA21&gt;=CB$30,BZ21&lt;&gt;"",BT21=""),AND(CX21&gt;=DE$26,CY21&gt;=DE$30,CX21&lt;&gt;"",CW21=""),AND(DC21&gt;=DE$26,DD21&gt;=DE$30,DC21&lt;&gt;""),AND(EC21&gt;=EJ$26,ED21&gt;=EJ$30,EC21&lt;&gt;""),AND(EH21&gt;=EJ$26,EI21&gt;=EJ$30,EH21&lt;&gt;""),AND(FE21&gt;=FL$26,FF21&gt;=FL$30,FE21&lt;&gt;""),AND(FJ21&gt;=FL$26,FK21&gt;=FL$30,FJ21&lt;&gt;""),AND(GG21&gt;=GN$26,GH21&gt;=GN$30,GG21&lt;&gt;""),AND(GL21&gt;=GN$26,GM21&gt;=GN$30,GL21&lt;&gt;""),AND(HI21&gt;=HP$26,HJ21&gt;=HP$30,HI21&lt;&gt;""),AND(HN21&gt;=HP$26,HO21&gt;=HP$30,HN21&lt;&gt;""),AND(IK21&gt;=IR$26,IL21&gt;=IR$30,IK21&lt;&gt;""),AND(IP21&gt;=IR$26,IQ21&gt;=IR$30,IP21&lt;&gt;""),AND(JM21&gt;=JT$26,JN21&gt;=JT$30,JM21&lt;&gt;""),AND(JR21&gt;=JT$26,JS21&gt;=JT$30,JR21&lt;&gt;""),AND(KO21&gt;=KV$26,KP21&gt;=KV$30,KO21&lt;&gt;""),AND(KT21&gt;=KV$26,KU21&gt;=KV$30,KT21&lt;&gt;""),AND(LQ21&gt;=LX$26,LR21&gt;=LX$30,LQ21&lt;&gt;""),AND(LV21&gt;=LX$26,LW21&gt;=LX$30,LV21&lt;&gt;""),AND(MS21&gt;=MZ$26,MT21&gt;=MZ$30,MS21&lt;&gt;""),AND(MX21&gt;=MZ$26,MY21&gt;=MZ$30,MX21&lt;&gt;""),AND(NU21&gt;=OB$26,NV21&gt;=OB$30,NU21&lt;&gt;""),AND(NZ21&gt;=OB$26,OA21&gt;=OB$30,NZ21&lt;&gt;""),AND(OW21&gt;=PD$26,OX21&gt;=PD$30,OW21&lt;&gt;""),AND(PB21&gt;=PD$26,PC21&gt;=PD$30,PB21&lt;&gt;""),AND(PY21&gt;=QF$26,PZ21&gt;=QF$30,PY21&lt;&gt;""),AND(QD21&gt;=QF$26,QE21&gt;=QF$30,QD21&lt;&gt;"")),"P","")</f>
        <v/>
      </c>
      <c r="I21" s="3" t="str">
        <f>IF(OR(AND(AS21&gt;=AY$30,AS21&lt;&gt;"",AQ21=""),AND(AX21&gt;=AY$30,AX21&lt;&gt;"",AQ21=""),AND(BV21&gt;=CB$30,BV21&lt;&gt;"",BT21=""),AND(CA21&gt;=CB$30,CA21&lt;&gt;"",BT21=""),AND(CY21&gt;=DE$30,CY21&lt;&gt;"",CW21=""),AND(DD21&gt;=DE$30,DD21&lt;&gt;"",CW21=""),AND(ED21&gt;=EJ$30,ED21&lt;&gt;""),AND(EI21&gt;=EJ$30,EI21&lt;&gt;""),AND(FF21&gt;=FL$30,FF21&lt;&gt;""),AND(FK21&gt;=FL$30,FK21&lt;&gt;""),AND(GH21&gt;=GN$30,GH21&lt;&gt;""),AND(GM21&gt;=GN$30,GM21&lt;&gt;""),AND(HJ21&gt;=HP$30,HJ21&lt;&gt;""),AND(HO21&gt;=HP$30,HO21&lt;&gt;""),AND(IL21&gt;=IR$30,IL21&lt;&gt;""),AND(IQ21&gt;=IR$30,IQ21&lt;&gt;""),AND(JN21&gt;=JT$30,JN21&lt;&gt;""),AND(JS21&gt;=JT$30,JS21&lt;&gt;""),AND(KP21&gt;=KV$30,KP21&lt;&gt;""),AND(KU21&gt;=KV$30,KU21&lt;&gt;""),AND(LR21&gt;=LX$30,LR21&lt;&gt;""),AND(LW21&gt;=LX$30,LW21&lt;&gt;""),AND(MT21&gt;=MZ$30,MT21&lt;&gt;""),AND(MY21&gt;=MZ$30,MY21&lt;&gt;""),AND(NV21&gt;=OB$30,NV21&lt;&gt;""),AND(OA21&gt;=OB$30,OA21&lt;&gt;""),AND(OX21&gt;=PD$30,OX21&lt;&gt;""),AND(PC21&gt;=PD$30,PC21&lt;&gt;""),AND(PZ21&gt;=QF$30,PZ21&lt;&gt;""),AND(QE21&gt;=QF$30,QE21&lt;&gt;"")),"P","")</f>
        <v/>
      </c>
      <c r="J21" s="36" t="str">
        <f>IF(AND(I21="P",H21=""),"No DD",IF(OR(AND(AU21&gt;=AY$29,AV21&gt;=AY$33,AU21&lt;&gt;"",AQ21=""),AND(BX21&gt;=CB$29,BY21&gt;=CB$33,BX21&lt;&gt;"",BT21=""),AND(DA21&gt;=DE$29,DB21&gt;=DE$33,DA21&lt;&gt;"",CW21=""),AND(EF21&gt;=EJ$29,EG21&gt;=EJ$33,EF21&lt;&gt;""),AND(FH21&gt;=FL$29,FI21&gt;=FL$33,FH21&lt;&gt;""),AND(GJ21&gt;=GN$29,GK21&gt;=GN$33,GJ21&lt;&gt;""),AND(HL21&gt;=HP$29,HM21&gt;=HP$33,HL21&lt;&gt;""),AND(IN21&gt;=IR$29,IO21&gt;=IR$33,IN21&lt;&gt;""),AND(JP21&gt;=JT$29,JQ21&gt;=JT$33,JP21&lt;&gt;""),AND(KR21&gt;=KV$29,KS21&gt;=KV$33,KR21&lt;&gt;""),AND(LT21&gt;=LX$29,LU21&gt;=LX$33,LT21&lt;&gt;""),AND(MV21&gt;=MZ$29,MW21&gt;=MZ$33,MV21&lt;&gt;""),AND(NX21&gt;=OB$29,NY21&gt;=OB$33,NX21&lt;&gt;""),AND(OZ21&gt;=PD$29,PA21&gt;=PD$33,OZ21&lt;&gt;""),AND(QB21&gt;=QF$29,QC21&gt;=QF$33,QB21&lt;&gt;"")),"Merit",IF(OR(AND(AU21&gt;=AY$28,AV21&gt;=AY$32,AU21&lt;&gt;"",AQ21=""),AND(BX21&gt;=CB$28,BY21&gt;=CB$32,BX21&lt;&gt;"",BT21=""),AND(DA21&gt;=DE$28,DB21&gt;=DE$32,DA21&lt;&gt;"",CW21=""),AND(EF21&gt;=EJ$28,EG21&gt;=EJ$32,EF21&lt;&gt;""),AND(FH21&gt;=FL$28,FI21&gt;=FL$32,FH21&lt;&gt;""),AND(GJ21&gt;=GN$28,GK21&gt;=GN$32,GJ21&lt;&gt;""),AND(HL21&gt;=HP$28,HM21&gt;=HP$32,HL21&lt;&gt;""),AND(IN21&gt;=IR$28,IO21&gt;=IR$32,IN21&lt;&gt;""),AND(JP21&gt;=JT$28,JQ21&gt;=JT$32,JP21&lt;&gt;""),AND(KR21&gt;=KV$28,KS21&gt;=KV$32,KR21&lt;&gt;""),AND(LT21&gt;=LX$28,LU21&gt;=LX$32,LT21&lt;&gt;""),AND(MV21&gt;=MZ$28,MW21&gt;=MZ$32,MV21&lt;&gt;""),AND(NX21&gt;=OB$28,NY21&gt;=OB$32,NX21&lt;&gt;""),AND(OZ21&gt;=PD$28,PA21&gt;=PD$32,OZ21&lt;&gt;""),AND(QB21&gt;=QF$28,QC21&gt;=QF$32,QB21&lt;&gt;"")),"Excellence",IF(K21="P","Worlds Team",IF(H21="P","National Team","")))))</f>
        <v/>
      </c>
      <c r="K21" s="3" t="str">
        <f>IF(OR(AND(AU21&gt;=AY$27,AV21&gt;=AY$31,AU21&lt;&gt;"",AQ21=""),AND(BX21&gt;=CB$27,BY21&gt;=CB$31,BX21&lt;&gt;"",BT21=""),AND(DA21&gt;=DE$27,DB21&gt;=DE$31,DA21&lt;&gt;"",CW21=""),AND(EF21&gt;=EJ$27,EG21&gt;=EJ$31,EF21&lt;&gt;""),AND(FH21&gt;=FL$27,FI21&gt;=FL$31,FH21&lt;&gt;""),AND(GJ21&gt;=GN$27,GK21&gt;=GN$31,GJ21&lt;&gt;""),AND(HL21&gt;=HP$27,HM21&gt;=HP$31,HL21&lt;&gt;""),AND(IN21&gt;=IR$27,IO21&gt;=IR$31,IN21&lt;&gt;""),AND(JP21&gt;=JT$27,JQ21&gt;=JT$31,JP21&lt;&gt;""),AND(KR21&gt;=KV$27,KS21&gt;=KV$31,KR21&lt;&gt;""),AND(LT21&gt;=LX$27,LU21&gt;=LX$31,LT21&lt;&gt;""),AND(MV21&gt;=MZ$27,MW21&gt;=MZ$31,MV21&lt;&gt;""),AND(NX21&gt;=OB$27,NY21&gt;=OB$31,NX21&lt;&gt;""),AND(OZ21&gt;=PD$27,PA21&gt;=PD$31,OZ21&lt;&gt;""),AND(QB21&gt;=QF$27,QC21&gt;=QF$31,QB21&lt;&gt;"")),"P","")</f>
        <v/>
      </c>
      <c r="L21" s="8">
        <f>IF(COUNT(AS21,BV21,CY21)&gt;0,LARGE((AS21,BV21,CY21),1),0)</f>
        <v>42.26</v>
      </c>
      <c r="M21" s="8" t="str">
        <f>IF(L21=0,"",IF(L21=CY21,$CC$1,IF(L21=BV21,$AZ$1,IF(L21=AS21,$W$1,""))))</f>
        <v>2024 Nationals</v>
      </c>
      <c r="N21" s="8">
        <f>IF(COUNT(AS21,BV21,CY21)&gt;1,LARGE((AS21,BV21,CY21),2),0)</f>
        <v>0</v>
      </c>
      <c r="O21" s="8" t="str">
        <f>IF(N21=0,"",IF(N21=CY21,$CC$1,IF(N21=BV21,$AZ$1,IF(N21=AS21,$W$1,""))))</f>
        <v/>
      </c>
      <c r="P21" s="8">
        <f>IF(COUNT(AT21,BW21,CZ21)&gt;0,LARGE((AT21,BW21,CZ21),1),0)</f>
        <v>18.600000000000001</v>
      </c>
      <c r="Q21" s="8" t="str">
        <f>IF(P21=0,"",IF(P21=CZ21,$CC$1,IF(P21=BW21,$AZ$1,IF(P21=AT21,$W$1,""))))</f>
        <v>2024 Nationals</v>
      </c>
      <c r="R21" s="8">
        <f>IF(MAX(AX21,CA21,DD21)&gt;0,MAX(AX21,CA21,DD21),0)</f>
        <v>38.600000000000009</v>
      </c>
      <c r="S21" s="8" t="str">
        <f>IF(R21=0,"",IF(R21=DD21,$CC$1,IF(R21=CA21,$AZ$1,IF(R21=AX21,$W$1,""))))</f>
        <v>2024 Nationals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>IF(SUM(BA21,BE21)&gt;0,SUM(BA21,BE21),"")</f>
        <v/>
      </c>
      <c r="BV21" s="11" t="str">
        <f>IF(SUM(AZ21:BA21,BC21:BE21,BG21)-BB21-BF21&gt;0,SUM(AZ21:BA21,BC21:BE21,BG21)-BB21-BF21,"")</f>
        <v/>
      </c>
      <c r="BW21" s="11" t="str">
        <f>IF(SUM(BH21:BI21,BK21)-BJ21&gt;0,SUM(BH21:BI21,BK21)-BJ21,"")</f>
        <v/>
      </c>
      <c r="BX21" s="11" t="str">
        <f>IF(SUM(BA21,BE21,BI21)&gt;0,SUM(BA21,BE21,BI21),"")</f>
        <v/>
      </c>
      <c r="BY21" s="11" t="str">
        <f>IF(SUM(BV21,BW21)&gt;0,SUM(BV21,BW21),"")</f>
        <v/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 t="str">
        <f>IF(SUM(BV21,BW21,CA21)&gt;0,SUM(BV21,BW21,CA21),"")</f>
        <v/>
      </c>
      <c r="CC21" s="19">
        <v>17</v>
      </c>
      <c r="CD21" s="19">
        <v>3.7</v>
      </c>
      <c r="CE21" s="19">
        <v>0</v>
      </c>
      <c r="CF21" s="19">
        <v>0</v>
      </c>
      <c r="CG21" s="19">
        <v>16.36</v>
      </c>
      <c r="CH21" s="19">
        <v>4.9000000000000004</v>
      </c>
      <c r="CI21" s="19">
        <v>0</v>
      </c>
      <c r="CJ21" s="19">
        <v>0.3</v>
      </c>
      <c r="CK21" s="19">
        <v>16.3</v>
      </c>
      <c r="CL21" s="19">
        <v>2</v>
      </c>
      <c r="CM21" s="19">
        <v>0</v>
      </c>
      <c r="CN21" s="19">
        <v>0.3</v>
      </c>
      <c r="CO21" s="19">
        <v>16.100000000000001</v>
      </c>
      <c r="CP21" s="19">
        <v>1.3</v>
      </c>
      <c r="CQ21" s="19">
        <v>0</v>
      </c>
      <c r="CR21" s="19">
        <v>0</v>
      </c>
      <c r="CS21" s="19">
        <v>15.9</v>
      </c>
      <c r="CT21" s="19">
        <v>4.7</v>
      </c>
      <c r="CU21" s="19">
        <v>0</v>
      </c>
      <c r="CV21" s="19">
        <v>0.6</v>
      </c>
      <c r="CW21" s="27"/>
      <c r="CX21" s="40">
        <f>IF(SUM(CD21,CH21)&gt;0,SUM(CD21,CH21),"")</f>
        <v>8.6000000000000014</v>
      </c>
      <c r="CY21" s="40">
        <f>IF(SUM(CC21:CD21,CF21:CH21,CJ21)-CE21-CI21&gt;0,SUM(CC21:CD21,CF21:CH21,CJ21)-CE21-CI21,"")</f>
        <v>42.26</v>
      </c>
      <c r="CZ21" s="40">
        <f>IF(SUM(CK21:CL21,CN21)-CM21&gt;0,SUM(CK21:CL21,CN21)-CM21,"")</f>
        <v>18.600000000000001</v>
      </c>
      <c r="DA21" s="40">
        <f>IF(SUM(CD21,CH21,CL21)&gt;0,SUM(CD21,CH21,CL21),"")</f>
        <v>10.600000000000001</v>
      </c>
      <c r="DB21" s="40">
        <f>IF(SUM(CY21,CZ21)&gt;0,SUM(CY21,CZ21),"")</f>
        <v>60.86</v>
      </c>
      <c r="DC21" s="40">
        <f>IF(SUM(CP21,CT21)&gt;0,SUM(CP21,CT21),"")</f>
        <v>6</v>
      </c>
      <c r="DD21" s="40">
        <f>IF(SUM(CO21:CP21,CR21:CT21,CV21)-SUM(CQ21,CU21)&gt;0,SUM(CO21:CP21,CR21:CT21,CV21)-SUM(CQ21,CU21),"")</f>
        <v>38.600000000000009</v>
      </c>
      <c r="DE21" s="40">
        <f>IF(SUM(CY21,CZ21,DD21)&gt;0,SUM(CY21,CZ21,DD21),"")</f>
        <v>99.460000000000008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8.5</v>
      </c>
      <c r="QH21" s="22">
        <f>IF($CW21="P",CD21,(CD21+BA21)/2)</f>
        <v>1.85</v>
      </c>
      <c r="QI21" s="22">
        <f>IF($CW21="P",CE21,(CE21+BB21)/2)</f>
        <v>0</v>
      </c>
      <c r="QJ21" s="22">
        <f>IF($CW21="P",CF21,(CF21+BC21)/2)</f>
        <v>0</v>
      </c>
      <c r="QK21" s="22">
        <f>IF($CW21="P",CG21,(CG21+BD21)/2)</f>
        <v>8.18</v>
      </c>
      <c r="QL21" s="22">
        <f>IF($CW21="P",CH21,(CH21+BE21)/2)</f>
        <v>2.4500000000000002</v>
      </c>
      <c r="QM21" s="22">
        <f>IF($CW21="P",CI21,(CI21+BF21)/2)</f>
        <v>0</v>
      </c>
      <c r="QN21" s="22">
        <f>IF($CW21="P",CJ21,(CJ21+BG21)/2)</f>
        <v>0.15</v>
      </c>
      <c r="QO21" s="22">
        <f>IF($CW21="P",CK21,(CK21+BH21)/2)</f>
        <v>8.15</v>
      </c>
      <c r="QP21" s="22">
        <f>IF($CW21="P",CL21,(CL21+BI21)/2)</f>
        <v>1</v>
      </c>
      <c r="QQ21" s="22">
        <f>IF($CW21="P",CM21,(CM21+BJ21)/2)</f>
        <v>0</v>
      </c>
      <c r="QR21" s="22">
        <f>IF($CW21="P",CN21,(CN21+BK21)/2)</f>
        <v>0.15</v>
      </c>
      <c r="QS21" s="22">
        <f>IF($CW21="P",CO21,(CO21+BL21)/2)</f>
        <v>8.0500000000000007</v>
      </c>
      <c r="QT21" s="22">
        <f>IF($CW21="P",CP21,(CP21+BM21)/2)</f>
        <v>0.65</v>
      </c>
      <c r="QU21" s="22">
        <f>IF($CW21="P",CQ21,(CQ21+BN21)/2)</f>
        <v>0</v>
      </c>
      <c r="QV21" s="22">
        <f>IF($CW21="P",CR21,(CR21+BO21)/2)</f>
        <v>0</v>
      </c>
      <c r="QW21" s="22">
        <f>IF($CW21="P",CS21,(CS21+BP21)/2)</f>
        <v>7.95</v>
      </c>
      <c r="QX21" s="22">
        <f>IF($CW21="P",CT21,(CT21+BQ21)/2)</f>
        <v>2.35</v>
      </c>
      <c r="QY21" s="22">
        <f>IF($CW21="P",CU21,(CU21+BR21)/2)</f>
        <v>0</v>
      </c>
      <c r="QZ21" s="22">
        <f>IF($CW21="P",CV21,(CV21+BS21)/2)</f>
        <v>0.3</v>
      </c>
      <c r="RA21" s="27" t="s">
        <v>46</v>
      </c>
      <c r="RB21" s="40">
        <f>IF(SUM(QH21,QL21)&gt;0,SUM(QH21,QL21),"")</f>
        <v>4.3000000000000007</v>
      </c>
      <c r="RC21" s="40">
        <f>IF(SUM(QG21:QH21,QJ21:QL21,QN21)-QI21-QM21&gt;0,SUM(QG21:QH21,QJ21:QL21,QN21)-QI21-QM21,"")</f>
        <v>21.13</v>
      </c>
      <c r="RD21" s="40">
        <f>IF(SUM(QO21:QP21,QR21)-QQ21&gt;0,SUM(QO21:QP21,QR21)-QQ21,"")</f>
        <v>9.3000000000000007</v>
      </c>
      <c r="RE21" s="40">
        <f>IF(SUM(QH21,QL21,QP21)&gt;0,SUM(QH21,QL21,QP21),"")</f>
        <v>5.3000000000000007</v>
      </c>
      <c r="RF21" s="40">
        <f>IF(SUM(RC21,RD21)&gt;0,SUM(RC21,RD21),"")</f>
        <v>30.43</v>
      </c>
      <c r="RG21" s="40">
        <f>IF(SUM(QT21,QX21)&gt;0,SUM(QT21,QX21),"")</f>
        <v>3</v>
      </c>
      <c r="RH21" s="40">
        <f>IF(SUM(QS21:QT21,QV21:QX21,QZ21)-SUM(QU21,QY21)&gt;0,SUM(QS21:QT21,QV21:QX21,QZ21)-SUM(QU21,QY21),"")</f>
        <v>19.300000000000004</v>
      </c>
      <c r="RI21" s="40">
        <f>IF(SUM(RC21,RD21,RH21)&gt;0,SUM(RC21,RD21,RH21),"")</f>
        <v>49.730000000000004</v>
      </c>
    </row>
    <row r="22" spans="1:477" x14ac:dyDescent="0.2">
      <c r="A22" s="4" t="str" cm="1">
        <f t="array" ref="A22">IF(AND(J22&lt;&gt;"",J22&lt;&gt;"No DD"),SUMPRODUCT((J$4:J$24&lt;&gt;"")*(J$4:J$24&lt;&gt;"No DD")*(F$4:F$24&gt;F22))+1,IF(J22="No DD",SUMPRODUCT((J$4:J$24="No DD")*(F$4:F$24&gt;F22))+1+SUMPRODUCT((J$4:J$24&lt;&gt;"")*(J$4:J$24&lt;&gt;"No DD")),""))</f>
        <v/>
      </c>
      <c r="B22" s="4" t="str" cm="1">
        <f t="array" ref="B22">IF(AND(J22&lt;&gt;"",J22&lt;&gt;"No DD",G22=""),SUMPRODUCT((J$4:J$24&lt;&gt;"")*(J$4:J$24&lt;&gt;"No DD")*(G$4:G$24="")*(F$4:F$24&gt;F22))+1,IF(J22="No DD",SUMPRODUCT((J$4:J$24="No DD")*(F$4:F$24&gt;F22)*(G$4:G$24=""))+1+SUMPRODUCT((J$4:J$24&lt;&gt;"")*(G$4:G$24="")*(J$4:J$24&lt;&gt;"No DD")),""))</f>
        <v/>
      </c>
      <c r="C22" s="5" t="s">
        <v>153</v>
      </c>
      <c r="D22" s="4" t="s">
        <v>5</v>
      </c>
      <c r="E22" s="4">
        <v>2005</v>
      </c>
      <c r="F22" s="9">
        <f>SUM(L22:T22)+SUM(L22:P22)*0.0000001+SUM(L22)*0.0000000000001</f>
        <v>88.300005050003008</v>
      </c>
      <c r="G22" s="66"/>
      <c r="H22" s="3" t="str">
        <f>IF(OR(AND(AR22&gt;=AY$26,AS22&gt;=AY$30,AR22&lt;&gt;"",AQ22=""),AND(AW22&gt;=AY$26,AX22&gt;=AY$30,AW22&lt;&gt;"",AQ22=""),AND(BU22&gt;=CB$26,BV22&gt;=CB$30,BU22&lt;&gt;"",BT22=""),AND(BZ22&gt;=CB$26,CA22&gt;=CB$30,BZ22&lt;&gt;"",BT22=""),AND(CX22&gt;=DE$26,CY22&gt;=DE$30,CX22&lt;&gt;"",CW22=""),AND(DC22&gt;=DE$26,DD22&gt;=DE$30,DC22&lt;&gt;""),AND(EC22&gt;=EJ$26,ED22&gt;=EJ$30,EC22&lt;&gt;""),AND(EH22&gt;=EJ$26,EI22&gt;=EJ$30,EH22&lt;&gt;""),AND(FE22&gt;=FL$26,FF22&gt;=FL$30,FE22&lt;&gt;""),AND(FJ22&gt;=FL$26,FK22&gt;=FL$30,FJ22&lt;&gt;""),AND(GG22&gt;=GN$26,GH22&gt;=GN$30,GG22&lt;&gt;""),AND(GL22&gt;=GN$26,GM22&gt;=GN$30,GL22&lt;&gt;""),AND(HI22&gt;=HP$26,HJ22&gt;=HP$30,HI22&lt;&gt;""),AND(HN22&gt;=HP$26,HO22&gt;=HP$30,HN22&lt;&gt;""),AND(IK22&gt;=IR$26,IL22&gt;=IR$30,IK22&lt;&gt;""),AND(IP22&gt;=IR$26,IQ22&gt;=IR$30,IP22&lt;&gt;""),AND(JM22&gt;=JT$26,JN22&gt;=JT$30,JM22&lt;&gt;""),AND(JR22&gt;=JT$26,JS22&gt;=JT$30,JR22&lt;&gt;""),AND(KO22&gt;=KV$26,KP22&gt;=KV$30,KO22&lt;&gt;""),AND(KT22&gt;=KV$26,KU22&gt;=KV$30,KT22&lt;&gt;""),AND(LQ22&gt;=LX$26,LR22&gt;=LX$30,LQ22&lt;&gt;""),AND(LV22&gt;=LX$26,LW22&gt;=LX$30,LV22&lt;&gt;""),AND(MS22&gt;=MZ$26,MT22&gt;=MZ$30,MS22&lt;&gt;""),AND(MX22&gt;=MZ$26,MY22&gt;=MZ$30,MX22&lt;&gt;""),AND(NU22&gt;=OB$26,NV22&gt;=OB$30,NU22&lt;&gt;""),AND(NZ22&gt;=OB$26,OA22&gt;=OB$30,NZ22&lt;&gt;""),AND(OW22&gt;=PD$26,OX22&gt;=PD$30,OW22&lt;&gt;""),AND(PB22&gt;=PD$26,PC22&gt;=PD$30,PB22&lt;&gt;""),AND(PY22&gt;=QF$26,PZ22&gt;=QF$30,PY22&lt;&gt;""),AND(QD22&gt;=QF$26,QE22&gt;=QF$30,QD22&lt;&gt;"")),"P","")</f>
        <v/>
      </c>
      <c r="I22" s="3" t="str">
        <f>IF(OR(AND(AS22&gt;=AY$30,AS22&lt;&gt;"",AQ22=""),AND(AX22&gt;=AY$30,AX22&lt;&gt;"",AQ22=""),AND(BV22&gt;=CB$30,BV22&lt;&gt;"",BT22=""),AND(CA22&gt;=CB$30,CA22&lt;&gt;"",BT22=""),AND(CY22&gt;=DE$30,CY22&lt;&gt;"",CW22=""),AND(DD22&gt;=DE$30,DD22&lt;&gt;"",CW22=""),AND(ED22&gt;=EJ$30,ED22&lt;&gt;""),AND(EI22&gt;=EJ$30,EI22&lt;&gt;""),AND(FF22&gt;=FL$30,FF22&lt;&gt;""),AND(FK22&gt;=FL$30,FK22&lt;&gt;""),AND(GH22&gt;=GN$30,GH22&lt;&gt;""),AND(GM22&gt;=GN$30,GM22&lt;&gt;""),AND(HJ22&gt;=HP$30,HJ22&lt;&gt;""),AND(HO22&gt;=HP$30,HO22&lt;&gt;""),AND(IL22&gt;=IR$30,IL22&lt;&gt;""),AND(IQ22&gt;=IR$30,IQ22&lt;&gt;""),AND(JN22&gt;=JT$30,JN22&lt;&gt;""),AND(JS22&gt;=JT$30,JS22&lt;&gt;""),AND(KP22&gt;=KV$30,KP22&lt;&gt;""),AND(KU22&gt;=KV$30,KU22&lt;&gt;""),AND(LR22&gt;=LX$30,LR22&lt;&gt;""),AND(LW22&gt;=LX$30,LW22&lt;&gt;""),AND(MT22&gt;=MZ$30,MT22&lt;&gt;""),AND(MY22&gt;=MZ$30,MY22&lt;&gt;""),AND(NV22&gt;=OB$30,NV22&lt;&gt;""),AND(OA22&gt;=OB$30,OA22&lt;&gt;""),AND(OX22&gt;=PD$30,OX22&lt;&gt;""),AND(PC22&gt;=PD$30,PC22&lt;&gt;""),AND(PZ22&gt;=QF$30,PZ22&lt;&gt;""),AND(QE22&gt;=QF$30,QE22&lt;&gt;"")),"P","")</f>
        <v/>
      </c>
      <c r="J22" s="36" t="str">
        <f>IF(AND(I22="P",H22=""),"No DD",IF(OR(AND(AU22&gt;=AY$29,AV22&gt;=AY$33,AU22&lt;&gt;"",AQ22=""),AND(BX22&gt;=CB$29,BY22&gt;=CB$33,BX22&lt;&gt;"",BT22=""),AND(DA22&gt;=DE$29,DB22&gt;=DE$33,DA22&lt;&gt;"",CW22=""),AND(EF22&gt;=EJ$29,EG22&gt;=EJ$33,EF22&lt;&gt;""),AND(FH22&gt;=FL$29,FI22&gt;=FL$33,FH22&lt;&gt;""),AND(GJ22&gt;=GN$29,GK22&gt;=GN$33,GJ22&lt;&gt;""),AND(HL22&gt;=HP$29,HM22&gt;=HP$33,HL22&lt;&gt;""),AND(IN22&gt;=IR$29,IO22&gt;=IR$33,IN22&lt;&gt;""),AND(JP22&gt;=JT$29,JQ22&gt;=JT$33,JP22&lt;&gt;""),AND(KR22&gt;=KV$29,KS22&gt;=KV$33,KR22&lt;&gt;""),AND(LT22&gt;=LX$29,LU22&gt;=LX$33,LT22&lt;&gt;""),AND(MV22&gt;=MZ$29,MW22&gt;=MZ$33,MV22&lt;&gt;""),AND(NX22&gt;=OB$29,NY22&gt;=OB$33,NX22&lt;&gt;""),AND(OZ22&gt;=PD$29,PA22&gt;=PD$33,OZ22&lt;&gt;""),AND(QB22&gt;=QF$29,QC22&gt;=QF$33,QB22&lt;&gt;"")),"Merit",IF(OR(AND(AU22&gt;=AY$28,AV22&gt;=AY$32,AU22&lt;&gt;"",AQ22=""),AND(BX22&gt;=CB$28,BY22&gt;=CB$32,BX22&lt;&gt;"",BT22=""),AND(DA22&gt;=DE$28,DB22&gt;=DE$32,DA22&lt;&gt;"",CW22=""),AND(EF22&gt;=EJ$28,EG22&gt;=EJ$32,EF22&lt;&gt;""),AND(FH22&gt;=FL$28,FI22&gt;=FL$32,FH22&lt;&gt;""),AND(GJ22&gt;=GN$28,GK22&gt;=GN$32,GJ22&lt;&gt;""),AND(HL22&gt;=HP$28,HM22&gt;=HP$32,HL22&lt;&gt;""),AND(IN22&gt;=IR$28,IO22&gt;=IR$32,IN22&lt;&gt;""),AND(JP22&gt;=JT$28,JQ22&gt;=JT$32,JP22&lt;&gt;""),AND(KR22&gt;=KV$28,KS22&gt;=KV$32,KR22&lt;&gt;""),AND(LT22&gt;=LX$28,LU22&gt;=LX$32,LT22&lt;&gt;""),AND(MV22&gt;=MZ$28,MW22&gt;=MZ$32,MV22&lt;&gt;""),AND(NX22&gt;=OB$28,NY22&gt;=OB$32,NX22&lt;&gt;""),AND(OZ22&gt;=PD$28,PA22&gt;=PD$32,OZ22&lt;&gt;""),AND(QB22&gt;=QF$28,QC22&gt;=QF$32,QB22&lt;&gt;"")),"Excellence",IF(K22="P","Worlds Team",IF(H22="P","National Team","")))))</f>
        <v/>
      </c>
      <c r="K22" s="3" t="str">
        <f>IF(OR(AND(AU22&gt;=AY$27,AV22&gt;=AY$31,AU22&lt;&gt;"",AQ22=""),AND(BX22&gt;=CB$27,BY22&gt;=CB$31,BX22&lt;&gt;"",BT22=""),AND(DA22&gt;=DE$27,DB22&gt;=DE$31,DA22&lt;&gt;"",CW22=""),AND(EF22&gt;=EJ$27,EG22&gt;=EJ$31,EF22&lt;&gt;""),AND(FH22&gt;=FL$27,FI22&gt;=FL$31,FH22&lt;&gt;""),AND(GJ22&gt;=GN$27,GK22&gt;=GN$31,GJ22&lt;&gt;""),AND(HL22&gt;=HP$27,HM22&gt;=HP$31,HL22&lt;&gt;""),AND(IN22&gt;=IR$27,IO22&gt;=IR$31,IN22&lt;&gt;""),AND(JP22&gt;=JT$27,JQ22&gt;=JT$31,JP22&lt;&gt;""),AND(KR22&gt;=KV$27,KS22&gt;=KV$31,KR22&lt;&gt;""),AND(LT22&gt;=LX$27,LU22&gt;=LX$31,LT22&lt;&gt;""),AND(MV22&gt;=MZ$27,MW22&gt;=MZ$31,MV22&lt;&gt;""),AND(NX22&gt;=OB$27,NY22&gt;=OB$31,NX22&lt;&gt;""),AND(OZ22&gt;=PD$27,PA22&gt;=PD$31,OZ22&lt;&gt;""),AND(QB22&gt;=QF$27,QC22&gt;=QF$31,QB22&lt;&gt;"")),"P","")</f>
        <v/>
      </c>
      <c r="L22" s="8">
        <f>IF(COUNT(AS22,BV22,CY22)&gt;0,LARGE((AS22,BV22,CY22),1),0)</f>
        <v>30.099999999999998</v>
      </c>
      <c r="M22" s="8" t="str">
        <f>IF(L22=0,"",IF(L22=CY22,$CC$1,IF(L22=BV22,$AZ$1,IF(L22=AS22,$W$1,""))))</f>
        <v>2023 3rd Domestic Trial</v>
      </c>
      <c r="N22" s="8">
        <f>IF(COUNT(AS22,BV22,CY22)&gt;1,LARGE((AS22,BV22,CY22),2),0)</f>
        <v>0</v>
      </c>
      <c r="O22" s="8" t="str">
        <f>IF(N22=0,"",IF(N22=CY22,$CC$1,IF(N22=BV22,$AZ$1,IF(N22=AS22,$W$1,""))))</f>
        <v/>
      </c>
      <c r="P22" s="8">
        <f>IF(COUNT(AT22,BW22,CZ22)&gt;0,LARGE((AT22,BW22,CZ22),1),0)</f>
        <v>20.400000000000002</v>
      </c>
      <c r="Q22" s="8" t="str">
        <f>IF(P22=0,"",IF(P22=CZ22,$CC$1,IF(P22=BW22,$AZ$1,IF(P22=AT22,$W$1,""))))</f>
        <v>2023 3rd Domestic Trial</v>
      </c>
      <c r="R22" s="8">
        <f>IF(MAX(AX22,CA22,DD22)&gt;0,MAX(AX22,CA22,DD22),0)</f>
        <v>37.799999999999997</v>
      </c>
      <c r="S22" s="8" t="str">
        <f>IF(R22=0,"",IF(R22=DD22,$CC$1,IF(R22=CA22,$AZ$1,IF(R22=AX22,$W$1,""))))</f>
        <v>2023 3rd Domestic Trial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9.6999999999999993</v>
      </c>
      <c r="X22" s="19">
        <v>2.8</v>
      </c>
      <c r="Y22" s="19">
        <v>0</v>
      </c>
      <c r="Z22" s="19">
        <v>0.3</v>
      </c>
      <c r="AA22" s="19">
        <v>14.7</v>
      </c>
      <c r="AB22" s="19">
        <v>2.9</v>
      </c>
      <c r="AC22" s="19">
        <v>0.3</v>
      </c>
      <c r="AD22" s="19">
        <v>0</v>
      </c>
      <c r="AE22" s="19">
        <v>14.8</v>
      </c>
      <c r="AF22" s="19">
        <v>5.3</v>
      </c>
      <c r="AG22" s="19">
        <v>0</v>
      </c>
      <c r="AH22" s="19">
        <v>0.3</v>
      </c>
      <c r="AI22" s="19">
        <v>14.6</v>
      </c>
      <c r="AJ22" s="19">
        <v>3.3</v>
      </c>
      <c r="AK22" s="19">
        <v>0</v>
      </c>
      <c r="AL22" s="19">
        <v>0.3</v>
      </c>
      <c r="AM22" s="19">
        <v>15.5</v>
      </c>
      <c r="AN22" s="19">
        <v>3.8</v>
      </c>
      <c r="AO22" s="19">
        <v>0</v>
      </c>
      <c r="AP22" s="19">
        <v>0.3</v>
      </c>
      <c r="AQ22" s="27"/>
      <c r="AR22" s="40">
        <f>IF(SUM(X22,AB22)&gt;0,SUM(X22,AB22),"")</f>
        <v>5.6999999999999993</v>
      </c>
      <c r="AS22" s="40">
        <f>IF(SUM(W22:X22,Z22:AB22,AD22)-Y22-AC22&gt;0,SUM(W22:X22,Z22:AB22,AD22)-Y22-AC22,"")</f>
        <v>30.099999999999998</v>
      </c>
      <c r="AT22" s="40">
        <f>IF(SUM(AE22:AF22,AH22)-AG22&gt;0,SUM(AE22:AF22,AH22)-AG22,"")</f>
        <v>20.400000000000002</v>
      </c>
      <c r="AU22" s="40">
        <f>IF(SUM(X22,AB22,AF22)&gt;0,SUM(X22,AB22,AF22),"")</f>
        <v>11</v>
      </c>
      <c r="AV22" s="40">
        <f>IF(SUM(AS22,AT22)&gt;0,SUM(AS22,AT22),"")</f>
        <v>50.5</v>
      </c>
      <c r="AW22" s="40">
        <f>IF(SUM(AJ22,AN22)&gt;0,SUM(AJ22,AN22),"")</f>
        <v>7.1</v>
      </c>
      <c r="AX22" s="40">
        <f>IF(SUM(AI22:AJ22,AL22:AN22,AP22)-SUM(AK22,AO22)&gt;0,SUM(AI22:AJ22,AL22:AN22,AP22)-SUM(AK22,AO22),"")</f>
        <v>37.799999999999997</v>
      </c>
      <c r="AY22" s="40">
        <f>IF(SUM(AS22,AT22,AX22)&gt;0,SUM(AS22,AT22,AX22),"")</f>
        <v>88.3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0</v>
      </c>
      <c r="QH22" s="22">
        <f>IF($CW22="P",CD22,(CD22+BA22)/2)</f>
        <v>0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0</v>
      </c>
      <c r="QL22" s="22">
        <f>IF($CW22="P",CH22,(CH22+BE22)/2)</f>
        <v>0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0</v>
      </c>
      <c r="QP22" s="22">
        <f>IF($CW22="P",CL22,(CL22+BI22)/2)</f>
        <v>0</v>
      </c>
      <c r="QQ22" s="22">
        <f>IF($CW22="P",CM22,(CM22+BJ22)/2)</f>
        <v>0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 t="str">
        <f>IF(SUM(QH22,QL22)&gt;0,SUM(QH22,QL22),"")</f>
        <v/>
      </c>
      <c r="RC22" s="40" t="str">
        <f>IF(SUM(QG22:QH22,QJ22:QL22,QN22)-QI22-QM22&gt;0,SUM(QG22:QH22,QJ22:QL22,QN22)-QI22-QM22,"")</f>
        <v/>
      </c>
      <c r="RD22" s="40" t="str">
        <f>IF(SUM(QO22:QP22,QR22)-QQ22&gt;0,SUM(QO22:QP22,QR22)-QQ22,"")</f>
        <v/>
      </c>
      <c r="RE22" s="40" t="str">
        <f>IF(SUM(QH22,QL22,QP22)&gt;0,SUM(QH22,QL22,QP22),"")</f>
        <v/>
      </c>
      <c r="RF22" s="40" t="str">
        <f>IF(SUM(RC22,RD22)&gt;0,SUM(RC22,RD22),"")</f>
        <v/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 t="str">
        <f>IF(SUM(RC22,RD22,RH22)&gt;0,SUM(RC22,RD22,RH22),"")</f>
        <v/>
      </c>
    </row>
    <row r="23" spans="1:477" x14ac:dyDescent="0.2">
      <c r="A23" s="4" t="str" cm="1">
        <f t="array" ref="A23">IF(AND(J23&lt;&gt;"",J23&lt;&gt;"No DD"),SUMPRODUCT((J$4:J$24&lt;&gt;"")*(J$4:J$24&lt;&gt;"No DD")*(F$4:F$24&gt;F23))+1,IF(J23="No DD",SUMPRODUCT((J$4:J$24="No DD")*(F$4:F$24&gt;F23))+1+SUMPRODUCT((J$4:J$24&lt;&gt;"")*(J$4:J$24&lt;&gt;"No DD")),""))</f>
        <v/>
      </c>
      <c r="B23" s="4" t="str" cm="1">
        <f t="array" ref="B23">IF(AND(J23&lt;&gt;"",J23&lt;&gt;"No DD",G23=""),SUMPRODUCT((J$4:J$24&lt;&gt;"")*(J$4:J$24&lt;&gt;"No DD")*(G$4:G$24="")*(F$4:F$24&gt;F23))+1,IF(J23="No DD",SUMPRODUCT((J$4:J$24="No DD")*(F$4:F$24&gt;F23)*(G$4:G$24=""))+1+SUMPRODUCT((J$4:J$24&lt;&gt;"")*(G$4:G$24="")*(J$4:J$24&lt;&gt;"No DD")),""))</f>
        <v/>
      </c>
      <c r="C23" s="5" t="s">
        <v>104</v>
      </c>
      <c r="D23" s="4" t="s">
        <v>3</v>
      </c>
      <c r="E23" s="4">
        <v>2003</v>
      </c>
      <c r="F23" s="9">
        <f>SUM(L23:T23)+SUM(L23:P23)*0.0000001+SUM(L23)*0.0000000000001</f>
        <v>38.099999999999994</v>
      </c>
      <c r="G23" s="66"/>
      <c r="H23" s="3" t="str">
        <f>IF(OR(AND(AR23&gt;=AY$26,AS23&gt;=AY$30,AR23&lt;&gt;"",AQ23=""),AND(AW23&gt;=AY$26,AX23&gt;=AY$30,AW23&lt;&gt;"",AQ23=""),AND(BU23&gt;=CB$26,BV23&gt;=CB$30,BU23&lt;&gt;"",BT23=""),AND(BZ23&gt;=CB$26,CA23&gt;=CB$30,BZ23&lt;&gt;"",BT23=""),AND(CX23&gt;=DE$26,CY23&gt;=DE$30,CX23&lt;&gt;"",CW23=""),AND(DC23&gt;=DE$26,DD23&gt;=DE$30,DC23&lt;&gt;""),AND(EC23&gt;=EJ$26,ED23&gt;=EJ$30,EC23&lt;&gt;""),AND(EH23&gt;=EJ$26,EI23&gt;=EJ$30,EH23&lt;&gt;""),AND(FE23&gt;=FL$26,FF23&gt;=FL$30,FE23&lt;&gt;""),AND(FJ23&gt;=FL$26,FK23&gt;=FL$30,FJ23&lt;&gt;""),AND(GG23&gt;=GN$26,GH23&gt;=GN$30,GG23&lt;&gt;""),AND(GL23&gt;=GN$26,GM23&gt;=GN$30,GL23&lt;&gt;""),AND(HI23&gt;=HP$26,HJ23&gt;=HP$30,HI23&lt;&gt;""),AND(HN23&gt;=HP$26,HO23&gt;=HP$30,HN23&lt;&gt;""),AND(IK23&gt;=IR$26,IL23&gt;=IR$30,IK23&lt;&gt;""),AND(IP23&gt;=IR$26,IQ23&gt;=IR$30,IP23&lt;&gt;""),AND(JM23&gt;=JT$26,JN23&gt;=JT$30,JM23&lt;&gt;""),AND(JR23&gt;=JT$26,JS23&gt;=JT$30,JR23&lt;&gt;""),AND(KO23&gt;=KV$26,KP23&gt;=KV$30,KO23&lt;&gt;""),AND(KT23&gt;=KV$26,KU23&gt;=KV$30,KT23&lt;&gt;""),AND(LQ23&gt;=LX$26,LR23&gt;=LX$30,LQ23&lt;&gt;""),AND(LV23&gt;=LX$26,LW23&gt;=LX$30,LV23&lt;&gt;""),AND(MS23&gt;=MZ$26,MT23&gt;=MZ$30,MS23&lt;&gt;""),AND(MX23&gt;=MZ$26,MY23&gt;=MZ$30,MX23&lt;&gt;""),AND(NU23&gt;=OB$26,NV23&gt;=OB$30,NU23&lt;&gt;""),AND(NZ23&gt;=OB$26,OA23&gt;=OB$30,NZ23&lt;&gt;""),AND(OW23&gt;=PD$26,OX23&gt;=PD$30,OW23&lt;&gt;""),AND(PB23&gt;=PD$26,PC23&gt;=PD$30,PB23&lt;&gt;""),AND(PY23&gt;=QF$26,PZ23&gt;=QF$30,PY23&lt;&gt;""),AND(QD23&gt;=QF$26,QE23&gt;=QF$30,QD23&lt;&gt;"")),"P","")</f>
        <v/>
      </c>
      <c r="I23" s="3" t="str">
        <f>IF(OR(AND(AS23&gt;=AY$30,AS23&lt;&gt;"",AQ23=""),AND(AX23&gt;=AY$30,AX23&lt;&gt;"",AQ23=""),AND(BV23&gt;=CB$30,BV23&lt;&gt;"",BT23=""),AND(CA23&gt;=CB$30,CA23&lt;&gt;"",BT23=""),AND(CY23&gt;=DE$30,CY23&lt;&gt;"",CW23=""),AND(DD23&gt;=DE$30,DD23&lt;&gt;"",CW23=""),AND(ED23&gt;=EJ$30,ED23&lt;&gt;""),AND(EI23&gt;=EJ$30,EI23&lt;&gt;""),AND(FF23&gt;=FL$30,FF23&lt;&gt;""),AND(FK23&gt;=FL$30,FK23&lt;&gt;""),AND(GH23&gt;=GN$30,GH23&lt;&gt;""),AND(GM23&gt;=GN$30,GM23&lt;&gt;""),AND(HJ23&gt;=HP$30,HJ23&lt;&gt;""),AND(HO23&gt;=HP$30,HO23&lt;&gt;""),AND(IL23&gt;=IR$30,IL23&lt;&gt;""),AND(IQ23&gt;=IR$30,IQ23&lt;&gt;""),AND(JN23&gt;=JT$30,JN23&lt;&gt;""),AND(JS23&gt;=JT$30,JS23&lt;&gt;""),AND(KP23&gt;=KV$30,KP23&lt;&gt;""),AND(KU23&gt;=KV$30,KU23&lt;&gt;""),AND(LR23&gt;=LX$30,LR23&lt;&gt;""),AND(LW23&gt;=LX$30,LW23&lt;&gt;""),AND(MT23&gt;=MZ$30,MT23&lt;&gt;""),AND(MY23&gt;=MZ$30,MY23&lt;&gt;""),AND(NV23&gt;=OB$30,NV23&lt;&gt;""),AND(OA23&gt;=OB$30,OA23&lt;&gt;""),AND(OX23&gt;=PD$30,OX23&lt;&gt;""),AND(PC23&gt;=PD$30,PC23&lt;&gt;""),AND(PZ23&gt;=QF$30,PZ23&lt;&gt;""),AND(QE23&gt;=QF$30,QE23&lt;&gt;"")),"P","")</f>
        <v/>
      </c>
      <c r="J23" s="36" t="str">
        <f>IF(AND(I23="P",H23=""),"No DD",IF(OR(AND(AU23&gt;=AY$29,AV23&gt;=AY$33,AU23&lt;&gt;"",AQ23=""),AND(BX23&gt;=CB$29,BY23&gt;=CB$33,BX23&lt;&gt;"",BT23=""),AND(DA23&gt;=DE$29,DB23&gt;=DE$33,DA23&lt;&gt;"",CW23=""),AND(EF23&gt;=EJ$29,EG23&gt;=EJ$33,EF23&lt;&gt;""),AND(FH23&gt;=FL$29,FI23&gt;=FL$33,FH23&lt;&gt;""),AND(GJ23&gt;=GN$29,GK23&gt;=GN$33,GJ23&lt;&gt;""),AND(HL23&gt;=HP$29,HM23&gt;=HP$33,HL23&lt;&gt;""),AND(IN23&gt;=IR$29,IO23&gt;=IR$33,IN23&lt;&gt;""),AND(JP23&gt;=JT$29,JQ23&gt;=JT$33,JP23&lt;&gt;""),AND(KR23&gt;=KV$29,KS23&gt;=KV$33,KR23&lt;&gt;""),AND(LT23&gt;=LX$29,LU23&gt;=LX$33,LT23&lt;&gt;""),AND(MV23&gt;=MZ$29,MW23&gt;=MZ$33,MV23&lt;&gt;""),AND(NX23&gt;=OB$29,NY23&gt;=OB$33,NX23&lt;&gt;""),AND(OZ23&gt;=PD$29,PA23&gt;=PD$33,OZ23&lt;&gt;""),AND(QB23&gt;=QF$29,QC23&gt;=QF$33,QB23&lt;&gt;"")),"Merit",IF(OR(AND(AU23&gt;=AY$28,AV23&gt;=AY$32,AU23&lt;&gt;"",AQ23=""),AND(BX23&gt;=CB$28,BY23&gt;=CB$32,BX23&lt;&gt;"",BT23=""),AND(DA23&gt;=DE$28,DB23&gt;=DE$32,DA23&lt;&gt;"",CW23=""),AND(EF23&gt;=EJ$28,EG23&gt;=EJ$32,EF23&lt;&gt;""),AND(FH23&gt;=FL$28,FI23&gt;=FL$32,FH23&lt;&gt;""),AND(GJ23&gt;=GN$28,GK23&gt;=GN$32,GJ23&lt;&gt;""),AND(HL23&gt;=HP$28,HM23&gt;=HP$32,HL23&lt;&gt;""),AND(IN23&gt;=IR$28,IO23&gt;=IR$32,IN23&lt;&gt;""),AND(JP23&gt;=JT$28,JQ23&gt;=JT$32,JP23&lt;&gt;""),AND(KR23&gt;=KV$28,KS23&gt;=KV$32,KR23&lt;&gt;""),AND(LT23&gt;=LX$28,LU23&gt;=LX$32,LT23&lt;&gt;""),AND(MV23&gt;=MZ$28,MW23&gt;=MZ$32,MV23&lt;&gt;""),AND(NX23&gt;=OB$28,NY23&gt;=OB$32,NX23&lt;&gt;""),AND(OZ23&gt;=PD$28,PA23&gt;=PD$32,OZ23&lt;&gt;""),AND(QB23&gt;=QF$28,QC23&gt;=QF$32,QB23&lt;&gt;"")),"Excellence",IF(K23="P","Worlds Team",IF(H23="P","National Team","")))))</f>
        <v/>
      </c>
      <c r="K23" s="3" t="str">
        <f>IF(OR(AND(AU23&gt;=AY$27,AV23&gt;=AY$31,AU23&lt;&gt;"",AQ23=""),AND(BX23&gt;=CB$27,BY23&gt;=CB$31,BX23&lt;&gt;"",BT23=""),AND(DA23&gt;=DE$27,DB23&gt;=DE$31,DA23&lt;&gt;"",CW23=""),AND(EF23&gt;=EJ$27,EG23&gt;=EJ$31,EF23&lt;&gt;""),AND(FH23&gt;=FL$27,FI23&gt;=FL$31,FH23&lt;&gt;""),AND(GJ23&gt;=GN$27,GK23&gt;=GN$31,GJ23&lt;&gt;""),AND(HL23&gt;=HP$27,HM23&gt;=HP$31,HL23&lt;&gt;""),AND(IN23&gt;=IR$27,IO23&gt;=IR$31,IN23&lt;&gt;""),AND(JP23&gt;=JT$27,JQ23&gt;=JT$31,JP23&lt;&gt;""),AND(KR23&gt;=KV$27,KS23&gt;=KV$31,KR23&lt;&gt;""),AND(LT23&gt;=LX$27,LU23&gt;=LX$31,LT23&lt;&gt;""),AND(MV23&gt;=MZ$27,MW23&gt;=MZ$31,MV23&lt;&gt;""),AND(NX23&gt;=OB$27,NY23&gt;=OB$31,NX23&lt;&gt;""),AND(OZ23&gt;=PD$27,PA23&gt;=PD$31,OZ23&lt;&gt;""),AND(QB23&gt;=QF$27,QC23&gt;=QF$31,QB23&lt;&gt;"")),"P","")</f>
        <v/>
      </c>
      <c r="L23" s="8">
        <f>IF(COUNT(AS23,BV23,CY23)&gt;0,LARGE((AS23,BV23,CY23),1),0)</f>
        <v>0</v>
      </c>
      <c r="M23" s="8" t="str">
        <f>IF(L23=0,"",IF(L23=CY23,$CC$1,IF(L23=BV23,$AZ$1,IF(L23=AS23,$W$1,""))))</f>
        <v/>
      </c>
      <c r="N23" s="8">
        <f>IF(COUNT(AS23,BV23,CY23)&gt;1,LARGE((AS23,BV23,CY23),2),0)</f>
        <v>0</v>
      </c>
      <c r="O23" s="8" t="str">
        <f>IF(N23=0,"",IF(N23=CY23,$CC$1,IF(N23=BV23,$AZ$1,IF(N23=AS23,$W$1,""))))</f>
        <v/>
      </c>
      <c r="P23" s="8">
        <f>IF(COUNT(AT23,BW23,CZ23)&gt;0,LARGE((AT23,BW23,CZ23),1),0)</f>
        <v>0</v>
      </c>
      <c r="Q23" s="8" t="str">
        <f>IF(P23=0,"",IF(P23=CZ23,$CC$1,IF(P23=BW23,$AZ$1,IF(P23=AT23,$W$1,""))))</f>
        <v/>
      </c>
      <c r="R23" s="8">
        <f>IF(MAX(AX23,CA23,DD23)&gt;0,MAX(AX23,CA23,DD23),0)</f>
        <v>0</v>
      </c>
      <c r="S23" s="8" t="str">
        <f>IF(R23=0,"",IF(R23=DD23,$CC$1,IF(R23=CA23,$AZ$1,IF(R23=AX23,$W$1,""))))</f>
        <v/>
      </c>
      <c r="T23" s="8">
        <f>IF(MAX(DF23:DH23)&gt;0,MAX(DF23:DH23),"")</f>
        <v>38.099999999999994</v>
      </c>
      <c r="U23" s="11" t="str">
        <f>IF(T23="","",IF(T23=DF23,"("&amp;DF$2&amp;")",IF(T23=DG23,"("&amp;DG$2&amp;")",IF(T23=DH23,"("&amp;DH$2&amp;")"))))</f>
        <v>(Q1)</v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>2023 World Cup USA (Aug 5)</v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>
        <f>IF(MAX(ED23,FF23,GH23,HJ23,IL23,JN23,KP23,LR23,MT23,NV23,OX23,PZ23)-IF(N23="",0,N23)&gt;0.001,MAX(ED23,FF23,GH23,HJ23,IL23,JN23,KP23,LR23,MT23,NV23,OX23,PZ23)-IF(N23="",0,N23),"")</f>
        <v>38.099999999999994</v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>
        <v>16</v>
      </c>
      <c r="EL23" s="18">
        <v>3.3</v>
      </c>
      <c r="EM23" s="18">
        <v>0</v>
      </c>
      <c r="EN23" s="18">
        <v>0</v>
      </c>
      <c r="EO23" s="18">
        <v>15.5</v>
      </c>
      <c r="EP23" s="18">
        <v>3.3</v>
      </c>
      <c r="EQ23" s="18">
        <v>0</v>
      </c>
      <c r="ER23" s="18">
        <v>0</v>
      </c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>
        <f>IF(SUM(EL23,EP23)&gt;0,SUM(EL23,EP23),"")</f>
        <v>6.6</v>
      </c>
      <c r="FF23" s="11">
        <f>IF(SUM(EK23:EL23,EN23:EP23,ER23)-EM23-EQ23&gt;0,SUM(EK23:EL23,EN23:EP23,ER23)-EM23-EQ23,"")</f>
        <v>38.099999999999994</v>
      </c>
      <c r="FG23" s="11" t="str">
        <f>IF(SUM(ES23:ET23,EV23)-EU23&gt;0,SUM(ES23:ET23,EV23)-EU23,"")</f>
        <v/>
      </c>
      <c r="FH23" s="11">
        <f>IF(SUM(EL23,EP23,ET23)&gt;0,SUM(EL23,EP23,ET23),"")</f>
        <v>6.6</v>
      </c>
      <c r="FI23" s="11">
        <f>IF(SUM(FF23,FG23)&gt;0,SUM(FF23,FG23),"")</f>
        <v>38.099999999999994</v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>
        <f>IF(SUM(FF23,FG23,FK23)&gt;0,SUM(FF23,FG23,FK23),"")</f>
        <v>38.099999999999994</v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0</v>
      </c>
      <c r="QH23" s="22">
        <f>IF($CW23="P",CD23,(CD23+BA23)/2)</f>
        <v>0</v>
      </c>
      <c r="QI23" s="22">
        <f>IF($CW23="P",CE23,(CE23+BB23)/2)</f>
        <v>0</v>
      </c>
      <c r="QJ23" s="22">
        <f>IF($CW23="P",CF23,(CF23+BC23)/2)</f>
        <v>0</v>
      </c>
      <c r="QK23" s="22">
        <f>IF($CW23="P",CG23,(CG23+BD23)/2)</f>
        <v>0</v>
      </c>
      <c r="QL23" s="22">
        <f>IF($CW23="P",CH23,(CH23+BE23)/2)</f>
        <v>0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0</v>
      </c>
      <c r="QP23" s="22">
        <f>IF($CW23="P",CL23,(CL23+BI23)/2)</f>
        <v>0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0</v>
      </c>
      <c r="QT23" s="22">
        <f>IF($CW23="P",CP23,(CP23+BM23)/2)</f>
        <v>0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0</v>
      </c>
      <c r="QX23" s="22">
        <f>IF($CW23="P",CT23,(CT23+BQ23)/2)</f>
        <v>0</v>
      </c>
      <c r="QY23" s="22">
        <f>IF($CW23="P",CU23,(CU23+BR23)/2)</f>
        <v>0</v>
      </c>
      <c r="QZ23" s="22">
        <f>IF($CW23="P",CV23,(CV23+BS23)/2)</f>
        <v>0</v>
      </c>
      <c r="RA23" s="27" t="s">
        <v>46</v>
      </c>
      <c r="RB23" s="40" t="str">
        <f>IF(SUM(QH23,QL23)&gt;0,SUM(QH23,QL23),"")</f>
        <v/>
      </c>
      <c r="RC23" s="40" t="str">
        <f>IF(SUM(QG23:QH23,QJ23:QL23,QN23)-QI23-QM23&gt;0,SUM(QG23:QH23,QJ23:QL23,QN23)-QI23-QM23,"")</f>
        <v/>
      </c>
      <c r="RD23" s="40" t="str">
        <f>IF(SUM(QO23:QP23,QR23)-QQ23&gt;0,SUM(QO23:QP23,QR23)-QQ23,"")</f>
        <v/>
      </c>
      <c r="RE23" s="40" t="str">
        <f>IF(SUM(QH23,QL23,QP23)&gt;0,SUM(QH23,QL23,QP23),"")</f>
        <v/>
      </c>
      <c r="RF23" s="40" t="str">
        <f>IF(SUM(RC23,RD23)&gt;0,SUM(RC23,RD23),"")</f>
        <v/>
      </c>
      <c r="RG23" s="40" t="str">
        <f>IF(SUM(QT23,QX23)&gt;0,SUM(QT23,QX23),"")</f>
        <v/>
      </c>
      <c r="RH23" s="40" t="str">
        <f>IF(SUM(QS23:QT23,QV23:QX23,QZ23)-SUM(QU23,QY23)&gt;0,SUM(QS23:QT23,QV23:QX23,QZ23)-SUM(QU23,QY23),"")</f>
        <v/>
      </c>
      <c r="RI23" s="40" t="str">
        <f>IF(SUM(RC23,RD23,RH23)&gt;0,SUM(RC23,RD23,RH23),"")</f>
        <v/>
      </c>
    </row>
    <row r="24" spans="1:477" ht="17" x14ac:dyDescent="0.2">
      <c r="G24" s="66"/>
      <c r="T24" s="10"/>
      <c r="U24" s="10"/>
      <c r="V24" s="10"/>
    </row>
    <row r="25" spans="1:477" ht="17" x14ac:dyDescent="0.2">
      <c r="G25" s="66"/>
      <c r="T25" s="10"/>
      <c r="U25" s="10"/>
      <c r="V25" s="10"/>
    </row>
    <row r="26" spans="1:477" ht="17" x14ac:dyDescent="0.2">
      <c r="C26" s="23" t="s">
        <v>44</v>
      </c>
      <c r="G26" s="66"/>
      <c r="T26" s="10"/>
      <c r="U26" s="10"/>
      <c r="V26" s="10"/>
      <c r="AR26" s="4"/>
      <c r="AY26" s="42">
        <v>9.5</v>
      </c>
      <c r="BU26" s="4"/>
      <c r="CB26" s="42">
        <v>9.5</v>
      </c>
      <c r="CX26" s="4"/>
      <c r="DE26" s="42">
        <v>9.5</v>
      </c>
      <c r="EC26" s="4"/>
      <c r="EJ26" s="42">
        <v>9.5</v>
      </c>
      <c r="FE26" s="4"/>
      <c r="FL26" s="42">
        <v>9.5</v>
      </c>
      <c r="GG26" s="4"/>
      <c r="GN26" s="42">
        <v>9.5</v>
      </c>
      <c r="HI26" s="4"/>
      <c r="HP26" s="42">
        <v>9.5</v>
      </c>
      <c r="IK26" s="4"/>
      <c r="IR26" s="42">
        <v>9.5</v>
      </c>
      <c r="JM26" s="4"/>
      <c r="JT26" s="42">
        <v>9.5</v>
      </c>
      <c r="KO26" s="4"/>
      <c r="KV26" s="42">
        <v>9.5</v>
      </c>
      <c r="LQ26" s="4"/>
      <c r="LX26" s="42">
        <v>9.5</v>
      </c>
      <c r="MS26" s="4"/>
      <c r="MZ26" s="42">
        <v>9.5</v>
      </c>
      <c r="NU26" s="4"/>
      <c r="OB26" s="42">
        <v>9.5</v>
      </c>
      <c r="OW26" s="4"/>
      <c r="PD26" s="42">
        <v>9.5</v>
      </c>
      <c r="PY26" s="4"/>
      <c r="QF26" s="42">
        <v>9.5</v>
      </c>
    </row>
    <row r="27" spans="1:477" ht="17" hidden="1" x14ac:dyDescent="0.2">
      <c r="C27" s="30" t="s">
        <v>43</v>
      </c>
      <c r="G27" s="66"/>
      <c r="T27" s="10"/>
      <c r="U27" s="10"/>
      <c r="V27" s="10"/>
      <c r="AR27" s="4"/>
      <c r="AY27" s="51">
        <v>1000</v>
      </c>
      <c r="BU27" s="4"/>
      <c r="CB27" s="51">
        <v>1000</v>
      </c>
      <c r="CX27" s="4"/>
      <c r="DE27" s="51">
        <v>1000</v>
      </c>
      <c r="EC27" s="4"/>
      <c r="EJ27" s="51">
        <v>1000</v>
      </c>
      <c r="FE27" s="4"/>
      <c r="FL27" s="51">
        <v>1000</v>
      </c>
      <c r="GG27" s="4"/>
      <c r="GN27" s="51">
        <v>1000</v>
      </c>
      <c r="HI27" s="4"/>
      <c r="HP27" s="51">
        <v>1000</v>
      </c>
      <c r="IK27" s="4"/>
      <c r="IR27" s="51">
        <v>1000</v>
      </c>
      <c r="JM27" s="4"/>
      <c r="JT27" s="51">
        <v>1000</v>
      </c>
      <c r="KO27" s="4"/>
      <c r="KV27" s="51">
        <v>1000</v>
      </c>
      <c r="LQ27" s="4"/>
      <c r="LX27" s="51">
        <v>1000</v>
      </c>
      <c r="MS27" s="4"/>
      <c r="MZ27" s="51">
        <v>1000</v>
      </c>
      <c r="NU27" s="4"/>
      <c r="OB27" s="51">
        <v>1000</v>
      </c>
      <c r="OW27" s="4"/>
      <c r="PD27" s="51">
        <v>1000</v>
      </c>
      <c r="PY27" s="4"/>
      <c r="QF27" s="51">
        <v>1000</v>
      </c>
    </row>
    <row r="28" spans="1:477" ht="17" hidden="1" x14ac:dyDescent="0.2">
      <c r="A28" s="5"/>
      <c r="B28" s="5"/>
      <c r="C28" s="31" t="s">
        <v>55</v>
      </c>
      <c r="D28" s="20"/>
      <c r="G28" s="66"/>
      <c r="T28" s="10"/>
      <c r="U28" s="10"/>
      <c r="V28" s="10"/>
      <c r="AR28" s="4"/>
      <c r="AY28" s="43">
        <v>1000</v>
      </c>
      <c r="BU28" s="4"/>
      <c r="CB28" s="43">
        <v>1000</v>
      </c>
      <c r="CX28" s="4"/>
      <c r="DE28" s="43">
        <v>1000</v>
      </c>
      <c r="EC28" s="4"/>
      <c r="EJ28" s="43">
        <v>1000</v>
      </c>
      <c r="FE28" s="4"/>
      <c r="FL28" s="43">
        <v>1000</v>
      </c>
      <c r="GG28" s="4"/>
      <c r="GN28" s="43">
        <v>1000</v>
      </c>
      <c r="HI28" s="4"/>
      <c r="HP28" s="43">
        <v>1000</v>
      </c>
      <c r="IK28" s="4"/>
      <c r="IR28" s="43">
        <v>1000</v>
      </c>
      <c r="JM28" s="4"/>
      <c r="JT28" s="43">
        <v>1000</v>
      </c>
      <c r="KO28" s="4"/>
      <c r="KV28" s="43">
        <v>1000</v>
      </c>
      <c r="LQ28" s="4"/>
      <c r="LX28" s="43">
        <v>1000</v>
      </c>
      <c r="MS28" s="4"/>
      <c r="MZ28" s="43">
        <v>1000</v>
      </c>
      <c r="NU28" s="4"/>
      <c r="OB28" s="43">
        <v>1000</v>
      </c>
      <c r="OW28" s="4"/>
      <c r="PD28" s="43">
        <v>1000</v>
      </c>
      <c r="PY28" s="4"/>
      <c r="QF28" s="43">
        <v>1000</v>
      </c>
    </row>
    <row r="29" spans="1:477" ht="17" hidden="1" x14ac:dyDescent="0.2">
      <c r="A29" s="5"/>
      <c r="B29" s="5"/>
      <c r="C29" s="35" t="s">
        <v>62</v>
      </c>
      <c r="D29" s="20"/>
      <c r="G29" s="66"/>
      <c r="T29" s="10"/>
      <c r="U29" s="10"/>
      <c r="V29" s="10"/>
      <c r="AR29" s="4"/>
      <c r="AY29" s="44">
        <v>1000</v>
      </c>
      <c r="BU29" s="4"/>
      <c r="CB29" s="44">
        <v>1000</v>
      </c>
      <c r="CX29" s="4"/>
      <c r="DE29" s="44">
        <v>1000</v>
      </c>
      <c r="EC29" s="4"/>
      <c r="EJ29" s="44">
        <v>1000</v>
      </c>
      <c r="FE29" s="4"/>
      <c r="FL29" s="44">
        <v>1000</v>
      </c>
      <c r="GG29" s="4"/>
      <c r="GN29" s="44">
        <v>1000</v>
      </c>
      <c r="HI29" s="4"/>
      <c r="HP29" s="44">
        <v>1000</v>
      </c>
      <c r="IK29" s="4"/>
      <c r="IR29" s="44">
        <v>1000</v>
      </c>
      <c r="JM29" s="4"/>
      <c r="JT29" s="44">
        <v>1000</v>
      </c>
      <c r="KO29" s="4"/>
      <c r="KV29" s="44">
        <v>1000</v>
      </c>
      <c r="LQ29" s="4"/>
      <c r="LX29" s="44">
        <v>1000</v>
      </c>
      <c r="MS29" s="4"/>
      <c r="MZ29" s="44">
        <v>1000</v>
      </c>
      <c r="NU29" s="4"/>
      <c r="OB29" s="44">
        <v>1000</v>
      </c>
      <c r="OW29" s="4"/>
      <c r="PD29" s="44">
        <v>1000</v>
      </c>
      <c r="PY29" s="4"/>
      <c r="QF29" s="44">
        <v>1000</v>
      </c>
    </row>
    <row r="30" spans="1:477" ht="17" x14ac:dyDescent="0.2">
      <c r="A30" s="5"/>
      <c r="B30" s="5"/>
      <c r="C30" s="34" t="s">
        <v>41</v>
      </c>
      <c r="D30" s="20"/>
      <c r="G30" s="66"/>
      <c r="T30" s="10"/>
      <c r="U30" s="10"/>
      <c r="V30" s="10"/>
      <c r="AR30" s="4"/>
      <c r="AY30" s="45">
        <v>43.9</v>
      </c>
      <c r="BU30" s="4"/>
      <c r="CB30" s="45">
        <v>43.9</v>
      </c>
      <c r="CX30" s="4"/>
      <c r="DE30" s="45">
        <v>43.9</v>
      </c>
      <c r="EC30" s="4"/>
      <c r="EJ30" s="45">
        <v>43.9</v>
      </c>
      <c r="FE30" s="4"/>
      <c r="FL30" s="45">
        <v>43.9</v>
      </c>
      <c r="GG30" s="4"/>
      <c r="GN30" s="45">
        <v>43.9</v>
      </c>
      <c r="HI30" s="4"/>
      <c r="HP30" s="45">
        <v>43.9</v>
      </c>
      <c r="IK30" s="4"/>
      <c r="IR30" s="45">
        <v>43.9</v>
      </c>
      <c r="JM30" s="4"/>
      <c r="JT30" s="45">
        <v>43.9</v>
      </c>
      <c r="KO30" s="4"/>
      <c r="KV30" s="45">
        <v>43.9</v>
      </c>
      <c r="LQ30" s="4"/>
      <c r="LX30" s="45">
        <v>43.9</v>
      </c>
      <c r="MS30" s="4"/>
      <c r="MZ30" s="45">
        <v>43.9</v>
      </c>
      <c r="NU30" s="4"/>
      <c r="OB30" s="45">
        <v>43.9</v>
      </c>
      <c r="OW30" s="4"/>
      <c r="PD30" s="45">
        <v>43.9</v>
      </c>
      <c r="PY30" s="4"/>
      <c r="QF30" s="45">
        <v>43.9</v>
      </c>
    </row>
    <row r="31" spans="1:477" ht="17" hidden="1" x14ac:dyDescent="0.2">
      <c r="A31" s="5"/>
      <c r="B31" s="5"/>
      <c r="C31" s="24" t="s">
        <v>42</v>
      </c>
      <c r="D31" s="20"/>
      <c r="G31" s="66"/>
      <c r="T31" s="10"/>
      <c r="U31" s="10"/>
      <c r="V31" s="10"/>
      <c r="AR31" s="4"/>
      <c r="AY31" s="46">
        <v>1000</v>
      </c>
      <c r="BU31" s="4"/>
      <c r="CB31" s="46">
        <v>1000</v>
      </c>
      <c r="CX31" s="4"/>
      <c r="DE31" s="46">
        <v>1000</v>
      </c>
      <c r="EC31" s="4"/>
      <c r="EJ31" s="46">
        <v>1000</v>
      </c>
      <c r="FE31" s="4"/>
      <c r="FL31" s="46">
        <v>1000</v>
      </c>
      <c r="GG31" s="4"/>
      <c r="GN31" s="46">
        <v>1000</v>
      </c>
      <c r="HI31" s="4"/>
      <c r="HP31" s="46">
        <v>1000</v>
      </c>
      <c r="IK31" s="4"/>
      <c r="IR31" s="46">
        <v>1000</v>
      </c>
      <c r="JM31" s="4"/>
      <c r="JT31" s="46">
        <v>1000</v>
      </c>
      <c r="KO31" s="4"/>
      <c r="KV31" s="46">
        <v>1000</v>
      </c>
      <c r="LQ31" s="4"/>
      <c r="LX31" s="46">
        <v>1000</v>
      </c>
      <c r="MS31" s="4"/>
      <c r="MZ31" s="46">
        <v>1000</v>
      </c>
      <c r="NU31" s="4"/>
      <c r="OB31" s="46">
        <v>1000</v>
      </c>
      <c r="OW31" s="4"/>
      <c r="PD31" s="46">
        <v>1000</v>
      </c>
      <c r="PY31" s="4"/>
      <c r="QF31" s="46">
        <v>1000</v>
      </c>
    </row>
    <row r="32" spans="1:477" ht="17" hidden="1" x14ac:dyDescent="0.2">
      <c r="A32" s="5"/>
      <c r="B32" s="5"/>
      <c r="C32" s="33" t="s">
        <v>54</v>
      </c>
      <c r="D32" s="20"/>
      <c r="G32" s="66"/>
      <c r="T32" s="10"/>
      <c r="U32" s="10"/>
      <c r="V32" s="10"/>
      <c r="AR32" s="4"/>
      <c r="AY32" s="47">
        <v>1000</v>
      </c>
      <c r="BU32" s="4"/>
      <c r="CB32" s="47">
        <v>1000</v>
      </c>
      <c r="CX32" s="4"/>
      <c r="DE32" s="47">
        <v>1000</v>
      </c>
      <c r="EC32" s="4"/>
      <c r="EJ32" s="47">
        <v>1000</v>
      </c>
      <c r="FE32" s="4"/>
      <c r="FL32" s="47">
        <v>1000</v>
      </c>
      <c r="GG32" s="4"/>
      <c r="GN32" s="47">
        <v>1000</v>
      </c>
      <c r="HI32" s="4"/>
      <c r="HP32" s="47">
        <v>1000</v>
      </c>
      <c r="IK32" s="4"/>
      <c r="IR32" s="47">
        <v>1000</v>
      </c>
      <c r="JM32" s="4"/>
      <c r="JT32" s="47">
        <v>1000</v>
      </c>
      <c r="KO32" s="4"/>
      <c r="KV32" s="47">
        <v>1000</v>
      </c>
      <c r="LQ32" s="4"/>
      <c r="LX32" s="47">
        <v>1000</v>
      </c>
      <c r="MS32" s="4"/>
      <c r="MZ32" s="47">
        <v>1000</v>
      </c>
      <c r="NU32" s="4"/>
      <c r="OB32" s="47">
        <v>1000</v>
      </c>
      <c r="OW32" s="4"/>
      <c r="PD32" s="47">
        <v>1000</v>
      </c>
      <c r="PY32" s="4"/>
      <c r="QF32" s="47">
        <v>1000</v>
      </c>
    </row>
    <row r="33" spans="1:458" ht="17" hidden="1" x14ac:dyDescent="0.2">
      <c r="A33" s="5"/>
      <c r="B33" s="5"/>
      <c r="C33" s="25" t="s">
        <v>27</v>
      </c>
      <c r="D33" s="20"/>
      <c r="G33" s="66"/>
      <c r="T33" s="10"/>
      <c r="U33" s="10"/>
      <c r="V33" s="10"/>
      <c r="AR33" s="4"/>
      <c r="AY33" s="48">
        <v>1000</v>
      </c>
      <c r="BU33" s="4"/>
      <c r="CB33" s="48">
        <v>1000</v>
      </c>
      <c r="CX33" s="4"/>
      <c r="DE33" s="48">
        <v>1000</v>
      </c>
      <c r="EC33" s="4"/>
      <c r="EJ33" s="48">
        <v>1000</v>
      </c>
      <c r="FE33" s="4"/>
      <c r="FL33" s="48">
        <v>1000</v>
      </c>
      <c r="GG33" s="4"/>
      <c r="GN33" s="48">
        <v>1000</v>
      </c>
      <c r="HI33" s="4"/>
      <c r="HP33" s="48">
        <v>1000</v>
      </c>
      <c r="IK33" s="4"/>
      <c r="IR33" s="48">
        <v>1000</v>
      </c>
      <c r="JM33" s="4"/>
      <c r="JT33" s="48">
        <v>1000</v>
      </c>
      <c r="KO33" s="4"/>
      <c r="KV33" s="48">
        <v>1000</v>
      </c>
      <c r="LQ33" s="4"/>
      <c r="LX33" s="48">
        <v>1000</v>
      </c>
      <c r="MS33" s="4"/>
      <c r="MZ33" s="48">
        <v>1000</v>
      </c>
      <c r="NU33" s="4"/>
      <c r="OB33" s="48">
        <v>1000</v>
      </c>
      <c r="OW33" s="4"/>
      <c r="PD33" s="48">
        <v>1000</v>
      </c>
      <c r="PY33" s="4"/>
      <c r="QF33" s="48">
        <v>1000</v>
      </c>
    </row>
    <row r="34" spans="1:458" x14ac:dyDescent="0.2">
      <c r="C34" s="29" t="s">
        <v>47</v>
      </c>
      <c r="D34" s="2"/>
      <c r="G34" s="66"/>
    </row>
    <row r="35" spans="1:458" x14ac:dyDescent="0.2">
      <c r="A35" s="5"/>
      <c r="B35" s="5"/>
      <c r="C35" s="5"/>
      <c r="D35" s="20"/>
      <c r="G35" s="66"/>
      <c r="QH35" s="2"/>
      <c r="QI35" s="2"/>
      <c r="QJ35" s="2"/>
      <c r="QK35" s="2"/>
      <c r="QL35" s="2"/>
      <c r="QM35" s="2"/>
      <c r="QN35" s="2"/>
      <c r="QO35" s="2"/>
      <c r="QP35" s="2"/>
    </row>
    <row r="36" spans="1:458" x14ac:dyDescent="0.2">
      <c r="A36" s="5"/>
      <c r="B36" s="5"/>
      <c r="C36" s="5"/>
      <c r="D36" s="20"/>
    </row>
    <row r="37" spans="1:458" x14ac:dyDescent="0.2">
      <c r="A37" s="5"/>
      <c r="B37" s="5"/>
      <c r="C37" s="5"/>
      <c r="D37" s="20"/>
    </row>
    <row r="38" spans="1:458" x14ac:dyDescent="0.2">
      <c r="A38" s="5"/>
      <c r="B38" s="5"/>
      <c r="C38" s="5"/>
      <c r="D38" s="5"/>
    </row>
    <row r="40" spans="1:458" x14ac:dyDescent="0.2">
      <c r="G40" s="66"/>
    </row>
    <row r="41" spans="1:458" x14ac:dyDescent="0.2">
      <c r="C41" s="52"/>
      <c r="G41" s="66"/>
    </row>
    <row r="53" spans="11:11" x14ac:dyDescent="0.2">
      <c r="K53" s="36"/>
    </row>
  </sheetData>
  <sheetProtection sheet="1" formatCells="0" formatColumns="0" formatRows="0"/>
  <autoFilter ref="A1:RI12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3">
      <sortCondition descending="1" ref="H1:H24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23">
    <cfRule type="expression" dxfId="125" priority="35" stopIfTrue="1">
      <formula>IF($AQ4&lt;&gt;"",1,0)</formula>
    </cfRule>
  </conditionalFormatting>
  <conditionalFormatting sqref="AZ4:CB23">
    <cfRule type="expression" dxfId="124" priority="34" stopIfTrue="1">
      <formula>IF($BT4&lt;&gt;"",1,0)</formula>
    </cfRule>
  </conditionalFormatting>
  <conditionalFormatting sqref="O1:O3 Q1:Q3 M1:M1048576 S1:S1048576 O4:Q1048576">
    <cfRule type="expression" dxfId="123" priority="31">
      <formula>IF(M1=$CC$1,1,0)</formula>
    </cfRule>
    <cfRule type="expression" dxfId="122" priority="32">
      <formula>IF(M1=$AZ$1,1,0)</formula>
    </cfRule>
    <cfRule type="expression" dxfId="121" priority="33">
      <formula>IF(M1=$W$1,1,0)</formula>
    </cfRule>
  </conditionalFormatting>
  <conditionalFormatting sqref="CC4:DE23">
    <cfRule type="expression" dxfId="120" priority="30" stopIfTrue="1">
      <formula>IF($CW4&lt;&gt;"",1,0)</formula>
    </cfRule>
  </conditionalFormatting>
  <conditionalFormatting sqref="A4:B1048576">
    <cfRule type="expression" dxfId="119" priority="6">
      <formula>AND($I4="P",$H4="")</formula>
    </cfRule>
    <cfRule type="expression" dxfId="118" priority="29">
      <formula>IF(A4&gt;4,1,0)</formula>
    </cfRule>
  </conditionalFormatting>
  <conditionalFormatting sqref="J1:J1048576">
    <cfRule type="containsText" dxfId="117" priority="24" operator="containsText" text="No DD">
      <formula>NOT(ISERROR(SEARCH("No DD",J1)))</formula>
    </cfRule>
    <cfRule type="containsText" dxfId="116" priority="25" operator="containsText" text="Merit">
      <formula>NOT(ISERROR(SEARCH("Merit",J1)))</formula>
    </cfRule>
    <cfRule type="containsText" dxfId="115" priority="26" operator="containsText" text="Excellence">
      <formula>NOT(ISERROR(SEARCH("Excellence",J1)))</formula>
    </cfRule>
    <cfRule type="containsText" dxfId="114" priority="27" operator="containsText" text="Worlds Team">
      <formula>NOT(ISERROR(SEARCH("Worlds Team",J1)))</formula>
    </cfRule>
    <cfRule type="containsText" dxfId="113" priority="28" operator="containsText" text="National Team">
      <formula>NOT(ISERROR(SEARCH("National Team",J1)))</formula>
    </cfRule>
  </conditionalFormatting>
  <conditionalFormatting sqref="AV34:AV1048576 BY34:BY1048576 EG34:EG1048576 BY1:BY32 DB1:DB1048576 EG1:EG32 FI1:FI1048576 GK1:GK1048576 HM1:HM1048576 IO1:IO1048576 JQ1:JQ1048576 KS1:KS1048576 LU1:LU1048576 MW1:MW1048576 NY1:NY1048576 PA1:PA1048576 QC1:QC1048576 AV1:AV32">
    <cfRule type="cellIs" dxfId="112" priority="21" operator="between">
      <formula>AY$33</formula>
      <formula>1000</formula>
    </cfRule>
    <cfRule type="cellIs" dxfId="111" priority="22" operator="between">
      <formula>AY$32</formula>
      <formula>AY$33</formula>
    </cfRule>
    <cfRule type="cellIs" dxfId="110" priority="23" operator="between">
      <formula>AY$31</formula>
      <formula>AY$32</formula>
    </cfRule>
  </conditionalFormatting>
  <conditionalFormatting sqref="A1:B3">
    <cfRule type="expression" dxfId="109" priority="7">
      <formula>AND(I1&lt;&gt;"",H1="")</formula>
    </cfRule>
  </conditionalFormatting>
  <conditionalFormatting sqref="K53">
    <cfRule type="containsText" dxfId="108" priority="1" operator="containsText" text="No DD">
      <formula>NOT(ISERROR(SEARCH("No DD",K53)))</formula>
    </cfRule>
    <cfRule type="containsText" dxfId="107" priority="2" operator="containsText" text="Merit">
      <formula>NOT(ISERROR(SEARCH("Merit",K53)))</formula>
    </cfRule>
    <cfRule type="containsText" dxfId="106" priority="3" operator="containsText" text="Excellence">
      <formula>NOT(ISERROR(SEARCH("Excellence",K53)))</formula>
    </cfRule>
    <cfRule type="containsText" dxfId="105" priority="4" operator="containsText" text="Worlds Team">
      <formula>NOT(ISERROR(SEARCH("Worlds Team",K53)))</formula>
    </cfRule>
    <cfRule type="containsText" dxfId="104" priority="5" operator="containsText" text="National Team">
      <formula>NOT(ISERROR(SEARCH("National Team",K53)))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03" priority="159538" operator="between">
      <formula>AY$26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02" priority="159583" operator="between">
      <formula>AY$30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1" priority="159628" operator="between">
      <formula>AY$26</formula>
      <formula>AY$27</formula>
    </cfRule>
    <cfRule type="cellIs" dxfId="100" priority="159629" operator="between">
      <formula>AY$27</formula>
      <formula>AY$28</formula>
    </cfRule>
    <cfRule type="cellIs" dxfId="99" priority="159630" operator="between">
      <formula>AY$28</formula>
      <formula>AY$29</formula>
    </cfRule>
    <cfRule type="cellIs" dxfId="98" priority="159631" operator="between">
      <formula>AY$29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7" priority="159808" operator="between">
      <formula>AY$30</formula>
      <formula>AY$31</formula>
    </cfRule>
    <cfRule type="cellIs" dxfId="96" priority="159809" operator="between">
      <formula>AY$31</formula>
      <formula>AY$32</formula>
    </cfRule>
    <cfRule type="cellIs" dxfId="95" priority="159810" operator="between">
      <formula>AY$32</formula>
      <formula>AY$33</formula>
    </cfRule>
    <cfRule type="cellIs" dxfId="94" priority="159811" operator="between">
      <formula>AY$33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93" priority="159988" operator="between">
      <formula>AY$29</formula>
      <formula>1000</formula>
    </cfRule>
    <cfRule type="cellIs" dxfId="92" priority="159989" operator="between">
      <formula>AY$28</formula>
      <formula>AY$29</formula>
    </cfRule>
    <cfRule type="cellIs" dxfId="91" priority="159990" operator="between">
      <formula>AY$27</formula>
      <formula>AY$28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I44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173</v>
      </c>
      <c r="B1" s="78" t="s">
        <v>174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175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90</v>
      </c>
      <c r="M1" s="76" t="s">
        <v>25</v>
      </c>
      <c r="N1" s="75" t="s">
        <v>91</v>
      </c>
      <c r="O1" s="76" t="s">
        <v>25</v>
      </c>
      <c r="P1" s="75" t="s">
        <v>92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169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191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228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149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168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177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179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82</v>
      </c>
      <c r="X2" s="69"/>
      <c r="Y2" s="69"/>
      <c r="Z2" s="69"/>
      <c r="AA2" s="69" t="s">
        <v>83</v>
      </c>
      <c r="AB2" s="69"/>
      <c r="AC2" s="69"/>
      <c r="AD2" s="69"/>
      <c r="AE2" s="69" t="s">
        <v>84</v>
      </c>
      <c r="AF2" s="69"/>
      <c r="AG2" s="69"/>
      <c r="AH2" s="69"/>
      <c r="AI2" s="69" t="s">
        <v>85</v>
      </c>
      <c r="AJ2" s="69"/>
      <c r="AK2" s="69"/>
      <c r="AL2" s="69"/>
      <c r="AM2" s="79" t="s">
        <v>86</v>
      </c>
      <c r="AN2" s="79"/>
      <c r="AO2" s="79"/>
      <c r="AP2" s="79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70" t="s">
        <v>82</v>
      </c>
      <c r="BA2" s="70"/>
      <c r="BB2" s="70"/>
      <c r="BC2" s="70"/>
      <c r="BD2" s="70" t="s">
        <v>83</v>
      </c>
      <c r="BE2" s="70"/>
      <c r="BF2" s="70"/>
      <c r="BG2" s="70"/>
      <c r="BH2" s="70" t="s">
        <v>84</v>
      </c>
      <c r="BI2" s="70"/>
      <c r="BJ2" s="70"/>
      <c r="BK2" s="70"/>
      <c r="BL2" s="70" t="s">
        <v>85</v>
      </c>
      <c r="BM2" s="70"/>
      <c r="BN2" s="70"/>
      <c r="BO2" s="70"/>
      <c r="BP2" s="80" t="s">
        <v>86</v>
      </c>
      <c r="BQ2" s="80"/>
      <c r="BR2" s="80"/>
      <c r="BS2" s="80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69" t="s">
        <v>82</v>
      </c>
      <c r="CD2" s="69"/>
      <c r="CE2" s="69"/>
      <c r="CF2" s="69"/>
      <c r="CG2" s="69" t="s">
        <v>83</v>
      </c>
      <c r="CH2" s="69"/>
      <c r="CI2" s="69"/>
      <c r="CJ2" s="69"/>
      <c r="CK2" s="69" t="s">
        <v>84</v>
      </c>
      <c r="CL2" s="69"/>
      <c r="CM2" s="69"/>
      <c r="CN2" s="69"/>
      <c r="CO2" s="69" t="s">
        <v>85</v>
      </c>
      <c r="CP2" s="69"/>
      <c r="CQ2" s="69"/>
      <c r="CR2" s="69"/>
      <c r="CS2" s="79" t="s">
        <v>86</v>
      </c>
      <c r="CT2" s="79"/>
      <c r="CU2" s="79"/>
      <c r="CV2" s="79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69" t="s">
        <v>82</v>
      </c>
      <c r="DJ2" s="69"/>
      <c r="DK2" s="69"/>
      <c r="DL2" s="69"/>
      <c r="DM2" s="69" t="s">
        <v>83</v>
      </c>
      <c r="DN2" s="69"/>
      <c r="DO2" s="69"/>
      <c r="DP2" s="69"/>
      <c r="DQ2" s="69" t="s">
        <v>84</v>
      </c>
      <c r="DR2" s="69"/>
      <c r="DS2" s="69"/>
      <c r="DT2" s="69"/>
      <c r="DU2" s="69" t="s">
        <v>85</v>
      </c>
      <c r="DV2" s="69"/>
      <c r="DW2" s="69"/>
      <c r="DX2" s="69"/>
      <c r="DY2" s="81" t="s">
        <v>86</v>
      </c>
      <c r="DZ2" s="81"/>
      <c r="EA2" s="81"/>
      <c r="EB2" s="81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70" t="s">
        <v>82</v>
      </c>
      <c r="EL2" s="70"/>
      <c r="EM2" s="70"/>
      <c r="EN2" s="70"/>
      <c r="EO2" s="70" t="s">
        <v>83</v>
      </c>
      <c r="EP2" s="70"/>
      <c r="EQ2" s="70"/>
      <c r="ER2" s="70"/>
      <c r="ES2" s="70" t="s">
        <v>84</v>
      </c>
      <c r="ET2" s="70"/>
      <c r="EU2" s="70"/>
      <c r="EV2" s="70"/>
      <c r="EW2" s="70" t="s">
        <v>85</v>
      </c>
      <c r="EX2" s="70"/>
      <c r="EY2" s="70"/>
      <c r="EZ2" s="70"/>
      <c r="FA2" s="80" t="s">
        <v>86</v>
      </c>
      <c r="FB2" s="80"/>
      <c r="FC2" s="80"/>
      <c r="FD2" s="80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69" t="s">
        <v>82</v>
      </c>
      <c r="FN2" s="69"/>
      <c r="FO2" s="69"/>
      <c r="FP2" s="69"/>
      <c r="FQ2" s="69" t="s">
        <v>83</v>
      </c>
      <c r="FR2" s="69"/>
      <c r="FS2" s="69"/>
      <c r="FT2" s="69"/>
      <c r="FU2" s="69" t="s">
        <v>84</v>
      </c>
      <c r="FV2" s="69"/>
      <c r="FW2" s="69"/>
      <c r="FX2" s="69"/>
      <c r="FY2" s="69" t="s">
        <v>85</v>
      </c>
      <c r="FZ2" s="69"/>
      <c r="GA2" s="69"/>
      <c r="GB2" s="69"/>
      <c r="GC2" s="81" t="s">
        <v>86</v>
      </c>
      <c r="GD2" s="81"/>
      <c r="GE2" s="81"/>
      <c r="GF2" s="81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70" t="s">
        <v>82</v>
      </c>
      <c r="GP2" s="70"/>
      <c r="GQ2" s="70"/>
      <c r="GR2" s="70"/>
      <c r="GS2" s="70" t="s">
        <v>83</v>
      </c>
      <c r="GT2" s="70"/>
      <c r="GU2" s="70"/>
      <c r="GV2" s="70"/>
      <c r="GW2" s="70" t="s">
        <v>84</v>
      </c>
      <c r="GX2" s="70"/>
      <c r="GY2" s="70"/>
      <c r="GZ2" s="70"/>
      <c r="HA2" s="70" t="s">
        <v>85</v>
      </c>
      <c r="HB2" s="70"/>
      <c r="HC2" s="70"/>
      <c r="HD2" s="70"/>
      <c r="HE2" s="80" t="s">
        <v>86</v>
      </c>
      <c r="HF2" s="80"/>
      <c r="HG2" s="80"/>
      <c r="HH2" s="80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69" t="s">
        <v>82</v>
      </c>
      <c r="HR2" s="69"/>
      <c r="HS2" s="69"/>
      <c r="HT2" s="69"/>
      <c r="HU2" s="69" t="s">
        <v>83</v>
      </c>
      <c r="HV2" s="69"/>
      <c r="HW2" s="69"/>
      <c r="HX2" s="69"/>
      <c r="HY2" s="69" t="s">
        <v>84</v>
      </c>
      <c r="HZ2" s="69"/>
      <c r="IA2" s="69"/>
      <c r="IB2" s="69"/>
      <c r="IC2" s="69" t="s">
        <v>85</v>
      </c>
      <c r="ID2" s="69"/>
      <c r="IE2" s="69"/>
      <c r="IF2" s="69"/>
      <c r="IG2" s="81" t="s">
        <v>86</v>
      </c>
      <c r="IH2" s="81"/>
      <c r="II2" s="81"/>
      <c r="IJ2" s="81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70" t="s">
        <v>82</v>
      </c>
      <c r="IT2" s="70"/>
      <c r="IU2" s="70"/>
      <c r="IV2" s="70"/>
      <c r="IW2" s="70" t="s">
        <v>83</v>
      </c>
      <c r="IX2" s="70"/>
      <c r="IY2" s="70"/>
      <c r="IZ2" s="70"/>
      <c r="JA2" s="70" t="s">
        <v>84</v>
      </c>
      <c r="JB2" s="70"/>
      <c r="JC2" s="70"/>
      <c r="JD2" s="70"/>
      <c r="JE2" s="70" t="s">
        <v>85</v>
      </c>
      <c r="JF2" s="70"/>
      <c r="JG2" s="70"/>
      <c r="JH2" s="70"/>
      <c r="JI2" s="80" t="s">
        <v>86</v>
      </c>
      <c r="JJ2" s="80"/>
      <c r="JK2" s="80"/>
      <c r="JL2" s="80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69" t="s">
        <v>82</v>
      </c>
      <c r="JV2" s="69"/>
      <c r="JW2" s="69"/>
      <c r="JX2" s="69"/>
      <c r="JY2" s="69" t="s">
        <v>83</v>
      </c>
      <c r="JZ2" s="69"/>
      <c r="KA2" s="69"/>
      <c r="KB2" s="69"/>
      <c r="KC2" s="69" t="s">
        <v>84</v>
      </c>
      <c r="KD2" s="69"/>
      <c r="KE2" s="69"/>
      <c r="KF2" s="69"/>
      <c r="KG2" s="69" t="s">
        <v>85</v>
      </c>
      <c r="KH2" s="69"/>
      <c r="KI2" s="69"/>
      <c r="KJ2" s="69"/>
      <c r="KK2" s="81" t="s">
        <v>86</v>
      </c>
      <c r="KL2" s="81"/>
      <c r="KM2" s="81"/>
      <c r="KN2" s="81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70" t="s">
        <v>82</v>
      </c>
      <c r="KX2" s="70"/>
      <c r="KY2" s="70"/>
      <c r="KZ2" s="70"/>
      <c r="LA2" s="70" t="s">
        <v>83</v>
      </c>
      <c r="LB2" s="70"/>
      <c r="LC2" s="70"/>
      <c r="LD2" s="70"/>
      <c r="LE2" s="70" t="s">
        <v>84</v>
      </c>
      <c r="LF2" s="70"/>
      <c r="LG2" s="70"/>
      <c r="LH2" s="70"/>
      <c r="LI2" s="70" t="s">
        <v>85</v>
      </c>
      <c r="LJ2" s="70"/>
      <c r="LK2" s="70"/>
      <c r="LL2" s="70"/>
      <c r="LM2" s="80" t="s">
        <v>86</v>
      </c>
      <c r="LN2" s="80"/>
      <c r="LO2" s="80"/>
      <c r="LP2" s="80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69" t="s">
        <v>82</v>
      </c>
      <c r="LZ2" s="69"/>
      <c r="MA2" s="69"/>
      <c r="MB2" s="69"/>
      <c r="MC2" s="69" t="s">
        <v>83</v>
      </c>
      <c r="MD2" s="69"/>
      <c r="ME2" s="69"/>
      <c r="MF2" s="69"/>
      <c r="MG2" s="69" t="s">
        <v>84</v>
      </c>
      <c r="MH2" s="69"/>
      <c r="MI2" s="69"/>
      <c r="MJ2" s="69"/>
      <c r="MK2" s="69" t="s">
        <v>85</v>
      </c>
      <c r="ML2" s="69"/>
      <c r="MM2" s="69"/>
      <c r="MN2" s="69"/>
      <c r="MO2" s="81" t="s">
        <v>86</v>
      </c>
      <c r="MP2" s="81"/>
      <c r="MQ2" s="81"/>
      <c r="MR2" s="81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70" t="s">
        <v>82</v>
      </c>
      <c r="NB2" s="70"/>
      <c r="NC2" s="70"/>
      <c r="ND2" s="70"/>
      <c r="NE2" s="70" t="s">
        <v>83</v>
      </c>
      <c r="NF2" s="70"/>
      <c r="NG2" s="70"/>
      <c r="NH2" s="70"/>
      <c r="NI2" s="70" t="s">
        <v>84</v>
      </c>
      <c r="NJ2" s="70"/>
      <c r="NK2" s="70"/>
      <c r="NL2" s="70"/>
      <c r="NM2" s="70" t="s">
        <v>85</v>
      </c>
      <c r="NN2" s="70"/>
      <c r="NO2" s="70"/>
      <c r="NP2" s="70"/>
      <c r="NQ2" s="80" t="s">
        <v>86</v>
      </c>
      <c r="NR2" s="80"/>
      <c r="NS2" s="80"/>
      <c r="NT2" s="80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69" t="s">
        <v>82</v>
      </c>
      <c r="OD2" s="69"/>
      <c r="OE2" s="69"/>
      <c r="OF2" s="69"/>
      <c r="OG2" s="69" t="s">
        <v>83</v>
      </c>
      <c r="OH2" s="69"/>
      <c r="OI2" s="69"/>
      <c r="OJ2" s="69"/>
      <c r="OK2" s="69" t="s">
        <v>84</v>
      </c>
      <c r="OL2" s="69"/>
      <c r="OM2" s="69"/>
      <c r="ON2" s="69"/>
      <c r="OO2" s="69" t="s">
        <v>85</v>
      </c>
      <c r="OP2" s="69"/>
      <c r="OQ2" s="69"/>
      <c r="OR2" s="69"/>
      <c r="OS2" s="81" t="s">
        <v>86</v>
      </c>
      <c r="OT2" s="81"/>
      <c r="OU2" s="81"/>
      <c r="OV2" s="81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70" t="s">
        <v>82</v>
      </c>
      <c r="PF2" s="70"/>
      <c r="PG2" s="70"/>
      <c r="PH2" s="70"/>
      <c r="PI2" s="70" t="s">
        <v>83</v>
      </c>
      <c r="PJ2" s="70"/>
      <c r="PK2" s="70"/>
      <c r="PL2" s="70"/>
      <c r="PM2" s="70" t="s">
        <v>84</v>
      </c>
      <c r="PN2" s="70"/>
      <c r="PO2" s="70"/>
      <c r="PP2" s="70"/>
      <c r="PQ2" s="70" t="s">
        <v>85</v>
      </c>
      <c r="PR2" s="70"/>
      <c r="PS2" s="70"/>
      <c r="PT2" s="70"/>
      <c r="PU2" s="80" t="s">
        <v>86</v>
      </c>
      <c r="PV2" s="80"/>
      <c r="PW2" s="80"/>
      <c r="PX2" s="80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69" t="s">
        <v>82</v>
      </c>
      <c r="QH2" s="69"/>
      <c r="QI2" s="69"/>
      <c r="QJ2" s="69"/>
      <c r="QK2" s="69" t="s">
        <v>83</v>
      </c>
      <c r="QL2" s="69"/>
      <c r="QM2" s="69"/>
      <c r="QN2" s="69"/>
      <c r="QO2" s="69" t="s">
        <v>84</v>
      </c>
      <c r="QP2" s="69"/>
      <c r="QQ2" s="69"/>
      <c r="QR2" s="69"/>
      <c r="QS2" s="69" t="s">
        <v>85</v>
      </c>
      <c r="QT2" s="69"/>
      <c r="QU2" s="69"/>
      <c r="QV2" s="69"/>
      <c r="QW2" s="79" t="s">
        <v>86</v>
      </c>
      <c r="QX2" s="79"/>
      <c r="QY2" s="79"/>
      <c r="QZ2" s="79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DD"),SUMPRODUCT((J$4:J$25&lt;&gt;"")*(J$4:J$25&lt;&gt;"No DD")*(F$4:F$25&gt;F4))+1,IF(J4="No DD",SUMPRODUCT((J$4:J$25="No DD")*(F$4:F$25&gt;F4))+1+SUMPRODUCT((J$4:J$25&lt;&gt;"")*(J$4:J$25&lt;&gt;"No DD")),""))</f>
        <v>1</v>
      </c>
      <c r="B4" s="4" t="str" cm="1">
        <f t="array" ref="B4">IF(AND(J4&lt;&gt;"",J4&lt;&gt;"No DD",G4=""),SUMPRODUCT((J$4:J$25&lt;&gt;"")*(J$4:J$25&lt;&gt;"No DD")*(G$4:G$25="")*(F$4:F$25&gt;F4))+1,IF(J4="No DD",SUMPRODUCT((J$4:J$25="No DD")*(F$4:F$25&gt;F4)*(G$4:G$25=""))+1+SUMPRODUCT((J$4:J$25&lt;&gt;"")*(G$4:G$25="")*(J$4:J$25&lt;&gt;"No DD")),""))</f>
        <v/>
      </c>
      <c r="C4" s="5" t="s">
        <v>139</v>
      </c>
      <c r="D4" s="4" t="s">
        <v>4</v>
      </c>
      <c r="E4" s="4">
        <v>2006</v>
      </c>
      <c r="F4" s="9">
        <f>SUM(L4:T4)+SUM(L4:P4)*0.0000001+SUM(L4)*0.0000000000001</f>
        <v>157.50001108500453</v>
      </c>
      <c r="G4" s="66" t="s">
        <v>46</v>
      </c>
      <c r="H4" s="3" t="str">
        <f>IF(OR(AND(AR4&gt;=AY$27,AS4&gt;=AY$31,AR4&lt;&gt;"",AQ4=""),AND(AW4&gt;=AY$27,AX4&gt;=AY$31,AW4&lt;&gt;"",AQ4=""),AND(BU4&gt;=CB$27,BV4&gt;=CB$31,BU4&lt;&gt;"",BT4=""),AND(BZ4&gt;=CB$27,CA4&gt;=CB$31,BZ4&lt;&gt;"",BT4=""),AND(CX4&gt;=DE$27,CY4&gt;=DE$31,CX4&lt;&gt;"",CW4=""),AND(DC4&gt;=DE$27,DD4&gt;=DE$31,DC4&lt;&gt;""),AND(EC4&gt;=EJ$27,ED4&gt;=EJ$31,EC4&lt;&gt;""),AND(EH4&gt;=EJ$27,EI4&gt;=EJ$31,EH4&lt;&gt;""),AND(FE4&gt;=FL$27,FF4&gt;=FL$31,FE4&lt;&gt;""),AND(FJ4&gt;=FL$27,FK4&gt;=FL$31,FJ4&lt;&gt;""),AND(GG4&gt;=GN$27,GH4&gt;=GN$31,GG4&lt;&gt;""),AND(GL4&gt;=GN$27,GM4&gt;=GN$31,GL4&lt;&gt;""),AND(HI4&gt;=HP$27,HJ4&gt;=HP$31,HI4&lt;&gt;""),AND(HN4&gt;=HP$27,HO4&gt;=HP$31,HN4&lt;&gt;""),AND(IK4&gt;=IR$27,IL4&gt;=IR$31,IK4&lt;&gt;""),AND(IP4&gt;=IR$27,IQ4&gt;=IR$31,IP4&lt;&gt;""),AND(JM4&gt;=JT$27,JN4&gt;=JT$31,JM4&lt;&gt;""),AND(JR4&gt;=JT$27,JS4&gt;=JT$31,JR4&lt;&gt;""),AND(KO4&gt;=KV$27,KP4&gt;=KV$31,KO4&lt;&gt;""),AND(KT4&gt;=KV$27,KU4&gt;=KV$31,KT4&lt;&gt;""),AND(LQ4&gt;=LX$27,LR4&gt;=LX$31,LQ4&lt;&gt;""),AND(LV4&gt;=LX$27,LW4&gt;=LX$31,LV4&lt;&gt;""),AND(MS4&gt;=MZ$27,MT4&gt;=MZ$31,MS4&lt;&gt;""),AND(MX4&gt;=MZ$27,MY4&gt;=MZ$31,MX4&lt;&gt;""),AND(NU4&gt;=OB$27,NV4&gt;=OB$31,NU4&lt;&gt;""),AND(NZ4&gt;=OB$27,OA4&gt;=OB$31,NZ4&lt;&gt;""),AND(OW4&gt;=PD$27,OX4&gt;=PD$31,OW4&lt;&gt;""),AND(PB4&gt;=PD$27,PC4&gt;=PD$31,PB4&lt;&gt;""),AND(PY4&gt;=QF$27,PZ4&gt;=QF$31,PY4&lt;&gt;""),AND(QD4&gt;=QF$27,QE4&gt;=QF$31,QD4&lt;&gt;"")),"P","")</f>
        <v>P</v>
      </c>
      <c r="I4" s="3" t="str">
        <f>IF(OR(AND(AS4&gt;=AY$31,AS4&lt;&gt;"",AQ4=""),AND(AX4&gt;=AY$31,AX4&lt;&gt;"",AQ4=""),AND(BV4&gt;=CB$31,BV4&lt;&gt;"",BT4=""),AND(CA4&gt;=CB$31,CA4&lt;&gt;"",BT4=""),AND(CY4&gt;=DE$31,CY4&lt;&gt;"",CW4=""),AND(DD4&gt;=DE$31,DD4&lt;&gt;"",CW4=""),AND(ED4&gt;=EJ$31,ED4&lt;&gt;""),AND(EI4&gt;=EJ$31,EI4&lt;&gt;""),AND(FF4&gt;=FL$31,FF4&lt;&gt;""),AND(FK4&gt;=FL$31,FK4&lt;&gt;""),AND(GH4&gt;=GN$31,GH4&lt;&gt;""),AND(GM4&gt;=GN$31,GM4&lt;&gt;""),AND(HJ4&gt;=HP$31,HJ4&lt;&gt;""),AND(HO4&gt;=HP$31,HO4&lt;&gt;""),AND(IL4&gt;=IR$31,IL4&lt;&gt;""),AND(IQ4&gt;=IR$31,IQ4&lt;&gt;""),AND(JN4&gt;=JT$31,JN4&lt;&gt;""),AND(JS4&gt;=JT$31,JS4&lt;&gt;""),AND(KP4&gt;=KV$31,KP4&lt;&gt;""),AND(KU4&gt;=KV$31,KU4&lt;&gt;""),AND(LR4&gt;=LX$31,LR4&lt;&gt;""),AND(LW4&gt;=LX$31,LW4&lt;&gt;""),AND(MT4&gt;=MZ$31,MT4&lt;&gt;""),AND(MY4&gt;=MZ$31,MY4&lt;&gt;""),AND(NV4&gt;=OB$31,NV4&lt;&gt;""),AND(OA4&gt;=OB$31,OA4&lt;&gt;""),AND(OX4&gt;=PD$31,OX4&lt;&gt;""),AND(PC4&gt;=PD$31,PC4&lt;&gt;""),AND(PZ4&gt;=QF$31,PZ4&lt;&gt;""),AND(QE4&gt;=QF$31,QE4&lt;&gt;"")),"P","")</f>
        <v>P</v>
      </c>
      <c r="J4" s="36" t="str">
        <f>IF(AND(I4="P",H4=""),"No DD",IF(OR(AND(AU4&gt;=AY$30,AV4&gt;=AY$34,AU4&lt;&gt;"",AQ4=""),AND(BX4&gt;=CB$30,BY4&gt;=CB$34,BX4&lt;&gt;"",BT4=""),AND(DA4&gt;=DE$30,DB4&gt;=DE$34,DA4&lt;&gt;"",CW4=""),AND(EF4&gt;=EJ$30,EG4&gt;=EJ$34,EF4&lt;&gt;""),AND(FH4&gt;=FL$30,FI4&gt;=FL$34,FH4&lt;&gt;""),AND(GJ4&gt;=GN$30,GK4&gt;=GN$34,GJ4&lt;&gt;""),AND(HL4&gt;=HP$30,HM4&gt;=HP$34,HL4&lt;&gt;""),AND(IN4&gt;=IR$30,IO4&gt;=IR$34,IN4&lt;&gt;""),AND(JP4&gt;=JT$30,JQ4&gt;=JT$34,JP4&lt;&gt;""),AND(KR4&gt;=KV$30,KS4&gt;=KV$34,KR4&lt;&gt;""),AND(LT4&gt;=LX$30,LU4&gt;=LX$34,LT4&lt;&gt;""),AND(MV4&gt;=MZ$30,MW4&gt;=MZ$34,MV4&lt;&gt;""),AND(NX4&gt;=OB$30,NY4&gt;=OB$34,NX4&lt;&gt;""),AND(OZ4&gt;=PD$30,PA4&gt;=PD$34,OZ4&lt;&gt;""),AND(QB4&gt;=QF$30,QC4&gt;=QF$34,QB4&lt;&gt;"")),"Merit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Excellence",IF(K4="P","Worlds Team",IF(H4="P","National Team","")))))</f>
        <v>National Team</v>
      </c>
      <c r="K4" s="3" t="str">
        <f>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P","")</f>
        <v/>
      </c>
      <c r="L4" s="8">
        <f>IF(COUNT(AS4,BV4,CY4)&gt;0,LARGE((AS4,BV4,CY4),1),0)</f>
        <v>45.199999999999996</v>
      </c>
      <c r="M4" s="8" t="str">
        <f>IF(L4=0,"",IF(L4=CY4,$CC$1,IF(L4=BV4,$AZ$1,IF(L4=AS4,$W$1,""))))</f>
        <v>2024 Nationals</v>
      </c>
      <c r="N4" s="8">
        <f>IF(COUNT(AS4,BV4,CY4)&gt;1,LARGE((AS4,BV4,CY4),2),0)</f>
        <v>43.250000000000007</v>
      </c>
      <c r="O4" s="8" t="str">
        <f>IF(N4=0,"",IF(N4=CY4,$CC$1,IF(N4=BV4,$AZ$1,IF(N4=AS4,$W$1,""))))</f>
        <v>2024 Elite Canada</v>
      </c>
      <c r="P4" s="8">
        <f>IF(COUNT(AT4,BW4,CZ4)&gt;0,LARGE((AT4,BW4,CZ4),1),0)</f>
        <v>22.400000000000002</v>
      </c>
      <c r="Q4" s="8" t="str">
        <f>IF(P4=0,"",IF(P4=CZ4,$CC$1,IF(P4=BW4,$AZ$1,IF(P4=AT4,$W$1,""))))</f>
        <v>2023 3rd Domestic Trial</v>
      </c>
      <c r="R4" s="8">
        <f>IF(MAX(AX4,CA4,DD4)&gt;0,MAX(AX4,CA4,DD4),0)</f>
        <v>44.4</v>
      </c>
      <c r="S4" s="8" t="str">
        <f>IF(R4=0,"",IF(R4=DD4,$CC$1,IF(R4=CA4,$AZ$1,IF(R4=AX4,$W$1,""))))</f>
        <v>2024 Nationals</v>
      </c>
      <c r="T4" s="8">
        <f>IF(MAX(DF4:DH4)&gt;0,MAX(DF4:DH4),"")</f>
        <v>2.2499999999999929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16.8</v>
      </c>
      <c r="X4" s="19">
        <v>5</v>
      </c>
      <c r="Y4" s="19">
        <v>0</v>
      </c>
      <c r="Z4" s="19">
        <v>0.6</v>
      </c>
      <c r="AA4" s="19">
        <v>15.5</v>
      </c>
      <c r="AB4" s="19">
        <v>4.5999999999999996</v>
      </c>
      <c r="AC4" s="19">
        <v>0</v>
      </c>
      <c r="AD4" s="19">
        <v>0.6</v>
      </c>
      <c r="AE4" s="19">
        <v>16.8</v>
      </c>
      <c r="AF4" s="19">
        <v>5</v>
      </c>
      <c r="AG4" s="19">
        <v>0</v>
      </c>
      <c r="AH4" s="19">
        <v>0.6</v>
      </c>
      <c r="AI4" s="19">
        <v>16.5</v>
      </c>
      <c r="AJ4" s="19">
        <v>4.8</v>
      </c>
      <c r="AK4" s="19">
        <v>0</v>
      </c>
      <c r="AL4" s="19">
        <v>0.6</v>
      </c>
      <c r="AM4" s="19">
        <v>16.5</v>
      </c>
      <c r="AN4" s="19">
        <v>4.5999999999999996</v>
      </c>
      <c r="AO4" s="19">
        <v>0</v>
      </c>
      <c r="AP4" s="19">
        <v>0.6</v>
      </c>
      <c r="AQ4" s="27"/>
      <c r="AR4" s="40">
        <f>IF(SUM(X4,AB4)&gt;0,SUM(X4,AB4),"")</f>
        <v>9.6</v>
      </c>
      <c r="AS4" s="40">
        <f>IF(SUM(W4:X4,Z4:AB4,AD4)-Y4-AC4&gt;0,SUM(W4:X4,Z4:AB4,AD4)-Y4-AC4,"")</f>
        <v>43.100000000000009</v>
      </c>
      <c r="AT4" s="40">
        <f>IF(SUM(AE4:AF4,AH4)-AG4&gt;0,SUM(AE4:AF4,AH4)-AG4,"")</f>
        <v>22.400000000000002</v>
      </c>
      <c r="AU4" s="40">
        <f>IF(SUM(X4,AB4,AF4)&gt;0,SUM(X4,AB4,AF4),"")</f>
        <v>14.6</v>
      </c>
      <c r="AV4" s="40">
        <f>IF(SUM(AS4,AT4)&gt;0,SUM(AS4,AT4),"")</f>
        <v>65.500000000000014</v>
      </c>
      <c r="AW4" s="40">
        <f>IF(SUM(AJ4,AN4)&gt;0,SUM(AJ4,AN4),"")</f>
        <v>9.3999999999999986</v>
      </c>
      <c r="AX4" s="40">
        <f>IF(SUM(AI4:AJ4,AL4:AN4,AP4)-SUM(AK4,AO4)&gt;0,SUM(AI4:AJ4,AL4:AN4,AP4)-SUM(AK4,AO4),"")</f>
        <v>43.600000000000009</v>
      </c>
      <c r="AY4" s="40">
        <f>IF(SUM(AS4,AT4,AX4)&gt;0,SUM(AS4,AT4,AX4),"")</f>
        <v>109.10000000000002</v>
      </c>
      <c r="AZ4" s="18">
        <v>16.850000000000001</v>
      </c>
      <c r="BA4" s="18">
        <v>4.6500000000000004</v>
      </c>
      <c r="BB4" s="18">
        <v>0</v>
      </c>
      <c r="BC4" s="18">
        <v>0.44999999999999996</v>
      </c>
      <c r="BD4" s="18">
        <v>16</v>
      </c>
      <c r="BE4" s="18">
        <v>4.6999999999999993</v>
      </c>
      <c r="BF4" s="18">
        <v>0</v>
      </c>
      <c r="BG4" s="18">
        <v>0.6</v>
      </c>
      <c r="BH4" s="18">
        <v>16.25</v>
      </c>
      <c r="BI4" s="18">
        <v>4.4000000000000004</v>
      </c>
      <c r="BJ4" s="18">
        <v>0</v>
      </c>
      <c r="BK4" s="18">
        <v>0.44999999999999996</v>
      </c>
      <c r="BL4" s="18">
        <v>16.899999999999999</v>
      </c>
      <c r="BM4" s="18">
        <v>4.9000000000000004</v>
      </c>
      <c r="BN4" s="18">
        <v>0</v>
      </c>
      <c r="BO4" s="18">
        <v>0.6</v>
      </c>
      <c r="BP4" s="18">
        <v>16.3</v>
      </c>
      <c r="BQ4" s="18">
        <v>3.5999999999999996</v>
      </c>
      <c r="BR4" s="18">
        <v>0</v>
      </c>
      <c r="BS4" s="18">
        <v>0.6</v>
      </c>
      <c r="BT4" s="28" t="s">
        <v>46</v>
      </c>
      <c r="BU4" s="11">
        <f>IF(SUM(BA4,BE4)&gt;0,SUM(BA4,BE4),"")</f>
        <v>9.35</v>
      </c>
      <c r="BV4" s="11">
        <f>IF(SUM(AZ4:BA4,BC4:BE4,BG4)-BB4-BF4&gt;0,SUM(AZ4:BA4,BC4:BE4,BG4)-BB4-BF4,"")</f>
        <v>43.250000000000007</v>
      </c>
      <c r="BW4" s="11">
        <f>IF(SUM(BH4:BI4,BK4)-BJ4&gt;0,SUM(BH4:BI4,BK4)-BJ4,"")</f>
        <v>21.099999999999998</v>
      </c>
      <c r="BX4" s="11">
        <f>IF(SUM(BA4,BE4,BI4)&gt;0,SUM(BA4,BE4,BI4),"")</f>
        <v>13.75</v>
      </c>
      <c r="BY4" s="11">
        <f>IF(SUM(BV4,BW4)&gt;0,SUM(BV4,BW4),"")</f>
        <v>64.350000000000009</v>
      </c>
      <c r="BZ4" s="11">
        <f>IF(SUM(BM4,BQ4)&gt;0,SUM(BM4,BQ4),"")</f>
        <v>8.5</v>
      </c>
      <c r="CA4" s="11">
        <f>IF(SUM(BL4:BM4,BO4:BQ4,BS4)-SUM(BN4,BR4)&gt;0,SUM(BL4:BM4,BO4:BQ4,BS4)-SUM(BN4,BR4),"")</f>
        <v>42.900000000000006</v>
      </c>
      <c r="CB4" s="11">
        <f>IF(SUM(BV4,BW4,CA4)&gt;0,SUM(BV4,BW4,CA4),"")</f>
        <v>107.25000000000001</v>
      </c>
      <c r="CC4" s="19">
        <v>17.2</v>
      </c>
      <c r="CD4" s="19">
        <v>5</v>
      </c>
      <c r="CE4" s="19">
        <v>0</v>
      </c>
      <c r="CF4" s="19">
        <v>0.6</v>
      </c>
      <c r="CG4" s="19">
        <v>17</v>
      </c>
      <c r="CH4" s="19">
        <v>4.8</v>
      </c>
      <c r="CI4" s="19">
        <v>0</v>
      </c>
      <c r="CJ4" s="19">
        <v>0.6</v>
      </c>
      <c r="CK4" s="19">
        <v>16.5</v>
      </c>
      <c r="CL4" s="19">
        <v>4.8</v>
      </c>
      <c r="CM4" s="19">
        <v>0</v>
      </c>
      <c r="CN4" s="19">
        <v>0.6</v>
      </c>
      <c r="CO4" s="19">
        <v>16.7</v>
      </c>
      <c r="CP4" s="19">
        <v>4.8</v>
      </c>
      <c r="CQ4" s="19">
        <v>0</v>
      </c>
      <c r="CR4" s="19">
        <v>0.6</v>
      </c>
      <c r="CS4" s="19">
        <v>16.899999999999999</v>
      </c>
      <c r="CT4" s="19">
        <v>5</v>
      </c>
      <c r="CU4" s="19">
        <v>0.2</v>
      </c>
      <c r="CV4" s="19">
        <v>0.6</v>
      </c>
      <c r="CW4" s="27"/>
      <c r="CX4" s="40">
        <f>IF(SUM(CD4,CH4)&gt;0,SUM(CD4,CH4),"")</f>
        <v>9.8000000000000007</v>
      </c>
      <c r="CY4" s="40">
        <f>IF(SUM(CC4:CD4,CF4:CH4,CJ4)-CE4-CI4&gt;0,SUM(CC4:CD4,CF4:CH4,CJ4)-CE4-CI4,"")</f>
        <v>45.199999999999996</v>
      </c>
      <c r="CZ4" s="40">
        <f>IF(SUM(CK4:CL4,CN4)-CM4&gt;0,SUM(CK4:CL4,CN4)-CM4,"")</f>
        <v>21.900000000000002</v>
      </c>
      <c r="DA4" s="40">
        <f>IF(SUM(CD4,CH4,CL4)&gt;0,SUM(CD4,CH4,CL4),"")</f>
        <v>14.600000000000001</v>
      </c>
      <c r="DB4" s="40">
        <f>IF(SUM(CY4,CZ4)&gt;0,SUM(CY4,CZ4),"")</f>
        <v>67.099999999999994</v>
      </c>
      <c r="DC4" s="40">
        <f>IF(SUM(CP4,CT4)&gt;0,SUM(CP4,CT4),"")</f>
        <v>9.8000000000000007</v>
      </c>
      <c r="DD4" s="40">
        <f>IF(SUM(CO4:CP4,CR4:CT4,CV4)-SUM(CQ4,CU4)&gt;0,SUM(CO4:CP4,CR4:CT4,CV4)-SUM(CQ4,CU4),"")</f>
        <v>44.4</v>
      </c>
      <c r="DE4" s="40">
        <f>IF(SUM(CY4,CZ4,DD4)&gt;0,SUM(CY4,CZ4,DD4),"")</f>
        <v>111.5</v>
      </c>
      <c r="DF4" s="50">
        <f>IF(MAX(ED4,FF4,GH4,HJ4,IL4,JN4,KP4,LR4,MT4,NV4,OX4,PZ4)-IF(N4="",0,N4)&gt;0.001,MAX(ED4,FF4,GH4,HJ4,IL4,JN4,KP4,LR4,MT4,NV4,OX4,PZ4)-IF(N4="",0,N4),"")</f>
        <v>2.2499999999999929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>
        <v>17.2</v>
      </c>
      <c r="FN4" s="17">
        <v>6.1</v>
      </c>
      <c r="FO4" s="17">
        <v>0</v>
      </c>
      <c r="FP4" s="17">
        <v>0</v>
      </c>
      <c r="FQ4" s="17">
        <v>17.2</v>
      </c>
      <c r="FR4" s="17">
        <v>5</v>
      </c>
      <c r="FS4" s="17">
        <v>0</v>
      </c>
      <c r="FT4" s="17">
        <v>0</v>
      </c>
      <c r="FU4" s="17">
        <v>16.600000000000001</v>
      </c>
      <c r="FV4" s="17">
        <v>6.1</v>
      </c>
      <c r="FW4" s="17">
        <v>0.4</v>
      </c>
      <c r="FX4" s="17">
        <v>0</v>
      </c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11.1</v>
      </c>
      <c r="GH4" s="40">
        <f>IF(SUM(FM4:FN4,FP4:FR4,FT4)-FO4-FS4&gt;0,SUM(FM4:FN4,FP4:FR4,FT4)-FO4-FS4,"")</f>
        <v>45.5</v>
      </c>
      <c r="GI4" s="40">
        <f>IF(SUM(FU4:FV4,FX4)-FW4&gt;0,SUM(FU4:FV4,FX4)-FW4,"")</f>
        <v>22.300000000000004</v>
      </c>
      <c r="GJ4" s="40">
        <f>IF(SUM(FN4,FR4,FV4)&gt;0,SUM(FN4,FR4,FV4),"")</f>
        <v>17.2</v>
      </c>
      <c r="GK4" s="40">
        <f>IF(SUM(GH4,GI4)&gt;0,SUM(GH4,GI4),"")</f>
        <v>67.800000000000011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67.800000000000011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17.024999999999999</v>
      </c>
      <c r="QH4" s="22">
        <f>IF($CW4="P",CD4,(CD4+BA4)/2)</f>
        <v>4.8250000000000002</v>
      </c>
      <c r="QI4" s="22">
        <f>IF($CW4="P",CE4,(CE4+BB4)/2)</f>
        <v>0</v>
      </c>
      <c r="QJ4" s="22">
        <f>IF($CW4="P",CF4,(CF4+BC4)/2)</f>
        <v>0.52499999999999991</v>
      </c>
      <c r="QK4" s="22">
        <f>IF($CW4="P",CG4,(CG4+BD4)/2)</f>
        <v>16.5</v>
      </c>
      <c r="QL4" s="22">
        <f>IF($CW4="P",CH4,(CH4+BE4)/2)</f>
        <v>4.75</v>
      </c>
      <c r="QM4" s="22">
        <f>IF($CW4="P",CI4,(CI4+BF4)/2)</f>
        <v>0</v>
      </c>
      <c r="QN4" s="22">
        <f>IF($CW4="P",CJ4,(CJ4+BG4)/2)</f>
        <v>0.6</v>
      </c>
      <c r="QO4" s="22">
        <f>IF($CW4="P",CK4,(CK4+BH4)/2)</f>
        <v>16.375</v>
      </c>
      <c r="QP4" s="22">
        <f>IF($CW4="P",CL4,(CL4+BI4)/2)</f>
        <v>4.5999999999999996</v>
      </c>
      <c r="QQ4" s="22">
        <f>IF($CW4="P",CM4,(CM4+BJ4)/2)</f>
        <v>0</v>
      </c>
      <c r="QR4" s="22">
        <f>IF($CW4="P",CN4,(CN4+BK4)/2)</f>
        <v>0.52499999999999991</v>
      </c>
      <c r="QS4" s="22">
        <f>IF($CW4="P",CO4,(CO4+BL4)/2)</f>
        <v>16.799999999999997</v>
      </c>
      <c r="QT4" s="22">
        <f>IF($CW4="P",CP4,(CP4+BM4)/2)</f>
        <v>4.8499999999999996</v>
      </c>
      <c r="QU4" s="22">
        <f>IF($CW4="P",CQ4,(CQ4+BN4)/2)</f>
        <v>0</v>
      </c>
      <c r="QV4" s="22">
        <f>IF($CW4="P",CR4,(CR4+BO4)/2)</f>
        <v>0.6</v>
      </c>
      <c r="QW4" s="22">
        <f>IF($CW4="P",CS4,(CS4+BP4)/2)</f>
        <v>16.600000000000001</v>
      </c>
      <c r="QX4" s="22">
        <f>IF($CW4="P",CT4,(CT4+BQ4)/2)</f>
        <v>4.3</v>
      </c>
      <c r="QY4" s="22">
        <f>IF($CW4="P",CU4,(CU4+BR4)/2)</f>
        <v>0.1</v>
      </c>
      <c r="QZ4" s="22">
        <f>IF($CW4="P",CV4,(CV4+BS4)/2)</f>
        <v>0.6</v>
      </c>
      <c r="RA4" s="27" t="s">
        <v>46</v>
      </c>
      <c r="RB4" s="40">
        <f>IF(SUM(QH4,QL4)&gt;0,SUM(QH4,QL4),"")</f>
        <v>9.5749999999999993</v>
      </c>
      <c r="RC4" s="40">
        <f>IF(SUM(QG4:QH4,QJ4:QL4,QN4)-QI4-QM4&gt;0,SUM(QG4:QH4,QJ4:QL4,QN4)-QI4-QM4,"")</f>
        <v>44.225000000000001</v>
      </c>
      <c r="RD4" s="40">
        <f>IF(SUM(QO4:QP4,QR4)-QQ4&gt;0,SUM(QO4:QP4,QR4)-QQ4,"")</f>
        <v>21.5</v>
      </c>
      <c r="RE4" s="40">
        <f>IF(SUM(QH4,QL4,QP4)&gt;0,SUM(QH4,QL4,QP4),"")</f>
        <v>14.174999999999999</v>
      </c>
      <c r="RF4" s="40">
        <f>IF(SUM(RC4,RD4)&gt;0,SUM(RC4,RD4),"")</f>
        <v>65.724999999999994</v>
      </c>
      <c r="RG4" s="40">
        <f>IF(SUM(QT4,QX4)&gt;0,SUM(QT4,QX4),"")</f>
        <v>9.1499999999999986</v>
      </c>
      <c r="RH4" s="40">
        <f>IF(SUM(QS4:QT4,QV4:QX4,QZ4)-SUM(QU4,QY4)&gt;0,SUM(QS4:QT4,QV4:QX4,QZ4)-SUM(QU4,QY4),"")</f>
        <v>43.65</v>
      </c>
      <c r="RI4" s="40">
        <f>IF(SUM(RC4,RD4,RH4)&gt;0,SUM(RC4,RD4,RH4),"")</f>
        <v>109.375</v>
      </c>
    </row>
    <row r="5" spans="1:477" x14ac:dyDescent="0.2">
      <c r="A5" s="4" cm="1">
        <f t="array" ref="A5">IF(AND(J5&lt;&gt;"",J5&lt;&gt;"No DD"),SUMPRODUCT((J$4:J$25&lt;&gt;"")*(J$4:J$25&lt;&gt;"No DD")*(F$4:F$25&gt;F5))+1,IF(J5="No DD",SUMPRODUCT((J$4:J$25="No DD")*(F$4:F$25&gt;F5))+1+SUMPRODUCT((J$4:J$25&lt;&gt;"")*(J$4:J$25&lt;&gt;"No DD")),""))</f>
        <v>2</v>
      </c>
      <c r="B5" s="4" t="str" cm="1">
        <f t="array" ref="B5">IF(AND(J5&lt;&gt;"",J5&lt;&gt;"No DD",G5=""),SUMPRODUCT((J$4:J$25&lt;&gt;"")*(J$4:J$25&lt;&gt;"No DD")*(G$4:G$25="")*(F$4:F$25&gt;F5))+1,IF(J5="No DD",SUMPRODUCT((J$4:J$25="No DD")*(F$4:F$25&gt;F5)*(G$4:G$25=""))+1+SUMPRODUCT((J$4:J$25&lt;&gt;"")*(G$4:G$25="")*(J$4:J$25&lt;&gt;"No DD")),""))</f>
        <v/>
      </c>
      <c r="C5" s="5" t="s">
        <v>60</v>
      </c>
      <c r="D5" s="4" t="s">
        <v>3</v>
      </c>
      <c r="E5" s="4">
        <v>2003</v>
      </c>
      <c r="F5" s="9">
        <f>SUM(L5:T5)+SUM(L5:P5)*0.0000001+SUM(L5)*0.0000000000001</f>
        <v>155.20001091000449</v>
      </c>
      <c r="G5" s="66" t="s">
        <v>46</v>
      </c>
      <c r="H5" s="3" t="str">
        <f>IF(OR(AND(AR5&gt;=AY$27,AS5&gt;=AY$31,AR5&lt;&gt;"",AQ5=""),AND(AW5&gt;=AY$27,AX5&gt;=AY$31,AW5&lt;&gt;"",AQ5=""),AND(BU5&gt;=CB$27,BV5&gt;=CB$31,BU5&lt;&gt;"",BT5=""),AND(BZ5&gt;=CB$27,CA5&gt;=CB$31,BZ5&lt;&gt;"",BT5=""),AND(CX5&gt;=DE$27,CY5&gt;=DE$31,CX5&lt;&gt;"",CW5=""),AND(DC5&gt;=DE$27,DD5&gt;=DE$31,DC5&lt;&gt;""),AND(EC5&gt;=EJ$27,ED5&gt;=EJ$31,EC5&lt;&gt;""),AND(EH5&gt;=EJ$27,EI5&gt;=EJ$31,EH5&lt;&gt;""),AND(FE5&gt;=FL$27,FF5&gt;=FL$31,FE5&lt;&gt;""),AND(FJ5&gt;=FL$27,FK5&gt;=FL$31,FJ5&lt;&gt;""),AND(GG5&gt;=GN$27,GH5&gt;=GN$31,GG5&lt;&gt;""),AND(GL5&gt;=GN$27,GM5&gt;=GN$31,GL5&lt;&gt;""),AND(HI5&gt;=HP$27,HJ5&gt;=HP$31,HI5&lt;&gt;""),AND(HN5&gt;=HP$27,HO5&gt;=HP$31,HN5&lt;&gt;""),AND(IK5&gt;=IR$27,IL5&gt;=IR$31,IK5&lt;&gt;""),AND(IP5&gt;=IR$27,IQ5&gt;=IR$31,IP5&lt;&gt;""),AND(JM5&gt;=JT$27,JN5&gt;=JT$31,JM5&lt;&gt;""),AND(JR5&gt;=JT$27,JS5&gt;=JT$31,JR5&lt;&gt;""),AND(KO5&gt;=KV$27,KP5&gt;=KV$31,KO5&lt;&gt;""),AND(KT5&gt;=KV$27,KU5&gt;=KV$31,KT5&lt;&gt;""),AND(LQ5&gt;=LX$27,LR5&gt;=LX$31,LQ5&lt;&gt;""),AND(LV5&gt;=LX$27,LW5&gt;=LX$31,LV5&lt;&gt;""),AND(MS5&gt;=MZ$27,MT5&gt;=MZ$31,MS5&lt;&gt;""),AND(MX5&gt;=MZ$27,MY5&gt;=MZ$31,MX5&lt;&gt;""),AND(NU5&gt;=OB$27,NV5&gt;=OB$31,NU5&lt;&gt;""),AND(NZ5&gt;=OB$27,OA5&gt;=OB$31,NZ5&lt;&gt;""),AND(OW5&gt;=PD$27,OX5&gt;=PD$31,OW5&lt;&gt;""),AND(PB5&gt;=PD$27,PC5&gt;=PD$31,PB5&lt;&gt;""),AND(PY5&gt;=QF$27,PZ5&gt;=QF$31,PY5&lt;&gt;""),AND(QD5&gt;=QF$27,QE5&gt;=QF$31,QD5&lt;&gt;"")),"P","")</f>
        <v>P</v>
      </c>
      <c r="I5" s="3" t="str">
        <f>IF(OR(AND(AS5&gt;=AY$31,AS5&lt;&gt;"",AQ5=""),AND(AX5&gt;=AY$31,AX5&lt;&gt;"",AQ5=""),AND(BV5&gt;=CB$31,BV5&lt;&gt;"",BT5=""),AND(CA5&gt;=CB$31,CA5&lt;&gt;"",BT5=""),AND(CY5&gt;=DE$31,CY5&lt;&gt;"",CW5=""),AND(DD5&gt;=DE$31,DD5&lt;&gt;"",CW5=""),AND(ED5&gt;=EJ$31,ED5&lt;&gt;""),AND(EI5&gt;=EJ$31,EI5&lt;&gt;""),AND(FF5&gt;=FL$31,FF5&lt;&gt;""),AND(FK5&gt;=FL$31,FK5&lt;&gt;""),AND(GH5&gt;=GN$31,GH5&lt;&gt;""),AND(GM5&gt;=GN$31,GM5&lt;&gt;""),AND(HJ5&gt;=HP$31,HJ5&lt;&gt;""),AND(HO5&gt;=HP$31,HO5&lt;&gt;""),AND(IL5&gt;=IR$31,IL5&lt;&gt;""),AND(IQ5&gt;=IR$31,IQ5&lt;&gt;""),AND(JN5&gt;=JT$31,JN5&lt;&gt;""),AND(JS5&gt;=JT$31,JS5&lt;&gt;""),AND(KP5&gt;=KV$31,KP5&lt;&gt;""),AND(KU5&gt;=KV$31,KU5&lt;&gt;""),AND(LR5&gt;=LX$31,LR5&lt;&gt;""),AND(LW5&gt;=LX$31,LW5&lt;&gt;""),AND(MT5&gt;=MZ$31,MT5&lt;&gt;""),AND(MY5&gt;=MZ$31,MY5&lt;&gt;""),AND(NV5&gt;=OB$31,NV5&lt;&gt;""),AND(OA5&gt;=OB$31,OA5&lt;&gt;""),AND(OX5&gt;=PD$31,OX5&lt;&gt;""),AND(PC5&gt;=PD$31,PC5&lt;&gt;""),AND(PZ5&gt;=QF$31,PZ5&lt;&gt;""),AND(QE5&gt;=QF$31,QE5&lt;&gt;"")),"P","")</f>
        <v>P</v>
      </c>
      <c r="J5" s="36" t="str">
        <f>IF(AND(I5="P",H5=""),"No DD",IF(OR(AND(AU5&gt;=AY$30,AV5&gt;=AY$34,AU5&lt;&gt;"",AQ5=""),AND(BX5&gt;=CB$30,BY5&gt;=CB$34,BX5&lt;&gt;"",BT5=""),AND(DA5&gt;=DE$30,DB5&gt;=DE$34,DA5&lt;&gt;"",CW5=""),AND(EF5&gt;=EJ$30,EG5&gt;=EJ$34,EF5&lt;&gt;""),AND(FH5&gt;=FL$30,FI5&gt;=FL$34,FH5&lt;&gt;""),AND(GJ5&gt;=GN$30,GK5&gt;=GN$34,GJ5&lt;&gt;""),AND(HL5&gt;=HP$30,HM5&gt;=HP$34,HL5&lt;&gt;""),AND(IN5&gt;=IR$30,IO5&gt;=IR$34,IN5&lt;&gt;""),AND(JP5&gt;=JT$30,JQ5&gt;=JT$34,JP5&lt;&gt;""),AND(KR5&gt;=KV$30,KS5&gt;=KV$34,KR5&lt;&gt;""),AND(LT5&gt;=LX$30,LU5&gt;=LX$34,LT5&lt;&gt;""),AND(MV5&gt;=MZ$30,MW5&gt;=MZ$34,MV5&lt;&gt;""),AND(NX5&gt;=OB$30,NY5&gt;=OB$34,NX5&lt;&gt;""),AND(OZ5&gt;=PD$30,PA5&gt;=PD$34,OZ5&lt;&gt;""),AND(QB5&gt;=QF$30,QC5&gt;=QF$34,QB5&lt;&gt;"")),"Merit",IF(OR(AND(AU5&gt;=AY$29,AV5&gt;=AY$33,AU5&lt;&gt;"",AQ5=""),AND(BX5&gt;=CB$29,BY5&gt;=CB$33,BX5&lt;&gt;"",BT5=""),AND(DA5&gt;=DE$29,DB5&gt;=DE$33,DA5&lt;&gt;"",CW5=""),AND(EF5&gt;=EJ$29,EG5&gt;=EJ$33,EF5&lt;&gt;""),AND(FH5&gt;=FL$29,FI5&gt;=FL$33,FH5&lt;&gt;""),AND(GJ5&gt;=GN$29,GK5&gt;=GN$33,GJ5&lt;&gt;""),AND(HL5&gt;=HP$29,HM5&gt;=HP$33,HL5&lt;&gt;""),AND(IN5&gt;=IR$29,IO5&gt;=IR$33,IN5&lt;&gt;""),AND(JP5&gt;=JT$29,JQ5&gt;=JT$33,JP5&lt;&gt;""),AND(KR5&gt;=KV$29,KS5&gt;=KV$33,KR5&lt;&gt;""),AND(LT5&gt;=LX$29,LU5&gt;=LX$33,LT5&lt;&gt;""),AND(MV5&gt;=MZ$29,MW5&gt;=MZ$33,MV5&lt;&gt;""),AND(NX5&gt;=OB$29,NY5&gt;=OB$33,NX5&lt;&gt;""),AND(OZ5&gt;=PD$29,PA5&gt;=PD$33,OZ5&lt;&gt;""),AND(QB5&gt;=QF$29,QC5&gt;=QF$33,QB5&lt;&gt;"")),"Excellence",IF(K5="P","Worlds Team",IF(H5="P","National Team","")))))</f>
        <v>National Team</v>
      </c>
      <c r="K5" s="3" t="str">
        <f>IF(OR(AND(AU5&gt;=AY$28,AV5&gt;=AY$32,AU5&lt;&gt;"",AQ5=""),AND(BX5&gt;=CB$28,BY5&gt;=CB$32,BX5&lt;&gt;"",BT5=""),AND(DA5&gt;=DE$28,DB5&gt;=DE$32,DA5&lt;&gt;"",CW5=""),AND(EF5&gt;=EJ$28,EG5&gt;=EJ$32,EF5&lt;&gt;""),AND(FH5&gt;=FL$28,FI5&gt;=FL$32,FH5&lt;&gt;""),AND(GJ5&gt;=GN$28,GK5&gt;=GN$32,GJ5&lt;&gt;""),AND(HL5&gt;=HP$28,HM5&gt;=HP$32,HL5&lt;&gt;""),AND(IN5&gt;=IR$28,IO5&gt;=IR$32,IN5&lt;&gt;""),AND(JP5&gt;=JT$28,JQ5&gt;=JT$32,JP5&lt;&gt;""),AND(KR5&gt;=KV$28,KS5&gt;=KV$32,KR5&lt;&gt;""),AND(LT5&gt;=LX$28,LU5&gt;=LX$32,LT5&lt;&gt;""),AND(MV5&gt;=MZ$28,MW5&gt;=MZ$32,MV5&lt;&gt;""),AND(NX5&gt;=OB$28,NY5&gt;=OB$32,NX5&lt;&gt;""),AND(OZ5&gt;=PD$28,PA5&gt;=PD$32,OZ5&lt;&gt;""),AND(QB5&gt;=QF$28,QC5&gt;=QF$32,QB5&lt;&gt;"")),"P","")</f>
        <v/>
      </c>
      <c r="L5" s="8">
        <f>IF(COUNT(AS5,BV5,CY5)&gt;0,LARGE((AS5,BV5,CY5),1),0)</f>
        <v>45</v>
      </c>
      <c r="M5" s="8" t="str">
        <f>IF(L5=0,"",IF(L5=CY5,$CC$1,IF(L5=BV5,$AZ$1,IF(L5=AS5,$W$1,""))))</f>
        <v>2024 Elite Canada</v>
      </c>
      <c r="N5" s="8">
        <f>IF(COUNT(AS5,BV5,CY5)&gt;1,LARGE((AS5,BV5,CY5),2),0)</f>
        <v>43.2</v>
      </c>
      <c r="O5" s="8" t="str">
        <f>IF(N5=0,"",IF(N5=CY5,$CC$1,IF(N5=BV5,$AZ$1,IF(N5=AS5,$W$1,""))))</f>
        <v>2023 3rd Domestic Trial</v>
      </c>
      <c r="P5" s="8">
        <f>IF(COUNT(AT5,BW5,CZ5)&gt;0,LARGE((AT5,BW5,CZ5),1),0)</f>
        <v>20.900000000000002</v>
      </c>
      <c r="Q5" s="8" t="str">
        <f>IF(P5=0,"",IF(P5=CZ5,$CC$1,IF(P5=BW5,$AZ$1,IF(P5=AT5,$W$1,""))))</f>
        <v>2024 Elite Canada</v>
      </c>
      <c r="R5" s="8">
        <f>IF(MAX(AX5,CA5,DD5)&gt;0,MAX(AX5,CA5,DD5),0)</f>
        <v>44.500000000000007</v>
      </c>
      <c r="S5" s="8" t="str">
        <f>IF(R5=0,"",IF(R5=DD5,$CC$1,IF(R5=CA5,$AZ$1,IF(R5=AX5,$W$1,""))))</f>
        <v>2024 Elite Canada</v>
      </c>
      <c r="T5" s="8">
        <f>IF(MAX(DF5:DH5)&gt;0,MAX(DF5:DH5),"")</f>
        <v>1.6000000000000014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Cup USA (Aug 5)</v>
      </c>
      <c r="W5" s="19">
        <v>15.4</v>
      </c>
      <c r="X5" s="19">
        <v>5</v>
      </c>
      <c r="Y5" s="19">
        <v>0</v>
      </c>
      <c r="Z5" s="19">
        <v>0.6</v>
      </c>
      <c r="AA5" s="19">
        <v>17</v>
      </c>
      <c r="AB5" s="19">
        <v>4.5999999999999996</v>
      </c>
      <c r="AC5" s="19">
        <v>0</v>
      </c>
      <c r="AD5" s="19">
        <v>0.6</v>
      </c>
      <c r="AE5" s="19">
        <v>15.9</v>
      </c>
      <c r="AF5" s="19">
        <v>2.6</v>
      </c>
      <c r="AG5" s="19">
        <v>0</v>
      </c>
      <c r="AH5" s="19">
        <v>0.6</v>
      </c>
      <c r="AI5" s="19">
        <v>16.3</v>
      </c>
      <c r="AJ5" s="19">
        <v>4.5999999999999996</v>
      </c>
      <c r="AK5" s="19">
        <v>0</v>
      </c>
      <c r="AL5" s="19">
        <v>0.6</v>
      </c>
      <c r="AM5" s="19">
        <v>16.5</v>
      </c>
      <c r="AN5" s="19">
        <v>4.8</v>
      </c>
      <c r="AO5" s="19">
        <v>0</v>
      </c>
      <c r="AP5" s="19">
        <v>0.6</v>
      </c>
      <c r="AQ5" s="27"/>
      <c r="AR5" s="40">
        <f>IF(SUM(X5,AB5)&gt;0,SUM(X5,AB5),"")</f>
        <v>9.6</v>
      </c>
      <c r="AS5" s="40">
        <f>IF(SUM(W5:X5,Z5:AB5,AD5)-Y5-AC5&gt;0,SUM(W5:X5,Z5:AB5,AD5)-Y5-AC5,"")</f>
        <v>43.2</v>
      </c>
      <c r="AT5" s="40">
        <f>IF(SUM(AE5:AF5,AH5)-AG5&gt;0,SUM(AE5:AF5,AH5)-AG5,"")</f>
        <v>19.100000000000001</v>
      </c>
      <c r="AU5" s="40">
        <f>IF(SUM(X5,AB5,AF5)&gt;0,SUM(X5,AB5,AF5),"")</f>
        <v>12.2</v>
      </c>
      <c r="AV5" s="40">
        <f>IF(SUM(AS5,AT5)&gt;0,SUM(AS5,AT5),"")</f>
        <v>62.300000000000004</v>
      </c>
      <c r="AW5" s="40">
        <f>IF(SUM(AJ5,AN5)&gt;0,SUM(AJ5,AN5),"")</f>
        <v>9.3999999999999986</v>
      </c>
      <c r="AX5" s="40">
        <f>IF(SUM(AI5:AJ5,AL5:AN5,AP5)-SUM(AK5,AO5)&gt;0,SUM(AI5:AJ5,AL5:AN5,AP5)-SUM(AK5,AO5),"")</f>
        <v>43.4</v>
      </c>
      <c r="AY5" s="40">
        <f>IF(SUM(AS5,AT5,AX5)&gt;0,SUM(AS5,AT5,AX5),"")</f>
        <v>105.7</v>
      </c>
      <c r="AZ5" s="18">
        <v>17.100000000000001</v>
      </c>
      <c r="BA5" s="18">
        <v>5</v>
      </c>
      <c r="BB5" s="18">
        <v>0.2</v>
      </c>
      <c r="BC5" s="18">
        <v>0.6</v>
      </c>
      <c r="BD5" s="18">
        <v>16.899999999999999</v>
      </c>
      <c r="BE5" s="18">
        <v>5.2</v>
      </c>
      <c r="BF5" s="18">
        <v>0.2</v>
      </c>
      <c r="BG5" s="18">
        <v>0.6</v>
      </c>
      <c r="BH5" s="18">
        <v>15.5</v>
      </c>
      <c r="BI5" s="18">
        <v>5</v>
      </c>
      <c r="BJ5" s="18">
        <v>0.2</v>
      </c>
      <c r="BK5" s="18">
        <v>0.6</v>
      </c>
      <c r="BL5" s="18">
        <v>16.399999999999999</v>
      </c>
      <c r="BM5" s="18">
        <v>5</v>
      </c>
      <c r="BN5" s="18">
        <v>0</v>
      </c>
      <c r="BO5" s="18">
        <v>0.6</v>
      </c>
      <c r="BP5" s="18">
        <v>16.7</v>
      </c>
      <c r="BQ5" s="18">
        <v>5.2</v>
      </c>
      <c r="BR5" s="18">
        <v>0</v>
      </c>
      <c r="BS5" s="18">
        <v>0.6</v>
      </c>
      <c r="BT5" s="28"/>
      <c r="BU5" s="11">
        <f>IF(SUM(BA5,BE5)&gt;0,SUM(BA5,BE5),"")</f>
        <v>10.199999999999999</v>
      </c>
      <c r="BV5" s="11">
        <f>IF(SUM(AZ5:BA5,BC5:BE5,BG5)-BB5-BF5&gt;0,SUM(AZ5:BA5,BC5:BE5,BG5)-BB5-BF5,"")</f>
        <v>45</v>
      </c>
      <c r="BW5" s="11">
        <f>IF(SUM(BH5:BI5,BK5)-BJ5&gt;0,SUM(BH5:BI5,BK5)-BJ5,"")</f>
        <v>20.900000000000002</v>
      </c>
      <c r="BX5" s="11">
        <f>IF(SUM(BA5,BE5,BI5)&gt;0,SUM(BA5,BE5,BI5),"")</f>
        <v>15.2</v>
      </c>
      <c r="BY5" s="11">
        <f>IF(SUM(BV5,BW5)&gt;0,SUM(BV5,BW5),"")</f>
        <v>65.900000000000006</v>
      </c>
      <c r="BZ5" s="11">
        <f>IF(SUM(BM5,BQ5)&gt;0,SUM(BM5,BQ5),"")</f>
        <v>10.199999999999999</v>
      </c>
      <c r="CA5" s="11">
        <f>IF(SUM(BL5:BM5,BO5:BQ5,BS5)-SUM(BN5,BR5)&gt;0,SUM(BL5:BM5,BO5:BQ5,BS5)-SUM(BN5,BR5),"")</f>
        <v>44.500000000000007</v>
      </c>
      <c r="CB5" s="11">
        <f>IF(SUM(BV5,BW5,CA5)&gt;0,SUM(BV5,BW5,CA5),"")</f>
        <v>110.4</v>
      </c>
      <c r="CC5" s="19">
        <v>16.7</v>
      </c>
      <c r="CD5" s="19">
        <v>5</v>
      </c>
      <c r="CE5" s="19">
        <v>0</v>
      </c>
      <c r="CF5" s="19">
        <v>0.6</v>
      </c>
      <c r="CG5" s="19">
        <v>16.100000000000001</v>
      </c>
      <c r="CH5" s="19">
        <v>2.6</v>
      </c>
      <c r="CI5" s="19">
        <v>0</v>
      </c>
      <c r="CJ5" s="19">
        <v>0.6</v>
      </c>
      <c r="CK5" s="19">
        <v>15.6</v>
      </c>
      <c r="CL5" s="19">
        <v>2.6</v>
      </c>
      <c r="CM5" s="19">
        <v>0</v>
      </c>
      <c r="CN5" s="19">
        <v>0.6</v>
      </c>
      <c r="CO5" s="19">
        <v>15.9</v>
      </c>
      <c r="CP5" s="19">
        <v>5.3</v>
      </c>
      <c r="CQ5" s="19">
        <v>0</v>
      </c>
      <c r="CR5" s="19">
        <v>0.6</v>
      </c>
      <c r="CS5" s="19">
        <v>16.100000000000001</v>
      </c>
      <c r="CT5" s="19">
        <v>5.5</v>
      </c>
      <c r="CU5" s="19">
        <v>0</v>
      </c>
      <c r="CV5" s="19">
        <v>0.6</v>
      </c>
      <c r="CW5" s="27"/>
      <c r="CX5" s="40">
        <f>IF(SUM(CD5,CH5)&gt;0,SUM(CD5,CH5),"")</f>
        <v>7.6</v>
      </c>
      <c r="CY5" s="40">
        <f>IF(SUM(CC5:CD5,CF5:CH5,CJ5)-CE5-CI5&gt;0,SUM(CC5:CD5,CF5:CH5,CJ5)-CE5-CI5,"")</f>
        <v>41.600000000000009</v>
      </c>
      <c r="CZ5" s="40">
        <f>IF(SUM(CK5:CL5,CN5)-CM5&gt;0,SUM(CK5:CL5,CN5)-CM5,"")</f>
        <v>18.8</v>
      </c>
      <c r="DA5" s="40">
        <f>IF(SUM(CD5,CH5,CL5)&gt;0,SUM(CD5,CH5,CL5),"")</f>
        <v>10.199999999999999</v>
      </c>
      <c r="DB5" s="40">
        <f>IF(SUM(CY5,CZ5)&gt;0,SUM(CY5,CZ5),"")</f>
        <v>60.400000000000006</v>
      </c>
      <c r="DC5" s="40">
        <f>IF(SUM(CP5,CT5)&gt;0,SUM(CP5,CT5),"")</f>
        <v>10.8</v>
      </c>
      <c r="DD5" s="40">
        <f>IF(SUM(CO5:CP5,CR5:CT5,CV5)-SUM(CQ5,CU5)&gt;0,SUM(CO5:CP5,CR5:CT5,CV5)-SUM(CQ5,CU5),"")</f>
        <v>44.000000000000007</v>
      </c>
      <c r="DE5" s="40">
        <f>IF(SUM(CY5,CZ5,DD5)&gt;0,SUM(CY5,CZ5,DD5),"")</f>
        <v>104.4</v>
      </c>
      <c r="DF5" s="50">
        <f>IF(MAX(ED5,FF5,GH5,HJ5,IL5,JN5,KP5,LR5,MT5,NV5,OX5,PZ5)-IF(N5="",0,N5)&gt;0.001,MAX(ED5,FF5,GH5,HJ5,IL5,JN5,KP5,LR5,MT5,NV5,OX5,PZ5)-IF(N5="",0,N5),"")</f>
        <v>1.6000000000000014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16.7</v>
      </c>
      <c r="DJ5" s="17">
        <v>4.3</v>
      </c>
      <c r="DK5" s="17">
        <v>0</v>
      </c>
      <c r="DL5" s="17">
        <v>0</v>
      </c>
      <c r="DM5" s="17">
        <v>15.1</v>
      </c>
      <c r="DN5" s="17">
        <v>5.2</v>
      </c>
      <c r="DO5" s="17">
        <v>0.2</v>
      </c>
      <c r="DP5" s="17">
        <v>0</v>
      </c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>
        <f>IF(SUM(DJ5,DN5)&gt;0,SUM(DJ5,DN5),"")</f>
        <v>9.5</v>
      </c>
      <c r="ED5" s="40">
        <f>IF(SUM(DI5:DJ5,DL5:DN5,DP5)-DK5-DO5&gt;0,SUM(DI5:DJ5,DL5:DN5,DP5)-DK5-DO5,"")</f>
        <v>41.1</v>
      </c>
      <c r="EE5" s="40" t="str">
        <f>IF(SUM(DQ5:DR5,DT5)-DS5&gt;0,SUM(DQ5:DR5,DT5)-DS5,"")</f>
        <v/>
      </c>
      <c r="EF5" s="40">
        <f>IF(SUM(DJ5,DN5,DR5)&gt;0,SUM(DJ5,DN5,DR5),"")</f>
        <v>9.5</v>
      </c>
      <c r="EG5" s="40">
        <f>IF(SUM(ED5,EE5)&gt;0,SUM(ED5,EE5),"")</f>
        <v>41.1</v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>
        <f>IF(SUM(ED5,EE5,EI5)&gt;0,SUM(ED5,EE5,EI5),"")</f>
        <v>41.1</v>
      </c>
      <c r="EK5" s="18">
        <v>17.100000000000001</v>
      </c>
      <c r="EL5" s="18">
        <v>5</v>
      </c>
      <c r="EM5" s="18">
        <v>0</v>
      </c>
      <c r="EN5" s="18">
        <v>0</v>
      </c>
      <c r="EO5" s="18">
        <v>17.5</v>
      </c>
      <c r="EP5" s="18">
        <v>5.2</v>
      </c>
      <c r="EQ5" s="18">
        <v>0</v>
      </c>
      <c r="ER5" s="18">
        <v>0</v>
      </c>
      <c r="ES5" s="18"/>
      <c r="ET5" s="18"/>
      <c r="EU5" s="18"/>
      <c r="EV5" s="18"/>
      <c r="EW5" s="18">
        <v>16.899999999999999</v>
      </c>
      <c r="EX5" s="18">
        <v>5</v>
      </c>
      <c r="EY5" s="18">
        <v>0</v>
      </c>
      <c r="EZ5" s="18">
        <v>0</v>
      </c>
      <c r="FA5" s="18"/>
      <c r="FB5" s="18"/>
      <c r="FC5" s="18"/>
      <c r="FD5" s="18"/>
      <c r="FE5" s="11">
        <f>IF(SUM(EL5,EP5)&gt;0,SUM(EL5,EP5),"")</f>
        <v>10.199999999999999</v>
      </c>
      <c r="FF5" s="11">
        <f>IF(SUM(EK5:EL5,EN5:EP5,ER5)-EM5-EQ5&gt;0,SUM(EK5:EL5,EN5:EP5,ER5)-EM5-EQ5,"")</f>
        <v>44.800000000000004</v>
      </c>
      <c r="FG5" s="11" t="str">
        <f>IF(SUM(ES5:ET5,EV5)-EU5&gt;0,SUM(ES5:ET5,EV5)-EU5,"")</f>
        <v/>
      </c>
      <c r="FH5" s="11">
        <f>IF(SUM(EL5,EP5,ET5)&gt;0,SUM(EL5,EP5,ET5),"")</f>
        <v>10.199999999999999</v>
      </c>
      <c r="FI5" s="11">
        <f>IF(SUM(FF5,FG5)&gt;0,SUM(FF5,FG5),"")</f>
        <v>44.800000000000004</v>
      </c>
      <c r="FJ5" s="11">
        <f>IF(SUM(EX5,FB5)&gt;0,SUM(EX5,FB5),"")</f>
        <v>5</v>
      </c>
      <c r="FK5" s="11">
        <f>IF(SUM(EW5:EX5,EZ5:FB5,FD5)-SUM(EY5,FC5)&gt;0,SUM(EW5:EX5,EZ5:FB5,FD5)-SUM(EY5,FC5),"")</f>
        <v>21.9</v>
      </c>
      <c r="FL5" s="11">
        <f>IF(SUM(FF5,FG5,FK5)&gt;0,SUM(FF5,FG5,FK5),"")</f>
        <v>66.7</v>
      </c>
      <c r="FM5" s="17">
        <v>16.5</v>
      </c>
      <c r="FN5" s="17">
        <v>5</v>
      </c>
      <c r="FO5" s="17">
        <v>0.2</v>
      </c>
      <c r="FP5" s="17">
        <v>0</v>
      </c>
      <c r="FQ5" s="17">
        <v>17.2</v>
      </c>
      <c r="FR5" s="17">
        <v>5</v>
      </c>
      <c r="FS5" s="17">
        <v>0.2</v>
      </c>
      <c r="FT5" s="17">
        <v>0</v>
      </c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10</v>
      </c>
      <c r="GH5" s="40">
        <f>IF(SUM(FM5:FN5,FP5:FR5,FT5)-FO5-FS5&gt;0,SUM(FM5:FN5,FP5:FR5,FT5)-FO5-FS5,"")</f>
        <v>43.3</v>
      </c>
      <c r="GI5" s="40" t="str">
        <f>IF(SUM(FU5:FV5,FX5)-FW5&gt;0,SUM(FU5:FV5,FX5)-FW5,"")</f>
        <v/>
      </c>
      <c r="GJ5" s="40">
        <f>IF(SUM(FN5,FR5,FV5)&gt;0,SUM(FN5,FR5,FV5),"")</f>
        <v>10</v>
      </c>
      <c r="GK5" s="40">
        <f>IF(SUM(GH5,GI5)&gt;0,SUM(GH5,GI5),"")</f>
        <v>43.3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43.3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16.899999999999999</v>
      </c>
      <c r="QH5" s="22">
        <f>IF($CW5="P",CD5,(CD5+BA5)/2)</f>
        <v>5</v>
      </c>
      <c r="QI5" s="22">
        <f>IF($CW5="P",CE5,(CE5+BB5)/2)</f>
        <v>0.1</v>
      </c>
      <c r="QJ5" s="22">
        <f>IF($CW5="P",CF5,(CF5+BC5)/2)</f>
        <v>0.6</v>
      </c>
      <c r="QK5" s="22">
        <f>IF($CW5="P",CG5,(CG5+BD5)/2)</f>
        <v>16.5</v>
      </c>
      <c r="QL5" s="22">
        <f>IF($CW5="P",CH5,(CH5+BE5)/2)</f>
        <v>3.9000000000000004</v>
      </c>
      <c r="QM5" s="22">
        <f>IF($CW5="P",CI5,(CI5+BF5)/2)</f>
        <v>0.1</v>
      </c>
      <c r="QN5" s="22">
        <f>IF($CW5="P",CJ5,(CJ5+BG5)/2)</f>
        <v>0.6</v>
      </c>
      <c r="QO5" s="22">
        <f>IF($CW5="P",CK5,(CK5+BH5)/2)</f>
        <v>15.55</v>
      </c>
      <c r="QP5" s="22">
        <f>IF($CW5="P",CL5,(CL5+BI5)/2)</f>
        <v>3.8</v>
      </c>
      <c r="QQ5" s="22">
        <f>IF($CW5="P",CM5,(CM5+BJ5)/2)</f>
        <v>0.1</v>
      </c>
      <c r="QR5" s="22">
        <f>IF($CW5="P",CN5,(CN5+BK5)/2)</f>
        <v>0.6</v>
      </c>
      <c r="QS5" s="22">
        <f>IF($CW5="P",CO5,(CO5+BL5)/2)</f>
        <v>16.149999999999999</v>
      </c>
      <c r="QT5" s="22">
        <f>IF($CW5="P",CP5,(CP5+BM5)/2)</f>
        <v>5.15</v>
      </c>
      <c r="QU5" s="22">
        <f>IF($CW5="P",CQ5,(CQ5+BN5)/2)</f>
        <v>0</v>
      </c>
      <c r="QV5" s="22">
        <f>IF($CW5="P",CR5,(CR5+BO5)/2)</f>
        <v>0.6</v>
      </c>
      <c r="QW5" s="22">
        <f>IF($CW5="P",CS5,(CS5+BP5)/2)</f>
        <v>16.399999999999999</v>
      </c>
      <c r="QX5" s="22">
        <f>IF($CW5="P",CT5,(CT5+BQ5)/2)</f>
        <v>5.35</v>
      </c>
      <c r="QY5" s="22">
        <f>IF($CW5="P",CU5,(CU5+BR5)/2)</f>
        <v>0</v>
      </c>
      <c r="QZ5" s="22">
        <f>IF($CW5="P",CV5,(CV5+BS5)/2)</f>
        <v>0.6</v>
      </c>
      <c r="RA5" s="27" t="s">
        <v>46</v>
      </c>
      <c r="RB5" s="40">
        <f>IF(SUM(QH5,QL5)&gt;0,SUM(QH5,QL5),"")</f>
        <v>8.9</v>
      </c>
      <c r="RC5" s="40">
        <f>IF(SUM(QG5:QH5,QJ5:QL5,QN5)-QI5-QM5&gt;0,SUM(QG5:QH5,QJ5:QL5,QN5)-QI5-QM5,"")</f>
        <v>43.3</v>
      </c>
      <c r="RD5" s="40">
        <f>IF(SUM(QO5:QP5,QR5)-QQ5&gt;0,SUM(QO5:QP5,QR5)-QQ5,"")</f>
        <v>19.850000000000001</v>
      </c>
      <c r="RE5" s="40">
        <f>IF(SUM(QH5,QL5,QP5)&gt;0,SUM(QH5,QL5,QP5),"")</f>
        <v>12.7</v>
      </c>
      <c r="RF5" s="40">
        <f>IF(SUM(RC5,RD5)&gt;0,SUM(RC5,RD5),"")</f>
        <v>63.15</v>
      </c>
      <c r="RG5" s="40">
        <f>IF(SUM(QT5,QX5)&gt;0,SUM(QT5,QX5),"")</f>
        <v>10.5</v>
      </c>
      <c r="RH5" s="40">
        <f>IF(SUM(QS5:QT5,QV5:QX5,QZ5)-SUM(QU5,QY5)&gt;0,SUM(QS5:QT5,QV5:QX5,QZ5)-SUM(QU5,QY5),"")</f>
        <v>44.25</v>
      </c>
      <c r="RI5" s="40">
        <f>IF(SUM(RC5,RD5,RH5)&gt;0,SUM(RC5,RD5,RH5),"")</f>
        <v>107.4</v>
      </c>
    </row>
    <row r="6" spans="1:477" x14ac:dyDescent="0.2">
      <c r="A6" s="4" cm="1">
        <f t="array" ref="A6">IF(AND(J6&lt;&gt;"",J6&lt;&gt;"No DD"),SUMPRODUCT((J$4:J$25&lt;&gt;"")*(J$4:J$25&lt;&gt;"No DD")*(F$4:F$25&gt;F6))+1,IF(J6="No DD",SUMPRODUCT((J$4:J$25="No DD")*(F$4:F$25&gt;F6))+1+SUMPRODUCT((J$4:J$25&lt;&gt;"")*(J$4:J$25&lt;&gt;"No DD")),""))</f>
        <v>3</v>
      </c>
      <c r="B6" s="4" t="str" cm="1">
        <f t="array" ref="B6">IF(AND(J6&lt;&gt;"",J6&lt;&gt;"No DD",G6=""),SUMPRODUCT((J$4:J$25&lt;&gt;"")*(J$4:J$25&lt;&gt;"No DD")*(G$4:G$25="")*(F$4:F$25&gt;F6))+1,IF(J6="No DD",SUMPRODUCT((J$4:J$25="No DD")*(F$4:F$25&gt;F6)*(G$4:G$25=""))+1+SUMPRODUCT((J$4:J$25&lt;&gt;"")*(G$4:G$25="")*(J$4:J$25&lt;&gt;"No DD")),""))</f>
        <v/>
      </c>
      <c r="C6" s="5" t="s">
        <v>207</v>
      </c>
      <c r="D6" s="4" t="s">
        <v>6</v>
      </c>
      <c r="E6" s="4">
        <v>2003</v>
      </c>
      <c r="F6" s="9">
        <f>SUM(L6:T6)+SUM(L6:P6)*0.0000001+SUM(L6)*0.0000000000001</f>
        <v>152.90001092000441</v>
      </c>
      <c r="G6" s="66" t="s">
        <v>46</v>
      </c>
      <c r="H6" s="3" t="str">
        <f>IF(OR(AND(AR6&gt;=AY$27,AS6&gt;=AY$31,AR6&lt;&gt;"",AQ6=""),AND(AW6&gt;=AY$27,AX6&gt;=AY$31,AW6&lt;&gt;"",AQ6=""),AND(BU6&gt;=CB$27,BV6&gt;=CB$31,BU6&lt;&gt;"",BT6=""),AND(BZ6&gt;=CB$27,CA6&gt;=CB$31,BZ6&lt;&gt;"",BT6=""),AND(CX6&gt;=DE$27,CY6&gt;=DE$31,CX6&lt;&gt;"",CW6=""),AND(DC6&gt;=DE$27,DD6&gt;=DE$31,DC6&lt;&gt;""),AND(EC6&gt;=EJ$27,ED6&gt;=EJ$31,EC6&lt;&gt;""),AND(EH6&gt;=EJ$27,EI6&gt;=EJ$31,EH6&lt;&gt;""),AND(FE6&gt;=FL$27,FF6&gt;=FL$31,FE6&lt;&gt;""),AND(FJ6&gt;=FL$27,FK6&gt;=FL$31,FJ6&lt;&gt;""),AND(GG6&gt;=GN$27,GH6&gt;=GN$31,GG6&lt;&gt;""),AND(GL6&gt;=GN$27,GM6&gt;=GN$31,GL6&lt;&gt;""),AND(HI6&gt;=HP$27,HJ6&gt;=HP$31,HI6&lt;&gt;""),AND(HN6&gt;=HP$27,HO6&gt;=HP$31,HN6&lt;&gt;""),AND(IK6&gt;=IR$27,IL6&gt;=IR$31,IK6&lt;&gt;""),AND(IP6&gt;=IR$27,IQ6&gt;=IR$31,IP6&lt;&gt;""),AND(JM6&gt;=JT$27,JN6&gt;=JT$31,JM6&lt;&gt;""),AND(JR6&gt;=JT$27,JS6&gt;=JT$31,JR6&lt;&gt;""),AND(KO6&gt;=KV$27,KP6&gt;=KV$31,KO6&lt;&gt;""),AND(KT6&gt;=KV$27,KU6&gt;=KV$31,KT6&lt;&gt;""),AND(LQ6&gt;=LX$27,LR6&gt;=LX$31,LQ6&lt;&gt;""),AND(LV6&gt;=LX$27,LW6&gt;=LX$31,LV6&lt;&gt;""),AND(MS6&gt;=MZ$27,MT6&gt;=MZ$31,MS6&lt;&gt;""),AND(MX6&gt;=MZ$27,MY6&gt;=MZ$31,MX6&lt;&gt;""),AND(NU6&gt;=OB$27,NV6&gt;=OB$31,NU6&lt;&gt;""),AND(NZ6&gt;=OB$27,OA6&gt;=OB$31,NZ6&lt;&gt;""),AND(OW6&gt;=PD$27,OX6&gt;=PD$31,OW6&lt;&gt;""),AND(PB6&gt;=PD$27,PC6&gt;=PD$31,PB6&lt;&gt;""),AND(PY6&gt;=QF$27,PZ6&gt;=QF$31,PY6&lt;&gt;""),AND(QD6&gt;=QF$27,QE6&gt;=QF$31,QD6&lt;&gt;"")),"P","")</f>
        <v>P</v>
      </c>
      <c r="I6" s="3" t="str">
        <f>IF(OR(AND(AS6&gt;=AY$31,AS6&lt;&gt;"",AQ6=""),AND(AX6&gt;=AY$31,AX6&lt;&gt;"",AQ6=""),AND(BV6&gt;=CB$31,BV6&lt;&gt;"",BT6=""),AND(CA6&gt;=CB$31,CA6&lt;&gt;"",BT6=""),AND(CY6&gt;=DE$31,CY6&lt;&gt;"",CW6=""),AND(DD6&gt;=DE$31,DD6&lt;&gt;"",CW6=""),AND(ED6&gt;=EJ$31,ED6&lt;&gt;""),AND(EI6&gt;=EJ$31,EI6&lt;&gt;""),AND(FF6&gt;=FL$31,FF6&lt;&gt;""),AND(FK6&gt;=FL$31,FK6&lt;&gt;""),AND(GH6&gt;=GN$31,GH6&lt;&gt;""),AND(GM6&gt;=GN$31,GM6&lt;&gt;""),AND(HJ6&gt;=HP$31,HJ6&lt;&gt;""),AND(HO6&gt;=HP$31,HO6&lt;&gt;""),AND(IL6&gt;=IR$31,IL6&lt;&gt;""),AND(IQ6&gt;=IR$31,IQ6&lt;&gt;""),AND(JN6&gt;=JT$31,JN6&lt;&gt;""),AND(JS6&gt;=JT$31,JS6&lt;&gt;""),AND(KP6&gt;=KV$31,KP6&lt;&gt;""),AND(KU6&gt;=KV$31,KU6&lt;&gt;""),AND(LR6&gt;=LX$31,LR6&lt;&gt;""),AND(LW6&gt;=LX$31,LW6&lt;&gt;""),AND(MT6&gt;=MZ$31,MT6&lt;&gt;""),AND(MY6&gt;=MZ$31,MY6&lt;&gt;""),AND(NV6&gt;=OB$31,NV6&lt;&gt;""),AND(OA6&gt;=OB$31,OA6&lt;&gt;""),AND(OX6&gt;=PD$31,OX6&lt;&gt;""),AND(PC6&gt;=PD$31,PC6&lt;&gt;""),AND(PZ6&gt;=QF$31,PZ6&lt;&gt;""),AND(QE6&gt;=QF$31,QE6&lt;&gt;"")),"P","")</f>
        <v>P</v>
      </c>
      <c r="J6" s="36" t="str">
        <f>IF(AND(I6="P",H6=""),"No DD",IF(OR(AND(AU6&gt;=AY$30,AV6&gt;=AY$34,AU6&lt;&gt;"",AQ6=""),AND(BX6&gt;=CB$30,BY6&gt;=CB$34,BX6&lt;&gt;"",BT6=""),AND(DA6&gt;=DE$30,DB6&gt;=DE$34,DA6&lt;&gt;"",CW6=""),AND(EF6&gt;=EJ$30,EG6&gt;=EJ$34,EF6&lt;&gt;""),AND(FH6&gt;=FL$30,FI6&gt;=FL$34,FH6&lt;&gt;""),AND(GJ6&gt;=GN$30,GK6&gt;=GN$34,GJ6&lt;&gt;""),AND(HL6&gt;=HP$30,HM6&gt;=HP$34,HL6&lt;&gt;""),AND(IN6&gt;=IR$30,IO6&gt;=IR$34,IN6&lt;&gt;""),AND(JP6&gt;=JT$30,JQ6&gt;=JT$34,JP6&lt;&gt;""),AND(KR6&gt;=KV$30,KS6&gt;=KV$34,KR6&lt;&gt;""),AND(LT6&gt;=LX$30,LU6&gt;=LX$34,LT6&lt;&gt;""),AND(MV6&gt;=MZ$30,MW6&gt;=MZ$34,MV6&lt;&gt;""),AND(NX6&gt;=OB$30,NY6&gt;=OB$34,NX6&lt;&gt;""),AND(OZ6&gt;=PD$30,PA6&gt;=PD$34,OZ6&lt;&gt;""),AND(QB6&gt;=QF$30,QC6&gt;=QF$34,QB6&lt;&gt;"")),"Merit",IF(OR(AND(AU6&gt;=AY$29,AV6&gt;=AY$33,AU6&lt;&gt;"",AQ6=""),AND(BX6&gt;=CB$29,BY6&gt;=CB$33,BX6&lt;&gt;"",BT6=""),AND(DA6&gt;=DE$29,DB6&gt;=DE$33,DA6&lt;&gt;"",CW6=""),AND(EF6&gt;=EJ$29,EG6&gt;=EJ$33,EF6&lt;&gt;""),AND(FH6&gt;=FL$29,FI6&gt;=FL$33,FH6&lt;&gt;""),AND(GJ6&gt;=GN$29,GK6&gt;=GN$33,GJ6&lt;&gt;""),AND(HL6&gt;=HP$29,HM6&gt;=HP$33,HL6&lt;&gt;""),AND(IN6&gt;=IR$29,IO6&gt;=IR$33,IN6&lt;&gt;""),AND(JP6&gt;=JT$29,JQ6&gt;=JT$33,JP6&lt;&gt;""),AND(KR6&gt;=KV$29,KS6&gt;=KV$33,KR6&lt;&gt;""),AND(LT6&gt;=LX$29,LU6&gt;=LX$33,LT6&lt;&gt;""),AND(MV6&gt;=MZ$29,MW6&gt;=MZ$33,MV6&lt;&gt;""),AND(NX6&gt;=OB$29,NY6&gt;=OB$33,NX6&lt;&gt;""),AND(OZ6&gt;=PD$29,PA6&gt;=PD$33,OZ6&lt;&gt;""),AND(QB6&gt;=QF$29,QC6&gt;=QF$33,QB6&lt;&gt;"")),"Excellence",IF(K6="P","Worlds Team",IF(H6="P","National Team","")))))</f>
        <v>National Team</v>
      </c>
      <c r="K6" s="3" t="str">
        <f>IF(OR(AND(AU6&gt;=AY$28,AV6&gt;=AY$32,AU6&lt;&gt;"",AQ6=""),AND(BX6&gt;=CB$28,BY6&gt;=CB$32,BX6&lt;&gt;"",BT6=""),AND(DA6&gt;=DE$28,DB6&gt;=DE$32,DA6&lt;&gt;"",CW6=""),AND(EF6&gt;=EJ$28,EG6&gt;=EJ$32,EF6&lt;&gt;""),AND(FH6&gt;=FL$28,FI6&gt;=FL$32,FH6&lt;&gt;""),AND(GJ6&gt;=GN$28,GK6&gt;=GN$32,GJ6&lt;&gt;""),AND(HL6&gt;=HP$28,HM6&gt;=HP$32,HL6&lt;&gt;""),AND(IN6&gt;=IR$28,IO6&gt;=IR$32,IN6&lt;&gt;""),AND(JP6&gt;=JT$28,JQ6&gt;=JT$32,JP6&lt;&gt;""),AND(KR6&gt;=KV$28,KS6&gt;=KV$32,KR6&lt;&gt;""),AND(LT6&gt;=LX$28,LU6&gt;=LX$32,LT6&lt;&gt;""),AND(MV6&gt;=MZ$28,MW6&gt;=MZ$32,MV6&lt;&gt;""),AND(NX6&gt;=OB$28,NY6&gt;=OB$32,NX6&lt;&gt;""),AND(OZ6&gt;=PD$28,PA6&gt;=PD$32,OZ6&lt;&gt;""),AND(QB6&gt;=QF$28,QC6&gt;=QF$32,QB6&lt;&gt;"")),"P","")</f>
        <v/>
      </c>
      <c r="L6" s="8">
        <f>IF(COUNT(AS6,BV6,CY6)&gt;0,LARGE((AS6,BV6,CY6),1),0)</f>
        <v>44.399999999999991</v>
      </c>
      <c r="M6" s="8" t="str">
        <f>IF(L6=0,"",IF(L6=CY6,$CC$1,IF(L6=BV6,$AZ$1,IF(L6=AS6,$W$1,""))))</f>
        <v>2024 Nationals</v>
      </c>
      <c r="N6" s="8">
        <f>IF(COUNT(AS6,BV6,CY6)&gt;1,LARGE((AS6,BV6,CY6),2),0)</f>
        <v>42.79999999999999</v>
      </c>
      <c r="O6" s="8" t="str">
        <f>IF(N6=0,"",IF(N6=CY6,$CC$1,IF(N6=BV6,$AZ$1,IF(N6=AS6,$W$1,""))))</f>
        <v>2024 Elite Canada</v>
      </c>
      <c r="P6" s="8">
        <f>IF(COUNT(AT6,BW6,CZ6)&gt;0,LARGE((AT6,BW6,CZ6),1),0)</f>
        <v>22</v>
      </c>
      <c r="Q6" s="8" t="str">
        <f>IF(P6=0,"",IF(P6=CZ6,$CC$1,IF(P6=BW6,$AZ$1,IF(P6=AT6,$W$1,""))))</f>
        <v>2024 Elite Canada</v>
      </c>
      <c r="R6" s="8">
        <f>IF(MAX(AX6,CA6,DD6)&gt;0,MAX(AX6,CA6,DD6),0)</f>
        <v>43.699999999999996</v>
      </c>
      <c r="S6" s="8" t="str">
        <f>IF(R6=0,"",IF(R6=DD6,$CC$1,IF(R6=CA6,$AZ$1,IF(R6=AX6,$W$1,""))))</f>
        <v>2024 Nationals</v>
      </c>
      <c r="T6" s="8" t="str">
        <f>IF(MAX(DF6:DH6)&gt;0,MAX(DF6:DH6),"")</f>
        <v/>
      </c>
      <c r="U6" s="11" t="str">
        <f>IF(T6="","",IF(T6=DF6,"("&amp;DF$2&amp;")",IF(T6=DG6,"("&amp;DG$2&amp;")",IF(T6=DH6,"("&amp;DH$2&amp;")"))))</f>
        <v/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/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7"/>
      <c r="AR6" s="40" t="str">
        <f>IF(SUM(X6,AB6)&gt;0,SUM(X6,AB6),"")</f>
        <v/>
      </c>
      <c r="AS6" s="40" t="str">
        <f>IF(SUM(W6:X6,Z6:AB6,AD6)-Y6-AC6&gt;0,SUM(W6:X6,Z6:AB6,AD6)-Y6-AC6,"")</f>
        <v/>
      </c>
      <c r="AT6" s="40" t="str">
        <f>IF(SUM(AE6:AF6,AH6)-AG6&gt;0,SUM(AE6:AF6,AH6)-AG6,"")</f>
        <v/>
      </c>
      <c r="AU6" s="40" t="str">
        <f>IF(SUM(X6,AB6,AF6)&gt;0,SUM(X6,AB6,AF6),"")</f>
        <v/>
      </c>
      <c r="AV6" s="40" t="str">
        <f>IF(SUM(AS6,AT6)&gt;0,SUM(AS6,AT6),"")</f>
        <v/>
      </c>
      <c r="AW6" s="40" t="str">
        <f>IF(SUM(AJ6,AN6)&gt;0,SUM(AJ6,AN6),"")</f>
        <v/>
      </c>
      <c r="AX6" s="40" t="str">
        <f>IF(SUM(AI6:AJ6,AL6:AN6,AP6)-SUM(AK6,AO6)&gt;0,SUM(AI6:AJ6,AL6:AN6,AP6)-SUM(AK6,AO6),"")</f>
        <v/>
      </c>
      <c r="AY6" s="40" t="str">
        <f>IF(SUM(AS6,AT6,AX6)&gt;0,SUM(AS6,AT6,AX6),"")</f>
        <v/>
      </c>
      <c r="AZ6" s="18">
        <v>16.7</v>
      </c>
      <c r="BA6" s="18">
        <v>4.0999999999999996</v>
      </c>
      <c r="BB6" s="18">
        <v>0</v>
      </c>
      <c r="BC6" s="18">
        <v>0.3</v>
      </c>
      <c r="BD6" s="18">
        <v>17.5</v>
      </c>
      <c r="BE6" s="18">
        <v>3.9</v>
      </c>
      <c r="BF6" s="18">
        <v>0</v>
      </c>
      <c r="BG6" s="18">
        <v>0.3</v>
      </c>
      <c r="BH6" s="18">
        <v>17.8</v>
      </c>
      <c r="BI6" s="18">
        <v>3.9</v>
      </c>
      <c r="BJ6" s="18">
        <v>0</v>
      </c>
      <c r="BK6" s="18">
        <v>0.3</v>
      </c>
      <c r="BL6" s="18">
        <v>17</v>
      </c>
      <c r="BM6" s="18">
        <v>3.9</v>
      </c>
      <c r="BN6" s="18">
        <v>0</v>
      </c>
      <c r="BO6" s="18">
        <v>0.3</v>
      </c>
      <c r="BP6" s="18">
        <v>17.3</v>
      </c>
      <c r="BQ6" s="18">
        <v>4.0999999999999996</v>
      </c>
      <c r="BR6" s="18">
        <v>0</v>
      </c>
      <c r="BS6" s="18">
        <v>0.3</v>
      </c>
      <c r="BT6" s="28"/>
      <c r="BU6" s="11">
        <f>IF(SUM(BA6,BE6)&gt;0,SUM(BA6,BE6),"")</f>
        <v>8</v>
      </c>
      <c r="BV6" s="11">
        <f>IF(SUM(AZ6:BA6,BC6:BE6,BG6)-BB6-BF6&gt;0,SUM(AZ6:BA6,BC6:BE6,BG6)-BB6-BF6,"")</f>
        <v>42.79999999999999</v>
      </c>
      <c r="BW6" s="11">
        <f>IF(SUM(BH6:BI6,BK6)-BJ6&gt;0,SUM(BH6:BI6,BK6)-BJ6,"")</f>
        <v>22</v>
      </c>
      <c r="BX6" s="11">
        <f>IF(SUM(BA6,BE6,BI6)&gt;0,SUM(BA6,BE6,BI6),"")</f>
        <v>11.9</v>
      </c>
      <c r="BY6" s="11">
        <f>IF(SUM(BV6,BW6)&gt;0,SUM(BV6,BW6),"")</f>
        <v>64.799999999999983</v>
      </c>
      <c r="BZ6" s="11">
        <f>IF(SUM(BM6,BQ6)&gt;0,SUM(BM6,BQ6),"")</f>
        <v>8</v>
      </c>
      <c r="CA6" s="11">
        <f>IF(SUM(BL6:BM6,BO6:BQ6,BS6)-SUM(BN6,BR6)&gt;0,SUM(BL6:BM6,BO6:BQ6,BS6)-SUM(BN6,BR6),"")</f>
        <v>42.9</v>
      </c>
      <c r="CB6" s="11">
        <f>IF(SUM(BV6,BW6,CA6)&gt;0,SUM(BV6,BW6,CA6),"")</f>
        <v>107.69999999999999</v>
      </c>
      <c r="CC6" s="19">
        <v>16.7</v>
      </c>
      <c r="CD6" s="19">
        <v>4.5999999999999996</v>
      </c>
      <c r="CE6" s="19">
        <v>0</v>
      </c>
      <c r="CF6" s="19">
        <v>0.6</v>
      </c>
      <c r="CG6" s="19">
        <v>17.899999999999999</v>
      </c>
      <c r="CH6" s="19">
        <v>4.3</v>
      </c>
      <c r="CI6" s="19">
        <v>0</v>
      </c>
      <c r="CJ6" s="19">
        <v>0.3</v>
      </c>
      <c r="CK6" s="19">
        <v>17.5</v>
      </c>
      <c r="CL6" s="19">
        <v>4.0999999999999996</v>
      </c>
      <c r="CM6" s="19">
        <v>0</v>
      </c>
      <c r="CN6" s="19">
        <v>0.3</v>
      </c>
      <c r="CO6" s="19">
        <v>17.7</v>
      </c>
      <c r="CP6" s="19">
        <v>3.9</v>
      </c>
      <c r="CQ6" s="19">
        <v>0</v>
      </c>
      <c r="CR6" s="19">
        <v>0.3</v>
      </c>
      <c r="CS6" s="19">
        <v>17.399999999999999</v>
      </c>
      <c r="CT6" s="19">
        <v>4.0999999999999996</v>
      </c>
      <c r="CU6" s="19">
        <v>0</v>
      </c>
      <c r="CV6" s="19">
        <v>0.3</v>
      </c>
      <c r="CW6" s="27"/>
      <c r="CX6" s="40">
        <f>IF(SUM(CD6,CH6)&gt;0,SUM(CD6,CH6),"")</f>
        <v>8.8999999999999986</v>
      </c>
      <c r="CY6" s="40">
        <f>IF(SUM(CC6:CD6,CF6:CH6,CJ6)-CE6-CI6&gt;0,SUM(CC6:CD6,CF6:CH6,CJ6)-CE6-CI6,"")</f>
        <v>44.399999999999991</v>
      </c>
      <c r="CZ6" s="40">
        <f>IF(SUM(CK6:CL6,CN6)-CM6&gt;0,SUM(CK6:CL6,CN6)-CM6,"")</f>
        <v>21.900000000000002</v>
      </c>
      <c r="DA6" s="40">
        <f>IF(SUM(CD6,CH6,CL6)&gt;0,SUM(CD6,CH6,CL6),"")</f>
        <v>12.999999999999998</v>
      </c>
      <c r="DB6" s="40">
        <f>IF(SUM(CY6,CZ6)&gt;0,SUM(CY6,CZ6),"")</f>
        <v>66.3</v>
      </c>
      <c r="DC6" s="40">
        <f>IF(SUM(CP6,CT6)&gt;0,SUM(CP6,CT6),"")</f>
        <v>8</v>
      </c>
      <c r="DD6" s="40">
        <f>IF(SUM(CO6:CP6,CR6:CT6,CV6)-SUM(CQ6,CU6)&gt;0,SUM(CO6:CP6,CR6:CT6,CV6)-SUM(CQ6,CU6),"")</f>
        <v>43.699999999999996</v>
      </c>
      <c r="DE6" s="40">
        <f>IF(SUM(CY6,CZ6,DD6)&gt;0,SUM(CY6,CZ6,DD6),"")</f>
        <v>110</v>
      </c>
      <c r="DF6" s="50" t="str">
        <f>IF(MAX(ED6,FF6,GH6,HJ6,IL6,JN6,KP6,LR6,MT6,NV6,OX6,PZ6)-IF(N6="",0,N6)&gt;0.001,MAX(ED6,FF6,GH6,HJ6,IL6,JN6,KP6,LR6,MT6,NV6,OX6,PZ6)-IF(N6="",0,N6),"")</f>
        <v/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16.7</v>
      </c>
      <c r="QH6" s="22">
        <f>IF($CW6="P",CD6,(CD6+BA6)/2)</f>
        <v>4.3499999999999996</v>
      </c>
      <c r="QI6" s="22">
        <f>IF($CW6="P",CE6,(CE6+BB6)/2)</f>
        <v>0</v>
      </c>
      <c r="QJ6" s="22">
        <f>IF($CW6="P",CF6,(CF6+BC6)/2)</f>
        <v>0.44999999999999996</v>
      </c>
      <c r="QK6" s="22">
        <f>IF($CW6="P",CG6,(CG6+BD6)/2)</f>
        <v>17.7</v>
      </c>
      <c r="QL6" s="22">
        <f>IF($CW6="P",CH6,(CH6+BE6)/2)</f>
        <v>4.0999999999999996</v>
      </c>
      <c r="QM6" s="22">
        <f>IF($CW6="P",CI6,(CI6+BF6)/2)</f>
        <v>0</v>
      </c>
      <c r="QN6" s="22">
        <f>IF($CW6="P",CJ6,(CJ6+BG6)/2)</f>
        <v>0.3</v>
      </c>
      <c r="QO6" s="22">
        <f>IF($CW6="P",CK6,(CK6+BH6)/2)</f>
        <v>17.649999999999999</v>
      </c>
      <c r="QP6" s="22">
        <f>IF($CW6="P",CL6,(CL6+BI6)/2)</f>
        <v>4</v>
      </c>
      <c r="QQ6" s="22">
        <f>IF($CW6="P",CM6,(CM6+BJ6)/2)</f>
        <v>0</v>
      </c>
      <c r="QR6" s="22">
        <f>IF($CW6="P",CN6,(CN6+BK6)/2)</f>
        <v>0.3</v>
      </c>
      <c r="QS6" s="22">
        <f>IF($CW6="P",CO6,(CO6+BL6)/2)</f>
        <v>17.350000000000001</v>
      </c>
      <c r="QT6" s="22">
        <f>IF($CW6="P",CP6,(CP6+BM6)/2)</f>
        <v>3.9</v>
      </c>
      <c r="QU6" s="22">
        <f>IF($CW6="P",CQ6,(CQ6+BN6)/2)</f>
        <v>0</v>
      </c>
      <c r="QV6" s="22">
        <f>IF($CW6="P",CR6,(CR6+BO6)/2)</f>
        <v>0.3</v>
      </c>
      <c r="QW6" s="22">
        <f>IF($CW6="P",CS6,(CS6+BP6)/2)</f>
        <v>17.350000000000001</v>
      </c>
      <c r="QX6" s="22">
        <f>IF($CW6="P",CT6,(CT6+BQ6)/2)</f>
        <v>4.0999999999999996</v>
      </c>
      <c r="QY6" s="22">
        <f>IF($CW6="P",CU6,(CU6+BR6)/2)</f>
        <v>0</v>
      </c>
      <c r="QZ6" s="22">
        <f>IF($CW6="P",CV6,(CV6+BS6)/2)</f>
        <v>0.3</v>
      </c>
      <c r="RA6" s="27" t="s">
        <v>46</v>
      </c>
      <c r="RB6" s="40">
        <f>IF(SUM(QH6,QL6)&gt;0,SUM(QH6,QL6),"")</f>
        <v>8.4499999999999993</v>
      </c>
      <c r="RC6" s="40">
        <f>IF(SUM(QG6:QH6,QJ6:QL6,QN6)-QI6-QM6&gt;0,SUM(QG6:QH6,QJ6:QL6,QN6)-QI6-QM6,"")</f>
        <v>43.599999999999994</v>
      </c>
      <c r="RD6" s="40">
        <f>IF(SUM(QO6:QP6,QR6)-QQ6&gt;0,SUM(QO6:QP6,QR6)-QQ6,"")</f>
        <v>21.95</v>
      </c>
      <c r="RE6" s="40">
        <f>IF(SUM(QH6,QL6,QP6)&gt;0,SUM(QH6,QL6,QP6),"")</f>
        <v>12.45</v>
      </c>
      <c r="RF6" s="40">
        <f>IF(SUM(RC6,RD6)&gt;0,SUM(RC6,RD6),"")</f>
        <v>65.55</v>
      </c>
      <c r="RG6" s="40">
        <f>IF(SUM(QT6,QX6)&gt;0,SUM(QT6,QX6),"")</f>
        <v>8</v>
      </c>
      <c r="RH6" s="40">
        <f>IF(SUM(QS6:QT6,QV6:QX6,QZ6)-SUM(QU6,QY6)&gt;0,SUM(QS6:QT6,QV6:QX6,QZ6)-SUM(QU6,QY6),"")</f>
        <v>43.300000000000004</v>
      </c>
      <c r="RI6" s="40">
        <f>IF(SUM(RC6,RD6,RH6)&gt;0,SUM(RC6,RD6,RH6),"")</f>
        <v>108.85</v>
      </c>
    </row>
    <row r="7" spans="1:477" x14ac:dyDescent="0.2">
      <c r="A7" s="4" cm="1">
        <f t="array" ref="A7">IF(AND(J7&lt;&gt;"",J7&lt;&gt;"No DD"),SUMPRODUCT((J$4:J$25&lt;&gt;"")*(J$4:J$25&lt;&gt;"No DD")*(F$4:F$25&gt;F7))+1,IF(J7="No DD",SUMPRODUCT((J$4:J$25="No DD")*(F$4:F$25&gt;F7))+1+SUMPRODUCT((J$4:J$25&lt;&gt;"")*(J$4:J$25&lt;&gt;"No DD")),""))</f>
        <v>4</v>
      </c>
      <c r="B7" s="4" t="str" cm="1">
        <f t="array" ref="B7">IF(AND(J7&lt;&gt;"",J7&lt;&gt;"No DD",G7=""),SUMPRODUCT((J$4:J$25&lt;&gt;"")*(J$4:J$25&lt;&gt;"No DD")*(G$4:G$25="")*(F$4:F$25&gt;F7))+1,IF(J7="No DD",SUMPRODUCT((J$4:J$25="No DD")*(F$4:F$25&gt;F7)*(G$4:G$25=""))+1+SUMPRODUCT((J$4:J$25&lt;&gt;"")*(G$4:G$25="")*(J$4:J$25&lt;&gt;"No DD")),""))</f>
        <v/>
      </c>
      <c r="C7" s="5" t="s">
        <v>107</v>
      </c>
      <c r="D7" s="4" t="s">
        <v>4</v>
      </c>
      <c r="E7" s="4">
        <v>2003</v>
      </c>
      <c r="F7" s="9">
        <f>SUM(L7:T7)+SUM(L7:P7)*0.0000001+SUM(L7)*0.0000000000001</f>
        <v>149.30001016000443</v>
      </c>
      <c r="G7" s="66" t="s">
        <v>46</v>
      </c>
      <c r="H7" s="3" t="str">
        <f>IF(OR(AND(AR7&gt;=AY$27,AS7&gt;=AY$31,AR7&lt;&gt;"",AQ7=""),AND(AW7&gt;=AY$27,AX7&gt;=AY$31,AW7&lt;&gt;"",AQ7=""),AND(BU7&gt;=CB$27,BV7&gt;=CB$31,BU7&lt;&gt;"",BT7=""),AND(BZ7&gt;=CB$27,CA7&gt;=CB$31,BZ7&lt;&gt;"",BT7=""),AND(CX7&gt;=DE$27,CY7&gt;=DE$31,CX7&lt;&gt;"",CW7=""),AND(DC7&gt;=DE$27,DD7&gt;=DE$31,DC7&lt;&gt;""),AND(EC7&gt;=EJ$27,ED7&gt;=EJ$31,EC7&lt;&gt;""),AND(EH7&gt;=EJ$27,EI7&gt;=EJ$31,EH7&lt;&gt;""),AND(FE7&gt;=FL$27,FF7&gt;=FL$31,FE7&lt;&gt;""),AND(FJ7&gt;=FL$27,FK7&gt;=FL$31,FJ7&lt;&gt;""),AND(GG7&gt;=GN$27,GH7&gt;=GN$31,GG7&lt;&gt;""),AND(GL7&gt;=GN$27,GM7&gt;=GN$31,GL7&lt;&gt;""),AND(HI7&gt;=HP$27,HJ7&gt;=HP$31,HI7&lt;&gt;""),AND(HN7&gt;=HP$27,HO7&gt;=HP$31,HN7&lt;&gt;""),AND(IK7&gt;=IR$27,IL7&gt;=IR$31,IK7&lt;&gt;""),AND(IP7&gt;=IR$27,IQ7&gt;=IR$31,IP7&lt;&gt;""),AND(JM7&gt;=JT$27,JN7&gt;=JT$31,JM7&lt;&gt;""),AND(JR7&gt;=JT$27,JS7&gt;=JT$31,JR7&lt;&gt;""),AND(KO7&gt;=KV$27,KP7&gt;=KV$31,KO7&lt;&gt;""),AND(KT7&gt;=KV$27,KU7&gt;=KV$31,KT7&lt;&gt;""),AND(LQ7&gt;=LX$27,LR7&gt;=LX$31,LQ7&lt;&gt;""),AND(LV7&gt;=LX$27,LW7&gt;=LX$31,LV7&lt;&gt;""),AND(MS7&gt;=MZ$27,MT7&gt;=MZ$31,MS7&lt;&gt;""),AND(MX7&gt;=MZ$27,MY7&gt;=MZ$31,MX7&lt;&gt;""),AND(NU7&gt;=OB$27,NV7&gt;=OB$31,NU7&lt;&gt;""),AND(NZ7&gt;=OB$27,OA7&gt;=OB$31,NZ7&lt;&gt;""),AND(OW7&gt;=PD$27,OX7&gt;=PD$31,OW7&lt;&gt;""),AND(PB7&gt;=PD$27,PC7&gt;=PD$31,PB7&lt;&gt;""),AND(PY7&gt;=QF$27,PZ7&gt;=QF$31,PY7&lt;&gt;""),AND(QD7&gt;=QF$27,QE7&gt;=QF$31,QD7&lt;&gt;"")),"P","")</f>
        <v>P</v>
      </c>
      <c r="I7" s="3" t="str">
        <f>IF(OR(AND(AS7&gt;=AY$31,AS7&lt;&gt;"",AQ7=""),AND(AX7&gt;=AY$31,AX7&lt;&gt;"",AQ7=""),AND(BV7&gt;=CB$31,BV7&lt;&gt;"",BT7=""),AND(CA7&gt;=CB$31,CA7&lt;&gt;"",BT7=""),AND(CY7&gt;=DE$31,CY7&lt;&gt;"",CW7=""),AND(DD7&gt;=DE$31,DD7&lt;&gt;"",CW7=""),AND(ED7&gt;=EJ$31,ED7&lt;&gt;""),AND(EI7&gt;=EJ$31,EI7&lt;&gt;""),AND(FF7&gt;=FL$31,FF7&lt;&gt;""),AND(FK7&gt;=FL$31,FK7&lt;&gt;""),AND(GH7&gt;=GN$31,GH7&lt;&gt;""),AND(GM7&gt;=GN$31,GM7&lt;&gt;""),AND(HJ7&gt;=HP$31,HJ7&lt;&gt;""),AND(HO7&gt;=HP$31,HO7&lt;&gt;""),AND(IL7&gt;=IR$31,IL7&lt;&gt;""),AND(IQ7&gt;=IR$31,IQ7&lt;&gt;""),AND(JN7&gt;=JT$31,JN7&lt;&gt;""),AND(JS7&gt;=JT$31,JS7&lt;&gt;""),AND(KP7&gt;=KV$31,KP7&lt;&gt;""),AND(KU7&gt;=KV$31,KU7&lt;&gt;""),AND(LR7&gt;=LX$31,LR7&lt;&gt;""),AND(LW7&gt;=LX$31,LW7&lt;&gt;""),AND(MT7&gt;=MZ$31,MT7&lt;&gt;""),AND(MY7&gt;=MZ$31,MY7&lt;&gt;""),AND(NV7&gt;=OB$31,NV7&lt;&gt;""),AND(OA7&gt;=OB$31,OA7&lt;&gt;""),AND(OX7&gt;=PD$31,OX7&lt;&gt;""),AND(PC7&gt;=PD$31,PC7&lt;&gt;""),AND(PZ7&gt;=QF$31,PZ7&lt;&gt;""),AND(QE7&gt;=QF$31,QE7&lt;&gt;"")),"P","")</f>
        <v>P</v>
      </c>
      <c r="J7" s="36" t="str">
        <f>IF(AND(I7="P",H7=""),"No DD",IF(OR(AND(AU7&gt;=AY$30,AV7&gt;=AY$34,AU7&lt;&gt;"",AQ7=""),AND(BX7&gt;=CB$30,BY7&gt;=CB$34,BX7&lt;&gt;"",BT7=""),AND(DA7&gt;=DE$30,DB7&gt;=DE$34,DA7&lt;&gt;"",CW7=""),AND(EF7&gt;=EJ$30,EG7&gt;=EJ$34,EF7&lt;&gt;""),AND(FH7&gt;=FL$30,FI7&gt;=FL$34,FH7&lt;&gt;""),AND(GJ7&gt;=GN$30,GK7&gt;=GN$34,GJ7&lt;&gt;""),AND(HL7&gt;=HP$30,HM7&gt;=HP$34,HL7&lt;&gt;""),AND(IN7&gt;=IR$30,IO7&gt;=IR$34,IN7&lt;&gt;""),AND(JP7&gt;=JT$30,JQ7&gt;=JT$34,JP7&lt;&gt;""),AND(KR7&gt;=KV$30,KS7&gt;=KV$34,KR7&lt;&gt;""),AND(LT7&gt;=LX$30,LU7&gt;=LX$34,LT7&lt;&gt;""),AND(MV7&gt;=MZ$30,MW7&gt;=MZ$34,MV7&lt;&gt;""),AND(NX7&gt;=OB$30,NY7&gt;=OB$34,NX7&lt;&gt;""),AND(OZ7&gt;=PD$30,PA7&gt;=PD$34,OZ7&lt;&gt;""),AND(QB7&gt;=QF$30,QC7&gt;=QF$34,QB7&lt;&gt;"")),"Merit",IF(OR(AND(AU7&gt;=AY$29,AV7&gt;=AY$33,AU7&lt;&gt;"",AQ7=""),AND(BX7&gt;=CB$29,BY7&gt;=CB$33,BX7&lt;&gt;"",BT7=""),AND(DA7&gt;=DE$29,DB7&gt;=DE$33,DA7&lt;&gt;"",CW7=""),AND(EF7&gt;=EJ$29,EG7&gt;=EJ$33,EF7&lt;&gt;""),AND(FH7&gt;=FL$29,FI7&gt;=FL$33,FH7&lt;&gt;""),AND(GJ7&gt;=GN$29,GK7&gt;=GN$33,GJ7&lt;&gt;""),AND(HL7&gt;=HP$29,HM7&gt;=HP$33,HL7&lt;&gt;""),AND(IN7&gt;=IR$29,IO7&gt;=IR$33,IN7&lt;&gt;""),AND(JP7&gt;=JT$29,JQ7&gt;=JT$33,JP7&lt;&gt;""),AND(KR7&gt;=KV$29,KS7&gt;=KV$33,KR7&lt;&gt;""),AND(LT7&gt;=LX$29,LU7&gt;=LX$33,LT7&lt;&gt;""),AND(MV7&gt;=MZ$29,MW7&gt;=MZ$33,MV7&lt;&gt;""),AND(NX7&gt;=OB$29,NY7&gt;=OB$33,NX7&lt;&gt;""),AND(OZ7&gt;=PD$29,PA7&gt;=PD$33,OZ7&lt;&gt;""),AND(QB7&gt;=QF$29,QC7&gt;=QF$33,QB7&lt;&gt;"")),"Excellence",IF(K7="P","Worlds Team",IF(H7="P","National Team","")))))</f>
        <v>National Team</v>
      </c>
      <c r="K7" s="3" t="str">
        <f>IF(OR(AND(AU7&gt;=AY$28,AV7&gt;=AY$32,AU7&lt;&gt;"",AQ7=""),AND(BX7&gt;=CB$28,BY7&gt;=CB$32,BX7&lt;&gt;"",BT7=""),AND(DA7&gt;=DE$28,DB7&gt;=DE$32,DA7&lt;&gt;"",CW7=""),AND(EF7&gt;=EJ$28,EG7&gt;=EJ$32,EF7&lt;&gt;""),AND(FH7&gt;=FL$28,FI7&gt;=FL$32,FH7&lt;&gt;""),AND(GJ7&gt;=GN$28,GK7&gt;=GN$32,GJ7&lt;&gt;""),AND(HL7&gt;=HP$28,HM7&gt;=HP$32,HL7&lt;&gt;""),AND(IN7&gt;=IR$28,IO7&gt;=IR$32,IN7&lt;&gt;""),AND(JP7&gt;=JT$28,JQ7&gt;=JT$32,JP7&lt;&gt;""),AND(KR7&gt;=KV$28,KS7&gt;=KV$32,KR7&lt;&gt;""),AND(LT7&gt;=LX$28,LU7&gt;=LX$32,LT7&lt;&gt;""),AND(MV7&gt;=MZ$28,MW7&gt;=MZ$32,MV7&lt;&gt;""),AND(NX7&gt;=OB$28,NY7&gt;=OB$32,NX7&lt;&gt;""),AND(OZ7&gt;=PD$28,PA7&gt;=PD$32,OZ7&lt;&gt;""),AND(QB7&gt;=QF$28,QC7&gt;=QF$32,QB7&lt;&gt;"")),"P","")</f>
        <v/>
      </c>
      <c r="L7" s="8">
        <f>IF(COUNT(AS7,BV7,CY7)&gt;0,LARGE((AS7,BV7,CY7),1),0)</f>
        <v>44.300000000000004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37.099999999999987</v>
      </c>
      <c r="O7" s="8" t="str">
        <f>IF(N7=0,"",IF(N7=CY7,$CC$1,IF(N7=BV7,$AZ$1,IF(N7=AS7,$W$1,""))))</f>
        <v>2024 Elite Canada</v>
      </c>
      <c r="P7" s="8">
        <f>IF(COUNT(AT7,BW7,CZ7)&gt;0,LARGE((AT7,BW7,CZ7),1),0)</f>
        <v>20.200000000000003</v>
      </c>
      <c r="Q7" s="8" t="str">
        <f>IF(P7=0,"",IF(P7=CZ7,$CC$1,IF(P7=BW7,$AZ$1,IF(P7=AT7,$W$1,""))))</f>
        <v>2023 3rd Domestic Trial</v>
      </c>
      <c r="R7" s="8">
        <f>IF(MAX(AX7,CA7,DD7)&gt;0,MAX(AX7,CA7,DD7),0)</f>
        <v>41.4</v>
      </c>
      <c r="S7" s="8" t="str">
        <f>IF(R7=0,"",IF(R7=DD7,$CC$1,IF(R7=CA7,$AZ$1,IF(R7=AX7,$W$1,""))))</f>
        <v>2024 Elite Canada</v>
      </c>
      <c r="T7" s="8">
        <f>IF(MAX(DF7:DH7)&gt;0,MAX(DF7:DH7),"")</f>
        <v>6.3000000000000114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USA (Aug 5)</v>
      </c>
      <c r="W7" s="19">
        <v>17.5</v>
      </c>
      <c r="X7" s="19">
        <v>4.3</v>
      </c>
      <c r="Y7" s="19">
        <v>0</v>
      </c>
      <c r="Z7" s="19">
        <v>0.3</v>
      </c>
      <c r="AA7" s="19">
        <v>17</v>
      </c>
      <c r="AB7" s="19">
        <v>4.5999999999999996</v>
      </c>
      <c r="AC7" s="19">
        <v>0</v>
      </c>
      <c r="AD7" s="19">
        <v>0.6</v>
      </c>
      <c r="AE7" s="19">
        <v>15</v>
      </c>
      <c r="AF7" s="19">
        <v>4.5999999999999996</v>
      </c>
      <c r="AG7" s="19">
        <v>0</v>
      </c>
      <c r="AH7" s="19">
        <v>0.6</v>
      </c>
      <c r="AI7" s="19">
        <v>15.1</v>
      </c>
      <c r="AJ7" s="19">
        <v>3.9</v>
      </c>
      <c r="AK7" s="19">
        <v>0.2</v>
      </c>
      <c r="AL7" s="19">
        <v>0.3</v>
      </c>
      <c r="AM7" s="19">
        <v>16.899999999999999</v>
      </c>
      <c r="AN7" s="19">
        <v>4.8</v>
      </c>
      <c r="AO7" s="19">
        <v>0</v>
      </c>
      <c r="AP7" s="19">
        <v>0.6</v>
      </c>
      <c r="AQ7" s="27"/>
      <c r="AR7" s="40">
        <f>IF(SUM(X7,AB7)&gt;0,SUM(X7,AB7),"")</f>
        <v>8.8999999999999986</v>
      </c>
      <c r="AS7" s="40">
        <f>IF(SUM(W7:X7,Z7:AB7,AD7)-Y7-AC7&gt;0,SUM(W7:X7,Z7:AB7,AD7)-Y7-AC7,"")</f>
        <v>44.300000000000004</v>
      </c>
      <c r="AT7" s="40">
        <f>IF(SUM(AE7:AF7,AH7)-AG7&gt;0,SUM(AE7:AF7,AH7)-AG7,"")</f>
        <v>20.200000000000003</v>
      </c>
      <c r="AU7" s="40">
        <f>IF(SUM(X7,AB7,AF7)&gt;0,SUM(X7,AB7,AF7),"")</f>
        <v>13.499999999999998</v>
      </c>
      <c r="AV7" s="40">
        <f>IF(SUM(AS7,AT7)&gt;0,SUM(AS7,AT7),"")</f>
        <v>64.5</v>
      </c>
      <c r="AW7" s="40">
        <f>IF(SUM(AJ7,AN7)&gt;0,SUM(AJ7,AN7),"")</f>
        <v>8.6999999999999993</v>
      </c>
      <c r="AX7" s="40">
        <f>IF(SUM(AI7:AJ7,AL7:AN7,AP7)-SUM(AK7,AO7)&gt;0,SUM(AI7:AJ7,AL7:AN7,AP7)-SUM(AK7,AO7),"")</f>
        <v>41.4</v>
      </c>
      <c r="AY7" s="40">
        <f>IF(SUM(AS7,AT7,AX7)&gt;0,SUM(AS7,AT7,AX7),"")</f>
        <v>105.9</v>
      </c>
      <c r="AZ7" s="18">
        <v>16.5</v>
      </c>
      <c r="BA7" s="18">
        <v>3.4</v>
      </c>
      <c r="BB7" s="18">
        <v>0.2</v>
      </c>
      <c r="BC7" s="18">
        <v>0.3</v>
      </c>
      <c r="BD7" s="18">
        <v>17.899999999999999</v>
      </c>
      <c r="BE7" s="18">
        <v>1.9</v>
      </c>
      <c r="BF7" s="18">
        <v>3</v>
      </c>
      <c r="BG7" s="18">
        <v>0.3</v>
      </c>
      <c r="BH7" s="18">
        <v>15.8</v>
      </c>
      <c r="BI7" s="18">
        <v>2.9</v>
      </c>
      <c r="BJ7" s="18">
        <v>0</v>
      </c>
      <c r="BK7" s="18">
        <v>0.3</v>
      </c>
      <c r="BL7" s="18">
        <v>16.5</v>
      </c>
      <c r="BM7" s="18">
        <v>6.1</v>
      </c>
      <c r="BN7" s="18">
        <v>0</v>
      </c>
      <c r="BO7" s="18">
        <v>0.3</v>
      </c>
      <c r="BP7" s="18">
        <v>17.3</v>
      </c>
      <c r="BQ7" s="18">
        <v>1.9</v>
      </c>
      <c r="BR7" s="18">
        <v>1</v>
      </c>
      <c r="BS7" s="18">
        <v>0.3</v>
      </c>
      <c r="BT7" s="28"/>
      <c r="BU7" s="11">
        <f>IF(SUM(BA7,BE7)&gt;0,SUM(BA7,BE7),"")</f>
        <v>5.3</v>
      </c>
      <c r="BV7" s="11">
        <f>IF(SUM(AZ7:BA7,BC7:BE7,BG7)-BB7-BF7&gt;0,SUM(AZ7:BA7,BC7:BE7,BG7)-BB7-BF7,"")</f>
        <v>37.099999999999987</v>
      </c>
      <c r="BW7" s="11">
        <f>IF(SUM(BH7:BI7,BK7)-BJ7&gt;0,SUM(BH7:BI7,BK7)-BJ7,"")</f>
        <v>19</v>
      </c>
      <c r="BX7" s="11">
        <f>IF(SUM(BA7,BE7,BI7)&gt;0,SUM(BA7,BE7,BI7),"")</f>
        <v>8.1999999999999993</v>
      </c>
      <c r="BY7" s="11">
        <f>IF(SUM(BV7,BW7)&gt;0,SUM(BV7,BW7),"")</f>
        <v>56.099999999999987</v>
      </c>
      <c r="BZ7" s="11">
        <f>IF(SUM(BM7,BQ7)&gt;0,SUM(BM7,BQ7),"")</f>
        <v>8</v>
      </c>
      <c r="CA7" s="11">
        <f>IF(SUM(BL7:BM7,BO7:BQ7,BS7)-SUM(BN7,BR7)&gt;0,SUM(BL7:BM7,BO7:BQ7,BS7)-SUM(BN7,BR7),"")</f>
        <v>41.4</v>
      </c>
      <c r="CB7" s="11">
        <f>IF(SUM(BV7,BW7,CA7)&gt;0,SUM(BV7,BW7,CA7),"")</f>
        <v>97.499999999999986</v>
      </c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27"/>
      <c r="CX7" s="40" t="str">
        <f>IF(SUM(CD7,CH7)&gt;0,SUM(CD7,CH7),"")</f>
        <v/>
      </c>
      <c r="CY7" s="40" t="str">
        <f>IF(SUM(CC7:CD7,CF7:CH7,CJ7)-CE7-CI7&gt;0,SUM(CC7:CD7,CF7:CH7,CJ7)-CE7-CI7,"")</f>
        <v/>
      </c>
      <c r="CZ7" s="40" t="str">
        <f>IF(SUM(CK7:CL7,CN7)-CM7&gt;0,SUM(CK7:CL7,CN7)-CM7,"")</f>
        <v/>
      </c>
      <c r="DA7" s="40" t="str">
        <f>IF(SUM(CD7,CH7,CL7)&gt;0,SUM(CD7,CH7,CL7),"")</f>
        <v/>
      </c>
      <c r="DB7" s="40" t="str">
        <f>IF(SUM(CY7,CZ7)&gt;0,SUM(CY7,CZ7),"")</f>
        <v/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 t="str">
        <f>IF(SUM(CY7,CZ7,DD7)&gt;0,SUM(CY7,CZ7,DD7),"")</f>
        <v/>
      </c>
      <c r="DF7" s="50">
        <f>IF(MAX(ED7,FF7,GH7,HJ7,IL7,JN7,KP7,LR7,MT7,NV7,OX7,PZ7)-IF(N7="",0,N7)&gt;0.001,MAX(ED7,FF7,GH7,HJ7,IL7,JN7,KP7,LR7,MT7,NV7,OX7,PZ7)-IF(N7="",0,N7),"")</f>
        <v>6.3000000000000114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>
        <v>17.3</v>
      </c>
      <c r="EL7" s="18">
        <v>3.9</v>
      </c>
      <c r="EM7" s="18">
        <v>0</v>
      </c>
      <c r="EN7" s="18">
        <v>0</v>
      </c>
      <c r="EO7" s="18">
        <v>18.100000000000001</v>
      </c>
      <c r="EP7" s="18">
        <v>4.0999999999999996</v>
      </c>
      <c r="EQ7" s="18">
        <v>0</v>
      </c>
      <c r="ER7" s="18">
        <v>0</v>
      </c>
      <c r="ES7" s="18"/>
      <c r="ET7" s="18"/>
      <c r="EU7" s="18"/>
      <c r="EV7" s="18"/>
      <c r="EW7" s="18">
        <v>17.7</v>
      </c>
      <c r="EX7" s="18">
        <v>5</v>
      </c>
      <c r="EY7" s="18">
        <v>0</v>
      </c>
      <c r="EZ7" s="18">
        <v>0</v>
      </c>
      <c r="FA7" s="18"/>
      <c r="FB7" s="18"/>
      <c r="FC7" s="18"/>
      <c r="FD7" s="18"/>
      <c r="FE7" s="11">
        <f>IF(SUM(EL7,EP7)&gt;0,SUM(EL7,EP7),"")</f>
        <v>8</v>
      </c>
      <c r="FF7" s="11">
        <f>IF(SUM(EK7:EL7,EN7:EP7,ER7)-EM7-EQ7&gt;0,SUM(EK7:EL7,EN7:EP7,ER7)-EM7-EQ7,"")</f>
        <v>43.4</v>
      </c>
      <c r="FG7" s="11" t="str">
        <f>IF(SUM(ES7:ET7,EV7)-EU7&gt;0,SUM(ES7:ET7,EV7)-EU7,"")</f>
        <v/>
      </c>
      <c r="FH7" s="11">
        <f>IF(SUM(EL7,EP7,ET7)&gt;0,SUM(EL7,EP7,ET7),"")</f>
        <v>8</v>
      </c>
      <c r="FI7" s="11">
        <f>IF(SUM(FF7,FG7)&gt;0,SUM(FF7,FG7),"")</f>
        <v>43.4</v>
      </c>
      <c r="FJ7" s="11">
        <f>IF(SUM(EX7,FB7)&gt;0,SUM(EX7,FB7),"")</f>
        <v>5</v>
      </c>
      <c r="FK7" s="11">
        <f>IF(SUM(EW7:EX7,EZ7:FB7,FD7)-SUM(EY7,FC7)&gt;0,SUM(EW7:EX7,EZ7:FB7,FD7)-SUM(EY7,FC7),"")</f>
        <v>22.7</v>
      </c>
      <c r="FL7" s="11">
        <f>IF(SUM(FF7,FG7,FK7)&gt;0,SUM(FF7,FG7,FK7),"")</f>
        <v>66.099999999999994</v>
      </c>
      <c r="FM7" s="17">
        <v>16.8</v>
      </c>
      <c r="FN7" s="17">
        <v>4.5999999999999996</v>
      </c>
      <c r="FO7" s="17">
        <v>0.2</v>
      </c>
      <c r="FP7" s="17">
        <v>0</v>
      </c>
      <c r="FQ7" s="17">
        <v>16.899999999999999</v>
      </c>
      <c r="FR7" s="17">
        <v>3.2</v>
      </c>
      <c r="FS7" s="17">
        <v>0.4</v>
      </c>
      <c r="FT7" s="17">
        <v>0</v>
      </c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>
        <f>IF(SUM(FN7,FR7)&gt;0,SUM(FN7,FR7),"")</f>
        <v>7.8</v>
      </c>
      <c r="GH7" s="40">
        <f>IF(SUM(FM7:FN7,FP7:FR7,FT7)-FO7-FS7&gt;0,SUM(FM7:FN7,FP7:FR7,FT7)-FO7-FS7,"")</f>
        <v>40.9</v>
      </c>
      <c r="GI7" s="40" t="str">
        <f>IF(SUM(FU7:FV7,FX7)-FW7&gt;0,SUM(FU7:FV7,FX7)-FW7,"")</f>
        <v/>
      </c>
      <c r="GJ7" s="40">
        <f>IF(SUM(FN7,FR7,FV7)&gt;0,SUM(FN7,FR7,FV7),"")</f>
        <v>7.8</v>
      </c>
      <c r="GK7" s="40">
        <f>IF(SUM(GH7,GI7)&gt;0,SUM(GH7,GI7),"")</f>
        <v>40.9</v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>
        <f>IF(SUM(GH7,GI7,GM7)&gt;0,SUM(GH7,GI7,GM7),"")</f>
        <v>40.9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8.25</v>
      </c>
      <c r="QH7" s="22">
        <f>IF($CW7="P",CD7,(CD7+BA7)/2)</f>
        <v>1.7</v>
      </c>
      <c r="QI7" s="22">
        <f>IF($CW7="P",CE7,(CE7+BB7)/2)</f>
        <v>0.1</v>
      </c>
      <c r="QJ7" s="22">
        <f>IF($CW7="P",CF7,(CF7+BC7)/2)</f>
        <v>0.15</v>
      </c>
      <c r="QK7" s="22">
        <f>IF($CW7="P",CG7,(CG7+BD7)/2)</f>
        <v>8.9499999999999993</v>
      </c>
      <c r="QL7" s="22">
        <f>IF($CW7="P",CH7,(CH7+BE7)/2)</f>
        <v>0.95</v>
      </c>
      <c r="QM7" s="22">
        <f>IF($CW7="P",CI7,(CI7+BF7)/2)</f>
        <v>1.5</v>
      </c>
      <c r="QN7" s="22">
        <f>IF($CW7="P",CJ7,(CJ7+BG7)/2)</f>
        <v>0.15</v>
      </c>
      <c r="QO7" s="22">
        <f>IF($CW7="P",CK7,(CK7+BH7)/2)</f>
        <v>7.9</v>
      </c>
      <c r="QP7" s="22">
        <f>IF($CW7="P",CL7,(CL7+BI7)/2)</f>
        <v>1.45</v>
      </c>
      <c r="QQ7" s="22">
        <f>IF($CW7="P",CM7,(CM7+BJ7)/2)</f>
        <v>0</v>
      </c>
      <c r="QR7" s="22">
        <f>IF($CW7="P",CN7,(CN7+BK7)/2)</f>
        <v>0.15</v>
      </c>
      <c r="QS7" s="22">
        <f>IF($CW7="P",CO7,(CO7+BL7)/2)</f>
        <v>8.25</v>
      </c>
      <c r="QT7" s="22">
        <f>IF($CW7="P",CP7,(CP7+BM7)/2)</f>
        <v>3.05</v>
      </c>
      <c r="QU7" s="22">
        <f>IF($CW7="P",CQ7,(CQ7+BN7)/2)</f>
        <v>0</v>
      </c>
      <c r="QV7" s="22">
        <f>IF($CW7="P",CR7,(CR7+BO7)/2)</f>
        <v>0.15</v>
      </c>
      <c r="QW7" s="22">
        <f>IF($CW7="P",CS7,(CS7+BP7)/2)</f>
        <v>8.65</v>
      </c>
      <c r="QX7" s="22">
        <f>IF($CW7="P",CT7,(CT7+BQ7)/2)</f>
        <v>0.95</v>
      </c>
      <c r="QY7" s="22">
        <f>IF($CW7="P",CU7,(CU7+BR7)/2)</f>
        <v>0.5</v>
      </c>
      <c r="QZ7" s="22">
        <f>IF($CW7="P",CV7,(CV7+BS7)/2)</f>
        <v>0.15</v>
      </c>
      <c r="RA7" s="27" t="s">
        <v>46</v>
      </c>
      <c r="RB7" s="40">
        <f>IF(SUM(QH7,QL7)&gt;0,SUM(QH7,QL7),"")</f>
        <v>2.65</v>
      </c>
      <c r="RC7" s="40">
        <f>IF(SUM(QG7:QH7,QJ7:QL7,QN7)-QI7-QM7&gt;0,SUM(QG7:QH7,QJ7:QL7,QN7)-QI7-QM7,"")</f>
        <v>18.549999999999994</v>
      </c>
      <c r="RD7" s="40">
        <f>IF(SUM(QO7:QP7,QR7)-QQ7&gt;0,SUM(QO7:QP7,QR7)-QQ7,"")</f>
        <v>9.5</v>
      </c>
      <c r="RE7" s="40">
        <f>IF(SUM(QH7,QL7,QP7)&gt;0,SUM(QH7,QL7,QP7),"")</f>
        <v>4.0999999999999996</v>
      </c>
      <c r="RF7" s="40">
        <f>IF(SUM(RC7,RD7)&gt;0,SUM(RC7,RD7),"")</f>
        <v>28.049999999999994</v>
      </c>
      <c r="RG7" s="40">
        <f>IF(SUM(QT7,QX7)&gt;0,SUM(QT7,QX7),"")</f>
        <v>4</v>
      </c>
      <c r="RH7" s="40">
        <f>IF(SUM(QS7:QT7,QV7:QX7,QZ7)-SUM(QU7,QY7)&gt;0,SUM(QS7:QT7,QV7:QX7,QZ7)-SUM(QU7,QY7),"")</f>
        <v>20.7</v>
      </c>
      <c r="RI7" s="40">
        <f>IF(SUM(RC7,RD7,RH7)&gt;0,SUM(RC7,RD7,RH7),"")</f>
        <v>48.749999999999993</v>
      </c>
    </row>
    <row r="8" spans="1:477" x14ac:dyDescent="0.2">
      <c r="A8" s="4" cm="1">
        <f t="array" ref="A8">IF(AND(J8&lt;&gt;"",J8&lt;&gt;"No DD"),SUMPRODUCT((J$4:J$25&lt;&gt;"")*(J$4:J$25&lt;&gt;"No DD")*(F$4:F$25&gt;F8))+1,IF(J8="No DD",SUMPRODUCT((J$4:J$25="No DD")*(F$4:F$25&gt;F8))+1+SUMPRODUCT((J$4:J$25&lt;&gt;"")*(J$4:J$25&lt;&gt;"No DD")),""))</f>
        <v>5</v>
      </c>
      <c r="B8" s="4" cm="1">
        <f t="array" ref="B8">IF(AND(J8&lt;&gt;"",J8&lt;&gt;"No DD",G8=""),SUMPRODUCT((J$4:J$25&lt;&gt;"")*(J$4:J$25&lt;&gt;"No DD")*(G$4:G$25="")*(F$4:F$25&gt;F8))+1,IF(J8="No DD",SUMPRODUCT((J$4:J$25="No DD")*(F$4:F$25&gt;F8)*(G$4:G$25=""))+1+SUMPRODUCT((J$4:J$25&lt;&gt;"")*(G$4:G$25="")*(J$4:J$25&lt;&gt;"No DD")),""))</f>
        <v>1</v>
      </c>
      <c r="C8" s="5" t="s">
        <v>186</v>
      </c>
      <c r="D8" s="4" t="s">
        <v>3</v>
      </c>
      <c r="E8" s="4">
        <v>2007</v>
      </c>
      <c r="F8" s="9">
        <f>SUM(L8:T8)+SUM(L8:P8)*0.0000001+SUM(L8)*0.0000000000001</f>
        <v>148.50001045000425</v>
      </c>
      <c r="G8" s="66"/>
      <c r="H8" s="3" t="str">
        <f>IF(OR(AND(AR8&gt;=AY$27,AS8&gt;=AY$31,AR8&lt;&gt;"",AQ8=""),AND(AW8&gt;=AY$27,AX8&gt;=AY$31,AW8&lt;&gt;"",AQ8=""),AND(BU8&gt;=CB$27,BV8&gt;=CB$31,BU8&lt;&gt;"",BT8=""),AND(BZ8&gt;=CB$27,CA8&gt;=CB$31,BZ8&lt;&gt;"",BT8=""),AND(CX8&gt;=DE$27,CY8&gt;=DE$31,CX8&lt;&gt;"",CW8=""),AND(DC8&gt;=DE$27,DD8&gt;=DE$31,DC8&lt;&gt;""),AND(EC8&gt;=EJ$27,ED8&gt;=EJ$31,EC8&lt;&gt;""),AND(EH8&gt;=EJ$27,EI8&gt;=EJ$31,EH8&lt;&gt;""),AND(FE8&gt;=FL$27,FF8&gt;=FL$31,FE8&lt;&gt;""),AND(FJ8&gt;=FL$27,FK8&gt;=FL$31,FJ8&lt;&gt;""),AND(GG8&gt;=GN$27,GH8&gt;=GN$31,GG8&lt;&gt;""),AND(GL8&gt;=GN$27,GM8&gt;=GN$31,GL8&lt;&gt;""),AND(HI8&gt;=HP$27,HJ8&gt;=HP$31,HI8&lt;&gt;""),AND(HN8&gt;=HP$27,HO8&gt;=HP$31,HN8&lt;&gt;""),AND(IK8&gt;=IR$27,IL8&gt;=IR$31,IK8&lt;&gt;""),AND(IP8&gt;=IR$27,IQ8&gt;=IR$31,IP8&lt;&gt;""),AND(JM8&gt;=JT$27,JN8&gt;=JT$31,JM8&lt;&gt;""),AND(JR8&gt;=JT$27,JS8&gt;=JT$31,JR8&lt;&gt;""),AND(KO8&gt;=KV$27,KP8&gt;=KV$31,KO8&lt;&gt;""),AND(KT8&gt;=KV$27,KU8&gt;=KV$31,KT8&lt;&gt;""),AND(LQ8&gt;=LX$27,LR8&gt;=LX$31,LQ8&lt;&gt;""),AND(LV8&gt;=LX$27,LW8&gt;=LX$31,LV8&lt;&gt;""),AND(MS8&gt;=MZ$27,MT8&gt;=MZ$31,MS8&lt;&gt;""),AND(MX8&gt;=MZ$27,MY8&gt;=MZ$31,MX8&lt;&gt;""),AND(NU8&gt;=OB$27,NV8&gt;=OB$31,NU8&lt;&gt;""),AND(NZ8&gt;=OB$27,OA8&gt;=OB$31,NZ8&lt;&gt;""),AND(OW8&gt;=PD$27,OX8&gt;=PD$31,OW8&lt;&gt;""),AND(PB8&gt;=PD$27,PC8&gt;=PD$31,PB8&lt;&gt;""),AND(PY8&gt;=QF$27,PZ8&gt;=QF$31,PY8&lt;&gt;""),AND(QD8&gt;=QF$27,QE8&gt;=QF$31,QD8&lt;&gt;"")),"P","")</f>
        <v>P</v>
      </c>
      <c r="I8" s="3" t="str">
        <f>IF(OR(AND(AS8&gt;=AY$31,AS8&lt;&gt;"",AQ8=""),AND(AX8&gt;=AY$31,AX8&lt;&gt;"",AQ8=""),AND(BV8&gt;=CB$31,BV8&lt;&gt;"",BT8=""),AND(CA8&gt;=CB$31,CA8&lt;&gt;"",BT8=""),AND(CY8&gt;=DE$31,CY8&lt;&gt;"",CW8=""),AND(DD8&gt;=DE$31,DD8&lt;&gt;"",CW8=""),AND(ED8&gt;=EJ$31,ED8&lt;&gt;""),AND(EI8&gt;=EJ$31,EI8&lt;&gt;""),AND(FF8&gt;=FL$31,FF8&lt;&gt;""),AND(FK8&gt;=FL$31,FK8&lt;&gt;""),AND(GH8&gt;=GN$31,GH8&lt;&gt;""),AND(GM8&gt;=GN$31,GM8&lt;&gt;""),AND(HJ8&gt;=HP$31,HJ8&lt;&gt;""),AND(HO8&gt;=HP$31,HO8&lt;&gt;""),AND(IL8&gt;=IR$31,IL8&lt;&gt;""),AND(IQ8&gt;=IR$31,IQ8&lt;&gt;""),AND(JN8&gt;=JT$31,JN8&lt;&gt;""),AND(JS8&gt;=JT$31,JS8&lt;&gt;""),AND(KP8&gt;=KV$31,KP8&lt;&gt;""),AND(KU8&gt;=KV$31,KU8&lt;&gt;""),AND(LR8&gt;=LX$31,LR8&lt;&gt;""),AND(LW8&gt;=LX$31,LW8&lt;&gt;""),AND(MT8&gt;=MZ$31,MT8&lt;&gt;""),AND(MY8&gt;=MZ$31,MY8&lt;&gt;""),AND(NV8&gt;=OB$31,NV8&lt;&gt;""),AND(OA8&gt;=OB$31,OA8&lt;&gt;""),AND(OX8&gt;=PD$31,OX8&lt;&gt;""),AND(PC8&gt;=PD$31,PC8&lt;&gt;""),AND(PZ8&gt;=QF$31,PZ8&lt;&gt;""),AND(QE8&gt;=QF$31,QE8&lt;&gt;"")),"P","")</f>
        <v>P</v>
      </c>
      <c r="J8" s="36" t="str">
        <f>IF(AND(I8="P",H8=""),"No DD",IF(OR(AND(AU8&gt;=AY$30,AV8&gt;=AY$34,AU8&lt;&gt;"",AQ8=""),AND(BX8&gt;=CB$30,BY8&gt;=CB$34,BX8&lt;&gt;"",BT8=""),AND(DA8&gt;=DE$30,DB8&gt;=DE$34,DA8&lt;&gt;"",CW8=""),AND(EF8&gt;=EJ$30,EG8&gt;=EJ$34,EF8&lt;&gt;""),AND(FH8&gt;=FL$30,FI8&gt;=FL$34,FH8&lt;&gt;""),AND(GJ8&gt;=GN$30,GK8&gt;=GN$34,GJ8&lt;&gt;""),AND(HL8&gt;=HP$30,HM8&gt;=HP$34,HL8&lt;&gt;""),AND(IN8&gt;=IR$30,IO8&gt;=IR$34,IN8&lt;&gt;""),AND(JP8&gt;=JT$30,JQ8&gt;=JT$34,JP8&lt;&gt;""),AND(KR8&gt;=KV$30,KS8&gt;=KV$34,KR8&lt;&gt;""),AND(LT8&gt;=LX$30,LU8&gt;=LX$34,LT8&lt;&gt;""),AND(MV8&gt;=MZ$30,MW8&gt;=MZ$34,MV8&lt;&gt;""),AND(NX8&gt;=OB$30,NY8&gt;=OB$34,NX8&lt;&gt;""),AND(OZ8&gt;=PD$30,PA8&gt;=PD$34,OZ8&lt;&gt;""),AND(QB8&gt;=QF$30,QC8&gt;=QF$34,QB8&lt;&gt;"")),"Merit",IF(OR(AND(AU8&gt;=AY$29,AV8&gt;=AY$33,AU8&lt;&gt;"",AQ8=""),AND(BX8&gt;=CB$29,BY8&gt;=CB$33,BX8&lt;&gt;"",BT8=""),AND(DA8&gt;=DE$29,DB8&gt;=DE$33,DA8&lt;&gt;"",CW8=""),AND(EF8&gt;=EJ$29,EG8&gt;=EJ$33,EF8&lt;&gt;""),AND(FH8&gt;=FL$29,FI8&gt;=FL$33,FH8&lt;&gt;""),AND(GJ8&gt;=GN$29,GK8&gt;=GN$33,GJ8&lt;&gt;""),AND(HL8&gt;=HP$29,HM8&gt;=HP$33,HL8&lt;&gt;""),AND(IN8&gt;=IR$29,IO8&gt;=IR$33,IN8&lt;&gt;""),AND(JP8&gt;=JT$29,JQ8&gt;=JT$33,JP8&lt;&gt;""),AND(KR8&gt;=KV$29,KS8&gt;=KV$33,KR8&lt;&gt;""),AND(LT8&gt;=LX$29,LU8&gt;=LX$33,LT8&lt;&gt;""),AND(MV8&gt;=MZ$29,MW8&gt;=MZ$33,MV8&lt;&gt;""),AND(NX8&gt;=OB$29,NY8&gt;=OB$33,NX8&lt;&gt;""),AND(OZ8&gt;=PD$29,PA8&gt;=PD$33,OZ8&lt;&gt;""),AND(QB8&gt;=QF$29,QC8&gt;=QF$33,QB8&lt;&gt;"")),"Excellence",IF(K8="P","Worlds Team",IF(H8="P","National Team","")))))</f>
        <v>National Team</v>
      </c>
      <c r="K8" s="3" t="str">
        <f>IF(OR(AND(AU8&gt;=AY$28,AV8&gt;=AY$32,AU8&lt;&gt;"",AQ8=""),AND(BX8&gt;=CB$28,BY8&gt;=CB$32,BX8&lt;&gt;"",BT8=""),AND(DA8&gt;=DE$28,DB8&gt;=DE$32,DA8&lt;&gt;"",CW8=""),AND(EF8&gt;=EJ$28,EG8&gt;=EJ$32,EF8&lt;&gt;""),AND(FH8&gt;=FL$28,FI8&gt;=FL$32,FH8&lt;&gt;""),AND(GJ8&gt;=GN$28,GK8&gt;=GN$32,GJ8&lt;&gt;""),AND(HL8&gt;=HP$28,HM8&gt;=HP$32,HL8&lt;&gt;""),AND(IN8&gt;=IR$28,IO8&gt;=IR$32,IN8&lt;&gt;""),AND(JP8&gt;=JT$28,JQ8&gt;=JT$32,JP8&lt;&gt;""),AND(KR8&gt;=KV$28,KS8&gt;=KV$32,KR8&lt;&gt;""),AND(LT8&gt;=LX$28,LU8&gt;=LX$32,LT8&lt;&gt;""),AND(MV8&gt;=MZ$28,MW8&gt;=MZ$32,MV8&lt;&gt;""),AND(NX8&gt;=OB$28,NY8&gt;=OB$32,NX8&lt;&gt;""),AND(OZ8&gt;=PD$28,PA8&gt;=PD$32,OZ8&lt;&gt;""),AND(QB8&gt;=QF$28,QC8&gt;=QF$32,QB8&lt;&gt;"")),"P","")</f>
        <v/>
      </c>
      <c r="L8" s="8">
        <f>IF(COUNT(AS8,BV8,CY8)&gt;0,LARGE((AS8,BV8,CY8),1),0)</f>
        <v>42.6</v>
      </c>
      <c r="M8" s="8" t="str">
        <f>IF(L8=0,"",IF(L8=CY8,$CC$1,IF(L8=BV8,$AZ$1,IF(L8=AS8,$W$1,""))))</f>
        <v>2024 Nationals</v>
      </c>
      <c r="N8" s="8">
        <f>IF(COUNT(AS8,BV8,CY8)&gt;1,LARGE((AS8,BV8,CY8),2),0)</f>
        <v>39.599999999999994</v>
      </c>
      <c r="O8" s="8" t="str">
        <f>IF(N8=0,"",IF(N8=CY8,$CC$1,IF(N8=BV8,$AZ$1,IF(N8=AS8,$W$1,""))))</f>
        <v>2024 Elite Canada</v>
      </c>
      <c r="P8" s="8">
        <f>IF(COUNT(AT8,BW8,CZ8)&gt;0,LARGE((AT8,BW8,CZ8),1),0)</f>
        <v>22.300000000000004</v>
      </c>
      <c r="Q8" s="8" t="str">
        <f>IF(P8=0,"",IF(P8=CZ8,$CC$1,IF(P8=BW8,$AZ$1,IF(P8=AT8,$W$1,""))))</f>
        <v>2024 Elite Canada</v>
      </c>
      <c r="R8" s="8">
        <f>IF(MAX(AX8,CA8,DD8)&gt;0,MAX(AX8,CA8,DD8),0)</f>
        <v>42.1</v>
      </c>
      <c r="S8" s="8" t="str">
        <f>IF(R8=0,"",IF(R8=DD8,$CC$1,IF(R8=CA8,$AZ$1,IF(R8=AX8,$W$1,""))))</f>
        <v>2024 Nationals</v>
      </c>
      <c r="T8" s="8">
        <f>IF(MAX(DF8:DH8)&gt;0,MAX(DF8:DH8),"")</f>
        <v>1.8999999999999986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WAGC (Nov 17)</v>
      </c>
      <c r="W8" s="19">
        <v>16.100000000000001</v>
      </c>
      <c r="X8" s="19">
        <v>1.9</v>
      </c>
      <c r="Y8" s="19">
        <v>0</v>
      </c>
      <c r="Z8" s="19">
        <v>0.3</v>
      </c>
      <c r="AA8" s="19">
        <v>15.7</v>
      </c>
      <c r="AB8" s="19">
        <v>1.9</v>
      </c>
      <c r="AC8" s="19">
        <v>0</v>
      </c>
      <c r="AD8" s="19">
        <v>0.3</v>
      </c>
      <c r="AE8" s="19">
        <v>16.100000000000001</v>
      </c>
      <c r="AF8" s="19">
        <v>1.9</v>
      </c>
      <c r="AG8" s="19">
        <v>0</v>
      </c>
      <c r="AH8" s="19">
        <v>0.3</v>
      </c>
      <c r="AI8" s="19">
        <v>16.5</v>
      </c>
      <c r="AJ8" s="19">
        <v>3.9</v>
      </c>
      <c r="AK8" s="19">
        <v>0</v>
      </c>
      <c r="AL8" s="19">
        <v>0.3</v>
      </c>
      <c r="AM8" s="19">
        <v>16.399999999999999</v>
      </c>
      <c r="AN8" s="19">
        <v>4.0999999999999996</v>
      </c>
      <c r="AO8" s="19">
        <v>0</v>
      </c>
      <c r="AP8" s="19">
        <v>0.3</v>
      </c>
      <c r="AQ8" s="27"/>
      <c r="AR8" s="40">
        <f>IF(SUM(X8,AB8)&gt;0,SUM(X8,AB8),"")</f>
        <v>3.8</v>
      </c>
      <c r="AS8" s="40">
        <f>IF(SUM(W8:X8,Z8:AB8,AD8)-Y8-AC8&gt;0,SUM(W8:X8,Z8:AB8,AD8)-Y8-AC8,"")</f>
        <v>36.199999999999996</v>
      </c>
      <c r="AT8" s="40">
        <f>IF(SUM(AE8:AF8,AH8)-AG8&gt;0,SUM(AE8:AF8,AH8)-AG8,"")</f>
        <v>18.3</v>
      </c>
      <c r="AU8" s="40">
        <f>IF(SUM(X8,AB8,AF8)&gt;0,SUM(X8,AB8,AF8),"")</f>
        <v>5.6999999999999993</v>
      </c>
      <c r="AV8" s="40">
        <f>IF(SUM(AS8,AT8)&gt;0,SUM(AS8,AT8),"")</f>
        <v>54.5</v>
      </c>
      <c r="AW8" s="40">
        <f>IF(SUM(AJ8,AN8)&gt;0,SUM(AJ8,AN8),"")</f>
        <v>8</v>
      </c>
      <c r="AX8" s="40">
        <f>IF(SUM(AI8:AJ8,AL8:AN8,AP8)-SUM(AK8,AO8)&gt;0,SUM(AI8:AJ8,AL8:AN8,AP8)-SUM(AK8,AO8),"")</f>
        <v>41.499999999999993</v>
      </c>
      <c r="AY8" s="40">
        <f>IF(SUM(AS8,AT8,AX8)&gt;0,SUM(AS8,AT8,AX8),"")</f>
        <v>96</v>
      </c>
      <c r="AZ8" s="18">
        <v>16.899999999999999</v>
      </c>
      <c r="BA8" s="18">
        <v>3.9</v>
      </c>
      <c r="BB8" s="18">
        <v>0</v>
      </c>
      <c r="BC8" s="18">
        <v>0.3</v>
      </c>
      <c r="BD8" s="18">
        <v>16.3</v>
      </c>
      <c r="BE8" s="18">
        <v>1.9</v>
      </c>
      <c r="BF8" s="18">
        <v>0</v>
      </c>
      <c r="BG8" s="18">
        <v>0.3</v>
      </c>
      <c r="BH8" s="18">
        <v>17.100000000000001</v>
      </c>
      <c r="BI8" s="18">
        <v>4.5999999999999996</v>
      </c>
      <c r="BJ8" s="18">
        <v>0</v>
      </c>
      <c r="BK8" s="18">
        <v>0.6</v>
      </c>
      <c r="BL8" s="18">
        <v>16.7</v>
      </c>
      <c r="BM8" s="18">
        <v>4.5999999999999996</v>
      </c>
      <c r="BN8" s="18">
        <v>0</v>
      </c>
      <c r="BO8" s="18">
        <v>0.6</v>
      </c>
      <c r="BP8" s="18">
        <v>15.6</v>
      </c>
      <c r="BQ8" s="18">
        <v>2.6</v>
      </c>
      <c r="BR8" s="18">
        <v>0</v>
      </c>
      <c r="BS8" s="18">
        <v>0.6</v>
      </c>
      <c r="BT8" s="28"/>
      <c r="BU8" s="11">
        <f>IF(SUM(BA8,BE8)&gt;0,SUM(BA8,BE8),"")</f>
        <v>5.8</v>
      </c>
      <c r="BV8" s="11">
        <f>IF(SUM(AZ8:BA8,BC8:BE8,BG8)-BB8-BF8&gt;0,SUM(AZ8:BA8,BC8:BE8,BG8)-BB8-BF8,"")</f>
        <v>39.599999999999994</v>
      </c>
      <c r="BW8" s="11">
        <f>IF(SUM(BH8:BI8,BK8)-BJ8&gt;0,SUM(BH8:BI8,BK8)-BJ8,"")</f>
        <v>22.300000000000004</v>
      </c>
      <c r="BX8" s="11">
        <f>IF(SUM(BA8,BE8,BI8)&gt;0,SUM(BA8,BE8,BI8),"")</f>
        <v>10.399999999999999</v>
      </c>
      <c r="BY8" s="11">
        <f>IF(SUM(BV8,BW8)&gt;0,SUM(BV8,BW8),"")</f>
        <v>61.9</v>
      </c>
      <c r="BZ8" s="11">
        <f>IF(SUM(BM8,BQ8)&gt;0,SUM(BM8,BQ8),"")</f>
        <v>7.1999999999999993</v>
      </c>
      <c r="CA8" s="11">
        <f>IF(SUM(BL8:BM8,BO8:BQ8,BS8)-SUM(BN8,BR8)&gt;0,SUM(BL8:BM8,BO8:BQ8,BS8)-SUM(BN8,BR8),"")</f>
        <v>40.700000000000003</v>
      </c>
      <c r="CB8" s="11">
        <f>IF(SUM(BV8,BW8,CA8)&gt;0,SUM(BV8,BW8,CA8),"")</f>
        <v>102.6</v>
      </c>
      <c r="CC8" s="19">
        <v>16.8</v>
      </c>
      <c r="CD8" s="19">
        <v>4.2</v>
      </c>
      <c r="CE8" s="19">
        <v>0.2</v>
      </c>
      <c r="CF8" s="19">
        <v>0.3</v>
      </c>
      <c r="CG8" s="19">
        <v>16.3</v>
      </c>
      <c r="CH8" s="19">
        <v>4.5999999999999996</v>
      </c>
      <c r="CI8" s="19">
        <v>0</v>
      </c>
      <c r="CJ8" s="19">
        <v>0.6</v>
      </c>
      <c r="CK8" s="19">
        <v>16.5</v>
      </c>
      <c r="CL8" s="19">
        <v>4.5999999999999996</v>
      </c>
      <c r="CM8" s="19">
        <v>0</v>
      </c>
      <c r="CN8" s="19">
        <v>0.6</v>
      </c>
      <c r="CO8" s="19">
        <v>15.9</v>
      </c>
      <c r="CP8" s="19">
        <v>4.2</v>
      </c>
      <c r="CQ8" s="19">
        <v>0.4</v>
      </c>
      <c r="CR8" s="19">
        <v>0.3</v>
      </c>
      <c r="CS8" s="19">
        <v>16.899999999999999</v>
      </c>
      <c r="CT8" s="19">
        <v>4.5999999999999996</v>
      </c>
      <c r="CU8" s="19">
        <v>0</v>
      </c>
      <c r="CV8" s="19">
        <v>0.6</v>
      </c>
      <c r="CW8" s="27"/>
      <c r="CX8" s="40">
        <f>IF(SUM(CD8,CH8)&gt;0,SUM(CD8,CH8),"")</f>
        <v>8.8000000000000007</v>
      </c>
      <c r="CY8" s="40">
        <f>IF(SUM(CC8:CD8,CF8:CH8,CJ8)-CE8-CI8&gt;0,SUM(CC8:CD8,CF8:CH8,CJ8)-CE8-CI8,"")</f>
        <v>42.6</v>
      </c>
      <c r="CZ8" s="40">
        <f>IF(SUM(CK8:CL8,CN8)-CM8&gt;0,SUM(CK8:CL8,CN8)-CM8,"")</f>
        <v>21.700000000000003</v>
      </c>
      <c r="DA8" s="40">
        <f>IF(SUM(CD8,CH8,CL8)&gt;0,SUM(CD8,CH8,CL8),"")</f>
        <v>13.4</v>
      </c>
      <c r="DB8" s="40">
        <f>IF(SUM(CY8,CZ8)&gt;0,SUM(CY8,CZ8),"")</f>
        <v>64.300000000000011</v>
      </c>
      <c r="DC8" s="40">
        <f>IF(SUM(CP8,CT8)&gt;0,SUM(CP8,CT8),"")</f>
        <v>8.8000000000000007</v>
      </c>
      <c r="DD8" s="40">
        <f>IF(SUM(CO8:CP8,CR8:CT8,CV8)-SUM(CQ8,CU8)&gt;0,SUM(CO8:CP8,CR8:CT8,CV8)-SUM(CQ8,CU8),"")</f>
        <v>42.1</v>
      </c>
      <c r="DE8" s="40">
        <f>IF(SUM(CY8,CZ8,DD8)&gt;0,SUM(CY8,CZ8,DD8),"")</f>
        <v>106.4</v>
      </c>
      <c r="DF8" s="50">
        <f>IF(MAX(ED8,FF8,GH8,HJ8,IL8,JN8,KP8,LR8,MT8,NV8,OX8,PZ8)-IF(N8="",0,N8)&gt;0.001,MAX(ED8,FF8,GH8,HJ8,IL8,JN8,KP8,LR8,MT8,NV8,OX8,PZ8)-IF(N8="",0,N8),"")</f>
        <v>1.8999999999999986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>
        <v>15.7</v>
      </c>
      <c r="GP8" s="18">
        <v>4.0999999999999996</v>
      </c>
      <c r="GQ8" s="18">
        <v>0</v>
      </c>
      <c r="GR8" s="18">
        <v>0</v>
      </c>
      <c r="GS8" s="18">
        <v>17.8</v>
      </c>
      <c r="GT8" s="18">
        <v>3.9</v>
      </c>
      <c r="GU8" s="18">
        <v>0</v>
      </c>
      <c r="GV8" s="18">
        <v>0</v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>
        <f>IF(SUM(GP8,GT8)&gt;0,SUM(GP8,GT8),"")</f>
        <v>8</v>
      </c>
      <c r="HJ8" s="11">
        <f>IF(SUM(GO8:GP8,GR8:GT8,GV8)-GQ8-GU8&gt;0,SUM(GO8:GP8,GR8:GT8,GV8)-GQ8-GU8,"")</f>
        <v>41.499999999999993</v>
      </c>
      <c r="HK8" s="11" t="str">
        <f>IF(SUM(GW8:GX8,GZ8)-GY8&gt;0,SUM(GW8:GX8,GZ8)-GY8,"")</f>
        <v/>
      </c>
      <c r="HL8" s="11">
        <f>IF(SUM(GP8,GT8,GX8)&gt;0,SUM(GP8,GT8,GX8),"")</f>
        <v>8</v>
      </c>
      <c r="HM8" s="11">
        <f>IF(SUM(HJ8,HK8)&gt;0,SUM(HJ8,HK8),"")</f>
        <v>41.499999999999993</v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>
        <f>IF(SUM(HJ8,HK8,HO8)&gt;0,SUM(HJ8,HK8,HO8),"")</f>
        <v>41.499999999999993</v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16.850000000000001</v>
      </c>
      <c r="QH8" s="22">
        <f>IF($CW8="P",CD8,(CD8+BA8)/2)</f>
        <v>4.05</v>
      </c>
      <c r="QI8" s="22">
        <f>IF($CW8="P",CE8,(CE8+BB8)/2)</f>
        <v>0.1</v>
      </c>
      <c r="QJ8" s="22">
        <f>IF($CW8="P",CF8,(CF8+BC8)/2)</f>
        <v>0.3</v>
      </c>
      <c r="QK8" s="22">
        <f>IF($CW8="P",CG8,(CG8+BD8)/2)</f>
        <v>16.3</v>
      </c>
      <c r="QL8" s="22">
        <f>IF($CW8="P",CH8,(CH8+BE8)/2)</f>
        <v>3.25</v>
      </c>
      <c r="QM8" s="22">
        <f>IF($CW8="P",CI8,(CI8+BF8)/2)</f>
        <v>0</v>
      </c>
      <c r="QN8" s="22">
        <f>IF($CW8="P",CJ8,(CJ8+BG8)/2)</f>
        <v>0.44999999999999996</v>
      </c>
      <c r="QO8" s="22">
        <f>IF($CW8="P",CK8,(CK8+BH8)/2)</f>
        <v>16.8</v>
      </c>
      <c r="QP8" s="22">
        <f>IF($CW8="P",CL8,(CL8+BI8)/2)</f>
        <v>4.5999999999999996</v>
      </c>
      <c r="QQ8" s="22">
        <f>IF($CW8="P",CM8,(CM8+BJ8)/2)</f>
        <v>0</v>
      </c>
      <c r="QR8" s="22">
        <f>IF($CW8="P",CN8,(CN8+BK8)/2)</f>
        <v>0.6</v>
      </c>
      <c r="QS8" s="22">
        <f>IF($CW8="P",CO8,(CO8+BL8)/2)</f>
        <v>16.3</v>
      </c>
      <c r="QT8" s="22">
        <f>IF($CW8="P",CP8,(CP8+BM8)/2)</f>
        <v>4.4000000000000004</v>
      </c>
      <c r="QU8" s="22">
        <f>IF($CW8="P",CQ8,(CQ8+BN8)/2)</f>
        <v>0.2</v>
      </c>
      <c r="QV8" s="22">
        <f>IF($CW8="P",CR8,(CR8+BO8)/2)</f>
        <v>0.44999999999999996</v>
      </c>
      <c r="QW8" s="22">
        <f>IF($CW8="P",CS8,(CS8+BP8)/2)</f>
        <v>16.25</v>
      </c>
      <c r="QX8" s="22">
        <f>IF($CW8="P",CT8,(CT8+BQ8)/2)</f>
        <v>3.5999999999999996</v>
      </c>
      <c r="QY8" s="22">
        <f>IF($CW8="P",CU8,(CU8+BR8)/2)</f>
        <v>0</v>
      </c>
      <c r="QZ8" s="22">
        <f>IF($CW8="P",CV8,(CV8+BS8)/2)</f>
        <v>0.6</v>
      </c>
      <c r="RA8" s="27" t="s">
        <v>46</v>
      </c>
      <c r="RB8" s="40">
        <f>IF(SUM(QH8,QL8)&gt;0,SUM(QH8,QL8),"")</f>
        <v>7.3</v>
      </c>
      <c r="RC8" s="40">
        <f>IF(SUM(QG8:QH8,QJ8:QL8,QN8)-QI8-QM8&gt;0,SUM(QG8:QH8,QJ8:QL8,QN8)-QI8-QM8,"")</f>
        <v>41.1</v>
      </c>
      <c r="RD8" s="40">
        <f>IF(SUM(QO8:QP8,QR8)-QQ8&gt;0,SUM(QO8:QP8,QR8)-QQ8,"")</f>
        <v>22</v>
      </c>
      <c r="RE8" s="40">
        <f>IF(SUM(QH8,QL8,QP8)&gt;0,SUM(QH8,QL8,QP8),"")</f>
        <v>11.899999999999999</v>
      </c>
      <c r="RF8" s="40">
        <f>IF(SUM(RC8,RD8)&gt;0,SUM(RC8,RD8),"")</f>
        <v>63.1</v>
      </c>
      <c r="RG8" s="40">
        <f>IF(SUM(QT8,QX8)&gt;0,SUM(QT8,QX8),"")</f>
        <v>8</v>
      </c>
      <c r="RH8" s="40">
        <f>IF(SUM(QS8:QT8,QV8:QX8,QZ8)-SUM(QU8,QY8)&gt;0,SUM(QS8:QT8,QV8:QX8,QZ8)-SUM(QU8,QY8),"")</f>
        <v>41.400000000000006</v>
      </c>
      <c r="RI8" s="40">
        <f>IF(SUM(RC8,RD8,RH8)&gt;0,SUM(RC8,RD8,RH8),"")</f>
        <v>104.5</v>
      </c>
    </row>
    <row r="9" spans="1:477" x14ac:dyDescent="0.2">
      <c r="A9" s="4" cm="1">
        <f t="array" ref="A9">IF(AND(J9&lt;&gt;"",J9&lt;&gt;"No DD"),SUMPRODUCT((J$4:J$25&lt;&gt;"")*(J$4:J$25&lt;&gt;"No DD")*(F$4:F$25&gt;F9))+1,IF(J9="No DD",SUMPRODUCT((J$4:J$25="No DD")*(F$4:F$25&gt;F9))+1+SUMPRODUCT((J$4:J$25&lt;&gt;"")*(J$4:J$25&lt;&gt;"No DD")),""))</f>
        <v>6</v>
      </c>
      <c r="B9" s="4" t="str" cm="1">
        <f t="array" ref="B9">IF(AND(J9&lt;&gt;"",J9&lt;&gt;"No DD",G9=""),SUMPRODUCT((J$4:J$25&lt;&gt;"")*(J$4:J$25&lt;&gt;"No DD")*(G$4:G$25="")*(F$4:F$25&gt;F9))+1,IF(J9="No DD",SUMPRODUCT((J$4:J$25="No DD")*(F$4:F$25&gt;F9)*(G$4:G$25=""))+1+SUMPRODUCT((J$4:J$25&lt;&gt;"")*(G$4:G$25="")*(J$4:J$25&lt;&gt;"No DD")),""))</f>
        <v/>
      </c>
      <c r="C9" s="5" t="s">
        <v>69</v>
      </c>
      <c r="D9" s="4" t="s">
        <v>5</v>
      </c>
      <c r="E9" s="4">
        <v>2004</v>
      </c>
      <c r="F9" s="9">
        <f>SUM(L9:T9)+SUM(L9:P9)*0.0000001+SUM(L9)*0.0000000000001</f>
        <v>148.20001012000415</v>
      </c>
      <c r="G9" s="66" t="s">
        <v>46</v>
      </c>
      <c r="H9" s="3" t="str">
        <f>IF(OR(AND(AR9&gt;=AY$27,AS9&gt;=AY$31,AR9&lt;&gt;"",AQ9=""),AND(AW9&gt;=AY$27,AX9&gt;=AY$31,AW9&lt;&gt;"",AQ9=""),AND(BU9&gt;=CB$27,BV9&gt;=CB$31,BU9&lt;&gt;"",BT9=""),AND(BZ9&gt;=CB$27,CA9&gt;=CB$31,BZ9&lt;&gt;"",BT9=""),AND(CX9&gt;=DE$27,CY9&gt;=DE$31,CX9&lt;&gt;"",CW9=""),AND(DC9&gt;=DE$27,DD9&gt;=DE$31,DC9&lt;&gt;""),AND(EC9&gt;=EJ$27,ED9&gt;=EJ$31,EC9&lt;&gt;""),AND(EH9&gt;=EJ$27,EI9&gt;=EJ$31,EH9&lt;&gt;""),AND(FE9&gt;=FL$27,FF9&gt;=FL$31,FE9&lt;&gt;""),AND(FJ9&gt;=FL$27,FK9&gt;=FL$31,FJ9&lt;&gt;""),AND(GG9&gt;=GN$27,GH9&gt;=GN$31,GG9&lt;&gt;""),AND(GL9&gt;=GN$27,GM9&gt;=GN$31,GL9&lt;&gt;""),AND(HI9&gt;=HP$27,HJ9&gt;=HP$31,HI9&lt;&gt;""),AND(HN9&gt;=HP$27,HO9&gt;=HP$31,HN9&lt;&gt;""),AND(IK9&gt;=IR$27,IL9&gt;=IR$31,IK9&lt;&gt;""),AND(IP9&gt;=IR$27,IQ9&gt;=IR$31,IP9&lt;&gt;""),AND(JM9&gt;=JT$27,JN9&gt;=JT$31,JM9&lt;&gt;""),AND(JR9&gt;=JT$27,JS9&gt;=JT$31,JR9&lt;&gt;""),AND(KO9&gt;=KV$27,KP9&gt;=KV$31,KO9&lt;&gt;""),AND(KT9&gt;=KV$27,KU9&gt;=KV$31,KT9&lt;&gt;""),AND(LQ9&gt;=LX$27,LR9&gt;=LX$31,LQ9&lt;&gt;""),AND(LV9&gt;=LX$27,LW9&gt;=LX$31,LV9&lt;&gt;""),AND(MS9&gt;=MZ$27,MT9&gt;=MZ$31,MS9&lt;&gt;""),AND(MX9&gt;=MZ$27,MY9&gt;=MZ$31,MX9&lt;&gt;""),AND(NU9&gt;=OB$27,NV9&gt;=OB$31,NU9&lt;&gt;""),AND(NZ9&gt;=OB$27,OA9&gt;=OB$31,NZ9&lt;&gt;""),AND(OW9&gt;=PD$27,OX9&gt;=PD$31,OW9&lt;&gt;""),AND(PB9&gt;=PD$27,PC9&gt;=PD$31,PB9&lt;&gt;""),AND(PY9&gt;=QF$27,PZ9&gt;=QF$31,PY9&lt;&gt;""),AND(QD9&gt;=QF$27,QE9&gt;=QF$31,QD9&lt;&gt;"")),"P","")</f>
        <v>P</v>
      </c>
      <c r="I9" s="3" t="str">
        <f>IF(OR(AND(AS9&gt;=AY$31,AS9&lt;&gt;"",AQ9=""),AND(AX9&gt;=AY$31,AX9&lt;&gt;"",AQ9=""),AND(BV9&gt;=CB$31,BV9&lt;&gt;"",BT9=""),AND(CA9&gt;=CB$31,CA9&lt;&gt;"",BT9=""),AND(CY9&gt;=DE$31,CY9&lt;&gt;"",CW9=""),AND(DD9&gt;=DE$31,DD9&lt;&gt;"",CW9=""),AND(ED9&gt;=EJ$31,ED9&lt;&gt;""),AND(EI9&gt;=EJ$31,EI9&lt;&gt;""),AND(FF9&gt;=FL$31,FF9&lt;&gt;""),AND(FK9&gt;=FL$31,FK9&lt;&gt;""),AND(GH9&gt;=GN$31,GH9&lt;&gt;""),AND(GM9&gt;=GN$31,GM9&lt;&gt;""),AND(HJ9&gt;=HP$31,HJ9&lt;&gt;""),AND(HO9&gt;=HP$31,HO9&lt;&gt;""),AND(IL9&gt;=IR$31,IL9&lt;&gt;""),AND(IQ9&gt;=IR$31,IQ9&lt;&gt;""),AND(JN9&gt;=JT$31,JN9&lt;&gt;""),AND(JS9&gt;=JT$31,JS9&lt;&gt;""),AND(KP9&gt;=KV$31,KP9&lt;&gt;""),AND(KU9&gt;=KV$31,KU9&lt;&gt;""),AND(LR9&gt;=LX$31,LR9&lt;&gt;""),AND(LW9&gt;=LX$31,LW9&lt;&gt;""),AND(MT9&gt;=MZ$31,MT9&lt;&gt;""),AND(MY9&gt;=MZ$31,MY9&lt;&gt;""),AND(NV9&gt;=OB$31,NV9&lt;&gt;""),AND(OA9&gt;=OB$31,OA9&lt;&gt;""),AND(OX9&gt;=PD$31,OX9&lt;&gt;""),AND(PC9&gt;=PD$31,PC9&lt;&gt;""),AND(PZ9&gt;=QF$31,PZ9&lt;&gt;""),AND(QE9&gt;=QF$31,QE9&lt;&gt;"")),"P","")</f>
        <v>P</v>
      </c>
      <c r="J9" s="36" t="str">
        <f>IF(AND(I9="P",H9=""),"No DD",IF(OR(AND(AU9&gt;=AY$30,AV9&gt;=AY$34,AU9&lt;&gt;"",AQ9=""),AND(BX9&gt;=CB$30,BY9&gt;=CB$34,BX9&lt;&gt;"",BT9=""),AND(DA9&gt;=DE$30,DB9&gt;=DE$34,DA9&lt;&gt;"",CW9=""),AND(EF9&gt;=EJ$30,EG9&gt;=EJ$34,EF9&lt;&gt;""),AND(FH9&gt;=FL$30,FI9&gt;=FL$34,FH9&lt;&gt;""),AND(GJ9&gt;=GN$30,GK9&gt;=GN$34,GJ9&lt;&gt;""),AND(HL9&gt;=HP$30,HM9&gt;=HP$34,HL9&lt;&gt;""),AND(IN9&gt;=IR$30,IO9&gt;=IR$34,IN9&lt;&gt;""),AND(JP9&gt;=JT$30,JQ9&gt;=JT$34,JP9&lt;&gt;""),AND(KR9&gt;=KV$30,KS9&gt;=KV$34,KR9&lt;&gt;""),AND(LT9&gt;=LX$30,LU9&gt;=LX$34,LT9&lt;&gt;""),AND(MV9&gt;=MZ$30,MW9&gt;=MZ$34,MV9&lt;&gt;""),AND(NX9&gt;=OB$30,NY9&gt;=OB$34,NX9&lt;&gt;""),AND(OZ9&gt;=PD$30,PA9&gt;=PD$34,OZ9&lt;&gt;""),AND(QB9&gt;=QF$30,QC9&gt;=QF$34,QB9&lt;&gt;"")),"Merit",IF(OR(AND(AU9&gt;=AY$29,AV9&gt;=AY$33,AU9&lt;&gt;"",AQ9=""),AND(BX9&gt;=CB$29,BY9&gt;=CB$33,BX9&lt;&gt;"",BT9=""),AND(DA9&gt;=DE$29,DB9&gt;=DE$33,DA9&lt;&gt;"",CW9=""),AND(EF9&gt;=EJ$29,EG9&gt;=EJ$33,EF9&lt;&gt;""),AND(FH9&gt;=FL$29,FI9&gt;=FL$33,FH9&lt;&gt;""),AND(GJ9&gt;=GN$29,GK9&gt;=GN$33,GJ9&lt;&gt;""),AND(HL9&gt;=HP$29,HM9&gt;=HP$33,HL9&lt;&gt;""),AND(IN9&gt;=IR$29,IO9&gt;=IR$33,IN9&lt;&gt;""),AND(JP9&gt;=JT$29,JQ9&gt;=JT$33,JP9&lt;&gt;""),AND(KR9&gt;=KV$29,KS9&gt;=KV$33,KR9&lt;&gt;""),AND(LT9&gt;=LX$29,LU9&gt;=LX$33,LT9&lt;&gt;""),AND(MV9&gt;=MZ$29,MW9&gt;=MZ$33,MV9&lt;&gt;""),AND(NX9&gt;=OB$29,NY9&gt;=OB$33,NX9&lt;&gt;""),AND(OZ9&gt;=PD$29,PA9&gt;=PD$33,OZ9&lt;&gt;""),AND(QB9&gt;=QF$29,QC9&gt;=QF$33,QB9&lt;&gt;"")),"Excellence",IF(K9="P","Worlds Team",IF(H9="P","National Team","")))))</f>
        <v>National Team</v>
      </c>
      <c r="K9" s="3" t="str">
        <f>IF(OR(AND(AU9&gt;=AY$28,AV9&gt;=AY$32,AU9&lt;&gt;"",AQ9=""),AND(BX9&gt;=CB$28,BY9&gt;=CB$32,BX9&lt;&gt;"",BT9=""),AND(DA9&gt;=DE$28,DB9&gt;=DE$32,DA9&lt;&gt;"",CW9=""),AND(EF9&gt;=EJ$28,EG9&gt;=EJ$32,EF9&lt;&gt;""),AND(FH9&gt;=FL$28,FI9&gt;=FL$32,FH9&lt;&gt;""),AND(GJ9&gt;=GN$28,GK9&gt;=GN$32,GJ9&lt;&gt;""),AND(HL9&gt;=HP$28,HM9&gt;=HP$32,HL9&lt;&gt;""),AND(IN9&gt;=IR$28,IO9&gt;=IR$32,IN9&lt;&gt;""),AND(JP9&gt;=JT$28,JQ9&gt;=JT$32,JP9&lt;&gt;""),AND(KR9&gt;=KV$28,KS9&gt;=KV$32,KR9&lt;&gt;""),AND(LT9&gt;=LX$28,LU9&gt;=LX$32,LT9&lt;&gt;""),AND(MV9&gt;=MZ$28,MW9&gt;=MZ$32,MV9&lt;&gt;""),AND(NX9&gt;=OB$28,NY9&gt;=OB$32,NX9&lt;&gt;""),AND(OZ9&gt;=PD$28,PA9&gt;=PD$32,OZ9&lt;&gt;""),AND(QB9&gt;=QF$28,QC9&gt;=QF$32,QB9&lt;&gt;"")),"P","")</f>
        <v/>
      </c>
      <c r="L9" s="8">
        <f>IF(COUNT(AS9,BV9,CY9)&gt;0,LARGE((AS9,BV9,CY9),1),0)</f>
        <v>41.499999999999993</v>
      </c>
      <c r="M9" s="8" t="str">
        <f>IF(L9=0,"",IF(L9=CY9,$CC$1,IF(L9=BV9,$AZ$1,IF(L9=AS9,$W$1,""))))</f>
        <v>2024 Elite Canada</v>
      </c>
      <c r="N9" s="8">
        <f>IF(COUNT(AS9,BV9,CY9)&gt;1,LARGE((AS9,BV9,CY9),2),0)</f>
        <v>37.9</v>
      </c>
      <c r="O9" s="8" t="str">
        <f>IF(N9=0,"",IF(N9=CY9,$CC$1,IF(N9=BV9,$AZ$1,IF(N9=AS9,$W$1,""))))</f>
        <v>2024 Nationals</v>
      </c>
      <c r="P9" s="8">
        <f>IF(COUNT(AT9,BW9,CZ9)&gt;0,LARGE((AT9,BW9,CZ9),1),0)</f>
        <v>21.800000000000004</v>
      </c>
      <c r="Q9" s="8" t="str">
        <f>IF(P9=0,"",IF(P9=CZ9,$CC$1,IF(P9=BW9,$AZ$1,IF(P9=AT9,$W$1,""))))</f>
        <v>2024 Elite Canada</v>
      </c>
      <c r="R9" s="8">
        <f>IF(MAX(AX9,CA9,DD9)&gt;0,MAX(AX9,CA9,DD9),0)</f>
        <v>41.4</v>
      </c>
      <c r="S9" s="8" t="str">
        <f>IF(R9=0,"",IF(R9=DD9,$CC$1,IF(R9=CA9,$AZ$1,IF(R9=AX9,$W$1,""))))</f>
        <v>2023 3rd Domestic Trial</v>
      </c>
      <c r="T9" s="8">
        <f>IF(MAX(DF9:DH9)&gt;0,MAX(DF9:DH9),"")</f>
        <v>5.6000000000000014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2023 WAGC (Nov 17)</v>
      </c>
      <c r="W9" s="19">
        <v>15.8</v>
      </c>
      <c r="X9" s="19">
        <v>1.2</v>
      </c>
      <c r="Y9" s="19">
        <v>0</v>
      </c>
      <c r="Z9" s="19">
        <v>0</v>
      </c>
      <c r="AA9" s="19">
        <v>16</v>
      </c>
      <c r="AB9" s="19">
        <v>3.5</v>
      </c>
      <c r="AC9" s="19">
        <v>0.4</v>
      </c>
      <c r="AD9" s="19">
        <v>0.6</v>
      </c>
      <c r="AE9" s="19">
        <v>16.3</v>
      </c>
      <c r="AF9" s="19">
        <v>4.5999999999999996</v>
      </c>
      <c r="AG9" s="19">
        <v>0</v>
      </c>
      <c r="AH9" s="19">
        <v>0.6</v>
      </c>
      <c r="AI9" s="19">
        <v>16</v>
      </c>
      <c r="AJ9" s="19">
        <v>4.8</v>
      </c>
      <c r="AK9" s="19">
        <v>0</v>
      </c>
      <c r="AL9" s="19">
        <v>0.6</v>
      </c>
      <c r="AM9" s="19">
        <v>16</v>
      </c>
      <c r="AN9" s="19">
        <v>3.9</v>
      </c>
      <c r="AO9" s="19">
        <v>0.2</v>
      </c>
      <c r="AP9" s="19">
        <v>0.3</v>
      </c>
      <c r="AQ9" s="27"/>
      <c r="AR9" s="40">
        <f>IF(SUM(X9,AB9)&gt;0,SUM(X9,AB9),"")</f>
        <v>4.7</v>
      </c>
      <c r="AS9" s="40">
        <f>IF(SUM(W9:X9,Z9:AB9,AD9)-Y9-AC9&gt;0,SUM(W9:X9,Z9:AB9,AD9)-Y9-AC9,"")</f>
        <v>36.700000000000003</v>
      </c>
      <c r="AT9" s="40">
        <f>IF(SUM(AE9:AF9,AH9)-AG9&gt;0,SUM(AE9:AF9,AH9)-AG9,"")</f>
        <v>21.5</v>
      </c>
      <c r="AU9" s="40">
        <f>IF(SUM(X9,AB9,AF9)&gt;0,SUM(X9,AB9,AF9),"")</f>
        <v>9.3000000000000007</v>
      </c>
      <c r="AV9" s="40">
        <f>IF(SUM(AS9,AT9)&gt;0,SUM(AS9,AT9),"")</f>
        <v>58.2</v>
      </c>
      <c r="AW9" s="40">
        <f>IF(SUM(AJ9,AN9)&gt;0,SUM(AJ9,AN9),"")</f>
        <v>8.6999999999999993</v>
      </c>
      <c r="AX9" s="40">
        <f>IF(SUM(AI9:AJ9,AL9:AN9,AP9)-SUM(AK9,AO9)&gt;0,SUM(AI9:AJ9,AL9:AN9,AP9)-SUM(AK9,AO9),"")</f>
        <v>41.4</v>
      </c>
      <c r="AY9" s="40">
        <f>IF(SUM(AS9,AT9,AX9)&gt;0,SUM(AS9,AT9,AX9),"")</f>
        <v>99.6</v>
      </c>
      <c r="AZ9" s="18">
        <v>15.8</v>
      </c>
      <c r="BA9" s="18">
        <v>4.5</v>
      </c>
      <c r="BB9" s="18">
        <v>0.2</v>
      </c>
      <c r="BC9" s="18">
        <v>0.3</v>
      </c>
      <c r="BD9" s="18">
        <v>16.899999999999999</v>
      </c>
      <c r="BE9" s="18">
        <v>3.9</v>
      </c>
      <c r="BF9" s="18">
        <v>0</v>
      </c>
      <c r="BG9" s="18">
        <v>0.3</v>
      </c>
      <c r="BH9" s="18">
        <v>17.600000000000001</v>
      </c>
      <c r="BI9" s="18">
        <v>4.0999999999999996</v>
      </c>
      <c r="BJ9" s="18">
        <v>0.2</v>
      </c>
      <c r="BK9" s="18">
        <v>0.3</v>
      </c>
      <c r="BL9" s="18" t="s">
        <v>198</v>
      </c>
      <c r="BM9" s="18" t="s">
        <v>198</v>
      </c>
      <c r="BN9" s="18" t="s">
        <v>198</v>
      </c>
      <c r="BO9" s="18" t="s">
        <v>198</v>
      </c>
      <c r="BP9" s="18" t="s">
        <v>198</v>
      </c>
      <c r="BQ9" s="18" t="s">
        <v>198</v>
      </c>
      <c r="BR9" s="18" t="s">
        <v>198</v>
      </c>
      <c r="BS9" s="18" t="s">
        <v>198</v>
      </c>
      <c r="BT9" s="28"/>
      <c r="BU9" s="11">
        <f>IF(SUM(BA9,BE9)&gt;0,SUM(BA9,BE9),"")</f>
        <v>8.4</v>
      </c>
      <c r="BV9" s="11">
        <f>IF(SUM(AZ9:BA9,BC9:BE9,BG9)-BB9-BF9&gt;0,SUM(AZ9:BA9,BC9:BE9,BG9)-BB9-BF9,"")</f>
        <v>41.499999999999993</v>
      </c>
      <c r="BW9" s="11">
        <f>IF(SUM(BH9:BI9,BK9)-BJ9&gt;0,SUM(BH9:BI9,BK9)-BJ9,"")</f>
        <v>21.800000000000004</v>
      </c>
      <c r="BX9" s="11">
        <f>IF(SUM(BA9,BE9,BI9)&gt;0,SUM(BA9,BE9,BI9),"")</f>
        <v>12.5</v>
      </c>
      <c r="BY9" s="11">
        <f>IF(SUM(BV9,BW9)&gt;0,SUM(BV9,BW9),"")</f>
        <v>63.3</v>
      </c>
      <c r="BZ9" s="11" t="str">
        <f>IF(SUM(BM9,BQ9)&gt;0,SUM(BM9,BQ9),"")</f>
        <v/>
      </c>
      <c r="CA9" s="11" t="str">
        <f>IF(SUM(BL9:BM9,BO9:BQ9,BS9)-SUM(BN9,BR9)&gt;0,SUM(BL9:BM9,BO9:BQ9,BS9)-SUM(BN9,BR9),"")</f>
        <v/>
      </c>
      <c r="CB9" s="11">
        <f>IF(SUM(BV9,BW9,CA9)&gt;0,SUM(BV9,BW9,CA9),"")</f>
        <v>63.3</v>
      </c>
      <c r="CC9" s="19">
        <v>16.5</v>
      </c>
      <c r="CD9" s="19">
        <v>3.4</v>
      </c>
      <c r="CE9" s="19">
        <v>0.2</v>
      </c>
      <c r="CF9" s="19">
        <v>0</v>
      </c>
      <c r="CG9" s="19">
        <v>17.399999999999999</v>
      </c>
      <c r="CH9" s="19">
        <v>3.2</v>
      </c>
      <c r="CI9" s="19">
        <v>2.4</v>
      </c>
      <c r="CJ9" s="19">
        <v>0</v>
      </c>
      <c r="CK9" s="19">
        <v>17.600000000000001</v>
      </c>
      <c r="CL9" s="19">
        <v>3.4</v>
      </c>
      <c r="CM9" s="19">
        <v>0.2</v>
      </c>
      <c r="CN9" s="19">
        <v>0</v>
      </c>
      <c r="CO9" s="19">
        <v>15.8</v>
      </c>
      <c r="CP9" s="19">
        <v>3.4</v>
      </c>
      <c r="CQ9" s="19">
        <v>0.2</v>
      </c>
      <c r="CR9" s="19">
        <v>0</v>
      </c>
      <c r="CS9" s="19">
        <v>17.7</v>
      </c>
      <c r="CT9" s="19">
        <v>3.2</v>
      </c>
      <c r="CU9" s="19">
        <v>0.4</v>
      </c>
      <c r="CV9" s="19">
        <v>0</v>
      </c>
      <c r="CW9" s="27"/>
      <c r="CX9" s="40">
        <f>IF(SUM(CD9,CH9)&gt;0,SUM(CD9,CH9),"")</f>
        <v>6.6</v>
      </c>
      <c r="CY9" s="40">
        <f>IF(SUM(CC9:CD9,CF9:CH9,CJ9)-CE9-CI9&gt;0,SUM(CC9:CD9,CF9:CH9,CJ9)-CE9-CI9,"")</f>
        <v>37.9</v>
      </c>
      <c r="CZ9" s="40">
        <f>IF(SUM(CK9:CL9,CN9)-CM9&gt;0,SUM(CK9:CL9,CN9)-CM9,"")</f>
        <v>20.8</v>
      </c>
      <c r="DA9" s="40">
        <f>IF(SUM(CD9,CH9,CL9)&gt;0,SUM(CD9,CH9,CL9),"")</f>
        <v>10</v>
      </c>
      <c r="DB9" s="40">
        <f>IF(SUM(CY9,CZ9)&gt;0,SUM(CY9,CZ9),"")</f>
        <v>58.7</v>
      </c>
      <c r="DC9" s="40">
        <f>IF(SUM(CP9,CT9)&gt;0,SUM(CP9,CT9),"")</f>
        <v>6.6</v>
      </c>
      <c r="DD9" s="40">
        <f>IF(SUM(CO9:CP9,CR9:CT9,CV9)-SUM(CQ9,CU9)&gt;0,SUM(CO9:CP9,CR9:CT9,CV9)-SUM(CQ9,CU9),"")</f>
        <v>39.5</v>
      </c>
      <c r="DE9" s="40">
        <f>IF(SUM(CY9,CZ9,DD9)&gt;0,SUM(CY9,CZ9,DD9),"")</f>
        <v>98.2</v>
      </c>
      <c r="DF9" s="50">
        <f>IF(MAX(ED9,FF9,GH9,HJ9,IL9,JN9,KP9,LR9,MT9,NV9,OX9,PZ9)-IF(N9="",0,N9)&gt;0.001,MAX(ED9,FF9,GH9,HJ9,IL9,JN9,KP9,LR9,MT9,NV9,OX9,PZ9)-IF(N9="",0,N9),"")</f>
        <v>5.6000000000000014</v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>
        <v>16.600000000000001</v>
      </c>
      <c r="GP9" s="18">
        <v>5.3</v>
      </c>
      <c r="GQ9" s="18">
        <v>0</v>
      </c>
      <c r="GR9" s="18">
        <v>0</v>
      </c>
      <c r="GS9" s="18">
        <v>16.100000000000001</v>
      </c>
      <c r="GT9" s="18">
        <v>5.5</v>
      </c>
      <c r="GU9" s="18">
        <v>0</v>
      </c>
      <c r="GV9" s="18">
        <v>0</v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>
        <f>IF(SUM(GP9,GT9)&gt;0,SUM(GP9,GT9),"")</f>
        <v>10.8</v>
      </c>
      <c r="HJ9" s="11">
        <f>IF(SUM(GO9:GP9,GR9:GT9,GV9)-GQ9-GU9&gt;0,SUM(GO9:GP9,GR9:GT9,GV9)-GQ9-GU9,"")</f>
        <v>43.5</v>
      </c>
      <c r="HK9" s="11" t="str">
        <f>IF(SUM(GW9:GX9,GZ9)-GY9&gt;0,SUM(GW9:GX9,GZ9)-GY9,"")</f>
        <v/>
      </c>
      <c r="HL9" s="11">
        <f>IF(SUM(GP9,GT9,GX9)&gt;0,SUM(GP9,GT9,GX9),"")</f>
        <v>10.8</v>
      </c>
      <c r="HM9" s="11">
        <f>IF(SUM(HJ9,HK9)&gt;0,SUM(HJ9,HK9),"")</f>
        <v>43.5</v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>
        <f>IF(SUM(HJ9,HK9,HO9)&gt;0,SUM(HJ9,HK9,HO9),"")</f>
        <v>43.5</v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16.149999999999999</v>
      </c>
      <c r="QH9" s="22">
        <f>IF($CW9="P",CD9,(CD9+BA9)/2)</f>
        <v>3.95</v>
      </c>
      <c r="QI9" s="22">
        <f>IF($CW9="P",CE9,(CE9+BB9)/2)</f>
        <v>0.2</v>
      </c>
      <c r="QJ9" s="22">
        <f>IF($CW9="P",CF9,(CF9+BC9)/2)</f>
        <v>0.15</v>
      </c>
      <c r="QK9" s="22">
        <f>IF($CW9="P",CG9,(CG9+BD9)/2)</f>
        <v>17.149999999999999</v>
      </c>
      <c r="QL9" s="22">
        <f>IF($CW9="P",CH9,(CH9+BE9)/2)</f>
        <v>3.55</v>
      </c>
      <c r="QM9" s="22">
        <f>IF($CW9="P",CI9,(CI9+BF9)/2)</f>
        <v>1.2</v>
      </c>
      <c r="QN9" s="22">
        <f>IF($CW9="P",CJ9,(CJ9+BG9)/2)</f>
        <v>0.15</v>
      </c>
      <c r="QO9" s="22">
        <f>IF($CW9="P",CK9,(CK9+BH9)/2)</f>
        <v>17.600000000000001</v>
      </c>
      <c r="QP9" s="22">
        <f>IF($CW9="P",CL9,(CL9+BI9)/2)</f>
        <v>3.75</v>
      </c>
      <c r="QQ9" s="22">
        <f>IF($CW9="P",CM9,(CM9+BJ9)/2)</f>
        <v>0.2</v>
      </c>
      <c r="QR9" s="22">
        <f>IF($CW9="P",CN9,(CN9+BK9)/2)</f>
        <v>0.15</v>
      </c>
      <c r="QS9" s="22" t="e">
        <f>IF($CW9="P",CO9,(CO9+BL9)/2)</f>
        <v>#VALUE!</v>
      </c>
      <c r="QT9" s="22" t="e">
        <f>IF($CW9="P",CP9,(CP9+BM9)/2)</f>
        <v>#VALUE!</v>
      </c>
      <c r="QU9" s="22" t="e">
        <f>IF($CW9="P",CQ9,(CQ9+BN9)/2)</f>
        <v>#VALUE!</v>
      </c>
      <c r="QV9" s="22" t="e">
        <f>IF($CW9="P",CR9,(CR9+BO9)/2)</f>
        <v>#VALUE!</v>
      </c>
      <c r="QW9" s="22" t="e">
        <f>IF($CW9="P",CS9,(CS9+BP9)/2)</f>
        <v>#VALUE!</v>
      </c>
      <c r="QX9" s="22" t="e">
        <f>IF($CW9="P",CT9,(CT9+BQ9)/2)</f>
        <v>#VALUE!</v>
      </c>
      <c r="QY9" s="22" t="e">
        <f>IF($CW9="P",CU9,(CU9+BR9)/2)</f>
        <v>#VALUE!</v>
      </c>
      <c r="QZ9" s="22" t="e">
        <f>IF($CW9="P",CV9,(CV9+BS9)/2)</f>
        <v>#VALUE!</v>
      </c>
      <c r="RA9" s="27" t="s">
        <v>46</v>
      </c>
      <c r="RB9" s="40">
        <f>IF(SUM(QH9,QL9)&gt;0,SUM(QH9,QL9),"")</f>
        <v>7.5</v>
      </c>
      <c r="RC9" s="40">
        <f>IF(SUM(QG9:QH9,QJ9:QL9,QN9)-QI9-QM9&gt;0,SUM(QG9:QH9,QJ9:QL9,QN9)-QI9-QM9,"")</f>
        <v>39.699999999999982</v>
      </c>
      <c r="RD9" s="40">
        <f>IF(SUM(QO9:QP9,QR9)-QQ9&gt;0,SUM(QO9:QP9,QR9)-QQ9,"")</f>
        <v>21.3</v>
      </c>
      <c r="RE9" s="40">
        <f>IF(SUM(QH9,QL9,QP9)&gt;0,SUM(QH9,QL9,QP9),"")</f>
        <v>11.25</v>
      </c>
      <c r="RF9" s="40">
        <f>IF(SUM(RC9,RD9)&gt;0,SUM(RC9,RD9),"")</f>
        <v>60.999999999999986</v>
      </c>
      <c r="RG9" s="40" t="e">
        <f>IF(SUM(QT9,QX9)&gt;0,SUM(QT9,QX9),"")</f>
        <v>#VALUE!</v>
      </c>
      <c r="RH9" s="40" t="e">
        <f>IF(SUM(QS9:QT9,QV9:QX9,QZ9)-SUM(QU9,QY9)&gt;0,SUM(QS9:QT9,QV9:QX9,QZ9)-SUM(QU9,QY9),"")</f>
        <v>#VALUE!</v>
      </c>
      <c r="RI9" s="40" t="e">
        <f>IF(SUM(RC9,RD9,RH9)&gt;0,SUM(RC9,RD9,RH9),"")</f>
        <v>#VALUE!</v>
      </c>
    </row>
    <row r="10" spans="1:477" x14ac:dyDescent="0.2">
      <c r="A10" s="4" cm="1">
        <f t="array" ref="A10">IF(AND(J10&lt;&gt;"",J10&lt;&gt;"No DD"),SUMPRODUCT((J$4:J$25&lt;&gt;"")*(J$4:J$25&lt;&gt;"No DD")*(F$4:F$25&gt;F10))+1,IF(J10="No DD",SUMPRODUCT((J$4:J$25="No DD")*(F$4:F$25&gt;F10))+1+SUMPRODUCT((J$4:J$25&lt;&gt;"")*(J$4:J$25&lt;&gt;"No DD")),""))</f>
        <v>7</v>
      </c>
      <c r="B10" s="4" t="str" cm="1">
        <f t="array" ref="B10">IF(AND(J10&lt;&gt;"",J10&lt;&gt;"No DD",G10=""),SUMPRODUCT((J$4:J$25&lt;&gt;"")*(J$4:J$25&lt;&gt;"No DD")*(G$4:G$25="")*(F$4:F$25&gt;F10))+1,IF(J10="No DD",SUMPRODUCT((J$4:J$25="No DD")*(F$4:F$25&gt;F10)*(G$4:G$25=""))+1+SUMPRODUCT((J$4:J$25&lt;&gt;"")*(G$4:G$25="")*(J$4:J$25&lt;&gt;"No DD")),""))</f>
        <v/>
      </c>
      <c r="C10" s="5" t="s">
        <v>98</v>
      </c>
      <c r="D10" s="4" t="s">
        <v>4</v>
      </c>
      <c r="E10" s="4">
        <v>2003</v>
      </c>
      <c r="F10" s="9">
        <f>SUM(L10:T10)+SUM(L10:P10)*0.0000001+SUM(L10)*0.0000000000001</f>
        <v>147.75000617000435</v>
      </c>
      <c r="G10" s="66" t="s">
        <v>46</v>
      </c>
      <c r="H10" s="3" t="str">
        <f>IF(OR(AND(AR10&gt;=AY$27,AS10&gt;=AY$31,AR10&lt;&gt;"",AQ10=""),AND(AW10&gt;=AY$27,AX10&gt;=AY$31,AW10&lt;&gt;"",AQ10=""),AND(BU10&gt;=CB$27,BV10&gt;=CB$31,BU10&lt;&gt;"",BT10=""),AND(BZ10&gt;=CB$27,CA10&gt;=CB$31,BZ10&lt;&gt;"",BT10=""),AND(CX10&gt;=DE$27,CY10&gt;=DE$31,CX10&lt;&gt;"",CW10=""),AND(DC10&gt;=DE$27,DD10&gt;=DE$31,DC10&lt;&gt;""),AND(EC10&gt;=EJ$27,ED10&gt;=EJ$31,EC10&lt;&gt;""),AND(EH10&gt;=EJ$27,EI10&gt;=EJ$31,EH10&lt;&gt;""),AND(FE10&gt;=FL$27,FF10&gt;=FL$31,FE10&lt;&gt;""),AND(FJ10&gt;=FL$27,FK10&gt;=FL$31,FJ10&lt;&gt;""),AND(GG10&gt;=GN$27,GH10&gt;=GN$31,GG10&lt;&gt;""),AND(GL10&gt;=GN$27,GM10&gt;=GN$31,GL10&lt;&gt;""),AND(HI10&gt;=HP$27,HJ10&gt;=HP$31,HI10&lt;&gt;""),AND(HN10&gt;=HP$27,HO10&gt;=HP$31,HN10&lt;&gt;""),AND(IK10&gt;=IR$27,IL10&gt;=IR$31,IK10&lt;&gt;""),AND(IP10&gt;=IR$27,IQ10&gt;=IR$31,IP10&lt;&gt;""),AND(JM10&gt;=JT$27,JN10&gt;=JT$31,JM10&lt;&gt;""),AND(JR10&gt;=JT$27,JS10&gt;=JT$31,JR10&lt;&gt;""),AND(KO10&gt;=KV$27,KP10&gt;=KV$31,KO10&lt;&gt;""),AND(KT10&gt;=KV$27,KU10&gt;=KV$31,KT10&lt;&gt;""),AND(LQ10&gt;=LX$27,LR10&gt;=LX$31,LQ10&lt;&gt;""),AND(LV10&gt;=LX$27,LW10&gt;=LX$31,LV10&lt;&gt;""),AND(MS10&gt;=MZ$27,MT10&gt;=MZ$31,MS10&lt;&gt;""),AND(MX10&gt;=MZ$27,MY10&gt;=MZ$31,MX10&lt;&gt;""),AND(NU10&gt;=OB$27,NV10&gt;=OB$31,NU10&lt;&gt;""),AND(NZ10&gt;=OB$27,OA10&gt;=OB$31,NZ10&lt;&gt;""),AND(OW10&gt;=PD$27,OX10&gt;=PD$31,OW10&lt;&gt;""),AND(PB10&gt;=PD$27,PC10&gt;=PD$31,PB10&lt;&gt;""),AND(PY10&gt;=QF$27,PZ10&gt;=QF$31,PY10&lt;&gt;""),AND(QD10&gt;=QF$27,QE10&gt;=QF$31,QD10&lt;&gt;"")),"P","")</f>
        <v>P</v>
      </c>
      <c r="I10" s="3" t="str">
        <f>IF(OR(AND(AS10&gt;=AY$31,AS10&lt;&gt;"",AQ10=""),AND(AX10&gt;=AY$31,AX10&lt;&gt;"",AQ10=""),AND(BV10&gt;=CB$31,BV10&lt;&gt;"",BT10=""),AND(CA10&gt;=CB$31,CA10&lt;&gt;"",BT10=""),AND(CY10&gt;=DE$31,CY10&lt;&gt;"",CW10=""),AND(DD10&gt;=DE$31,DD10&lt;&gt;"",CW10=""),AND(ED10&gt;=EJ$31,ED10&lt;&gt;""),AND(EI10&gt;=EJ$31,EI10&lt;&gt;""),AND(FF10&gt;=FL$31,FF10&lt;&gt;""),AND(FK10&gt;=FL$31,FK10&lt;&gt;""),AND(GH10&gt;=GN$31,GH10&lt;&gt;""),AND(GM10&gt;=GN$31,GM10&lt;&gt;""),AND(HJ10&gt;=HP$31,HJ10&lt;&gt;""),AND(HO10&gt;=HP$31,HO10&lt;&gt;""),AND(IL10&gt;=IR$31,IL10&lt;&gt;""),AND(IQ10&gt;=IR$31,IQ10&lt;&gt;""),AND(JN10&gt;=JT$31,JN10&lt;&gt;""),AND(JS10&gt;=JT$31,JS10&lt;&gt;""),AND(KP10&gt;=KV$31,KP10&lt;&gt;""),AND(KU10&gt;=KV$31,KU10&lt;&gt;""),AND(LR10&gt;=LX$31,LR10&lt;&gt;""),AND(LW10&gt;=LX$31,LW10&lt;&gt;""),AND(MT10&gt;=MZ$31,MT10&lt;&gt;""),AND(MY10&gt;=MZ$31,MY10&lt;&gt;""),AND(NV10&gt;=OB$31,NV10&lt;&gt;""),AND(OA10&gt;=OB$31,OA10&lt;&gt;""),AND(OX10&gt;=PD$31,OX10&lt;&gt;""),AND(PC10&gt;=PD$31,PC10&lt;&gt;""),AND(PZ10&gt;=QF$31,PZ10&lt;&gt;""),AND(QE10&gt;=QF$31,QE10&lt;&gt;"")),"P","")</f>
        <v>P</v>
      </c>
      <c r="J10" s="36" t="str">
        <f>IF(AND(I10="P",H10=""),"No DD",IF(OR(AND(AU10&gt;=AY$30,AV10&gt;=AY$34,AU10&lt;&gt;"",AQ10=""),AND(BX10&gt;=CB$30,BY10&gt;=CB$34,BX10&lt;&gt;"",BT10=""),AND(DA10&gt;=DE$30,DB10&gt;=DE$34,DA10&lt;&gt;"",CW10=""),AND(EF10&gt;=EJ$30,EG10&gt;=EJ$34,EF10&lt;&gt;""),AND(FH10&gt;=FL$30,FI10&gt;=FL$34,FH10&lt;&gt;""),AND(GJ10&gt;=GN$30,GK10&gt;=GN$34,GJ10&lt;&gt;""),AND(HL10&gt;=HP$30,HM10&gt;=HP$34,HL10&lt;&gt;""),AND(IN10&gt;=IR$30,IO10&gt;=IR$34,IN10&lt;&gt;""),AND(JP10&gt;=JT$30,JQ10&gt;=JT$34,JP10&lt;&gt;""),AND(KR10&gt;=KV$30,KS10&gt;=KV$34,KR10&lt;&gt;""),AND(LT10&gt;=LX$30,LU10&gt;=LX$34,LT10&lt;&gt;""),AND(MV10&gt;=MZ$30,MW10&gt;=MZ$34,MV10&lt;&gt;""),AND(NX10&gt;=OB$30,NY10&gt;=OB$34,NX10&lt;&gt;""),AND(OZ10&gt;=PD$30,PA10&gt;=PD$34,OZ10&lt;&gt;""),AND(QB10&gt;=QF$30,QC10&gt;=QF$34,QB10&lt;&gt;"")),"Merit",IF(OR(AND(AU10&gt;=AY$29,AV10&gt;=AY$33,AU10&lt;&gt;"",AQ10=""),AND(BX10&gt;=CB$29,BY10&gt;=CB$33,BX10&lt;&gt;"",BT10=""),AND(DA10&gt;=DE$29,DB10&gt;=DE$33,DA10&lt;&gt;"",CW10=""),AND(EF10&gt;=EJ$29,EG10&gt;=EJ$33,EF10&lt;&gt;""),AND(FH10&gt;=FL$29,FI10&gt;=FL$33,FH10&lt;&gt;""),AND(GJ10&gt;=GN$29,GK10&gt;=GN$33,GJ10&lt;&gt;""),AND(HL10&gt;=HP$29,HM10&gt;=HP$33,HL10&lt;&gt;""),AND(IN10&gt;=IR$29,IO10&gt;=IR$33,IN10&lt;&gt;""),AND(JP10&gt;=JT$29,JQ10&gt;=JT$33,JP10&lt;&gt;""),AND(KR10&gt;=KV$29,KS10&gt;=KV$33,KR10&lt;&gt;""),AND(LT10&gt;=LX$29,LU10&gt;=LX$33,LT10&lt;&gt;""),AND(MV10&gt;=MZ$29,MW10&gt;=MZ$33,MV10&lt;&gt;""),AND(NX10&gt;=OB$29,NY10&gt;=OB$33,NX10&lt;&gt;""),AND(OZ10&gt;=PD$29,PA10&gt;=PD$33,OZ10&lt;&gt;""),AND(QB10&gt;=QF$29,QC10&gt;=QF$33,QB10&lt;&gt;"")),"Excellence",IF(K10="P","Worlds Team",IF(H10="P","National Team","")))))</f>
        <v>National Team</v>
      </c>
      <c r="K10" s="3" t="str">
        <f>IF(OR(AND(AU10&gt;=AY$28,AV10&gt;=AY$32,AU10&lt;&gt;"",AQ10=""),AND(BX10&gt;=CB$28,BY10&gt;=CB$32,BX10&lt;&gt;"",BT10=""),AND(DA10&gt;=DE$28,DB10&gt;=DE$32,DA10&lt;&gt;"",CW10=""),AND(EF10&gt;=EJ$28,EG10&gt;=EJ$32,EF10&lt;&gt;""),AND(FH10&gt;=FL$28,FI10&gt;=FL$32,FH10&lt;&gt;""),AND(GJ10&gt;=GN$28,GK10&gt;=GN$32,GJ10&lt;&gt;""),AND(HL10&gt;=HP$28,HM10&gt;=HP$32,HL10&lt;&gt;""),AND(IN10&gt;=IR$28,IO10&gt;=IR$32,IN10&lt;&gt;""),AND(JP10&gt;=JT$28,JQ10&gt;=JT$32,JP10&lt;&gt;""),AND(KR10&gt;=KV$28,KS10&gt;=KV$32,KR10&lt;&gt;""),AND(LT10&gt;=LX$28,LU10&gt;=LX$32,LT10&lt;&gt;""),AND(MV10&gt;=MZ$28,MW10&gt;=MZ$32,MV10&lt;&gt;""),AND(NX10&gt;=OB$28,NY10&gt;=OB$32,NX10&lt;&gt;""),AND(OZ10&gt;=PD$28,PA10&gt;=PD$32,OZ10&lt;&gt;""),AND(QB10&gt;=QF$28,QC10&gt;=QF$32,QB10&lt;&gt;"")),"P","")</f>
        <v/>
      </c>
      <c r="L10" s="8">
        <f>IF(COUNT(AS10,BV10,CY10)&gt;0,LARGE((AS10,BV10,CY10),1),0)</f>
        <v>43.500000000000007</v>
      </c>
      <c r="M10" s="8" t="str">
        <f>IF(L10=0,"",IF(L10=CY10,$CC$1,IF(L10=BV10,$AZ$1,IF(L10=AS10,$W$1,""))))</f>
        <v>2023 3rd Domestic Trial</v>
      </c>
      <c r="N10" s="8">
        <f>IF(COUNT(AS10,BV10,CY10)&gt;1,LARGE((AS10,BV10,CY10),2),0)</f>
        <v>0</v>
      </c>
      <c r="O10" s="8" t="str">
        <f>IF(N10=0,"",IF(N10=CY10,$CC$1,IF(N10=BV10,$AZ$1,IF(N10=AS10,$W$1,""))))</f>
        <v/>
      </c>
      <c r="P10" s="8">
        <f>IF(COUNT(AT10,BW10,CZ10)&gt;0,LARGE((AT10,BW10,CZ10),1),0)</f>
        <v>18.2</v>
      </c>
      <c r="Q10" s="8" t="str">
        <f>IF(P10=0,"",IF(P10=CZ10,$CC$1,IF(P10=BW10,$AZ$1,IF(P10=AT10,$W$1,""))))</f>
        <v>2023 3rd Domestic Trial</v>
      </c>
      <c r="R10" s="8">
        <f>IF(MAX(AX10,CA10,DD10)&gt;0,MAX(AX10,CA10,DD10),0)</f>
        <v>42.449999999999996</v>
      </c>
      <c r="S10" s="8" t="str">
        <f>IF(R10=0,"",IF(R10=DD10,$CC$1,IF(R10=CA10,$AZ$1,IF(R10=AX10,$W$1,""))))</f>
        <v>2023 3rd Domestic Trial</v>
      </c>
      <c r="T10" s="8">
        <f>IF(MAX(DF10:DH10)&gt;0,MAX(DF10:DH10),"")</f>
        <v>43.599999999999994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World Championships (Nov 11)</v>
      </c>
      <c r="W10" s="19">
        <v>17.5</v>
      </c>
      <c r="X10" s="19">
        <v>4.3</v>
      </c>
      <c r="Y10" s="19">
        <v>0</v>
      </c>
      <c r="Z10" s="19">
        <v>0.3</v>
      </c>
      <c r="AA10" s="19">
        <v>16.600000000000001</v>
      </c>
      <c r="AB10" s="19">
        <v>4.5999999999999996</v>
      </c>
      <c r="AC10" s="19">
        <v>0.4</v>
      </c>
      <c r="AD10" s="19">
        <v>0.6</v>
      </c>
      <c r="AE10" s="19">
        <v>16</v>
      </c>
      <c r="AF10" s="19">
        <v>1.9</v>
      </c>
      <c r="AG10" s="19">
        <v>0</v>
      </c>
      <c r="AH10" s="19">
        <v>0.3</v>
      </c>
      <c r="AI10" s="19">
        <v>17.2</v>
      </c>
      <c r="AJ10" s="19">
        <v>4.3499999999999996</v>
      </c>
      <c r="AK10" s="19">
        <v>0.1</v>
      </c>
      <c r="AL10" s="19">
        <v>0.44999999999999996</v>
      </c>
      <c r="AM10" s="19">
        <v>16.850000000000001</v>
      </c>
      <c r="AN10" s="19">
        <v>3.25</v>
      </c>
      <c r="AO10" s="19">
        <v>0</v>
      </c>
      <c r="AP10" s="19">
        <v>0.44999999999999996</v>
      </c>
      <c r="AQ10" s="27"/>
      <c r="AR10" s="40">
        <f>IF(SUM(X10,AB10)&gt;0,SUM(X10,AB10),"")</f>
        <v>8.8999999999999986</v>
      </c>
      <c r="AS10" s="40">
        <f>IF(SUM(W10:X10,Z10:AB10,AD10)-Y10-AC10&gt;0,SUM(W10:X10,Z10:AB10,AD10)-Y10-AC10,"")</f>
        <v>43.500000000000007</v>
      </c>
      <c r="AT10" s="40">
        <f>IF(SUM(AE10:AF10,AH10)-AG10&gt;0,SUM(AE10:AF10,AH10)-AG10,"")</f>
        <v>18.2</v>
      </c>
      <c r="AU10" s="40">
        <f>IF(SUM(X10,AB10,AF10)&gt;0,SUM(X10,AB10,AF10),"")</f>
        <v>10.799999999999999</v>
      </c>
      <c r="AV10" s="40">
        <f>IF(SUM(AS10,AT10)&gt;0,SUM(AS10,AT10),"")</f>
        <v>61.7</v>
      </c>
      <c r="AW10" s="40">
        <f>IF(SUM(AJ10,AN10)&gt;0,SUM(AJ10,AN10),"")</f>
        <v>7.6</v>
      </c>
      <c r="AX10" s="40">
        <f>IF(SUM(AI10:AJ10,AL10:AN10,AP10)-SUM(AK10,AO10)&gt;0,SUM(AI10:AJ10,AL10:AN10,AP10)-SUM(AK10,AO10),"")</f>
        <v>42.449999999999996</v>
      </c>
      <c r="AY10" s="40">
        <f>IF(SUM(AS10,AT10,AX10)&gt;0,SUM(AS10,AT10,AX10),"")</f>
        <v>104.15</v>
      </c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28"/>
      <c r="BU10" s="11" t="str">
        <f>IF(SUM(BA10,BE10)&gt;0,SUM(BA10,BE10),"")</f>
        <v/>
      </c>
      <c r="BV10" s="11" t="str">
        <f>IF(SUM(AZ10:BA10,BC10:BE10,BG10)-BB10-BF10&gt;0,SUM(AZ10:BA10,BC10:BE10,BG10)-BB10-BF10,"")</f>
        <v/>
      </c>
      <c r="BW10" s="11" t="str">
        <f>IF(SUM(BH10:BI10,BK10)-BJ10&gt;0,SUM(BH10:BI10,BK10)-BJ10,"")</f>
        <v/>
      </c>
      <c r="BX10" s="11" t="str">
        <f>IF(SUM(BA10,BE10,BI10)&gt;0,SUM(BA10,BE10,BI10),"")</f>
        <v/>
      </c>
      <c r="BY10" s="11" t="str">
        <f>IF(SUM(BV10,BW10)&gt;0,SUM(BV10,BW10),"")</f>
        <v/>
      </c>
      <c r="BZ10" s="11" t="str">
        <f>IF(SUM(BM10,BQ10)&gt;0,SUM(BM10,BQ10),"")</f>
        <v/>
      </c>
      <c r="CA10" s="11" t="str">
        <f>IF(SUM(BL10:BM10,BO10:BQ10,BS10)-SUM(BN10,BR10)&gt;0,SUM(BL10:BM10,BO10:BQ10,BS10)-SUM(BN10,BR10),"")</f>
        <v/>
      </c>
      <c r="CB10" s="11" t="str">
        <f>IF(SUM(BV10,BW10,CA10)&gt;0,SUM(BV10,BW10,CA10),"")</f>
        <v/>
      </c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64"/>
      <c r="CP10" s="64"/>
      <c r="CQ10" s="64"/>
      <c r="CR10" s="64"/>
      <c r="CS10" s="64"/>
      <c r="CT10" s="64"/>
      <c r="CU10" s="64"/>
      <c r="CV10" s="64"/>
      <c r="CW10" s="27"/>
      <c r="CX10" s="40" t="str">
        <f>IF(SUM(CD10,CH10)&gt;0,SUM(CD10,CH10),"")</f>
        <v/>
      </c>
      <c r="CY10" s="40" t="str">
        <f>IF(SUM(CC10:CD10,CF10:CH10,CJ10)-CE10-CI10&gt;0,SUM(CC10:CD10,CF10:CH10,CJ10)-CE10-CI10,"")</f>
        <v/>
      </c>
      <c r="CZ10" s="40" t="str">
        <f>IF(SUM(CK10:CL10,CN10)-CM10&gt;0,SUM(CK10:CL10,CN10)-CM10,"")</f>
        <v/>
      </c>
      <c r="DA10" s="40" t="str">
        <f>IF(SUM(CD10,CH10,CL10)&gt;0,SUM(CD10,CH10,CL10),"")</f>
        <v/>
      </c>
      <c r="DB10" s="40" t="str">
        <f>IF(SUM(CY10,CZ10)&gt;0,SUM(CY10,CZ10),"")</f>
        <v/>
      </c>
      <c r="DC10" s="65" t="str">
        <f>IF(SUM(CP10,CT10)&gt;0,SUM(CP10,CT10),"")</f>
        <v/>
      </c>
      <c r="DD10" s="65" t="str">
        <f>IF(SUM(CO10:CP10,CR10:CT10,CV10)-SUM(CQ10,CU10)&gt;0,SUM(CO10:CP10,CR10:CT10,CV10)-SUM(CQ10,CU10),"")</f>
        <v/>
      </c>
      <c r="DE10" s="40" t="str">
        <f>IF(SUM(CY10,CZ10,DD10)&gt;0,SUM(CY10,CZ10,DD10),"")</f>
        <v/>
      </c>
      <c r="DF10" s="50">
        <f>IF(MAX(ED10,FF10,GH10,HJ10,IL10,JN10,KP10,LR10,MT10,NV10,OX10,PZ10)-IF(N10="",0,N10)&gt;0.001,MAX(ED10,FF10,GH10,HJ10,IL10,JN10,KP10,LR10,MT10,NV10,OX10,PZ10)-IF(N10="",0,N10),"")</f>
        <v>43.599999999999994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>
        <v>16.8</v>
      </c>
      <c r="EL10" s="18">
        <v>1.9</v>
      </c>
      <c r="EM10" s="18">
        <v>0</v>
      </c>
      <c r="EN10" s="18">
        <v>0</v>
      </c>
      <c r="EO10" s="18">
        <v>16.600000000000001</v>
      </c>
      <c r="EP10" s="18">
        <v>3.5</v>
      </c>
      <c r="EQ10" s="18">
        <v>0.4</v>
      </c>
      <c r="ER10" s="18">
        <v>0</v>
      </c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>
        <f>IF(SUM(EL10,EP10)&gt;0,SUM(EL10,EP10),"")</f>
        <v>5.4</v>
      </c>
      <c r="FF10" s="11">
        <f>IF(SUM(EK10:EL10,EN10:EP10,ER10)-EM10-EQ10&gt;0,SUM(EK10:EL10,EN10:EP10,ER10)-EM10-EQ10,"")</f>
        <v>38.4</v>
      </c>
      <c r="FG10" s="11" t="str">
        <f>IF(SUM(ES10:ET10,EV10)-EU10&gt;0,SUM(ES10:ET10,EV10)-EU10,"")</f>
        <v/>
      </c>
      <c r="FH10" s="11">
        <f>IF(SUM(EL10,EP10,ET10)&gt;0,SUM(EL10,EP10,ET10),"")</f>
        <v>5.4</v>
      </c>
      <c r="FI10" s="11">
        <f>IF(SUM(FF10,FG10)&gt;0,SUM(FF10,FG10),"")</f>
        <v>38.4</v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>
        <f>IF(SUM(FF10,FG10,FK10)&gt;0,SUM(FF10,FG10,FK10),"")</f>
        <v>38.4</v>
      </c>
      <c r="FM10" s="17">
        <v>17.600000000000001</v>
      </c>
      <c r="FN10" s="17">
        <v>3.9</v>
      </c>
      <c r="FO10" s="17">
        <v>0.2</v>
      </c>
      <c r="FP10" s="17">
        <v>0</v>
      </c>
      <c r="FQ10" s="17">
        <v>18</v>
      </c>
      <c r="FR10" s="17">
        <v>4.3</v>
      </c>
      <c r="FS10" s="17">
        <v>0</v>
      </c>
      <c r="FT10" s="17">
        <v>0</v>
      </c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>
        <f>IF(SUM(FN10,FR10)&gt;0,SUM(FN10,FR10),"")</f>
        <v>8.1999999999999993</v>
      </c>
      <c r="GH10" s="40">
        <f>IF(SUM(FM10:FN10,FP10:FR10,FT10)-FO10-FS10&gt;0,SUM(FM10:FN10,FP10:FR10,FT10)-FO10-FS10,"")</f>
        <v>43.599999999999994</v>
      </c>
      <c r="GI10" s="40" t="str">
        <f>IF(SUM(FU10:FV10,FX10)-FW10&gt;0,SUM(FU10:FV10,FX10)-FW10,"")</f>
        <v/>
      </c>
      <c r="GJ10" s="40">
        <f>IF(SUM(FN10,FR10,FV10)&gt;0,SUM(FN10,FR10,FV10),"")</f>
        <v>8.1999999999999993</v>
      </c>
      <c r="GK10" s="40">
        <f>IF(SUM(GH10,GI10)&gt;0,SUM(GH10,GI10),"")</f>
        <v>43.599999999999994</v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>
        <f>IF(SUM(GH10,GI10,GM10)&gt;0,SUM(GH10,GI10,GM10),"")</f>
        <v>43.599999999999994</v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0</v>
      </c>
      <c r="QH10" s="22">
        <f>IF($CW10="P",CD10,(CD10+BA10)/2)</f>
        <v>0</v>
      </c>
      <c r="QI10" s="22">
        <f>IF($CW10="P",CE10,(CE10+BB10)/2)</f>
        <v>0</v>
      </c>
      <c r="QJ10" s="22">
        <f>IF($CW10="P",CF10,(CF10+BC10)/2)</f>
        <v>0</v>
      </c>
      <c r="QK10" s="22">
        <f>IF($CW10="P",CG10,(CG10+BD10)/2)</f>
        <v>0</v>
      </c>
      <c r="QL10" s="22">
        <f>IF($CW10="P",CH10,(CH10+BE10)/2)</f>
        <v>0</v>
      </c>
      <c r="QM10" s="22">
        <f>IF($CW10="P",CI10,(CI10+BF10)/2)</f>
        <v>0</v>
      </c>
      <c r="QN10" s="22">
        <f>IF($CW10="P",CJ10,(CJ10+BG10)/2)</f>
        <v>0</v>
      </c>
      <c r="QO10" s="22">
        <f>IF($CW10="P",CK10,(CK10+BH10)/2)</f>
        <v>0</v>
      </c>
      <c r="QP10" s="22">
        <f>IF($CW10="P",CL10,(CL10+BI10)/2)</f>
        <v>0</v>
      </c>
      <c r="QQ10" s="22">
        <f>IF($CW10="P",CM10,(CM10+BJ10)/2)</f>
        <v>0</v>
      </c>
      <c r="QR10" s="22">
        <f>IF($CW10="P",CN10,(CN10+BK10)/2)</f>
        <v>0</v>
      </c>
      <c r="QS10" s="22">
        <f>IF($CW10="P",CO10,(CO10+BL10)/2)</f>
        <v>0</v>
      </c>
      <c r="QT10" s="22">
        <f>IF($CW10="P",CP10,(CP10+BM10)/2)</f>
        <v>0</v>
      </c>
      <c r="QU10" s="22">
        <f>IF($CW10="P",CQ10,(CQ10+BN10)/2)</f>
        <v>0</v>
      </c>
      <c r="QV10" s="22">
        <f>IF($CW10="P",CR10,(CR10+BO10)/2)</f>
        <v>0</v>
      </c>
      <c r="QW10" s="22">
        <f>IF($CW10="P",CS10,(CS10+BP10)/2)</f>
        <v>0</v>
      </c>
      <c r="QX10" s="22">
        <f>IF($CW10="P",CT10,(CT10+BQ10)/2)</f>
        <v>0</v>
      </c>
      <c r="QY10" s="22">
        <f>IF($CW10="P",CU10,(CU10+BR10)/2)</f>
        <v>0</v>
      </c>
      <c r="QZ10" s="22">
        <f>IF($CW10="P",CV10,(CV10+BS10)/2)</f>
        <v>0</v>
      </c>
      <c r="RA10" s="27" t="s">
        <v>46</v>
      </c>
      <c r="RB10" s="40" t="str">
        <f>IF(SUM(QH10,QL10)&gt;0,SUM(QH10,QL10),"")</f>
        <v/>
      </c>
      <c r="RC10" s="40" t="str">
        <f>IF(SUM(QG10:QH10,QJ10:QL10,QN10)-QI10-QM10&gt;0,SUM(QG10:QH10,QJ10:QL10,QN10)-QI10-QM10,"")</f>
        <v/>
      </c>
      <c r="RD10" s="40" t="str">
        <f>IF(SUM(QO10:QP10,QR10)-QQ10&gt;0,SUM(QO10:QP10,QR10)-QQ10,"")</f>
        <v/>
      </c>
      <c r="RE10" s="40" t="str">
        <f>IF(SUM(QH10,QL10,QP10)&gt;0,SUM(QH10,QL10,QP10),"")</f>
        <v/>
      </c>
      <c r="RF10" s="40" t="str">
        <f>IF(SUM(RC10,RD10)&gt;0,SUM(RC10,RD10),"")</f>
        <v/>
      </c>
      <c r="RG10" s="40" t="str">
        <f>IF(SUM(QT10,QX10)&gt;0,SUM(QT10,QX10),"")</f>
        <v/>
      </c>
      <c r="RH10" s="40" t="str">
        <f>IF(SUM(QS10:QT10,QV10:QX10,QZ10)-SUM(QU10,QY10)&gt;0,SUM(QS10:QT10,QV10:QX10,QZ10)-SUM(QU10,QY10),"")</f>
        <v/>
      </c>
      <c r="RI10" s="40" t="str">
        <f>IF(SUM(RC10,RD10,RH10)&gt;0,SUM(RC10,RD10,RH10),"")</f>
        <v/>
      </c>
    </row>
    <row r="11" spans="1:477" x14ac:dyDescent="0.2">
      <c r="A11" s="4" cm="1">
        <f t="array" ref="A11">IF(AND(J11&lt;&gt;"",J11&lt;&gt;"No DD"),SUMPRODUCT((J$4:J$25&lt;&gt;"")*(J$4:J$25&lt;&gt;"No DD")*(F$4:F$25&gt;F11))+1,IF(J11="No DD",SUMPRODUCT((J$4:J$25="No DD")*(F$4:F$25&gt;F11))+1+SUMPRODUCT((J$4:J$25&lt;&gt;"")*(J$4:J$25&lt;&gt;"No DD")),""))</f>
        <v>8</v>
      </c>
      <c r="B11" s="4" cm="1">
        <f t="array" ref="B11">IF(AND(J11&lt;&gt;"",J11&lt;&gt;"No DD",G11=""),SUMPRODUCT((J$4:J$25&lt;&gt;"")*(J$4:J$25&lt;&gt;"No DD")*(G$4:G$25="")*(F$4:F$25&gt;F11))+1,IF(J11="No DD",SUMPRODUCT((J$4:J$25="No DD")*(F$4:F$25&gt;F11)*(G$4:G$25=""))+1+SUMPRODUCT((J$4:J$25&lt;&gt;"")*(G$4:G$25="")*(J$4:J$25&lt;&gt;"No DD")),""))</f>
        <v>2</v>
      </c>
      <c r="C11" s="5" t="s">
        <v>120</v>
      </c>
      <c r="D11" s="4" t="s">
        <v>6</v>
      </c>
      <c r="E11" s="4">
        <v>2005</v>
      </c>
      <c r="F11" s="9">
        <f>SUM(L11:T11)+SUM(L11:P11)*0.0000001+SUM(L11)*0.0000000000001</f>
        <v>147.50001045000417</v>
      </c>
      <c r="G11" s="66"/>
      <c r="H11" s="3" t="str">
        <f>IF(OR(AND(AR11&gt;=AY$27,AS11&gt;=AY$31,AR11&lt;&gt;"",AQ11=""),AND(AW11&gt;=AY$27,AX11&gt;=AY$31,AW11&lt;&gt;"",AQ11=""),AND(BU11&gt;=CB$27,BV11&gt;=CB$31,BU11&lt;&gt;"",BT11=""),AND(BZ11&gt;=CB$27,CA11&gt;=CB$31,BZ11&lt;&gt;"",BT11=""),AND(CX11&gt;=DE$27,CY11&gt;=DE$31,CX11&lt;&gt;"",CW11=""),AND(DC11&gt;=DE$27,DD11&gt;=DE$31,DC11&lt;&gt;""),AND(EC11&gt;=EJ$27,ED11&gt;=EJ$31,EC11&lt;&gt;""),AND(EH11&gt;=EJ$27,EI11&gt;=EJ$31,EH11&lt;&gt;""),AND(FE11&gt;=FL$27,FF11&gt;=FL$31,FE11&lt;&gt;""),AND(FJ11&gt;=FL$27,FK11&gt;=FL$31,FJ11&lt;&gt;""),AND(GG11&gt;=GN$27,GH11&gt;=GN$31,GG11&lt;&gt;""),AND(GL11&gt;=GN$27,GM11&gt;=GN$31,GL11&lt;&gt;""),AND(HI11&gt;=HP$27,HJ11&gt;=HP$31,HI11&lt;&gt;""),AND(HN11&gt;=HP$27,HO11&gt;=HP$31,HN11&lt;&gt;""),AND(IK11&gt;=IR$27,IL11&gt;=IR$31,IK11&lt;&gt;""),AND(IP11&gt;=IR$27,IQ11&gt;=IR$31,IP11&lt;&gt;""),AND(JM11&gt;=JT$27,JN11&gt;=JT$31,JM11&lt;&gt;""),AND(JR11&gt;=JT$27,JS11&gt;=JT$31,JR11&lt;&gt;""),AND(KO11&gt;=KV$27,KP11&gt;=KV$31,KO11&lt;&gt;""),AND(KT11&gt;=KV$27,KU11&gt;=KV$31,KT11&lt;&gt;""),AND(LQ11&gt;=LX$27,LR11&gt;=LX$31,LQ11&lt;&gt;""),AND(LV11&gt;=LX$27,LW11&gt;=LX$31,LV11&lt;&gt;""),AND(MS11&gt;=MZ$27,MT11&gt;=MZ$31,MS11&lt;&gt;""),AND(MX11&gt;=MZ$27,MY11&gt;=MZ$31,MX11&lt;&gt;""),AND(NU11&gt;=OB$27,NV11&gt;=OB$31,NU11&lt;&gt;""),AND(NZ11&gt;=OB$27,OA11&gt;=OB$31,NZ11&lt;&gt;""),AND(OW11&gt;=PD$27,OX11&gt;=PD$31,OW11&lt;&gt;""),AND(PB11&gt;=PD$27,PC11&gt;=PD$31,PB11&lt;&gt;""),AND(PY11&gt;=QF$27,PZ11&gt;=QF$31,PY11&lt;&gt;""),AND(QD11&gt;=QF$27,QE11&gt;=QF$31,QD11&lt;&gt;"")),"P","")</f>
        <v>P</v>
      </c>
      <c r="I11" s="3" t="str">
        <f>IF(OR(AND(AS11&gt;=AY$31,AS11&lt;&gt;"",AQ11=""),AND(AX11&gt;=AY$31,AX11&lt;&gt;"",AQ11=""),AND(BV11&gt;=CB$31,BV11&lt;&gt;"",BT11=""),AND(CA11&gt;=CB$31,CA11&lt;&gt;"",BT11=""),AND(CY11&gt;=DE$31,CY11&lt;&gt;"",CW11=""),AND(DD11&gt;=DE$31,DD11&lt;&gt;"",CW11=""),AND(ED11&gt;=EJ$31,ED11&lt;&gt;""),AND(EI11&gt;=EJ$31,EI11&lt;&gt;""),AND(FF11&gt;=FL$31,FF11&lt;&gt;""),AND(FK11&gt;=FL$31,FK11&lt;&gt;""),AND(GH11&gt;=GN$31,GH11&lt;&gt;""),AND(GM11&gt;=GN$31,GM11&lt;&gt;""),AND(HJ11&gt;=HP$31,HJ11&lt;&gt;""),AND(HO11&gt;=HP$31,HO11&lt;&gt;""),AND(IL11&gt;=IR$31,IL11&lt;&gt;""),AND(IQ11&gt;=IR$31,IQ11&lt;&gt;""),AND(JN11&gt;=JT$31,JN11&lt;&gt;""),AND(JS11&gt;=JT$31,JS11&lt;&gt;""),AND(KP11&gt;=KV$31,KP11&lt;&gt;""),AND(KU11&gt;=KV$31,KU11&lt;&gt;""),AND(LR11&gt;=LX$31,LR11&lt;&gt;""),AND(LW11&gt;=LX$31,LW11&lt;&gt;""),AND(MT11&gt;=MZ$31,MT11&lt;&gt;""),AND(MY11&gt;=MZ$31,MY11&lt;&gt;""),AND(NV11&gt;=OB$31,NV11&lt;&gt;""),AND(OA11&gt;=OB$31,OA11&lt;&gt;""),AND(OX11&gt;=PD$31,OX11&lt;&gt;""),AND(PC11&gt;=PD$31,PC11&lt;&gt;""),AND(PZ11&gt;=QF$31,PZ11&lt;&gt;""),AND(QE11&gt;=QF$31,QE11&lt;&gt;"")),"P","")</f>
        <v>P</v>
      </c>
      <c r="J11" s="36" t="str">
        <f>IF(AND(I11="P",H11=""),"No DD",IF(OR(AND(AU11&gt;=AY$30,AV11&gt;=AY$34,AU11&lt;&gt;"",AQ11=""),AND(BX11&gt;=CB$30,BY11&gt;=CB$34,BX11&lt;&gt;"",BT11=""),AND(DA11&gt;=DE$30,DB11&gt;=DE$34,DA11&lt;&gt;"",CW11=""),AND(EF11&gt;=EJ$30,EG11&gt;=EJ$34,EF11&lt;&gt;""),AND(FH11&gt;=FL$30,FI11&gt;=FL$34,FH11&lt;&gt;""),AND(GJ11&gt;=GN$30,GK11&gt;=GN$34,GJ11&lt;&gt;""),AND(HL11&gt;=HP$30,HM11&gt;=HP$34,HL11&lt;&gt;""),AND(IN11&gt;=IR$30,IO11&gt;=IR$34,IN11&lt;&gt;""),AND(JP11&gt;=JT$30,JQ11&gt;=JT$34,JP11&lt;&gt;""),AND(KR11&gt;=KV$30,KS11&gt;=KV$34,KR11&lt;&gt;""),AND(LT11&gt;=LX$30,LU11&gt;=LX$34,LT11&lt;&gt;""),AND(MV11&gt;=MZ$30,MW11&gt;=MZ$34,MV11&lt;&gt;""),AND(NX11&gt;=OB$30,NY11&gt;=OB$34,NX11&lt;&gt;""),AND(OZ11&gt;=PD$30,PA11&gt;=PD$34,OZ11&lt;&gt;""),AND(QB11&gt;=QF$30,QC11&gt;=QF$34,QB11&lt;&gt;"")),"Merit",IF(OR(AND(AU11&gt;=AY$29,AV11&gt;=AY$33,AU11&lt;&gt;"",AQ11=""),AND(BX11&gt;=CB$29,BY11&gt;=CB$33,BX11&lt;&gt;"",BT11=""),AND(DA11&gt;=DE$29,DB11&gt;=DE$33,DA11&lt;&gt;"",CW11=""),AND(EF11&gt;=EJ$29,EG11&gt;=EJ$33,EF11&lt;&gt;""),AND(FH11&gt;=FL$29,FI11&gt;=FL$33,FH11&lt;&gt;""),AND(GJ11&gt;=GN$29,GK11&gt;=GN$33,GJ11&lt;&gt;""),AND(HL11&gt;=HP$29,HM11&gt;=HP$33,HL11&lt;&gt;""),AND(IN11&gt;=IR$29,IO11&gt;=IR$33,IN11&lt;&gt;""),AND(JP11&gt;=JT$29,JQ11&gt;=JT$33,JP11&lt;&gt;""),AND(KR11&gt;=KV$29,KS11&gt;=KV$33,KR11&lt;&gt;""),AND(LT11&gt;=LX$29,LU11&gt;=LX$33,LT11&lt;&gt;""),AND(MV11&gt;=MZ$29,MW11&gt;=MZ$33,MV11&lt;&gt;""),AND(NX11&gt;=OB$29,NY11&gt;=OB$33,NX11&lt;&gt;""),AND(OZ11&gt;=PD$29,PA11&gt;=PD$33,OZ11&lt;&gt;""),AND(QB11&gt;=QF$29,QC11&gt;=QF$33,QB11&lt;&gt;"")),"Excellence",IF(K11="P","Worlds Team",IF(H11="P","National Team","")))))</f>
        <v>National Team</v>
      </c>
      <c r="K11" s="3" t="str">
        <f>IF(OR(AND(AU11&gt;=AY$28,AV11&gt;=AY$32,AU11&lt;&gt;"",AQ11=""),AND(BX11&gt;=CB$28,BY11&gt;=CB$32,BX11&lt;&gt;"",BT11=""),AND(DA11&gt;=DE$28,DB11&gt;=DE$32,DA11&lt;&gt;"",CW11=""),AND(EF11&gt;=EJ$28,EG11&gt;=EJ$32,EF11&lt;&gt;""),AND(FH11&gt;=FL$28,FI11&gt;=FL$32,FH11&lt;&gt;""),AND(GJ11&gt;=GN$28,GK11&gt;=GN$32,GJ11&lt;&gt;""),AND(HL11&gt;=HP$28,HM11&gt;=HP$32,HL11&lt;&gt;""),AND(IN11&gt;=IR$28,IO11&gt;=IR$32,IN11&lt;&gt;""),AND(JP11&gt;=JT$28,JQ11&gt;=JT$32,JP11&lt;&gt;""),AND(KR11&gt;=KV$28,KS11&gt;=KV$32,KR11&lt;&gt;""),AND(LT11&gt;=LX$28,LU11&gt;=LX$32,LT11&lt;&gt;""),AND(MV11&gt;=MZ$28,MW11&gt;=MZ$32,MV11&lt;&gt;""),AND(NX11&gt;=OB$28,NY11&gt;=OB$32,NX11&lt;&gt;""),AND(OZ11&gt;=PD$28,PA11&gt;=PD$32,OZ11&lt;&gt;""),AND(QB11&gt;=QF$28,QC11&gt;=QF$32,QB11&lt;&gt;"")),"P","")</f>
        <v/>
      </c>
      <c r="L11" s="8">
        <f>IF(COUNT(AS11,BV11,CY11)&gt;0,LARGE((AS11,BV11,CY11),1),0)</f>
        <v>41.699999999999996</v>
      </c>
      <c r="M11" s="8" t="str">
        <f>IF(L11=0,"",IF(L11=CY11,$CC$1,IF(L11=BV11,$AZ$1,IF(L11=AS11,$W$1,""))))</f>
        <v>2024 Nationals</v>
      </c>
      <c r="N11" s="8">
        <f>IF(COUNT(AS11,BV11,CY11)&gt;1,LARGE((AS11,BV11,CY11),2),0)</f>
        <v>40.200000000000003</v>
      </c>
      <c r="O11" s="8" t="str">
        <f>IF(N11=0,"",IF(N11=CY11,$CC$1,IF(N11=BV11,$AZ$1,IF(N11=AS11,$W$1,""))))</f>
        <v>2024 Elite Canada</v>
      </c>
      <c r="P11" s="8">
        <f>IF(COUNT(AT11,BW11,CZ11)&gt;0,LARGE((AT11,BW11,CZ11),1),0)</f>
        <v>22.6</v>
      </c>
      <c r="Q11" s="8" t="str">
        <f>IF(P11=0,"",IF(P11=CZ11,$CC$1,IF(P11=BW11,$AZ$1,IF(P11=AT11,$W$1,""))))</f>
        <v>2024 Elite Canada</v>
      </c>
      <c r="R11" s="8">
        <f>IF(MAX(AX11,CA11,DD11)&gt;0,MAX(AX11,CA11,DD11),0)</f>
        <v>42.999999999999993</v>
      </c>
      <c r="S11" s="8" t="str">
        <f>IF(R11=0,"",IF(R11=DD11,$CC$1,IF(R11=CA11,$AZ$1,IF(R11=AX11,$W$1,""))))</f>
        <v>2024 Nationals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27"/>
      <c r="AR11" s="40" t="str">
        <f>IF(SUM(X11,AB11)&gt;0,SUM(X11,AB11),"")</f>
        <v/>
      </c>
      <c r="AS11" s="40" t="str">
        <f>IF(SUM(W11:X11,Z11:AB11,AD11)-Y11-AC11&gt;0,SUM(W11:X11,Z11:AB11,AD11)-Y11-AC11,"")</f>
        <v/>
      </c>
      <c r="AT11" s="40" t="str">
        <f>IF(SUM(AE11:AF11,AH11)-AG11&gt;0,SUM(AE11:AF11,AH11)-AG11,"")</f>
        <v/>
      </c>
      <c r="AU11" s="40" t="str">
        <f>IF(SUM(X11,AB11,AF11)&gt;0,SUM(X11,AB11,AF11),"")</f>
        <v/>
      </c>
      <c r="AV11" s="40" t="str">
        <f>IF(SUM(AS11,AT11)&gt;0,SUM(AS11,AT11),"")</f>
        <v/>
      </c>
      <c r="AW11" s="40" t="str">
        <f>IF(SUM(AJ11,AN11)&gt;0,SUM(AJ11,AN11),"")</f>
        <v/>
      </c>
      <c r="AX11" s="40" t="str">
        <f>IF(SUM(AI11:AJ11,AL11:AN11,AP11)-SUM(AK11,AO11)&gt;0,SUM(AI11:AJ11,AL11:AN11,AP11)-SUM(AK11,AO11),"")</f>
        <v/>
      </c>
      <c r="AY11" s="40" t="str">
        <f>IF(SUM(AS11,AT11,AX11)&gt;0,SUM(AS11,AT11,AX11),"")</f>
        <v/>
      </c>
      <c r="AZ11" s="18">
        <v>14.9</v>
      </c>
      <c r="BA11" s="18">
        <v>3.9</v>
      </c>
      <c r="BB11" s="18">
        <v>0.2</v>
      </c>
      <c r="BC11" s="18">
        <v>0.3</v>
      </c>
      <c r="BD11" s="18">
        <v>16.8</v>
      </c>
      <c r="BE11" s="18">
        <v>3.9</v>
      </c>
      <c r="BF11" s="18">
        <v>0</v>
      </c>
      <c r="BG11" s="18">
        <v>0.6</v>
      </c>
      <c r="BH11" s="18">
        <v>17.399999999999999</v>
      </c>
      <c r="BI11" s="18">
        <v>4.5999999999999996</v>
      </c>
      <c r="BJ11" s="18">
        <v>0</v>
      </c>
      <c r="BK11" s="18">
        <v>0.6</v>
      </c>
      <c r="BL11" s="18">
        <v>16.399999999999999</v>
      </c>
      <c r="BM11" s="18">
        <v>4.5999999999999996</v>
      </c>
      <c r="BN11" s="18">
        <v>0</v>
      </c>
      <c r="BO11" s="18">
        <v>0.6</v>
      </c>
      <c r="BP11" s="18">
        <v>16.8</v>
      </c>
      <c r="BQ11" s="18">
        <v>3.9</v>
      </c>
      <c r="BR11" s="18">
        <v>0</v>
      </c>
      <c r="BS11" s="18">
        <v>0.6</v>
      </c>
      <c r="BT11" s="28"/>
      <c r="BU11" s="11">
        <f>IF(SUM(BA11,BE11)&gt;0,SUM(BA11,BE11),"")</f>
        <v>7.8</v>
      </c>
      <c r="BV11" s="11">
        <f>IF(SUM(AZ11:BA11,BC11:BE11,BG11)-BB11-BF11&gt;0,SUM(AZ11:BA11,BC11:BE11,BG11)-BB11-BF11,"")</f>
        <v>40.200000000000003</v>
      </c>
      <c r="BW11" s="11">
        <f>IF(SUM(BH11:BI11,BK11)-BJ11&gt;0,SUM(BH11:BI11,BK11)-BJ11,"")</f>
        <v>22.6</v>
      </c>
      <c r="BX11" s="11">
        <f>IF(SUM(BA11,BE11,BI11)&gt;0,SUM(BA11,BE11,BI11),"")</f>
        <v>12.399999999999999</v>
      </c>
      <c r="BY11" s="11">
        <f>IF(SUM(BV11,BW11)&gt;0,SUM(BV11,BW11),"")</f>
        <v>62.800000000000004</v>
      </c>
      <c r="BZ11" s="11">
        <f>IF(SUM(BM11,BQ11)&gt;0,SUM(BM11,BQ11),"")</f>
        <v>8.5</v>
      </c>
      <c r="CA11" s="11">
        <f>IF(SUM(BL11:BM11,BO11:BQ11,BS11)-SUM(BN11,BR11)&gt;0,SUM(BL11:BM11,BO11:BQ11,BS11)-SUM(BN11,BR11),"")</f>
        <v>42.900000000000006</v>
      </c>
      <c r="CB11" s="11">
        <f>IF(SUM(BV11,BW11,CA11)&gt;0,SUM(BV11,BW11,CA11),"")</f>
        <v>105.70000000000002</v>
      </c>
      <c r="CC11" s="19">
        <v>16.2</v>
      </c>
      <c r="CD11" s="19">
        <v>4.0999999999999996</v>
      </c>
      <c r="CE11" s="19">
        <v>0</v>
      </c>
      <c r="CF11" s="19">
        <v>0.3</v>
      </c>
      <c r="CG11" s="19">
        <v>16.899999999999999</v>
      </c>
      <c r="CH11" s="19">
        <v>3.9</v>
      </c>
      <c r="CI11" s="19">
        <v>0</v>
      </c>
      <c r="CJ11" s="19">
        <v>0.3</v>
      </c>
      <c r="CK11" s="19">
        <v>16.899999999999999</v>
      </c>
      <c r="CL11" s="19">
        <v>3.9</v>
      </c>
      <c r="CM11" s="19">
        <v>0</v>
      </c>
      <c r="CN11" s="19">
        <v>0.6</v>
      </c>
      <c r="CO11" s="19">
        <v>17.2</v>
      </c>
      <c r="CP11" s="19">
        <v>4.0999999999999996</v>
      </c>
      <c r="CQ11" s="19">
        <v>0.2</v>
      </c>
      <c r="CR11" s="19">
        <v>0.3</v>
      </c>
      <c r="CS11" s="19">
        <v>17.399999999999999</v>
      </c>
      <c r="CT11" s="19">
        <v>3.9</v>
      </c>
      <c r="CU11" s="19">
        <v>0</v>
      </c>
      <c r="CV11" s="19">
        <v>0.3</v>
      </c>
      <c r="CW11" s="27"/>
      <c r="CX11" s="40">
        <f>IF(SUM(CD11,CH11)&gt;0,SUM(CD11,CH11),"")</f>
        <v>8</v>
      </c>
      <c r="CY11" s="40">
        <f>IF(SUM(CC11:CD11,CF11:CH11,CJ11)-CE11-CI11&gt;0,SUM(CC11:CD11,CF11:CH11,CJ11)-CE11-CI11,"")</f>
        <v>41.699999999999996</v>
      </c>
      <c r="CZ11" s="40">
        <f>IF(SUM(CK11:CL11,CN11)-CM11&gt;0,SUM(CK11:CL11,CN11)-CM11,"")</f>
        <v>21.4</v>
      </c>
      <c r="DA11" s="40">
        <f>IF(SUM(CD11,CH11,CL11)&gt;0,SUM(CD11,CH11,CL11),"")</f>
        <v>11.9</v>
      </c>
      <c r="DB11" s="40">
        <f>IF(SUM(CY11,CZ11)&gt;0,SUM(CY11,CZ11),"")</f>
        <v>63.099999999999994</v>
      </c>
      <c r="DC11" s="40">
        <f>IF(SUM(CP11,CT11)&gt;0,SUM(CP11,CT11),"")</f>
        <v>8</v>
      </c>
      <c r="DD11" s="40">
        <f>IF(SUM(CO11:CP11,CR11:CT11,CV11)-SUM(CQ11,CU11)&gt;0,SUM(CO11:CP11,CR11:CT11,CV11)-SUM(CQ11,CU11),"")</f>
        <v>42.999999999999993</v>
      </c>
      <c r="DE11" s="40">
        <f>IF(SUM(CY11,CZ11,DD11)&gt;0,SUM(CY11,CZ11,DD11),"")</f>
        <v>106.1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15.55</v>
      </c>
      <c r="QH11" s="22">
        <f>IF($CW11="P",CD11,(CD11+BA11)/2)</f>
        <v>4</v>
      </c>
      <c r="QI11" s="22">
        <f>IF($CW11="P",CE11,(CE11+BB11)/2)</f>
        <v>0.1</v>
      </c>
      <c r="QJ11" s="22">
        <f>IF($CW11="P",CF11,(CF11+BC11)/2)</f>
        <v>0.3</v>
      </c>
      <c r="QK11" s="22">
        <f>IF($CW11="P",CG11,(CG11+BD11)/2)</f>
        <v>16.850000000000001</v>
      </c>
      <c r="QL11" s="22">
        <f>IF($CW11="P",CH11,(CH11+BE11)/2)</f>
        <v>3.9</v>
      </c>
      <c r="QM11" s="22">
        <f>IF($CW11="P",CI11,(CI11+BF11)/2)</f>
        <v>0</v>
      </c>
      <c r="QN11" s="22">
        <f>IF($CW11="P",CJ11,(CJ11+BG11)/2)</f>
        <v>0.44999999999999996</v>
      </c>
      <c r="QO11" s="22">
        <f>IF($CW11="P",CK11,(CK11+BH11)/2)</f>
        <v>17.149999999999999</v>
      </c>
      <c r="QP11" s="22">
        <f>IF($CW11="P",CL11,(CL11+BI11)/2)</f>
        <v>4.25</v>
      </c>
      <c r="QQ11" s="22">
        <f>IF($CW11="P",CM11,(CM11+BJ11)/2)</f>
        <v>0</v>
      </c>
      <c r="QR11" s="22">
        <f>IF($CW11="P",CN11,(CN11+BK11)/2)</f>
        <v>0.6</v>
      </c>
      <c r="QS11" s="22">
        <f>IF($CW11="P",CO11,(CO11+BL11)/2)</f>
        <v>16.799999999999997</v>
      </c>
      <c r="QT11" s="22">
        <f>IF($CW11="P",CP11,(CP11+BM11)/2)</f>
        <v>4.3499999999999996</v>
      </c>
      <c r="QU11" s="22">
        <f>IF($CW11="P",CQ11,(CQ11+BN11)/2)</f>
        <v>0.1</v>
      </c>
      <c r="QV11" s="22">
        <f>IF($CW11="P",CR11,(CR11+BO11)/2)</f>
        <v>0.44999999999999996</v>
      </c>
      <c r="QW11" s="22">
        <f>IF($CW11="P",CS11,(CS11+BP11)/2)</f>
        <v>17.100000000000001</v>
      </c>
      <c r="QX11" s="22">
        <f>IF($CW11="P",CT11,(CT11+BQ11)/2)</f>
        <v>3.9</v>
      </c>
      <c r="QY11" s="22">
        <f>IF($CW11="P",CU11,(CU11+BR11)/2)</f>
        <v>0</v>
      </c>
      <c r="QZ11" s="22">
        <f>IF($CW11="P",CV11,(CV11+BS11)/2)</f>
        <v>0.44999999999999996</v>
      </c>
      <c r="RA11" s="27" t="s">
        <v>46</v>
      </c>
      <c r="RB11" s="40">
        <f>IF(SUM(QH11,QL11)&gt;0,SUM(QH11,QL11),"")</f>
        <v>7.9</v>
      </c>
      <c r="RC11" s="40">
        <f>IF(SUM(QG11:QH11,QJ11:QL11,QN11)-QI11-QM11&gt;0,SUM(QG11:QH11,QJ11:QL11,QN11)-QI11-QM11,"")</f>
        <v>40.950000000000003</v>
      </c>
      <c r="RD11" s="40">
        <f>IF(SUM(QO11:QP11,QR11)-QQ11&gt;0,SUM(QO11:QP11,QR11)-QQ11,"")</f>
        <v>22</v>
      </c>
      <c r="RE11" s="40">
        <f>IF(SUM(QH11,QL11,QP11)&gt;0,SUM(QH11,QL11,QP11),"")</f>
        <v>12.15</v>
      </c>
      <c r="RF11" s="40">
        <f>IF(SUM(RC11,RD11)&gt;0,SUM(RC11,RD11),"")</f>
        <v>62.95</v>
      </c>
      <c r="RG11" s="40">
        <f>IF(SUM(QT11,QX11)&gt;0,SUM(QT11,QX11),"")</f>
        <v>8.25</v>
      </c>
      <c r="RH11" s="40">
        <f>IF(SUM(QS11:QT11,QV11:QX11,QZ11)-SUM(QU11,QY11)&gt;0,SUM(QS11:QT11,QV11:QX11,QZ11)-SUM(QU11,QY11),"")</f>
        <v>42.95</v>
      </c>
      <c r="RI11" s="40">
        <f>IF(SUM(RC11,RD11,RH11)&gt;0,SUM(RC11,RD11,RH11),"")</f>
        <v>105.9</v>
      </c>
    </row>
    <row r="12" spans="1:477" x14ac:dyDescent="0.2">
      <c r="A12" s="4" cm="1">
        <f t="array" ref="A12">IF(AND(J12&lt;&gt;"",J12&lt;&gt;"No DD"),SUMPRODUCT((J$4:J$25&lt;&gt;"")*(J$4:J$25&lt;&gt;"No DD")*(F$4:F$25&gt;F12))+1,IF(J12="No DD",SUMPRODUCT((J$4:J$25="No DD")*(F$4:F$25&gt;F12))+1+SUMPRODUCT((J$4:J$25&lt;&gt;"")*(J$4:J$25&lt;&gt;"No DD")),""))</f>
        <v>9</v>
      </c>
      <c r="B12" s="4" cm="1">
        <f t="array" ref="B12">IF(AND(J12&lt;&gt;"",J12&lt;&gt;"No DD",G12=""),SUMPRODUCT((J$4:J$25&lt;&gt;"")*(J$4:J$25&lt;&gt;"No DD")*(G$4:G$25="")*(F$4:F$25&gt;F12))+1,IF(J12="No DD",SUMPRODUCT((J$4:J$25="No DD")*(F$4:F$25&gt;F12)*(G$4:G$25=""))+1+SUMPRODUCT((J$4:J$25&lt;&gt;"")*(G$4:G$25="")*(J$4:J$25&lt;&gt;"No DD")),""))</f>
        <v>3</v>
      </c>
      <c r="C12" s="5" t="s">
        <v>209</v>
      </c>
      <c r="D12" s="4" t="s">
        <v>4</v>
      </c>
      <c r="E12" s="4">
        <v>2004</v>
      </c>
      <c r="F12" s="9">
        <f>SUM(L12:T12)+SUM(L12:P12)*0.0000001+SUM(L12)*0.0000000000001</f>
        <v>147.00001042000434</v>
      </c>
      <c r="G12" s="66"/>
      <c r="H12" s="3" t="str">
        <f>IF(OR(AND(AR12&gt;=AY$27,AS12&gt;=AY$31,AR12&lt;&gt;"",AQ12=""),AND(AW12&gt;=AY$27,AX12&gt;=AY$31,AW12&lt;&gt;"",AQ12=""),AND(BU12&gt;=CB$27,BV12&gt;=CB$31,BU12&lt;&gt;"",BT12=""),AND(BZ12&gt;=CB$27,CA12&gt;=CB$31,BZ12&lt;&gt;"",BT12=""),AND(CX12&gt;=DE$27,CY12&gt;=DE$31,CX12&lt;&gt;"",CW12=""),AND(DC12&gt;=DE$27,DD12&gt;=DE$31,DC12&lt;&gt;""),AND(EC12&gt;=EJ$27,ED12&gt;=EJ$31,EC12&lt;&gt;""),AND(EH12&gt;=EJ$27,EI12&gt;=EJ$31,EH12&lt;&gt;""),AND(FE12&gt;=FL$27,FF12&gt;=FL$31,FE12&lt;&gt;""),AND(FJ12&gt;=FL$27,FK12&gt;=FL$31,FJ12&lt;&gt;""),AND(GG12&gt;=GN$27,GH12&gt;=GN$31,GG12&lt;&gt;""),AND(GL12&gt;=GN$27,GM12&gt;=GN$31,GL12&lt;&gt;""),AND(HI12&gt;=HP$27,HJ12&gt;=HP$31,HI12&lt;&gt;""),AND(HN12&gt;=HP$27,HO12&gt;=HP$31,HN12&lt;&gt;""),AND(IK12&gt;=IR$27,IL12&gt;=IR$31,IK12&lt;&gt;""),AND(IP12&gt;=IR$27,IQ12&gt;=IR$31,IP12&lt;&gt;""),AND(JM12&gt;=JT$27,JN12&gt;=JT$31,JM12&lt;&gt;""),AND(JR12&gt;=JT$27,JS12&gt;=JT$31,JR12&lt;&gt;""),AND(KO12&gt;=KV$27,KP12&gt;=KV$31,KO12&lt;&gt;""),AND(KT12&gt;=KV$27,KU12&gt;=KV$31,KT12&lt;&gt;""),AND(LQ12&gt;=LX$27,LR12&gt;=LX$31,LQ12&lt;&gt;""),AND(LV12&gt;=LX$27,LW12&gt;=LX$31,LV12&lt;&gt;""),AND(MS12&gt;=MZ$27,MT12&gt;=MZ$31,MS12&lt;&gt;""),AND(MX12&gt;=MZ$27,MY12&gt;=MZ$31,MX12&lt;&gt;""),AND(NU12&gt;=OB$27,NV12&gt;=OB$31,NU12&lt;&gt;""),AND(NZ12&gt;=OB$27,OA12&gt;=OB$31,NZ12&lt;&gt;""),AND(OW12&gt;=PD$27,OX12&gt;=PD$31,OW12&lt;&gt;""),AND(PB12&gt;=PD$27,PC12&gt;=PD$31,PB12&lt;&gt;""),AND(PY12&gt;=QF$27,PZ12&gt;=QF$31,PY12&lt;&gt;""),AND(QD12&gt;=QF$27,QE12&gt;=QF$31,QD12&lt;&gt;"")),"P","")</f>
        <v>P</v>
      </c>
      <c r="I12" s="3" t="str">
        <f>IF(OR(AND(AS12&gt;=AY$31,AS12&lt;&gt;"",AQ12=""),AND(AX12&gt;=AY$31,AX12&lt;&gt;"",AQ12=""),AND(BV12&gt;=CB$31,BV12&lt;&gt;"",BT12=""),AND(CA12&gt;=CB$31,CA12&lt;&gt;"",BT12=""),AND(CY12&gt;=DE$31,CY12&lt;&gt;"",CW12=""),AND(DD12&gt;=DE$31,DD12&lt;&gt;"",CW12=""),AND(ED12&gt;=EJ$31,ED12&lt;&gt;""),AND(EI12&gt;=EJ$31,EI12&lt;&gt;""),AND(FF12&gt;=FL$31,FF12&lt;&gt;""),AND(FK12&gt;=FL$31,FK12&lt;&gt;""),AND(GH12&gt;=GN$31,GH12&lt;&gt;""),AND(GM12&gt;=GN$31,GM12&lt;&gt;""),AND(HJ12&gt;=HP$31,HJ12&lt;&gt;""),AND(HO12&gt;=HP$31,HO12&lt;&gt;""),AND(IL12&gt;=IR$31,IL12&lt;&gt;""),AND(IQ12&gt;=IR$31,IQ12&lt;&gt;""),AND(JN12&gt;=JT$31,JN12&lt;&gt;""),AND(JS12&gt;=JT$31,JS12&lt;&gt;""),AND(KP12&gt;=KV$31,KP12&lt;&gt;""),AND(KU12&gt;=KV$31,KU12&lt;&gt;""),AND(LR12&gt;=LX$31,LR12&lt;&gt;""),AND(LW12&gt;=LX$31,LW12&lt;&gt;""),AND(MT12&gt;=MZ$31,MT12&lt;&gt;""),AND(MY12&gt;=MZ$31,MY12&lt;&gt;""),AND(NV12&gt;=OB$31,NV12&lt;&gt;""),AND(OA12&gt;=OB$31,OA12&lt;&gt;""),AND(OX12&gt;=PD$31,OX12&lt;&gt;""),AND(PC12&gt;=PD$31,PC12&lt;&gt;""),AND(PZ12&gt;=QF$31,PZ12&lt;&gt;""),AND(QE12&gt;=QF$31,QE12&lt;&gt;"")),"P","")</f>
        <v>P</v>
      </c>
      <c r="J12" s="36" t="str">
        <f>IF(AND(I12="P",H12=""),"No DD",IF(OR(AND(AU12&gt;=AY$30,AV12&gt;=AY$34,AU12&lt;&gt;"",AQ12=""),AND(BX12&gt;=CB$30,BY12&gt;=CB$34,BX12&lt;&gt;"",BT12=""),AND(DA12&gt;=DE$30,DB12&gt;=DE$34,DA12&lt;&gt;"",CW12=""),AND(EF12&gt;=EJ$30,EG12&gt;=EJ$34,EF12&lt;&gt;""),AND(FH12&gt;=FL$30,FI12&gt;=FL$34,FH12&lt;&gt;""),AND(GJ12&gt;=GN$30,GK12&gt;=GN$34,GJ12&lt;&gt;""),AND(HL12&gt;=HP$30,HM12&gt;=HP$34,HL12&lt;&gt;""),AND(IN12&gt;=IR$30,IO12&gt;=IR$34,IN12&lt;&gt;""),AND(JP12&gt;=JT$30,JQ12&gt;=JT$34,JP12&lt;&gt;""),AND(KR12&gt;=KV$30,KS12&gt;=KV$34,KR12&lt;&gt;""),AND(LT12&gt;=LX$30,LU12&gt;=LX$34,LT12&lt;&gt;""),AND(MV12&gt;=MZ$30,MW12&gt;=MZ$34,MV12&lt;&gt;""),AND(NX12&gt;=OB$30,NY12&gt;=OB$34,NX12&lt;&gt;""),AND(OZ12&gt;=PD$30,PA12&gt;=PD$34,OZ12&lt;&gt;""),AND(QB12&gt;=QF$30,QC12&gt;=QF$34,QB12&lt;&gt;"")),"Merit",IF(OR(AND(AU12&gt;=AY$29,AV12&gt;=AY$33,AU12&lt;&gt;"",AQ12=""),AND(BX12&gt;=CB$29,BY12&gt;=CB$33,BX12&lt;&gt;"",BT12=""),AND(DA12&gt;=DE$29,DB12&gt;=DE$33,DA12&lt;&gt;"",CW12=""),AND(EF12&gt;=EJ$29,EG12&gt;=EJ$33,EF12&lt;&gt;""),AND(FH12&gt;=FL$29,FI12&gt;=FL$33,FH12&lt;&gt;""),AND(GJ12&gt;=GN$29,GK12&gt;=GN$33,GJ12&lt;&gt;""),AND(HL12&gt;=HP$29,HM12&gt;=HP$33,HL12&lt;&gt;""),AND(IN12&gt;=IR$29,IO12&gt;=IR$33,IN12&lt;&gt;""),AND(JP12&gt;=JT$29,JQ12&gt;=JT$33,JP12&lt;&gt;""),AND(KR12&gt;=KV$29,KS12&gt;=KV$33,KR12&lt;&gt;""),AND(LT12&gt;=LX$29,LU12&gt;=LX$33,LT12&lt;&gt;""),AND(MV12&gt;=MZ$29,MW12&gt;=MZ$33,MV12&lt;&gt;""),AND(NX12&gt;=OB$29,NY12&gt;=OB$33,NX12&lt;&gt;""),AND(OZ12&gt;=PD$29,PA12&gt;=PD$33,OZ12&lt;&gt;""),AND(QB12&gt;=QF$29,QC12&gt;=QF$33,QB12&lt;&gt;"")),"Excellence",IF(K12="P","Worlds Team",IF(H12="P","National Team","")))))</f>
        <v>National Team</v>
      </c>
      <c r="K12" s="3" t="str">
        <f>IF(OR(AND(AU12&gt;=AY$28,AV12&gt;=AY$32,AU12&lt;&gt;"",AQ12=""),AND(BX12&gt;=CB$28,BY12&gt;=CB$32,BX12&lt;&gt;"",BT12=""),AND(DA12&gt;=DE$28,DB12&gt;=DE$32,DA12&lt;&gt;"",CW12=""),AND(EF12&gt;=EJ$28,EG12&gt;=EJ$32,EF12&lt;&gt;""),AND(FH12&gt;=FL$28,FI12&gt;=FL$32,FH12&lt;&gt;""),AND(GJ12&gt;=GN$28,GK12&gt;=GN$32,GJ12&lt;&gt;""),AND(HL12&gt;=HP$28,HM12&gt;=HP$32,HL12&lt;&gt;""),AND(IN12&gt;=IR$28,IO12&gt;=IR$32,IN12&lt;&gt;""),AND(JP12&gt;=JT$28,JQ12&gt;=JT$32,JP12&lt;&gt;""),AND(KR12&gt;=KV$28,KS12&gt;=KV$32,KR12&lt;&gt;""),AND(LT12&gt;=LX$28,LU12&gt;=LX$32,LT12&lt;&gt;""),AND(MV12&gt;=MZ$28,MW12&gt;=MZ$32,MV12&lt;&gt;""),AND(NX12&gt;=OB$28,NY12&gt;=OB$32,NX12&lt;&gt;""),AND(OZ12&gt;=PD$28,PA12&gt;=PD$32,OZ12&lt;&gt;""),AND(QB12&gt;=QF$28,QC12&gt;=QF$32,QB12&lt;&gt;"")),"P","")</f>
        <v/>
      </c>
      <c r="L12" s="8">
        <f>IF(COUNT(AS12,BV12,CY12)&gt;0,LARGE((AS12,BV12,CY12),1),0)</f>
        <v>43.300000000000004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39.000000000000007</v>
      </c>
      <c r="O12" s="8" t="str">
        <f>IF(N12=0,"",IF(N12=CY12,$CC$1,IF(N12=BV12,$AZ$1,IF(N12=AS12,$W$1,""))))</f>
        <v>2024 Elite Canada</v>
      </c>
      <c r="P12" s="8">
        <f>IF(COUNT(AT12,BW12,CZ12)&gt;0,LARGE((AT12,BW12,CZ12),1),0)</f>
        <v>21.900000000000002</v>
      </c>
      <c r="Q12" s="8" t="str">
        <f>IF(P12=0,"",IF(P12=CZ12,$CC$1,IF(P12=BW12,$AZ$1,IF(P12=AT12,$W$1,""))))</f>
        <v>2024 Nationals</v>
      </c>
      <c r="R12" s="8">
        <f>IF(MAX(AX12,CA12,DD12)&gt;0,MAX(AX12,CA12,DD12),0)</f>
        <v>42.800000000000004</v>
      </c>
      <c r="S12" s="8" t="str">
        <f>IF(R12=0,"",IF(R12=DD12,$CC$1,IF(R12=CA12,$AZ$1,IF(R12=AX12,$W$1,""))))</f>
        <v>2024 Nationals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7"/>
      <c r="AR12" s="40" t="str">
        <f>IF(SUM(X12,AB12)&gt;0,SUM(X12,AB12),"")</f>
        <v/>
      </c>
      <c r="AS12" s="40" t="str">
        <f>IF(SUM(W12:X12,Z12:AB12,AD12)-Y12-AC12&gt;0,SUM(W12:X12,Z12:AB12,AD12)-Y12-AC12,"")</f>
        <v/>
      </c>
      <c r="AT12" s="40" t="str">
        <f>IF(SUM(AE12:AF12,AH12)-AG12&gt;0,SUM(AE12:AF12,AH12)-AG12,"")</f>
        <v/>
      </c>
      <c r="AU12" s="40" t="str">
        <f>IF(SUM(X12,AB12,AF12)&gt;0,SUM(X12,AB12,AF12),"")</f>
        <v/>
      </c>
      <c r="AV12" s="40" t="str">
        <f>IF(SUM(AS12,AT12)&gt;0,SUM(AS12,AT12),"")</f>
        <v/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 t="str">
        <f>IF(SUM(AS12,AT12,AX12)&gt;0,SUM(AS12,AT12,AX12),"")</f>
        <v/>
      </c>
      <c r="AZ12" s="18">
        <v>16.100000000000001</v>
      </c>
      <c r="BA12" s="18">
        <v>4.0999999999999996</v>
      </c>
      <c r="BB12" s="18">
        <v>0</v>
      </c>
      <c r="BC12" s="18">
        <v>0.3</v>
      </c>
      <c r="BD12" s="18">
        <v>14.9</v>
      </c>
      <c r="BE12" s="18">
        <v>3.6</v>
      </c>
      <c r="BF12" s="18">
        <v>0</v>
      </c>
      <c r="BG12" s="18">
        <v>0</v>
      </c>
      <c r="BH12" s="18">
        <v>16.399999999999999</v>
      </c>
      <c r="BI12" s="18">
        <v>2.9</v>
      </c>
      <c r="BJ12" s="18">
        <v>0.1</v>
      </c>
      <c r="BK12" s="18">
        <v>0.3</v>
      </c>
      <c r="BL12" s="18">
        <v>15.6</v>
      </c>
      <c r="BM12" s="18">
        <v>6.1</v>
      </c>
      <c r="BN12" s="18">
        <v>0</v>
      </c>
      <c r="BO12" s="18">
        <v>0.3</v>
      </c>
      <c r="BP12" s="18">
        <v>16.7</v>
      </c>
      <c r="BQ12" s="18">
        <v>1.2</v>
      </c>
      <c r="BR12" s="18">
        <v>0</v>
      </c>
      <c r="BS12" s="18">
        <v>0</v>
      </c>
      <c r="BT12" s="28"/>
      <c r="BU12" s="11">
        <f>IF(SUM(BA12,BE12)&gt;0,SUM(BA12,BE12),"")</f>
        <v>7.6999999999999993</v>
      </c>
      <c r="BV12" s="11">
        <f>IF(SUM(AZ12:BA12,BC12:BE12,BG12)-BB12-BF12&gt;0,SUM(AZ12:BA12,BC12:BE12,BG12)-BB12-BF12,"")</f>
        <v>39.000000000000007</v>
      </c>
      <c r="BW12" s="11">
        <f>IF(SUM(BH12:BI12,BK12)-BJ12&gt;0,SUM(BH12:BI12,BK12)-BJ12,"")</f>
        <v>19.499999999999996</v>
      </c>
      <c r="BX12" s="11">
        <f>IF(SUM(BA12,BE12,BI12)&gt;0,SUM(BA12,BE12,BI12),"")</f>
        <v>10.6</v>
      </c>
      <c r="BY12" s="11">
        <f>IF(SUM(BV12,BW12)&gt;0,SUM(BV12,BW12),"")</f>
        <v>58.5</v>
      </c>
      <c r="BZ12" s="11">
        <f>IF(SUM(BM12,BQ12)&gt;0,SUM(BM12,BQ12),"")</f>
        <v>7.3</v>
      </c>
      <c r="CA12" s="11">
        <f>IF(SUM(BL12:BM12,BO12:BQ12,BS12)-SUM(BN12,BR12)&gt;0,SUM(BL12:BM12,BO12:BQ12,BS12)-SUM(BN12,BR12),"")</f>
        <v>39.900000000000006</v>
      </c>
      <c r="CB12" s="11">
        <f>IF(SUM(BV12,BW12,CA12)&gt;0,SUM(BV12,BW12,CA12),"")</f>
        <v>98.4</v>
      </c>
      <c r="CC12" s="19">
        <v>16.399999999999999</v>
      </c>
      <c r="CD12" s="19">
        <v>6.1</v>
      </c>
      <c r="CE12" s="19">
        <v>0</v>
      </c>
      <c r="CF12" s="19">
        <v>0.3</v>
      </c>
      <c r="CG12" s="19">
        <v>16.399999999999999</v>
      </c>
      <c r="CH12" s="19">
        <v>3.5</v>
      </c>
      <c r="CI12" s="19">
        <v>0</v>
      </c>
      <c r="CJ12" s="19">
        <v>0.6</v>
      </c>
      <c r="CK12" s="19">
        <v>15.5</v>
      </c>
      <c r="CL12" s="19">
        <v>6.1</v>
      </c>
      <c r="CM12" s="19">
        <v>0</v>
      </c>
      <c r="CN12" s="19">
        <v>0.3</v>
      </c>
      <c r="CO12" s="19">
        <v>15.9</v>
      </c>
      <c r="CP12" s="19">
        <v>6.1</v>
      </c>
      <c r="CQ12" s="19">
        <v>0</v>
      </c>
      <c r="CR12" s="19">
        <v>0.3</v>
      </c>
      <c r="CS12" s="19">
        <v>16.399999999999999</v>
      </c>
      <c r="CT12" s="19">
        <v>3.5</v>
      </c>
      <c r="CU12" s="19">
        <v>0</v>
      </c>
      <c r="CV12" s="19">
        <v>0.6</v>
      </c>
      <c r="CW12" s="27"/>
      <c r="CX12" s="40">
        <f>IF(SUM(CD12,CH12)&gt;0,SUM(CD12,CH12),"")</f>
        <v>9.6</v>
      </c>
      <c r="CY12" s="40">
        <f>IF(SUM(CC12:CD12,CF12:CH12,CJ12)-CE12-CI12&gt;0,SUM(CC12:CD12,CF12:CH12,CJ12)-CE12-CI12,"")</f>
        <v>43.300000000000004</v>
      </c>
      <c r="CZ12" s="40">
        <f>IF(SUM(CK12:CL12,CN12)-CM12&gt;0,SUM(CK12:CL12,CN12)-CM12,"")</f>
        <v>21.900000000000002</v>
      </c>
      <c r="DA12" s="40">
        <f>IF(SUM(CD12,CH12,CL12)&gt;0,SUM(CD12,CH12,CL12),"")</f>
        <v>15.7</v>
      </c>
      <c r="DB12" s="40">
        <f>IF(SUM(CY12,CZ12)&gt;0,SUM(CY12,CZ12),"")</f>
        <v>65.2</v>
      </c>
      <c r="DC12" s="40">
        <f>IF(SUM(CP12,CT12)&gt;0,SUM(CP12,CT12),"")</f>
        <v>9.6</v>
      </c>
      <c r="DD12" s="40">
        <f>IF(SUM(CO12:CP12,CR12:CT12,CV12)-SUM(CQ12,CU12)&gt;0,SUM(CO12:CP12,CR12:CT12,CV12)-SUM(CQ12,CU12),"")</f>
        <v>42.800000000000004</v>
      </c>
      <c r="DE12" s="40">
        <f>IF(SUM(CY12,CZ12,DD12)&gt;0,SUM(CY12,CZ12,DD12),"")</f>
        <v>108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16.25</v>
      </c>
      <c r="QH12" s="22">
        <f>IF($CW12="P",CD12,(CD12+BA12)/2)</f>
        <v>5.0999999999999996</v>
      </c>
      <c r="QI12" s="22">
        <f>IF($CW12="P",CE12,(CE12+BB12)/2)</f>
        <v>0</v>
      </c>
      <c r="QJ12" s="22">
        <f>IF($CW12="P",CF12,(CF12+BC12)/2)</f>
        <v>0.3</v>
      </c>
      <c r="QK12" s="22">
        <f>IF($CW12="P",CG12,(CG12+BD12)/2)</f>
        <v>15.649999999999999</v>
      </c>
      <c r="QL12" s="22">
        <f>IF($CW12="P",CH12,(CH12+BE12)/2)</f>
        <v>3.55</v>
      </c>
      <c r="QM12" s="22">
        <f>IF($CW12="P",CI12,(CI12+BF12)/2)</f>
        <v>0</v>
      </c>
      <c r="QN12" s="22">
        <f>IF($CW12="P",CJ12,(CJ12+BG12)/2)</f>
        <v>0.3</v>
      </c>
      <c r="QO12" s="22">
        <f>IF($CW12="P",CK12,(CK12+BH12)/2)</f>
        <v>15.95</v>
      </c>
      <c r="QP12" s="22">
        <f>IF($CW12="P",CL12,(CL12+BI12)/2)</f>
        <v>4.5</v>
      </c>
      <c r="QQ12" s="22">
        <f>IF($CW12="P",CM12,(CM12+BJ12)/2)</f>
        <v>0.05</v>
      </c>
      <c r="QR12" s="22">
        <f>IF($CW12="P",CN12,(CN12+BK12)/2)</f>
        <v>0.3</v>
      </c>
      <c r="QS12" s="22">
        <f>IF($CW12="P",CO12,(CO12+BL12)/2)</f>
        <v>15.75</v>
      </c>
      <c r="QT12" s="22">
        <f>IF($CW12="P",CP12,(CP12+BM12)/2)</f>
        <v>6.1</v>
      </c>
      <c r="QU12" s="22">
        <f>IF($CW12="P",CQ12,(CQ12+BN12)/2)</f>
        <v>0</v>
      </c>
      <c r="QV12" s="22">
        <f>IF($CW12="P",CR12,(CR12+BO12)/2)</f>
        <v>0.3</v>
      </c>
      <c r="QW12" s="22">
        <f>IF($CW12="P",CS12,(CS12+BP12)/2)</f>
        <v>16.549999999999997</v>
      </c>
      <c r="QX12" s="22">
        <f>IF($CW12="P",CT12,(CT12+BQ12)/2)</f>
        <v>2.35</v>
      </c>
      <c r="QY12" s="22">
        <f>IF($CW12="P",CU12,(CU12+BR12)/2)</f>
        <v>0</v>
      </c>
      <c r="QZ12" s="22">
        <f>IF($CW12="P",CV12,(CV12+BS12)/2)</f>
        <v>0.3</v>
      </c>
      <c r="RA12" s="27" t="s">
        <v>46</v>
      </c>
      <c r="RB12" s="40">
        <f>IF(SUM(QH12,QL12)&gt;0,SUM(QH12,QL12),"")</f>
        <v>8.6499999999999986</v>
      </c>
      <c r="RC12" s="40">
        <f>IF(SUM(QG12:QH12,QJ12:QL12,QN12)-QI12-QM12&gt;0,SUM(QG12:QH12,QJ12:QL12,QN12)-QI12-QM12,"")</f>
        <v>41.149999999999991</v>
      </c>
      <c r="RD12" s="40">
        <f>IF(SUM(QO12:QP12,QR12)-QQ12&gt;0,SUM(QO12:QP12,QR12)-QQ12,"")</f>
        <v>20.7</v>
      </c>
      <c r="RE12" s="40">
        <f>IF(SUM(QH12,QL12,QP12)&gt;0,SUM(QH12,QL12,QP12),"")</f>
        <v>13.149999999999999</v>
      </c>
      <c r="RF12" s="40">
        <f>IF(SUM(RC12,RD12)&gt;0,SUM(RC12,RD12),"")</f>
        <v>61.849999999999994</v>
      </c>
      <c r="RG12" s="40">
        <f>IF(SUM(QT12,QX12)&gt;0,SUM(QT12,QX12),"")</f>
        <v>8.4499999999999993</v>
      </c>
      <c r="RH12" s="40">
        <f>IF(SUM(QS12:QT12,QV12:QX12,QZ12)-SUM(QU12,QY12)&gt;0,SUM(QS12:QT12,QV12:QX12,QZ12)-SUM(QU12,QY12),"")</f>
        <v>41.35</v>
      </c>
      <c r="RI12" s="40">
        <f>IF(SUM(RC12,RD12,RH12)&gt;0,SUM(RC12,RD12,RH12),"")</f>
        <v>103.19999999999999</v>
      </c>
    </row>
    <row r="13" spans="1:477" x14ac:dyDescent="0.2">
      <c r="A13" s="4" cm="1">
        <f t="array" ref="A13">IF(AND(J13&lt;&gt;"",J13&lt;&gt;"No DD"),SUMPRODUCT((J$4:J$25&lt;&gt;"")*(J$4:J$25&lt;&gt;"No DD")*(F$4:F$25&gt;F13))+1,IF(J13="No DD",SUMPRODUCT((J$4:J$25="No DD")*(F$4:F$25&gt;F13))+1+SUMPRODUCT((J$4:J$25&lt;&gt;"")*(J$4:J$25&lt;&gt;"No DD")),""))</f>
        <v>10</v>
      </c>
      <c r="B13" s="4" cm="1">
        <f t="array" ref="B13">IF(AND(J13&lt;&gt;"",J13&lt;&gt;"No DD",G13=""),SUMPRODUCT((J$4:J$25&lt;&gt;"")*(J$4:J$25&lt;&gt;"No DD")*(G$4:G$25="")*(F$4:F$25&gt;F13))+1,IF(J13="No DD",SUMPRODUCT((J$4:J$25="No DD")*(F$4:F$25&gt;F13)*(G$4:G$25=""))+1+SUMPRODUCT((J$4:J$25&lt;&gt;"")*(G$4:G$25="")*(J$4:J$25&lt;&gt;"No DD")),""))</f>
        <v>4</v>
      </c>
      <c r="C13" s="5" t="s">
        <v>140</v>
      </c>
      <c r="D13" s="4" t="s">
        <v>4</v>
      </c>
      <c r="E13" s="4">
        <v>2005</v>
      </c>
      <c r="F13" s="9">
        <f>SUM(L13:T13)+SUM(L13:P13)*0.0000001+SUM(L13)*0.0000000000001</f>
        <v>141.70000610000426</v>
      </c>
      <c r="G13" s="66"/>
      <c r="H13" s="3" t="str">
        <f>IF(OR(AND(AR13&gt;=AY$27,AS13&gt;=AY$31,AR13&lt;&gt;"",AQ13=""),AND(AW13&gt;=AY$27,AX13&gt;=AY$31,AW13&lt;&gt;"",AQ13=""),AND(BU13&gt;=CB$27,BV13&gt;=CB$31,BU13&lt;&gt;"",BT13=""),AND(BZ13&gt;=CB$27,CA13&gt;=CB$31,BZ13&lt;&gt;"",BT13=""),AND(CX13&gt;=DE$27,CY13&gt;=DE$31,CX13&lt;&gt;"",CW13=""),AND(DC13&gt;=DE$27,DD13&gt;=DE$31,DC13&lt;&gt;""),AND(EC13&gt;=EJ$27,ED13&gt;=EJ$31,EC13&lt;&gt;""),AND(EH13&gt;=EJ$27,EI13&gt;=EJ$31,EH13&lt;&gt;""),AND(FE13&gt;=FL$27,FF13&gt;=FL$31,FE13&lt;&gt;""),AND(FJ13&gt;=FL$27,FK13&gt;=FL$31,FJ13&lt;&gt;""),AND(GG13&gt;=GN$27,GH13&gt;=GN$31,GG13&lt;&gt;""),AND(GL13&gt;=GN$27,GM13&gt;=GN$31,GL13&lt;&gt;""),AND(HI13&gt;=HP$27,HJ13&gt;=HP$31,HI13&lt;&gt;""),AND(HN13&gt;=HP$27,HO13&gt;=HP$31,HN13&lt;&gt;""),AND(IK13&gt;=IR$27,IL13&gt;=IR$31,IK13&lt;&gt;""),AND(IP13&gt;=IR$27,IQ13&gt;=IR$31,IP13&lt;&gt;""),AND(JM13&gt;=JT$27,JN13&gt;=JT$31,JM13&lt;&gt;""),AND(JR13&gt;=JT$27,JS13&gt;=JT$31,JR13&lt;&gt;""),AND(KO13&gt;=KV$27,KP13&gt;=KV$31,KO13&lt;&gt;""),AND(KT13&gt;=KV$27,KU13&gt;=KV$31,KT13&lt;&gt;""),AND(LQ13&gt;=LX$27,LR13&gt;=LX$31,LQ13&lt;&gt;""),AND(LV13&gt;=LX$27,LW13&gt;=LX$31,LV13&lt;&gt;""),AND(MS13&gt;=MZ$27,MT13&gt;=MZ$31,MS13&lt;&gt;""),AND(MX13&gt;=MZ$27,MY13&gt;=MZ$31,MX13&lt;&gt;""),AND(NU13&gt;=OB$27,NV13&gt;=OB$31,NU13&lt;&gt;""),AND(NZ13&gt;=OB$27,OA13&gt;=OB$31,NZ13&lt;&gt;""),AND(OW13&gt;=PD$27,OX13&gt;=PD$31,OW13&lt;&gt;""),AND(PB13&gt;=PD$27,PC13&gt;=PD$31,PB13&lt;&gt;""),AND(PY13&gt;=QF$27,PZ13&gt;=QF$31,PY13&lt;&gt;""),AND(QD13&gt;=QF$27,QE13&gt;=QF$31,QD13&lt;&gt;"")),"P","")</f>
        <v>P</v>
      </c>
      <c r="I13" s="3" t="str">
        <f>IF(OR(AND(AS13&gt;=AY$31,AS13&lt;&gt;"",AQ13=""),AND(AX13&gt;=AY$31,AX13&lt;&gt;"",AQ13=""),AND(BV13&gt;=CB$31,BV13&lt;&gt;"",BT13=""),AND(CA13&gt;=CB$31,CA13&lt;&gt;"",BT13=""),AND(CY13&gt;=DE$31,CY13&lt;&gt;"",CW13=""),AND(DD13&gt;=DE$31,DD13&lt;&gt;"",CW13=""),AND(ED13&gt;=EJ$31,ED13&lt;&gt;""),AND(EI13&gt;=EJ$31,EI13&lt;&gt;""),AND(FF13&gt;=FL$31,FF13&lt;&gt;""),AND(FK13&gt;=FL$31,FK13&lt;&gt;""),AND(GH13&gt;=GN$31,GH13&lt;&gt;""),AND(GM13&gt;=GN$31,GM13&lt;&gt;""),AND(HJ13&gt;=HP$31,HJ13&lt;&gt;""),AND(HO13&gt;=HP$31,HO13&lt;&gt;""),AND(IL13&gt;=IR$31,IL13&lt;&gt;""),AND(IQ13&gt;=IR$31,IQ13&lt;&gt;""),AND(JN13&gt;=JT$31,JN13&lt;&gt;""),AND(JS13&gt;=JT$31,JS13&lt;&gt;""),AND(KP13&gt;=KV$31,KP13&lt;&gt;""),AND(KU13&gt;=KV$31,KU13&lt;&gt;""),AND(LR13&gt;=LX$31,LR13&lt;&gt;""),AND(LW13&gt;=LX$31,LW13&lt;&gt;""),AND(MT13&gt;=MZ$31,MT13&lt;&gt;""),AND(MY13&gt;=MZ$31,MY13&lt;&gt;""),AND(NV13&gt;=OB$31,NV13&lt;&gt;""),AND(OA13&gt;=OB$31,OA13&lt;&gt;""),AND(OX13&gt;=PD$31,OX13&lt;&gt;""),AND(PC13&gt;=PD$31,PC13&lt;&gt;""),AND(PZ13&gt;=QF$31,PZ13&lt;&gt;""),AND(QE13&gt;=QF$31,QE13&lt;&gt;"")),"P","")</f>
        <v>P</v>
      </c>
      <c r="J13" s="36" t="str">
        <f>IF(AND(I13="P",H13=""),"No DD",IF(OR(AND(AU13&gt;=AY$30,AV13&gt;=AY$34,AU13&lt;&gt;"",AQ13=""),AND(BX13&gt;=CB$30,BY13&gt;=CB$34,BX13&lt;&gt;"",BT13=""),AND(DA13&gt;=DE$30,DB13&gt;=DE$34,DA13&lt;&gt;"",CW13=""),AND(EF13&gt;=EJ$30,EG13&gt;=EJ$34,EF13&lt;&gt;""),AND(FH13&gt;=FL$30,FI13&gt;=FL$34,FH13&lt;&gt;""),AND(GJ13&gt;=GN$30,GK13&gt;=GN$34,GJ13&lt;&gt;""),AND(HL13&gt;=HP$30,HM13&gt;=HP$34,HL13&lt;&gt;""),AND(IN13&gt;=IR$30,IO13&gt;=IR$34,IN13&lt;&gt;""),AND(JP13&gt;=JT$30,JQ13&gt;=JT$34,JP13&lt;&gt;""),AND(KR13&gt;=KV$30,KS13&gt;=KV$34,KR13&lt;&gt;""),AND(LT13&gt;=LX$30,LU13&gt;=LX$34,LT13&lt;&gt;""),AND(MV13&gt;=MZ$30,MW13&gt;=MZ$34,MV13&lt;&gt;""),AND(NX13&gt;=OB$30,NY13&gt;=OB$34,NX13&lt;&gt;""),AND(OZ13&gt;=PD$30,PA13&gt;=PD$34,OZ13&lt;&gt;""),AND(QB13&gt;=QF$30,QC13&gt;=QF$34,QB13&lt;&gt;"")),"Merit",IF(OR(AND(AU13&gt;=AY$29,AV13&gt;=AY$33,AU13&lt;&gt;"",AQ13=""),AND(BX13&gt;=CB$29,BY13&gt;=CB$33,BX13&lt;&gt;"",BT13=""),AND(DA13&gt;=DE$29,DB13&gt;=DE$33,DA13&lt;&gt;"",CW13=""),AND(EF13&gt;=EJ$29,EG13&gt;=EJ$33,EF13&lt;&gt;""),AND(FH13&gt;=FL$29,FI13&gt;=FL$33,FH13&lt;&gt;""),AND(GJ13&gt;=GN$29,GK13&gt;=GN$33,GJ13&lt;&gt;""),AND(HL13&gt;=HP$29,HM13&gt;=HP$33,HL13&lt;&gt;""),AND(IN13&gt;=IR$29,IO13&gt;=IR$33,IN13&lt;&gt;""),AND(JP13&gt;=JT$29,JQ13&gt;=JT$33,JP13&lt;&gt;""),AND(KR13&gt;=KV$29,KS13&gt;=KV$33,KR13&lt;&gt;""),AND(LT13&gt;=LX$29,LU13&gt;=LX$33,LT13&lt;&gt;""),AND(MV13&gt;=MZ$29,MW13&gt;=MZ$33,MV13&lt;&gt;""),AND(NX13&gt;=OB$29,NY13&gt;=OB$33,NX13&lt;&gt;""),AND(OZ13&gt;=PD$29,PA13&gt;=PD$33,OZ13&lt;&gt;""),AND(QB13&gt;=QF$29,QC13&gt;=QF$33,QB13&lt;&gt;"")),"Excellence",IF(K13="P","Worlds Team",IF(H13="P","National Team","")))))</f>
        <v>National Team</v>
      </c>
      <c r="K13" s="3" t="str">
        <f>IF(OR(AND(AU13&gt;=AY$28,AV13&gt;=AY$32,AU13&lt;&gt;"",AQ13=""),AND(BX13&gt;=CB$28,BY13&gt;=CB$32,BX13&lt;&gt;"",BT13=""),AND(DA13&gt;=DE$28,DB13&gt;=DE$32,DA13&lt;&gt;"",CW13=""),AND(EF13&gt;=EJ$28,EG13&gt;=EJ$32,EF13&lt;&gt;""),AND(FH13&gt;=FL$28,FI13&gt;=FL$32,FH13&lt;&gt;""),AND(GJ13&gt;=GN$28,GK13&gt;=GN$32,GJ13&lt;&gt;""),AND(HL13&gt;=HP$28,HM13&gt;=HP$32,HL13&lt;&gt;""),AND(IN13&gt;=IR$28,IO13&gt;=IR$32,IN13&lt;&gt;""),AND(JP13&gt;=JT$28,JQ13&gt;=JT$32,JP13&lt;&gt;""),AND(KR13&gt;=KV$28,KS13&gt;=KV$32,KR13&lt;&gt;""),AND(LT13&gt;=LX$28,LU13&gt;=LX$32,LT13&lt;&gt;""),AND(MV13&gt;=MZ$28,MW13&gt;=MZ$32,MV13&lt;&gt;""),AND(NX13&gt;=OB$28,NY13&gt;=OB$32,NX13&lt;&gt;""),AND(OZ13&gt;=PD$28,PA13&gt;=PD$32,OZ13&lt;&gt;""),AND(QB13&gt;=QF$28,QC13&gt;=QF$32,QB13&lt;&gt;"")),"P","")</f>
        <v/>
      </c>
      <c r="L13" s="8">
        <f>IF(COUNT(AS13,BV13,CY13)&gt;0,LARGE((AS13,BV13,CY13),1),0)</f>
        <v>42.3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0</v>
      </c>
      <c r="O13" s="8" t="str">
        <f>IF(N13=0,"",IF(N13=CY13,$CC$1,IF(N13=BV13,$AZ$1,IF(N13=AS13,$W$1,""))))</f>
        <v/>
      </c>
      <c r="P13" s="8">
        <f>IF(COUNT(AT13,BW13,CZ13)&gt;0,LARGE((AT13,BW13,CZ13),1),0)</f>
        <v>18.700000000000003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37.9</v>
      </c>
      <c r="S13" s="8" t="str">
        <f>IF(R13=0,"",IF(R13=DD13,$CC$1,IF(R13=CA13,$AZ$1,IF(R13=AX13,$W$1,""))))</f>
        <v>2024 Elite Canada</v>
      </c>
      <c r="T13" s="8">
        <f>IF(MAX(DF13:DH13)&gt;0,MAX(DF13:DH13),"")</f>
        <v>42.800000000000004</v>
      </c>
      <c r="U13" s="11" t="str">
        <f>IF(T13="","",IF(T13=DF13,"("&amp;DF$2&amp;")",IF(T13=DG13,"("&amp;DG$2&amp;")",IF(T13=DH13,"("&amp;DH$2&amp;")"))))</f>
        <v>(Q1)</v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>2023 WAGC (Nov 17)</v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>
        <v>16.899999999999999</v>
      </c>
      <c r="BA13" s="18">
        <v>4.3</v>
      </c>
      <c r="BB13" s="18">
        <v>0</v>
      </c>
      <c r="BC13" s="18">
        <v>0.3</v>
      </c>
      <c r="BD13" s="18">
        <v>16.2</v>
      </c>
      <c r="BE13" s="18">
        <v>4.3</v>
      </c>
      <c r="BF13" s="18">
        <v>0</v>
      </c>
      <c r="BG13" s="18">
        <v>0.3</v>
      </c>
      <c r="BH13" s="18">
        <v>17.100000000000001</v>
      </c>
      <c r="BI13" s="18">
        <v>2.5</v>
      </c>
      <c r="BJ13" s="18">
        <v>1.2</v>
      </c>
      <c r="BK13" s="18">
        <v>0.3</v>
      </c>
      <c r="BL13" s="18">
        <v>16</v>
      </c>
      <c r="BM13" s="18">
        <v>1.9</v>
      </c>
      <c r="BN13" s="18">
        <v>0</v>
      </c>
      <c r="BO13" s="18">
        <v>0.3</v>
      </c>
      <c r="BP13" s="18">
        <v>15.9</v>
      </c>
      <c r="BQ13" s="18">
        <v>3.9</v>
      </c>
      <c r="BR13" s="18">
        <v>0.4</v>
      </c>
      <c r="BS13" s="18">
        <v>0.3</v>
      </c>
      <c r="BT13" s="28"/>
      <c r="BU13" s="11">
        <f>IF(SUM(BA13,BE13)&gt;0,SUM(BA13,BE13),"")</f>
        <v>8.6</v>
      </c>
      <c r="BV13" s="11">
        <f>IF(SUM(AZ13:BA13,BC13:BE13,BG13)-BB13-BF13&gt;0,SUM(AZ13:BA13,BC13:BE13,BG13)-BB13-BF13,"")</f>
        <v>42.3</v>
      </c>
      <c r="BW13" s="11">
        <f>IF(SUM(BH13:BI13,BK13)-BJ13&gt;0,SUM(BH13:BI13,BK13)-BJ13,"")</f>
        <v>18.700000000000003</v>
      </c>
      <c r="BX13" s="11">
        <f>IF(SUM(BA13,BE13,BI13)&gt;0,SUM(BA13,BE13,BI13),"")</f>
        <v>11.1</v>
      </c>
      <c r="BY13" s="11">
        <f>IF(SUM(BV13,BW13)&gt;0,SUM(BV13,BW13),"")</f>
        <v>61</v>
      </c>
      <c r="BZ13" s="11">
        <f>IF(SUM(BM13,BQ13)&gt;0,SUM(BM13,BQ13),"")</f>
        <v>5.8</v>
      </c>
      <c r="CA13" s="11">
        <f>IF(SUM(BL13:BM13,BO13:BQ13,BS13)-SUM(BN13,BR13)&gt;0,SUM(BL13:BM13,BO13:BQ13,BS13)-SUM(BN13,BR13),"")</f>
        <v>37.9</v>
      </c>
      <c r="CB13" s="11">
        <f>IF(SUM(BV13,BW13,CA13)&gt;0,SUM(BV13,BW13,CA13),"")</f>
        <v>98.9</v>
      </c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27"/>
      <c r="CX13" s="40" t="str">
        <f>IF(SUM(CD13,CH13)&gt;0,SUM(CD13,CH13),"")</f>
        <v/>
      </c>
      <c r="CY13" s="40" t="str">
        <f>IF(SUM(CC13:CD13,CF13:CH13,CJ13)-CE13-CI13&gt;0,SUM(CC13:CD13,CF13:CH13,CJ13)-CE13-CI13,"")</f>
        <v/>
      </c>
      <c r="CZ13" s="40" t="str">
        <f>IF(SUM(CK13:CL13,CN13)-CM13&gt;0,SUM(CK13:CL13,CN13)-CM13,"")</f>
        <v/>
      </c>
      <c r="DA13" s="40" t="str">
        <f>IF(SUM(CD13,CH13,CL13)&gt;0,SUM(CD13,CH13,CL13),"")</f>
        <v/>
      </c>
      <c r="DB13" s="40" t="str">
        <f>IF(SUM(CY13,CZ13)&gt;0,SUM(CY13,CZ13),"")</f>
        <v/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 t="str">
        <f>IF(SUM(CY13,CZ13,DD13)&gt;0,SUM(CY13,CZ13,DD13),"")</f>
        <v/>
      </c>
      <c r="DF13" s="50">
        <f>IF(MAX(ED13,FF13,GH13,HJ13,IL13,JN13,KP13,LR13,MT13,NV13,OX13,PZ13)-IF(N13="",0,N13)&gt;0.001,MAX(ED13,FF13,GH13,HJ13,IL13,JN13,KP13,LR13,MT13,NV13,OX13,PZ13)-IF(N13="",0,N13),"")</f>
        <v>42.800000000000004</v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>
        <v>17.600000000000001</v>
      </c>
      <c r="GP13" s="18">
        <v>4.0999999999999996</v>
      </c>
      <c r="GQ13" s="18">
        <v>0</v>
      </c>
      <c r="GR13" s="18">
        <v>0</v>
      </c>
      <c r="GS13" s="18">
        <v>17.2</v>
      </c>
      <c r="GT13" s="18">
        <v>3.9</v>
      </c>
      <c r="GU13" s="18">
        <v>0</v>
      </c>
      <c r="GV13" s="18">
        <v>0</v>
      </c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>
        <f>IF(SUM(GP13,GT13)&gt;0,SUM(GP13,GT13),"")</f>
        <v>8</v>
      </c>
      <c r="HJ13" s="11">
        <f>IF(SUM(GO13:GP13,GR13:GT13,GV13)-GQ13-GU13&gt;0,SUM(GO13:GP13,GR13:GT13,GV13)-GQ13-GU13,"")</f>
        <v>42.800000000000004</v>
      </c>
      <c r="HK13" s="11" t="str">
        <f>IF(SUM(GW13:GX13,GZ13)-GY13&gt;0,SUM(GW13:GX13,GZ13)-GY13,"")</f>
        <v/>
      </c>
      <c r="HL13" s="11">
        <f>IF(SUM(GP13,GT13,GX13)&gt;0,SUM(GP13,GT13,GX13),"")</f>
        <v>8</v>
      </c>
      <c r="HM13" s="11">
        <f>IF(SUM(HJ13,HK13)&gt;0,SUM(HJ13,HK13),"")</f>
        <v>42.800000000000004</v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>
        <f>IF(SUM(HJ13,HK13,HO13)&gt;0,SUM(HJ13,HK13,HO13),"")</f>
        <v>42.800000000000004</v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8.4499999999999993</v>
      </c>
      <c r="QH13" s="22">
        <f>IF($CW13="P",CD13,(CD13+BA13)/2)</f>
        <v>2.15</v>
      </c>
      <c r="QI13" s="22">
        <f>IF($CW13="P",CE13,(CE13+BB13)/2)</f>
        <v>0</v>
      </c>
      <c r="QJ13" s="22">
        <f>IF($CW13="P",CF13,(CF13+BC13)/2)</f>
        <v>0.15</v>
      </c>
      <c r="QK13" s="22">
        <f>IF($CW13="P",CG13,(CG13+BD13)/2)</f>
        <v>8.1</v>
      </c>
      <c r="QL13" s="22">
        <f>IF($CW13="P",CH13,(CH13+BE13)/2)</f>
        <v>2.15</v>
      </c>
      <c r="QM13" s="22">
        <f>IF($CW13="P",CI13,(CI13+BF13)/2)</f>
        <v>0</v>
      </c>
      <c r="QN13" s="22">
        <f>IF($CW13="P",CJ13,(CJ13+BG13)/2)</f>
        <v>0.15</v>
      </c>
      <c r="QO13" s="22">
        <f>IF($CW13="P",CK13,(CK13+BH13)/2)</f>
        <v>8.5500000000000007</v>
      </c>
      <c r="QP13" s="22">
        <f>IF($CW13="P",CL13,(CL13+BI13)/2)</f>
        <v>1.25</v>
      </c>
      <c r="QQ13" s="22">
        <f>IF($CW13="P",CM13,(CM13+BJ13)/2)</f>
        <v>0.6</v>
      </c>
      <c r="QR13" s="22">
        <f>IF($CW13="P",CN13,(CN13+BK13)/2)</f>
        <v>0.15</v>
      </c>
      <c r="QS13" s="22">
        <f>IF($CW13="P",CO13,(CO13+BL13)/2)</f>
        <v>8</v>
      </c>
      <c r="QT13" s="22">
        <f>IF($CW13="P",CP13,(CP13+BM13)/2)</f>
        <v>0.95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7.95</v>
      </c>
      <c r="QX13" s="22">
        <f>IF($CW13="P",CT13,(CT13+BQ13)/2)</f>
        <v>1.95</v>
      </c>
      <c r="QY13" s="22">
        <f>IF($CW13="P",CU13,(CU13+BR13)/2)</f>
        <v>0.2</v>
      </c>
      <c r="QZ13" s="22">
        <f>IF($CW13="P",CV13,(CV13+BS13)/2)</f>
        <v>0.15</v>
      </c>
      <c r="RA13" s="27" t="s">
        <v>46</v>
      </c>
      <c r="RB13" s="40">
        <f>IF(SUM(QH13,QL13)&gt;0,SUM(QH13,QL13),"")</f>
        <v>4.3</v>
      </c>
      <c r="RC13" s="40">
        <f>IF(SUM(QG13:QH13,QJ13:QL13,QN13)-QI13-QM13&gt;0,SUM(QG13:QH13,QJ13:QL13,QN13)-QI13-QM13,"")</f>
        <v>21.15</v>
      </c>
      <c r="RD13" s="40">
        <f>IF(SUM(QO13:QP13,QR13)-QQ13&gt;0,SUM(QO13:QP13,QR13)-QQ13,"")</f>
        <v>9.3500000000000014</v>
      </c>
      <c r="RE13" s="40">
        <f>IF(SUM(QH13,QL13,QP13)&gt;0,SUM(QH13,QL13,QP13),"")</f>
        <v>5.55</v>
      </c>
      <c r="RF13" s="40">
        <f>IF(SUM(RC13,RD13)&gt;0,SUM(RC13,RD13),"")</f>
        <v>30.5</v>
      </c>
      <c r="RG13" s="40">
        <f>IF(SUM(QT13,QX13)&gt;0,SUM(QT13,QX13),"")</f>
        <v>2.9</v>
      </c>
      <c r="RH13" s="40">
        <f>IF(SUM(QS13:QT13,QV13:QX13,QZ13)-SUM(QU13,QY13)&gt;0,SUM(QS13:QT13,QV13:QX13,QZ13)-SUM(QU13,QY13),"")</f>
        <v>18.95</v>
      </c>
      <c r="RI13" s="40">
        <f>IF(SUM(RC13,RD13,RH13)&gt;0,SUM(RC13,RD13,RH13),"")</f>
        <v>49.45</v>
      </c>
    </row>
    <row r="14" spans="1:477" x14ac:dyDescent="0.2">
      <c r="A14" s="4" t="str" cm="1">
        <f t="array" ref="A14">IF(AND(J14&lt;&gt;"",J14&lt;&gt;"No DD"),SUMPRODUCT((J$4:J$25&lt;&gt;"")*(J$4:J$25&lt;&gt;"No DD")*(F$4:F$25&gt;F14))+1,IF(J14="No DD",SUMPRODUCT((J$4:J$25="No DD")*(F$4:F$25&gt;F14))+1+SUMPRODUCT((J$4:J$25&lt;&gt;"")*(J$4:J$25&lt;&gt;"No DD")),""))</f>
        <v/>
      </c>
      <c r="B14" s="4" t="str" cm="1">
        <f t="array" ref="B14">IF(AND(J14&lt;&gt;"",J14&lt;&gt;"No DD",G14=""),SUMPRODUCT((J$4:J$25&lt;&gt;"")*(J$4:J$25&lt;&gt;"No DD")*(G$4:G$25="")*(F$4:F$25&gt;F14))+1,IF(J14="No DD",SUMPRODUCT((J$4:J$25="No DD")*(F$4:F$25&gt;F14)*(G$4:G$25=""))+1+SUMPRODUCT((J$4:J$25&lt;&gt;"")*(G$4:G$25="")*(J$4:J$25&lt;&gt;"No DD")),""))</f>
        <v/>
      </c>
      <c r="C14" s="5" t="s">
        <v>105</v>
      </c>
      <c r="D14" s="4" t="s">
        <v>3</v>
      </c>
      <c r="E14" s="4">
        <v>2004</v>
      </c>
      <c r="F14" s="9">
        <f>SUM(L14:T14)+SUM(L14:P14)*0.0000001+SUM(L14)*0.0000000000001</f>
        <v>148.12001043700417</v>
      </c>
      <c r="G14" s="66"/>
      <c r="H14" s="3" t="str">
        <f>IF(OR(AND(AR14&gt;=AY$27,AS14&gt;=AY$31,AR14&lt;&gt;"",AQ14=""),AND(AW14&gt;=AY$27,AX14&gt;=AY$31,AW14&lt;&gt;"",AQ14=""),AND(BU14&gt;=CB$27,BV14&gt;=CB$31,BU14&lt;&gt;"",BT14=""),AND(BZ14&gt;=CB$27,CA14&gt;=CB$31,BZ14&lt;&gt;"",BT14=""),AND(CX14&gt;=DE$27,CY14&gt;=DE$31,CX14&lt;&gt;"",CW14=""),AND(DC14&gt;=DE$27,DD14&gt;=DE$31,DC14&lt;&gt;""),AND(EC14&gt;=EJ$27,ED14&gt;=EJ$31,EC14&lt;&gt;""),AND(EH14&gt;=EJ$27,EI14&gt;=EJ$31,EH14&lt;&gt;""),AND(FE14&gt;=FL$27,FF14&gt;=FL$31,FE14&lt;&gt;""),AND(FJ14&gt;=FL$27,FK14&gt;=FL$31,FJ14&lt;&gt;""),AND(GG14&gt;=GN$27,GH14&gt;=GN$31,GG14&lt;&gt;""),AND(GL14&gt;=GN$27,GM14&gt;=GN$31,GL14&lt;&gt;""),AND(HI14&gt;=HP$27,HJ14&gt;=HP$31,HI14&lt;&gt;""),AND(HN14&gt;=HP$27,HO14&gt;=HP$31,HN14&lt;&gt;""),AND(IK14&gt;=IR$27,IL14&gt;=IR$31,IK14&lt;&gt;""),AND(IP14&gt;=IR$27,IQ14&gt;=IR$31,IP14&lt;&gt;""),AND(JM14&gt;=JT$27,JN14&gt;=JT$31,JM14&lt;&gt;""),AND(JR14&gt;=JT$27,JS14&gt;=JT$31,JR14&lt;&gt;""),AND(KO14&gt;=KV$27,KP14&gt;=KV$31,KO14&lt;&gt;""),AND(KT14&gt;=KV$27,KU14&gt;=KV$31,KT14&lt;&gt;""),AND(LQ14&gt;=LX$27,LR14&gt;=LX$31,LQ14&lt;&gt;""),AND(LV14&gt;=LX$27,LW14&gt;=LX$31,LV14&lt;&gt;""),AND(MS14&gt;=MZ$27,MT14&gt;=MZ$31,MS14&lt;&gt;""),AND(MX14&gt;=MZ$27,MY14&gt;=MZ$31,MX14&lt;&gt;""),AND(NU14&gt;=OB$27,NV14&gt;=OB$31,NU14&lt;&gt;""),AND(NZ14&gt;=OB$27,OA14&gt;=OB$31,NZ14&lt;&gt;""),AND(OW14&gt;=PD$27,OX14&gt;=PD$31,OW14&lt;&gt;""),AND(PB14&gt;=PD$27,PC14&gt;=PD$31,PB14&lt;&gt;""),AND(PY14&gt;=QF$27,PZ14&gt;=QF$31,PY14&lt;&gt;""),AND(QD14&gt;=QF$27,QE14&gt;=QF$31,QD14&lt;&gt;"")),"P","")</f>
        <v/>
      </c>
      <c r="I14" s="3" t="str">
        <f>IF(OR(AND(AS14&gt;=AY$31,AS14&lt;&gt;"",AQ14=""),AND(AX14&gt;=AY$31,AX14&lt;&gt;"",AQ14=""),AND(BV14&gt;=CB$31,BV14&lt;&gt;"",BT14=""),AND(CA14&gt;=CB$31,CA14&lt;&gt;"",BT14=""),AND(CY14&gt;=DE$31,CY14&lt;&gt;"",CW14=""),AND(DD14&gt;=DE$31,DD14&lt;&gt;"",CW14=""),AND(ED14&gt;=EJ$31,ED14&lt;&gt;""),AND(EI14&gt;=EJ$31,EI14&lt;&gt;""),AND(FF14&gt;=FL$31,FF14&lt;&gt;""),AND(FK14&gt;=FL$31,FK14&lt;&gt;""),AND(GH14&gt;=GN$31,GH14&lt;&gt;""),AND(GM14&gt;=GN$31,GM14&lt;&gt;""),AND(HJ14&gt;=HP$31,HJ14&lt;&gt;""),AND(HO14&gt;=HP$31,HO14&lt;&gt;""),AND(IL14&gt;=IR$31,IL14&lt;&gt;""),AND(IQ14&gt;=IR$31,IQ14&lt;&gt;""),AND(JN14&gt;=JT$31,JN14&lt;&gt;""),AND(JS14&gt;=JT$31,JS14&lt;&gt;""),AND(KP14&gt;=KV$31,KP14&lt;&gt;""),AND(KU14&gt;=KV$31,KU14&lt;&gt;""),AND(LR14&gt;=LX$31,LR14&lt;&gt;""),AND(LW14&gt;=LX$31,LW14&lt;&gt;""),AND(MT14&gt;=MZ$31,MT14&lt;&gt;""),AND(MY14&gt;=MZ$31,MY14&lt;&gt;""),AND(NV14&gt;=OB$31,NV14&lt;&gt;""),AND(OA14&gt;=OB$31,OA14&lt;&gt;""),AND(OX14&gt;=PD$31,OX14&lt;&gt;""),AND(PC14&gt;=PD$31,PC14&lt;&gt;""),AND(PZ14&gt;=QF$31,PZ14&lt;&gt;""),AND(QE14&gt;=QF$31,QE14&lt;&gt;"")),"P","")</f>
        <v/>
      </c>
      <c r="J14" s="36" t="str">
        <f>IF(AND(I14="P",H14=""),"No DD",IF(OR(AND(AU14&gt;=AY$30,AV14&gt;=AY$34,AU14&lt;&gt;"",AQ14=""),AND(BX14&gt;=CB$30,BY14&gt;=CB$34,BX14&lt;&gt;"",BT14=""),AND(DA14&gt;=DE$30,DB14&gt;=DE$34,DA14&lt;&gt;"",CW14=""),AND(EF14&gt;=EJ$30,EG14&gt;=EJ$34,EF14&lt;&gt;""),AND(FH14&gt;=FL$30,FI14&gt;=FL$34,FH14&lt;&gt;""),AND(GJ14&gt;=GN$30,GK14&gt;=GN$34,GJ14&lt;&gt;""),AND(HL14&gt;=HP$30,HM14&gt;=HP$34,HL14&lt;&gt;""),AND(IN14&gt;=IR$30,IO14&gt;=IR$34,IN14&lt;&gt;""),AND(JP14&gt;=JT$30,JQ14&gt;=JT$34,JP14&lt;&gt;""),AND(KR14&gt;=KV$30,KS14&gt;=KV$34,KR14&lt;&gt;""),AND(LT14&gt;=LX$30,LU14&gt;=LX$34,LT14&lt;&gt;""),AND(MV14&gt;=MZ$30,MW14&gt;=MZ$34,MV14&lt;&gt;""),AND(NX14&gt;=OB$30,NY14&gt;=OB$34,NX14&lt;&gt;""),AND(OZ14&gt;=PD$30,PA14&gt;=PD$34,OZ14&lt;&gt;""),AND(QB14&gt;=QF$30,QC14&gt;=QF$34,QB14&lt;&gt;"")),"Merit",IF(OR(AND(AU14&gt;=AY$29,AV14&gt;=AY$33,AU14&lt;&gt;"",AQ14=""),AND(BX14&gt;=CB$29,BY14&gt;=CB$33,BX14&lt;&gt;"",BT14=""),AND(DA14&gt;=DE$29,DB14&gt;=DE$33,DA14&lt;&gt;"",CW14=""),AND(EF14&gt;=EJ$29,EG14&gt;=EJ$33,EF14&lt;&gt;""),AND(FH14&gt;=FL$29,FI14&gt;=FL$33,FH14&lt;&gt;""),AND(GJ14&gt;=GN$29,GK14&gt;=GN$33,GJ14&lt;&gt;""),AND(HL14&gt;=HP$29,HM14&gt;=HP$33,HL14&lt;&gt;""),AND(IN14&gt;=IR$29,IO14&gt;=IR$33,IN14&lt;&gt;""),AND(JP14&gt;=JT$29,JQ14&gt;=JT$33,JP14&lt;&gt;""),AND(KR14&gt;=KV$29,KS14&gt;=KV$33,KR14&lt;&gt;""),AND(LT14&gt;=LX$29,LU14&gt;=LX$33,LT14&lt;&gt;""),AND(MV14&gt;=MZ$29,MW14&gt;=MZ$33,MV14&lt;&gt;""),AND(NX14&gt;=OB$29,NY14&gt;=OB$33,NX14&lt;&gt;""),AND(OZ14&gt;=PD$29,PA14&gt;=PD$33,OZ14&lt;&gt;""),AND(QB14&gt;=QF$29,QC14&gt;=QF$33,QB14&lt;&gt;"")),"Excellence",IF(K14="P","Worlds Team",IF(H14="P","National Team","")))))</f>
        <v/>
      </c>
      <c r="K14" s="3" t="str">
        <f>IF(OR(AND(AU14&gt;=AY$28,AV14&gt;=AY$32,AU14&lt;&gt;"",AQ14=""),AND(BX14&gt;=CB$28,BY14&gt;=CB$32,BX14&lt;&gt;"",BT14=""),AND(DA14&gt;=DE$28,DB14&gt;=DE$32,DA14&lt;&gt;"",CW14=""),AND(EF14&gt;=EJ$28,EG14&gt;=EJ$32,EF14&lt;&gt;""),AND(FH14&gt;=FL$28,FI14&gt;=FL$32,FH14&lt;&gt;""),AND(GJ14&gt;=GN$28,GK14&gt;=GN$32,GJ14&lt;&gt;""),AND(HL14&gt;=HP$28,HM14&gt;=HP$32,HL14&lt;&gt;""),AND(IN14&gt;=IR$28,IO14&gt;=IR$32,IN14&lt;&gt;""),AND(JP14&gt;=JT$28,JQ14&gt;=JT$32,JP14&lt;&gt;""),AND(KR14&gt;=KV$28,KS14&gt;=KV$32,KR14&lt;&gt;""),AND(LT14&gt;=LX$28,LU14&gt;=LX$32,LT14&lt;&gt;""),AND(MV14&gt;=MZ$28,MW14&gt;=MZ$32,MV14&lt;&gt;""),AND(NX14&gt;=OB$28,NY14&gt;=OB$32,NX14&lt;&gt;""),AND(OZ14&gt;=PD$28,PA14&gt;=PD$32,OZ14&lt;&gt;""),AND(QB14&gt;=QF$28,QC14&gt;=QF$32,QB14&lt;&gt;"")),"P","")</f>
        <v/>
      </c>
      <c r="L14" s="8">
        <f>IF(COUNT(AS14,BV14,CY14)&gt;0,LARGE((AS14,BV14,CY14),1),0)</f>
        <v>41.65</v>
      </c>
      <c r="M14" s="8" t="str">
        <f>IF(L14=0,"",IF(L14=CY14,$CC$1,IF(L14=BV14,$AZ$1,IF(L14=AS14,$W$1,""))))</f>
        <v>2024 Elite Canada</v>
      </c>
      <c r="N14" s="8">
        <f>IF(COUNT(AS14,BV14,CY14)&gt;1,LARGE((AS14,BV14,CY14),2),0)</f>
        <v>41.65</v>
      </c>
      <c r="O14" s="8" t="str">
        <f>IF(N14=0,"",IF(N14=CY14,$CC$1,IF(N14=BV14,$AZ$1,IF(N14=AS14,$W$1,""))))</f>
        <v>2024 Elite Canada</v>
      </c>
      <c r="P14" s="8">
        <f>IF(COUNT(AT14,BW14,CZ14)&gt;0,LARGE((AT14,BW14,CZ14),1),0)</f>
        <v>21.070000000000004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43.4</v>
      </c>
      <c r="S14" s="8" t="str">
        <f>IF(R14=0,"",IF(R14=DD14,$CC$1,IF(R14=CA14,$AZ$1,IF(R14=AX14,$W$1,""))))</f>
        <v>2024 Elite Canada</v>
      </c>
      <c r="T14" s="8">
        <f>IF(MAX(DF14:DH14)&gt;0,MAX(DF14:DH14),"")</f>
        <v>0.35000000000000853</v>
      </c>
      <c r="U14" s="11" t="str">
        <f>IF(T14="","",IF(T14=DF14,"("&amp;DF$2&amp;")",IF(T14=DG14,"("&amp;DG$2&amp;")",IF(T14=DH14,"("&amp;DH$2&amp;")"))))</f>
        <v>(Q1)</v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>2023 WAGC (Nov 17)</v>
      </c>
      <c r="W14" s="19">
        <v>16.600000000000001</v>
      </c>
      <c r="X14" s="19">
        <v>3.95</v>
      </c>
      <c r="Y14" s="19">
        <v>0.1</v>
      </c>
      <c r="Z14" s="19">
        <v>0.15</v>
      </c>
      <c r="AA14" s="19">
        <v>16.75</v>
      </c>
      <c r="AB14" s="19">
        <v>4.0999999999999996</v>
      </c>
      <c r="AC14" s="19">
        <v>0.1</v>
      </c>
      <c r="AD14" s="19">
        <v>0.3</v>
      </c>
      <c r="AE14" s="19">
        <v>16.670000000000002</v>
      </c>
      <c r="AF14" s="19">
        <v>4.0999999999999996</v>
      </c>
      <c r="AG14" s="19">
        <v>0</v>
      </c>
      <c r="AH14" s="19">
        <v>0.3</v>
      </c>
      <c r="AI14" s="19">
        <v>17.3</v>
      </c>
      <c r="AJ14" s="19">
        <v>4.1999999999999993</v>
      </c>
      <c r="AK14" s="19">
        <v>0.1</v>
      </c>
      <c r="AL14" s="19">
        <v>0.3</v>
      </c>
      <c r="AM14" s="19">
        <v>17.399999999999999</v>
      </c>
      <c r="AN14" s="19">
        <v>4</v>
      </c>
      <c r="AO14" s="19">
        <v>0</v>
      </c>
      <c r="AP14" s="19">
        <v>0.3</v>
      </c>
      <c r="AQ14" s="27" t="s">
        <v>46</v>
      </c>
      <c r="AR14" s="40">
        <f>IF(SUM(X14,AB14)&gt;0,SUM(X14,AB14),"")</f>
        <v>8.0500000000000007</v>
      </c>
      <c r="AS14" s="40">
        <f>IF(SUM(W14:X14,Z14:AB14,AD14)-Y14-AC14&gt;0,SUM(W14:X14,Z14:AB14,AD14)-Y14-AC14,"")</f>
        <v>41.65</v>
      </c>
      <c r="AT14" s="40">
        <f>IF(SUM(AE14:AF14,AH14)-AG14&gt;0,SUM(AE14:AF14,AH14)-AG14,"")</f>
        <v>21.070000000000004</v>
      </c>
      <c r="AU14" s="40">
        <f>IF(SUM(X14,AB14,AF14)&gt;0,SUM(X14,AB14,AF14),"")</f>
        <v>12.15</v>
      </c>
      <c r="AV14" s="40">
        <f>IF(SUM(AS14,AT14)&gt;0,SUM(AS14,AT14),"")</f>
        <v>62.72</v>
      </c>
      <c r="AW14" s="40">
        <f>IF(SUM(AJ14,AN14)&gt;0,SUM(AJ14,AN14),"")</f>
        <v>8.1999999999999993</v>
      </c>
      <c r="AX14" s="40">
        <f>IF(SUM(AI14:AJ14,AL14:AN14,AP14)-SUM(AK14,AO14)&gt;0,SUM(AI14:AJ14,AL14:AN14,AP14)-SUM(AK14,AO14),"")</f>
        <v>43.4</v>
      </c>
      <c r="AY14" s="40">
        <f>IF(SUM(AS14,AT14,AX14)&gt;0,SUM(AS14,AT14,AX14),"")</f>
        <v>106.12</v>
      </c>
      <c r="AZ14" s="18">
        <v>16.600000000000001</v>
      </c>
      <c r="BA14" s="18">
        <v>3.95</v>
      </c>
      <c r="BB14" s="18">
        <v>0.1</v>
      </c>
      <c r="BC14" s="18">
        <v>0.15</v>
      </c>
      <c r="BD14" s="18">
        <v>16.75</v>
      </c>
      <c r="BE14" s="18">
        <v>4.0999999999999996</v>
      </c>
      <c r="BF14" s="18">
        <v>0.1</v>
      </c>
      <c r="BG14" s="18">
        <v>0.3</v>
      </c>
      <c r="BH14" s="18">
        <v>16.670000000000002</v>
      </c>
      <c r="BI14" s="18">
        <v>4.0999999999999996</v>
      </c>
      <c r="BJ14" s="18">
        <v>0</v>
      </c>
      <c r="BK14" s="18">
        <v>0.3</v>
      </c>
      <c r="BL14" s="18">
        <v>17.3</v>
      </c>
      <c r="BM14" s="18">
        <v>4.1999999999999993</v>
      </c>
      <c r="BN14" s="18">
        <v>0.1</v>
      </c>
      <c r="BO14" s="18">
        <v>0.3</v>
      </c>
      <c r="BP14" s="18">
        <v>17.399999999999999</v>
      </c>
      <c r="BQ14" s="18">
        <v>4</v>
      </c>
      <c r="BR14" s="18">
        <v>0</v>
      </c>
      <c r="BS14" s="18">
        <v>0.3</v>
      </c>
      <c r="BT14" s="28" t="s">
        <v>46</v>
      </c>
      <c r="BU14" s="11">
        <f>IF(SUM(BA14,BE14)&gt;0,SUM(BA14,BE14),"")</f>
        <v>8.0500000000000007</v>
      </c>
      <c r="BV14" s="11">
        <f>IF(SUM(AZ14:BA14,BC14:BE14,BG14)-BB14-BF14&gt;0,SUM(AZ14:BA14,BC14:BE14,BG14)-BB14-BF14,"")</f>
        <v>41.65</v>
      </c>
      <c r="BW14" s="11">
        <f>IF(SUM(BH14:BI14,BK14)-BJ14&gt;0,SUM(BH14:BI14,BK14)-BJ14,"")</f>
        <v>21.070000000000004</v>
      </c>
      <c r="BX14" s="11">
        <f>IF(SUM(BA14,BE14,BI14)&gt;0,SUM(BA14,BE14,BI14),"")</f>
        <v>12.15</v>
      </c>
      <c r="BY14" s="11">
        <f>IF(SUM(BV14,BW14)&gt;0,SUM(BV14,BW14),"")</f>
        <v>62.72</v>
      </c>
      <c r="BZ14" s="11">
        <f>IF(SUM(BM14,BQ14)&gt;0,SUM(BM14,BQ14),"")</f>
        <v>8.1999999999999993</v>
      </c>
      <c r="CA14" s="11">
        <f>IF(SUM(BL14:BM14,BO14:BQ14,BS14)-SUM(BN14,BR14)&gt;0,SUM(BL14:BM14,BO14:BQ14,BS14)-SUM(BN14,BR14),"")</f>
        <v>43.4</v>
      </c>
      <c r="CB14" s="11">
        <f>IF(SUM(BV14,BW14,CA14)&gt;0,SUM(BV14,BW14,CA14),"")</f>
        <v>106.12</v>
      </c>
      <c r="CC14" s="19">
        <v>15.7</v>
      </c>
      <c r="CD14" s="19">
        <v>1.9</v>
      </c>
      <c r="CE14" s="19">
        <v>0</v>
      </c>
      <c r="CF14" s="19">
        <v>0.3</v>
      </c>
      <c r="CG14" s="19">
        <v>15.6</v>
      </c>
      <c r="CH14" s="19">
        <v>1.9</v>
      </c>
      <c r="CI14" s="19">
        <v>0</v>
      </c>
      <c r="CJ14" s="19">
        <v>0.3</v>
      </c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27"/>
      <c r="CX14" s="40">
        <f>IF(SUM(CD14,CH14)&gt;0,SUM(CD14,CH14),"")</f>
        <v>3.8</v>
      </c>
      <c r="CY14" s="40">
        <f>IF(SUM(CC14:CD14,CF14:CH14,CJ14)-CE14-CI14&gt;0,SUM(CC14:CD14,CF14:CH14,CJ14)-CE14-CI14,"")</f>
        <v>35.699999999999996</v>
      </c>
      <c r="CZ14" s="40" t="str">
        <f>IF(SUM(CK14:CL14,CN14)-CM14&gt;0,SUM(CK14:CL14,CN14)-CM14,"")</f>
        <v/>
      </c>
      <c r="DA14" s="40">
        <f>IF(SUM(CD14,CH14,CL14)&gt;0,SUM(CD14,CH14,CL14),"")</f>
        <v>3.8</v>
      </c>
      <c r="DB14" s="40">
        <f>IF(SUM(CY14,CZ14)&gt;0,SUM(CY14,CZ14),"")</f>
        <v>35.699999999999996</v>
      </c>
      <c r="DC14" s="40" t="str">
        <f>IF(SUM(CP14,CT14)&gt;0,SUM(CP14,CT14),"")</f>
        <v/>
      </c>
      <c r="DD14" s="40" t="str">
        <f>IF(SUM(CO14:CP14,CR14:CT14,CV14)-SUM(CQ14,CU14)&gt;0,SUM(CO14:CP14,CR14:CT14,CV14)-SUM(CQ14,CU14),"")</f>
        <v/>
      </c>
      <c r="DE14" s="40">
        <f>IF(SUM(CY14,CZ14,DD14)&gt;0,SUM(CY14,CZ14,DD14),"")</f>
        <v>35.699999999999996</v>
      </c>
      <c r="DF14" s="50">
        <f>IF(MAX(ED14,FF14,GH14,HJ14,IL14,JN14,KP14,LR14,MT14,NV14,OX14,PZ14)-IF(N14="",0,N14)&gt;0.001,MAX(ED14,FF14,GH14,HJ14,IL14,JN14,KP14,LR14,MT14,NV14,OX14,PZ14)-IF(N14="",0,N14),"")</f>
        <v>0.35000000000000853</v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>
        <v>15.3</v>
      </c>
      <c r="EL14" s="18">
        <v>4.3</v>
      </c>
      <c r="EM14" s="18">
        <v>0</v>
      </c>
      <c r="EN14" s="18">
        <v>0</v>
      </c>
      <c r="EO14" s="18">
        <v>17.600000000000001</v>
      </c>
      <c r="EP14" s="18">
        <v>4.0999999999999996</v>
      </c>
      <c r="EQ14" s="18">
        <v>0</v>
      </c>
      <c r="ER14" s="18">
        <v>0</v>
      </c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>
        <f>IF(SUM(EL14,EP14)&gt;0,SUM(EL14,EP14),"")</f>
        <v>8.3999999999999986</v>
      </c>
      <c r="FF14" s="11">
        <f>IF(SUM(EK14:EL14,EN14:EP14,ER14)-EM14-EQ14&gt;0,SUM(EK14:EL14,EN14:EP14,ER14)-EM14-EQ14,"")</f>
        <v>41.300000000000004</v>
      </c>
      <c r="FG14" s="11" t="str">
        <f>IF(SUM(ES14:ET14,EV14)-EU14&gt;0,SUM(ES14:ET14,EV14)-EU14,"")</f>
        <v/>
      </c>
      <c r="FH14" s="11">
        <f>IF(SUM(EL14,EP14,ET14)&gt;0,SUM(EL14,EP14,ET14),"")</f>
        <v>8.3999999999999986</v>
      </c>
      <c r="FI14" s="11">
        <f>IF(SUM(FF14,FG14)&gt;0,SUM(FF14,FG14),"")</f>
        <v>41.300000000000004</v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>
        <f>IF(SUM(FF14,FG14,FK14)&gt;0,SUM(FF14,FG14,FK14),"")</f>
        <v>41.300000000000004</v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>
        <v>16.5</v>
      </c>
      <c r="GP14" s="18">
        <v>4.3</v>
      </c>
      <c r="GQ14" s="18">
        <v>0</v>
      </c>
      <c r="GR14" s="18">
        <v>0</v>
      </c>
      <c r="GS14" s="18">
        <v>16.600000000000001</v>
      </c>
      <c r="GT14" s="18">
        <v>4.5999999999999996</v>
      </c>
      <c r="GU14" s="18">
        <v>0</v>
      </c>
      <c r="GV14" s="18">
        <v>0</v>
      </c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>
        <f>IF(SUM(GP14,GT14)&gt;0,SUM(GP14,GT14),"")</f>
        <v>8.8999999999999986</v>
      </c>
      <c r="HJ14" s="11">
        <f>IF(SUM(GO14:GP14,GR14:GT14,GV14)-GQ14-GU14&gt;0,SUM(GO14:GP14,GR14:GT14,GV14)-GQ14-GU14,"")</f>
        <v>42.000000000000007</v>
      </c>
      <c r="HK14" s="11" t="str">
        <f>IF(SUM(GW14:GX14,GZ14)-GY14&gt;0,SUM(GW14:GX14,GZ14)-GY14,"")</f>
        <v/>
      </c>
      <c r="HL14" s="11">
        <f>IF(SUM(GP14,GT14,GX14)&gt;0,SUM(GP14,GT14,GX14),"")</f>
        <v>8.8999999999999986</v>
      </c>
      <c r="HM14" s="11">
        <f>IF(SUM(HJ14,HK14)&gt;0,SUM(HJ14,HK14),"")</f>
        <v>42.000000000000007</v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>
        <f>IF(SUM(HJ14,HK14,HO14)&gt;0,SUM(HJ14,HK14,HO14),"")</f>
        <v>42.000000000000007</v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16.149999999999999</v>
      </c>
      <c r="QH14" s="22">
        <f>IF($CW14="P",CD14,(CD14+BA14)/2)</f>
        <v>2.9249999999999998</v>
      </c>
      <c r="QI14" s="22">
        <f>IF($CW14="P",CE14,(CE14+BB14)/2)</f>
        <v>0.05</v>
      </c>
      <c r="QJ14" s="22">
        <f>IF($CW14="P",CF14,(CF14+BC14)/2)</f>
        <v>0.22499999999999998</v>
      </c>
      <c r="QK14" s="22">
        <f>IF($CW14="P",CG14,(CG14+BD14)/2)</f>
        <v>16.175000000000001</v>
      </c>
      <c r="QL14" s="22">
        <f>IF($CW14="P",CH14,(CH14+BE14)/2)</f>
        <v>3</v>
      </c>
      <c r="QM14" s="22">
        <f>IF($CW14="P",CI14,(CI14+BF14)/2)</f>
        <v>0.05</v>
      </c>
      <c r="QN14" s="22">
        <f>IF($CW14="P",CJ14,(CJ14+BG14)/2)</f>
        <v>0.3</v>
      </c>
      <c r="QO14" s="22">
        <f>IF($CW14="P",CK14,(CK14+BH14)/2)</f>
        <v>8.3350000000000009</v>
      </c>
      <c r="QP14" s="22">
        <f>IF($CW14="P",CL14,(CL14+BI14)/2)</f>
        <v>2.0499999999999998</v>
      </c>
      <c r="QQ14" s="22">
        <f>IF($CW14="P",CM14,(CM14+BJ14)/2)</f>
        <v>0</v>
      </c>
      <c r="QR14" s="22">
        <f>IF($CW14="P",CN14,(CN14+BK14)/2)</f>
        <v>0.15</v>
      </c>
      <c r="QS14" s="22">
        <f>IF($CW14="P",CO14,(CO14+BL14)/2)</f>
        <v>8.65</v>
      </c>
      <c r="QT14" s="22">
        <f>IF($CW14="P",CP14,(CP14+BM14)/2)</f>
        <v>2.0999999999999996</v>
      </c>
      <c r="QU14" s="22">
        <f>IF($CW14="P",CQ14,(CQ14+BN14)/2)</f>
        <v>0.05</v>
      </c>
      <c r="QV14" s="22">
        <f>IF($CW14="P",CR14,(CR14+BO14)/2)</f>
        <v>0.15</v>
      </c>
      <c r="QW14" s="22">
        <f>IF($CW14="P",CS14,(CS14+BP14)/2)</f>
        <v>8.6999999999999993</v>
      </c>
      <c r="QX14" s="22">
        <f>IF($CW14="P",CT14,(CT14+BQ14)/2)</f>
        <v>2</v>
      </c>
      <c r="QY14" s="22">
        <f>IF($CW14="P",CU14,(CU14+BR14)/2)</f>
        <v>0</v>
      </c>
      <c r="QZ14" s="22">
        <f>IF($CW14="P",CV14,(CV14+BS14)/2)</f>
        <v>0.15</v>
      </c>
      <c r="RA14" s="27" t="s">
        <v>46</v>
      </c>
      <c r="RB14" s="40">
        <f>IF(SUM(QH14,QL14)&gt;0,SUM(QH14,QL14),"")</f>
        <v>5.9249999999999998</v>
      </c>
      <c r="RC14" s="40">
        <f>IF(SUM(QG14:QH14,QJ14:QL14,QN14)-QI14-QM14&gt;0,SUM(QG14:QH14,QJ14:QL14,QN14)-QI14-QM14,"")</f>
        <v>38.675000000000004</v>
      </c>
      <c r="RD14" s="40">
        <f>IF(SUM(QO14:QP14,QR14)-QQ14&gt;0,SUM(QO14:QP14,QR14)-QQ14,"")</f>
        <v>10.535000000000002</v>
      </c>
      <c r="RE14" s="40">
        <f>IF(SUM(QH14,QL14,QP14)&gt;0,SUM(QH14,QL14,QP14),"")</f>
        <v>7.9749999999999996</v>
      </c>
      <c r="RF14" s="40">
        <f>IF(SUM(RC14,RD14)&gt;0,SUM(RC14,RD14),"")</f>
        <v>49.210000000000008</v>
      </c>
      <c r="RG14" s="40">
        <f>IF(SUM(QT14,QX14)&gt;0,SUM(QT14,QX14),"")</f>
        <v>4.0999999999999996</v>
      </c>
      <c r="RH14" s="40">
        <f>IF(SUM(QS14:QT14,QV14:QX14,QZ14)-SUM(QU14,QY14)&gt;0,SUM(QS14:QT14,QV14:QX14,QZ14)-SUM(QU14,QY14),"")</f>
        <v>21.7</v>
      </c>
      <c r="RI14" s="40">
        <f>IF(SUM(RC14,RD14,RH14)&gt;0,SUM(RC14,RD14,RH14),"")</f>
        <v>70.910000000000011</v>
      </c>
    </row>
    <row r="15" spans="1:477" x14ac:dyDescent="0.2">
      <c r="A15" s="4" cm="1">
        <f t="array" ref="A15">IF(AND(J15&lt;&gt;"",J15&lt;&gt;"No DD"),SUMPRODUCT((J$4:J$25&lt;&gt;"")*(J$4:J$25&lt;&gt;"No DD")*(F$4:F$25&gt;F15))+1,IF(J15="No DD",SUMPRODUCT((J$4:J$25="No DD")*(F$4:F$25&gt;F15))+1+SUMPRODUCT((J$4:J$25&lt;&gt;"")*(J$4:J$25&lt;&gt;"No DD")),""))</f>
        <v>11</v>
      </c>
      <c r="B15" s="4" cm="1">
        <f t="array" ref="B15">IF(AND(J15&lt;&gt;"",J15&lt;&gt;"No DD",G15=""),SUMPRODUCT((J$4:J$25&lt;&gt;"")*(J$4:J$25&lt;&gt;"No DD")*(G$4:G$25="")*(F$4:F$25&gt;F15))+1,IF(J15="No DD",SUMPRODUCT((J$4:J$25="No DD")*(F$4:F$25&gt;F15)*(G$4:G$25=""))+1+SUMPRODUCT((J$4:J$25&lt;&gt;"")*(G$4:G$25="")*(J$4:J$25&lt;&gt;"No DD")),""))</f>
        <v>5</v>
      </c>
      <c r="C15" s="5" t="s">
        <v>211</v>
      </c>
      <c r="D15" s="4" t="s">
        <v>6</v>
      </c>
      <c r="E15" s="4">
        <v>2006</v>
      </c>
      <c r="F15" s="9">
        <f>SUM(L15:T15)+SUM(L15:P15)*0.0000001+SUM(L15)*0.0000000000001</f>
        <v>143.1000101800042</v>
      </c>
      <c r="G15" s="66"/>
      <c r="H15" s="3" t="str">
        <f>IF(OR(AND(AR15&gt;=AY$27,AS15&gt;=AY$31,AR15&lt;&gt;"",AQ15=""),AND(AW15&gt;=AY$27,AX15&gt;=AY$31,AW15&lt;&gt;"",AQ15=""),AND(BU15&gt;=CB$27,BV15&gt;=CB$31,BU15&lt;&gt;"",BT15=""),AND(BZ15&gt;=CB$27,CA15&gt;=CB$31,BZ15&lt;&gt;"",BT15=""),AND(CX15&gt;=DE$27,CY15&gt;=DE$31,CX15&lt;&gt;"",CW15=""),AND(DC15&gt;=DE$27,DD15&gt;=DE$31,DC15&lt;&gt;""),AND(EC15&gt;=EJ$27,ED15&gt;=EJ$31,EC15&lt;&gt;""),AND(EH15&gt;=EJ$27,EI15&gt;=EJ$31,EH15&lt;&gt;""),AND(FE15&gt;=FL$27,FF15&gt;=FL$31,FE15&lt;&gt;""),AND(FJ15&gt;=FL$27,FK15&gt;=FL$31,FJ15&lt;&gt;""),AND(GG15&gt;=GN$27,GH15&gt;=GN$31,GG15&lt;&gt;""),AND(GL15&gt;=GN$27,GM15&gt;=GN$31,GL15&lt;&gt;""),AND(HI15&gt;=HP$27,HJ15&gt;=HP$31,HI15&lt;&gt;""),AND(HN15&gt;=HP$27,HO15&gt;=HP$31,HN15&lt;&gt;""),AND(IK15&gt;=IR$27,IL15&gt;=IR$31,IK15&lt;&gt;""),AND(IP15&gt;=IR$27,IQ15&gt;=IR$31,IP15&lt;&gt;""),AND(JM15&gt;=JT$27,JN15&gt;=JT$31,JM15&lt;&gt;""),AND(JR15&gt;=JT$27,JS15&gt;=JT$31,JR15&lt;&gt;""),AND(KO15&gt;=KV$27,KP15&gt;=KV$31,KO15&lt;&gt;""),AND(KT15&gt;=KV$27,KU15&gt;=KV$31,KT15&lt;&gt;""),AND(LQ15&gt;=LX$27,LR15&gt;=LX$31,LQ15&lt;&gt;""),AND(LV15&gt;=LX$27,LW15&gt;=LX$31,LV15&lt;&gt;""),AND(MS15&gt;=MZ$27,MT15&gt;=MZ$31,MS15&lt;&gt;""),AND(MX15&gt;=MZ$27,MY15&gt;=MZ$31,MX15&lt;&gt;""),AND(NU15&gt;=OB$27,NV15&gt;=OB$31,NU15&lt;&gt;""),AND(NZ15&gt;=OB$27,OA15&gt;=OB$31,NZ15&lt;&gt;""),AND(OW15&gt;=PD$27,OX15&gt;=PD$31,OW15&lt;&gt;""),AND(PB15&gt;=PD$27,PC15&gt;=PD$31,PB15&lt;&gt;""),AND(PY15&gt;=QF$27,PZ15&gt;=QF$31,PY15&lt;&gt;""),AND(QD15&gt;=QF$27,QE15&gt;=QF$31,QD15&lt;&gt;"")),"P","")</f>
        <v/>
      </c>
      <c r="I15" s="3" t="str">
        <f>IF(OR(AND(AS15&gt;=AY$31,AS15&lt;&gt;"",AQ15=""),AND(AX15&gt;=AY$31,AX15&lt;&gt;"",AQ15=""),AND(BV15&gt;=CB$31,BV15&lt;&gt;"",BT15=""),AND(CA15&gt;=CB$31,CA15&lt;&gt;"",BT15=""),AND(CY15&gt;=DE$31,CY15&lt;&gt;"",CW15=""),AND(DD15&gt;=DE$31,DD15&lt;&gt;"",CW15=""),AND(ED15&gt;=EJ$31,ED15&lt;&gt;""),AND(EI15&gt;=EJ$31,EI15&lt;&gt;""),AND(FF15&gt;=FL$31,FF15&lt;&gt;""),AND(FK15&gt;=FL$31,FK15&lt;&gt;""),AND(GH15&gt;=GN$31,GH15&lt;&gt;""),AND(GM15&gt;=GN$31,GM15&lt;&gt;""),AND(HJ15&gt;=HP$31,HJ15&lt;&gt;""),AND(HO15&gt;=HP$31,HO15&lt;&gt;""),AND(IL15&gt;=IR$31,IL15&lt;&gt;""),AND(IQ15&gt;=IR$31,IQ15&lt;&gt;""),AND(JN15&gt;=JT$31,JN15&lt;&gt;""),AND(JS15&gt;=JT$31,JS15&lt;&gt;""),AND(KP15&gt;=KV$31,KP15&lt;&gt;""),AND(KU15&gt;=KV$31,KU15&lt;&gt;""),AND(LR15&gt;=LX$31,LR15&lt;&gt;""),AND(LW15&gt;=LX$31,LW15&lt;&gt;""),AND(MT15&gt;=MZ$31,MT15&lt;&gt;""),AND(MY15&gt;=MZ$31,MY15&lt;&gt;""),AND(NV15&gt;=OB$31,NV15&lt;&gt;""),AND(OA15&gt;=OB$31,OA15&lt;&gt;""),AND(OX15&gt;=PD$31,OX15&lt;&gt;""),AND(PC15&gt;=PD$31,PC15&lt;&gt;""),AND(PZ15&gt;=QF$31,PZ15&lt;&gt;""),AND(QE15&gt;=QF$31,QE15&lt;&gt;"")),"P","")</f>
        <v>P</v>
      </c>
      <c r="J15" s="36" t="str">
        <f>IF(AND(I15="P",H15=""),"No DD",IF(OR(AND(AU15&gt;=AY$30,AV15&gt;=AY$34,AU15&lt;&gt;"",AQ15=""),AND(BX15&gt;=CB$30,BY15&gt;=CB$34,BX15&lt;&gt;"",BT15=""),AND(DA15&gt;=DE$30,DB15&gt;=DE$34,DA15&lt;&gt;"",CW15=""),AND(EF15&gt;=EJ$30,EG15&gt;=EJ$34,EF15&lt;&gt;""),AND(FH15&gt;=FL$30,FI15&gt;=FL$34,FH15&lt;&gt;""),AND(GJ15&gt;=GN$30,GK15&gt;=GN$34,GJ15&lt;&gt;""),AND(HL15&gt;=HP$30,HM15&gt;=HP$34,HL15&lt;&gt;""),AND(IN15&gt;=IR$30,IO15&gt;=IR$34,IN15&lt;&gt;""),AND(JP15&gt;=JT$30,JQ15&gt;=JT$34,JP15&lt;&gt;""),AND(KR15&gt;=KV$30,KS15&gt;=KV$34,KR15&lt;&gt;""),AND(LT15&gt;=LX$30,LU15&gt;=LX$34,LT15&lt;&gt;""),AND(MV15&gt;=MZ$30,MW15&gt;=MZ$34,MV15&lt;&gt;""),AND(NX15&gt;=OB$30,NY15&gt;=OB$34,NX15&lt;&gt;""),AND(OZ15&gt;=PD$30,PA15&gt;=PD$34,OZ15&lt;&gt;""),AND(QB15&gt;=QF$30,QC15&gt;=QF$34,QB15&lt;&gt;"")),"Merit",IF(OR(AND(AU15&gt;=AY$29,AV15&gt;=AY$33,AU15&lt;&gt;"",AQ15=""),AND(BX15&gt;=CB$29,BY15&gt;=CB$33,BX15&lt;&gt;"",BT15=""),AND(DA15&gt;=DE$29,DB15&gt;=DE$33,DA15&lt;&gt;"",CW15=""),AND(EF15&gt;=EJ$29,EG15&gt;=EJ$33,EF15&lt;&gt;""),AND(FH15&gt;=FL$29,FI15&gt;=FL$33,FH15&lt;&gt;""),AND(GJ15&gt;=GN$29,GK15&gt;=GN$33,GJ15&lt;&gt;""),AND(HL15&gt;=HP$29,HM15&gt;=HP$33,HL15&lt;&gt;""),AND(IN15&gt;=IR$29,IO15&gt;=IR$33,IN15&lt;&gt;""),AND(JP15&gt;=JT$29,JQ15&gt;=JT$33,JP15&lt;&gt;""),AND(KR15&gt;=KV$29,KS15&gt;=KV$33,KR15&lt;&gt;""),AND(LT15&gt;=LX$29,LU15&gt;=LX$33,LT15&lt;&gt;""),AND(MV15&gt;=MZ$29,MW15&gt;=MZ$33,MV15&lt;&gt;""),AND(NX15&gt;=OB$29,NY15&gt;=OB$33,NX15&lt;&gt;""),AND(OZ15&gt;=PD$29,PA15&gt;=PD$33,OZ15&lt;&gt;""),AND(QB15&gt;=QF$29,QC15&gt;=QF$33,QB15&lt;&gt;"")),"Excellence",IF(K15="P","Worlds Team",IF(H15="P","National Team","")))))</f>
        <v>No DD</v>
      </c>
      <c r="K15" s="3" t="str">
        <f>IF(OR(AND(AU15&gt;=AY$28,AV15&gt;=AY$32,AU15&lt;&gt;"",AQ15=""),AND(BX15&gt;=CB$28,BY15&gt;=CB$32,BX15&lt;&gt;"",BT15=""),AND(DA15&gt;=DE$28,DB15&gt;=DE$32,DA15&lt;&gt;"",CW15=""),AND(EF15&gt;=EJ$28,EG15&gt;=EJ$32,EF15&lt;&gt;""),AND(FH15&gt;=FL$28,FI15&gt;=FL$32,FH15&lt;&gt;""),AND(GJ15&gt;=GN$28,GK15&gt;=GN$32,GJ15&lt;&gt;""),AND(HL15&gt;=HP$28,HM15&gt;=HP$32,HL15&lt;&gt;""),AND(IN15&gt;=IR$28,IO15&gt;=IR$32,IN15&lt;&gt;""),AND(JP15&gt;=JT$28,JQ15&gt;=JT$32,JP15&lt;&gt;""),AND(KR15&gt;=KV$28,KS15&gt;=KV$32,KR15&lt;&gt;""),AND(LT15&gt;=LX$28,LU15&gt;=LX$32,LT15&lt;&gt;""),AND(MV15&gt;=MZ$28,MW15&gt;=MZ$32,MV15&lt;&gt;""),AND(NX15&gt;=OB$28,NY15&gt;=OB$32,NX15&lt;&gt;""),AND(OZ15&gt;=PD$28,PA15&gt;=PD$32,OZ15&lt;&gt;""),AND(QB15&gt;=QF$28,QC15&gt;=QF$32,QB15&lt;&gt;"")),"P","")</f>
        <v/>
      </c>
      <c r="L15" s="8">
        <f>IF(COUNT(AS15,BV15,CY15)&gt;0,LARGE((AS15,BV15,CY15),1),0)</f>
        <v>42.099999999999994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38.499999999999993</v>
      </c>
      <c r="O15" s="8" t="str">
        <f>IF(N15=0,"",IF(N15=CY15,$CC$1,IF(N15=BV15,$AZ$1,IF(N15=AS15,$W$1,""))))</f>
        <v>2024 Elite Canada</v>
      </c>
      <c r="P15" s="8">
        <f>IF(COUNT(AT15,BW15,CZ15)&gt;0,LARGE((AT15,BW15,CZ15),1),0)</f>
        <v>21.200000000000003</v>
      </c>
      <c r="Q15" s="8" t="str">
        <f>IF(P15=0,"",IF(P15=CZ15,$CC$1,IF(P15=BW15,$AZ$1,IF(P15=AT15,$W$1,""))))</f>
        <v>2024 Nationals</v>
      </c>
      <c r="R15" s="8">
        <f>IF(MAX(AX15,CA15,DD15)&gt;0,MAX(AX15,CA15,DD15),0)</f>
        <v>41.3</v>
      </c>
      <c r="S15" s="8" t="str">
        <f>IF(R15=0,"",IF(R15=DD15,$CC$1,IF(R15=CA15,$AZ$1,IF(R15=AX15,$W$1,""))))</f>
        <v>2024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>
        <v>14.9</v>
      </c>
      <c r="BA15" s="18">
        <v>2.9</v>
      </c>
      <c r="BB15" s="18">
        <v>0.1</v>
      </c>
      <c r="BC15" s="18">
        <v>0.3</v>
      </c>
      <c r="BD15" s="18">
        <v>16.399999999999999</v>
      </c>
      <c r="BE15" s="18">
        <v>3.8</v>
      </c>
      <c r="BF15" s="18">
        <v>0</v>
      </c>
      <c r="BG15" s="18">
        <v>0.3</v>
      </c>
      <c r="BH15" s="18">
        <v>16.399999999999999</v>
      </c>
      <c r="BI15" s="18">
        <v>1.8</v>
      </c>
      <c r="BJ15" s="18">
        <v>0</v>
      </c>
      <c r="BK15" s="18">
        <v>0.3</v>
      </c>
      <c r="BL15" s="18">
        <v>17.8</v>
      </c>
      <c r="BM15" s="18">
        <v>3.3</v>
      </c>
      <c r="BN15" s="18">
        <v>0</v>
      </c>
      <c r="BO15" s="18">
        <v>0</v>
      </c>
      <c r="BP15" s="18">
        <v>15.9</v>
      </c>
      <c r="BQ15" s="18">
        <v>1.8</v>
      </c>
      <c r="BR15" s="18">
        <v>0</v>
      </c>
      <c r="BS15" s="18">
        <v>0.3</v>
      </c>
      <c r="BT15" s="28"/>
      <c r="BU15" s="11">
        <f>IF(SUM(BA15,BE15)&gt;0,SUM(BA15,BE15),"")</f>
        <v>6.6999999999999993</v>
      </c>
      <c r="BV15" s="11">
        <f>IF(SUM(AZ15:BA15,BC15:BE15,BG15)-BB15-BF15&gt;0,SUM(AZ15:BA15,BC15:BE15,BG15)-BB15-BF15,"")</f>
        <v>38.499999999999993</v>
      </c>
      <c r="BW15" s="11">
        <f>IF(SUM(BH15:BI15,BK15)-BJ15&gt;0,SUM(BH15:BI15,BK15)-BJ15,"")</f>
        <v>18.5</v>
      </c>
      <c r="BX15" s="11">
        <f>IF(SUM(BA15,BE15,BI15)&gt;0,SUM(BA15,BE15,BI15),"")</f>
        <v>8.5</v>
      </c>
      <c r="BY15" s="11">
        <f>IF(SUM(BV15,BW15)&gt;0,SUM(BV15,BW15),"")</f>
        <v>56.999999999999993</v>
      </c>
      <c r="BZ15" s="11">
        <f>IF(SUM(BM15,BQ15)&gt;0,SUM(BM15,BQ15),"")</f>
        <v>5.0999999999999996</v>
      </c>
      <c r="CA15" s="11">
        <f>IF(SUM(BL15:BM15,BO15:BQ15,BS15)-SUM(BN15,BR15)&gt;0,SUM(BL15:BM15,BO15:BQ15,BS15)-SUM(BN15,BR15),"")</f>
        <v>39.099999999999994</v>
      </c>
      <c r="CB15" s="11">
        <f>IF(SUM(BV15,BW15,CA15)&gt;0,SUM(BV15,BW15,CA15),"")</f>
        <v>96.1</v>
      </c>
      <c r="CC15" s="19">
        <v>17.600000000000001</v>
      </c>
      <c r="CD15" s="19">
        <v>3.3</v>
      </c>
      <c r="CE15" s="19">
        <v>0</v>
      </c>
      <c r="CF15" s="19">
        <v>0</v>
      </c>
      <c r="CG15" s="19">
        <v>17.100000000000001</v>
      </c>
      <c r="CH15" s="19">
        <v>3.8</v>
      </c>
      <c r="CI15" s="19">
        <v>0</v>
      </c>
      <c r="CJ15" s="19">
        <v>0.3</v>
      </c>
      <c r="CK15" s="19">
        <v>17.100000000000001</v>
      </c>
      <c r="CL15" s="19">
        <v>3.8</v>
      </c>
      <c r="CM15" s="19">
        <v>0</v>
      </c>
      <c r="CN15" s="19">
        <v>0.3</v>
      </c>
      <c r="CO15" s="19">
        <v>17.7</v>
      </c>
      <c r="CP15" s="19">
        <v>3.3</v>
      </c>
      <c r="CQ15" s="19">
        <v>0</v>
      </c>
      <c r="CR15" s="19">
        <v>0</v>
      </c>
      <c r="CS15" s="19">
        <v>16.600000000000001</v>
      </c>
      <c r="CT15" s="19">
        <v>3.8</v>
      </c>
      <c r="CU15" s="19">
        <v>0.4</v>
      </c>
      <c r="CV15" s="19">
        <v>0.3</v>
      </c>
      <c r="CW15" s="27"/>
      <c r="CX15" s="40">
        <f>IF(SUM(CD15,CH15)&gt;0,SUM(CD15,CH15),"")</f>
        <v>7.1</v>
      </c>
      <c r="CY15" s="40">
        <f>IF(SUM(CC15:CD15,CF15:CH15,CJ15)-CE15-CI15&gt;0,SUM(CC15:CD15,CF15:CH15,CJ15)-CE15-CI15,"")</f>
        <v>42.099999999999994</v>
      </c>
      <c r="CZ15" s="40">
        <f>IF(SUM(CK15:CL15,CN15)-CM15&gt;0,SUM(CK15:CL15,CN15)-CM15,"")</f>
        <v>21.200000000000003</v>
      </c>
      <c r="DA15" s="40">
        <f>IF(SUM(CD15,CH15,CL15)&gt;0,SUM(CD15,CH15,CL15),"")</f>
        <v>10.899999999999999</v>
      </c>
      <c r="DB15" s="40">
        <f>IF(SUM(CY15,CZ15)&gt;0,SUM(CY15,CZ15),"")</f>
        <v>63.3</v>
      </c>
      <c r="DC15" s="40">
        <f>IF(SUM(CP15,CT15)&gt;0,SUM(CP15,CT15),"")</f>
        <v>7.1</v>
      </c>
      <c r="DD15" s="40">
        <f>IF(SUM(CO15:CP15,CR15:CT15,CV15)-SUM(CQ15,CU15)&gt;0,SUM(CO15:CP15,CR15:CT15,CV15)-SUM(CQ15,CU15),"")</f>
        <v>41.3</v>
      </c>
      <c r="DE15" s="40">
        <f>IF(SUM(CY15,CZ15,DD15)&gt;0,SUM(CY15,CZ15,DD15),"")</f>
        <v>104.6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16.25</v>
      </c>
      <c r="QH15" s="22">
        <f>IF($CW15="P",CD15,(CD15+BA15)/2)</f>
        <v>3.0999999999999996</v>
      </c>
      <c r="QI15" s="22">
        <f>IF($CW15="P",CE15,(CE15+BB15)/2)</f>
        <v>0.05</v>
      </c>
      <c r="QJ15" s="22">
        <f>IF($CW15="P",CF15,(CF15+BC15)/2)</f>
        <v>0.15</v>
      </c>
      <c r="QK15" s="22">
        <f>IF($CW15="P",CG15,(CG15+BD15)/2)</f>
        <v>16.75</v>
      </c>
      <c r="QL15" s="22">
        <f>IF($CW15="P",CH15,(CH15+BE15)/2)</f>
        <v>3.8</v>
      </c>
      <c r="QM15" s="22">
        <f>IF($CW15="P",CI15,(CI15+BF15)/2)</f>
        <v>0</v>
      </c>
      <c r="QN15" s="22">
        <f>IF($CW15="P",CJ15,(CJ15+BG15)/2)</f>
        <v>0.3</v>
      </c>
      <c r="QO15" s="22">
        <f>IF($CW15="P",CK15,(CK15+BH15)/2)</f>
        <v>16.75</v>
      </c>
      <c r="QP15" s="22">
        <f>IF($CW15="P",CL15,(CL15+BI15)/2)</f>
        <v>2.8</v>
      </c>
      <c r="QQ15" s="22">
        <f>IF($CW15="P",CM15,(CM15+BJ15)/2)</f>
        <v>0</v>
      </c>
      <c r="QR15" s="22">
        <f>IF($CW15="P",CN15,(CN15+BK15)/2)</f>
        <v>0.3</v>
      </c>
      <c r="QS15" s="22">
        <f>IF($CW15="P",CO15,(CO15+BL15)/2)</f>
        <v>17.75</v>
      </c>
      <c r="QT15" s="22">
        <f>IF($CW15="P",CP15,(CP15+BM15)/2)</f>
        <v>3.3</v>
      </c>
      <c r="QU15" s="22">
        <f>IF($CW15="P",CQ15,(CQ15+BN15)/2)</f>
        <v>0</v>
      </c>
      <c r="QV15" s="22">
        <f>IF($CW15="P",CR15,(CR15+BO15)/2)</f>
        <v>0</v>
      </c>
      <c r="QW15" s="22">
        <f>IF($CW15="P",CS15,(CS15+BP15)/2)</f>
        <v>16.25</v>
      </c>
      <c r="QX15" s="22">
        <f>IF($CW15="P",CT15,(CT15+BQ15)/2)</f>
        <v>2.8</v>
      </c>
      <c r="QY15" s="22">
        <f>IF($CW15="P",CU15,(CU15+BR15)/2)</f>
        <v>0.2</v>
      </c>
      <c r="QZ15" s="22">
        <f>IF($CW15="P",CV15,(CV15+BS15)/2)</f>
        <v>0.3</v>
      </c>
      <c r="RA15" s="27" t="s">
        <v>46</v>
      </c>
      <c r="RB15" s="40">
        <f>IF(SUM(QH15,QL15)&gt;0,SUM(QH15,QL15),"")</f>
        <v>6.8999999999999995</v>
      </c>
      <c r="RC15" s="40">
        <f>IF(SUM(QG15:QH15,QJ15:QL15,QN15)-QI15-QM15&gt;0,SUM(QG15:QH15,QJ15:QL15,QN15)-QI15-QM15,"")</f>
        <v>40.299999999999997</v>
      </c>
      <c r="RD15" s="40">
        <f>IF(SUM(QO15:QP15,QR15)-QQ15&gt;0,SUM(QO15:QP15,QR15)-QQ15,"")</f>
        <v>19.850000000000001</v>
      </c>
      <c r="RE15" s="40">
        <f>IF(SUM(QH15,QL15,QP15)&gt;0,SUM(QH15,QL15,QP15),"")</f>
        <v>9.6999999999999993</v>
      </c>
      <c r="RF15" s="40">
        <f>IF(SUM(RC15,RD15)&gt;0,SUM(RC15,RD15),"")</f>
        <v>60.15</v>
      </c>
      <c r="RG15" s="40">
        <f>IF(SUM(QT15,QX15)&gt;0,SUM(QT15,QX15),"")</f>
        <v>6.1</v>
      </c>
      <c r="RH15" s="40">
        <f>IF(SUM(QS15:QT15,QV15:QX15,QZ15)-SUM(QU15,QY15)&gt;0,SUM(QS15:QT15,QV15:QX15,QZ15)-SUM(QU15,QY15),"")</f>
        <v>40.199999999999989</v>
      </c>
      <c r="RI15" s="40">
        <f>IF(SUM(RC15,RD15,RH15)&gt;0,SUM(RC15,RD15,RH15),"")</f>
        <v>100.35</v>
      </c>
    </row>
    <row r="16" spans="1:477" x14ac:dyDescent="0.2">
      <c r="A16" s="4" t="str" cm="1">
        <f t="array" ref="A16">IF(AND(J16&lt;&gt;"",J16&lt;&gt;"No DD"),SUMPRODUCT((J$4:J$25&lt;&gt;"")*(J$4:J$25&lt;&gt;"No DD")*(F$4:F$25&gt;F16))+1,IF(J16="No DD",SUMPRODUCT((J$4:J$25="No DD")*(F$4:F$25&gt;F16))+1+SUMPRODUCT((J$4:J$25&lt;&gt;"")*(J$4:J$25&lt;&gt;"No DD")),""))</f>
        <v/>
      </c>
      <c r="B16" s="4" t="str" cm="1">
        <f t="array" ref="B16">IF(AND(J16&lt;&gt;"",J16&lt;&gt;"No DD",G16=""),SUMPRODUCT((J$4:J$25&lt;&gt;"")*(J$4:J$25&lt;&gt;"No DD")*(G$4:G$25="")*(F$4:F$25&gt;F16))+1,IF(J16="No DD",SUMPRODUCT((J$4:J$25="No DD")*(F$4:F$25&gt;F16)*(G$4:G$25=""))+1+SUMPRODUCT((J$4:J$25&lt;&gt;"")*(G$4:G$25="")*(J$4:J$25&lt;&gt;"No DD")),""))</f>
        <v/>
      </c>
      <c r="C16" s="5" t="s">
        <v>155</v>
      </c>
      <c r="D16" s="4" t="s">
        <v>3</v>
      </c>
      <c r="E16" s="4">
        <v>2003</v>
      </c>
      <c r="F16" s="9">
        <f>SUM(L16:T16)+SUM(L16:P16)*0.0000001+SUM(L16)*0.0000000000001</f>
        <v>140.40000994000394</v>
      </c>
      <c r="G16" s="66"/>
      <c r="H16" s="3" t="str">
        <f>IF(OR(AND(AR16&gt;=AY$27,AS16&gt;=AY$31,AR16&lt;&gt;"",AQ16=""),AND(AW16&gt;=AY$27,AX16&gt;=AY$31,AW16&lt;&gt;"",AQ16=""),AND(BU16&gt;=CB$27,BV16&gt;=CB$31,BU16&lt;&gt;"",BT16=""),AND(BZ16&gt;=CB$27,CA16&gt;=CB$31,BZ16&lt;&gt;"",BT16=""),AND(CX16&gt;=DE$27,CY16&gt;=DE$31,CX16&lt;&gt;"",CW16=""),AND(DC16&gt;=DE$27,DD16&gt;=DE$31,DC16&lt;&gt;""),AND(EC16&gt;=EJ$27,ED16&gt;=EJ$31,EC16&lt;&gt;""),AND(EH16&gt;=EJ$27,EI16&gt;=EJ$31,EH16&lt;&gt;""),AND(FE16&gt;=FL$27,FF16&gt;=FL$31,FE16&lt;&gt;""),AND(FJ16&gt;=FL$27,FK16&gt;=FL$31,FJ16&lt;&gt;""),AND(GG16&gt;=GN$27,GH16&gt;=GN$31,GG16&lt;&gt;""),AND(GL16&gt;=GN$27,GM16&gt;=GN$31,GL16&lt;&gt;""),AND(HI16&gt;=HP$27,HJ16&gt;=HP$31,HI16&lt;&gt;""),AND(HN16&gt;=HP$27,HO16&gt;=HP$31,HN16&lt;&gt;""),AND(IK16&gt;=IR$27,IL16&gt;=IR$31,IK16&lt;&gt;""),AND(IP16&gt;=IR$27,IQ16&gt;=IR$31,IP16&lt;&gt;""),AND(JM16&gt;=JT$27,JN16&gt;=JT$31,JM16&lt;&gt;""),AND(JR16&gt;=JT$27,JS16&gt;=JT$31,JR16&lt;&gt;""),AND(KO16&gt;=KV$27,KP16&gt;=KV$31,KO16&lt;&gt;""),AND(KT16&gt;=KV$27,KU16&gt;=KV$31,KT16&lt;&gt;""),AND(LQ16&gt;=LX$27,LR16&gt;=LX$31,LQ16&lt;&gt;""),AND(LV16&gt;=LX$27,LW16&gt;=LX$31,LV16&lt;&gt;""),AND(MS16&gt;=MZ$27,MT16&gt;=MZ$31,MS16&lt;&gt;""),AND(MX16&gt;=MZ$27,MY16&gt;=MZ$31,MX16&lt;&gt;""),AND(NU16&gt;=OB$27,NV16&gt;=OB$31,NU16&lt;&gt;""),AND(NZ16&gt;=OB$27,OA16&gt;=OB$31,NZ16&lt;&gt;""),AND(OW16&gt;=PD$27,OX16&gt;=PD$31,OW16&lt;&gt;""),AND(PB16&gt;=PD$27,PC16&gt;=PD$31,PB16&lt;&gt;""),AND(PY16&gt;=QF$27,PZ16&gt;=QF$31,PY16&lt;&gt;""),AND(QD16&gt;=QF$27,QE16&gt;=QF$31,QD16&lt;&gt;"")),"P","")</f>
        <v/>
      </c>
      <c r="I16" s="3" t="str">
        <f>IF(OR(AND(AS16&gt;=AY$31,AS16&lt;&gt;"",AQ16=""),AND(AX16&gt;=AY$31,AX16&lt;&gt;"",AQ16=""),AND(BV16&gt;=CB$31,BV16&lt;&gt;"",BT16=""),AND(CA16&gt;=CB$31,CA16&lt;&gt;"",BT16=""),AND(CY16&gt;=DE$31,CY16&lt;&gt;"",CW16=""),AND(DD16&gt;=DE$31,DD16&lt;&gt;"",CW16=""),AND(ED16&gt;=EJ$31,ED16&lt;&gt;""),AND(EI16&gt;=EJ$31,EI16&lt;&gt;""),AND(FF16&gt;=FL$31,FF16&lt;&gt;""),AND(FK16&gt;=FL$31,FK16&lt;&gt;""),AND(GH16&gt;=GN$31,GH16&lt;&gt;""),AND(GM16&gt;=GN$31,GM16&lt;&gt;""),AND(HJ16&gt;=HP$31,HJ16&lt;&gt;""),AND(HO16&gt;=HP$31,HO16&lt;&gt;""),AND(IL16&gt;=IR$31,IL16&lt;&gt;""),AND(IQ16&gt;=IR$31,IQ16&lt;&gt;""),AND(JN16&gt;=JT$31,JN16&lt;&gt;""),AND(JS16&gt;=JT$31,JS16&lt;&gt;""),AND(KP16&gt;=KV$31,KP16&lt;&gt;""),AND(KU16&gt;=KV$31,KU16&lt;&gt;""),AND(LR16&gt;=LX$31,LR16&lt;&gt;""),AND(LW16&gt;=LX$31,LW16&lt;&gt;""),AND(MT16&gt;=MZ$31,MT16&lt;&gt;""),AND(MY16&gt;=MZ$31,MY16&lt;&gt;""),AND(NV16&gt;=OB$31,NV16&lt;&gt;""),AND(OA16&gt;=OB$31,OA16&lt;&gt;""),AND(OX16&gt;=PD$31,OX16&lt;&gt;""),AND(PC16&gt;=PD$31,PC16&lt;&gt;""),AND(PZ16&gt;=QF$31,PZ16&lt;&gt;""),AND(QE16&gt;=QF$31,QE16&lt;&gt;"")),"P","")</f>
        <v/>
      </c>
      <c r="J16" s="36" t="str">
        <f>IF(AND(I16="P",H16=""),"No DD",IF(OR(AND(AU16&gt;=AY$30,AV16&gt;=AY$34,AU16&lt;&gt;"",AQ16=""),AND(BX16&gt;=CB$30,BY16&gt;=CB$34,BX16&lt;&gt;"",BT16=""),AND(DA16&gt;=DE$30,DB16&gt;=DE$34,DA16&lt;&gt;"",CW16=""),AND(EF16&gt;=EJ$30,EG16&gt;=EJ$34,EF16&lt;&gt;""),AND(FH16&gt;=FL$30,FI16&gt;=FL$34,FH16&lt;&gt;""),AND(GJ16&gt;=GN$30,GK16&gt;=GN$34,GJ16&lt;&gt;""),AND(HL16&gt;=HP$30,HM16&gt;=HP$34,HL16&lt;&gt;""),AND(IN16&gt;=IR$30,IO16&gt;=IR$34,IN16&lt;&gt;""),AND(JP16&gt;=JT$30,JQ16&gt;=JT$34,JP16&lt;&gt;""),AND(KR16&gt;=KV$30,KS16&gt;=KV$34,KR16&lt;&gt;""),AND(LT16&gt;=LX$30,LU16&gt;=LX$34,LT16&lt;&gt;""),AND(MV16&gt;=MZ$30,MW16&gt;=MZ$34,MV16&lt;&gt;""),AND(NX16&gt;=OB$30,NY16&gt;=OB$34,NX16&lt;&gt;""),AND(OZ16&gt;=PD$30,PA16&gt;=PD$34,OZ16&lt;&gt;""),AND(QB16&gt;=QF$30,QC16&gt;=QF$34,QB16&lt;&gt;"")),"Merit",IF(OR(AND(AU16&gt;=AY$29,AV16&gt;=AY$33,AU16&lt;&gt;"",AQ16=""),AND(BX16&gt;=CB$29,BY16&gt;=CB$33,BX16&lt;&gt;"",BT16=""),AND(DA16&gt;=DE$29,DB16&gt;=DE$33,DA16&lt;&gt;"",CW16=""),AND(EF16&gt;=EJ$29,EG16&gt;=EJ$33,EF16&lt;&gt;""),AND(FH16&gt;=FL$29,FI16&gt;=FL$33,FH16&lt;&gt;""),AND(GJ16&gt;=GN$29,GK16&gt;=GN$33,GJ16&lt;&gt;""),AND(HL16&gt;=HP$29,HM16&gt;=HP$33,HL16&lt;&gt;""),AND(IN16&gt;=IR$29,IO16&gt;=IR$33,IN16&lt;&gt;""),AND(JP16&gt;=JT$29,JQ16&gt;=JT$33,JP16&lt;&gt;""),AND(KR16&gt;=KV$29,KS16&gt;=KV$33,KR16&lt;&gt;""),AND(LT16&gt;=LX$29,LU16&gt;=LX$33,LT16&lt;&gt;""),AND(MV16&gt;=MZ$29,MW16&gt;=MZ$33,MV16&lt;&gt;""),AND(NX16&gt;=OB$29,NY16&gt;=OB$33,NX16&lt;&gt;""),AND(OZ16&gt;=PD$29,PA16&gt;=PD$33,OZ16&lt;&gt;""),AND(QB16&gt;=QF$29,QC16&gt;=QF$33,QB16&lt;&gt;"")),"Excellence",IF(K16="P","Worlds Team",IF(H16="P","National Team","")))))</f>
        <v/>
      </c>
      <c r="K16" s="3" t="str">
        <f>IF(OR(AND(AU16&gt;=AY$28,AV16&gt;=AY$32,AU16&lt;&gt;"",AQ16=""),AND(BX16&gt;=CB$28,BY16&gt;=CB$32,BX16&lt;&gt;"",BT16=""),AND(DA16&gt;=DE$28,DB16&gt;=DE$32,DA16&lt;&gt;"",CW16=""),AND(EF16&gt;=EJ$28,EG16&gt;=EJ$32,EF16&lt;&gt;""),AND(FH16&gt;=FL$28,FI16&gt;=FL$32,FH16&lt;&gt;""),AND(GJ16&gt;=GN$28,GK16&gt;=GN$32,GJ16&lt;&gt;""),AND(HL16&gt;=HP$28,HM16&gt;=HP$32,HL16&lt;&gt;""),AND(IN16&gt;=IR$28,IO16&gt;=IR$32,IN16&lt;&gt;""),AND(JP16&gt;=JT$28,JQ16&gt;=JT$32,JP16&lt;&gt;""),AND(KR16&gt;=KV$28,KS16&gt;=KV$32,KR16&lt;&gt;""),AND(LT16&gt;=LX$28,LU16&gt;=LX$32,LT16&lt;&gt;""),AND(MV16&gt;=MZ$28,MW16&gt;=MZ$32,MV16&lt;&gt;""),AND(NX16&gt;=OB$28,NY16&gt;=OB$32,NX16&lt;&gt;""),AND(OZ16&gt;=PD$28,PA16&gt;=PD$32,OZ16&lt;&gt;""),AND(QB16&gt;=QF$28,QC16&gt;=QF$32,QB16&lt;&gt;"")),"P","")</f>
        <v/>
      </c>
      <c r="L16" s="8">
        <f>IF(COUNT(AS16,BV16,CY16)&gt;0,LARGE((AS16,BV16,CY16),1),0)</f>
        <v>39.4</v>
      </c>
      <c r="M16" s="8" t="str">
        <f>IF(L16=0,"",IF(L16=CY16,$CC$1,IF(L16=BV16,$AZ$1,IF(L16=AS16,$W$1,""))))</f>
        <v>2024 Nationals</v>
      </c>
      <c r="N16" s="8">
        <f>IF(COUNT(AS16,BV16,CY16)&gt;1,LARGE((AS16,BV16,CY16),2),0)</f>
        <v>38.499999999999993</v>
      </c>
      <c r="O16" s="8" t="str">
        <f>IF(N16=0,"",IF(N16=CY16,$CC$1,IF(N16=BV16,$AZ$1,IF(N16=AS16,$W$1,""))))</f>
        <v>2024 Elite Canada</v>
      </c>
      <c r="P16" s="8">
        <f>IF(COUNT(AT16,BW16,CZ16)&gt;0,LARGE((AT16,BW16,CZ16),1),0)</f>
        <v>21.500000000000004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40.999999999999993</v>
      </c>
      <c r="S16" s="8" t="str">
        <f>IF(R16=0,"",IF(R16=DD16,$CC$1,IF(R16=CA16,$AZ$1,IF(R16=AX16,$W$1,""))))</f>
        <v>2024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17.100000000000001</v>
      </c>
      <c r="BA16" s="18">
        <v>2.9</v>
      </c>
      <c r="BB16" s="18">
        <v>0.1</v>
      </c>
      <c r="BC16" s="18">
        <v>0.3</v>
      </c>
      <c r="BD16" s="18">
        <v>17.2</v>
      </c>
      <c r="BE16" s="18">
        <v>2.9</v>
      </c>
      <c r="BF16" s="18">
        <v>2.1</v>
      </c>
      <c r="BG16" s="18">
        <v>0.3</v>
      </c>
      <c r="BH16" s="18">
        <v>17.3</v>
      </c>
      <c r="BI16" s="18">
        <v>3.6</v>
      </c>
      <c r="BJ16" s="18">
        <v>0</v>
      </c>
      <c r="BK16" s="18">
        <v>0.6</v>
      </c>
      <c r="BL16" s="18">
        <v>16.5</v>
      </c>
      <c r="BM16" s="18">
        <v>3.6</v>
      </c>
      <c r="BN16" s="18">
        <v>0</v>
      </c>
      <c r="BO16" s="18">
        <v>0.6</v>
      </c>
      <c r="BP16" s="18">
        <v>17</v>
      </c>
      <c r="BQ16" s="18">
        <v>2.9</v>
      </c>
      <c r="BR16" s="18">
        <v>0.1</v>
      </c>
      <c r="BS16" s="18">
        <v>0.3</v>
      </c>
      <c r="BT16" s="28"/>
      <c r="BU16" s="11">
        <f>IF(SUM(BA16,BE16)&gt;0,SUM(BA16,BE16),"")</f>
        <v>5.8</v>
      </c>
      <c r="BV16" s="11">
        <f>IF(SUM(AZ16:BA16,BC16:BE16,BG16)-BB16-BF16&gt;0,SUM(AZ16:BA16,BC16:BE16,BG16)-BB16-BF16,"")</f>
        <v>38.499999999999993</v>
      </c>
      <c r="BW16" s="11">
        <f>IF(SUM(BH16:BI16,BK16)-BJ16&gt;0,SUM(BH16:BI16,BK16)-BJ16,"")</f>
        <v>21.500000000000004</v>
      </c>
      <c r="BX16" s="11">
        <f>IF(SUM(BA16,BE16,BI16)&gt;0,SUM(BA16,BE16,BI16),"")</f>
        <v>9.4</v>
      </c>
      <c r="BY16" s="11">
        <f>IF(SUM(BV16,BW16)&gt;0,SUM(BV16,BW16),"")</f>
        <v>60</v>
      </c>
      <c r="BZ16" s="11">
        <f>IF(SUM(BM16,BQ16)&gt;0,SUM(BM16,BQ16),"")</f>
        <v>6.5</v>
      </c>
      <c r="CA16" s="11">
        <f>IF(SUM(BL16:BM16,BO16:BQ16,BS16)-SUM(BN16,BR16)&gt;0,SUM(BL16:BM16,BO16:BQ16,BS16)-SUM(BN16,BR16),"")</f>
        <v>40.799999999999997</v>
      </c>
      <c r="CB16" s="11">
        <f>IF(SUM(BV16,BW16,CA16)&gt;0,SUM(BV16,BW16,CA16),"")</f>
        <v>100.8</v>
      </c>
      <c r="CC16" s="19">
        <v>17.600000000000001</v>
      </c>
      <c r="CD16" s="19">
        <v>2.9</v>
      </c>
      <c r="CE16" s="19">
        <v>0.1</v>
      </c>
      <c r="CF16" s="19">
        <v>0.3</v>
      </c>
      <c r="CG16" s="19">
        <v>17.600000000000001</v>
      </c>
      <c r="CH16" s="19">
        <v>2.9</v>
      </c>
      <c r="CI16" s="19">
        <v>2.1</v>
      </c>
      <c r="CJ16" s="19">
        <v>0.3</v>
      </c>
      <c r="CK16" s="19">
        <v>17.600000000000001</v>
      </c>
      <c r="CL16" s="19">
        <v>2.9</v>
      </c>
      <c r="CM16" s="19">
        <v>0.1</v>
      </c>
      <c r="CN16" s="19">
        <v>0.3</v>
      </c>
      <c r="CO16" s="19">
        <v>17.399999999999999</v>
      </c>
      <c r="CP16" s="19">
        <v>2.9</v>
      </c>
      <c r="CQ16" s="19">
        <v>0.1</v>
      </c>
      <c r="CR16" s="19">
        <v>0.3</v>
      </c>
      <c r="CS16" s="19">
        <v>17.399999999999999</v>
      </c>
      <c r="CT16" s="19">
        <v>2.9</v>
      </c>
      <c r="CU16" s="19">
        <v>0.1</v>
      </c>
      <c r="CV16" s="19">
        <v>0.3</v>
      </c>
      <c r="CW16" s="27"/>
      <c r="CX16" s="40">
        <f>IF(SUM(CD16,CH16)&gt;0,SUM(CD16,CH16),"")</f>
        <v>5.8</v>
      </c>
      <c r="CY16" s="40">
        <f>IF(SUM(CC16:CD16,CF16:CH16,CJ16)-CE16-CI16&gt;0,SUM(CC16:CD16,CF16:CH16,CJ16)-CE16-CI16,"")</f>
        <v>39.4</v>
      </c>
      <c r="CZ16" s="40">
        <f>IF(SUM(CK16:CL16,CN16)-CM16&gt;0,SUM(CK16:CL16,CN16)-CM16,"")</f>
        <v>20.7</v>
      </c>
      <c r="DA16" s="40">
        <f>IF(SUM(CD16,CH16,CL16)&gt;0,SUM(CD16,CH16,CL16),"")</f>
        <v>8.6999999999999993</v>
      </c>
      <c r="DB16" s="40">
        <f>IF(SUM(CY16,CZ16)&gt;0,SUM(CY16,CZ16),"")</f>
        <v>60.099999999999994</v>
      </c>
      <c r="DC16" s="40">
        <f>IF(SUM(CP16,CT16)&gt;0,SUM(CP16,CT16),"")</f>
        <v>5.8</v>
      </c>
      <c r="DD16" s="40">
        <f>IF(SUM(CO16:CP16,CR16:CT16,CV16)-SUM(CQ16,CU16)&gt;0,SUM(CO16:CP16,CR16:CT16,CV16)-SUM(CQ16,CU16),"")</f>
        <v>40.999999999999993</v>
      </c>
      <c r="DE16" s="40">
        <f>IF(SUM(CY16,CZ16,DD16)&gt;0,SUM(CY16,CZ16,DD16),"")</f>
        <v>101.1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17.350000000000001</v>
      </c>
      <c r="QH16" s="22">
        <f>IF($CW16="P",CD16,(CD16+BA16)/2)</f>
        <v>2.9</v>
      </c>
      <c r="QI16" s="22">
        <f>IF($CW16="P",CE16,(CE16+BB16)/2)</f>
        <v>0.1</v>
      </c>
      <c r="QJ16" s="22">
        <f>IF($CW16="P",CF16,(CF16+BC16)/2)</f>
        <v>0.3</v>
      </c>
      <c r="QK16" s="22">
        <f>IF($CW16="P",CG16,(CG16+BD16)/2)</f>
        <v>17.399999999999999</v>
      </c>
      <c r="QL16" s="22">
        <f>IF($CW16="P",CH16,(CH16+BE16)/2)</f>
        <v>2.9</v>
      </c>
      <c r="QM16" s="22">
        <f>IF($CW16="P",CI16,(CI16+BF16)/2)</f>
        <v>2.1</v>
      </c>
      <c r="QN16" s="22">
        <f>IF($CW16="P",CJ16,(CJ16+BG16)/2)</f>
        <v>0.3</v>
      </c>
      <c r="QO16" s="22">
        <f>IF($CW16="P",CK16,(CK16+BH16)/2)</f>
        <v>17.450000000000003</v>
      </c>
      <c r="QP16" s="22">
        <f>IF($CW16="P",CL16,(CL16+BI16)/2)</f>
        <v>3.25</v>
      </c>
      <c r="QQ16" s="22">
        <f>IF($CW16="P",CM16,(CM16+BJ16)/2)</f>
        <v>0.05</v>
      </c>
      <c r="QR16" s="22">
        <f>IF($CW16="P",CN16,(CN16+BK16)/2)</f>
        <v>0.44999999999999996</v>
      </c>
      <c r="QS16" s="22">
        <f>IF($CW16="P",CO16,(CO16+BL16)/2)</f>
        <v>16.95</v>
      </c>
      <c r="QT16" s="22">
        <f>IF($CW16="P",CP16,(CP16+BM16)/2)</f>
        <v>3.25</v>
      </c>
      <c r="QU16" s="22">
        <f>IF($CW16="P",CQ16,(CQ16+BN16)/2)</f>
        <v>0.05</v>
      </c>
      <c r="QV16" s="22">
        <f>IF($CW16="P",CR16,(CR16+BO16)/2)</f>
        <v>0.44999999999999996</v>
      </c>
      <c r="QW16" s="22">
        <f>IF($CW16="P",CS16,(CS16+BP16)/2)</f>
        <v>17.2</v>
      </c>
      <c r="QX16" s="22">
        <f>IF($CW16="P",CT16,(CT16+BQ16)/2)</f>
        <v>2.9</v>
      </c>
      <c r="QY16" s="22">
        <f>IF($CW16="P",CU16,(CU16+BR16)/2)</f>
        <v>0.1</v>
      </c>
      <c r="QZ16" s="22">
        <f>IF($CW16="P",CV16,(CV16+BS16)/2)</f>
        <v>0.3</v>
      </c>
      <c r="RA16" s="27" t="s">
        <v>46</v>
      </c>
      <c r="RB16" s="40">
        <f>IF(SUM(QH16,QL16)&gt;0,SUM(QH16,QL16),"")</f>
        <v>5.8</v>
      </c>
      <c r="RC16" s="40">
        <f>IF(SUM(QG16:QH16,QJ16:QL16,QN16)-QI16-QM16&gt;0,SUM(QG16:QH16,QJ16:QL16,QN16)-QI16-QM16,"")</f>
        <v>38.949999999999996</v>
      </c>
      <c r="RD16" s="40">
        <f>IF(SUM(QO16:QP16,QR16)-QQ16&gt;0,SUM(QO16:QP16,QR16)-QQ16,"")</f>
        <v>21.1</v>
      </c>
      <c r="RE16" s="40">
        <f>IF(SUM(QH16,QL16,QP16)&gt;0,SUM(QH16,QL16,QP16),"")</f>
        <v>9.0500000000000007</v>
      </c>
      <c r="RF16" s="40">
        <f>IF(SUM(RC16,RD16)&gt;0,SUM(RC16,RD16),"")</f>
        <v>60.05</v>
      </c>
      <c r="RG16" s="40">
        <f>IF(SUM(QT16,QX16)&gt;0,SUM(QT16,QX16),"")</f>
        <v>6.15</v>
      </c>
      <c r="RH16" s="40">
        <f>IF(SUM(QS16:QT16,QV16:QX16,QZ16)-SUM(QU16,QY16)&gt;0,SUM(QS16:QT16,QV16:QX16,QZ16)-SUM(QU16,QY16),"")</f>
        <v>40.899999999999991</v>
      </c>
      <c r="RI16" s="40">
        <f>IF(SUM(RC16,RD16,RH16)&gt;0,SUM(RC16,RD16,RH16),"")</f>
        <v>100.94999999999999</v>
      </c>
    </row>
    <row r="17" spans="1:477" x14ac:dyDescent="0.2">
      <c r="A17" s="4" cm="1">
        <f t="array" ref="A17">IF(AND(J17&lt;&gt;"",J17&lt;&gt;"No DD"),SUMPRODUCT((J$4:J$25&lt;&gt;"")*(J$4:J$25&lt;&gt;"No DD")*(F$4:F$25&gt;F17))+1,IF(J17="No DD",SUMPRODUCT((J$4:J$25="No DD")*(F$4:F$25&gt;F17))+1+SUMPRODUCT((J$4:J$25&lt;&gt;"")*(J$4:J$25&lt;&gt;"No DD")),""))</f>
        <v>12</v>
      </c>
      <c r="B17" s="4" cm="1">
        <f t="array" ref="B17">IF(AND(J17&lt;&gt;"",J17&lt;&gt;"No DD",G17=""),SUMPRODUCT((J$4:J$25&lt;&gt;"")*(J$4:J$25&lt;&gt;"No DD")*(G$4:G$25="")*(F$4:F$25&gt;F17))+1,IF(J17="No DD",SUMPRODUCT((J$4:J$25="No DD")*(F$4:F$25&gt;F17)*(G$4:G$25=""))+1+SUMPRODUCT((J$4:J$25&lt;&gt;"")*(G$4:G$25="")*(J$4:J$25&lt;&gt;"No DD")),""))</f>
        <v>6</v>
      </c>
      <c r="C17" s="5" t="s">
        <v>208</v>
      </c>
      <c r="D17" s="4" t="s">
        <v>3</v>
      </c>
      <c r="E17" s="4">
        <v>2007</v>
      </c>
      <c r="F17" s="9">
        <f>SUM(L17:T17)+SUM(L17:P17)*0.0000001+SUM(L17)*0.0000000000001</f>
        <v>137.20000945000393</v>
      </c>
      <c r="G17" s="66"/>
      <c r="H17" s="3" t="str">
        <f>IF(OR(AND(AR17&gt;=AY$27,AS17&gt;=AY$31,AR17&lt;&gt;"",AQ17=""),AND(AW17&gt;=AY$27,AX17&gt;=AY$31,AW17&lt;&gt;"",AQ17=""),AND(BU17&gt;=CB$27,BV17&gt;=CB$31,BU17&lt;&gt;"",BT17=""),AND(BZ17&gt;=CB$27,CA17&gt;=CB$31,BZ17&lt;&gt;"",BT17=""),AND(CX17&gt;=DE$27,CY17&gt;=DE$31,CX17&lt;&gt;"",CW17=""),AND(DC17&gt;=DE$27,DD17&gt;=DE$31,DC17&lt;&gt;""),AND(EC17&gt;=EJ$27,ED17&gt;=EJ$31,EC17&lt;&gt;""),AND(EH17&gt;=EJ$27,EI17&gt;=EJ$31,EH17&lt;&gt;""),AND(FE17&gt;=FL$27,FF17&gt;=FL$31,FE17&lt;&gt;""),AND(FJ17&gt;=FL$27,FK17&gt;=FL$31,FJ17&lt;&gt;""),AND(GG17&gt;=GN$27,GH17&gt;=GN$31,GG17&lt;&gt;""),AND(GL17&gt;=GN$27,GM17&gt;=GN$31,GL17&lt;&gt;""),AND(HI17&gt;=HP$27,HJ17&gt;=HP$31,HI17&lt;&gt;""),AND(HN17&gt;=HP$27,HO17&gt;=HP$31,HN17&lt;&gt;""),AND(IK17&gt;=IR$27,IL17&gt;=IR$31,IK17&lt;&gt;""),AND(IP17&gt;=IR$27,IQ17&gt;=IR$31,IP17&lt;&gt;""),AND(JM17&gt;=JT$27,JN17&gt;=JT$31,JM17&lt;&gt;""),AND(JR17&gt;=JT$27,JS17&gt;=JT$31,JR17&lt;&gt;""),AND(KO17&gt;=KV$27,KP17&gt;=KV$31,KO17&lt;&gt;""),AND(KT17&gt;=KV$27,KU17&gt;=KV$31,KT17&lt;&gt;""),AND(LQ17&gt;=LX$27,LR17&gt;=LX$31,LQ17&lt;&gt;""),AND(LV17&gt;=LX$27,LW17&gt;=LX$31,LV17&lt;&gt;""),AND(MS17&gt;=MZ$27,MT17&gt;=MZ$31,MS17&lt;&gt;""),AND(MX17&gt;=MZ$27,MY17&gt;=MZ$31,MX17&lt;&gt;""),AND(NU17&gt;=OB$27,NV17&gt;=OB$31,NU17&lt;&gt;""),AND(NZ17&gt;=OB$27,OA17&gt;=OB$31,NZ17&lt;&gt;""),AND(OW17&gt;=PD$27,OX17&gt;=PD$31,OW17&lt;&gt;""),AND(PB17&gt;=PD$27,PC17&gt;=PD$31,PB17&lt;&gt;""),AND(PY17&gt;=QF$27,PZ17&gt;=QF$31,PY17&lt;&gt;""),AND(QD17&gt;=QF$27,QE17&gt;=QF$31,QD17&lt;&gt;"")),"P","")</f>
        <v/>
      </c>
      <c r="I17" s="3" t="str">
        <f>IF(OR(AND(AS17&gt;=AY$31,AS17&lt;&gt;"",AQ17=""),AND(AX17&gt;=AY$31,AX17&lt;&gt;"",AQ17=""),AND(BV17&gt;=CB$31,BV17&lt;&gt;"",BT17=""),AND(CA17&gt;=CB$31,CA17&lt;&gt;"",BT17=""),AND(CY17&gt;=DE$31,CY17&lt;&gt;"",CW17=""),AND(DD17&gt;=DE$31,DD17&lt;&gt;"",CW17=""),AND(ED17&gt;=EJ$31,ED17&lt;&gt;""),AND(EI17&gt;=EJ$31,EI17&lt;&gt;""),AND(FF17&gt;=FL$31,FF17&lt;&gt;""),AND(FK17&gt;=FL$31,FK17&lt;&gt;""),AND(GH17&gt;=GN$31,GH17&lt;&gt;""),AND(GM17&gt;=GN$31,GM17&lt;&gt;""),AND(HJ17&gt;=HP$31,HJ17&lt;&gt;""),AND(HO17&gt;=HP$31,HO17&lt;&gt;""),AND(IL17&gt;=IR$31,IL17&lt;&gt;""),AND(IQ17&gt;=IR$31,IQ17&lt;&gt;""),AND(JN17&gt;=JT$31,JN17&lt;&gt;""),AND(JS17&gt;=JT$31,JS17&lt;&gt;""),AND(KP17&gt;=KV$31,KP17&lt;&gt;""),AND(KU17&gt;=KV$31,KU17&lt;&gt;""),AND(LR17&gt;=LX$31,LR17&lt;&gt;""),AND(LW17&gt;=LX$31,LW17&lt;&gt;""),AND(MT17&gt;=MZ$31,MT17&lt;&gt;""),AND(MY17&gt;=MZ$31,MY17&lt;&gt;""),AND(NV17&gt;=OB$31,NV17&lt;&gt;""),AND(OA17&gt;=OB$31,OA17&lt;&gt;""),AND(OX17&gt;=PD$31,OX17&lt;&gt;""),AND(PC17&gt;=PD$31,PC17&lt;&gt;""),AND(PZ17&gt;=QF$31,PZ17&lt;&gt;""),AND(QE17&gt;=QF$31,QE17&lt;&gt;"")),"P","")</f>
        <v>P</v>
      </c>
      <c r="J17" s="36" t="str">
        <f>IF(AND(I17="P",H17=""),"No DD",IF(OR(AND(AU17&gt;=AY$30,AV17&gt;=AY$34,AU17&lt;&gt;"",AQ17=""),AND(BX17&gt;=CB$30,BY17&gt;=CB$34,BX17&lt;&gt;"",BT17=""),AND(DA17&gt;=DE$30,DB17&gt;=DE$34,DA17&lt;&gt;"",CW17=""),AND(EF17&gt;=EJ$30,EG17&gt;=EJ$34,EF17&lt;&gt;""),AND(FH17&gt;=FL$30,FI17&gt;=FL$34,FH17&lt;&gt;""),AND(GJ17&gt;=GN$30,GK17&gt;=GN$34,GJ17&lt;&gt;""),AND(HL17&gt;=HP$30,HM17&gt;=HP$34,HL17&lt;&gt;""),AND(IN17&gt;=IR$30,IO17&gt;=IR$34,IN17&lt;&gt;""),AND(JP17&gt;=JT$30,JQ17&gt;=JT$34,JP17&lt;&gt;""),AND(KR17&gt;=KV$30,KS17&gt;=KV$34,KR17&lt;&gt;""),AND(LT17&gt;=LX$30,LU17&gt;=LX$34,LT17&lt;&gt;""),AND(MV17&gt;=MZ$30,MW17&gt;=MZ$34,MV17&lt;&gt;""),AND(NX17&gt;=OB$30,NY17&gt;=OB$34,NX17&lt;&gt;""),AND(OZ17&gt;=PD$30,PA17&gt;=PD$34,OZ17&lt;&gt;""),AND(QB17&gt;=QF$30,QC17&gt;=QF$34,QB17&lt;&gt;"")),"Merit",IF(OR(AND(AU17&gt;=AY$29,AV17&gt;=AY$33,AU17&lt;&gt;"",AQ17=""),AND(BX17&gt;=CB$29,BY17&gt;=CB$33,BX17&lt;&gt;"",BT17=""),AND(DA17&gt;=DE$29,DB17&gt;=DE$33,DA17&lt;&gt;"",CW17=""),AND(EF17&gt;=EJ$29,EG17&gt;=EJ$33,EF17&lt;&gt;""),AND(FH17&gt;=FL$29,FI17&gt;=FL$33,FH17&lt;&gt;""),AND(GJ17&gt;=GN$29,GK17&gt;=GN$33,GJ17&lt;&gt;""),AND(HL17&gt;=HP$29,HM17&gt;=HP$33,HL17&lt;&gt;""),AND(IN17&gt;=IR$29,IO17&gt;=IR$33,IN17&lt;&gt;""),AND(JP17&gt;=JT$29,JQ17&gt;=JT$33,JP17&lt;&gt;""),AND(KR17&gt;=KV$29,KS17&gt;=KV$33,KR17&lt;&gt;""),AND(LT17&gt;=LX$29,LU17&gt;=LX$33,LT17&lt;&gt;""),AND(MV17&gt;=MZ$29,MW17&gt;=MZ$33,MV17&lt;&gt;""),AND(NX17&gt;=OB$29,NY17&gt;=OB$33,NX17&lt;&gt;""),AND(OZ17&gt;=PD$29,PA17&gt;=PD$33,OZ17&lt;&gt;""),AND(QB17&gt;=QF$29,QC17&gt;=QF$33,QB17&lt;&gt;"")),"Excellence",IF(K17="P","Worlds Team",IF(H17="P","National Team","")))))</f>
        <v>No DD</v>
      </c>
      <c r="K17" s="3" t="str">
        <f>IF(OR(AND(AU17&gt;=AY$28,AV17&gt;=AY$32,AU17&lt;&gt;"",AQ17=""),AND(BX17&gt;=CB$28,BY17&gt;=CB$32,BX17&lt;&gt;"",BT17=""),AND(DA17&gt;=DE$28,DB17&gt;=DE$32,DA17&lt;&gt;"",CW17=""),AND(EF17&gt;=EJ$28,EG17&gt;=EJ$32,EF17&lt;&gt;""),AND(FH17&gt;=FL$28,FI17&gt;=FL$32,FH17&lt;&gt;""),AND(GJ17&gt;=GN$28,GK17&gt;=GN$32,GJ17&lt;&gt;""),AND(HL17&gt;=HP$28,HM17&gt;=HP$32,HL17&lt;&gt;""),AND(IN17&gt;=IR$28,IO17&gt;=IR$32,IN17&lt;&gt;""),AND(JP17&gt;=JT$28,JQ17&gt;=JT$32,JP17&lt;&gt;""),AND(KR17&gt;=KV$28,KS17&gt;=KV$32,KR17&lt;&gt;""),AND(LT17&gt;=LX$28,LU17&gt;=LX$32,LT17&lt;&gt;""),AND(MV17&gt;=MZ$28,MW17&gt;=MZ$32,MV17&lt;&gt;""),AND(NX17&gt;=OB$28,NY17&gt;=OB$32,NX17&lt;&gt;""),AND(OZ17&gt;=PD$28,PA17&gt;=PD$32,OZ17&lt;&gt;""),AND(QB17&gt;=QF$28,QC17&gt;=QF$32,QB17&lt;&gt;"")),"P","")</f>
        <v/>
      </c>
      <c r="L17" s="8">
        <f>IF(COUNT(AS17,BV17,CY17)&gt;0,LARGE((AS17,BV17,CY17),1),0)</f>
        <v>39.300000000000004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33.5</v>
      </c>
      <c r="O17" s="8" t="str">
        <f>IF(N17=0,"",IF(N17=CY17,$CC$1,IF(N17=BV17,$AZ$1,IF(N17=AS17,$W$1,""))))</f>
        <v>2024 Nationals</v>
      </c>
      <c r="P17" s="8">
        <f>IF(COUNT(AT17,BW17,CZ17)&gt;0,LARGE((AT17,BW17,CZ17),1),0)</f>
        <v>21.700000000000003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42.7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 t="str">
        <f>IF(SUM(X17,AB17)&gt;0,SUM(X17,AB17),"")</f>
        <v/>
      </c>
      <c r="AS17" s="40" t="str">
        <f>IF(SUM(W17:X17,Z17:AB17,AD17)-Y17-AC17&gt;0,SUM(W17:X17,Z17:AB17,AD17)-Y17-AC17,"")</f>
        <v/>
      </c>
      <c r="AT17" s="40" t="str">
        <f>IF(SUM(AE17:AF17,AH17)-AG17&gt;0,SUM(AE17:AF17,AH17)-AG17,"")</f>
        <v/>
      </c>
      <c r="AU17" s="40" t="str">
        <f>IF(SUM(X17,AB17,AF17)&gt;0,SUM(X17,AB17,AF17),"")</f>
        <v/>
      </c>
      <c r="AV17" s="40" t="str">
        <f>IF(SUM(AS17,AT17)&gt;0,SUM(AS17,AT17),"")</f>
        <v/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 t="str">
        <f>IF(SUM(AS17,AT17,AX17)&gt;0,SUM(AS17,AT17,AX17),"")</f>
        <v/>
      </c>
      <c r="AZ17" s="18">
        <v>16.5</v>
      </c>
      <c r="BA17" s="18">
        <v>3.8</v>
      </c>
      <c r="BB17" s="18">
        <v>0</v>
      </c>
      <c r="BC17" s="18">
        <v>0.6</v>
      </c>
      <c r="BD17" s="18">
        <v>16.2</v>
      </c>
      <c r="BE17" s="18">
        <v>3.6</v>
      </c>
      <c r="BF17" s="18">
        <v>2</v>
      </c>
      <c r="BG17" s="18">
        <v>0.6</v>
      </c>
      <c r="BH17" s="18">
        <v>17.5</v>
      </c>
      <c r="BI17" s="18">
        <v>3.6</v>
      </c>
      <c r="BJ17" s="18">
        <v>0</v>
      </c>
      <c r="BK17" s="18">
        <v>0.6</v>
      </c>
      <c r="BL17" s="18">
        <v>16.899999999999999</v>
      </c>
      <c r="BM17" s="18">
        <v>3.8</v>
      </c>
      <c r="BN17" s="18">
        <v>0</v>
      </c>
      <c r="BO17" s="18">
        <v>0.6</v>
      </c>
      <c r="BP17" s="18">
        <v>17.2</v>
      </c>
      <c r="BQ17" s="18">
        <v>3.6</v>
      </c>
      <c r="BR17" s="18">
        <v>0</v>
      </c>
      <c r="BS17" s="18">
        <v>0.6</v>
      </c>
      <c r="BT17" s="28"/>
      <c r="BU17" s="11">
        <f>IF(SUM(BA17,BE17)&gt;0,SUM(BA17,BE17),"")</f>
        <v>7.4</v>
      </c>
      <c r="BV17" s="11">
        <f>IF(SUM(AZ17:BA17,BC17:BE17,BG17)-BB17-BF17&gt;0,SUM(AZ17:BA17,BC17:BE17,BG17)-BB17-BF17,"")</f>
        <v>39.300000000000004</v>
      </c>
      <c r="BW17" s="11">
        <f>IF(SUM(BH17:BI17,BK17)-BJ17&gt;0,SUM(BH17:BI17,BK17)-BJ17,"")</f>
        <v>21.700000000000003</v>
      </c>
      <c r="BX17" s="11">
        <f>IF(SUM(BA17,BE17,BI17)&gt;0,SUM(BA17,BE17,BI17),"")</f>
        <v>11</v>
      </c>
      <c r="BY17" s="11">
        <f>IF(SUM(BV17,BW17)&gt;0,SUM(BV17,BW17),"")</f>
        <v>61.000000000000007</v>
      </c>
      <c r="BZ17" s="11">
        <f>IF(SUM(BM17,BQ17)&gt;0,SUM(BM17,BQ17),"")</f>
        <v>7.4</v>
      </c>
      <c r="CA17" s="11">
        <f>IF(SUM(BL17:BM17,BO17:BQ17,BS17)-SUM(BN17,BR17)&gt;0,SUM(BL17:BM17,BO17:BQ17,BS17)-SUM(BN17,BR17),"")</f>
        <v>42.7</v>
      </c>
      <c r="CB17" s="11">
        <f>IF(SUM(BV17,BW17,CA17)&gt;0,SUM(BV17,BW17,CA17),"")</f>
        <v>103.70000000000002</v>
      </c>
      <c r="CC17" s="19">
        <v>17.399999999999999</v>
      </c>
      <c r="CD17" s="19">
        <v>3.6</v>
      </c>
      <c r="CE17" s="19">
        <v>0.2</v>
      </c>
      <c r="CF17" s="19">
        <v>0</v>
      </c>
      <c r="CG17" s="19">
        <v>10</v>
      </c>
      <c r="CH17" s="19">
        <v>2.1</v>
      </c>
      <c r="CI17" s="19">
        <v>0</v>
      </c>
      <c r="CJ17" s="19">
        <v>0.6</v>
      </c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>IF(SUM(CD17,CH17)&gt;0,SUM(CD17,CH17),"")</f>
        <v>5.7</v>
      </c>
      <c r="CY17" s="40">
        <f>IF(SUM(CC17:CD17,CF17:CH17,CJ17)-CE17-CI17&gt;0,SUM(CC17:CD17,CF17:CH17,CJ17)-CE17-CI17,"")</f>
        <v>33.5</v>
      </c>
      <c r="CZ17" s="40" t="str">
        <f>IF(SUM(CK17:CL17,CN17)-CM17&gt;0,SUM(CK17:CL17,CN17)-CM17,"")</f>
        <v/>
      </c>
      <c r="DA17" s="40">
        <f>IF(SUM(CD17,CH17,CL17)&gt;0,SUM(CD17,CH17,CL17),"")</f>
        <v>5.7</v>
      </c>
      <c r="DB17" s="40">
        <f>IF(SUM(CY17,CZ17)&gt;0,SUM(CY17,CZ17),"")</f>
        <v>33.5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33.5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16.95</v>
      </c>
      <c r="QH17" s="22">
        <f>IF($CW17="P",CD17,(CD17+BA17)/2)</f>
        <v>3.7</v>
      </c>
      <c r="QI17" s="22">
        <f>IF($CW17="P",CE17,(CE17+BB17)/2)</f>
        <v>0.1</v>
      </c>
      <c r="QJ17" s="22">
        <f>IF($CW17="P",CF17,(CF17+BC17)/2)</f>
        <v>0.3</v>
      </c>
      <c r="QK17" s="22">
        <f>IF($CW17="P",CG17,(CG17+BD17)/2)</f>
        <v>13.1</v>
      </c>
      <c r="QL17" s="22">
        <f>IF($CW17="P",CH17,(CH17+BE17)/2)</f>
        <v>2.85</v>
      </c>
      <c r="QM17" s="22">
        <f>IF($CW17="P",CI17,(CI17+BF17)/2)</f>
        <v>1</v>
      </c>
      <c r="QN17" s="22">
        <f>IF($CW17="P",CJ17,(CJ17+BG17)/2)</f>
        <v>0.6</v>
      </c>
      <c r="QO17" s="22">
        <f>IF($CW17="P",CK17,(CK17+BH17)/2)</f>
        <v>8.75</v>
      </c>
      <c r="QP17" s="22">
        <f>IF($CW17="P",CL17,(CL17+BI17)/2)</f>
        <v>1.8</v>
      </c>
      <c r="QQ17" s="22">
        <f>IF($CW17="P",CM17,(CM17+BJ17)/2)</f>
        <v>0</v>
      </c>
      <c r="QR17" s="22">
        <f>IF($CW17="P",CN17,(CN17+BK17)/2)</f>
        <v>0.3</v>
      </c>
      <c r="QS17" s="22">
        <f>IF($CW17="P",CO17,(CO17+BL17)/2)</f>
        <v>8.4499999999999993</v>
      </c>
      <c r="QT17" s="22">
        <f>IF($CW17="P",CP17,(CP17+BM17)/2)</f>
        <v>1.9</v>
      </c>
      <c r="QU17" s="22">
        <f>IF($CW17="P",CQ17,(CQ17+BN17)/2)</f>
        <v>0</v>
      </c>
      <c r="QV17" s="22">
        <f>IF($CW17="P",CR17,(CR17+BO17)/2)</f>
        <v>0.3</v>
      </c>
      <c r="QW17" s="22">
        <f>IF($CW17="P",CS17,(CS17+BP17)/2)</f>
        <v>8.6</v>
      </c>
      <c r="QX17" s="22">
        <f>IF($CW17="P",CT17,(CT17+BQ17)/2)</f>
        <v>1.8</v>
      </c>
      <c r="QY17" s="22">
        <f>IF($CW17="P",CU17,(CU17+BR17)/2)</f>
        <v>0</v>
      </c>
      <c r="QZ17" s="22">
        <f>IF($CW17="P",CV17,(CV17+BS17)/2)</f>
        <v>0.3</v>
      </c>
      <c r="RA17" s="27" t="s">
        <v>46</v>
      </c>
      <c r="RB17" s="40">
        <f>IF(SUM(QH17,QL17)&gt;0,SUM(QH17,QL17),"")</f>
        <v>6.5500000000000007</v>
      </c>
      <c r="RC17" s="40">
        <f>IF(SUM(QG17:QH17,QJ17:QL17,QN17)-QI17-QM17&gt;0,SUM(QG17:QH17,QJ17:QL17,QN17)-QI17-QM17,"")</f>
        <v>36.4</v>
      </c>
      <c r="RD17" s="40">
        <f>IF(SUM(QO17:QP17,QR17)-QQ17&gt;0,SUM(QO17:QP17,QR17)-QQ17,"")</f>
        <v>10.850000000000001</v>
      </c>
      <c r="RE17" s="40">
        <f>IF(SUM(QH17,QL17,QP17)&gt;0,SUM(QH17,QL17,QP17),"")</f>
        <v>8.3500000000000014</v>
      </c>
      <c r="RF17" s="40">
        <f>IF(SUM(RC17,RD17)&gt;0,SUM(RC17,RD17),"")</f>
        <v>47.25</v>
      </c>
      <c r="RG17" s="40">
        <f>IF(SUM(QT17,QX17)&gt;0,SUM(QT17,QX17),"")</f>
        <v>3.7</v>
      </c>
      <c r="RH17" s="40">
        <f>IF(SUM(QS17:QT17,QV17:QX17,QZ17)-SUM(QU17,QY17)&gt;0,SUM(QS17:QT17,QV17:QX17,QZ17)-SUM(QU17,QY17),"")</f>
        <v>21.35</v>
      </c>
      <c r="RI17" s="40">
        <f>IF(SUM(RC17,RD17,RH17)&gt;0,SUM(RC17,RD17,RH17),"")</f>
        <v>68.599999999999994</v>
      </c>
    </row>
    <row r="18" spans="1:477" x14ac:dyDescent="0.2">
      <c r="A18" s="4" t="str" cm="1">
        <f t="array" ref="A18">IF(AND(J18&lt;&gt;"",J18&lt;&gt;"No DD"),SUMPRODUCT((J$4:J$25&lt;&gt;"")*(J$4:J$25&lt;&gt;"No DD")*(F$4:F$25&gt;F18))+1,IF(J18="No DD",SUMPRODUCT((J$4:J$25="No DD")*(F$4:F$25&gt;F18))+1+SUMPRODUCT((J$4:J$25&lt;&gt;"")*(J$4:J$25&lt;&gt;"No DD")),""))</f>
        <v/>
      </c>
      <c r="B18" s="4" t="str" cm="1">
        <f t="array" ref="B18">IF(AND(J18&lt;&gt;"",J18&lt;&gt;"No DD",G18=""),SUMPRODUCT((J$4:J$25&lt;&gt;"")*(J$4:J$25&lt;&gt;"No DD")*(G$4:G$25="")*(F$4:F$25&gt;F18))+1,IF(J18="No DD",SUMPRODUCT((J$4:J$25="No DD")*(F$4:F$25&gt;F18)*(G$4:G$25=""))+1+SUMPRODUCT((J$4:J$25&lt;&gt;"")*(G$4:G$25="")*(J$4:J$25&lt;&gt;"No DD")),""))</f>
        <v/>
      </c>
      <c r="C18" s="5" t="s">
        <v>212</v>
      </c>
      <c r="D18" s="4" t="s">
        <v>3</v>
      </c>
      <c r="E18" s="4">
        <v>2006</v>
      </c>
      <c r="F18" s="9">
        <f>SUM(L18:T18)+SUM(L18:P18)*0.0000001+SUM(L18)*0.0000000000001</f>
        <v>131.70000912000376</v>
      </c>
      <c r="G18" s="66"/>
      <c r="H18" s="3" t="str">
        <f>IF(OR(AND(AR18&gt;=AY$27,AS18&gt;=AY$31,AR18&lt;&gt;"",AQ18=""),AND(AW18&gt;=AY$27,AX18&gt;=AY$31,AW18&lt;&gt;"",AQ18=""),AND(BU18&gt;=CB$27,BV18&gt;=CB$31,BU18&lt;&gt;"",BT18=""),AND(BZ18&gt;=CB$27,CA18&gt;=CB$31,BZ18&lt;&gt;"",BT18=""),AND(CX18&gt;=DE$27,CY18&gt;=DE$31,CX18&lt;&gt;"",CW18=""),AND(DC18&gt;=DE$27,DD18&gt;=DE$31,DC18&lt;&gt;""),AND(EC18&gt;=EJ$27,ED18&gt;=EJ$31,EC18&lt;&gt;""),AND(EH18&gt;=EJ$27,EI18&gt;=EJ$31,EH18&lt;&gt;""),AND(FE18&gt;=FL$27,FF18&gt;=FL$31,FE18&lt;&gt;""),AND(FJ18&gt;=FL$27,FK18&gt;=FL$31,FJ18&lt;&gt;""),AND(GG18&gt;=GN$27,GH18&gt;=GN$31,GG18&lt;&gt;""),AND(GL18&gt;=GN$27,GM18&gt;=GN$31,GL18&lt;&gt;""),AND(HI18&gt;=HP$27,HJ18&gt;=HP$31,HI18&lt;&gt;""),AND(HN18&gt;=HP$27,HO18&gt;=HP$31,HN18&lt;&gt;""),AND(IK18&gt;=IR$27,IL18&gt;=IR$31,IK18&lt;&gt;""),AND(IP18&gt;=IR$27,IQ18&gt;=IR$31,IP18&lt;&gt;""),AND(JM18&gt;=JT$27,JN18&gt;=JT$31,JM18&lt;&gt;""),AND(JR18&gt;=JT$27,JS18&gt;=JT$31,JR18&lt;&gt;""),AND(KO18&gt;=KV$27,KP18&gt;=KV$31,KO18&lt;&gt;""),AND(KT18&gt;=KV$27,KU18&gt;=KV$31,KT18&lt;&gt;""),AND(LQ18&gt;=LX$27,LR18&gt;=LX$31,LQ18&lt;&gt;""),AND(LV18&gt;=LX$27,LW18&gt;=LX$31,LV18&lt;&gt;""),AND(MS18&gt;=MZ$27,MT18&gt;=MZ$31,MS18&lt;&gt;""),AND(MX18&gt;=MZ$27,MY18&gt;=MZ$31,MX18&lt;&gt;""),AND(NU18&gt;=OB$27,NV18&gt;=OB$31,NU18&lt;&gt;""),AND(NZ18&gt;=OB$27,OA18&gt;=OB$31,NZ18&lt;&gt;""),AND(OW18&gt;=PD$27,OX18&gt;=PD$31,OW18&lt;&gt;""),AND(PB18&gt;=PD$27,PC18&gt;=PD$31,PB18&lt;&gt;""),AND(PY18&gt;=QF$27,PZ18&gt;=QF$31,PY18&lt;&gt;""),AND(QD18&gt;=QF$27,QE18&gt;=QF$31,QD18&lt;&gt;"")),"P","")</f>
        <v/>
      </c>
      <c r="I18" s="3" t="str">
        <f>IF(OR(AND(AS18&gt;=AY$31,AS18&lt;&gt;"",AQ18=""),AND(AX18&gt;=AY$31,AX18&lt;&gt;"",AQ18=""),AND(BV18&gt;=CB$31,BV18&lt;&gt;"",BT18=""),AND(CA18&gt;=CB$31,CA18&lt;&gt;"",BT18=""),AND(CY18&gt;=DE$31,CY18&lt;&gt;"",CW18=""),AND(DD18&gt;=DE$31,DD18&lt;&gt;"",CW18=""),AND(ED18&gt;=EJ$31,ED18&lt;&gt;""),AND(EI18&gt;=EJ$31,EI18&lt;&gt;""),AND(FF18&gt;=FL$31,FF18&lt;&gt;""),AND(FK18&gt;=FL$31,FK18&lt;&gt;""),AND(GH18&gt;=GN$31,GH18&lt;&gt;""),AND(GM18&gt;=GN$31,GM18&lt;&gt;""),AND(HJ18&gt;=HP$31,HJ18&lt;&gt;""),AND(HO18&gt;=HP$31,HO18&lt;&gt;""),AND(IL18&gt;=IR$31,IL18&lt;&gt;""),AND(IQ18&gt;=IR$31,IQ18&lt;&gt;""),AND(JN18&gt;=JT$31,JN18&lt;&gt;""),AND(JS18&gt;=JT$31,JS18&lt;&gt;""),AND(KP18&gt;=KV$31,KP18&lt;&gt;""),AND(KU18&gt;=KV$31,KU18&lt;&gt;""),AND(LR18&gt;=LX$31,LR18&lt;&gt;""),AND(LW18&gt;=LX$31,LW18&lt;&gt;""),AND(MT18&gt;=MZ$31,MT18&lt;&gt;""),AND(MY18&gt;=MZ$31,MY18&lt;&gt;""),AND(NV18&gt;=OB$31,NV18&lt;&gt;""),AND(OA18&gt;=OB$31,OA18&lt;&gt;""),AND(OX18&gt;=PD$31,OX18&lt;&gt;""),AND(PC18&gt;=PD$31,PC18&lt;&gt;""),AND(PZ18&gt;=QF$31,PZ18&lt;&gt;""),AND(QE18&gt;=QF$31,QE18&lt;&gt;"")),"P","")</f>
        <v/>
      </c>
      <c r="J18" s="36" t="str">
        <f>IF(AND(I18="P",H18=""),"No DD",IF(OR(AND(AU18&gt;=AY$30,AV18&gt;=AY$34,AU18&lt;&gt;"",AQ18=""),AND(BX18&gt;=CB$30,BY18&gt;=CB$34,BX18&lt;&gt;"",BT18=""),AND(DA18&gt;=DE$30,DB18&gt;=DE$34,DA18&lt;&gt;"",CW18=""),AND(EF18&gt;=EJ$30,EG18&gt;=EJ$34,EF18&lt;&gt;""),AND(FH18&gt;=FL$30,FI18&gt;=FL$34,FH18&lt;&gt;""),AND(GJ18&gt;=GN$30,GK18&gt;=GN$34,GJ18&lt;&gt;""),AND(HL18&gt;=HP$30,HM18&gt;=HP$34,HL18&lt;&gt;""),AND(IN18&gt;=IR$30,IO18&gt;=IR$34,IN18&lt;&gt;""),AND(JP18&gt;=JT$30,JQ18&gt;=JT$34,JP18&lt;&gt;""),AND(KR18&gt;=KV$30,KS18&gt;=KV$34,KR18&lt;&gt;""),AND(LT18&gt;=LX$30,LU18&gt;=LX$34,LT18&lt;&gt;""),AND(MV18&gt;=MZ$30,MW18&gt;=MZ$34,MV18&lt;&gt;""),AND(NX18&gt;=OB$30,NY18&gt;=OB$34,NX18&lt;&gt;""),AND(OZ18&gt;=PD$30,PA18&gt;=PD$34,OZ18&lt;&gt;""),AND(QB18&gt;=QF$30,QC18&gt;=QF$34,QB18&lt;&gt;"")),"Merit",IF(OR(AND(AU18&gt;=AY$29,AV18&gt;=AY$33,AU18&lt;&gt;"",AQ18=""),AND(BX18&gt;=CB$29,BY18&gt;=CB$33,BX18&lt;&gt;"",BT18=""),AND(DA18&gt;=DE$29,DB18&gt;=DE$33,DA18&lt;&gt;"",CW18=""),AND(EF18&gt;=EJ$29,EG18&gt;=EJ$33,EF18&lt;&gt;""),AND(FH18&gt;=FL$29,FI18&gt;=FL$33,FH18&lt;&gt;""),AND(GJ18&gt;=GN$29,GK18&gt;=GN$33,GJ18&lt;&gt;""),AND(HL18&gt;=HP$29,HM18&gt;=HP$33,HL18&lt;&gt;""),AND(IN18&gt;=IR$29,IO18&gt;=IR$33,IN18&lt;&gt;""),AND(JP18&gt;=JT$29,JQ18&gt;=JT$33,JP18&lt;&gt;""),AND(KR18&gt;=KV$29,KS18&gt;=KV$33,KR18&lt;&gt;""),AND(LT18&gt;=LX$29,LU18&gt;=LX$33,LT18&lt;&gt;""),AND(MV18&gt;=MZ$29,MW18&gt;=MZ$33,MV18&lt;&gt;""),AND(NX18&gt;=OB$29,NY18&gt;=OB$33,NX18&lt;&gt;""),AND(OZ18&gt;=PD$29,PA18&gt;=PD$33,OZ18&lt;&gt;""),AND(QB18&gt;=QF$29,QC18&gt;=QF$33,QB18&lt;&gt;"")),"Excellence",IF(K18="P","Worlds Team",IF(H18="P","National Team","")))))</f>
        <v/>
      </c>
      <c r="K18" s="3" t="str">
        <f>IF(OR(AND(AU18&gt;=AY$28,AV18&gt;=AY$32,AU18&lt;&gt;"",AQ18=""),AND(BX18&gt;=CB$28,BY18&gt;=CB$32,BX18&lt;&gt;"",BT18=""),AND(DA18&gt;=DE$28,DB18&gt;=DE$32,DA18&lt;&gt;"",CW18=""),AND(EF18&gt;=EJ$28,EG18&gt;=EJ$32,EF18&lt;&gt;""),AND(FH18&gt;=FL$28,FI18&gt;=FL$32,FH18&lt;&gt;""),AND(GJ18&gt;=GN$28,GK18&gt;=GN$32,GJ18&lt;&gt;""),AND(HL18&gt;=HP$28,HM18&gt;=HP$32,HL18&lt;&gt;""),AND(IN18&gt;=IR$28,IO18&gt;=IR$32,IN18&lt;&gt;""),AND(JP18&gt;=JT$28,JQ18&gt;=JT$32,JP18&lt;&gt;""),AND(KR18&gt;=KV$28,KS18&gt;=KV$32,KR18&lt;&gt;""),AND(LT18&gt;=LX$28,LU18&gt;=LX$32,LT18&lt;&gt;""),AND(MV18&gt;=MZ$28,MW18&gt;=MZ$32,MV18&lt;&gt;""),AND(NX18&gt;=OB$28,NY18&gt;=OB$32,NX18&lt;&gt;""),AND(OZ18&gt;=PD$28,PA18&gt;=PD$32,OZ18&lt;&gt;""),AND(QB18&gt;=QF$28,QC18&gt;=QF$32,QB18&lt;&gt;"")),"P","")</f>
        <v/>
      </c>
      <c r="L18" s="8">
        <f>IF(COUNT(AS18,BV18,CY18)&gt;0,LARGE((AS18,BV18,CY18),1),0)</f>
        <v>37.5</v>
      </c>
      <c r="M18" s="8" t="str">
        <f>IF(L18=0,"",IF(L18=CY18,$CC$1,IF(L18=BV18,$AZ$1,IF(L18=AS18,$W$1,""))))</f>
        <v>2024 Nationals</v>
      </c>
      <c r="N18" s="8">
        <f>IF(COUNT(AS18,BV18,CY18)&gt;1,LARGE((AS18,BV18,CY18),2),0)</f>
        <v>33.200000000000003</v>
      </c>
      <c r="O18" s="8" t="str">
        <f>IF(N18=0,"",IF(N18=CY18,$CC$1,IF(N18=BV18,$AZ$1,IF(N18=AS18,$W$1,""))))</f>
        <v>2024 Elite Canada</v>
      </c>
      <c r="P18" s="8">
        <f>IF(COUNT(AT18,BW18,CZ18)&gt;0,LARGE((AT18,BW18,CZ18),1),0)</f>
        <v>20.5</v>
      </c>
      <c r="Q18" s="8" t="str">
        <f>IF(P18=0,"",IF(P18=CZ18,$CC$1,IF(P18=BW18,$AZ$1,IF(P18=AT18,$W$1,""))))</f>
        <v>2024 Nationals</v>
      </c>
      <c r="R18" s="8">
        <f>IF(MAX(AX18,CA18,DD18)&gt;0,MAX(AX18,CA18,DD18),0)</f>
        <v>40.500000000000007</v>
      </c>
      <c r="S18" s="8" t="str">
        <f>IF(R18=0,"",IF(R18=DD18,$CC$1,IF(R18=CA18,$AZ$1,IF(R18=AX18,$W$1,""))))</f>
        <v>2024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15.3</v>
      </c>
      <c r="BA18" s="18">
        <v>1.8</v>
      </c>
      <c r="BB18" s="18">
        <v>1.4</v>
      </c>
      <c r="BC18" s="18">
        <v>0</v>
      </c>
      <c r="BD18" s="18">
        <v>16</v>
      </c>
      <c r="BE18" s="18">
        <v>3.2</v>
      </c>
      <c r="BF18" s="18">
        <v>2</v>
      </c>
      <c r="BG18" s="18">
        <v>0.3</v>
      </c>
      <c r="BH18" s="18">
        <v>15.8</v>
      </c>
      <c r="BI18" s="18">
        <v>3.5</v>
      </c>
      <c r="BJ18" s="18">
        <v>0</v>
      </c>
      <c r="BK18" s="18">
        <v>0.6</v>
      </c>
      <c r="BL18" s="18">
        <v>15.8</v>
      </c>
      <c r="BM18" s="18">
        <v>3.2</v>
      </c>
      <c r="BN18" s="18">
        <v>0</v>
      </c>
      <c r="BO18" s="18">
        <v>0.3</v>
      </c>
      <c r="BP18" s="18">
        <v>15.7</v>
      </c>
      <c r="BQ18" s="18">
        <v>3.5</v>
      </c>
      <c r="BR18" s="18">
        <v>0.4</v>
      </c>
      <c r="BS18" s="18">
        <v>0.6</v>
      </c>
      <c r="BT18" s="28"/>
      <c r="BU18" s="11">
        <f>IF(SUM(BA18,BE18)&gt;0,SUM(BA18,BE18),"")</f>
        <v>5</v>
      </c>
      <c r="BV18" s="11">
        <f>IF(SUM(AZ18:BA18,BC18:BE18,BG18)-BB18-BF18&gt;0,SUM(AZ18:BA18,BC18:BE18,BG18)-BB18-BF18,"")</f>
        <v>33.200000000000003</v>
      </c>
      <c r="BW18" s="11">
        <f>IF(SUM(BH18:BI18,BK18)-BJ18&gt;0,SUM(BH18:BI18,BK18)-BJ18,"")</f>
        <v>19.900000000000002</v>
      </c>
      <c r="BX18" s="11">
        <f>IF(SUM(BA18,BE18,BI18)&gt;0,SUM(BA18,BE18,BI18),"")</f>
        <v>8.5</v>
      </c>
      <c r="BY18" s="11">
        <f>IF(SUM(BV18,BW18)&gt;0,SUM(BV18,BW18),"")</f>
        <v>53.100000000000009</v>
      </c>
      <c r="BZ18" s="11">
        <f>IF(SUM(BM18,BQ18)&gt;0,SUM(BM18,BQ18),"")</f>
        <v>6.7</v>
      </c>
      <c r="CA18" s="11">
        <f>IF(SUM(BL18:BM18,BO18:BQ18,BS18)-SUM(BN18,BR18)&gt;0,SUM(BL18:BM18,BO18:BQ18,BS18)-SUM(BN18,BR18),"")</f>
        <v>38.700000000000003</v>
      </c>
      <c r="CB18" s="11">
        <f>IF(SUM(BV18,BW18,CA18)&gt;0,SUM(BV18,BW18,CA18),"")</f>
        <v>91.800000000000011</v>
      </c>
      <c r="CC18" s="19">
        <v>16.5</v>
      </c>
      <c r="CD18" s="19">
        <v>1.2</v>
      </c>
      <c r="CE18" s="19">
        <v>0</v>
      </c>
      <c r="CF18" s="19">
        <v>0</v>
      </c>
      <c r="CG18" s="19">
        <v>16.3</v>
      </c>
      <c r="CH18" s="19">
        <v>3.2</v>
      </c>
      <c r="CI18" s="19">
        <v>0</v>
      </c>
      <c r="CJ18" s="19">
        <v>0.3</v>
      </c>
      <c r="CK18" s="19">
        <v>16.399999999999999</v>
      </c>
      <c r="CL18" s="19">
        <v>3.5</v>
      </c>
      <c r="CM18" s="19">
        <v>0</v>
      </c>
      <c r="CN18" s="19">
        <v>0.6</v>
      </c>
      <c r="CO18" s="19">
        <v>16.8</v>
      </c>
      <c r="CP18" s="19">
        <v>3.2</v>
      </c>
      <c r="CQ18" s="19">
        <v>0</v>
      </c>
      <c r="CR18" s="19">
        <v>0.3</v>
      </c>
      <c r="CS18" s="19">
        <v>16.100000000000001</v>
      </c>
      <c r="CT18" s="19">
        <v>3.5</v>
      </c>
      <c r="CU18" s="19">
        <v>0</v>
      </c>
      <c r="CV18" s="19">
        <v>0.6</v>
      </c>
      <c r="CW18" s="27"/>
      <c r="CX18" s="40">
        <f>IF(SUM(CD18,CH18)&gt;0,SUM(CD18,CH18),"")</f>
        <v>4.4000000000000004</v>
      </c>
      <c r="CY18" s="40">
        <f>IF(SUM(CC18:CD18,CF18:CH18,CJ18)-CE18-CI18&gt;0,SUM(CC18:CD18,CF18:CH18,CJ18)-CE18-CI18,"")</f>
        <v>37.5</v>
      </c>
      <c r="CZ18" s="40">
        <f>IF(SUM(CK18:CL18,CN18)-CM18&gt;0,SUM(CK18:CL18,CN18)-CM18,"")</f>
        <v>20.5</v>
      </c>
      <c r="DA18" s="40">
        <f>IF(SUM(CD18,CH18,CL18)&gt;0,SUM(CD18,CH18,CL18),"")</f>
        <v>7.9</v>
      </c>
      <c r="DB18" s="40">
        <f>IF(SUM(CY18,CZ18)&gt;0,SUM(CY18,CZ18),"")</f>
        <v>58</v>
      </c>
      <c r="DC18" s="40">
        <f>IF(SUM(CP18,CT18)&gt;0,SUM(CP18,CT18),"")</f>
        <v>6.7</v>
      </c>
      <c r="DD18" s="40">
        <f>IF(SUM(CO18:CP18,CR18:CT18,CV18)-SUM(CQ18,CU18)&gt;0,SUM(CO18:CP18,CR18:CT18,CV18)-SUM(CQ18,CU18),"")</f>
        <v>40.500000000000007</v>
      </c>
      <c r="DE18" s="40">
        <f>IF(SUM(CY18,CZ18,DD18)&gt;0,SUM(CY18,CZ18,DD18),"")</f>
        <v>98.5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15.9</v>
      </c>
      <c r="QH18" s="22">
        <f>IF($CW18="P",CD18,(CD18+BA18)/2)</f>
        <v>1.5</v>
      </c>
      <c r="QI18" s="22">
        <f>IF($CW18="P",CE18,(CE18+BB18)/2)</f>
        <v>0.7</v>
      </c>
      <c r="QJ18" s="22">
        <f>IF($CW18="P",CF18,(CF18+BC18)/2)</f>
        <v>0</v>
      </c>
      <c r="QK18" s="22">
        <f>IF($CW18="P",CG18,(CG18+BD18)/2)</f>
        <v>16.149999999999999</v>
      </c>
      <c r="QL18" s="22">
        <f>IF($CW18="P",CH18,(CH18+BE18)/2)</f>
        <v>3.2</v>
      </c>
      <c r="QM18" s="22">
        <f>IF($CW18="P",CI18,(CI18+BF18)/2)</f>
        <v>1</v>
      </c>
      <c r="QN18" s="22">
        <f>IF($CW18="P",CJ18,(CJ18+BG18)/2)</f>
        <v>0.3</v>
      </c>
      <c r="QO18" s="22">
        <f>IF($CW18="P",CK18,(CK18+BH18)/2)</f>
        <v>16.100000000000001</v>
      </c>
      <c r="QP18" s="22">
        <f>IF($CW18="P",CL18,(CL18+BI18)/2)</f>
        <v>3.5</v>
      </c>
      <c r="QQ18" s="22">
        <f>IF($CW18="P",CM18,(CM18+BJ18)/2)</f>
        <v>0</v>
      </c>
      <c r="QR18" s="22">
        <f>IF($CW18="P",CN18,(CN18+BK18)/2)</f>
        <v>0.6</v>
      </c>
      <c r="QS18" s="22">
        <f>IF($CW18="P",CO18,(CO18+BL18)/2)</f>
        <v>16.3</v>
      </c>
      <c r="QT18" s="22">
        <f>IF($CW18="P",CP18,(CP18+BM18)/2)</f>
        <v>3.2</v>
      </c>
      <c r="QU18" s="22">
        <f>IF($CW18="P",CQ18,(CQ18+BN18)/2)</f>
        <v>0</v>
      </c>
      <c r="QV18" s="22">
        <f>IF($CW18="P",CR18,(CR18+BO18)/2)</f>
        <v>0.3</v>
      </c>
      <c r="QW18" s="22">
        <f>IF($CW18="P",CS18,(CS18+BP18)/2)</f>
        <v>15.9</v>
      </c>
      <c r="QX18" s="22">
        <f>IF($CW18="P",CT18,(CT18+BQ18)/2)</f>
        <v>3.5</v>
      </c>
      <c r="QY18" s="22">
        <f>IF($CW18="P",CU18,(CU18+BR18)/2)</f>
        <v>0.2</v>
      </c>
      <c r="QZ18" s="22">
        <f>IF($CW18="P",CV18,(CV18+BS18)/2)</f>
        <v>0.6</v>
      </c>
      <c r="RA18" s="27" t="s">
        <v>46</v>
      </c>
      <c r="RB18" s="40">
        <f>IF(SUM(QH18,QL18)&gt;0,SUM(QH18,QL18),"")</f>
        <v>4.7</v>
      </c>
      <c r="RC18" s="40">
        <f>IF(SUM(QG18:QH18,QJ18:QL18,QN18)-QI18-QM18&gt;0,SUM(QG18:QH18,QJ18:QL18,QN18)-QI18-QM18,"")</f>
        <v>35.349999999999994</v>
      </c>
      <c r="RD18" s="40">
        <f>IF(SUM(QO18:QP18,QR18)-QQ18&gt;0,SUM(QO18:QP18,QR18)-QQ18,"")</f>
        <v>20.200000000000003</v>
      </c>
      <c r="RE18" s="40">
        <f>IF(SUM(QH18,QL18,QP18)&gt;0,SUM(QH18,QL18,QP18),"")</f>
        <v>8.1999999999999993</v>
      </c>
      <c r="RF18" s="40">
        <f>IF(SUM(RC18,RD18)&gt;0,SUM(RC18,RD18),"")</f>
        <v>55.55</v>
      </c>
      <c r="RG18" s="40">
        <f>IF(SUM(QT18,QX18)&gt;0,SUM(QT18,QX18),"")</f>
        <v>6.7</v>
      </c>
      <c r="RH18" s="40">
        <f>IF(SUM(QS18:QT18,QV18:QX18,QZ18)-SUM(QU18,QY18)&gt;0,SUM(QS18:QT18,QV18:QX18,QZ18)-SUM(QU18,QY18),"")</f>
        <v>39.6</v>
      </c>
      <c r="RI18" s="40">
        <f>IF(SUM(RC18,RD18,RH18)&gt;0,SUM(RC18,RD18,RH18),"")</f>
        <v>95.15</v>
      </c>
    </row>
    <row r="19" spans="1:477" x14ac:dyDescent="0.2">
      <c r="A19" s="4" t="str" cm="1">
        <f t="array" ref="A19">IF(AND(J19&lt;&gt;"",J19&lt;&gt;"No DD"),SUMPRODUCT((J$4:J$25&lt;&gt;"")*(J$4:J$25&lt;&gt;"No DD")*(F$4:F$25&gt;F19))+1,IF(J19="No DD",SUMPRODUCT((J$4:J$25="No DD")*(F$4:F$25&gt;F19))+1+SUMPRODUCT((J$4:J$25&lt;&gt;"")*(J$4:J$25&lt;&gt;"No DD")),""))</f>
        <v/>
      </c>
      <c r="B19" s="4" t="str" cm="1">
        <f t="array" ref="B19">IF(AND(J19&lt;&gt;"",J19&lt;&gt;"No DD",G19=""),SUMPRODUCT((J$4:J$25&lt;&gt;"")*(J$4:J$25&lt;&gt;"No DD")*(G$4:G$25="")*(F$4:F$25&gt;F19))+1,IF(J19="No DD",SUMPRODUCT((J$4:J$25="No DD")*(F$4:F$25&gt;F19)*(G$4:G$25=""))+1+SUMPRODUCT((J$4:J$25&lt;&gt;"")*(G$4:G$25="")*(J$4:J$25&lt;&gt;"No DD")),""))</f>
        <v/>
      </c>
      <c r="C19" s="5" t="s">
        <v>210</v>
      </c>
      <c r="D19" s="4" t="s">
        <v>3</v>
      </c>
      <c r="E19" s="4">
        <v>2003</v>
      </c>
      <c r="F19" s="9">
        <f>SUM(L19:T19)+SUM(L19:P19)*0.0000001+SUM(L19)*0.0000000000001</f>
        <v>128.10000886000353</v>
      </c>
      <c r="G19" s="66"/>
      <c r="H19" s="3" t="str">
        <f>IF(OR(AND(AR19&gt;=AY$27,AS19&gt;=AY$31,AR19&lt;&gt;"",AQ19=""),AND(AW19&gt;=AY$27,AX19&gt;=AY$31,AW19&lt;&gt;"",AQ19=""),AND(BU19&gt;=CB$27,BV19&gt;=CB$31,BU19&lt;&gt;"",BT19=""),AND(BZ19&gt;=CB$27,CA19&gt;=CB$31,BZ19&lt;&gt;"",BT19=""),AND(CX19&gt;=DE$27,CY19&gt;=DE$31,CX19&lt;&gt;"",CW19=""),AND(DC19&gt;=DE$27,DD19&gt;=DE$31,DC19&lt;&gt;""),AND(EC19&gt;=EJ$27,ED19&gt;=EJ$31,EC19&lt;&gt;""),AND(EH19&gt;=EJ$27,EI19&gt;=EJ$31,EH19&lt;&gt;""),AND(FE19&gt;=FL$27,FF19&gt;=FL$31,FE19&lt;&gt;""),AND(FJ19&gt;=FL$27,FK19&gt;=FL$31,FJ19&lt;&gt;""),AND(GG19&gt;=GN$27,GH19&gt;=GN$31,GG19&lt;&gt;""),AND(GL19&gt;=GN$27,GM19&gt;=GN$31,GL19&lt;&gt;""),AND(HI19&gt;=HP$27,HJ19&gt;=HP$31,HI19&lt;&gt;""),AND(HN19&gt;=HP$27,HO19&gt;=HP$31,HN19&lt;&gt;""),AND(IK19&gt;=IR$27,IL19&gt;=IR$31,IK19&lt;&gt;""),AND(IP19&gt;=IR$27,IQ19&gt;=IR$31,IP19&lt;&gt;""),AND(JM19&gt;=JT$27,JN19&gt;=JT$31,JM19&lt;&gt;""),AND(JR19&gt;=JT$27,JS19&gt;=JT$31,JR19&lt;&gt;""),AND(KO19&gt;=KV$27,KP19&gt;=KV$31,KO19&lt;&gt;""),AND(KT19&gt;=KV$27,KU19&gt;=KV$31,KT19&lt;&gt;""),AND(LQ19&gt;=LX$27,LR19&gt;=LX$31,LQ19&lt;&gt;""),AND(LV19&gt;=LX$27,LW19&gt;=LX$31,LV19&lt;&gt;""),AND(MS19&gt;=MZ$27,MT19&gt;=MZ$31,MS19&lt;&gt;""),AND(MX19&gt;=MZ$27,MY19&gt;=MZ$31,MX19&lt;&gt;""),AND(NU19&gt;=OB$27,NV19&gt;=OB$31,NU19&lt;&gt;""),AND(NZ19&gt;=OB$27,OA19&gt;=OB$31,NZ19&lt;&gt;""),AND(OW19&gt;=PD$27,OX19&gt;=PD$31,OW19&lt;&gt;""),AND(PB19&gt;=PD$27,PC19&gt;=PD$31,PB19&lt;&gt;""),AND(PY19&gt;=QF$27,PZ19&gt;=QF$31,PY19&lt;&gt;""),AND(QD19&gt;=QF$27,QE19&gt;=QF$31,QD19&lt;&gt;"")),"P","")</f>
        <v/>
      </c>
      <c r="I19" s="3" t="str">
        <f>IF(OR(AND(AS19&gt;=AY$31,AS19&lt;&gt;"",AQ19=""),AND(AX19&gt;=AY$31,AX19&lt;&gt;"",AQ19=""),AND(BV19&gt;=CB$31,BV19&lt;&gt;"",BT19=""),AND(CA19&gt;=CB$31,CA19&lt;&gt;"",BT19=""),AND(CY19&gt;=DE$31,CY19&lt;&gt;"",CW19=""),AND(DD19&gt;=DE$31,DD19&lt;&gt;"",CW19=""),AND(ED19&gt;=EJ$31,ED19&lt;&gt;""),AND(EI19&gt;=EJ$31,EI19&lt;&gt;""),AND(FF19&gt;=FL$31,FF19&lt;&gt;""),AND(FK19&gt;=FL$31,FK19&lt;&gt;""),AND(GH19&gt;=GN$31,GH19&lt;&gt;""),AND(GM19&gt;=GN$31,GM19&lt;&gt;""),AND(HJ19&gt;=HP$31,HJ19&lt;&gt;""),AND(HO19&gt;=HP$31,HO19&lt;&gt;""),AND(IL19&gt;=IR$31,IL19&lt;&gt;""),AND(IQ19&gt;=IR$31,IQ19&lt;&gt;""),AND(JN19&gt;=JT$31,JN19&lt;&gt;""),AND(JS19&gt;=JT$31,JS19&lt;&gt;""),AND(KP19&gt;=KV$31,KP19&lt;&gt;""),AND(KU19&gt;=KV$31,KU19&lt;&gt;""),AND(LR19&gt;=LX$31,LR19&lt;&gt;""),AND(LW19&gt;=LX$31,LW19&lt;&gt;""),AND(MT19&gt;=MZ$31,MT19&lt;&gt;""),AND(MY19&gt;=MZ$31,MY19&lt;&gt;""),AND(NV19&gt;=OB$31,NV19&lt;&gt;""),AND(OA19&gt;=OB$31,OA19&lt;&gt;""),AND(OX19&gt;=PD$31,OX19&lt;&gt;""),AND(PC19&gt;=PD$31,PC19&lt;&gt;""),AND(PZ19&gt;=QF$31,PZ19&lt;&gt;""),AND(QE19&gt;=QF$31,QE19&lt;&gt;"")),"P","")</f>
        <v/>
      </c>
      <c r="J19" s="36" t="str">
        <f>IF(AND(I19="P",H19=""),"No DD",IF(OR(AND(AU19&gt;=AY$30,AV19&gt;=AY$34,AU19&lt;&gt;"",AQ19=""),AND(BX19&gt;=CB$30,BY19&gt;=CB$34,BX19&lt;&gt;"",BT19=""),AND(DA19&gt;=DE$30,DB19&gt;=DE$34,DA19&lt;&gt;"",CW19=""),AND(EF19&gt;=EJ$30,EG19&gt;=EJ$34,EF19&lt;&gt;""),AND(FH19&gt;=FL$30,FI19&gt;=FL$34,FH19&lt;&gt;""),AND(GJ19&gt;=GN$30,GK19&gt;=GN$34,GJ19&lt;&gt;""),AND(HL19&gt;=HP$30,HM19&gt;=HP$34,HL19&lt;&gt;""),AND(IN19&gt;=IR$30,IO19&gt;=IR$34,IN19&lt;&gt;""),AND(JP19&gt;=JT$30,JQ19&gt;=JT$34,JP19&lt;&gt;""),AND(KR19&gt;=KV$30,KS19&gt;=KV$34,KR19&lt;&gt;""),AND(LT19&gt;=LX$30,LU19&gt;=LX$34,LT19&lt;&gt;""),AND(MV19&gt;=MZ$30,MW19&gt;=MZ$34,MV19&lt;&gt;""),AND(NX19&gt;=OB$30,NY19&gt;=OB$34,NX19&lt;&gt;""),AND(OZ19&gt;=PD$30,PA19&gt;=PD$34,OZ19&lt;&gt;""),AND(QB19&gt;=QF$30,QC19&gt;=QF$34,QB19&lt;&gt;"")),"Merit",IF(OR(AND(AU19&gt;=AY$29,AV19&gt;=AY$33,AU19&lt;&gt;"",AQ19=""),AND(BX19&gt;=CB$29,BY19&gt;=CB$33,BX19&lt;&gt;"",BT19=""),AND(DA19&gt;=DE$29,DB19&gt;=DE$33,DA19&lt;&gt;"",CW19=""),AND(EF19&gt;=EJ$29,EG19&gt;=EJ$33,EF19&lt;&gt;""),AND(FH19&gt;=FL$29,FI19&gt;=FL$33,FH19&lt;&gt;""),AND(GJ19&gt;=GN$29,GK19&gt;=GN$33,GJ19&lt;&gt;""),AND(HL19&gt;=HP$29,HM19&gt;=HP$33,HL19&lt;&gt;""),AND(IN19&gt;=IR$29,IO19&gt;=IR$33,IN19&lt;&gt;""),AND(JP19&gt;=JT$29,JQ19&gt;=JT$33,JP19&lt;&gt;""),AND(KR19&gt;=KV$29,KS19&gt;=KV$33,KR19&lt;&gt;""),AND(LT19&gt;=LX$29,LU19&gt;=LX$33,LT19&lt;&gt;""),AND(MV19&gt;=MZ$29,MW19&gt;=MZ$33,MV19&lt;&gt;""),AND(NX19&gt;=OB$29,NY19&gt;=OB$33,NX19&lt;&gt;""),AND(OZ19&gt;=PD$29,PA19&gt;=PD$33,OZ19&lt;&gt;""),AND(QB19&gt;=QF$29,QC19&gt;=QF$33,QB19&lt;&gt;"")),"Excellence",IF(K19="P","Worlds Team",IF(H19="P","National Team","")))))</f>
        <v/>
      </c>
      <c r="K19" s="3" t="str">
        <f>IF(OR(AND(AU19&gt;=AY$28,AV19&gt;=AY$32,AU19&lt;&gt;"",AQ19=""),AND(BX19&gt;=CB$28,BY19&gt;=CB$32,BX19&lt;&gt;"",BT19=""),AND(DA19&gt;=DE$28,DB19&gt;=DE$32,DA19&lt;&gt;"",CW19=""),AND(EF19&gt;=EJ$28,EG19&gt;=EJ$32,EF19&lt;&gt;""),AND(FH19&gt;=FL$28,FI19&gt;=FL$32,FH19&lt;&gt;""),AND(GJ19&gt;=GN$28,GK19&gt;=GN$32,GJ19&lt;&gt;""),AND(HL19&gt;=HP$28,HM19&gt;=HP$32,HL19&lt;&gt;""),AND(IN19&gt;=IR$28,IO19&gt;=IR$32,IN19&lt;&gt;""),AND(JP19&gt;=JT$28,JQ19&gt;=JT$32,JP19&lt;&gt;""),AND(KR19&gt;=KV$28,KS19&gt;=KV$32,KR19&lt;&gt;""),AND(LT19&gt;=LX$28,LU19&gt;=LX$32,LT19&lt;&gt;""),AND(MV19&gt;=MZ$28,MW19&gt;=MZ$32,MV19&lt;&gt;""),AND(NX19&gt;=OB$28,NY19&gt;=OB$32,NX19&lt;&gt;""),AND(OZ19&gt;=PD$28,PA19&gt;=PD$32,OZ19&lt;&gt;""),AND(QB19&gt;=QF$28,QC19&gt;=QF$32,QB19&lt;&gt;"")),"P","")</f>
        <v/>
      </c>
      <c r="L19" s="8">
        <f>IF(COUNT(AS19,BV19,CY19)&gt;0,LARGE((AS19,BV19,CY19),1),0)</f>
        <v>35.200000000000003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34.099999999999994</v>
      </c>
      <c r="O19" s="8" t="str">
        <f>IF(N19=0,"",IF(N19=CY19,$CC$1,IF(N19=BV19,$AZ$1,IF(N19=AS19,$W$1,""))))</f>
        <v>2024 Elite Canada</v>
      </c>
      <c r="P19" s="8">
        <f>IF(COUNT(AT19,BW19,CZ19)&gt;0,LARGE((AT19,BW19,CZ19),1),0)</f>
        <v>19.3</v>
      </c>
      <c r="Q19" s="8" t="str">
        <f>IF(P19=0,"",IF(P19=CZ19,$CC$1,IF(P19=BW19,$AZ$1,IF(P19=AT19,$W$1,""))))</f>
        <v>2024 Elite Canada</v>
      </c>
      <c r="R19" s="8">
        <f>IF(MAX(AX19,CA19,DD19)&gt;0,MAX(AX19,CA19,DD19),0)</f>
        <v>39.499999999999993</v>
      </c>
      <c r="S19" s="8" t="str">
        <f>IF(R19=0,"",IF(R19=DD19,$CC$1,IF(R19=CA19,$AZ$1,IF(R19=AX19,$W$1,""))))</f>
        <v>2024 Elite Canada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16.7</v>
      </c>
      <c r="BA19" s="18">
        <v>1.2</v>
      </c>
      <c r="BB19" s="18">
        <v>0</v>
      </c>
      <c r="BC19" s="18">
        <v>0</v>
      </c>
      <c r="BD19" s="18">
        <v>14</v>
      </c>
      <c r="BE19" s="18">
        <v>1.9</v>
      </c>
      <c r="BF19" s="18">
        <v>0</v>
      </c>
      <c r="BG19" s="18">
        <v>0.3</v>
      </c>
      <c r="BH19" s="18">
        <v>15.8</v>
      </c>
      <c r="BI19" s="18">
        <v>3.2</v>
      </c>
      <c r="BJ19" s="18">
        <v>0</v>
      </c>
      <c r="BK19" s="18">
        <v>0.3</v>
      </c>
      <c r="BL19" s="18">
        <v>18</v>
      </c>
      <c r="BM19" s="18">
        <v>2.2999999999999998</v>
      </c>
      <c r="BN19" s="18">
        <v>0.7</v>
      </c>
      <c r="BO19" s="18">
        <v>0</v>
      </c>
      <c r="BP19" s="18">
        <v>17</v>
      </c>
      <c r="BQ19" s="18">
        <v>2.8</v>
      </c>
      <c r="BR19" s="18">
        <v>0.2</v>
      </c>
      <c r="BS19" s="18">
        <v>0.3</v>
      </c>
      <c r="BT19" s="28"/>
      <c r="BU19" s="11">
        <f>IF(SUM(BA19,BE19)&gt;0,SUM(BA19,BE19),"")</f>
        <v>3.0999999999999996</v>
      </c>
      <c r="BV19" s="11">
        <f>IF(SUM(AZ19:BA19,BC19:BE19,BG19)-BB19-BF19&gt;0,SUM(AZ19:BA19,BC19:BE19,BG19)-BB19-BF19,"")</f>
        <v>34.099999999999994</v>
      </c>
      <c r="BW19" s="11">
        <f>IF(SUM(BH19:BI19,BK19)-BJ19&gt;0,SUM(BH19:BI19,BK19)-BJ19,"")</f>
        <v>19.3</v>
      </c>
      <c r="BX19" s="11">
        <f>IF(SUM(BA19,BE19,BI19)&gt;0,SUM(BA19,BE19,BI19),"")</f>
        <v>6.3</v>
      </c>
      <c r="BY19" s="11">
        <f>IF(SUM(BV19,BW19)&gt;0,SUM(BV19,BW19),"")</f>
        <v>53.399999999999991</v>
      </c>
      <c r="BZ19" s="11">
        <f>IF(SUM(BM19,BQ19)&gt;0,SUM(BM19,BQ19),"")</f>
        <v>5.0999999999999996</v>
      </c>
      <c r="CA19" s="11">
        <f>IF(SUM(BL19:BM19,BO19:BQ19,BS19)-SUM(BN19,BR19)&gt;0,SUM(BL19:BM19,BO19:BQ19,BS19)-SUM(BN19,BR19),"")</f>
        <v>39.499999999999993</v>
      </c>
      <c r="CB19" s="11">
        <f>IF(SUM(BV19,BW19,CA19)&gt;0,SUM(BV19,BW19,CA19),"")</f>
        <v>92.899999999999977</v>
      </c>
      <c r="CC19" s="19">
        <v>15.4</v>
      </c>
      <c r="CD19" s="19">
        <v>2.9</v>
      </c>
      <c r="CE19" s="19">
        <v>0.5</v>
      </c>
      <c r="CF19" s="19">
        <v>0.3</v>
      </c>
      <c r="CG19" s="19">
        <v>17.3</v>
      </c>
      <c r="CH19" s="19">
        <v>2.4</v>
      </c>
      <c r="CI19" s="19">
        <v>2.6</v>
      </c>
      <c r="CJ19" s="19">
        <v>0</v>
      </c>
      <c r="CK19" s="19">
        <v>15.8</v>
      </c>
      <c r="CL19" s="19">
        <v>2</v>
      </c>
      <c r="CM19" s="19">
        <v>0</v>
      </c>
      <c r="CN19" s="19">
        <v>0.3</v>
      </c>
      <c r="CO19" s="19">
        <v>16.7</v>
      </c>
      <c r="CP19" s="19">
        <v>1.3</v>
      </c>
      <c r="CQ19" s="19">
        <v>0</v>
      </c>
      <c r="CR19" s="19">
        <v>0</v>
      </c>
      <c r="CS19" s="19">
        <v>17.2</v>
      </c>
      <c r="CT19" s="19">
        <v>2.9</v>
      </c>
      <c r="CU19" s="19">
        <v>0.1</v>
      </c>
      <c r="CV19" s="19">
        <v>0.3</v>
      </c>
      <c r="CW19" s="27"/>
      <c r="CX19" s="40">
        <f>IF(SUM(CD19,CH19)&gt;0,SUM(CD19,CH19),"")</f>
        <v>5.3</v>
      </c>
      <c r="CY19" s="40">
        <f>IF(SUM(CC19:CD19,CF19:CH19,CJ19)-CE19-CI19&gt;0,SUM(CC19:CD19,CF19:CH19,CJ19)-CE19-CI19,"")</f>
        <v>35.200000000000003</v>
      </c>
      <c r="CZ19" s="40">
        <f>IF(SUM(CK19:CL19,CN19)-CM19&gt;0,SUM(CK19:CL19,CN19)-CM19,"")</f>
        <v>18.100000000000001</v>
      </c>
      <c r="DA19" s="40">
        <f>IF(SUM(CD19,CH19,CL19)&gt;0,SUM(CD19,CH19,CL19),"")</f>
        <v>7.3</v>
      </c>
      <c r="DB19" s="40">
        <f>IF(SUM(CY19,CZ19)&gt;0,SUM(CY19,CZ19),"")</f>
        <v>53.300000000000004</v>
      </c>
      <c r="DC19" s="40">
        <f>IF(SUM(CP19,CT19)&gt;0,SUM(CP19,CT19),"")</f>
        <v>4.2</v>
      </c>
      <c r="DD19" s="40">
        <f>IF(SUM(CO19:CP19,CR19:CT19,CV19)-SUM(CQ19,CU19)&gt;0,SUM(CO19:CP19,CR19:CT19,CV19)-SUM(CQ19,CU19),"")</f>
        <v>38.299999999999997</v>
      </c>
      <c r="DE19" s="40">
        <f>IF(SUM(CY19,CZ19,DD19)&gt;0,SUM(CY19,CZ19,DD19),"")</f>
        <v>91.6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16.05</v>
      </c>
      <c r="QH19" s="22">
        <f>IF($CW19="P",CD19,(CD19+BA19)/2)</f>
        <v>2.0499999999999998</v>
      </c>
      <c r="QI19" s="22">
        <f>IF($CW19="P",CE19,(CE19+BB19)/2)</f>
        <v>0.25</v>
      </c>
      <c r="QJ19" s="22">
        <f>IF($CW19="P",CF19,(CF19+BC19)/2)</f>
        <v>0.15</v>
      </c>
      <c r="QK19" s="22">
        <f>IF($CW19="P",CG19,(CG19+BD19)/2)</f>
        <v>15.65</v>
      </c>
      <c r="QL19" s="22">
        <f>IF($CW19="P",CH19,(CH19+BE19)/2)</f>
        <v>2.15</v>
      </c>
      <c r="QM19" s="22">
        <f>IF($CW19="P",CI19,(CI19+BF19)/2)</f>
        <v>1.3</v>
      </c>
      <c r="QN19" s="22">
        <f>IF($CW19="P",CJ19,(CJ19+BG19)/2)</f>
        <v>0.15</v>
      </c>
      <c r="QO19" s="22">
        <f>IF($CW19="P",CK19,(CK19+BH19)/2)</f>
        <v>15.8</v>
      </c>
      <c r="QP19" s="22">
        <f>IF($CW19="P",CL19,(CL19+BI19)/2)</f>
        <v>2.6</v>
      </c>
      <c r="QQ19" s="22">
        <f>IF($CW19="P",CM19,(CM19+BJ19)/2)</f>
        <v>0</v>
      </c>
      <c r="QR19" s="22">
        <f>IF($CW19="P",CN19,(CN19+BK19)/2)</f>
        <v>0.3</v>
      </c>
      <c r="QS19" s="22">
        <f>IF($CW19="P",CO19,(CO19+BL19)/2)</f>
        <v>17.350000000000001</v>
      </c>
      <c r="QT19" s="22">
        <f>IF($CW19="P",CP19,(CP19+BM19)/2)</f>
        <v>1.7999999999999998</v>
      </c>
      <c r="QU19" s="22">
        <f>IF($CW19="P",CQ19,(CQ19+BN19)/2)</f>
        <v>0.35</v>
      </c>
      <c r="QV19" s="22">
        <f>IF($CW19="P",CR19,(CR19+BO19)/2)</f>
        <v>0</v>
      </c>
      <c r="QW19" s="22">
        <f>IF($CW19="P",CS19,(CS19+BP19)/2)</f>
        <v>17.100000000000001</v>
      </c>
      <c r="QX19" s="22">
        <f>IF($CW19="P",CT19,(CT19+BQ19)/2)</f>
        <v>2.8499999999999996</v>
      </c>
      <c r="QY19" s="22">
        <f>IF($CW19="P",CU19,(CU19+BR19)/2)</f>
        <v>0.15000000000000002</v>
      </c>
      <c r="QZ19" s="22">
        <f>IF($CW19="P",CV19,(CV19+BS19)/2)</f>
        <v>0.3</v>
      </c>
      <c r="RA19" s="27" t="s">
        <v>46</v>
      </c>
      <c r="RB19" s="40">
        <f>IF(SUM(QH19,QL19)&gt;0,SUM(QH19,QL19),"")</f>
        <v>4.1999999999999993</v>
      </c>
      <c r="RC19" s="40">
        <f>IF(SUM(QG19:QH19,QJ19:QL19,QN19)-QI19-QM19&gt;0,SUM(QG19:QH19,QJ19:QL19,QN19)-QI19-QM19,"")</f>
        <v>34.65</v>
      </c>
      <c r="RD19" s="40">
        <f>IF(SUM(QO19:QP19,QR19)-QQ19&gt;0,SUM(QO19:QP19,QR19)-QQ19,"")</f>
        <v>18.700000000000003</v>
      </c>
      <c r="RE19" s="40">
        <f>IF(SUM(QH19,QL19,QP19)&gt;0,SUM(QH19,QL19,QP19),"")</f>
        <v>6.7999999999999989</v>
      </c>
      <c r="RF19" s="40">
        <f>IF(SUM(RC19,RD19)&gt;0,SUM(RC19,RD19),"")</f>
        <v>53.35</v>
      </c>
      <c r="RG19" s="40">
        <f>IF(SUM(QT19,QX19)&gt;0,SUM(QT19,QX19),"")</f>
        <v>4.6499999999999995</v>
      </c>
      <c r="RH19" s="40">
        <f>IF(SUM(QS19:QT19,QV19:QX19,QZ19)-SUM(QU19,QY19)&gt;0,SUM(QS19:QT19,QV19:QX19,QZ19)-SUM(QU19,QY19),"")</f>
        <v>38.9</v>
      </c>
      <c r="RI19" s="40">
        <f>IF(SUM(RC19,RD19,RH19)&gt;0,SUM(RC19,RD19,RH19),"")</f>
        <v>92.25</v>
      </c>
    </row>
    <row r="20" spans="1:477" x14ac:dyDescent="0.2">
      <c r="A20" s="4" t="str" cm="1">
        <f t="array" ref="A20">IF(AND(J20&lt;&gt;"",J20&lt;&gt;"No DD"),SUMPRODUCT((J$4:J$25&lt;&gt;"")*(J$4:J$25&lt;&gt;"No DD")*(F$4:F$25&gt;F20))+1,IF(J20="No DD",SUMPRODUCT((J$4:J$25="No DD")*(F$4:F$25&gt;F20))+1+SUMPRODUCT((J$4:J$25&lt;&gt;"")*(J$4:J$25&lt;&gt;"No DD")),""))</f>
        <v/>
      </c>
      <c r="B20" s="4" t="str" cm="1">
        <f t="array" ref="B20">IF(AND(J20&lt;&gt;"",J20&lt;&gt;"No DD",G20=""),SUMPRODUCT((J$4:J$25&lt;&gt;"")*(J$4:J$25&lt;&gt;"No DD")*(G$4:G$25="")*(F$4:F$25&gt;F20))+1,IF(J20="No DD",SUMPRODUCT((J$4:J$25="No DD")*(F$4:F$25&gt;F20)*(G$4:G$25=""))+1+SUMPRODUCT((J$4:J$25&lt;&gt;"")*(G$4:G$25="")*(J$4:J$25&lt;&gt;"No DD")),""))</f>
        <v/>
      </c>
      <c r="C20" s="5" t="s">
        <v>215</v>
      </c>
      <c r="D20" s="4" t="s">
        <v>5</v>
      </c>
      <c r="E20" s="4">
        <v>2007</v>
      </c>
      <c r="F20" s="9">
        <f>SUM(L20:T20)+SUM(L20:P20)*0.0000001+SUM(L20)*0.0000000000001</f>
        <v>126.60000878000359</v>
      </c>
      <c r="G20" s="66"/>
      <c r="H20" s="3" t="str">
        <f>IF(OR(AND(AR20&gt;=AY$27,AS20&gt;=AY$31,AR20&lt;&gt;"",AQ20=""),AND(AW20&gt;=AY$27,AX20&gt;=AY$31,AW20&lt;&gt;"",AQ20=""),AND(BU20&gt;=CB$27,BV20&gt;=CB$31,BU20&lt;&gt;"",BT20=""),AND(BZ20&gt;=CB$27,CA20&gt;=CB$31,BZ20&lt;&gt;"",BT20=""),AND(CX20&gt;=DE$27,CY20&gt;=DE$31,CX20&lt;&gt;"",CW20=""),AND(DC20&gt;=DE$27,DD20&gt;=DE$31,DC20&lt;&gt;""),AND(EC20&gt;=EJ$27,ED20&gt;=EJ$31,EC20&lt;&gt;""),AND(EH20&gt;=EJ$27,EI20&gt;=EJ$31,EH20&lt;&gt;""),AND(FE20&gt;=FL$27,FF20&gt;=FL$31,FE20&lt;&gt;""),AND(FJ20&gt;=FL$27,FK20&gt;=FL$31,FJ20&lt;&gt;""),AND(GG20&gt;=GN$27,GH20&gt;=GN$31,GG20&lt;&gt;""),AND(GL20&gt;=GN$27,GM20&gt;=GN$31,GL20&lt;&gt;""),AND(HI20&gt;=HP$27,HJ20&gt;=HP$31,HI20&lt;&gt;""),AND(HN20&gt;=HP$27,HO20&gt;=HP$31,HN20&lt;&gt;""),AND(IK20&gt;=IR$27,IL20&gt;=IR$31,IK20&lt;&gt;""),AND(IP20&gt;=IR$27,IQ20&gt;=IR$31,IP20&lt;&gt;""),AND(JM20&gt;=JT$27,JN20&gt;=JT$31,JM20&lt;&gt;""),AND(JR20&gt;=JT$27,JS20&gt;=JT$31,JR20&lt;&gt;""),AND(KO20&gt;=KV$27,KP20&gt;=KV$31,KO20&lt;&gt;""),AND(KT20&gt;=KV$27,KU20&gt;=KV$31,KT20&lt;&gt;""),AND(LQ20&gt;=LX$27,LR20&gt;=LX$31,LQ20&lt;&gt;""),AND(LV20&gt;=LX$27,LW20&gt;=LX$31,LV20&lt;&gt;""),AND(MS20&gt;=MZ$27,MT20&gt;=MZ$31,MS20&lt;&gt;""),AND(MX20&gt;=MZ$27,MY20&gt;=MZ$31,MX20&lt;&gt;""),AND(NU20&gt;=OB$27,NV20&gt;=OB$31,NU20&lt;&gt;""),AND(NZ20&gt;=OB$27,OA20&gt;=OB$31,NZ20&lt;&gt;""),AND(OW20&gt;=PD$27,OX20&gt;=PD$31,OW20&lt;&gt;""),AND(PB20&gt;=PD$27,PC20&gt;=PD$31,PB20&lt;&gt;""),AND(PY20&gt;=QF$27,PZ20&gt;=QF$31,PY20&lt;&gt;""),AND(QD20&gt;=QF$27,QE20&gt;=QF$31,QD20&lt;&gt;"")),"P","")</f>
        <v/>
      </c>
      <c r="I20" s="3" t="str">
        <f>IF(OR(AND(AS20&gt;=AY$31,AS20&lt;&gt;"",AQ20=""),AND(AX20&gt;=AY$31,AX20&lt;&gt;"",AQ20=""),AND(BV20&gt;=CB$31,BV20&lt;&gt;"",BT20=""),AND(CA20&gt;=CB$31,CA20&lt;&gt;"",BT20=""),AND(CY20&gt;=DE$31,CY20&lt;&gt;"",CW20=""),AND(DD20&gt;=DE$31,DD20&lt;&gt;"",CW20=""),AND(ED20&gt;=EJ$31,ED20&lt;&gt;""),AND(EI20&gt;=EJ$31,EI20&lt;&gt;""),AND(FF20&gt;=FL$31,FF20&lt;&gt;""),AND(FK20&gt;=FL$31,FK20&lt;&gt;""),AND(GH20&gt;=GN$31,GH20&lt;&gt;""),AND(GM20&gt;=GN$31,GM20&lt;&gt;""),AND(HJ20&gt;=HP$31,HJ20&lt;&gt;""),AND(HO20&gt;=HP$31,HO20&lt;&gt;""),AND(IL20&gt;=IR$31,IL20&lt;&gt;""),AND(IQ20&gt;=IR$31,IQ20&lt;&gt;""),AND(JN20&gt;=JT$31,JN20&lt;&gt;""),AND(JS20&gt;=JT$31,JS20&lt;&gt;""),AND(KP20&gt;=KV$31,KP20&lt;&gt;""),AND(KU20&gt;=KV$31,KU20&lt;&gt;""),AND(LR20&gt;=LX$31,LR20&lt;&gt;""),AND(LW20&gt;=LX$31,LW20&lt;&gt;""),AND(MT20&gt;=MZ$31,MT20&lt;&gt;""),AND(MY20&gt;=MZ$31,MY20&lt;&gt;""),AND(NV20&gt;=OB$31,NV20&lt;&gt;""),AND(OA20&gt;=OB$31,OA20&lt;&gt;""),AND(OX20&gt;=PD$31,OX20&lt;&gt;""),AND(PC20&gt;=PD$31,PC20&lt;&gt;""),AND(PZ20&gt;=QF$31,PZ20&lt;&gt;""),AND(QE20&gt;=QF$31,QE20&lt;&gt;"")),"P","")</f>
        <v/>
      </c>
      <c r="J20" s="36" t="str">
        <f>IF(AND(I20="P",H20=""),"No DD",IF(OR(AND(AU20&gt;=AY$30,AV20&gt;=AY$34,AU20&lt;&gt;"",AQ20=""),AND(BX20&gt;=CB$30,BY20&gt;=CB$34,BX20&lt;&gt;"",BT20=""),AND(DA20&gt;=DE$30,DB20&gt;=DE$34,DA20&lt;&gt;"",CW20=""),AND(EF20&gt;=EJ$30,EG20&gt;=EJ$34,EF20&lt;&gt;""),AND(FH20&gt;=FL$30,FI20&gt;=FL$34,FH20&lt;&gt;""),AND(GJ20&gt;=GN$30,GK20&gt;=GN$34,GJ20&lt;&gt;""),AND(HL20&gt;=HP$30,HM20&gt;=HP$34,HL20&lt;&gt;""),AND(IN20&gt;=IR$30,IO20&gt;=IR$34,IN20&lt;&gt;""),AND(JP20&gt;=JT$30,JQ20&gt;=JT$34,JP20&lt;&gt;""),AND(KR20&gt;=KV$30,KS20&gt;=KV$34,KR20&lt;&gt;""),AND(LT20&gt;=LX$30,LU20&gt;=LX$34,LT20&lt;&gt;""),AND(MV20&gt;=MZ$30,MW20&gt;=MZ$34,MV20&lt;&gt;""),AND(NX20&gt;=OB$30,NY20&gt;=OB$34,NX20&lt;&gt;""),AND(OZ20&gt;=PD$30,PA20&gt;=PD$34,OZ20&lt;&gt;""),AND(QB20&gt;=QF$30,QC20&gt;=QF$34,QB20&lt;&gt;"")),"Merit",IF(OR(AND(AU20&gt;=AY$29,AV20&gt;=AY$33,AU20&lt;&gt;"",AQ20=""),AND(BX20&gt;=CB$29,BY20&gt;=CB$33,BX20&lt;&gt;"",BT20=""),AND(DA20&gt;=DE$29,DB20&gt;=DE$33,DA20&lt;&gt;"",CW20=""),AND(EF20&gt;=EJ$29,EG20&gt;=EJ$33,EF20&lt;&gt;""),AND(FH20&gt;=FL$29,FI20&gt;=FL$33,FH20&lt;&gt;""),AND(GJ20&gt;=GN$29,GK20&gt;=GN$33,GJ20&lt;&gt;""),AND(HL20&gt;=HP$29,HM20&gt;=HP$33,HL20&lt;&gt;""),AND(IN20&gt;=IR$29,IO20&gt;=IR$33,IN20&lt;&gt;""),AND(JP20&gt;=JT$29,JQ20&gt;=JT$33,JP20&lt;&gt;""),AND(KR20&gt;=KV$29,KS20&gt;=KV$33,KR20&lt;&gt;""),AND(LT20&gt;=LX$29,LU20&gt;=LX$33,LT20&lt;&gt;""),AND(MV20&gt;=MZ$29,MW20&gt;=MZ$33,MV20&lt;&gt;""),AND(NX20&gt;=OB$29,NY20&gt;=OB$33,NX20&lt;&gt;""),AND(OZ20&gt;=PD$29,PA20&gt;=PD$33,OZ20&lt;&gt;""),AND(QB20&gt;=QF$29,QC20&gt;=QF$33,QB20&lt;&gt;"")),"Excellence",IF(K20="P","Worlds Team",IF(H20="P","National Team","")))))</f>
        <v/>
      </c>
      <c r="K20" s="3" t="str">
        <f>IF(OR(AND(AU20&gt;=AY$28,AV20&gt;=AY$32,AU20&lt;&gt;"",AQ20=""),AND(BX20&gt;=CB$28,BY20&gt;=CB$32,BX20&lt;&gt;"",BT20=""),AND(DA20&gt;=DE$28,DB20&gt;=DE$32,DA20&lt;&gt;"",CW20=""),AND(EF20&gt;=EJ$28,EG20&gt;=EJ$32,EF20&lt;&gt;""),AND(FH20&gt;=FL$28,FI20&gt;=FL$32,FH20&lt;&gt;""),AND(GJ20&gt;=GN$28,GK20&gt;=GN$32,GJ20&lt;&gt;""),AND(HL20&gt;=HP$28,HM20&gt;=HP$32,HL20&lt;&gt;""),AND(IN20&gt;=IR$28,IO20&gt;=IR$32,IN20&lt;&gt;""),AND(JP20&gt;=JT$28,JQ20&gt;=JT$32,JP20&lt;&gt;""),AND(KR20&gt;=KV$28,KS20&gt;=KV$32,KR20&lt;&gt;""),AND(LT20&gt;=LX$28,LU20&gt;=LX$32,LT20&lt;&gt;""),AND(MV20&gt;=MZ$28,MW20&gt;=MZ$32,MV20&lt;&gt;""),AND(NX20&gt;=OB$28,NY20&gt;=OB$32,NX20&lt;&gt;""),AND(OZ20&gt;=PD$28,PA20&gt;=PD$32,OZ20&lt;&gt;""),AND(QB20&gt;=QF$28,QC20&gt;=QF$32,QB20&lt;&gt;"")),"P","")</f>
        <v/>
      </c>
      <c r="L20" s="8">
        <f>IF(COUNT(AS20,BV20,CY20)&gt;0,LARGE((AS20,BV20,CY20),1),0)</f>
        <v>35.6</v>
      </c>
      <c r="M20" s="8" t="str">
        <f>IF(L20=0,"",IF(L20=CY20,$CC$1,IF(L20=BV20,$AZ$1,IF(L20=AS20,$W$1,""))))</f>
        <v>2024 Nationals</v>
      </c>
      <c r="N20" s="8">
        <f>IF(COUNT(AS20,BV20,CY20)&gt;1,LARGE((AS20,BV20,CY20),2),0)</f>
        <v>32.800000000000004</v>
      </c>
      <c r="O20" s="8" t="str">
        <f>IF(N20=0,"",IF(N20=CY20,$CC$1,IF(N20=BV20,$AZ$1,IF(N20=AS20,$W$1,""))))</f>
        <v>2024 Elite Canada</v>
      </c>
      <c r="P20" s="8">
        <f>IF(COUNT(AT20,BW20,CZ20)&gt;0,LARGE((AT20,BW20,CZ20),1),0)</f>
        <v>19.399999999999999</v>
      </c>
      <c r="Q20" s="8" t="str">
        <f>IF(P20=0,"",IF(P20=CZ20,$CC$1,IF(P20=BW20,$AZ$1,IF(P20=AT20,$W$1,""))))</f>
        <v>2024 Nationals</v>
      </c>
      <c r="R20" s="8">
        <f>IF(MAX(AX20,CA20,DD20)&gt;0,MAX(AX20,CA20,DD20),0)</f>
        <v>38.800000000000004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>
        <v>16.100000000000001</v>
      </c>
      <c r="BA20" s="18">
        <v>2.2000000000000002</v>
      </c>
      <c r="BB20" s="18">
        <v>0.8</v>
      </c>
      <c r="BC20" s="18">
        <v>0</v>
      </c>
      <c r="BD20" s="18">
        <v>16.3</v>
      </c>
      <c r="BE20" s="18">
        <v>2</v>
      </c>
      <c r="BF20" s="18">
        <v>3</v>
      </c>
      <c r="BG20" s="18">
        <v>0</v>
      </c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>
        <f>IF(SUM(BA20,BE20)&gt;0,SUM(BA20,BE20),"")</f>
        <v>4.2</v>
      </c>
      <c r="BV20" s="11">
        <f>IF(SUM(AZ20:BA20,BC20:BE20,BG20)-BB20-BF20&gt;0,SUM(AZ20:BA20,BC20:BE20,BG20)-BB20-BF20,"")</f>
        <v>32.800000000000004</v>
      </c>
      <c r="BW20" s="11" t="str">
        <f>IF(SUM(BH20:BI20,BK20)-BJ20&gt;0,SUM(BH20:BI20,BK20)-BJ20,"")</f>
        <v/>
      </c>
      <c r="BX20" s="11">
        <f>IF(SUM(BA20,BE20,BI20)&gt;0,SUM(BA20,BE20,BI20),"")</f>
        <v>4.2</v>
      </c>
      <c r="BY20" s="11">
        <f>IF(SUM(BV20,BW20)&gt;0,SUM(BV20,BW20),"")</f>
        <v>32.800000000000004</v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>
        <f>IF(SUM(BV20,BW20,CA20)&gt;0,SUM(BV20,BW20,CA20),"")</f>
        <v>32.800000000000004</v>
      </c>
      <c r="CC20" s="19">
        <v>17.8</v>
      </c>
      <c r="CD20" s="19">
        <v>1.5</v>
      </c>
      <c r="CE20" s="19">
        <v>1</v>
      </c>
      <c r="CF20" s="19">
        <v>0</v>
      </c>
      <c r="CG20" s="19">
        <v>15.6</v>
      </c>
      <c r="CH20" s="19">
        <v>3.5</v>
      </c>
      <c r="CI20" s="19">
        <v>2.4</v>
      </c>
      <c r="CJ20" s="19">
        <v>0.6</v>
      </c>
      <c r="CK20" s="19">
        <v>16.3</v>
      </c>
      <c r="CL20" s="19">
        <v>2.9</v>
      </c>
      <c r="CM20" s="19">
        <v>0.1</v>
      </c>
      <c r="CN20" s="19">
        <v>0.3</v>
      </c>
      <c r="CO20" s="19">
        <v>15.5</v>
      </c>
      <c r="CP20" s="19">
        <v>3.5</v>
      </c>
      <c r="CQ20" s="19">
        <v>0</v>
      </c>
      <c r="CR20" s="19">
        <v>0.6</v>
      </c>
      <c r="CS20" s="19">
        <v>15.4</v>
      </c>
      <c r="CT20" s="19">
        <v>3.2</v>
      </c>
      <c r="CU20" s="19">
        <v>0</v>
      </c>
      <c r="CV20" s="19">
        <v>0.6</v>
      </c>
      <c r="CW20" s="27"/>
      <c r="CX20" s="40">
        <f>IF(SUM(CD20,CH20)&gt;0,SUM(CD20,CH20),"")</f>
        <v>5</v>
      </c>
      <c r="CY20" s="40">
        <f>IF(SUM(CC20:CD20,CF20:CH20,CJ20)-CE20-CI20&gt;0,SUM(CC20:CD20,CF20:CH20,CJ20)-CE20-CI20,"")</f>
        <v>35.6</v>
      </c>
      <c r="CZ20" s="40">
        <f>IF(SUM(CK20:CL20,CN20)-CM20&gt;0,SUM(CK20:CL20,CN20)-CM20,"")</f>
        <v>19.399999999999999</v>
      </c>
      <c r="DA20" s="40">
        <f>IF(SUM(CD20,CH20,CL20)&gt;0,SUM(CD20,CH20,CL20),"")</f>
        <v>7.9</v>
      </c>
      <c r="DB20" s="40">
        <f>IF(SUM(CY20,CZ20)&gt;0,SUM(CY20,CZ20),"")</f>
        <v>55</v>
      </c>
      <c r="DC20" s="40">
        <f>IF(SUM(CP20,CT20)&gt;0,SUM(CP20,CT20),"")</f>
        <v>6.7</v>
      </c>
      <c r="DD20" s="40">
        <f>IF(SUM(CO20:CP20,CR20:CT20,CV20)-SUM(CQ20,CU20)&gt;0,SUM(CO20:CP20,CR20:CT20,CV20)-SUM(CQ20,CU20),"")</f>
        <v>38.800000000000004</v>
      </c>
      <c r="DE20" s="40">
        <f>IF(SUM(CY20,CZ20,DD20)&gt;0,SUM(CY20,CZ20,DD20),"")</f>
        <v>93.800000000000011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16.950000000000003</v>
      </c>
      <c r="QH20" s="22">
        <f>IF($CW20="P",CD20,(CD20+BA20)/2)</f>
        <v>1.85</v>
      </c>
      <c r="QI20" s="22">
        <f>IF($CW20="P",CE20,(CE20+BB20)/2)</f>
        <v>0.9</v>
      </c>
      <c r="QJ20" s="22">
        <f>IF($CW20="P",CF20,(CF20+BC20)/2)</f>
        <v>0</v>
      </c>
      <c r="QK20" s="22">
        <f>IF($CW20="P",CG20,(CG20+BD20)/2)</f>
        <v>15.95</v>
      </c>
      <c r="QL20" s="22">
        <f>IF($CW20="P",CH20,(CH20+BE20)/2)</f>
        <v>2.75</v>
      </c>
      <c r="QM20" s="22">
        <f>IF($CW20="P",CI20,(CI20+BF20)/2)</f>
        <v>2.7</v>
      </c>
      <c r="QN20" s="22">
        <f>IF($CW20="P",CJ20,(CJ20+BG20)/2)</f>
        <v>0.3</v>
      </c>
      <c r="QO20" s="22">
        <f>IF($CW20="P",CK20,(CK20+BH20)/2)</f>
        <v>8.15</v>
      </c>
      <c r="QP20" s="22">
        <f>IF($CW20="P",CL20,(CL20+BI20)/2)</f>
        <v>1.45</v>
      </c>
      <c r="QQ20" s="22">
        <f>IF($CW20="P",CM20,(CM20+BJ20)/2)</f>
        <v>0.05</v>
      </c>
      <c r="QR20" s="22">
        <f>IF($CW20="P",CN20,(CN20+BK20)/2)</f>
        <v>0.15</v>
      </c>
      <c r="QS20" s="22">
        <f>IF($CW20="P",CO20,(CO20+BL20)/2)</f>
        <v>7.75</v>
      </c>
      <c r="QT20" s="22">
        <f>IF($CW20="P",CP20,(CP20+BM20)/2)</f>
        <v>1.75</v>
      </c>
      <c r="QU20" s="22">
        <f>IF($CW20="P",CQ20,(CQ20+BN20)/2)</f>
        <v>0</v>
      </c>
      <c r="QV20" s="22">
        <f>IF($CW20="P",CR20,(CR20+BO20)/2)</f>
        <v>0.3</v>
      </c>
      <c r="QW20" s="22">
        <f>IF($CW20="P",CS20,(CS20+BP20)/2)</f>
        <v>7.7</v>
      </c>
      <c r="QX20" s="22">
        <f>IF($CW20="P",CT20,(CT20+BQ20)/2)</f>
        <v>1.6</v>
      </c>
      <c r="QY20" s="22">
        <f>IF($CW20="P",CU20,(CU20+BR20)/2)</f>
        <v>0</v>
      </c>
      <c r="QZ20" s="22">
        <f>IF($CW20="P",CV20,(CV20+BS20)/2)</f>
        <v>0.3</v>
      </c>
      <c r="RA20" s="27" t="s">
        <v>46</v>
      </c>
      <c r="RB20" s="40">
        <f>IF(SUM(QH20,QL20)&gt;0,SUM(QH20,QL20),"")</f>
        <v>4.5999999999999996</v>
      </c>
      <c r="RC20" s="40">
        <f>IF(SUM(QG20:QH20,QJ20:QL20,QN20)-QI20-QM20&gt;0,SUM(QG20:QH20,QJ20:QL20,QN20)-QI20-QM20,"")</f>
        <v>34.199999999999996</v>
      </c>
      <c r="RD20" s="40">
        <f>IF(SUM(QO20:QP20,QR20)-QQ20&gt;0,SUM(QO20:QP20,QR20)-QQ20,"")</f>
        <v>9.6999999999999993</v>
      </c>
      <c r="RE20" s="40">
        <f>IF(SUM(QH20,QL20,QP20)&gt;0,SUM(QH20,QL20,QP20),"")</f>
        <v>6.05</v>
      </c>
      <c r="RF20" s="40">
        <f>IF(SUM(RC20,RD20)&gt;0,SUM(RC20,RD20),"")</f>
        <v>43.899999999999991</v>
      </c>
      <c r="RG20" s="40">
        <f>IF(SUM(QT20,QX20)&gt;0,SUM(QT20,QX20),"")</f>
        <v>3.35</v>
      </c>
      <c r="RH20" s="40">
        <f>IF(SUM(QS20:QT20,QV20:QX20,QZ20)-SUM(QU20,QY20)&gt;0,SUM(QS20:QT20,QV20:QX20,QZ20)-SUM(QU20,QY20),"")</f>
        <v>19.400000000000002</v>
      </c>
      <c r="RI20" s="40">
        <f>IF(SUM(RC20,RD20,RH20)&gt;0,SUM(RC20,RD20,RH20),"")</f>
        <v>63.3</v>
      </c>
    </row>
    <row r="21" spans="1:477" x14ac:dyDescent="0.2">
      <c r="A21" s="4" t="str" cm="1">
        <f t="array" ref="A21">IF(AND(J21&lt;&gt;"",J21&lt;&gt;"No DD"),SUMPRODUCT((J$4:J$25&lt;&gt;"")*(J$4:J$25&lt;&gt;"No DD")*(F$4:F$25&gt;F21))+1,IF(J21="No DD",SUMPRODUCT((J$4:J$25="No DD")*(F$4:F$25&gt;F21))+1+SUMPRODUCT((J$4:J$25&lt;&gt;"")*(J$4:J$25&lt;&gt;"No DD")),""))</f>
        <v/>
      </c>
      <c r="B21" s="4" t="str" cm="1">
        <f t="array" ref="B21">IF(AND(J21&lt;&gt;"",J21&lt;&gt;"No DD",G21=""),SUMPRODUCT((J$4:J$25&lt;&gt;"")*(J$4:J$25&lt;&gt;"No DD")*(G$4:G$25="")*(F$4:F$25&gt;F21))+1,IF(J21="No DD",SUMPRODUCT((J$4:J$25="No DD")*(F$4:F$25&gt;F21)*(G$4:G$25=""))+1+SUMPRODUCT((J$4:J$25&lt;&gt;"")*(G$4:G$25="")*(J$4:J$25&lt;&gt;"No DD")),""))</f>
        <v/>
      </c>
      <c r="C21" s="5" t="s">
        <v>68</v>
      </c>
      <c r="D21" s="4" t="s">
        <v>5</v>
      </c>
      <c r="E21" s="4">
        <v>2003</v>
      </c>
      <c r="F21" s="9">
        <f>SUM(L21:T21)+SUM(L21:P21)*0.0000001+SUM(L21)*0.0000000000001</f>
        <v>126.20000843000315</v>
      </c>
      <c r="G21" s="66"/>
      <c r="H21" s="3" t="str">
        <f>IF(OR(AND(AR21&gt;=AY$27,AS21&gt;=AY$31,AR21&lt;&gt;"",AQ21=""),AND(AW21&gt;=AY$27,AX21&gt;=AY$31,AW21&lt;&gt;"",AQ21=""),AND(BU21&gt;=CB$27,BV21&gt;=CB$31,BU21&lt;&gt;"",BT21=""),AND(BZ21&gt;=CB$27,CA21&gt;=CB$31,BZ21&lt;&gt;"",BT21=""),AND(CX21&gt;=DE$27,CY21&gt;=DE$31,CX21&lt;&gt;"",CW21=""),AND(DC21&gt;=DE$27,DD21&gt;=DE$31,DC21&lt;&gt;""),AND(EC21&gt;=EJ$27,ED21&gt;=EJ$31,EC21&lt;&gt;""),AND(EH21&gt;=EJ$27,EI21&gt;=EJ$31,EH21&lt;&gt;""),AND(FE21&gt;=FL$27,FF21&gt;=FL$31,FE21&lt;&gt;""),AND(FJ21&gt;=FL$27,FK21&gt;=FL$31,FJ21&lt;&gt;""),AND(GG21&gt;=GN$27,GH21&gt;=GN$31,GG21&lt;&gt;""),AND(GL21&gt;=GN$27,GM21&gt;=GN$31,GL21&lt;&gt;""),AND(HI21&gt;=HP$27,HJ21&gt;=HP$31,HI21&lt;&gt;""),AND(HN21&gt;=HP$27,HO21&gt;=HP$31,HN21&lt;&gt;""),AND(IK21&gt;=IR$27,IL21&gt;=IR$31,IK21&lt;&gt;""),AND(IP21&gt;=IR$27,IQ21&gt;=IR$31,IP21&lt;&gt;""),AND(JM21&gt;=JT$27,JN21&gt;=JT$31,JM21&lt;&gt;""),AND(JR21&gt;=JT$27,JS21&gt;=JT$31,JR21&lt;&gt;""),AND(KO21&gt;=KV$27,KP21&gt;=KV$31,KO21&lt;&gt;""),AND(KT21&gt;=KV$27,KU21&gt;=KV$31,KT21&lt;&gt;""),AND(LQ21&gt;=LX$27,LR21&gt;=LX$31,LQ21&lt;&gt;""),AND(LV21&gt;=LX$27,LW21&gt;=LX$31,LV21&lt;&gt;""),AND(MS21&gt;=MZ$27,MT21&gt;=MZ$31,MS21&lt;&gt;""),AND(MX21&gt;=MZ$27,MY21&gt;=MZ$31,MX21&lt;&gt;""),AND(NU21&gt;=OB$27,NV21&gt;=OB$31,NU21&lt;&gt;""),AND(NZ21&gt;=OB$27,OA21&gt;=OB$31,NZ21&lt;&gt;""),AND(OW21&gt;=PD$27,OX21&gt;=PD$31,OW21&lt;&gt;""),AND(PB21&gt;=PD$27,PC21&gt;=PD$31,PB21&lt;&gt;""),AND(PY21&gt;=QF$27,PZ21&gt;=QF$31,PY21&lt;&gt;""),AND(QD21&gt;=QF$27,QE21&gt;=QF$31,QD21&lt;&gt;"")),"P","")</f>
        <v/>
      </c>
      <c r="I21" s="3" t="str">
        <f>IF(OR(AND(AS21&gt;=AY$31,AS21&lt;&gt;"",AQ21=""),AND(AX21&gt;=AY$31,AX21&lt;&gt;"",AQ21=""),AND(BV21&gt;=CB$31,BV21&lt;&gt;"",BT21=""),AND(CA21&gt;=CB$31,CA21&lt;&gt;"",BT21=""),AND(CY21&gt;=DE$31,CY21&lt;&gt;"",CW21=""),AND(DD21&gt;=DE$31,DD21&lt;&gt;"",CW21=""),AND(ED21&gt;=EJ$31,ED21&lt;&gt;""),AND(EI21&gt;=EJ$31,EI21&lt;&gt;""),AND(FF21&gt;=FL$31,FF21&lt;&gt;""),AND(FK21&gt;=FL$31,FK21&lt;&gt;""),AND(GH21&gt;=GN$31,GH21&lt;&gt;""),AND(GM21&gt;=GN$31,GM21&lt;&gt;""),AND(HJ21&gt;=HP$31,HJ21&lt;&gt;""),AND(HO21&gt;=HP$31,HO21&lt;&gt;""),AND(IL21&gt;=IR$31,IL21&lt;&gt;""),AND(IQ21&gt;=IR$31,IQ21&lt;&gt;""),AND(JN21&gt;=JT$31,JN21&lt;&gt;""),AND(JS21&gt;=JT$31,JS21&lt;&gt;""),AND(KP21&gt;=KV$31,KP21&lt;&gt;""),AND(KU21&gt;=KV$31,KU21&lt;&gt;""),AND(LR21&gt;=LX$31,LR21&lt;&gt;""),AND(LW21&gt;=LX$31,LW21&lt;&gt;""),AND(MT21&gt;=MZ$31,MT21&lt;&gt;""),AND(MY21&gt;=MZ$31,MY21&lt;&gt;""),AND(NV21&gt;=OB$31,NV21&lt;&gt;""),AND(OA21&gt;=OB$31,OA21&lt;&gt;""),AND(OX21&gt;=PD$31,OX21&lt;&gt;""),AND(PC21&gt;=PD$31,PC21&lt;&gt;""),AND(PZ21&gt;=QF$31,PZ21&lt;&gt;""),AND(QE21&gt;=QF$31,QE21&lt;&gt;"")),"P","")</f>
        <v/>
      </c>
      <c r="J21" s="36" t="str">
        <f>IF(AND(I21="P",H21=""),"No DD",IF(OR(AND(AU21&gt;=AY$30,AV21&gt;=AY$34,AU21&lt;&gt;"",AQ21=""),AND(BX21&gt;=CB$30,BY21&gt;=CB$34,BX21&lt;&gt;"",BT21=""),AND(DA21&gt;=DE$30,DB21&gt;=DE$34,DA21&lt;&gt;"",CW21=""),AND(EF21&gt;=EJ$30,EG21&gt;=EJ$34,EF21&lt;&gt;""),AND(FH21&gt;=FL$30,FI21&gt;=FL$34,FH21&lt;&gt;""),AND(GJ21&gt;=GN$30,GK21&gt;=GN$34,GJ21&lt;&gt;""),AND(HL21&gt;=HP$30,HM21&gt;=HP$34,HL21&lt;&gt;""),AND(IN21&gt;=IR$30,IO21&gt;=IR$34,IN21&lt;&gt;""),AND(JP21&gt;=JT$30,JQ21&gt;=JT$34,JP21&lt;&gt;""),AND(KR21&gt;=KV$30,KS21&gt;=KV$34,KR21&lt;&gt;""),AND(LT21&gt;=LX$30,LU21&gt;=LX$34,LT21&lt;&gt;""),AND(MV21&gt;=MZ$30,MW21&gt;=MZ$34,MV21&lt;&gt;""),AND(NX21&gt;=OB$30,NY21&gt;=OB$34,NX21&lt;&gt;""),AND(OZ21&gt;=PD$30,PA21&gt;=PD$34,OZ21&lt;&gt;""),AND(QB21&gt;=QF$30,QC21&gt;=QF$34,QB21&lt;&gt;"")),"Merit",IF(OR(AND(AU21&gt;=AY$29,AV21&gt;=AY$33,AU21&lt;&gt;"",AQ21=""),AND(BX21&gt;=CB$29,BY21&gt;=CB$33,BX21&lt;&gt;"",BT21=""),AND(DA21&gt;=DE$29,DB21&gt;=DE$33,DA21&lt;&gt;"",CW21=""),AND(EF21&gt;=EJ$29,EG21&gt;=EJ$33,EF21&lt;&gt;""),AND(FH21&gt;=FL$29,FI21&gt;=FL$33,FH21&lt;&gt;""),AND(GJ21&gt;=GN$29,GK21&gt;=GN$33,GJ21&lt;&gt;""),AND(HL21&gt;=HP$29,HM21&gt;=HP$33,HL21&lt;&gt;""),AND(IN21&gt;=IR$29,IO21&gt;=IR$33,IN21&lt;&gt;""),AND(JP21&gt;=JT$29,JQ21&gt;=JT$33,JP21&lt;&gt;""),AND(KR21&gt;=KV$29,KS21&gt;=KV$33,KR21&lt;&gt;""),AND(LT21&gt;=LX$29,LU21&gt;=LX$33,LT21&lt;&gt;""),AND(MV21&gt;=MZ$29,MW21&gt;=MZ$33,MV21&lt;&gt;""),AND(NX21&gt;=OB$29,NY21&gt;=OB$33,NX21&lt;&gt;""),AND(OZ21&gt;=PD$29,PA21&gt;=PD$33,OZ21&lt;&gt;""),AND(QB21&gt;=QF$29,QC21&gt;=QF$33,QB21&lt;&gt;"")),"Excellence",IF(K21="P","Worlds Team",IF(H21="P","National Team","")))))</f>
        <v/>
      </c>
      <c r="K21" s="3" t="str">
        <f>IF(OR(AND(AU21&gt;=AY$28,AV21&gt;=AY$32,AU21&lt;&gt;"",AQ21=""),AND(BX21&gt;=CB$28,BY21&gt;=CB$32,BX21&lt;&gt;"",BT21=""),AND(DA21&gt;=DE$28,DB21&gt;=DE$32,DA21&lt;&gt;"",CW21=""),AND(EF21&gt;=EJ$28,EG21&gt;=EJ$32,EF21&lt;&gt;""),AND(FH21&gt;=FL$28,FI21&gt;=FL$32,FH21&lt;&gt;""),AND(GJ21&gt;=GN$28,GK21&gt;=GN$32,GJ21&lt;&gt;""),AND(HL21&gt;=HP$28,HM21&gt;=HP$32,HL21&lt;&gt;""),AND(IN21&gt;=IR$28,IO21&gt;=IR$32,IN21&lt;&gt;""),AND(JP21&gt;=JT$28,JQ21&gt;=JT$32,JP21&lt;&gt;""),AND(KR21&gt;=KV$28,KS21&gt;=KV$32,KR21&lt;&gt;""),AND(LT21&gt;=LX$28,LU21&gt;=LX$32,LT21&lt;&gt;""),AND(MV21&gt;=MZ$28,MW21&gt;=MZ$32,MV21&lt;&gt;""),AND(NX21&gt;=OB$28,NY21&gt;=OB$32,NX21&lt;&gt;""),AND(OZ21&gt;=PD$28,PA21&gt;=PD$32,OZ21&lt;&gt;""),AND(QB21&gt;=QF$28,QC21&gt;=QF$32,QB21&lt;&gt;"")),"P","")</f>
        <v/>
      </c>
      <c r="L21" s="8">
        <f>IF(COUNT(AS21,BV21,CY21)&gt;0,LARGE((AS21,BV21,CY21),1),0)</f>
        <v>31.699999999999996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29.7</v>
      </c>
      <c r="O21" s="8" t="str">
        <f>IF(N21=0,"",IF(N21=CY21,$CC$1,IF(N21=BV21,$AZ$1,IF(N21=AS21,$W$1,""))))</f>
        <v>2024 Nationals</v>
      </c>
      <c r="P21" s="8">
        <f>IF(COUNT(AT21,BW21,CZ21)&gt;0,LARGE((AT21,BW21,CZ21),1),0)</f>
        <v>22.900000000000002</v>
      </c>
      <c r="Q21" s="8" t="str">
        <f>IF(P21=0,"",IF(P21=CZ21,$CC$1,IF(P21=BW21,$AZ$1,IF(P21=AT21,$W$1,""))))</f>
        <v>2024 Nationals</v>
      </c>
      <c r="R21" s="8">
        <f>IF(MAX(AX21,CA21,DD21)&gt;0,MAX(AX21,CA21,DD21),0)</f>
        <v>41.9</v>
      </c>
      <c r="S21" s="8" t="str">
        <f>IF(R21=0,"",IF(R21=DD21,$CC$1,IF(R21=CA21,$AZ$1,IF(R21=AX21,$W$1,""))))</f>
        <v>2024 Nationals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>
        <v>15.6</v>
      </c>
      <c r="BA21" s="18">
        <v>2.4</v>
      </c>
      <c r="BB21" s="18">
        <v>0.6</v>
      </c>
      <c r="BC21" s="18">
        <v>0.3</v>
      </c>
      <c r="BD21" s="18">
        <v>17.2</v>
      </c>
      <c r="BE21" s="18">
        <v>1.8</v>
      </c>
      <c r="BF21" s="18">
        <v>5</v>
      </c>
      <c r="BG21" s="18">
        <v>0</v>
      </c>
      <c r="BH21" s="18">
        <v>15.8</v>
      </c>
      <c r="BI21" s="18">
        <v>3.5</v>
      </c>
      <c r="BJ21" s="18">
        <v>0</v>
      </c>
      <c r="BK21" s="18">
        <v>0.6</v>
      </c>
      <c r="BL21" s="18">
        <v>15.6</v>
      </c>
      <c r="BM21" s="18">
        <v>3.1</v>
      </c>
      <c r="BN21" s="18">
        <v>0</v>
      </c>
      <c r="BO21" s="18">
        <v>0.6</v>
      </c>
      <c r="BP21" s="18">
        <v>16.5</v>
      </c>
      <c r="BQ21" s="18">
        <v>2.5</v>
      </c>
      <c r="BR21" s="18">
        <v>0.7</v>
      </c>
      <c r="BS21" s="18">
        <v>0.3</v>
      </c>
      <c r="BT21" s="28"/>
      <c r="BU21" s="11">
        <f>IF(SUM(BA21,BE21)&gt;0,SUM(BA21,BE21),"")</f>
        <v>4.2</v>
      </c>
      <c r="BV21" s="11">
        <f>IF(SUM(AZ21:BA21,BC21:BE21,BG21)-BB21-BF21&gt;0,SUM(AZ21:BA21,BC21:BE21,BG21)-BB21-BF21,"")</f>
        <v>31.699999999999996</v>
      </c>
      <c r="BW21" s="11">
        <f>IF(SUM(BH21:BI21,BK21)-BJ21&gt;0,SUM(BH21:BI21,BK21)-BJ21,"")</f>
        <v>19.900000000000002</v>
      </c>
      <c r="BX21" s="11">
        <f>IF(SUM(BA21,BE21,BI21)&gt;0,SUM(BA21,BE21,BI21),"")</f>
        <v>7.7</v>
      </c>
      <c r="BY21" s="11">
        <f>IF(SUM(BV21,BW21)&gt;0,SUM(BV21,BW21),"")</f>
        <v>51.599999999999994</v>
      </c>
      <c r="BZ21" s="11">
        <f>IF(SUM(BM21,BQ21)&gt;0,SUM(BM21,BQ21),"")</f>
        <v>5.6</v>
      </c>
      <c r="CA21" s="11">
        <f>IF(SUM(BL21:BM21,BO21:BQ21,BS21)-SUM(BN21,BR21)&gt;0,SUM(BL21:BM21,BO21:BQ21,BS21)-SUM(BN21,BR21),"")</f>
        <v>37.899999999999991</v>
      </c>
      <c r="CB21" s="11">
        <f>IF(SUM(BV21,BW21,CA21)&gt;0,SUM(BV21,BW21,CA21),"")</f>
        <v>89.499999999999986</v>
      </c>
      <c r="CC21" s="19">
        <v>9</v>
      </c>
      <c r="CD21" s="19">
        <v>2.1</v>
      </c>
      <c r="CE21" s="19">
        <v>0</v>
      </c>
      <c r="CF21" s="19">
        <v>0.6</v>
      </c>
      <c r="CG21" s="19">
        <v>15.1</v>
      </c>
      <c r="CH21" s="19">
        <v>2.8</v>
      </c>
      <c r="CI21" s="19">
        <v>0.2</v>
      </c>
      <c r="CJ21" s="19">
        <v>0.3</v>
      </c>
      <c r="CK21" s="19">
        <v>16.5</v>
      </c>
      <c r="CL21" s="19">
        <v>5.8</v>
      </c>
      <c r="CM21" s="19">
        <v>0</v>
      </c>
      <c r="CN21" s="19">
        <v>0.6</v>
      </c>
      <c r="CO21" s="19">
        <v>13.8</v>
      </c>
      <c r="CP21" s="19">
        <v>4.5999999999999996</v>
      </c>
      <c r="CQ21" s="19">
        <v>0</v>
      </c>
      <c r="CR21" s="19">
        <v>0.3</v>
      </c>
      <c r="CS21" s="19">
        <v>16.8</v>
      </c>
      <c r="CT21" s="19">
        <v>5.8</v>
      </c>
      <c r="CU21" s="19">
        <v>0</v>
      </c>
      <c r="CV21" s="19">
        <v>0.6</v>
      </c>
      <c r="CW21" s="27"/>
      <c r="CX21" s="40">
        <f>IF(SUM(CD21,CH21)&gt;0,SUM(CD21,CH21),"")</f>
        <v>4.9000000000000004</v>
      </c>
      <c r="CY21" s="40">
        <f>IF(SUM(CC21:CD21,CF21:CH21,CJ21)-CE21-CI21&gt;0,SUM(CC21:CD21,CF21:CH21,CJ21)-CE21-CI21,"")</f>
        <v>29.7</v>
      </c>
      <c r="CZ21" s="40">
        <f>IF(SUM(CK21:CL21,CN21)-CM21&gt;0,SUM(CK21:CL21,CN21)-CM21,"")</f>
        <v>22.900000000000002</v>
      </c>
      <c r="DA21" s="40">
        <f>IF(SUM(CD21,CH21,CL21)&gt;0,SUM(CD21,CH21,CL21),"")</f>
        <v>10.7</v>
      </c>
      <c r="DB21" s="40">
        <f>IF(SUM(CY21,CZ21)&gt;0,SUM(CY21,CZ21),"")</f>
        <v>52.6</v>
      </c>
      <c r="DC21" s="40">
        <f>IF(SUM(CP21,CT21)&gt;0,SUM(CP21,CT21),"")</f>
        <v>10.399999999999999</v>
      </c>
      <c r="DD21" s="40">
        <f>IF(SUM(CO21:CP21,CR21:CT21,CV21)-SUM(CQ21,CU21)&gt;0,SUM(CO21:CP21,CR21:CT21,CV21)-SUM(CQ21,CU21),"")</f>
        <v>41.9</v>
      </c>
      <c r="DE21" s="40">
        <f>IF(SUM(CY21,CZ21,DD21)&gt;0,SUM(CY21,CZ21,DD21),"")</f>
        <v>94.5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12.3</v>
      </c>
      <c r="QH21" s="22">
        <f>IF($CW21="P",CD21,(CD21+BA21)/2)</f>
        <v>2.25</v>
      </c>
      <c r="QI21" s="22">
        <f>IF($CW21="P",CE21,(CE21+BB21)/2)</f>
        <v>0.3</v>
      </c>
      <c r="QJ21" s="22">
        <f>IF($CW21="P",CF21,(CF21+BC21)/2)</f>
        <v>0.44999999999999996</v>
      </c>
      <c r="QK21" s="22">
        <f>IF($CW21="P",CG21,(CG21+BD21)/2)</f>
        <v>16.149999999999999</v>
      </c>
      <c r="QL21" s="22">
        <f>IF($CW21="P",CH21,(CH21+BE21)/2)</f>
        <v>2.2999999999999998</v>
      </c>
      <c r="QM21" s="22">
        <f>IF($CW21="P",CI21,(CI21+BF21)/2)</f>
        <v>2.6</v>
      </c>
      <c r="QN21" s="22">
        <f>IF($CW21="P",CJ21,(CJ21+BG21)/2)</f>
        <v>0.15</v>
      </c>
      <c r="QO21" s="22">
        <f>IF($CW21="P",CK21,(CK21+BH21)/2)</f>
        <v>16.149999999999999</v>
      </c>
      <c r="QP21" s="22">
        <f>IF($CW21="P",CL21,(CL21+BI21)/2)</f>
        <v>4.6500000000000004</v>
      </c>
      <c r="QQ21" s="22">
        <f>IF($CW21="P",CM21,(CM21+BJ21)/2)</f>
        <v>0</v>
      </c>
      <c r="QR21" s="22">
        <f>IF($CW21="P",CN21,(CN21+BK21)/2)</f>
        <v>0.6</v>
      </c>
      <c r="QS21" s="22">
        <f>IF($CW21="P",CO21,(CO21+BL21)/2)</f>
        <v>14.7</v>
      </c>
      <c r="QT21" s="22">
        <f>IF($CW21="P",CP21,(CP21+BM21)/2)</f>
        <v>3.8499999999999996</v>
      </c>
      <c r="QU21" s="22">
        <f>IF($CW21="P",CQ21,(CQ21+BN21)/2)</f>
        <v>0</v>
      </c>
      <c r="QV21" s="22">
        <f>IF($CW21="P",CR21,(CR21+BO21)/2)</f>
        <v>0.44999999999999996</v>
      </c>
      <c r="QW21" s="22">
        <f>IF($CW21="P",CS21,(CS21+BP21)/2)</f>
        <v>16.649999999999999</v>
      </c>
      <c r="QX21" s="22">
        <f>IF($CW21="P",CT21,(CT21+BQ21)/2)</f>
        <v>4.1500000000000004</v>
      </c>
      <c r="QY21" s="22">
        <f>IF($CW21="P",CU21,(CU21+BR21)/2)</f>
        <v>0.35</v>
      </c>
      <c r="QZ21" s="22">
        <f>IF($CW21="P",CV21,(CV21+BS21)/2)</f>
        <v>0.44999999999999996</v>
      </c>
      <c r="RA21" s="27" t="s">
        <v>46</v>
      </c>
      <c r="RB21" s="40">
        <f>IF(SUM(QH21,QL21)&gt;0,SUM(QH21,QL21),"")</f>
        <v>4.55</v>
      </c>
      <c r="RC21" s="40">
        <f>IF(SUM(QG21:QH21,QJ21:QL21,QN21)-QI21-QM21&gt;0,SUM(QG21:QH21,QJ21:QL21,QN21)-QI21-QM21,"")</f>
        <v>30.699999999999996</v>
      </c>
      <c r="RD21" s="40">
        <f>IF(SUM(QO21:QP21,QR21)-QQ21&gt;0,SUM(QO21:QP21,QR21)-QQ21,"")</f>
        <v>21.4</v>
      </c>
      <c r="RE21" s="40">
        <f>IF(SUM(QH21,QL21,QP21)&gt;0,SUM(QH21,QL21,QP21),"")</f>
        <v>9.1999999999999993</v>
      </c>
      <c r="RF21" s="40">
        <f>IF(SUM(RC21,RD21)&gt;0,SUM(RC21,RD21),"")</f>
        <v>52.099999999999994</v>
      </c>
      <c r="RG21" s="40">
        <f>IF(SUM(QT21,QX21)&gt;0,SUM(QT21,QX21),"")</f>
        <v>8</v>
      </c>
      <c r="RH21" s="40">
        <f>IF(SUM(QS21:QT21,QV21:QX21,QZ21)-SUM(QU21,QY21)&gt;0,SUM(QS21:QT21,QV21:QX21,QZ21)-SUM(QU21,QY21),"")</f>
        <v>39.899999999999991</v>
      </c>
      <c r="RI21" s="40">
        <f>IF(SUM(RC21,RD21,RH21)&gt;0,SUM(RC21,RD21,RH21),"")</f>
        <v>91.999999999999986</v>
      </c>
    </row>
    <row r="22" spans="1:477" x14ac:dyDescent="0.2">
      <c r="A22" s="4" t="str" cm="1">
        <f t="array" ref="A22">IF(AND(J22&lt;&gt;"",J22&lt;&gt;"No DD"),SUMPRODUCT((J$4:J$25&lt;&gt;"")*(J$4:J$25&lt;&gt;"No DD")*(F$4:F$25&gt;F22))+1,IF(J22="No DD",SUMPRODUCT((J$4:J$25="No DD")*(F$4:F$25&gt;F22))+1+SUMPRODUCT((J$4:J$25&lt;&gt;"")*(J$4:J$25&lt;&gt;"No DD")),""))</f>
        <v/>
      </c>
      <c r="B22" s="4" t="str" cm="1">
        <f t="array" ref="B22">IF(AND(J22&lt;&gt;"",J22&lt;&gt;"No DD",G22=""),SUMPRODUCT((J$4:J$25&lt;&gt;"")*(J$4:J$25&lt;&gt;"No DD")*(G$4:G$25="")*(F$4:F$25&gt;F22))+1,IF(J22="No DD",SUMPRODUCT((J$4:J$25="No DD")*(F$4:F$25&gt;F22)*(G$4:G$25=""))+1+SUMPRODUCT((J$4:J$25&lt;&gt;"")*(G$4:G$25="")*(J$4:J$25&lt;&gt;"No DD")),""))</f>
        <v/>
      </c>
      <c r="C22" s="5" t="s">
        <v>156</v>
      </c>
      <c r="D22" s="4" t="s">
        <v>3</v>
      </c>
      <c r="E22" s="4">
        <v>2005</v>
      </c>
      <c r="F22" s="9">
        <f>SUM(L22:T22)+SUM(L22:P22)*0.0000001+SUM(L22)*0.0000000000001</f>
        <v>100.30000599000395</v>
      </c>
      <c r="G22" s="66"/>
      <c r="H22" s="3" t="str">
        <f>IF(OR(AND(AR22&gt;=AY$27,AS22&gt;=AY$31,AR22&lt;&gt;"",AQ22=""),AND(AW22&gt;=AY$27,AX22&gt;=AY$31,AW22&lt;&gt;"",AQ22=""),AND(BU22&gt;=CB$27,BV22&gt;=CB$31,BU22&lt;&gt;"",BT22=""),AND(BZ22&gt;=CB$27,CA22&gt;=CB$31,BZ22&lt;&gt;"",BT22=""),AND(CX22&gt;=DE$27,CY22&gt;=DE$31,CX22&lt;&gt;"",CW22=""),AND(DC22&gt;=DE$27,DD22&gt;=DE$31,DC22&lt;&gt;""),AND(EC22&gt;=EJ$27,ED22&gt;=EJ$31,EC22&lt;&gt;""),AND(EH22&gt;=EJ$27,EI22&gt;=EJ$31,EH22&lt;&gt;""),AND(FE22&gt;=FL$27,FF22&gt;=FL$31,FE22&lt;&gt;""),AND(FJ22&gt;=FL$27,FK22&gt;=FL$31,FJ22&lt;&gt;""),AND(GG22&gt;=GN$27,GH22&gt;=GN$31,GG22&lt;&gt;""),AND(GL22&gt;=GN$27,GM22&gt;=GN$31,GL22&lt;&gt;""),AND(HI22&gt;=HP$27,HJ22&gt;=HP$31,HI22&lt;&gt;""),AND(HN22&gt;=HP$27,HO22&gt;=HP$31,HN22&lt;&gt;""),AND(IK22&gt;=IR$27,IL22&gt;=IR$31,IK22&lt;&gt;""),AND(IP22&gt;=IR$27,IQ22&gt;=IR$31,IP22&lt;&gt;""),AND(JM22&gt;=JT$27,JN22&gt;=JT$31,JM22&lt;&gt;""),AND(JR22&gt;=JT$27,JS22&gt;=JT$31,JR22&lt;&gt;""),AND(KO22&gt;=KV$27,KP22&gt;=KV$31,KO22&lt;&gt;""),AND(KT22&gt;=KV$27,KU22&gt;=KV$31,KT22&lt;&gt;""),AND(LQ22&gt;=LX$27,LR22&gt;=LX$31,LQ22&lt;&gt;""),AND(LV22&gt;=LX$27,LW22&gt;=LX$31,LV22&lt;&gt;""),AND(MS22&gt;=MZ$27,MT22&gt;=MZ$31,MS22&lt;&gt;""),AND(MX22&gt;=MZ$27,MY22&gt;=MZ$31,MX22&lt;&gt;""),AND(NU22&gt;=OB$27,NV22&gt;=OB$31,NU22&lt;&gt;""),AND(NZ22&gt;=OB$27,OA22&gt;=OB$31,NZ22&lt;&gt;""),AND(OW22&gt;=PD$27,OX22&gt;=PD$31,OW22&lt;&gt;""),AND(PB22&gt;=PD$27,PC22&gt;=PD$31,PB22&lt;&gt;""),AND(PY22&gt;=QF$27,PZ22&gt;=QF$31,PY22&lt;&gt;""),AND(QD22&gt;=QF$27,QE22&gt;=QF$31,QD22&lt;&gt;"")),"P","")</f>
        <v/>
      </c>
      <c r="I22" s="3" t="str">
        <f>IF(OR(AND(AS22&gt;=AY$31,AS22&lt;&gt;"",AQ22=""),AND(AX22&gt;=AY$31,AX22&lt;&gt;"",AQ22=""),AND(BV22&gt;=CB$31,BV22&lt;&gt;"",BT22=""),AND(CA22&gt;=CB$31,CA22&lt;&gt;"",BT22=""),AND(CY22&gt;=DE$31,CY22&lt;&gt;"",CW22=""),AND(DD22&gt;=DE$31,DD22&lt;&gt;"",CW22=""),AND(ED22&gt;=EJ$31,ED22&lt;&gt;""),AND(EI22&gt;=EJ$31,EI22&lt;&gt;""),AND(FF22&gt;=FL$31,FF22&lt;&gt;""),AND(FK22&gt;=FL$31,FK22&lt;&gt;""),AND(GH22&gt;=GN$31,GH22&lt;&gt;""),AND(GM22&gt;=GN$31,GM22&lt;&gt;""),AND(HJ22&gt;=HP$31,HJ22&lt;&gt;""),AND(HO22&gt;=HP$31,HO22&lt;&gt;""),AND(IL22&gt;=IR$31,IL22&lt;&gt;""),AND(IQ22&gt;=IR$31,IQ22&lt;&gt;""),AND(JN22&gt;=JT$31,JN22&lt;&gt;""),AND(JS22&gt;=JT$31,JS22&lt;&gt;""),AND(KP22&gt;=KV$31,KP22&lt;&gt;""),AND(KU22&gt;=KV$31,KU22&lt;&gt;""),AND(LR22&gt;=LX$31,LR22&lt;&gt;""),AND(LW22&gt;=LX$31,LW22&lt;&gt;""),AND(MT22&gt;=MZ$31,MT22&lt;&gt;""),AND(MY22&gt;=MZ$31,MY22&lt;&gt;""),AND(NV22&gt;=OB$31,NV22&lt;&gt;""),AND(OA22&gt;=OB$31,OA22&lt;&gt;""),AND(OX22&gt;=PD$31,OX22&lt;&gt;""),AND(PC22&gt;=PD$31,PC22&lt;&gt;""),AND(PZ22&gt;=QF$31,PZ22&lt;&gt;""),AND(QE22&gt;=QF$31,QE22&lt;&gt;"")),"P","")</f>
        <v/>
      </c>
      <c r="J22" s="36" t="str">
        <f>IF(AND(I22="P",H22=""),"No DD",IF(OR(AND(AU22&gt;=AY$30,AV22&gt;=AY$34,AU22&lt;&gt;"",AQ22=""),AND(BX22&gt;=CB$30,BY22&gt;=CB$34,BX22&lt;&gt;"",BT22=""),AND(DA22&gt;=DE$30,DB22&gt;=DE$34,DA22&lt;&gt;"",CW22=""),AND(EF22&gt;=EJ$30,EG22&gt;=EJ$34,EF22&lt;&gt;""),AND(FH22&gt;=FL$30,FI22&gt;=FL$34,FH22&lt;&gt;""),AND(GJ22&gt;=GN$30,GK22&gt;=GN$34,GJ22&lt;&gt;""),AND(HL22&gt;=HP$30,HM22&gt;=HP$34,HL22&lt;&gt;""),AND(IN22&gt;=IR$30,IO22&gt;=IR$34,IN22&lt;&gt;""),AND(JP22&gt;=JT$30,JQ22&gt;=JT$34,JP22&lt;&gt;""),AND(KR22&gt;=KV$30,KS22&gt;=KV$34,KR22&lt;&gt;""),AND(LT22&gt;=LX$30,LU22&gt;=LX$34,LT22&lt;&gt;""),AND(MV22&gt;=MZ$30,MW22&gt;=MZ$34,MV22&lt;&gt;""),AND(NX22&gt;=OB$30,NY22&gt;=OB$34,NX22&lt;&gt;""),AND(OZ22&gt;=PD$30,PA22&gt;=PD$34,OZ22&lt;&gt;""),AND(QB22&gt;=QF$30,QC22&gt;=QF$34,QB22&lt;&gt;"")),"Merit",IF(OR(AND(AU22&gt;=AY$29,AV22&gt;=AY$33,AU22&lt;&gt;"",AQ22=""),AND(BX22&gt;=CB$29,BY22&gt;=CB$33,BX22&lt;&gt;"",BT22=""),AND(DA22&gt;=DE$29,DB22&gt;=DE$33,DA22&lt;&gt;"",CW22=""),AND(EF22&gt;=EJ$29,EG22&gt;=EJ$33,EF22&lt;&gt;""),AND(FH22&gt;=FL$29,FI22&gt;=FL$33,FH22&lt;&gt;""),AND(GJ22&gt;=GN$29,GK22&gt;=GN$33,GJ22&lt;&gt;""),AND(HL22&gt;=HP$29,HM22&gt;=HP$33,HL22&lt;&gt;""),AND(IN22&gt;=IR$29,IO22&gt;=IR$33,IN22&lt;&gt;""),AND(JP22&gt;=JT$29,JQ22&gt;=JT$33,JP22&lt;&gt;""),AND(KR22&gt;=KV$29,KS22&gt;=KV$33,KR22&lt;&gt;""),AND(LT22&gt;=LX$29,LU22&gt;=LX$33,LT22&lt;&gt;""),AND(MV22&gt;=MZ$29,MW22&gt;=MZ$33,MV22&lt;&gt;""),AND(NX22&gt;=OB$29,NY22&gt;=OB$33,NX22&lt;&gt;""),AND(OZ22&gt;=PD$29,PA22&gt;=PD$33,OZ22&lt;&gt;""),AND(QB22&gt;=QF$29,QC22&gt;=QF$33,QB22&lt;&gt;"")),"Excellence",IF(K22="P","Worlds Team",IF(H22="P","National Team","")))))</f>
        <v/>
      </c>
      <c r="K22" s="3" t="str">
        <f>IF(OR(AND(AU22&gt;=AY$28,AV22&gt;=AY$32,AU22&lt;&gt;"",AQ22=""),AND(BX22&gt;=CB$28,BY22&gt;=CB$32,BX22&lt;&gt;"",BT22=""),AND(DA22&gt;=DE$28,DB22&gt;=DE$32,DA22&lt;&gt;"",CW22=""),AND(EF22&gt;=EJ$28,EG22&gt;=EJ$32,EF22&lt;&gt;""),AND(FH22&gt;=FL$28,FI22&gt;=FL$32,FH22&lt;&gt;""),AND(GJ22&gt;=GN$28,GK22&gt;=GN$32,GJ22&lt;&gt;""),AND(HL22&gt;=HP$28,HM22&gt;=HP$32,HL22&lt;&gt;""),AND(IN22&gt;=IR$28,IO22&gt;=IR$32,IN22&lt;&gt;""),AND(JP22&gt;=JT$28,JQ22&gt;=JT$32,JP22&lt;&gt;""),AND(KR22&gt;=KV$28,KS22&gt;=KV$32,KR22&lt;&gt;""),AND(LT22&gt;=LX$28,LU22&gt;=LX$32,LT22&lt;&gt;""),AND(MV22&gt;=MZ$28,MW22&gt;=MZ$32,MV22&lt;&gt;""),AND(NX22&gt;=OB$28,NY22&gt;=OB$32,NX22&lt;&gt;""),AND(OZ22&gt;=PD$28,PA22&gt;=PD$32,OZ22&lt;&gt;""),AND(QB22&gt;=QF$28,QC22&gt;=QF$32,QB22&lt;&gt;"")),"P","")</f>
        <v/>
      </c>
      <c r="L22" s="8">
        <f>IF(COUNT(AS22,BV22,CY22)&gt;0,LARGE((AS22,BV22,CY22),1),0)</f>
        <v>39.300000000000004</v>
      </c>
      <c r="M22" s="8" t="str">
        <f>IF(L22=0,"",IF(L22=CY22,$CC$1,IF(L22=BV22,$AZ$1,IF(L22=AS22,$W$1,""))))</f>
        <v>2023 3rd Domestic Trial</v>
      </c>
      <c r="N22" s="8">
        <f>IF(COUNT(AS22,BV22,CY22)&gt;1,LARGE((AS22,BV22,CY22),2),0)</f>
        <v>0</v>
      </c>
      <c r="O22" s="8" t="str">
        <f>IF(N22=0,"",IF(N22=CY22,$CC$1,IF(N22=BV22,$AZ$1,IF(N22=AS22,$W$1,""))))</f>
        <v/>
      </c>
      <c r="P22" s="8">
        <f>IF(COUNT(AT22,BW22,CZ22)&gt;0,LARGE((AT22,BW22,CZ22),1),0)</f>
        <v>20.599999999999998</v>
      </c>
      <c r="Q22" s="8" t="str">
        <f>IF(P22=0,"",IF(P22=CZ22,$CC$1,IF(P22=BW22,$AZ$1,IF(P22=AT22,$W$1,""))))</f>
        <v>2023 3rd Domestic Trial</v>
      </c>
      <c r="R22" s="8">
        <f>IF(MAX(AX22,CA22,DD22)&gt;0,MAX(AX22,CA22,DD22),0)</f>
        <v>40.4</v>
      </c>
      <c r="S22" s="8" t="str">
        <f>IF(R22=0,"",IF(R22=DD22,$CC$1,IF(R22=CA22,$AZ$1,IF(R22=AX22,$W$1,""))))</f>
        <v>2023 3rd Domestic Trial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14.8</v>
      </c>
      <c r="X22" s="19">
        <v>4.0999999999999996</v>
      </c>
      <c r="Y22" s="19">
        <v>0.4</v>
      </c>
      <c r="Z22" s="19">
        <v>0.3</v>
      </c>
      <c r="AA22" s="19">
        <v>16</v>
      </c>
      <c r="AB22" s="19">
        <v>3.9</v>
      </c>
      <c r="AC22" s="19">
        <v>0</v>
      </c>
      <c r="AD22" s="19">
        <v>0.6</v>
      </c>
      <c r="AE22" s="19">
        <v>16.399999999999999</v>
      </c>
      <c r="AF22" s="19">
        <v>3.9</v>
      </c>
      <c r="AG22" s="19">
        <v>0</v>
      </c>
      <c r="AH22" s="19">
        <v>0.3</v>
      </c>
      <c r="AI22" s="19">
        <v>16.399999999999999</v>
      </c>
      <c r="AJ22" s="19">
        <v>3.2</v>
      </c>
      <c r="AK22" s="19">
        <v>0</v>
      </c>
      <c r="AL22" s="19">
        <v>0.3</v>
      </c>
      <c r="AM22" s="19">
        <v>16.100000000000001</v>
      </c>
      <c r="AN22" s="19">
        <v>4.0999999999999996</v>
      </c>
      <c r="AO22" s="19">
        <v>0</v>
      </c>
      <c r="AP22" s="19">
        <v>0.3</v>
      </c>
      <c r="AQ22" s="27"/>
      <c r="AR22" s="40">
        <f>IF(SUM(X22,AB22)&gt;0,SUM(X22,AB22),"")</f>
        <v>8</v>
      </c>
      <c r="AS22" s="40">
        <f>IF(SUM(W22:X22,Z22:AB22,AD22)-Y22-AC22&gt;0,SUM(W22:X22,Z22:AB22,AD22)-Y22-AC22,"")</f>
        <v>39.300000000000004</v>
      </c>
      <c r="AT22" s="40">
        <f>IF(SUM(AE22:AF22,AH22)-AG22&gt;0,SUM(AE22:AF22,AH22)-AG22,"")</f>
        <v>20.599999999999998</v>
      </c>
      <c r="AU22" s="40">
        <f>IF(SUM(X22,AB22,AF22)&gt;0,SUM(X22,AB22,AF22),"")</f>
        <v>11.9</v>
      </c>
      <c r="AV22" s="40">
        <f>IF(SUM(AS22,AT22)&gt;0,SUM(AS22,AT22),"")</f>
        <v>59.900000000000006</v>
      </c>
      <c r="AW22" s="40">
        <f>IF(SUM(AJ22,AN22)&gt;0,SUM(AJ22,AN22),"")</f>
        <v>7.3</v>
      </c>
      <c r="AX22" s="40">
        <f>IF(SUM(AI22:AJ22,AL22:AN22,AP22)-SUM(AK22,AO22)&gt;0,SUM(AI22:AJ22,AL22:AN22,AP22)-SUM(AK22,AO22),"")</f>
        <v>40.4</v>
      </c>
      <c r="AY22" s="40">
        <f>IF(SUM(AS22,AT22,AX22)&gt;0,SUM(AS22,AT22,AX22),"")</f>
        <v>100.30000000000001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0</v>
      </c>
      <c r="QH22" s="22">
        <f>IF($CW22="P",CD22,(CD22+BA22)/2)</f>
        <v>0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0</v>
      </c>
      <c r="QL22" s="22">
        <f>IF($CW22="P",CH22,(CH22+BE22)/2)</f>
        <v>0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0</v>
      </c>
      <c r="QP22" s="22">
        <f>IF($CW22="P",CL22,(CL22+BI22)/2)</f>
        <v>0</v>
      </c>
      <c r="QQ22" s="22">
        <f>IF($CW22="P",CM22,(CM22+BJ22)/2)</f>
        <v>0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 t="str">
        <f>IF(SUM(QH22,QL22)&gt;0,SUM(QH22,QL22),"")</f>
        <v/>
      </c>
      <c r="RC22" s="40" t="str">
        <f>IF(SUM(QG22:QH22,QJ22:QL22,QN22)-QI22-QM22&gt;0,SUM(QG22:QH22,QJ22:QL22,QN22)-QI22-QM22,"")</f>
        <v/>
      </c>
      <c r="RD22" s="40" t="str">
        <f>IF(SUM(QO22:QP22,QR22)-QQ22&gt;0,SUM(QO22:QP22,QR22)-QQ22,"")</f>
        <v/>
      </c>
      <c r="RE22" s="40" t="str">
        <f>IF(SUM(QH22,QL22,QP22)&gt;0,SUM(QH22,QL22,QP22),"")</f>
        <v/>
      </c>
      <c r="RF22" s="40" t="str">
        <f>IF(SUM(RC22,RD22)&gt;0,SUM(RC22,RD22),"")</f>
        <v/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 t="str">
        <f>IF(SUM(RC22,RD22,RH22)&gt;0,SUM(RC22,RD22,RH22),"")</f>
        <v/>
      </c>
    </row>
    <row r="23" spans="1:477" x14ac:dyDescent="0.2">
      <c r="A23" s="4" t="str" cm="1">
        <f t="array" ref="A23">IF(AND(J23&lt;&gt;"",J23&lt;&gt;"No DD"),SUMPRODUCT((J$4:J$25&lt;&gt;"")*(J$4:J$25&lt;&gt;"No DD")*(F$4:F$25&gt;F23))+1,IF(J23="No DD",SUMPRODUCT((J$4:J$25="No DD")*(F$4:F$25&gt;F23))+1+SUMPRODUCT((J$4:J$25&lt;&gt;"")*(J$4:J$25&lt;&gt;"No DD")),""))</f>
        <v/>
      </c>
      <c r="B23" s="4" t="str" cm="1">
        <f t="array" ref="B23">IF(AND(J23&lt;&gt;"",J23&lt;&gt;"No DD",G23=""),SUMPRODUCT((J$4:J$25&lt;&gt;"")*(J$4:J$25&lt;&gt;"No DD")*(G$4:G$25="")*(F$4:F$25&gt;F23))+1,IF(J23="No DD",SUMPRODUCT((J$4:J$25="No DD")*(F$4:F$25&gt;F23)*(G$4:G$25=""))+1+SUMPRODUCT((J$4:J$25&lt;&gt;"")*(G$4:G$25="")*(J$4:J$25&lt;&gt;"No DD")),""))</f>
        <v/>
      </c>
      <c r="C23" s="5" t="s">
        <v>213</v>
      </c>
      <c r="D23" s="4" t="s">
        <v>4</v>
      </c>
      <c r="E23" s="4">
        <v>2007</v>
      </c>
      <c r="F23" s="9">
        <f>SUM(L23:T23)+SUM(L23:P23)*0.0000001+SUM(L23)*0.0000000000001</f>
        <v>87.400005190003341</v>
      </c>
      <c r="G23" s="66"/>
      <c r="H23" s="3" t="str">
        <f>IF(OR(AND(AR23&gt;=AY$27,AS23&gt;=AY$31,AR23&lt;&gt;"",AQ23=""),AND(AW23&gt;=AY$27,AX23&gt;=AY$31,AW23&lt;&gt;"",AQ23=""),AND(BU23&gt;=CB$27,BV23&gt;=CB$31,BU23&lt;&gt;"",BT23=""),AND(BZ23&gt;=CB$27,CA23&gt;=CB$31,BZ23&lt;&gt;"",BT23=""),AND(CX23&gt;=DE$27,CY23&gt;=DE$31,CX23&lt;&gt;"",CW23=""),AND(DC23&gt;=DE$27,DD23&gt;=DE$31,DC23&lt;&gt;""),AND(EC23&gt;=EJ$27,ED23&gt;=EJ$31,EC23&lt;&gt;""),AND(EH23&gt;=EJ$27,EI23&gt;=EJ$31,EH23&lt;&gt;""),AND(FE23&gt;=FL$27,FF23&gt;=FL$31,FE23&lt;&gt;""),AND(FJ23&gt;=FL$27,FK23&gt;=FL$31,FJ23&lt;&gt;""),AND(GG23&gt;=GN$27,GH23&gt;=GN$31,GG23&lt;&gt;""),AND(GL23&gt;=GN$27,GM23&gt;=GN$31,GL23&lt;&gt;""),AND(HI23&gt;=HP$27,HJ23&gt;=HP$31,HI23&lt;&gt;""),AND(HN23&gt;=HP$27,HO23&gt;=HP$31,HN23&lt;&gt;""),AND(IK23&gt;=IR$27,IL23&gt;=IR$31,IK23&lt;&gt;""),AND(IP23&gt;=IR$27,IQ23&gt;=IR$31,IP23&lt;&gt;""),AND(JM23&gt;=JT$27,JN23&gt;=JT$31,JM23&lt;&gt;""),AND(JR23&gt;=JT$27,JS23&gt;=JT$31,JR23&lt;&gt;""),AND(KO23&gt;=KV$27,KP23&gt;=KV$31,KO23&lt;&gt;""),AND(KT23&gt;=KV$27,KU23&gt;=KV$31,KT23&lt;&gt;""),AND(LQ23&gt;=LX$27,LR23&gt;=LX$31,LQ23&lt;&gt;""),AND(LV23&gt;=LX$27,LW23&gt;=LX$31,LV23&lt;&gt;""),AND(MS23&gt;=MZ$27,MT23&gt;=MZ$31,MS23&lt;&gt;""),AND(MX23&gt;=MZ$27,MY23&gt;=MZ$31,MX23&lt;&gt;""),AND(NU23&gt;=OB$27,NV23&gt;=OB$31,NU23&lt;&gt;""),AND(NZ23&gt;=OB$27,OA23&gt;=OB$31,NZ23&lt;&gt;""),AND(OW23&gt;=PD$27,OX23&gt;=PD$31,OW23&lt;&gt;""),AND(PB23&gt;=PD$27,PC23&gt;=PD$31,PB23&lt;&gt;""),AND(PY23&gt;=QF$27,PZ23&gt;=QF$31,PY23&lt;&gt;""),AND(QD23&gt;=QF$27,QE23&gt;=QF$31,QD23&lt;&gt;"")),"P","")</f>
        <v/>
      </c>
      <c r="I23" s="3" t="str">
        <f>IF(OR(AND(AS23&gt;=AY$31,AS23&lt;&gt;"",AQ23=""),AND(AX23&gt;=AY$31,AX23&lt;&gt;"",AQ23=""),AND(BV23&gt;=CB$31,BV23&lt;&gt;"",BT23=""),AND(CA23&gt;=CB$31,CA23&lt;&gt;"",BT23=""),AND(CY23&gt;=DE$31,CY23&lt;&gt;"",CW23=""),AND(DD23&gt;=DE$31,DD23&lt;&gt;"",CW23=""),AND(ED23&gt;=EJ$31,ED23&lt;&gt;""),AND(EI23&gt;=EJ$31,EI23&lt;&gt;""),AND(FF23&gt;=FL$31,FF23&lt;&gt;""),AND(FK23&gt;=FL$31,FK23&lt;&gt;""),AND(GH23&gt;=GN$31,GH23&lt;&gt;""),AND(GM23&gt;=GN$31,GM23&lt;&gt;""),AND(HJ23&gt;=HP$31,HJ23&lt;&gt;""),AND(HO23&gt;=HP$31,HO23&lt;&gt;""),AND(IL23&gt;=IR$31,IL23&lt;&gt;""),AND(IQ23&gt;=IR$31,IQ23&lt;&gt;""),AND(JN23&gt;=JT$31,JN23&lt;&gt;""),AND(JS23&gt;=JT$31,JS23&lt;&gt;""),AND(KP23&gt;=KV$31,KP23&lt;&gt;""),AND(KU23&gt;=KV$31,KU23&lt;&gt;""),AND(LR23&gt;=LX$31,LR23&lt;&gt;""),AND(LW23&gt;=LX$31,LW23&lt;&gt;""),AND(MT23&gt;=MZ$31,MT23&lt;&gt;""),AND(MY23&gt;=MZ$31,MY23&lt;&gt;""),AND(NV23&gt;=OB$31,NV23&lt;&gt;""),AND(OA23&gt;=OB$31,OA23&lt;&gt;""),AND(OX23&gt;=PD$31,OX23&lt;&gt;""),AND(PC23&gt;=PD$31,PC23&lt;&gt;""),AND(PZ23&gt;=QF$31,PZ23&lt;&gt;""),AND(QE23&gt;=QF$31,QE23&lt;&gt;"")),"P","")</f>
        <v/>
      </c>
      <c r="J23" s="36" t="str">
        <f>IF(AND(I23="P",H23=""),"No DD",IF(OR(AND(AU23&gt;=AY$30,AV23&gt;=AY$34,AU23&lt;&gt;"",AQ23=""),AND(BX23&gt;=CB$30,BY23&gt;=CB$34,BX23&lt;&gt;"",BT23=""),AND(DA23&gt;=DE$30,DB23&gt;=DE$34,DA23&lt;&gt;"",CW23=""),AND(EF23&gt;=EJ$30,EG23&gt;=EJ$34,EF23&lt;&gt;""),AND(FH23&gt;=FL$30,FI23&gt;=FL$34,FH23&lt;&gt;""),AND(GJ23&gt;=GN$30,GK23&gt;=GN$34,GJ23&lt;&gt;""),AND(HL23&gt;=HP$30,HM23&gt;=HP$34,HL23&lt;&gt;""),AND(IN23&gt;=IR$30,IO23&gt;=IR$34,IN23&lt;&gt;""),AND(JP23&gt;=JT$30,JQ23&gt;=JT$34,JP23&lt;&gt;""),AND(KR23&gt;=KV$30,KS23&gt;=KV$34,KR23&lt;&gt;""),AND(LT23&gt;=LX$30,LU23&gt;=LX$34,LT23&lt;&gt;""),AND(MV23&gt;=MZ$30,MW23&gt;=MZ$34,MV23&lt;&gt;""),AND(NX23&gt;=OB$30,NY23&gt;=OB$34,NX23&lt;&gt;""),AND(OZ23&gt;=PD$30,PA23&gt;=PD$34,OZ23&lt;&gt;""),AND(QB23&gt;=QF$30,QC23&gt;=QF$34,QB23&lt;&gt;"")),"Merit",IF(OR(AND(AU23&gt;=AY$29,AV23&gt;=AY$33,AU23&lt;&gt;"",AQ23=""),AND(BX23&gt;=CB$29,BY23&gt;=CB$33,BX23&lt;&gt;"",BT23=""),AND(DA23&gt;=DE$29,DB23&gt;=DE$33,DA23&lt;&gt;"",CW23=""),AND(EF23&gt;=EJ$29,EG23&gt;=EJ$33,EF23&lt;&gt;""),AND(FH23&gt;=FL$29,FI23&gt;=FL$33,FH23&lt;&gt;""),AND(GJ23&gt;=GN$29,GK23&gt;=GN$33,GJ23&lt;&gt;""),AND(HL23&gt;=HP$29,HM23&gt;=HP$33,HL23&lt;&gt;""),AND(IN23&gt;=IR$29,IO23&gt;=IR$33,IN23&lt;&gt;""),AND(JP23&gt;=JT$29,JQ23&gt;=JT$33,JP23&lt;&gt;""),AND(KR23&gt;=KV$29,KS23&gt;=KV$33,KR23&lt;&gt;""),AND(LT23&gt;=LX$29,LU23&gt;=LX$33,LT23&lt;&gt;""),AND(MV23&gt;=MZ$29,MW23&gt;=MZ$33,MV23&lt;&gt;""),AND(NX23&gt;=OB$29,NY23&gt;=OB$33,NX23&lt;&gt;""),AND(OZ23&gt;=PD$29,PA23&gt;=PD$33,OZ23&lt;&gt;""),AND(QB23&gt;=QF$29,QC23&gt;=QF$33,QB23&lt;&gt;"")),"Excellence",IF(K23="P","Worlds Team",IF(H23="P","National Team","")))))</f>
        <v/>
      </c>
      <c r="K23" s="3" t="str">
        <f>IF(OR(AND(AU23&gt;=AY$28,AV23&gt;=AY$32,AU23&lt;&gt;"",AQ23=""),AND(BX23&gt;=CB$28,BY23&gt;=CB$32,BX23&lt;&gt;"",BT23=""),AND(DA23&gt;=DE$28,DB23&gt;=DE$32,DA23&lt;&gt;"",CW23=""),AND(EF23&gt;=EJ$28,EG23&gt;=EJ$32,EF23&lt;&gt;""),AND(FH23&gt;=FL$28,FI23&gt;=FL$32,FH23&lt;&gt;""),AND(GJ23&gt;=GN$28,GK23&gt;=GN$32,GJ23&lt;&gt;""),AND(HL23&gt;=HP$28,HM23&gt;=HP$32,HL23&lt;&gt;""),AND(IN23&gt;=IR$28,IO23&gt;=IR$32,IN23&lt;&gt;""),AND(JP23&gt;=JT$28,JQ23&gt;=JT$32,JP23&lt;&gt;""),AND(KR23&gt;=KV$28,KS23&gt;=KV$32,KR23&lt;&gt;""),AND(LT23&gt;=LX$28,LU23&gt;=LX$32,LT23&lt;&gt;""),AND(MV23&gt;=MZ$28,MW23&gt;=MZ$32,MV23&lt;&gt;""),AND(NX23&gt;=OB$28,NY23&gt;=OB$32,NX23&lt;&gt;""),AND(OZ23&gt;=PD$28,PA23&gt;=PD$32,OZ23&lt;&gt;""),AND(QB23&gt;=QF$28,QC23&gt;=QF$32,QB23&lt;&gt;"")),"P","")</f>
        <v/>
      </c>
      <c r="L23" s="8">
        <f>IF(COUNT(AS23,BV23,CY23)&gt;0,LARGE((AS23,BV23,CY23),1),0)</f>
        <v>33.699999999999996</v>
      </c>
      <c r="M23" s="8" t="str">
        <f>IF(L23=0,"",IF(L23=CY23,$CC$1,IF(L23=BV23,$AZ$1,IF(L23=AS23,$W$1,""))))</f>
        <v>2024 Elite Canada</v>
      </c>
      <c r="N23" s="8">
        <f>IF(COUNT(AS23,BV23,CY23)&gt;1,LARGE((AS23,BV23,CY23),2),0)</f>
        <v>0</v>
      </c>
      <c r="O23" s="8" t="str">
        <f>IF(N23=0,"",IF(N23=CY23,$CC$1,IF(N23=BV23,$AZ$1,IF(N23=AS23,$W$1,""))))</f>
        <v/>
      </c>
      <c r="P23" s="8">
        <f>IF(COUNT(AT23,BW23,CZ23)&gt;0,LARGE((AT23,BW23,CZ23),1),0)</f>
        <v>18.2</v>
      </c>
      <c r="Q23" s="8" t="str">
        <f>IF(P23=0,"",IF(P23=CZ23,$CC$1,IF(P23=BW23,$AZ$1,IF(P23=AT23,$W$1,""))))</f>
        <v>2024 Elite Canada</v>
      </c>
      <c r="R23" s="8">
        <f>IF(MAX(AX23,CA23,DD23)&gt;0,MAX(AX23,CA23,DD23),0)</f>
        <v>35.499999999999993</v>
      </c>
      <c r="S23" s="8" t="str">
        <f>IF(R23=0,"",IF(R23=DD23,$CC$1,IF(R23=CA23,$AZ$1,IF(R23=AX23,$W$1,""))))</f>
        <v>2024 Elite Canada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>
        <v>17.100000000000001</v>
      </c>
      <c r="BA23" s="18">
        <v>1.7</v>
      </c>
      <c r="BB23" s="18">
        <v>1</v>
      </c>
      <c r="BC23" s="18">
        <v>0</v>
      </c>
      <c r="BD23" s="18">
        <v>13.7</v>
      </c>
      <c r="BE23" s="18">
        <v>1.9</v>
      </c>
      <c r="BF23" s="18">
        <v>0</v>
      </c>
      <c r="BG23" s="18">
        <v>0.3</v>
      </c>
      <c r="BH23" s="18">
        <v>15.7</v>
      </c>
      <c r="BI23" s="18">
        <v>2.8</v>
      </c>
      <c r="BJ23" s="18">
        <v>0.6</v>
      </c>
      <c r="BK23" s="18">
        <v>0.3</v>
      </c>
      <c r="BL23" s="18">
        <v>16.100000000000001</v>
      </c>
      <c r="BM23" s="18">
        <v>1.2</v>
      </c>
      <c r="BN23" s="18">
        <v>0</v>
      </c>
      <c r="BO23" s="18">
        <v>0</v>
      </c>
      <c r="BP23" s="18">
        <v>15.7</v>
      </c>
      <c r="BQ23" s="18">
        <v>2.8</v>
      </c>
      <c r="BR23" s="18">
        <v>0.6</v>
      </c>
      <c r="BS23" s="18">
        <v>0.3</v>
      </c>
      <c r="BT23" s="28"/>
      <c r="BU23" s="11">
        <f>IF(SUM(BA23,BE23)&gt;0,SUM(BA23,BE23),"")</f>
        <v>3.5999999999999996</v>
      </c>
      <c r="BV23" s="11">
        <f>IF(SUM(AZ23:BA23,BC23:BE23,BG23)-BB23-BF23&gt;0,SUM(AZ23:BA23,BC23:BE23,BG23)-BB23-BF23,"")</f>
        <v>33.699999999999996</v>
      </c>
      <c r="BW23" s="11">
        <f>IF(SUM(BH23:BI23,BK23)-BJ23&gt;0,SUM(BH23:BI23,BK23)-BJ23,"")</f>
        <v>18.2</v>
      </c>
      <c r="BX23" s="11">
        <f>IF(SUM(BA23,BE23,BI23)&gt;0,SUM(BA23,BE23,BI23),"")</f>
        <v>6.3999999999999995</v>
      </c>
      <c r="BY23" s="11">
        <f>IF(SUM(BV23,BW23)&gt;0,SUM(BV23,BW23),"")</f>
        <v>51.899999999999991</v>
      </c>
      <c r="BZ23" s="11">
        <f>IF(SUM(BM23,BQ23)&gt;0,SUM(BM23,BQ23),"")</f>
        <v>4</v>
      </c>
      <c r="CA23" s="11">
        <f>IF(SUM(BL23:BM23,BO23:BQ23,BS23)-SUM(BN23,BR23)&gt;0,SUM(BL23:BM23,BO23:BQ23,BS23)-SUM(BN23,BR23),"")</f>
        <v>35.499999999999993</v>
      </c>
      <c r="CB23" s="11">
        <f>IF(SUM(BV23,BW23,CA23)&gt;0,SUM(BV23,BW23,CA23),"")</f>
        <v>87.399999999999977</v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8.5500000000000007</v>
      </c>
      <c r="QH23" s="22">
        <f>IF($CW23="P",CD23,(CD23+BA23)/2)</f>
        <v>0.85</v>
      </c>
      <c r="QI23" s="22">
        <f>IF($CW23="P",CE23,(CE23+BB23)/2)</f>
        <v>0.5</v>
      </c>
      <c r="QJ23" s="22">
        <f>IF($CW23="P",CF23,(CF23+BC23)/2)</f>
        <v>0</v>
      </c>
      <c r="QK23" s="22">
        <f>IF($CW23="P",CG23,(CG23+BD23)/2)</f>
        <v>6.85</v>
      </c>
      <c r="QL23" s="22">
        <f>IF($CW23="P",CH23,(CH23+BE23)/2)</f>
        <v>0.95</v>
      </c>
      <c r="QM23" s="22">
        <f>IF($CW23="P",CI23,(CI23+BF23)/2)</f>
        <v>0</v>
      </c>
      <c r="QN23" s="22">
        <f>IF($CW23="P",CJ23,(CJ23+BG23)/2)</f>
        <v>0.15</v>
      </c>
      <c r="QO23" s="22">
        <f>IF($CW23="P",CK23,(CK23+BH23)/2)</f>
        <v>7.85</v>
      </c>
      <c r="QP23" s="22">
        <f>IF($CW23="P",CL23,(CL23+BI23)/2)</f>
        <v>1.4</v>
      </c>
      <c r="QQ23" s="22">
        <f>IF($CW23="P",CM23,(CM23+BJ23)/2)</f>
        <v>0.3</v>
      </c>
      <c r="QR23" s="22">
        <f>IF($CW23="P",CN23,(CN23+BK23)/2)</f>
        <v>0.15</v>
      </c>
      <c r="QS23" s="22">
        <f>IF($CW23="P",CO23,(CO23+BL23)/2)</f>
        <v>8.0500000000000007</v>
      </c>
      <c r="QT23" s="22">
        <f>IF($CW23="P",CP23,(CP23+BM23)/2)</f>
        <v>0.6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7.85</v>
      </c>
      <c r="QX23" s="22">
        <f>IF($CW23="P",CT23,(CT23+BQ23)/2)</f>
        <v>1.4</v>
      </c>
      <c r="QY23" s="22">
        <f>IF($CW23="P",CU23,(CU23+BR23)/2)</f>
        <v>0.3</v>
      </c>
      <c r="QZ23" s="22">
        <f>IF($CW23="P",CV23,(CV23+BS23)/2)</f>
        <v>0.15</v>
      </c>
      <c r="RA23" s="27" t="s">
        <v>46</v>
      </c>
      <c r="RB23" s="40">
        <f>IF(SUM(QH23,QL23)&gt;0,SUM(QH23,QL23),"")</f>
        <v>1.7999999999999998</v>
      </c>
      <c r="RC23" s="40">
        <f>IF(SUM(QG23:QH23,QJ23:QL23,QN23)-QI23-QM23&gt;0,SUM(QG23:QH23,QJ23:QL23,QN23)-QI23-QM23,"")</f>
        <v>16.849999999999998</v>
      </c>
      <c r="RD23" s="40">
        <f>IF(SUM(QO23:QP23,QR23)-QQ23&gt;0,SUM(QO23:QP23,QR23)-QQ23,"")</f>
        <v>9.1</v>
      </c>
      <c r="RE23" s="40">
        <f>IF(SUM(QH23,QL23,QP23)&gt;0,SUM(QH23,QL23,QP23),"")</f>
        <v>3.1999999999999997</v>
      </c>
      <c r="RF23" s="40">
        <f>IF(SUM(RC23,RD23)&gt;0,SUM(RC23,RD23),"")</f>
        <v>25.949999999999996</v>
      </c>
      <c r="RG23" s="40">
        <f>IF(SUM(QT23,QX23)&gt;0,SUM(QT23,QX23),"")</f>
        <v>2</v>
      </c>
      <c r="RH23" s="40">
        <f>IF(SUM(QS23:QT23,QV23:QX23,QZ23)-SUM(QU23,QY23)&gt;0,SUM(QS23:QT23,QV23:QX23,QZ23)-SUM(QU23,QY23),"")</f>
        <v>17.749999999999996</v>
      </c>
      <c r="RI23" s="40">
        <f>IF(SUM(RC23,RD23,RH23)&gt;0,SUM(RC23,RD23,RH23),"")</f>
        <v>43.699999999999989</v>
      </c>
    </row>
    <row r="24" spans="1:477" x14ac:dyDescent="0.2">
      <c r="A24" s="4" t="str" cm="1">
        <f t="array" ref="A24">IF(AND(J24&lt;&gt;"",J24&lt;&gt;"No DD"),SUMPRODUCT((J$4:J$25&lt;&gt;"")*(J$4:J$25&lt;&gt;"No DD")*(F$4:F$25&gt;F24))+1,IF(J24="No DD",SUMPRODUCT((J$4:J$25="No DD")*(F$4:F$25&gt;F24))+1+SUMPRODUCT((J$4:J$25&lt;&gt;"")*(J$4:J$25&lt;&gt;"No DD")),""))</f>
        <v/>
      </c>
      <c r="B24" s="4" t="str" cm="1">
        <f t="array" ref="B24">IF(AND(J24&lt;&gt;"",J24&lt;&gt;"No DD",G24=""),SUMPRODUCT((J$4:J$25&lt;&gt;"")*(J$4:J$25&lt;&gt;"No DD")*(G$4:G$25="")*(F$4:F$25&gt;F24))+1,IF(J24="No DD",SUMPRODUCT((J$4:J$25="No DD")*(F$4:F$25&gt;F24)*(G$4:G$25=""))+1+SUMPRODUCT((J$4:J$25&lt;&gt;"")*(G$4:G$25="")*(J$4:J$25&lt;&gt;"No DD")),""))</f>
        <v/>
      </c>
      <c r="C24" s="5" t="s">
        <v>214</v>
      </c>
      <c r="D24" s="4" t="s">
        <v>5</v>
      </c>
      <c r="E24" s="4">
        <v>2005</v>
      </c>
      <c r="F24" s="9">
        <f>SUM(L24:T24)+SUM(L24:P24)*0.0000001+SUM(L24)*0.0000000000001</f>
        <v>39.200003920001869</v>
      </c>
      <c r="G24" s="66"/>
      <c r="H24" s="3" t="str">
        <f>IF(OR(AND(AR24&gt;=AY$27,AS24&gt;=AY$31,AR24&lt;&gt;"",AQ24=""),AND(AW24&gt;=AY$27,AX24&gt;=AY$31,AW24&lt;&gt;"",AQ24=""),AND(BU24&gt;=CB$27,BV24&gt;=CB$31,BU24&lt;&gt;"",BT24=""),AND(BZ24&gt;=CB$27,CA24&gt;=CB$31,BZ24&lt;&gt;"",BT24=""),AND(CX24&gt;=DE$27,CY24&gt;=DE$31,CX24&lt;&gt;"",CW24=""),AND(DC24&gt;=DE$27,DD24&gt;=DE$31,DC24&lt;&gt;""),AND(EC24&gt;=EJ$27,ED24&gt;=EJ$31,EC24&lt;&gt;""),AND(EH24&gt;=EJ$27,EI24&gt;=EJ$31,EH24&lt;&gt;""),AND(FE24&gt;=FL$27,FF24&gt;=FL$31,FE24&lt;&gt;""),AND(FJ24&gt;=FL$27,FK24&gt;=FL$31,FJ24&lt;&gt;""),AND(GG24&gt;=GN$27,GH24&gt;=GN$31,GG24&lt;&gt;""),AND(GL24&gt;=GN$27,GM24&gt;=GN$31,GL24&lt;&gt;""),AND(HI24&gt;=HP$27,HJ24&gt;=HP$31,HI24&lt;&gt;""),AND(HN24&gt;=HP$27,HO24&gt;=HP$31,HN24&lt;&gt;""),AND(IK24&gt;=IR$27,IL24&gt;=IR$31,IK24&lt;&gt;""),AND(IP24&gt;=IR$27,IQ24&gt;=IR$31,IP24&lt;&gt;""),AND(JM24&gt;=JT$27,JN24&gt;=JT$31,JM24&lt;&gt;""),AND(JR24&gt;=JT$27,JS24&gt;=JT$31,JR24&lt;&gt;""),AND(KO24&gt;=KV$27,KP24&gt;=KV$31,KO24&lt;&gt;""),AND(KT24&gt;=KV$27,KU24&gt;=KV$31,KT24&lt;&gt;""),AND(LQ24&gt;=LX$27,LR24&gt;=LX$31,LQ24&lt;&gt;""),AND(LV24&gt;=LX$27,LW24&gt;=LX$31,LV24&lt;&gt;""),AND(MS24&gt;=MZ$27,MT24&gt;=MZ$31,MS24&lt;&gt;""),AND(MX24&gt;=MZ$27,MY24&gt;=MZ$31,MX24&lt;&gt;""),AND(NU24&gt;=OB$27,NV24&gt;=OB$31,NU24&lt;&gt;""),AND(NZ24&gt;=OB$27,OA24&gt;=OB$31,NZ24&lt;&gt;""),AND(OW24&gt;=PD$27,OX24&gt;=PD$31,OW24&lt;&gt;""),AND(PB24&gt;=PD$27,PC24&gt;=PD$31,PB24&lt;&gt;""),AND(PY24&gt;=QF$27,PZ24&gt;=QF$31,PY24&lt;&gt;""),AND(QD24&gt;=QF$27,QE24&gt;=QF$31,QD24&lt;&gt;"")),"P","")</f>
        <v/>
      </c>
      <c r="I24" s="3" t="str">
        <f>IF(OR(AND(AS24&gt;=AY$31,AS24&lt;&gt;"",AQ24=""),AND(AX24&gt;=AY$31,AX24&lt;&gt;"",AQ24=""),AND(BV24&gt;=CB$31,BV24&lt;&gt;"",BT24=""),AND(CA24&gt;=CB$31,CA24&lt;&gt;"",BT24=""),AND(CY24&gt;=DE$31,CY24&lt;&gt;"",CW24=""),AND(DD24&gt;=DE$31,DD24&lt;&gt;"",CW24=""),AND(ED24&gt;=EJ$31,ED24&lt;&gt;""),AND(EI24&gt;=EJ$31,EI24&lt;&gt;""),AND(FF24&gt;=FL$31,FF24&lt;&gt;""),AND(FK24&gt;=FL$31,FK24&lt;&gt;""),AND(GH24&gt;=GN$31,GH24&lt;&gt;""),AND(GM24&gt;=GN$31,GM24&lt;&gt;""),AND(HJ24&gt;=HP$31,HJ24&lt;&gt;""),AND(HO24&gt;=HP$31,HO24&lt;&gt;""),AND(IL24&gt;=IR$31,IL24&lt;&gt;""),AND(IQ24&gt;=IR$31,IQ24&lt;&gt;""),AND(JN24&gt;=JT$31,JN24&lt;&gt;""),AND(JS24&gt;=JT$31,JS24&lt;&gt;""),AND(KP24&gt;=KV$31,KP24&lt;&gt;""),AND(KU24&gt;=KV$31,KU24&lt;&gt;""),AND(LR24&gt;=LX$31,LR24&lt;&gt;""),AND(LW24&gt;=LX$31,LW24&lt;&gt;""),AND(MT24&gt;=MZ$31,MT24&lt;&gt;""),AND(MY24&gt;=MZ$31,MY24&lt;&gt;""),AND(NV24&gt;=OB$31,NV24&lt;&gt;""),AND(OA24&gt;=OB$31,OA24&lt;&gt;""),AND(OX24&gt;=PD$31,OX24&lt;&gt;""),AND(PC24&gt;=PD$31,PC24&lt;&gt;""),AND(PZ24&gt;=QF$31,PZ24&lt;&gt;""),AND(QE24&gt;=QF$31,QE24&lt;&gt;"")),"P","")</f>
        <v/>
      </c>
      <c r="J24" s="36" t="str">
        <f>IF(AND(I24="P",H24=""),"No DD",IF(OR(AND(AU24&gt;=AY$30,AV24&gt;=AY$34,AU24&lt;&gt;"",AQ24=""),AND(BX24&gt;=CB$30,BY24&gt;=CB$34,BX24&lt;&gt;"",BT24=""),AND(DA24&gt;=DE$30,DB24&gt;=DE$34,DA24&lt;&gt;"",CW24=""),AND(EF24&gt;=EJ$30,EG24&gt;=EJ$34,EF24&lt;&gt;""),AND(FH24&gt;=FL$30,FI24&gt;=FL$34,FH24&lt;&gt;""),AND(GJ24&gt;=GN$30,GK24&gt;=GN$34,GJ24&lt;&gt;""),AND(HL24&gt;=HP$30,HM24&gt;=HP$34,HL24&lt;&gt;""),AND(IN24&gt;=IR$30,IO24&gt;=IR$34,IN24&lt;&gt;""),AND(JP24&gt;=JT$30,JQ24&gt;=JT$34,JP24&lt;&gt;""),AND(KR24&gt;=KV$30,KS24&gt;=KV$34,KR24&lt;&gt;""),AND(LT24&gt;=LX$30,LU24&gt;=LX$34,LT24&lt;&gt;""),AND(MV24&gt;=MZ$30,MW24&gt;=MZ$34,MV24&lt;&gt;""),AND(NX24&gt;=OB$30,NY24&gt;=OB$34,NX24&lt;&gt;""),AND(OZ24&gt;=PD$30,PA24&gt;=PD$34,OZ24&lt;&gt;""),AND(QB24&gt;=QF$30,QC24&gt;=QF$34,QB24&lt;&gt;"")),"Merit",IF(OR(AND(AU24&gt;=AY$29,AV24&gt;=AY$33,AU24&lt;&gt;"",AQ24=""),AND(BX24&gt;=CB$29,BY24&gt;=CB$33,BX24&lt;&gt;"",BT24=""),AND(DA24&gt;=DE$29,DB24&gt;=DE$33,DA24&lt;&gt;"",CW24=""),AND(EF24&gt;=EJ$29,EG24&gt;=EJ$33,EF24&lt;&gt;""),AND(FH24&gt;=FL$29,FI24&gt;=FL$33,FH24&lt;&gt;""),AND(GJ24&gt;=GN$29,GK24&gt;=GN$33,GJ24&lt;&gt;""),AND(HL24&gt;=HP$29,HM24&gt;=HP$33,HL24&lt;&gt;""),AND(IN24&gt;=IR$29,IO24&gt;=IR$33,IN24&lt;&gt;""),AND(JP24&gt;=JT$29,JQ24&gt;=JT$33,JP24&lt;&gt;""),AND(KR24&gt;=KV$29,KS24&gt;=KV$33,KR24&lt;&gt;""),AND(LT24&gt;=LX$29,LU24&gt;=LX$33,LT24&lt;&gt;""),AND(MV24&gt;=MZ$29,MW24&gt;=MZ$33,MV24&lt;&gt;""),AND(NX24&gt;=OB$29,NY24&gt;=OB$33,NX24&lt;&gt;""),AND(OZ24&gt;=PD$29,PA24&gt;=PD$33,OZ24&lt;&gt;""),AND(QB24&gt;=QF$29,QC24&gt;=QF$33,QB24&lt;&gt;"")),"Excellence",IF(K24="P","Worlds Team",IF(H24="P","National Team","")))))</f>
        <v/>
      </c>
      <c r="K24" s="3" t="str">
        <f>IF(OR(AND(AU24&gt;=AY$28,AV24&gt;=AY$32,AU24&lt;&gt;"",AQ24=""),AND(BX24&gt;=CB$28,BY24&gt;=CB$32,BX24&lt;&gt;"",BT24=""),AND(DA24&gt;=DE$28,DB24&gt;=DE$32,DA24&lt;&gt;"",CW24=""),AND(EF24&gt;=EJ$28,EG24&gt;=EJ$32,EF24&lt;&gt;""),AND(FH24&gt;=FL$28,FI24&gt;=FL$32,FH24&lt;&gt;""),AND(GJ24&gt;=GN$28,GK24&gt;=GN$32,GJ24&lt;&gt;""),AND(HL24&gt;=HP$28,HM24&gt;=HP$32,HL24&lt;&gt;""),AND(IN24&gt;=IR$28,IO24&gt;=IR$32,IN24&lt;&gt;""),AND(JP24&gt;=JT$28,JQ24&gt;=JT$32,JP24&lt;&gt;""),AND(KR24&gt;=KV$28,KS24&gt;=KV$32,KR24&lt;&gt;""),AND(LT24&gt;=LX$28,LU24&gt;=LX$32,LT24&lt;&gt;""),AND(MV24&gt;=MZ$28,MW24&gt;=MZ$32,MV24&lt;&gt;""),AND(NX24&gt;=OB$28,NY24&gt;=OB$32,NX24&lt;&gt;""),AND(OZ24&gt;=PD$28,PA24&gt;=PD$32,OZ24&lt;&gt;""),AND(QB24&gt;=QF$28,QC24&gt;=QF$32,QB24&lt;&gt;"")),"P","")</f>
        <v/>
      </c>
      <c r="L24" s="8">
        <f>IF(COUNT(AS24,BV24,CY24)&gt;0,LARGE((AS24,BV24,CY24),1),0)</f>
        <v>18.7</v>
      </c>
      <c r="M24" s="8" t="str">
        <f>IF(L24=0,"",IF(L24=CY24,$CC$1,IF(L24=BV24,$AZ$1,IF(L24=AS24,$W$1,""))))</f>
        <v>2024 Elite Canada</v>
      </c>
      <c r="N24" s="8">
        <f>IF(COUNT(AS24,BV24,CY24)&gt;1,LARGE((AS24,BV24,CY24),2),0)</f>
        <v>0</v>
      </c>
      <c r="O24" s="8" t="str">
        <f>IF(N24=0,"",IF(N24=CY24,$CC$1,IF(N24=BV24,$AZ$1,IF(N24=AS24,$W$1,""))))</f>
        <v/>
      </c>
      <c r="P24" s="8">
        <f>IF(COUNT(AT24,BW24,CZ24)&gt;0,LARGE((AT24,BW24,CZ24),1),0)</f>
        <v>20.5</v>
      </c>
      <c r="Q24" s="8" t="str">
        <f>IF(P24=0,"",IF(P24=CZ24,$CC$1,IF(P24=BW24,$AZ$1,IF(P24=AT24,$W$1,""))))</f>
        <v>2024 Elite Canada</v>
      </c>
      <c r="R24" s="8">
        <f>IF(MAX(AX24,CA24,DD24)&gt;0,MAX(AX24,CA24,DD24),0)</f>
        <v>0</v>
      </c>
      <c r="S24" s="8" t="str">
        <f>IF(R24=0,"",IF(R24=DD24,$CC$1,IF(R24=CA24,$AZ$1,IF(R24=AX24,$W$1,""))))</f>
        <v/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>
        <v>0</v>
      </c>
      <c r="BA24" s="18">
        <v>0</v>
      </c>
      <c r="BB24" s="18">
        <v>0</v>
      </c>
      <c r="BC24" s="18">
        <v>0</v>
      </c>
      <c r="BD24" s="18">
        <v>16.399999999999999</v>
      </c>
      <c r="BE24" s="18">
        <v>2.6</v>
      </c>
      <c r="BF24" s="18">
        <v>0.6</v>
      </c>
      <c r="BG24" s="18">
        <v>0.3</v>
      </c>
      <c r="BH24" s="18">
        <v>17.5</v>
      </c>
      <c r="BI24" s="18">
        <v>3.4</v>
      </c>
      <c r="BJ24" s="18">
        <v>0.4</v>
      </c>
      <c r="BK24" s="18">
        <v>0</v>
      </c>
      <c r="BL24" s="18"/>
      <c r="BM24" s="18"/>
      <c r="BN24" s="18"/>
      <c r="BO24" s="18"/>
      <c r="BP24" s="18"/>
      <c r="BQ24" s="18"/>
      <c r="BR24" s="18"/>
      <c r="BS24" s="18"/>
      <c r="BT24" s="28"/>
      <c r="BU24" s="11">
        <f>IF(SUM(BA24,BE24)&gt;0,SUM(BA24,BE24),"")</f>
        <v>2.6</v>
      </c>
      <c r="BV24" s="11">
        <f>IF(SUM(AZ24:BA24,BC24:BE24,BG24)-BB24-BF24&gt;0,SUM(AZ24:BA24,BC24:BE24,BG24)-BB24-BF24,"")</f>
        <v>18.7</v>
      </c>
      <c r="BW24" s="11">
        <f>IF(SUM(BH24:BI24,BK24)-BJ24&gt;0,SUM(BH24:BI24,BK24)-BJ24,"")</f>
        <v>20.5</v>
      </c>
      <c r="BX24" s="11">
        <f>IF(SUM(BA24,BE24,BI24)&gt;0,SUM(BA24,BE24,BI24),"")</f>
        <v>6</v>
      </c>
      <c r="BY24" s="11">
        <f>IF(SUM(BV24,BW24)&gt;0,SUM(BV24,BW24),"")</f>
        <v>39.200000000000003</v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>
        <f>IF(SUM(BV24,BW24,CA24)&gt;0,SUM(BV24,BW24,CA24),"")</f>
        <v>39.200000000000003</v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0</v>
      </c>
      <c r="QH24" s="22">
        <f>IF($CW24="P",CD24,(CD24+BA24)/2)</f>
        <v>0</v>
      </c>
      <c r="QI24" s="22">
        <f>IF($CW24="P",CE24,(CE24+BB24)/2)</f>
        <v>0</v>
      </c>
      <c r="QJ24" s="22">
        <f>IF($CW24="P",CF24,(CF24+BC24)/2)</f>
        <v>0</v>
      </c>
      <c r="QK24" s="22">
        <f>IF($CW24="P",CG24,(CG24+BD24)/2)</f>
        <v>8.1999999999999993</v>
      </c>
      <c r="QL24" s="22">
        <f>IF($CW24="P",CH24,(CH24+BE24)/2)</f>
        <v>1.3</v>
      </c>
      <c r="QM24" s="22">
        <f>IF($CW24="P",CI24,(CI24+BF24)/2)</f>
        <v>0.3</v>
      </c>
      <c r="QN24" s="22">
        <f>IF($CW24="P",CJ24,(CJ24+BG24)/2)</f>
        <v>0.15</v>
      </c>
      <c r="QO24" s="22">
        <f>IF($CW24="P",CK24,(CK24+BH24)/2)</f>
        <v>8.75</v>
      </c>
      <c r="QP24" s="22">
        <f>IF($CW24="P",CL24,(CL24+BI24)/2)</f>
        <v>1.7</v>
      </c>
      <c r="QQ24" s="22">
        <f>IF($CW24="P",CM24,(CM24+BJ24)/2)</f>
        <v>0.2</v>
      </c>
      <c r="QR24" s="22">
        <f>IF($CW24="P",CN24,(CN24+BK24)/2)</f>
        <v>0</v>
      </c>
      <c r="QS24" s="22">
        <f>IF($CW24="P",CO24,(CO24+BL24)/2)</f>
        <v>0</v>
      </c>
      <c r="QT24" s="22">
        <f>IF($CW24="P",CP24,(CP24+BM24)/2)</f>
        <v>0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0</v>
      </c>
      <c r="QX24" s="22">
        <f>IF($CW24="P",CT24,(CT24+BQ24)/2)</f>
        <v>0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1.3</v>
      </c>
      <c r="RC24" s="40">
        <f>IF(SUM(QG24:QH24,QJ24:QL24,QN24)-QI24-QM24&gt;0,SUM(QG24:QH24,QJ24:QL24,QN24)-QI24-QM24,"")</f>
        <v>9.35</v>
      </c>
      <c r="RD24" s="40">
        <f>IF(SUM(QO24:QP24,QR24)-QQ24&gt;0,SUM(QO24:QP24,QR24)-QQ24,"")</f>
        <v>10.25</v>
      </c>
      <c r="RE24" s="40">
        <f>IF(SUM(QH24,QL24,QP24)&gt;0,SUM(QH24,QL24,QP24),"")</f>
        <v>3</v>
      </c>
      <c r="RF24" s="40">
        <f>IF(SUM(RC24,RD24)&gt;0,SUM(RC24,RD24),"")</f>
        <v>19.600000000000001</v>
      </c>
      <c r="RG24" s="40" t="str">
        <f>IF(SUM(QT24,QX24)&gt;0,SUM(QT24,QX24),"")</f>
        <v/>
      </c>
      <c r="RH24" s="40" t="str">
        <f>IF(SUM(QS24:QT24,QV24:QX24,QZ24)-SUM(QU24,QY24)&gt;0,SUM(QS24:QT24,QV24:QX24,QZ24)-SUM(QU24,QY24),"")</f>
        <v/>
      </c>
      <c r="RI24" s="40">
        <f>IF(SUM(RC24,RD24,RH24)&gt;0,SUM(RC24,RD24,RH24),"")</f>
        <v>19.600000000000001</v>
      </c>
    </row>
    <row r="25" spans="1:477" ht="17" x14ac:dyDescent="0.2">
      <c r="G25" s="66"/>
      <c r="T25" s="10"/>
      <c r="U25" s="10"/>
      <c r="V25" s="10"/>
    </row>
    <row r="26" spans="1:477" ht="17" x14ac:dyDescent="0.2">
      <c r="G26" s="66"/>
      <c r="T26" s="10"/>
      <c r="U26" s="10"/>
      <c r="V26" s="10"/>
    </row>
    <row r="27" spans="1:477" ht="17" x14ac:dyDescent="0.2">
      <c r="C27" s="23" t="s">
        <v>44</v>
      </c>
      <c r="G27" s="66"/>
      <c r="T27" s="10"/>
      <c r="U27" s="10"/>
      <c r="V27" s="10"/>
      <c r="AR27" s="4"/>
      <c r="AY27" s="42">
        <v>8</v>
      </c>
      <c r="BU27" s="4"/>
      <c r="CB27" s="42">
        <v>8</v>
      </c>
      <c r="CX27" s="4"/>
      <c r="DE27" s="42">
        <v>8</v>
      </c>
      <c r="EC27" s="4"/>
      <c r="EJ27" s="42">
        <v>8</v>
      </c>
      <c r="FE27" s="4"/>
      <c r="FL27" s="42">
        <v>8</v>
      </c>
      <c r="GG27" s="4"/>
      <c r="GN27" s="42">
        <v>8</v>
      </c>
      <c r="HI27" s="4"/>
      <c r="HP27" s="42">
        <v>8</v>
      </c>
      <c r="IK27" s="4"/>
      <c r="IR27" s="42">
        <v>8</v>
      </c>
      <c r="JM27" s="4"/>
      <c r="JT27" s="42">
        <v>8</v>
      </c>
      <c r="KO27" s="4"/>
      <c r="KV27" s="42">
        <v>8</v>
      </c>
      <c r="LQ27" s="4"/>
      <c r="LX27" s="42">
        <v>8</v>
      </c>
      <c r="MS27" s="4"/>
      <c r="MZ27" s="42">
        <v>8</v>
      </c>
      <c r="NU27" s="4"/>
      <c r="OB27" s="42">
        <v>8</v>
      </c>
      <c r="OW27" s="4"/>
      <c r="PD27" s="42">
        <v>8</v>
      </c>
      <c r="PY27" s="4"/>
      <c r="QF27" s="42">
        <v>8</v>
      </c>
    </row>
    <row r="28" spans="1:477" ht="17" hidden="1" x14ac:dyDescent="0.2">
      <c r="C28" s="30" t="s">
        <v>43</v>
      </c>
      <c r="G28" s="66"/>
      <c r="T28" s="10"/>
      <c r="U28" s="10"/>
      <c r="V28" s="10"/>
      <c r="AR28" s="4"/>
      <c r="AY28" s="51">
        <v>1000</v>
      </c>
      <c r="BU28" s="4"/>
      <c r="CB28" s="51">
        <v>1000</v>
      </c>
      <c r="CX28" s="4"/>
      <c r="DE28" s="51">
        <v>1000</v>
      </c>
      <c r="EC28" s="4"/>
      <c r="EJ28" s="51">
        <v>1000</v>
      </c>
      <c r="FE28" s="4"/>
      <c r="FL28" s="51">
        <v>1000</v>
      </c>
      <c r="GG28" s="4"/>
      <c r="GN28" s="51">
        <v>1000</v>
      </c>
      <c r="HI28" s="4"/>
      <c r="HP28" s="51">
        <v>1000</v>
      </c>
      <c r="IK28" s="4"/>
      <c r="IR28" s="51">
        <v>1000</v>
      </c>
      <c r="JM28" s="4"/>
      <c r="JT28" s="51">
        <v>1000</v>
      </c>
      <c r="KO28" s="4"/>
      <c r="KV28" s="51">
        <v>1000</v>
      </c>
      <c r="LQ28" s="4"/>
      <c r="LX28" s="51">
        <v>1000</v>
      </c>
      <c r="MS28" s="4"/>
      <c r="MZ28" s="51">
        <v>1000</v>
      </c>
      <c r="NU28" s="4"/>
      <c r="OB28" s="51">
        <v>1000</v>
      </c>
      <c r="OW28" s="4"/>
      <c r="PD28" s="51">
        <v>1000</v>
      </c>
      <c r="PY28" s="4"/>
      <c r="QF28" s="51">
        <v>1000</v>
      </c>
    </row>
    <row r="29" spans="1:477" ht="17" hidden="1" x14ac:dyDescent="0.2">
      <c r="A29" s="5"/>
      <c r="B29" s="5"/>
      <c r="C29" s="31" t="s">
        <v>55</v>
      </c>
      <c r="D29" s="20"/>
      <c r="G29" s="66"/>
      <c r="T29" s="10"/>
      <c r="U29" s="10"/>
      <c r="V29" s="10"/>
      <c r="AR29" s="4"/>
      <c r="AY29" s="43">
        <v>1000</v>
      </c>
      <c r="BU29" s="4"/>
      <c r="CB29" s="43">
        <v>1000</v>
      </c>
      <c r="CX29" s="4"/>
      <c r="DE29" s="43">
        <v>1000</v>
      </c>
      <c r="EC29" s="4"/>
      <c r="EJ29" s="43">
        <v>1000</v>
      </c>
      <c r="FE29" s="4"/>
      <c r="FL29" s="43">
        <v>1000</v>
      </c>
      <c r="GG29" s="4"/>
      <c r="GN29" s="43">
        <v>1000</v>
      </c>
      <c r="HI29" s="4"/>
      <c r="HP29" s="43">
        <v>1000</v>
      </c>
      <c r="IK29" s="4"/>
      <c r="IR29" s="43">
        <v>1000</v>
      </c>
      <c r="JM29" s="4"/>
      <c r="JT29" s="43">
        <v>1000</v>
      </c>
      <c r="KO29" s="4"/>
      <c r="KV29" s="43">
        <v>1000</v>
      </c>
      <c r="LQ29" s="4"/>
      <c r="LX29" s="43">
        <v>1000</v>
      </c>
      <c r="MS29" s="4"/>
      <c r="MZ29" s="43">
        <v>1000</v>
      </c>
      <c r="NU29" s="4"/>
      <c r="OB29" s="43">
        <v>1000</v>
      </c>
      <c r="OW29" s="4"/>
      <c r="PD29" s="43">
        <v>1000</v>
      </c>
      <c r="PY29" s="4"/>
      <c r="QF29" s="43">
        <v>1000</v>
      </c>
    </row>
    <row r="30" spans="1:477" ht="17" hidden="1" x14ac:dyDescent="0.2">
      <c r="A30" s="5"/>
      <c r="B30" s="5"/>
      <c r="C30" s="35" t="s">
        <v>62</v>
      </c>
      <c r="D30" s="20"/>
      <c r="G30" s="66"/>
      <c r="T30" s="10"/>
      <c r="U30" s="10"/>
      <c r="V30" s="10"/>
      <c r="AR30" s="4"/>
      <c r="AY30" s="44">
        <v>1000</v>
      </c>
      <c r="BU30" s="4"/>
      <c r="CB30" s="44">
        <v>1000</v>
      </c>
      <c r="CX30" s="4"/>
      <c r="DE30" s="44">
        <v>1000</v>
      </c>
      <c r="EC30" s="4"/>
      <c r="EJ30" s="44">
        <v>1000</v>
      </c>
      <c r="FE30" s="4"/>
      <c r="FL30" s="44">
        <v>1000</v>
      </c>
      <c r="GG30" s="4"/>
      <c r="GN30" s="44">
        <v>1000</v>
      </c>
      <c r="HI30" s="4"/>
      <c r="HP30" s="44">
        <v>1000</v>
      </c>
      <c r="IK30" s="4"/>
      <c r="IR30" s="44">
        <v>1000</v>
      </c>
      <c r="JM30" s="4"/>
      <c r="JT30" s="44">
        <v>1000</v>
      </c>
      <c r="KO30" s="4"/>
      <c r="KV30" s="44">
        <v>1000</v>
      </c>
      <c r="LQ30" s="4"/>
      <c r="LX30" s="44">
        <v>1000</v>
      </c>
      <c r="MS30" s="4"/>
      <c r="MZ30" s="44">
        <v>1000</v>
      </c>
      <c r="NU30" s="4"/>
      <c r="OB30" s="44">
        <v>1000</v>
      </c>
      <c r="OW30" s="4"/>
      <c r="PD30" s="44">
        <v>1000</v>
      </c>
      <c r="PY30" s="4"/>
      <c r="QF30" s="44">
        <v>1000</v>
      </c>
    </row>
    <row r="31" spans="1:477" ht="17" x14ac:dyDescent="0.2">
      <c r="A31" s="5"/>
      <c r="B31" s="5"/>
      <c r="C31" s="34" t="s">
        <v>41</v>
      </c>
      <c r="D31" s="20"/>
      <c r="G31" s="66"/>
      <c r="T31" s="10"/>
      <c r="U31" s="10"/>
      <c r="V31" s="10"/>
      <c r="AR31" s="4"/>
      <c r="AY31" s="45">
        <v>42.1</v>
      </c>
      <c r="BU31" s="4"/>
      <c r="CB31" s="45">
        <v>42.1</v>
      </c>
      <c r="CX31" s="4"/>
      <c r="DE31" s="45">
        <v>42.1</v>
      </c>
      <c r="EC31" s="4"/>
      <c r="EJ31" s="45">
        <v>42.1</v>
      </c>
      <c r="FE31" s="4"/>
      <c r="FL31" s="45">
        <v>42.1</v>
      </c>
      <c r="GG31" s="4"/>
      <c r="GN31" s="45">
        <v>42.1</v>
      </c>
      <c r="HI31" s="4"/>
      <c r="HP31" s="45">
        <v>42.1</v>
      </c>
      <c r="IK31" s="4"/>
      <c r="IR31" s="45">
        <v>42.1</v>
      </c>
      <c r="JM31" s="4"/>
      <c r="JT31" s="45">
        <v>42.1</v>
      </c>
      <c r="KO31" s="4"/>
      <c r="KV31" s="45">
        <v>42.1</v>
      </c>
      <c r="LQ31" s="4"/>
      <c r="LX31" s="45">
        <v>42.1</v>
      </c>
      <c r="MS31" s="4"/>
      <c r="MZ31" s="45">
        <v>42.1</v>
      </c>
      <c r="NU31" s="4"/>
      <c r="OB31" s="45">
        <v>42.1</v>
      </c>
      <c r="OW31" s="4"/>
      <c r="PD31" s="45">
        <v>42.1</v>
      </c>
      <c r="PY31" s="4"/>
      <c r="QF31" s="45">
        <v>42.1</v>
      </c>
    </row>
    <row r="32" spans="1:477" ht="17" hidden="1" x14ac:dyDescent="0.2">
      <c r="A32" s="5"/>
      <c r="B32" s="5"/>
      <c r="C32" s="24" t="s">
        <v>42</v>
      </c>
      <c r="D32" s="20"/>
      <c r="G32" s="66"/>
      <c r="T32" s="10"/>
      <c r="U32" s="10"/>
      <c r="V32" s="10"/>
      <c r="AR32" s="4"/>
      <c r="AY32" s="46">
        <v>1000</v>
      </c>
      <c r="BU32" s="4"/>
      <c r="CB32" s="46">
        <v>1000</v>
      </c>
      <c r="CX32" s="4"/>
      <c r="DE32" s="46">
        <v>1000</v>
      </c>
      <c r="EC32" s="4"/>
      <c r="EJ32" s="46">
        <v>1000</v>
      </c>
      <c r="FE32" s="4"/>
      <c r="FL32" s="46">
        <v>1000</v>
      </c>
      <c r="GG32" s="4"/>
      <c r="GN32" s="46">
        <v>1000</v>
      </c>
      <c r="HI32" s="4"/>
      <c r="HP32" s="46">
        <v>1000</v>
      </c>
      <c r="IK32" s="4"/>
      <c r="IR32" s="46">
        <v>1000</v>
      </c>
      <c r="JM32" s="4"/>
      <c r="JT32" s="46">
        <v>1000</v>
      </c>
      <c r="KO32" s="4"/>
      <c r="KV32" s="46">
        <v>1000</v>
      </c>
      <c r="LQ32" s="4"/>
      <c r="LX32" s="46">
        <v>1000</v>
      </c>
      <c r="MS32" s="4"/>
      <c r="MZ32" s="46">
        <v>1000</v>
      </c>
      <c r="NU32" s="4"/>
      <c r="OB32" s="46">
        <v>1000</v>
      </c>
      <c r="OW32" s="4"/>
      <c r="PD32" s="46">
        <v>1000</v>
      </c>
      <c r="PY32" s="4"/>
      <c r="QF32" s="46">
        <v>1000</v>
      </c>
    </row>
    <row r="33" spans="1:458" ht="17" hidden="1" x14ac:dyDescent="0.2">
      <c r="A33" s="5"/>
      <c r="B33" s="5"/>
      <c r="C33" s="33" t="s">
        <v>54</v>
      </c>
      <c r="D33" s="20"/>
      <c r="G33" s="66"/>
      <c r="T33" s="10"/>
      <c r="U33" s="10"/>
      <c r="V33" s="10"/>
      <c r="AR33" s="4"/>
      <c r="AY33" s="47">
        <v>1000</v>
      </c>
      <c r="BU33" s="4"/>
      <c r="CB33" s="47">
        <v>1000</v>
      </c>
      <c r="CX33" s="4"/>
      <c r="DE33" s="47">
        <v>1000</v>
      </c>
      <c r="EC33" s="4"/>
      <c r="EJ33" s="47">
        <v>1000</v>
      </c>
      <c r="FE33" s="4"/>
      <c r="FL33" s="47">
        <v>1000</v>
      </c>
      <c r="GG33" s="4"/>
      <c r="GN33" s="47">
        <v>1000</v>
      </c>
      <c r="HI33" s="4"/>
      <c r="HP33" s="47">
        <v>1000</v>
      </c>
      <c r="IK33" s="4"/>
      <c r="IR33" s="47">
        <v>1000</v>
      </c>
      <c r="JM33" s="4"/>
      <c r="JT33" s="47">
        <v>1000</v>
      </c>
      <c r="KO33" s="4"/>
      <c r="KV33" s="47">
        <v>1000</v>
      </c>
      <c r="LQ33" s="4"/>
      <c r="LX33" s="47">
        <v>1000</v>
      </c>
      <c r="MS33" s="4"/>
      <c r="MZ33" s="47">
        <v>1000</v>
      </c>
      <c r="NU33" s="4"/>
      <c r="OB33" s="47">
        <v>1000</v>
      </c>
      <c r="OW33" s="4"/>
      <c r="PD33" s="47">
        <v>1000</v>
      </c>
      <c r="PY33" s="4"/>
      <c r="QF33" s="47">
        <v>1000</v>
      </c>
    </row>
    <row r="34" spans="1:458" ht="17" hidden="1" x14ac:dyDescent="0.2">
      <c r="A34" s="5"/>
      <c r="B34" s="5"/>
      <c r="C34" s="25" t="s">
        <v>27</v>
      </c>
      <c r="D34" s="20"/>
      <c r="G34" s="66"/>
      <c r="T34" s="10"/>
      <c r="U34" s="10"/>
      <c r="V34" s="10"/>
      <c r="AR34" s="4"/>
      <c r="AY34" s="48">
        <v>1000</v>
      </c>
      <c r="BU34" s="4"/>
      <c r="CB34" s="48">
        <v>1000</v>
      </c>
      <c r="CX34" s="4"/>
      <c r="DE34" s="48">
        <v>1000</v>
      </c>
      <c r="EC34" s="4"/>
      <c r="EJ34" s="48">
        <v>1000</v>
      </c>
      <c r="FE34" s="4"/>
      <c r="FL34" s="48">
        <v>1000</v>
      </c>
      <c r="GG34" s="4"/>
      <c r="GN34" s="48">
        <v>1000</v>
      </c>
      <c r="HI34" s="4"/>
      <c r="HP34" s="48">
        <v>1000</v>
      </c>
      <c r="IK34" s="4"/>
      <c r="IR34" s="48">
        <v>1000</v>
      </c>
      <c r="JM34" s="4"/>
      <c r="JT34" s="48">
        <v>1000</v>
      </c>
      <c r="KO34" s="4"/>
      <c r="KV34" s="48">
        <v>1000</v>
      </c>
      <c r="LQ34" s="4"/>
      <c r="LX34" s="48">
        <v>1000</v>
      </c>
      <c r="MS34" s="4"/>
      <c r="MZ34" s="48">
        <v>1000</v>
      </c>
      <c r="NU34" s="4"/>
      <c r="OB34" s="48">
        <v>1000</v>
      </c>
      <c r="OW34" s="4"/>
      <c r="PD34" s="48">
        <v>1000</v>
      </c>
      <c r="PY34" s="4"/>
      <c r="QF34" s="48">
        <v>1000</v>
      </c>
    </row>
    <row r="35" spans="1:458" x14ac:dyDescent="0.2">
      <c r="C35" s="29" t="s">
        <v>47</v>
      </c>
      <c r="D35" s="2"/>
      <c r="G35" s="66"/>
    </row>
    <row r="36" spans="1:458" x14ac:dyDescent="0.2">
      <c r="A36" s="5"/>
      <c r="B36" s="5"/>
      <c r="C36" s="5"/>
      <c r="D36" s="20"/>
      <c r="G36" s="66"/>
      <c r="QH36" s="2"/>
      <c r="QI36" s="2"/>
      <c r="QJ36" s="2"/>
      <c r="QK36" s="2"/>
      <c r="QL36" s="2"/>
      <c r="QM36" s="2"/>
      <c r="QN36" s="2"/>
      <c r="QO36" s="2"/>
      <c r="QP36" s="2"/>
    </row>
    <row r="37" spans="1:458" x14ac:dyDescent="0.2">
      <c r="A37" s="5"/>
      <c r="B37" s="5"/>
      <c r="C37" s="5"/>
      <c r="D37" s="20"/>
      <c r="G37" s="66"/>
    </row>
    <row r="38" spans="1:458" x14ac:dyDescent="0.2">
      <c r="A38" s="5"/>
      <c r="B38" s="5"/>
      <c r="C38" s="5"/>
      <c r="D38" s="20"/>
      <c r="G38" s="66"/>
    </row>
    <row r="39" spans="1:458" x14ac:dyDescent="0.2">
      <c r="A39" s="5"/>
      <c r="B39" s="5"/>
      <c r="C39" s="5"/>
      <c r="D39" s="5"/>
    </row>
    <row r="43" spans="1:458" x14ac:dyDescent="0.2">
      <c r="G43" s="66"/>
    </row>
    <row r="44" spans="1:458" x14ac:dyDescent="0.2">
      <c r="G44" s="66"/>
    </row>
  </sheetData>
  <sheetProtection sheet="1" formatCells="0" formatColumns="0" formatRows="0"/>
  <autoFilter ref="A1:RI15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4">
      <sortCondition descending="1" ref="H1:H25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24">
    <cfRule type="expression" dxfId="90" priority="31" stopIfTrue="1">
      <formula>IF($AQ4&lt;&gt;"",1,0)</formula>
    </cfRule>
  </conditionalFormatting>
  <conditionalFormatting sqref="AZ4:CB24">
    <cfRule type="expression" dxfId="89" priority="30" stopIfTrue="1">
      <formula>IF($BT4&lt;&gt;"",1,0)</formula>
    </cfRule>
  </conditionalFormatting>
  <conditionalFormatting sqref="O1:O3 Q1:Q3 M1:M1048576 S1:S1048576 O4:Q1048576">
    <cfRule type="expression" dxfId="88" priority="27">
      <formula>IF(M1=$CC$1,1,0)</formula>
    </cfRule>
    <cfRule type="expression" dxfId="87" priority="28">
      <formula>IF(M1=$AZ$1,1,0)</formula>
    </cfRule>
    <cfRule type="expression" dxfId="86" priority="29">
      <formula>IF(M1=$W$1,1,0)</formula>
    </cfRule>
  </conditionalFormatting>
  <conditionalFormatting sqref="CC4:DE24">
    <cfRule type="expression" dxfId="85" priority="3" stopIfTrue="1">
      <formula>IF($CW4&lt;&gt;"",1,0)</formula>
    </cfRule>
  </conditionalFormatting>
  <conditionalFormatting sqref="A4:B1048576">
    <cfRule type="expression" dxfId="84" priority="1">
      <formula>AND($I4="P",$H4="")</formula>
    </cfRule>
    <cfRule type="expression" dxfId="83" priority="25">
      <formula>IF(A4&gt;4,1,0)</formula>
    </cfRule>
  </conditionalFormatting>
  <conditionalFormatting sqref="J1:J1048576">
    <cfRule type="containsText" dxfId="82" priority="20" operator="containsText" text="No DD">
      <formula>NOT(ISERROR(SEARCH("No DD",J1)))</formula>
    </cfRule>
    <cfRule type="containsText" dxfId="81" priority="21" operator="containsText" text="Merit">
      <formula>NOT(ISERROR(SEARCH("Merit",J1)))</formula>
    </cfRule>
    <cfRule type="containsText" dxfId="80" priority="22" operator="containsText" text="Excellence">
      <formula>NOT(ISERROR(SEARCH("Excellence",J1)))</formula>
    </cfRule>
    <cfRule type="containsText" dxfId="79" priority="23" operator="containsText" text="Worlds Team">
      <formula>NOT(ISERROR(SEARCH("Worlds Team",J1)))</formula>
    </cfRule>
    <cfRule type="containsText" dxfId="78" priority="24" operator="containsText" text="National Team">
      <formula>NOT(ISERROR(SEARCH("National Team",J1)))</formula>
    </cfRule>
  </conditionalFormatting>
  <conditionalFormatting sqref="AV35:AV1048576 BY35:BY1048576 EG35:EG1048576 BY1:BY33 DB1:DB1048576 EG1:EG33 FI1:FI1048576 GK1:GK1048576 HM1:HM1048576 IO1:IO1048576 KS1:KS1048576 LU1:LU1048576 MW1:MW1048576 NY1:NY1048576 PA1:PA1048576 QC1:QC1048576 AV1:AV33 JQ1:JQ1048576">
    <cfRule type="cellIs" dxfId="77" priority="17" operator="between">
      <formula>AY$34</formula>
      <formula>1000</formula>
    </cfRule>
    <cfRule type="cellIs" dxfId="76" priority="18" operator="between">
      <formula>AY$33</formula>
      <formula>AY$34</formula>
    </cfRule>
    <cfRule type="cellIs" dxfId="75" priority="19" operator="between">
      <formula>AY$32</formula>
      <formula>AY$33</formula>
    </cfRule>
  </conditionalFormatting>
  <conditionalFormatting sqref="DD5">
    <cfRule type="expression" dxfId="74" priority="26" stopIfTrue="1">
      <formula>1</formula>
    </cfRule>
  </conditionalFormatting>
  <conditionalFormatting sqref="A1:B3">
    <cfRule type="expression" dxfId="73" priority="2">
      <formula>AND(I1&lt;&gt;"",H1="")</formula>
    </cfRule>
  </conditionalFormatting>
  <conditionalFormatting sqref="PY1:PY1048576 AR1:AR1048576 BU1:BU1048576 CX1:CX1048576 EC1:EC1048576 FE1:FE1048576 GG1:GG1048576 HI1:HI1048576 IK1:IK1048576 KO1:KO1048576 LQ1:LQ1048576 MS1:MS1048576 NU1:NU1048576 OW1:OW1048576 JM1:JM1048576">
    <cfRule type="cellIs" dxfId="72" priority="160810" operator="between">
      <formula>AY$27</formula>
      <formula>1000</formula>
    </cfRule>
  </conditionalFormatting>
  <conditionalFormatting sqref="PZ1:PZ1048576 AS1:AS1048576 BV1:BV1048576 CY1:CY1048576 ED1:ED1048576 FF1:FF1048576 GH1:GH1048576 HJ1:HJ1048576 IL1:IL1048576 KP1:KP1048576 LR1:LR1048576 MT1:MT1048576 NV1:NV1048576 OX1:OX1048576 JN1:JN1048576">
    <cfRule type="cellIs" dxfId="71" priority="160855" operator="between">
      <formula>AY$31</formula>
      <formula>1000</formula>
    </cfRule>
  </conditionalFormatting>
  <conditionalFormatting sqref="AW1:AW1048576 BZ1:BZ1048576 DC1:DC1048576 EH1:EH1048576 FJ1:FJ1048576 GL1:GL1048576 HN1:HN1048576 IP1:IP1048576 KT1:KT1048576 LV1:LV1048576 MX1:MX1048576 NZ1:NZ1048576 PB1:PB1048576 QD1:QD1048576 JR1:JR1048576">
    <cfRule type="cellIs" dxfId="70" priority="160900" operator="between">
      <formula>AY$27</formula>
      <formula>AY$28</formula>
    </cfRule>
    <cfRule type="cellIs" dxfId="69" priority="160901" operator="between">
      <formula>AY$28</formula>
      <formula>AY$29</formula>
    </cfRule>
    <cfRule type="cellIs" dxfId="68" priority="160902" operator="between">
      <formula>AY$29</formula>
      <formula>AY$30</formula>
    </cfRule>
    <cfRule type="cellIs" dxfId="67" priority="160903" operator="between">
      <formula>AY$30</formula>
      <formula>1000</formula>
    </cfRule>
  </conditionalFormatting>
  <conditionalFormatting sqref="AX1:AX1048576 CA1:CA1048576 DD1:DD1048576 EI1:EI1048576 FK1:FK1048576 GM1:GM1048576 HO1:HO1048576 IQ1:IQ1048576 KU1:KU1048576 LW1:LW1048576 MY1:MY1048576 OA1:OA1048576 PC1:PC1048576 QE1:QE1048576 JS1:JS1048576">
    <cfRule type="cellIs" dxfId="66" priority="161080" operator="between">
      <formula>AY$31</formula>
      <formula>AY$32</formula>
    </cfRule>
    <cfRule type="cellIs" dxfId="65" priority="161081" operator="between">
      <formula>AY$32</formula>
      <formula>AY$33</formula>
    </cfRule>
    <cfRule type="cellIs" dxfId="64" priority="161082" operator="between">
      <formula>AY$33</formula>
      <formula>AY$34</formula>
    </cfRule>
    <cfRule type="cellIs" dxfId="63" priority="161083" operator="between">
      <formula>AY$34</formula>
      <formula>1000</formula>
    </cfRule>
  </conditionalFormatting>
  <conditionalFormatting sqref="AU1:AU1048576 BX1:BX1048576 DA1:DA1048576 FH1:FH1048576 GJ1:GJ1048576 HL1:HL1048576 IN1:IN1048576 KR1:KR1048576 LT1:LT1048576 MV1:MV1048576 NX1:NX1048576 OZ1:OZ1048576 QB1:QB1048576 EF1:EF1048576 JP1:JP1048576">
    <cfRule type="cellIs" dxfId="62" priority="161260" operator="between">
      <formula>AY$30</formula>
      <formula>1000</formula>
    </cfRule>
    <cfRule type="cellIs" dxfId="61" priority="161261" operator="between">
      <formula>AY$29</formula>
      <formula>AY$30</formula>
    </cfRule>
    <cfRule type="cellIs" dxfId="60" priority="161262" operator="between">
      <formula>AY$28</formula>
      <formula>AY$29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54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173</v>
      </c>
      <c r="B1" s="78" t="s">
        <v>174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175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90</v>
      </c>
      <c r="M1" s="76" t="s">
        <v>25</v>
      </c>
      <c r="N1" s="75" t="s">
        <v>91</v>
      </c>
      <c r="O1" s="76" t="s">
        <v>25</v>
      </c>
      <c r="P1" s="75" t="s">
        <v>92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169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191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228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149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150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168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177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179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 t="s">
        <v>225</v>
      </c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 t="s">
        <v>226</v>
      </c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82</v>
      </c>
      <c r="X2" s="69"/>
      <c r="Y2" s="69"/>
      <c r="Z2" s="69"/>
      <c r="AA2" s="69" t="s">
        <v>83</v>
      </c>
      <c r="AB2" s="69"/>
      <c r="AC2" s="69"/>
      <c r="AD2" s="69"/>
      <c r="AE2" s="69" t="s">
        <v>84</v>
      </c>
      <c r="AF2" s="69"/>
      <c r="AG2" s="69"/>
      <c r="AH2" s="69"/>
      <c r="AI2" s="69" t="s">
        <v>85</v>
      </c>
      <c r="AJ2" s="69"/>
      <c r="AK2" s="69"/>
      <c r="AL2" s="69"/>
      <c r="AM2" s="79" t="s">
        <v>86</v>
      </c>
      <c r="AN2" s="79"/>
      <c r="AO2" s="79"/>
      <c r="AP2" s="79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70" t="s">
        <v>82</v>
      </c>
      <c r="BA2" s="70"/>
      <c r="BB2" s="70"/>
      <c r="BC2" s="70"/>
      <c r="BD2" s="70" t="s">
        <v>83</v>
      </c>
      <c r="BE2" s="70"/>
      <c r="BF2" s="70"/>
      <c r="BG2" s="70"/>
      <c r="BH2" s="70" t="s">
        <v>84</v>
      </c>
      <c r="BI2" s="70"/>
      <c r="BJ2" s="70"/>
      <c r="BK2" s="70"/>
      <c r="BL2" s="70" t="s">
        <v>85</v>
      </c>
      <c r="BM2" s="70"/>
      <c r="BN2" s="70"/>
      <c r="BO2" s="70"/>
      <c r="BP2" s="80" t="s">
        <v>86</v>
      </c>
      <c r="BQ2" s="80"/>
      <c r="BR2" s="80"/>
      <c r="BS2" s="80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69" t="s">
        <v>82</v>
      </c>
      <c r="CD2" s="69"/>
      <c r="CE2" s="69"/>
      <c r="CF2" s="69"/>
      <c r="CG2" s="69" t="s">
        <v>83</v>
      </c>
      <c r="CH2" s="69"/>
      <c r="CI2" s="69"/>
      <c r="CJ2" s="69"/>
      <c r="CK2" s="69" t="s">
        <v>84</v>
      </c>
      <c r="CL2" s="69"/>
      <c r="CM2" s="69"/>
      <c r="CN2" s="69"/>
      <c r="CO2" s="69" t="s">
        <v>85</v>
      </c>
      <c r="CP2" s="69"/>
      <c r="CQ2" s="69"/>
      <c r="CR2" s="69"/>
      <c r="CS2" s="79" t="s">
        <v>86</v>
      </c>
      <c r="CT2" s="79"/>
      <c r="CU2" s="79"/>
      <c r="CV2" s="79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69" t="s">
        <v>82</v>
      </c>
      <c r="DJ2" s="69"/>
      <c r="DK2" s="69"/>
      <c r="DL2" s="69"/>
      <c r="DM2" s="69" t="s">
        <v>83</v>
      </c>
      <c r="DN2" s="69"/>
      <c r="DO2" s="69"/>
      <c r="DP2" s="69"/>
      <c r="DQ2" s="69" t="s">
        <v>84</v>
      </c>
      <c r="DR2" s="69"/>
      <c r="DS2" s="69"/>
      <c r="DT2" s="69"/>
      <c r="DU2" s="69" t="s">
        <v>85</v>
      </c>
      <c r="DV2" s="69"/>
      <c r="DW2" s="69"/>
      <c r="DX2" s="69"/>
      <c r="DY2" s="81" t="s">
        <v>86</v>
      </c>
      <c r="DZ2" s="81"/>
      <c r="EA2" s="81"/>
      <c r="EB2" s="81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70" t="s">
        <v>82</v>
      </c>
      <c r="EL2" s="70"/>
      <c r="EM2" s="70"/>
      <c r="EN2" s="70"/>
      <c r="EO2" s="70" t="s">
        <v>83</v>
      </c>
      <c r="EP2" s="70"/>
      <c r="EQ2" s="70"/>
      <c r="ER2" s="70"/>
      <c r="ES2" s="70" t="s">
        <v>84</v>
      </c>
      <c r="ET2" s="70"/>
      <c r="EU2" s="70"/>
      <c r="EV2" s="70"/>
      <c r="EW2" s="70" t="s">
        <v>85</v>
      </c>
      <c r="EX2" s="70"/>
      <c r="EY2" s="70"/>
      <c r="EZ2" s="70"/>
      <c r="FA2" s="80" t="s">
        <v>86</v>
      </c>
      <c r="FB2" s="80"/>
      <c r="FC2" s="80"/>
      <c r="FD2" s="80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69" t="s">
        <v>82</v>
      </c>
      <c r="FN2" s="69"/>
      <c r="FO2" s="69"/>
      <c r="FP2" s="69"/>
      <c r="FQ2" s="69" t="s">
        <v>83</v>
      </c>
      <c r="FR2" s="69"/>
      <c r="FS2" s="69"/>
      <c r="FT2" s="69"/>
      <c r="FU2" s="69" t="s">
        <v>84</v>
      </c>
      <c r="FV2" s="69"/>
      <c r="FW2" s="69"/>
      <c r="FX2" s="69"/>
      <c r="FY2" s="69" t="s">
        <v>85</v>
      </c>
      <c r="FZ2" s="69"/>
      <c r="GA2" s="69"/>
      <c r="GB2" s="69"/>
      <c r="GC2" s="81" t="s">
        <v>86</v>
      </c>
      <c r="GD2" s="81"/>
      <c r="GE2" s="81"/>
      <c r="GF2" s="81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70" t="s">
        <v>82</v>
      </c>
      <c r="GP2" s="70"/>
      <c r="GQ2" s="70"/>
      <c r="GR2" s="70"/>
      <c r="GS2" s="70" t="s">
        <v>83</v>
      </c>
      <c r="GT2" s="70"/>
      <c r="GU2" s="70"/>
      <c r="GV2" s="70"/>
      <c r="GW2" s="70" t="s">
        <v>84</v>
      </c>
      <c r="GX2" s="70"/>
      <c r="GY2" s="70"/>
      <c r="GZ2" s="70"/>
      <c r="HA2" s="70" t="s">
        <v>85</v>
      </c>
      <c r="HB2" s="70"/>
      <c r="HC2" s="70"/>
      <c r="HD2" s="70"/>
      <c r="HE2" s="80" t="s">
        <v>86</v>
      </c>
      <c r="HF2" s="80"/>
      <c r="HG2" s="80"/>
      <c r="HH2" s="80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69" t="s">
        <v>82</v>
      </c>
      <c r="HR2" s="69"/>
      <c r="HS2" s="69"/>
      <c r="HT2" s="69"/>
      <c r="HU2" s="69" t="s">
        <v>83</v>
      </c>
      <c r="HV2" s="69"/>
      <c r="HW2" s="69"/>
      <c r="HX2" s="69"/>
      <c r="HY2" s="69" t="s">
        <v>84</v>
      </c>
      <c r="HZ2" s="69"/>
      <c r="IA2" s="69"/>
      <c r="IB2" s="69"/>
      <c r="IC2" s="69" t="s">
        <v>85</v>
      </c>
      <c r="ID2" s="69"/>
      <c r="IE2" s="69"/>
      <c r="IF2" s="69"/>
      <c r="IG2" s="81" t="s">
        <v>86</v>
      </c>
      <c r="IH2" s="81"/>
      <c r="II2" s="81"/>
      <c r="IJ2" s="81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70" t="s">
        <v>82</v>
      </c>
      <c r="IT2" s="70"/>
      <c r="IU2" s="70"/>
      <c r="IV2" s="70"/>
      <c r="IW2" s="70" t="s">
        <v>83</v>
      </c>
      <c r="IX2" s="70"/>
      <c r="IY2" s="70"/>
      <c r="IZ2" s="70"/>
      <c r="JA2" s="70" t="s">
        <v>84</v>
      </c>
      <c r="JB2" s="70"/>
      <c r="JC2" s="70"/>
      <c r="JD2" s="70"/>
      <c r="JE2" s="70" t="s">
        <v>85</v>
      </c>
      <c r="JF2" s="70"/>
      <c r="JG2" s="70"/>
      <c r="JH2" s="70"/>
      <c r="JI2" s="80" t="s">
        <v>86</v>
      </c>
      <c r="JJ2" s="80"/>
      <c r="JK2" s="80"/>
      <c r="JL2" s="80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69" t="s">
        <v>82</v>
      </c>
      <c r="JV2" s="69"/>
      <c r="JW2" s="69"/>
      <c r="JX2" s="69"/>
      <c r="JY2" s="69" t="s">
        <v>83</v>
      </c>
      <c r="JZ2" s="69"/>
      <c r="KA2" s="69"/>
      <c r="KB2" s="69"/>
      <c r="KC2" s="69" t="s">
        <v>84</v>
      </c>
      <c r="KD2" s="69"/>
      <c r="KE2" s="69"/>
      <c r="KF2" s="69"/>
      <c r="KG2" s="69" t="s">
        <v>85</v>
      </c>
      <c r="KH2" s="69"/>
      <c r="KI2" s="69"/>
      <c r="KJ2" s="69"/>
      <c r="KK2" s="81" t="s">
        <v>86</v>
      </c>
      <c r="KL2" s="81"/>
      <c r="KM2" s="81"/>
      <c r="KN2" s="81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70" t="s">
        <v>82</v>
      </c>
      <c r="KX2" s="70"/>
      <c r="KY2" s="70"/>
      <c r="KZ2" s="70"/>
      <c r="LA2" s="70" t="s">
        <v>83</v>
      </c>
      <c r="LB2" s="70"/>
      <c r="LC2" s="70"/>
      <c r="LD2" s="70"/>
      <c r="LE2" s="70" t="s">
        <v>84</v>
      </c>
      <c r="LF2" s="70"/>
      <c r="LG2" s="70"/>
      <c r="LH2" s="70"/>
      <c r="LI2" s="70" t="s">
        <v>85</v>
      </c>
      <c r="LJ2" s="70"/>
      <c r="LK2" s="70"/>
      <c r="LL2" s="70"/>
      <c r="LM2" s="80" t="s">
        <v>86</v>
      </c>
      <c r="LN2" s="80"/>
      <c r="LO2" s="80"/>
      <c r="LP2" s="80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69" t="s">
        <v>82</v>
      </c>
      <c r="LZ2" s="69"/>
      <c r="MA2" s="69"/>
      <c r="MB2" s="69"/>
      <c r="MC2" s="69" t="s">
        <v>83</v>
      </c>
      <c r="MD2" s="69"/>
      <c r="ME2" s="69"/>
      <c r="MF2" s="69"/>
      <c r="MG2" s="69" t="s">
        <v>84</v>
      </c>
      <c r="MH2" s="69"/>
      <c r="MI2" s="69"/>
      <c r="MJ2" s="69"/>
      <c r="MK2" s="69" t="s">
        <v>85</v>
      </c>
      <c r="ML2" s="69"/>
      <c r="MM2" s="69"/>
      <c r="MN2" s="69"/>
      <c r="MO2" s="81" t="s">
        <v>86</v>
      </c>
      <c r="MP2" s="81"/>
      <c r="MQ2" s="81"/>
      <c r="MR2" s="81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70" t="s">
        <v>82</v>
      </c>
      <c r="NB2" s="70"/>
      <c r="NC2" s="70"/>
      <c r="ND2" s="70"/>
      <c r="NE2" s="70" t="s">
        <v>83</v>
      </c>
      <c r="NF2" s="70"/>
      <c r="NG2" s="70"/>
      <c r="NH2" s="70"/>
      <c r="NI2" s="70" t="s">
        <v>84</v>
      </c>
      <c r="NJ2" s="70"/>
      <c r="NK2" s="70"/>
      <c r="NL2" s="70"/>
      <c r="NM2" s="70" t="s">
        <v>85</v>
      </c>
      <c r="NN2" s="70"/>
      <c r="NO2" s="70"/>
      <c r="NP2" s="70"/>
      <c r="NQ2" s="80" t="s">
        <v>86</v>
      </c>
      <c r="NR2" s="80"/>
      <c r="NS2" s="80"/>
      <c r="NT2" s="80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69" t="s">
        <v>82</v>
      </c>
      <c r="OD2" s="69"/>
      <c r="OE2" s="69"/>
      <c r="OF2" s="69"/>
      <c r="OG2" s="69" t="s">
        <v>83</v>
      </c>
      <c r="OH2" s="69"/>
      <c r="OI2" s="69"/>
      <c r="OJ2" s="69"/>
      <c r="OK2" s="69" t="s">
        <v>84</v>
      </c>
      <c r="OL2" s="69"/>
      <c r="OM2" s="69"/>
      <c r="ON2" s="69"/>
      <c r="OO2" s="69" t="s">
        <v>85</v>
      </c>
      <c r="OP2" s="69"/>
      <c r="OQ2" s="69"/>
      <c r="OR2" s="69"/>
      <c r="OS2" s="81" t="s">
        <v>86</v>
      </c>
      <c r="OT2" s="81"/>
      <c r="OU2" s="81"/>
      <c r="OV2" s="81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70" t="s">
        <v>82</v>
      </c>
      <c r="PF2" s="70"/>
      <c r="PG2" s="70"/>
      <c r="PH2" s="70"/>
      <c r="PI2" s="70" t="s">
        <v>83</v>
      </c>
      <c r="PJ2" s="70"/>
      <c r="PK2" s="70"/>
      <c r="PL2" s="70"/>
      <c r="PM2" s="70" t="s">
        <v>84</v>
      </c>
      <c r="PN2" s="70"/>
      <c r="PO2" s="70"/>
      <c r="PP2" s="70"/>
      <c r="PQ2" s="70" t="s">
        <v>85</v>
      </c>
      <c r="PR2" s="70"/>
      <c r="PS2" s="70"/>
      <c r="PT2" s="70"/>
      <c r="PU2" s="80" t="s">
        <v>86</v>
      </c>
      <c r="PV2" s="80"/>
      <c r="PW2" s="80"/>
      <c r="PX2" s="80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69" t="s">
        <v>82</v>
      </c>
      <c r="QH2" s="69"/>
      <c r="QI2" s="69"/>
      <c r="QJ2" s="69"/>
      <c r="QK2" s="69" t="s">
        <v>83</v>
      </c>
      <c r="QL2" s="69"/>
      <c r="QM2" s="69"/>
      <c r="QN2" s="69"/>
      <c r="QO2" s="69" t="s">
        <v>84</v>
      </c>
      <c r="QP2" s="69"/>
      <c r="QQ2" s="69"/>
      <c r="QR2" s="69"/>
      <c r="QS2" s="69" t="s">
        <v>85</v>
      </c>
      <c r="QT2" s="69"/>
      <c r="QU2" s="69"/>
      <c r="QV2" s="69"/>
      <c r="QW2" s="79" t="s">
        <v>86</v>
      </c>
      <c r="QX2" s="79"/>
      <c r="QY2" s="79"/>
      <c r="QZ2" s="79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DD"),SUMPRODUCT((J$4:J$40&lt;&gt;"")*(J$4:J$40&lt;&gt;"No DD")*(F$4:F$40&gt;F4))+1,IF(J4="No DD",SUMPRODUCT((J$4:J$40="No DD")*(F$4:F$40&gt;F4))+1+SUMPRODUCT((J$4:J$40&lt;&gt;"")*(J$4:J$40&lt;&gt;"No DD")),""))</f>
        <v>1</v>
      </c>
      <c r="B4" s="4" t="str" cm="1">
        <f t="array" ref="B4">IF(AND(J4&lt;&gt;"",J4&lt;&gt;"No DD",G4=""),SUMPRODUCT((J$4:J$40&lt;&gt;"")*(J$4:J$40&lt;&gt;"No DD")*(G$4:G$40="")*(F$4:F$40&gt;F4))+1,IF(J4="No DD",SUMPRODUCT((J$4:J$40="No DD")*(F$4:F$40&gt;F4)*(G$4:G$40=""))+1+SUMPRODUCT((J$4:J$40&lt;&gt;"")*(G$4:G$40="")*(J$4:J$40&lt;&gt;"No DD")),""))</f>
        <v/>
      </c>
      <c r="C4" s="5" t="s">
        <v>67</v>
      </c>
      <c r="D4" s="4" t="s">
        <v>5</v>
      </c>
      <c r="E4" s="4">
        <v>2003</v>
      </c>
      <c r="F4" s="9">
        <f>SUM(L4:T4)+SUM(L4:P4)*0.0000001+SUM(L4)*0.0000000000001</f>
        <v>203.90001430000578</v>
      </c>
      <c r="G4" s="66" t="s">
        <v>46</v>
      </c>
      <c r="H4" s="3" t="str">
        <f>IF(OR(AND(AR4&gt;=AY$42,AS4&gt;=AY$46,AR4&lt;&gt;"",AQ4=""),AND(AW4&gt;=AY$42,AX4&gt;=AY$46,AW4&lt;&gt;"",AQ4=""),AND(BU4&gt;=CB$42,BV4&gt;=CB$46,BU4&lt;&gt;"",BT4=""),AND(BZ4&gt;=CB$42,CA4&gt;=CB$46,BZ4&lt;&gt;"",BT4=""),AND(CX4&gt;=DE$42,CY4&gt;=DE$46,CX4&lt;&gt;"",CW4=""),AND(DC4&gt;=DE$42,DD4&gt;=DE$46,DC4&lt;&gt;""),AND(EC4&gt;=EJ$42,ED4&gt;=EJ$46,EC4&lt;&gt;""),AND(EH4&gt;=EJ$42,EI4&gt;=EJ$46,EH4&lt;&gt;""),AND(FE4&gt;=FL$42,FF4&gt;=FL$46,FE4&lt;&gt;""),AND(FJ4&gt;=FL$42,FK4&gt;=FL$46,FJ4&lt;&gt;""),AND(GG4&gt;=GN$42,GH4&gt;=GN$46,GG4&lt;&gt;""),AND(GL4&gt;=GN$42,GM4&gt;=GN$46,GL4&lt;&gt;""),AND(HI4&gt;=HP$42,HJ4&gt;=HP$46,HI4&lt;&gt;""),AND(HN4&gt;=HP$42,HO4&gt;=HP$46,HN4&lt;&gt;""),AND(IK4&gt;=IR$42,IL4&gt;=IR$46,IK4&lt;&gt;""),AND(IP4&gt;=IR$42,IQ4&gt;=IR$46,IP4&lt;&gt;""),AND(JM4&gt;=JT$42,JN4&gt;=JT$46,JM4&lt;&gt;""),AND(JR4&gt;=JT$42,JS4&gt;=JT$46,JR4&lt;&gt;""),AND(KO4&gt;=KV$42,KP4&gt;=KV$46,KO4&lt;&gt;""),AND(KT4&gt;=KV$42,KU4&gt;=KV$46,KT4&lt;&gt;""),AND(LQ4&gt;=LX$42,LR4&gt;=LX$46,LQ4&lt;&gt;""),AND(LV4&gt;=LX$42,LW4&gt;=LX$46,LV4&lt;&gt;""),AND(MS4&gt;=MZ$42,MT4&gt;=MZ$46,MS4&lt;&gt;""),AND(MX4&gt;=MZ$42,MY4&gt;=MZ$46,MX4&lt;&gt;""),AND(NU4&gt;=OB$42,NV4&gt;=OB$46,NU4&lt;&gt;""),AND(NZ4&gt;=OB$42,OA4&gt;=OB$46,NZ4&lt;&gt;""),AND(OW4&gt;=PD$42,OX4&gt;=PD$46,OW4&lt;&gt;""),AND(PB4&gt;=PD$42,PC4&gt;=PD$46,PB4&lt;&gt;""),AND(PY4&gt;=QF$42,PZ4&gt;=QF$46,PY4&lt;&gt;""),AND(QD4&gt;=QF$42,QE4&gt;=QF$46,QD4&lt;&gt;"")),"P","")</f>
        <v>P</v>
      </c>
      <c r="I4" s="3" t="str">
        <f>IF(OR(AND(AS4&gt;=AY$46,AS4&lt;&gt;"",AQ4=""),AND(AX4&gt;=AY$46,AX4&lt;&gt;"",AQ4=""),AND(BV4&gt;=CB$46,BV4&lt;&gt;"",BT4=""),AND(CA4&gt;=CB$46,CA4&lt;&gt;"",BT4=""),AND(CY4&gt;=DE$46,CY4&lt;&gt;"",CW4=""),AND(DD4&gt;=DE$46,DD4&lt;&gt;"",CW4=""),AND(ED4&gt;=EJ$46,ED4&lt;&gt;""),AND(EI4&gt;=EJ$46,EI4&lt;&gt;""),AND(FF4&gt;=FL$46,FF4&lt;&gt;""),AND(FK4&gt;=FL$46,FK4&lt;&gt;""),AND(GH4&gt;=GN$46,GH4&lt;&gt;""),AND(GM4&gt;=GN$46,GM4&lt;&gt;""),AND(HJ4&gt;=HP$46,HJ4&lt;&gt;""),AND(HO4&gt;=HP$46,HO4&lt;&gt;""),AND(IL4&gt;=IR$46,IL4&lt;&gt;""),AND(IQ4&gt;=IR$46,IQ4&lt;&gt;""),AND(JN4&gt;=JT$46,JN4&lt;&gt;""),AND(JS4&gt;=JT$46,JS4&lt;&gt;""),AND(KP4&gt;=KV$46,KP4&lt;&gt;""),AND(KU4&gt;=KV$46,KU4&lt;&gt;""),AND(LR4&gt;=LX$46,LR4&lt;&gt;""),AND(LW4&gt;=LX$46,LW4&lt;&gt;""),AND(MT4&gt;=MZ$46,MT4&lt;&gt;""),AND(MY4&gt;=MZ$46,MY4&lt;&gt;""),AND(NV4&gt;=OB$46,NV4&lt;&gt;""),AND(OA4&gt;=OB$46,OA4&lt;&gt;""),AND(OX4&gt;=PD$46,OX4&lt;&gt;""),AND(PC4&gt;=PD$46,PC4&lt;&gt;""),AND(PZ4&gt;=QF$46,PZ4&lt;&gt;""),AND(QE4&gt;=QF$46,QE4&lt;&gt;"")),"P","")</f>
        <v>P</v>
      </c>
      <c r="J4" s="36" t="str">
        <f>IF(AND(I4="P",H4=""),"No DD",IF(OR(AND(AU4&gt;=AY$45,AV4&gt;=AY$49,AU4&lt;&gt;"",AQ4=""),AND(BX4&gt;=CB$45,BY4&gt;=CB$49,BX4&lt;&gt;"",BT4=""),AND(DA4&gt;=DE$45,DB4&gt;=DE$49,DA4&lt;&gt;"",CW4=""),AND(EF4&gt;=EJ$45,EG4&gt;=EJ$49,EF4&lt;&gt;""),AND(FH4&gt;=FL$45,FI4&gt;=FL$49,FH4&lt;&gt;""),AND(GJ4&gt;=GN$45,GK4&gt;=GN$49,GJ4&lt;&gt;""),AND(HL4&gt;=HP$45,HM4&gt;=HP$49,HL4&lt;&gt;""),AND(IN4&gt;=IR$45,IO4&gt;=IR$49,IN4&lt;&gt;""),AND(JP4&gt;=JT$45,JQ4&gt;=JT$49,JP4&lt;&gt;""),AND(KR4&gt;=KV$45,KS4&gt;=KV$49,KR4&lt;&gt;""),AND(LT4&gt;=LX$45,LU4&gt;=LX$49,LT4&lt;&gt;""),AND(MV4&gt;=MZ$45,MW4&gt;=MZ$49,MV4&lt;&gt;""),AND(NX4&gt;=OB$45,NY4&gt;=OB$49,NX4&lt;&gt;""),AND(OZ4&gt;=PD$45,PA4&gt;=PD$49,OZ4&lt;&gt;""),AND(QB4&gt;=QF$45,QC4&gt;=QF$49,QB4&lt;&gt;"")),"Merit",IF(OR(AND(AU4&gt;=AY$44,AV4&gt;=AY$48,AU4&lt;&gt;"",AQ4=""),AND(BX4&gt;=CB$44,BY4&gt;=CB$48,BX4&lt;&gt;"",BT4=""),AND(DA4&gt;=DE$44,DB4&gt;=DE$48,DA4&lt;&gt;"",CW4=""),AND(EF4&gt;=EJ$44,EG4&gt;=EJ$48,EF4&lt;&gt;""),AND(FH4&gt;=FL$44,FI4&gt;=FL$48,FH4&lt;&gt;""),AND(GJ4&gt;=GN$44,GK4&gt;=GN$48,GJ4&lt;&gt;""),AND(HL4&gt;=HP$44,HM4&gt;=HP$48,HL4&lt;&gt;""),AND(IN4&gt;=IR$44,IO4&gt;=IR$48,IN4&lt;&gt;""),AND(JP4&gt;=JT$44,JQ4&gt;=JT$48,JP4&lt;&gt;""),AND(KR4&gt;=KV$44,KS4&gt;=KV$48,KR4&lt;&gt;""),AND(LT4&gt;=LX$44,LU4&gt;=LX$48,LT4&lt;&gt;""),AND(MV4&gt;=MZ$44,MW4&gt;=MZ$48,MV4&lt;&gt;""),AND(NX4&gt;=OB$44,NY4&gt;=OB$48,NX4&lt;&gt;""),AND(OZ4&gt;=PD$44,PA4&gt;=PD$48,OZ4&lt;&gt;""),AND(QB4&gt;=QF$44,QC4&gt;=QF$48,QB4&lt;&gt;"")),"Excellence",IF(K4="P","Worlds Team",IF(H4="P","National Team","")))))</f>
        <v>National Team</v>
      </c>
      <c r="K4" s="3" t="str">
        <f>IF(OR(AND(AU4&gt;=AY$43,AV4&gt;=AY$47,AU4&lt;&gt;"",AQ4=""),AND(BX4&gt;=CB$43,BY4&gt;=CB$47,BX4&lt;&gt;"",BT4=""),AND(DA4&gt;=DE$43,DB4&gt;=DE$47,DA4&lt;&gt;"",CW4=""),AND(EF4&gt;=EJ$43,EG4&gt;=EJ$47,EF4&lt;&gt;""),AND(FH4&gt;=FL$43,FI4&gt;=FL$47,FH4&lt;&gt;""),AND(GJ4&gt;=GN$43,GK4&gt;=GN$47,GJ4&lt;&gt;""),AND(HL4&gt;=HP$43,HM4&gt;=HP$47,HL4&lt;&gt;""),AND(IN4&gt;=IR$43,IO4&gt;=IR$47,IN4&lt;&gt;""),AND(JP4&gt;=JT$43,JQ4&gt;=JT$47,JP4&lt;&gt;""),AND(KR4&gt;=KV$43,KS4&gt;=KV$47,KR4&lt;&gt;""),AND(LT4&gt;=LX$43,LU4&gt;=LX$47,LT4&lt;&gt;""),AND(MV4&gt;=MZ$43,MW4&gt;=MZ$47,MV4&lt;&gt;""),AND(NX4&gt;=OB$43,NY4&gt;=OB$47,NX4&lt;&gt;""),AND(OZ4&gt;=PD$43,PA4&gt;=PD$47,OZ4&lt;&gt;""),AND(QB4&gt;=QF$43,QC4&gt;=QF$47,QB4&lt;&gt;"")),"P","")</f>
        <v/>
      </c>
      <c r="L4" s="8">
        <f>IF(COUNT(AS4,BV4,CY4)&gt;0,LARGE((AS4,BV4,CY4),1),0)</f>
        <v>57.9</v>
      </c>
      <c r="M4" s="8" t="str">
        <f>IF(L4=0,"",IF(L4=CY4,$CC$1,IF(L4=BV4,$AZ$1,IF(L4=AS4,$W$1,""))))</f>
        <v>2024 Elite Canada</v>
      </c>
      <c r="N4" s="8">
        <f>IF(COUNT(AS4,BV4,CY4)&gt;1,LARGE((AS4,BV4,CY4),2),0)</f>
        <v>55.7</v>
      </c>
      <c r="O4" s="8" t="str">
        <f>IF(N4=0,"",IF(N4=CY4,$CC$1,IF(N4=BV4,$AZ$1,IF(N4=AS4,$W$1,""))))</f>
        <v>2023 3rd Domestic Trial</v>
      </c>
      <c r="P4" s="8">
        <f>IF(COUNT(AT4,BW4,CZ4)&gt;0,LARGE((AT4,BW4,CZ4),1),0)</f>
        <v>29.4</v>
      </c>
      <c r="Q4" s="8" t="str">
        <f>IF(P4=0,"",IF(P4=CZ4,$CC$1,IF(P4=BW4,$AZ$1,IF(P4=AT4,$W$1,""))))</f>
        <v>2023 3rd Domestic Trial</v>
      </c>
      <c r="R4" s="8">
        <f>IF(MAX(AX4,CA4,DD4)&gt;0,MAX(AX4,CA4,DD4),0)</f>
        <v>59.1</v>
      </c>
      <c r="S4" s="8" t="str">
        <f>IF(R4=0,"",IF(R4=DD4,$CC$1,IF(R4=CA4,$AZ$1,IF(R4=AX4,$W$1,""))))</f>
        <v>2024 Elite Canada</v>
      </c>
      <c r="T4" s="8">
        <f>IF(MAX(DF4:DH4)&gt;0,MAX(DF4:DH4),"")</f>
        <v>1.7999999999999901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Cup POR 1 (July 2)</v>
      </c>
      <c r="W4" s="19">
        <v>19</v>
      </c>
      <c r="X4" s="19">
        <v>10</v>
      </c>
      <c r="Y4" s="19">
        <v>0.6</v>
      </c>
      <c r="Z4" s="19">
        <v>0.6</v>
      </c>
      <c r="AA4" s="19">
        <v>18.8</v>
      </c>
      <c r="AB4" s="19">
        <v>8.1</v>
      </c>
      <c r="AC4" s="19">
        <v>0.2</v>
      </c>
      <c r="AD4" s="19">
        <v>0</v>
      </c>
      <c r="AE4" s="19">
        <v>18.3</v>
      </c>
      <c r="AF4" s="19">
        <v>11.1</v>
      </c>
      <c r="AG4" s="19">
        <v>0.6</v>
      </c>
      <c r="AH4" s="19">
        <v>0.6</v>
      </c>
      <c r="AI4" s="19">
        <v>18.600000000000001</v>
      </c>
      <c r="AJ4" s="19">
        <v>10</v>
      </c>
      <c r="AK4" s="19">
        <v>0.6</v>
      </c>
      <c r="AL4" s="19">
        <v>0.6</v>
      </c>
      <c r="AM4" s="19">
        <v>18.7</v>
      </c>
      <c r="AN4" s="19">
        <v>10.8</v>
      </c>
      <c r="AO4" s="19">
        <v>0.6</v>
      </c>
      <c r="AP4" s="19">
        <v>0.6</v>
      </c>
      <c r="AQ4" s="27"/>
      <c r="AR4" s="40">
        <f>IF(SUM(X4,AB4)&gt;0,SUM(X4,AB4),"")</f>
        <v>18.100000000000001</v>
      </c>
      <c r="AS4" s="40">
        <f>IF(SUM(W4:X4,Z4:AB4,AD4)-Y4-AC4&gt;0,SUM(W4:X4,Z4:AB4,AD4)-Y4-AC4,"")</f>
        <v>55.7</v>
      </c>
      <c r="AT4" s="40">
        <f>IF(SUM(AE4:AF4,AH4)-AG4&gt;0,SUM(AE4:AF4,AH4)-AG4,"")</f>
        <v>29.4</v>
      </c>
      <c r="AU4" s="40">
        <f>IF(SUM(X4,AB4,AF4)&gt;0,SUM(X4,AB4,AF4),"")</f>
        <v>29.200000000000003</v>
      </c>
      <c r="AV4" s="40">
        <f>IF(SUM(AS4,AT4)&gt;0,SUM(AS4,AT4),"")</f>
        <v>85.1</v>
      </c>
      <c r="AW4" s="40">
        <f>IF(SUM(AJ4,AN4)&gt;0,SUM(AJ4,AN4),"")</f>
        <v>20.8</v>
      </c>
      <c r="AX4" s="40">
        <f>IF(SUM(AI4:AJ4,AL4:AN4,AP4)-SUM(AK4,AO4)&gt;0,SUM(AI4:AJ4,AL4:AN4,AP4)-SUM(AK4,AO4),"")</f>
        <v>58.1</v>
      </c>
      <c r="AY4" s="40">
        <f>IF(SUM(AS4,AT4,AX4)&gt;0,SUM(AS4,AT4,AX4),"")</f>
        <v>143.19999999999999</v>
      </c>
      <c r="AZ4" s="18">
        <v>18.600000000000001</v>
      </c>
      <c r="BA4" s="18">
        <v>10</v>
      </c>
      <c r="BB4" s="18">
        <v>0.8</v>
      </c>
      <c r="BC4" s="18">
        <v>0.6</v>
      </c>
      <c r="BD4" s="18">
        <v>18.3</v>
      </c>
      <c r="BE4" s="18">
        <v>10.8</v>
      </c>
      <c r="BF4" s="18">
        <v>0.2</v>
      </c>
      <c r="BG4" s="18">
        <v>0.6</v>
      </c>
      <c r="BH4" s="18">
        <v>18.600000000000001</v>
      </c>
      <c r="BI4" s="18">
        <v>8.9</v>
      </c>
      <c r="BJ4" s="18">
        <v>0.8</v>
      </c>
      <c r="BK4" s="18">
        <v>0.3</v>
      </c>
      <c r="BL4" s="18">
        <v>19.100000000000001</v>
      </c>
      <c r="BM4" s="18">
        <v>10</v>
      </c>
      <c r="BN4" s="18">
        <v>0</v>
      </c>
      <c r="BO4" s="18">
        <v>0.6</v>
      </c>
      <c r="BP4" s="18">
        <v>18.2</v>
      </c>
      <c r="BQ4" s="18">
        <v>10.8</v>
      </c>
      <c r="BR4" s="18">
        <v>0.2</v>
      </c>
      <c r="BS4" s="18">
        <v>0.6</v>
      </c>
      <c r="BT4" s="28"/>
      <c r="BU4" s="11">
        <f>IF(SUM(BA4,BE4)&gt;0,SUM(BA4,BE4),"")</f>
        <v>20.8</v>
      </c>
      <c r="BV4" s="11">
        <f>IF(SUM(AZ4:BA4,BC4:BE4,BG4)-BB4-BF4&gt;0,SUM(AZ4:BA4,BC4:BE4,BG4)-BB4-BF4,"")</f>
        <v>57.9</v>
      </c>
      <c r="BW4" s="11">
        <f>IF(SUM(BH4:BI4,BK4)-BJ4&gt;0,SUM(BH4:BI4,BK4)-BJ4,"")</f>
        <v>27</v>
      </c>
      <c r="BX4" s="11">
        <f>IF(SUM(BA4,BE4,BI4)&gt;0,SUM(BA4,BE4,BI4),"")</f>
        <v>29.700000000000003</v>
      </c>
      <c r="BY4" s="11">
        <f>IF(SUM(BV4,BW4)&gt;0,SUM(BV4,BW4),"")</f>
        <v>84.9</v>
      </c>
      <c r="BZ4" s="11">
        <f>IF(SUM(BM4,BQ4)&gt;0,SUM(BM4,BQ4),"")</f>
        <v>20.8</v>
      </c>
      <c r="CA4" s="11">
        <f>IF(SUM(BL4:BM4,BO4:BQ4,BS4)-SUM(BN4,BR4)&gt;0,SUM(BL4:BM4,BO4:BQ4,BS4)-SUM(BN4,BR4),"")</f>
        <v>59.1</v>
      </c>
      <c r="CB4" s="11">
        <f>IF(SUM(BV4,BW4,CA4)&gt;0,SUM(BV4,BW4,CA4),"")</f>
        <v>144</v>
      </c>
      <c r="CC4" s="19">
        <v>19.2</v>
      </c>
      <c r="CD4" s="19">
        <v>10</v>
      </c>
      <c r="CE4" s="19">
        <v>0.6</v>
      </c>
      <c r="CF4" s="19">
        <v>0.6</v>
      </c>
      <c r="CG4" s="19">
        <v>17.399999999999999</v>
      </c>
      <c r="CH4" s="19">
        <v>5.0999999999999996</v>
      </c>
      <c r="CI4" s="19">
        <v>0</v>
      </c>
      <c r="CJ4" s="19">
        <v>0.3</v>
      </c>
      <c r="CK4" s="19">
        <v>18.600000000000001</v>
      </c>
      <c r="CL4" s="19">
        <v>9.3000000000000007</v>
      </c>
      <c r="CM4" s="19">
        <v>0.8</v>
      </c>
      <c r="CN4" s="19">
        <v>0.3</v>
      </c>
      <c r="CO4" s="19">
        <v>19</v>
      </c>
      <c r="CP4" s="19">
        <v>10</v>
      </c>
      <c r="CQ4" s="19">
        <v>0.8</v>
      </c>
      <c r="CR4" s="19">
        <v>0.6</v>
      </c>
      <c r="CS4" s="19">
        <v>18.399999999999999</v>
      </c>
      <c r="CT4" s="19">
        <v>10.8</v>
      </c>
      <c r="CU4" s="19">
        <v>1</v>
      </c>
      <c r="CV4" s="19">
        <v>0.6</v>
      </c>
      <c r="CW4" s="27"/>
      <c r="CX4" s="40">
        <f>IF(SUM(CD4,CH4)&gt;0,SUM(CD4,CH4),"")</f>
        <v>15.1</v>
      </c>
      <c r="CY4" s="40">
        <f>IF(SUM(CC4:CD4,CF4:CH4,CJ4)-CE4-CI4&gt;0,SUM(CC4:CD4,CF4:CH4,CJ4)-CE4-CI4,"")</f>
        <v>52</v>
      </c>
      <c r="CZ4" s="40">
        <f>IF(SUM(CK4:CL4,CN4)-CM4&gt;0,SUM(CK4:CL4,CN4)-CM4,"")</f>
        <v>27.400000000000002</v>
      </c>
      <c r="DA4" s="40">
        <f>IF(SUM(CD4,CH4,CL4)&gt;0,SUM(CD4,CH4,CL4),"")</f>
        <v>24.4</v>
      </c>
      <c r="DB4" s="40">
        <f>IF(SUM(CY4,CZ4)&gt;0,SUM(CY4,CZ4),"")</f>
        <v>79.400000000000006</v>
      </c>
      <c r="DC4" s="40">
        <f>IF(SUM(CP4,CT4)&gt;0,SUM(CP4,CT4),"")</f>
        <v>20.8</v>
      </c>
      <c r="DD4" s="40">
        <f>IF(SUM(CO4:CP4,CR4:CT4,CV4)-SUM(CQ4,CU4)&gt;0,SUM(CO4:CP4,CR4:CT4,CV4)-SUM(CQ4,CU4),"")</f>
        <v>57.6</v>
      </c>
      <c r="DE4" s="40">
        <f>IF(SUM(CY4,CZ4,DD4)&gt;0,SUM(CY4,CZ4,DD4),"")</f>
        <v>137</v>
      </c>
      <c r="DF4" s="50">
        <f>IF(MAX(ED4,FF4,GH4,HJ4,IL4,JN4,KP4,LR4,MT4,NV4,OX4,PZ4)-IF(N4="",0,N4)&gt;0.001,MAX(ED4,FF4,GH4,HJ4,IL4,JN4,KP4,LR4,MT4,NV4,OX4,PZ4)-IF(N4="",0,N4),"")</f>
        <v>1.7999999999999901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>
        <v>18.8</v>
      </c>
      <c r="DJ4" s="17">
        <v>10</v>
      </c>
      <c r="DK4" s="17">
        <v>0.6</v>
      </c>
      <c r="DL4" s="17">
        <v>0</v>
      </c>
      <c r="DM4" s="17">
        <v>18.5</v>
      </c>
      <c r="DN4" s="17">
        <v>10.8</v>
      </c>
      <c r="DO4" s="17">
        <v>0</v>
      </c>
      <c r="DP4" s="17">
        <v>0</v>
      </c>
      <c r="DQ4" s="17"/>
      <c r="DR4" s="17"/>
      <c r="DS4" s="17"/>
      <c r="DT4" s="17"/>
      <c r="DU4" s="17">
        <v>18.8</v>
      </c>
      <c r="DV4" s="17">
        <v>10</v>
      </c>
      <c r="DW4" s="17">
        <v>0</v>
      </c>
      <c r="DX4" s="17">
        <v>0</v>
      </c>
      <c r="DY4" s="17">
        <v>18.5</v>
      </c>
      <c r="DZ4" s="17">
        <v>11.1</v>
      </c>
      <c r="EA4" s="17">
        <v>0.6</v>
      </c>
      <c r="EB4" s="17">
        <v>0</v>
      </c>
      <c r="EC4" s="40">
        <f>IF(SUM(DJ4,DN4)&gt;0,SUM(DJ4,DN4),"")</f>
        <v>20.8</v>
      </c>
      <c r="ED4" s="40">
        <f>IF(SUM(DI4:DJ4,DL4:DN4,DP4)-DK4-DO4&gt;0,SUM(DI4:DJ4,DL4:DN4,DP4)-DK4-DO4,"")</f>
        <v>57.499999999999993</v>
      </c>
      <c r="EE4" s="40" t="str">
        <f>IF(SUM(DQ4:DR4,DT4)-DS4&gt;0,SUM(DQ4:DR4,DT4)-DS4,"")</f>
        <v/>
      </c>
      <c r="EF4" s="40">
        <f>IF(SUM(DJ4,DN4,DR4)&gt;0,SUM(DJ4,DN4,DR4),"")</f>
        <v>20.8</v>
      </c>
      <c r="EG4" s="40">
        <f>IF(SUM(ED4,EE4)&gt;0,SUM(ED4,EE4),"")</f>
        <v>57.499999999999993</v>
      </c>
      <c r="EH4" s="40">
        <f>IF(SUM(DV4,DZ4)&gt;0,SUM(DV4,DZ4),"")</f>
        <v>21.1</v>
      </c>
      <c r="EI4" s="40">
        <f>IF(SUM(DU4:DV4,DX4:DZ4,EB4)-SUM(DW4,EA4)&gt;0,SUM(DU4:DV4,DX4:DZ4,EB4)-SUM(DW4,EA4),"")</f>
        <v>57.8</v>
      </c>
      <c r="EJ4" s="40">
        <f>IF(SUM(ED4,EE4,EI4)&gt;0,SUM(ED4,EE4,EI4),"")</f>
        <v>115.29999999999998</v>
      </c>
      <c r="EK4" s="18">
        <v>18.8</v>
      </c>
      <c r="EL4" s="18">
        <v>10</v>
      </c>
      <c r="EM4" s="18">
        <v>0.6</v>
      </c>
      <c r="EN4" s="18">
        <v>0</v>
      </c>
      <c r="EO4" s="18">
        <v>18.600000000000001</v>
      </c>
      <c r="EP4" s="18">
        <v>10.8</v>
      </c>
      <c r="EQ4" s="18">
        <v>0.6</v>
      </c>
      <c r="ER4" s="18">
        <v>0</v>
      </c>
      <c r="ES4" s="18"/>
      <c r="ET4" s="18"/>
      <c r="EU4" s="18"/>
      <c r="EV4" s="18"/>
      <c r="EW4" s="18">
        <v>18.600000000000001</v>
      </c>
      <c r="EX4" s="18">
        <v>10</v>
      </c>
      <c r="EY4" s="18">
        <v>0</v>
      </c>
      <c r="EZ4" s="18">
        <v>0</v>
      </c>
      <c r="FA4" s="18">
        <v>18.3</v>
      </c>
      <c r="FB4" s="18">
        <v>11.1</v>
      </c>
      <c r="FC4" s="18">
        <v>0.8</v>
      </c>
      <c r="FD4" s="18">
        <v>0</v>
      </c>
      <c r="FE4" s="11">
        <f>IF(SUM(EL4,EP4)&gt;0,SUM(EL4,EP4),"")</f>
        <v>20.8</v>
      </c>
      <c r="FF4" s="11">
        <f>IF(SUM(EK4:EL4,EN4:EP4,ER4)-EM4-EQ4&gt;0,SUM(EK4:EL4,EN4:EP4,ER4)-EM4-EQ4,"")</f>
        <v>57</v>
      </c>
      <c r="FG4" s="11" t="str">
        <f>IF(SUM(ES4:ET4,EV4)-EU4&gt;0,SUM(ES4:ET4,EV4)-EU4,"")</f>
        <v/>
      </c>
      <c r="FH4" s="11">
        <f>IF(SUM(EL4,EP4,ET4)&gt;0,SUM(EL4,EP4,ET4),"")</f>
        <v>20.8</v>
      </c>
      <c r="FI4" s="11">
        <f>IF(SUM(FF4,FG4)&gt;0,SUM(FF4,FG4),"")</f>
        <v>57</v>
      </c>
      <c r="FJ4" s="11">
        <f>IF(SUM(EX4,FB4)&gt;0,SUM(EX4,FB4),"")</f>
        <v>21.1</v>
      </c>
      <c r="FK4" s="11">
        <f>IF(SUM(EW4:EX4,EZ4:FB4,FD4)-SUM(EY4,FC4)&gt;0,SUM(EW4:EX4,EZ4:FB4,FD4)-SUM(EY4,FC4),"")</f>
        <v>57.20000000000001</v>
      </c>
      <c r="FL4" s="11">
        <f>IF(SUM(FF4,FG4,FK4)&gt;0,SUM(FF4,FG4,FK4),"")</f>
        <v>114.20000000000002</v>
      </c>
      <c r="FM4" s="17">
        <v>18.600000000000001</v>
      </c>
      <c r="FN4" s="17">
        <v>10</v>
      </c>
      <c r="FO4" s="17">
        <v>0.6</v>
      </c>
      <c r="FP4" s="17">
        <v>0</v>
      </c>
      <c r="FQ4" s="17">
        <v>17.2</v>
      </c>
      <c r="FR4" s="17">
        <v>5.0999999999999996</v>
      </c>
      <c r="FS4" s="17">
        <v>0</v>
      </c>
      <c r="FT4" s="17">
        <v>0</v>
      </c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15.1</v>
      </c>
      <c r="GH4" s="40">
        <f>IF(SUM(FM4:FN4,FP4:FR4,FT4)-FO4-FS4&gt;0,SUM(FM4:FN4,FP4:FR4,FT4)-FO4-FS4,"")</f>
        <v>50.3</v>
      </c>
      <c r="GI4" s="40" t="str">
        <f>IF(SUM(FU4:FV4,FX4)-FW4&gt;0,SUM(FU4:FV4,FX4)-FW4,"")</f>
        <v/>
      </c>
      <c r="GJ4" s="40">
        <f>IF(SUM(FN4,FR4,FV4)&gt;0,SUM(FN4,FR4,FV4),"")</f>
        <v>15.1</v>
      </c>
      <c r="GK4" s="40">
        <f>IF(SUM(GH4,GI4)&gt;0,SUM(GH4,GI4),"")</f>
        <v>50.3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50.3</v>
      </c>
      <c r="GO4" s="18">
        <v>18.3</v>
      </c>
      <c r="GP4" s="18">
        <v>9.3000000000000007</v>
      </c>
      <c r="GQ4" s="18">
        <v>0</v>
      </c>
      <c r="GR4" s="18">
        <v>0</v>
      </c>
      <c r="GS4" s="18">
        <v>18.8</v>
      </c>
      <c r="GT4" s="18">
        <v>10</v>
      </c>
      <c r="GU4" s="18">
        <v>0.8</v>
      </c>
      <c r="GV4" s="18">
        <v>0</v>
      </c>
      <c r="GW4" s="18">
        <v>18.5</v>
      </c>
      <c r="GX4" s="18">
        <v>9.5</v>
      </c>
      <c r="GY4" s="18">
        <v>1</v>
      </c>
      <c r="GZ4" s="18">
        <v>0</v>
      </c>
      <c r="HA4" s="18">
        <v>18.399999999999999</v>
      </c>
      <c r="HB4" s="18">
        <v>11.1</v>
      </c>
      <c r="HC4" s="18">
        <v>0.6</v>
      </c>
      <c r="HD4" s="18">
        <v>0</v>
      </c>
      <c r="HE4" s="18">
        <v>18.3</v>
      </c>
      <c r="HF4" s="18">
        <v>4.5</v>
      </c>
      <c r="HG4" s="18">
        <v>0</v>
      </c>
      <c r="HH4" s="18">
        <v>0</v>
      </c>
      <c r="HI4" s="11">
        <f>IF(SUM(GP4,GT4)&gt;0,SUM(GP4,GT4),"")</f>
        <v>19.3</v>
      </c>
      <c r="HJ4" s="11">
        <f>IF(SUM(GO4:GP4,GR4:GT4,GV4)-GQ4-GU4&gt;0,SUM(GO4:GP4,GR4:GT4,GV4)-GQ4-GU4,"")</f>
        <v>55.600000000000009</v>
      </c>
      <c r="HK4" s="11">
        <f>IF(SUM(GW4:GX4,GZ4)-GY4&gt;0,SUM(GW4:GX4,GZ4)-GY4,"")</f>
        <v>27</v>
      </c>
      <c r="HL4" s="11">
        <f>IF(SUM(GP4,GT4,GX4)&gt;0,SUM(GP4,GT4,GX4),"")</f>
        <v>28.8</v>
      </c>
      <c r="HM4" s="11">
        <f>IF(SUM(HJ4,HK4)&gt;0,SUM(HJ4,HK4),"")</f>
        <v>82.600000000000009</v>
      </c>
      <c r="HN4" s="11">
        <f>IF(SUM(HB4,HF4)&gt;0,SUM(HB4,HF4),"")</f>
        <v>15.6</v>
      </c>
      <c r="HO4" s="11">
        <f>IF(SUM(HA4:HB4,HD4:HF4,HH4)-SUM(HC4,HG4)&gt;0,SUM(HA4:HB4,HD4:HF4,HH4)-SUM(HC4,HG4),"")</f>
        <v>51.699999999999996</v>
      </c>
      <c r="HP4" s="11">
        <f>IF(SUM(HJ4,HK4,HO4)&gt;0,SUM(HJ4,HK4,HO4),"")</f>
        <v>134.30000000000001</v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18.899999999999999</v>
      </c>
      <c r="QH4" s="22">
        <f>IF($CW4="P",CD4,(CD4+BA4)/2)</f>
        <v>10</v>
      </c>
      <c r="QI4" s="22">
        <f>IF($CW4="P",CE4,(CE4+BB4)/2)</f>
        <v>0.7</v>
      </c>
      <c r="QJ4" s="22">
        <f>IF($CW4="P",CF4,(CF4+BC4)/2)</f>
        <v>0.6</v>
      </c>
      <c r="QK4" s="22">
        <f>IF($CW4="P",CG4,(CG4+BD4)/2)</f>
        <v>17.850000000000001</v>
      </c>
      <c r="QL4" s="22">
        <f>IF($CW4="P",CH4,(CH4+BE4)/2)</f>
        <v>7.95</v>
      </c>
      <c r="QM4" s="22">
        <f>IF($CW4="P",CI4,(CI4+BF4)/2)</f>
        <v>0.1</v>
      </c>
      <c r="QN4" s="22">
        <f>IF($CW4="P",CJ4,(CJ4+BG4)/2)</f>
        <v>0.44999999999999996</v>
      </c>
      <c r="QO4" s="22">
        <f>IF($CW4="P",CK4,(CK4+BH4)/2)</f>
        <v>18.600000000000001</v>
      </c>
      <c r="QP4" s="22">
        <f>IF($CW4="P",CL4,(CL4+BI4)/2)</f>
        <v>9.1000000000000014</v>
      </c>
      <c r="QQ4" s="22">
        <f>IF($CW4="P",CM4,(CM4+BJ4)/2)</f>
        <v>0.8</v>
      </c>
      <c r="QR4" s="22">
        <f>IF($CW4="P",CN4,(CN4+BK4)/2)</f>
        <v>0.3</v>
      </c>
      <c r="QS4" s="22">
        <f>IF($CW4="P",CO4,(CO4+BL4)/2)</f>
        <v>19.05</v>
      </c>
      <c r="QT4" s="22">
        <f>IF($CW4="P",CP4,(CP4+BM4)/2)</f>
        <v>10</v>
      </c>
      <c r="QU4" s="22">
        <f>IF($CW4="P",CQ4,(CQ4+BN4)/2)</f>
        <v>0.4</v>
      </c>
      <c r="QV4" s="22">
        <f>IF($CW4="P",CR4,(CR4+BO4)/2)</f>
        <v>0.6</v>
      </c>
      <c r="QW4" s="22">
        <f>IF($CW4="P",CS4,(CS4+BP4)/2)</f>
        <v>18.299999999999997</v>
      </c>
      <c r="QX4" s="22">
        <f>IF($CW4="P",CT4,(CT4+BQ4)/2)</f>
        <v>10.8</v>
      </c>
      <c r="QY4" s="22">
        <f>IF($CW4="P",CU4,(CU4+BR4)/2)</f>
        <v>0.6</v>
      </c>
      <c r="QZ4" s="22">
        <f>IF($CW4="P",CV4,(CV4+BS4)/2)</f>
        <v>0.6</v>
      </c>
      <c r="RA4" s="27" t="s">
        <v>46</v>
      </c>
      <c r="RB4" s="40">
        <f>IF(SUM(QH4,QL4)&gt;0,SUM(QH4,QL4),"")</f>
        <v>17.95</v>
      </c>
      <c r="RC4" s="40">
        <f>IF(SUM(QG4:QH4,QJ4:QL4,QN4)-QI4-QM4&gt;0,SUM(QG4:QH4,QJ4:QL4,QN4)-QI4-QM4,"")</f>
        <v>54.95</v>
      </c>
      <c r="RD4" s="40">
        <f>IF(SUM(QO4:QP4,QR4)-QQ4&gt;0,SUM(QO4:QP4,QR4)-QQ4,"")</f>
        <v>27.200000000000003</v>
      </c>
      <c r="RE4" s="40">
        <f>IF(SUM(QH4,QL4,QP4)&gt;0,SUM(QH4,QL4,QP4),"")</f>
        <v>27.05</v>
      </c>
      <c r="RF4" s="40">
        <f>IF(SUM(RC4,RD4)&gt;0,SUM(RC4,RD4),"")</f>
        <v>82.15</v>
      </c>
      <c r="RG4" s="40">
        <f>IF(SUM(QT4,QX4)&gt;0,SUM(QT4,QX4),"")</f>
        <v>20.8</v>
      </c>
      <c r="RH4" s="40">
        <f>IF(SUM(QS4:QT4,QV4:QX4,QZ4)-SUM(QU4,QY4)&gt;0,SUM(QS4:QT4,QV4:QX4,QZ4)-SUM(QU4,QY4),"")</f>
        <v>58.35</v>
      </c>
      <c r="RI4" s="40">
        <f>IF(SUM(RC4,RD4,RH4)&gt;0,SUM(RC4,RD4,RH4),"")</f>
        <v>140.5</v>
      </c>
    </row>
    <row r="5" spans="1:477" x14ac:dyDescent="0.2">
      <c r="A5" s="4" cm="1">
        <f t="array" ref="A5">IF(AND(J5&lt;&gt;"",J5&lt;&gt;"No DD"),SUMPRODUCT((J$4:J$40&lt;&gt;"")*(J$4:J$40&lt;&gt;"No DD")*(F$4:F$40&gt;F5))+1,IF(J5="No DD",SUMPRODUCT((J$4:J$40="No DD")*(F$4:F$40&gt;F5))+1+SUMPRODUCT((J$4:J$40&lt;&gt;"")*(J$4:J$40&lt;&gt;"No DD")),""))</f>
        <v>2</v>
      </c>
      <c r="B5" s="4" t="str" cm="1">
        <f t="array" ref="B5">IF(AND(J5&lt;&gt;"",J5&lt;&gt;"No DD",G5=""),SUMPRODUCT((J$4:J$40&lt;&gt;"")*(J$4:J$40&lt;&gt;"No DD")*(G$4:G$40="")*(F$4:F$40&gt;F5))+1,IF(J5="No DD",SUMPRODUCT((J$4:J$40="No DD")*(F$4:F$40&gt;F5)*(G$4:G$40=""))+1+SUMPRODUCT((J$4:J$40&lt;&gt;"")*(G$4:G$40="")*(J$4:J$40&lt;&gt;"No DD")),""))</f>
        <v/>
      </c>
      <c r="C5" s="5" t="s">
        <v>65</v>
      </c>
      <c r="D5" s="4" t="s">
        <v>4</v>
      </c>
      <c r="E5" s="4">
        <v>2003</v>
      </c>
      <c r="F5" s="9">
        <f>SUM(L5:T5)+SUM(L5:Q5)*0.0000001+SUM(L5)*0.0000000000001</f>
        <v>188.10001306000521</v>
      </c>
      <c r="G5" s="66" t="s">
        <v>46</v>
      </c>
      <c r="H5" s="3" t="str">
        <f>IF(OR(AND(AR5&gt;=AY$42,AS5&gt;=AY$46,AR5&lt;&gt;"",AQ5=""),AND(AW5&gt;=AY$42,AX5&gt;=AY$46,AW5&lt;&gt;"",AQ5=""),AND(BU5&gt;=CB$42,BV5&gt;=CB$46,BU5&lt;&gt;"",BT5=""),AND(BZ5&gt;=CB$42,CA5&gt;=CB$46,BZ5&lt;&gt;"",BT5=""),AND(CX5&gt;=DE$42,CY5&gt;=DE$46,CX5&lt;&gt;"",CW5=""),AND(DC5&gt;=DE$42,DD5&gt;=DE$46,DC5&lt;&gt;""),AND(EC5&gt;=EJ$42,ED5&gt;=EJ$46,EC5&lt;&gt;""),AND(EH5&gt;=EJ$42,EI5&gt;=EJ$46,EH5&lt;&gt;""),AND(FE5&gt;=FL$42,FF5&gt;=FL$46,FE5&lt;&gt;""),AND(FJ5&gt;=FL$42,FK5&gt;=FL$46,FJ5&lt;&gt;""),AND(GG5&gt;=GN$42,GH5&gt;=GN$46,GG5&lt;&gt;""),AND(GL5&gt;=GN$42,GM5&gt;=GN$46,GL5&lt;&gt;""),AND(HI5&gt;=HP$42,HJ5&gt;=HP$46,HI5&lt;&gt;""),AND(HN5&gt;=HP$42,HO5&gt;=HP$46,HN5&lt;&gt;""),AND(IK5&gt;=IR$42,IL5&gt;=IR$46,IK5&lt;&gt;""),AND(IP5&gt;=IR$42,IQ5&gt;=IR$46,IP5&lt;&gt;""),AND(JM5&gt;=JT$42,JN5&gt;=JT$46,JM5&lt;&gt;""),AND(JR5&gt;=JT$42,JS5&gt;=JT$46,JR5&lt;&gt;""),AND(KO5&gt;=KV$42,KP5&gt;=KV$46,KO5&lt;&gt;""),AND(KT5&gt;=KV$42,KU5&gt;=KV$46,KT5&lt;&gt;""),AND(LQ5&gt;=LX$42,LR5&gt;=LX$46,LQ5&lt;&gt;""),AND(LV5&gt;=LX$42,LW5&gt;=LX$46,LV5&lt;&gt;""),AND(MS5&gt;=MZ$42,MT5&gt;=MZ$46,MS5&lt;&gt;""),AND(MX5&gt;=MZ$42,MY5&gt;=MZ$46,MX5&lt;&gt;""),AND(NU5&gt;=OB$42,NV5&gt;=OB$46,NU5&lt;&gt;""),AND(NZ5&gt;=OB$42,OA5&gt;=OB$46,NZ5&lt;&gt;""),AND(OW5&gt;=PD$42,OX5&gt;=PD$46,OW5&lt;&gt;""),AND(PB5&gt;=PD$42,PC5&gt;=PD$46,PB5&lt;&gt;""),AND(PY5&gt;=QF$42,PZ5&gt;=QF$46,PY5&lt;&gt;""),AND(QD5&gt;=QF$42,QE5&gt;=QF$46,QD5&lt;&gt;"")),"P","")</f>
        <v>P</v>
      </c>
      <c r="I5" s="3" t="str">
        <f>IF(OR(AND(AS5&gt;=AY$46,AS5&lt;&gt;"",AQ5=""),AND(AX5&gt;=AY$46,AX5&lt;&gt;"",AQ5=""),AND(BV5&gt;=CB$46,BV5&lt;&gt;"",BT5=""),AND(CA5&gt;=CB$46,CA5&lt;&gt;"",BT5=""),AND(CY5&gt;=DE$46,CY5&lt;&gt;"",CW5=""),AND(DD5&gt;=DE$46,DD5&lt;&gt;"",CW5=""),AND(ED5&gt;=EJ$46,ED5&lt;&gt;""),AND(EI5&gt;=EJ$46,EI5&lt;&gt;""),AND(FF5&gt;=FL$46,FF5&lt;&gt;""),AND(FK5&gt;=FL$46,FK5&lt;&gt;""),AND(GH5&gt;=GN$46,GH5&lt;&gt;""),AND(GM5&gt;=GN$46,GM5&lt;&gt;""),AND(HJ5&gt;=HP$46,HJ5&lt;&gt;""),AND(HO5&gt;=HP$46,HO5&lt;&gt;""),AND(IL5&gt;=IR$46,IL5&lt;&gt;""),AND(IQ5&gt;=IR$46,IQ5&lt;&gt;""),AND(JN5&gt;=JT$46,JN5&lt;&gt;""),AND(JS5&gt;=JT$46,JS5&lt;&gt;""),AND(KP5&gt;=KV$46,KP5&lt;&gt;""),AND(KU5&gt;=KV$46,KU5&lt;&gt;""),AND(LR5&gt;=LX$46,LR5&lt;&gt;""),AND(LW5&gt;=LX$46,LW5&lt;&gt;""),AND(MT5&gt;=MZ$46,MT5&lt;&gt;""),AND(MY5&gt;=MZ$46,MY5&lt;&gt;""),AND(NV5&gt;=OB$46,NV5&lt;&gt;""),AND(OA5&gt;=OB$46,OA5&lt;&gt;""),AND(OX5&gt;=PD$46,OX5&lt;&gt;""),AND(PC5&gt;=PD$46,PC5&lt;&gt;""),AND(PZ5&gt;=QF$46,PZ5&lt;&gt;""),AND(QE5&gt;=QF$46,QE5&lt;&gt;"")),"P","")</f>
        <v>P</v>
      </c>
      <c r="J5" s="36" t="str">
        <f>IF(AND(I5="P",H5=""),"No DD",IF(OR(AND(AU5&gt;=AY$45,AV5&gt;=AY$49,AU5&lt;&gt;"",AQ5=""),AND(BX5&gt;=CB$45,BY5&gt;=CB$49,BX5&lt;&gt;"",BT5=""),AND(DA5&gt;=DE$45,DB5&gt;=DE$49,DA5&lt;&gt;"",CW5=""),AND(EF5&gt;=EJ$45,EG5&gt;=EJ$49,EF5&lt;&gt;""),AND(FH5&gt;=FL$45,FI5&gt;=FL$49,FH5&lt;&gt;""),AND(GJ5&gt;=GN$45,GK5&gt;=GN$49,GJ5&lt;&gt;""),AND(HL5&gt;=HP$45,HM5&gt;=HP$49,HL5&lt;&gt;""),AND(IN5&gt;=IR$45,IO5&gt;=IR$49,IN5&lt;&gt;""),AND(JP5&gt;=JT$45,JQ5&gt;=JT$49,JP5&lt;&gt;""),AND(KR5&gt;=KV$45,KS5&gt;=KV$49,KR5&lt;&gt;""),AND(LT5&gt;=LX$45,LU5&gt;=LX$49,LT5&lt;&gt;""),AND(MV5&gt;=MZ$45,MW5&gt;=MZ$49,MV5&lt;&gt;""),AND(NX5&gt;=OB$45,NY5&gt;=OB$49,NX5&lt;&gt;""),AND(OZ5&gt;=PD$45,PA5&gt;=PD$49,OZ5&lt;&gt;""),AND(QB5&gt;=QF$45,QC5&gt;=QF$49,QB5&lt;&gt;"")),"Merit",IF(OR(AND(AU5&gt;=AY$44,AV5&gt;=AY$48,AU5&lt;&gt;"",AQ5=""),AND(BX5&gt;=CB$44,BY5&gt;=CB$48,BX5&lt;&gt;"",BT5=""),AND(DA5&gt;=DE$44,DB5&gt;=DE$48,DA5&lt;&gt;"",CW5=""),AND(EF5&gt;=EJ$44,EG5&gt;=EJ$48,EF5&lt;&gt;""),AND(FH5&gt;=FL$44,FI5&gt;=FL$48,FH5&lt;&gt;""),AND(GJ5&gt;=GN$44,GK5&gt;=GN$48,GJ5&lt;&gt;""),AND(HL5&gt;=HP$44,HM5&gt;=HP$48,HL5&lt;&gt;""),AND(IN5&gt;=IR$44,IO5&gt;=IR$48,IN5&lt;&gt;""),AND(JP5&gt;=JT$44,JQ5&gt;=JT$48,JP5&lt;&gt;""),AND(KR5&gt;=KV$44,KS5&gt;=KV$48,KR5&lt;&gt;""),AND(LT5&gt;=LX$44,LU5&gt;=LX$48,LT5&lt;&gt;""),AND(MV5&gt;=MZ$44,MW5&gt;=MZ$48,MV5&lt;&gt;""),AND(NX5&gt;=OB$44,NY5&gt;=OB$48,NX5&lt;&gt;""),AND(OZ5&gt;=PD$44,PA5&gt;=PD$48,OZ5&lt;&gt;""),AND(QB5&gt;=QF$44,QC5&gt;=QF$48,QB5&lt;&gt;"")),"Excellence",IF(K5="P","Worlds Team",IF(H5="P","National Team","")))))</f>
        <v>National Team</v>
      </c>
      <c r="K5" s="3" t="str">
        <f>IF(OR(AND(AU5&gt;=AY$43,AV5&gt;=AY$47,AU5&lt;&gt;"",AQ5=""),AND(BX5&gt;=CB$43,BY5&gt;=CB$47,BX5&lt;&gt;"",BT5=""),AND(DA5&gt;=DE$43,DB5&gt;=DE$47,DA5&lt;&gt;"",CW5=""),AND(EF5&gt;=EJ$43,EG5&gt;=EJ$47,EF5&lt;&gt;""),AND(FH5&gt;=FL$43,FI5&gt;=FL$47,FH5&lt;&gt;""),AND(GJ5&gt;=GN$43,GK5&gt;=GN$47,GJ5&lt;&gt;""),AND(HL5&gt;=HP$43,HM5&gt;=HP$47,HL5&lt;&gt;""),AND(IN5&gt;=IR$43,IO5&gt;=IR$47,IN5&lt;&gt;""),AND(JP5&gt;=JT$43,JQ5&gt;=JT$47,JP5&lt;&gt;""),AND(KR5&gt;=KV$43,KS5&gt;=KV$47,KR5&lt;&gt;""),AND(LT5&gt;=LX$43,LU5&gt;=LX$47,LT5&lt;&gt;""),AND(MV5&gt;=MZ$43,MW5&gt;=MZ$47,MV5&lt;&gt;""),AND(NX5&gt;=OB$43,NY5&gt;=OB$47,NX5&lt;&gt;""),AND(OZ5&gt;=PD$43,PA5&gt;=PD$47,OZ5&lt;&gt;""),AND(QB5&gt;=QF$43,QC5&gt;=QF$47,QB5&lt;&gt;"")),"P","")</f>
        <v/>
      </c>
      <c r="L5" s="8">
        <f>IF(COUNT(AS5,BV5,CY5)&gt;0,LARGE((AS5,BV5,CY5),1),0)</f>
        <v>52.2</v>
      </c>
      <c r="M5" s="8" t="str">
        <f>IF(L5=0,"",IF(L5=CY5,$CC$1,IF(L5=BV5,$AZ$1,IF(L5=AS5,$W$1,""))))</f>
        <v>2024 Elite Canada</v>
      </c>
      <c r="N5" s="8">
        <f>IF(COUNT(AS5,BV5,CY5)&gt;1,LARGE((AS5,BV5,CY5),2),0)</f>
        <v>50.9</v>
      </c>
      <c r="O5" s="8" t="str">
        <f>IF(N5=0,"",IF(N5=CY5,$CC$1,IF(N5=BV5,$AZ$1,IF(N5=AS5,$W$1,""))))</f>
        <v>2023 3rd Domestic Trial</v>
      </c>
      <c r="P5" s="8">
        <f>IF(COUNT(AT5,BW5,CZ5)&gt;0,LARGE((AT5,BW5,CZ5),1),0)</f>
        <v>27.500000000000004</v>
      </c>
      <c r="Q5" s="8" t="str">
        <f>IF(P5=0,"",IF(P5=CZ5,$CC$1,IF(P5=BW5,$AZ$1,IF(P5=AT5,$W$1,""))))</f>
        <v>2024 Nationals</v>
      </c>
      <c r="R5" s="8">
        <f>IF(MAX(AX5,CA5,DD5)&gt;0,MAX(AX5,CA5,DD5),0)</f>
        <v>54.099999999999987</v>
      </c>
      <c r="S5" s="8" t="str">
        <f>IF(R5=0,"",IF(R5=DD5,$CC$1,IF(R5=CA5,$AZ$1,IF(R5=AX5,$W$1,""))))</f>
        <v>2024 Nationals</v>
      </c>
      <c r="T5" s="8">
        <f>IF(MAX(DF5:DH5)&gt;0,MAX(DF5:DH5),"")</f>
        <v>3.3999999999999986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Cup POR 1 (July 2)</v>
      </c>
      <c r="W5" s="19">
        <v>18.7</v>
      </c>
      <c r="X5" s="19">
        <v>7.2</v>
      </c>
      <c r="Y5" s="19">
        <v>0.6</v>
      </c>
      <c r="Z5" s="19">
        <v>0</v>
      </c>
      <c r="AA5" s="19">
        <v>18</v>
      </c>
      <c r="AB5" s="19">
        <v>7.6</v>
      </c>
      <c r="AC5" s="19">
        <v>0</v>
      </c>
      <c r="AD5" s="19">
        <v>0</v>
      </c>
      <c r="AE5" s="19">
        <v>18.5</v>
      </c>
      <c r="AF5" s="19">
        <v>8.8000000000000007</v>
      </c>
      <c r="AG5" s="19">
        <v>0.8</v>
      </c>
      <c r="AH5" s="19">
        <v>0.3</v>
      </c>
      <c r="AI5" s="19">
        <v>18.399999999999999</v>
      </c>
      <c r="AJ5" s="19">
        <v>8.4</v>
      </c>
      <c r="AK5" s="19">
        <v>1</v>
      </c>
      <c r="AL5" s="19">
        <v>0</v>
      </c>
      <c r="AM5" s="19">
        <v>18.3</v>
      </c>
      <c r="AN5" s="19">
        <v>8.4</v>
      </c>
      <c r="AO5" s="19">
        <v>0.6</v>
      </c>
      <c r="AP5" s="19">
        <v>0.3</v>
      </c>
      <c r="AQ5" s="27"/>
      <c r="AR5" s="40">
        <f>IF(SUM(X5,AB5)&gt;0,SUM(X5,AB5),"")</f>
        <v>14.8</v>
      </c>
      <c r="AS5" s="40">
        <f>IF(SUM(W5:X5,Z5:AB5,AD5)-Y5-AC5&gt;0,SUM(W5:X5,Z5:AB5,AD5)-Y5-AC5,"")</f>
        <v>50.9</v>
      </c>
      <c r="AT5" s="40">
        <f>IF(SUM(AE5:AF5,AH5)-AG5&gt;0,SUM(AE5:AF5,AH5)-AG5,"")</f>
        <v>26.8</v>
      </c>
      <c r="AU5" s="40">
        <f>IF(SUM(X5,AB5,AF5)&gt;0,SUM(X5,AB5,AF5),"")</f>
        <v>23.6</v>
      </c>
      <c r="AV5" s="40">
        <f>IF(SUM(AS5,AT5)&gt;0,SUM(AS5,AT5),"")</f>
        <v>77.7</v>
      </c>
      <c r="AW5" s="40">
        <f>IF(SUM(AJ5,AN5)&gt;0,SUM(AJ5,AN5),"")</f>
        <v>16.8</v>
      </c>
      <c r="AX5" s="40">
        <f>IF(SUM(AI5:AJ5,AL5:AN5,AP5)-SUM(AK5,AO5)&gt;0,SUM(AI5:AJ5,AL5:AN5,AP5)-SUM(AK5,AO5),"")</f>
        <v>52.199999999999989</v>
      </c>
      <c r="AY5" s="40">
        <f>IF(SUM(AS5,AT5,AX5)&gt;0,SUM(AS5,AT5,AX5),"")</f>
        <v>129.89999999999998</v>
      </c>
      <c r="AZ5" s="18">
        <v>18.399999999999999</v>
      </c>
      <c r="BA5" s="18">
        <v>7.6</v>
      </c>
      <c r="BB5" s="18">
        <v>0</v>
      </c>
      <c r="BC5" s="18">
        <v>0</v>
      </c>
      <c r="BD5" s="18">
        <v>18.600000000000001</v>
      </c>
      <c r="BE5" s="18">
        <v>7.6</v>
      </c>
      <c r="BF5" s="18">
        <v>0</v>
      </c>
      <c r="BG5" s="18">
        <v>0</v>
      </c>
      <c r="BH5" s="18">
        <v>17.2</v>
      </c>
      <c r="BI5" s="18">
        <v>3.2</v>
      </c>
      <c r="BJ5" s="18">
        <v>0</v>
      </c>
      <c r="BK5" s="18">
        <v>0</v>
      </c>
      <c r="BL5" s="18"/>
      <c r="BM5" s="18"/>
      <c r="BN5" s="18"/>
      <c r="BO5" s="18"/>
      <c r="BP5" s="18"/>
      <c r="BQ5" s="18"/>
      <c r="BR5" s="18"/>
      <c r="BS5" s="18"/>
      <c r="BT5" s="28"/>
      <c r="BU5" s="11">
        <f>IF(SUM(BA5,BE5)&gt;0,SUM(BA5,BE5),"")</f>
        <v>15.2</v>
      </c>
      <c r="BV5" s="11">
        <f>IF(SUM(AZ5:BA5,BC5:BE5,BG5)-BB5-BF5&gt;0,SUM(AZ5:BA5,BC5:BE5,BG5)-BB5-BF5,"")</f>
        <v>52.2</v>
      </c>
      <c r="BW5" s="11">
        <f>IF(SUM(BH5:BI5,BK5)-BJ5&gt;0,SUM(BH5:BI5,BK5)-BJ5,"")</f>
        <v>20.399999999999999</v>
      </c>
      <c r="BX5" s="11">
        <f>IF(SUM(BA5,BE5,BI5)&gt;0,SUM(BA5,BE5,BI5),"")</f>
        <v>18.399999999999999</v>
      </c>
      <c r="BY5" s="11">
        <f>IF(SUM(BV5,BW5)&gt;0,SUM(BV5,BW5),"")</f>
        <v>72.599999999999994</v>
      </c>
      <c r="BZ5" s="11" t="str">
        <f>IF(SUM(BM5,BQ5)&gt;0,SUM(BM5,BQ5),"")</f>
        <v/>
      </c>
      <c r="CA5" s="11" t="str">
        <f>IF(SUM(BL5:BM5,BO5:BQ5,BS5)-SUM(BN5,BR5)&gt;0,SUM(BL5:BM5,BO5:BQ5,BS5)-SUM(BN5,BR5),"")</f>
        <v/>
      </c>
      <c r="CB5" s="11">
        <f>IF(SUM(BV5,BW5,CA5)&gt;0,SUM(BV5,BW5,CA5),"")</f>
        <v>72.599999999999994</v>
      </c>
      <c r="CC5" s="19">
        <v>18.600000000000001</v>
      </c>
      <c r="CD5" s="19">
        <v>8.4</v>
      </c>
      <c r="CE5" s="19">
        <v>0.6</v>
      </c>
      <c r="CF5" s="19">
        <v>0</v>
      </c>
      <c r="CG5" s="19">
        <v>17.3</v>
      </c>
      <c r="CH5" s="19">
        <v>3.6</v>
      </c>
      <c r="CI5" s="19">
        <v>0</v>
      </c>
      <c r="CJ5" s="19">
        <v>0</v>
      </c>
      <c r="CK5" s="19">
        <v>18.8</v>
      </c>
      <c r="CL5" s="19">
        <v>8.4</v>
      </c>
      <c r="CM5" s="19">
        <v>0</v>
      </c>
      <c r="CN5" s="19">
        <v>0.3</v>
      </c>
      <c r="CO5" s="19">
        <v>19</v>
      </c>
      <c r="CP5" s="19">
        <v>8.4</v>
      </c>
      <c r="CQ5" s="19">
        <v>0.2</v>
      </c>
      <c r="CR5" s="19">
        <v>0</v>
      </c>
      <c r="CS5" s="19">
        <v>18.2</v>
      </c>
      <c r="CT5" s="19">
        <v>8.4</v>
      </c>
      <c r="CU5" s="19">
        <v>0</v>
      </c>
      <c r="CV5" s="19">
        <v>0.3</v>
      </c>
      <c r="CW5" s="27"/>
      <c r="CX5" s="40">
        <f>IF(SUM(CD5,CH5)&gt;0,SUM(CD5,CH5),"")</f>
        <v>12</v>
      </c>
      <c r="CY5" s="40">
        <f>IF(SUM(CC5:CD5,CF5:CH5,CJ5)-CE5-CI5&gt;0,SUM(CC5:CD5,CF5:CH5,CJ5)-CE5-CI5,"")</f>
        <v>47.3</v>
      </c>
      <c r="CZ5" s="40">
        <f>IF(SUM(CK5:CL5,CN5)-CM5&gt;0,SUM(CK5:CL5,CN5)-CM5,"")</f>
        <v>27.500000000000004</v>
      </c>
      <c r="DA5" s="40">
        <f>IF(SUM(CD5,CH5,CL5)&gt;0,SUM(CD5,CH5,CL5),"")</f>
        <v>20.399999999999999</v>
      </c>
      <c r="DB5" s="40">
        <f>IF(SUM(CY5,CZ5)&gt;0,SUM(CY5,CZ5),"")</f>
        <v>74.8</v>
      </c>
      <c r="DC5" s="40">
        <f>IF(SUM(CP5,CT5)&gt;0,SUM(CP5,CT5),"")</f>
        <v>16.8</v>
      </c>
      <c r="DD5" s="40">
        <f>IF(SUM(CO5:CP5,CR5:CT5,CV5)-SUM(CQ5,CU5)&gt;0,SUM(CO5:CP5,CR5:CT5,CV5)-SUM(CQ5,CU5),"")</f>
        <v>54.099999999999987</v>
      </c>
      <c r="DE5" s="40">
        <f>IF(SUM(CY5,CZ5,DD5)&gt;0,SUM(CY5,CZ5,DD5),"")</f>
        <v>128.89999999999998</v>
      </c>
      <c r="DF5" s="50">
        <f>IF(MAX(ED5,FF5,GH5,HJ5,IL5,JN5,KP5,LR5,MT5,NV5,OX5,PZ5)-IF(N5="",0,N5)&gt;0.001,MAX(ED5,FF5,GH5,HJ5,IL5,JN5,KP5,LR5,MT5,NV5,OX5,PZ5)-IF(N5="",0,N5),"")</f>
        <v>3.3999999999999986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18.899999999999999</v>
      </c>
      <c r="DJ5" s="17">
        <v>8.4</v>
      </c>
      <c r="DK5" s="17">
        <v>0</v>
      </c>
      <c r="DL5" s="17">
        <v>0</v>
      </c>
      <c r="DM5" s="17">
        <v>18.600000000000001</v>
      </c>
      <c r="DN5" s="17">
        <v>8.4</v>
      </c>
      <c r="DO5" s="17">
        <v>0</v>
      </c>
      <c r="DP5" s="17">
        <v>0</v>
      </c>
      <c r="DQ5" s="17"/>
      <c r="DR5" s="17"/>
      <c r="DS5" s="17"/>
      <c r="DT5" s="17"/>
      <c r="DU5" s="17">
        <v>18.8</v>
      </c>
      <c r="DV5" s="17">
        <v>9.1999999999999993</v>
      </c>
      <c r="DW5" s="17">
        <v>0</v>
      </c>
      <c r="DX5" s="17">
        <v>0</v>
      </c>
      <c r="DY5" s="17">
        <v>18.2</v>
      </c>
      <c r="DZ5" s="17">
        <v>8</v>
      </c>
      <c r="EA5" s="17">
        <v>0.6</v>
      </c>
      <c r="EB5" s="17">
        <v>0</v>
      </c>
      <c r="EC5" s="40">
        <f>IF(SUM(DJ5,DN5)&gt;0,SUM(DJ5,DN5),"")</f>
        <v>16.8</v>
      </c>
      <c r="ED5" s="40">
        <f>IF(SUM(DI5:DJ5,DL5:DN5,DP5)-DK5-DO5&gt;0,SUM(DI5:DJ5,DL5:DN5,DP5)-DK5-DO5,"")</f>
        <v>54.3</v>
      </c>
      <c r="EE5" s="40" t="str">
        <f>IF(SUM(DQ5:DR5,DT5)-DS5&gt;0,SUM(DQ5:DR5,DT5)-DS5,"")</f>
        <v/>
      </c>
      <c r="EF5" s="40">
        <f>IF(SUM(DJ5,DN5,DR5)&gt;0,SUM(DJ5,DN5,DR5),"")</f>
        <v>16.8</v>
      </c>
      <c r="EG5" s="40">
        <f>IF(SUM(ED5,EE5)&gt;0,SUM(ED5,EE5),"")</f>
        <v>54.3</v>
      </c>
      <c r="EH5" s="40">
        <f>IF(SUM(DV5,DZ5)&gt;0,SUM(DV5,DZ5),"")</f>
        <v>17.2</v>
      </c>
      <c r="EI5" s="40">
        <f>IF(SUM(DU5:DV5,DX5:DZ5,EB5)-SUM(DW5,EA5)&gt;0,SUM(DU5:DV5,DX5:DZ5,EB5)-SUM(DW5,EA5),"")</f>
        <v>53.6</v>
      </c>
      <c r="EJ5" s="40">
        <f>IF(SUM(ED5,EE5,EI5)&gt;0,SUM(ED5,EE5,EI5),"")</f>
        <v>107.9</v>
      </c>
      <c r="EK5" s="18">
        <v>18.100000000000001</v>
      </c>
      <c r="EL5" s="18">
        <v>8</v>
      </c>
      <c r="EM5" s="18">
        <v>0.8</v>
      </c>
      <c r="EN5" s="18">
        <v>0</v>
      </c>
      <c r="EO5" s="18">
        <v>17.899999999999999</v>
      </c>
      <c r="EP5" s="18">
        <v>8.8000000000000007</v>
      </c>
      <c r="EQ5" s="18">
        <v>0.6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>IF(SUM(EL5,EP5)&gt;0,SUM(EL5,EP5),"")</f>
        <v>16.8</v>
      </c>
      <c r="FF5" s="11">
        <f>IF(SUM(EK5:EL5,EN5:EP5,ER5)-EM5-EQ5&gt;0,SUM(EK5:EL5,EN5:EP5,ER5)-EM5-EQ5,"")</f>
        <v>51.4</v>
      </c>
      <c r="FG5" s="11" t="str">
        <f>IF(SUM(ES5:ET5,EV5)-EU5&gt;0,SUM(ES5:ET5,EV5)-EU5,"")</f>
        <v/>
      </c>
      <c r="FH5" s="11">
        <f>IF(SUM(EL5,EP5,ET5)&gt;0,SUM(EL5,EP5,ET5),"")</f>
        <v>16.8</v>
      </c>
      <c r="FI5" s="11">
        <f>IF(SUM(FF5,FG5)&gt;0,SUM(FF5,FG5),"")</f>
        <v>51.4</v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>
        <f>IF(SUM(FF5,FG5,FK5)&gt;0,SUM(FF5,FG5,FK5),"")</f>
        <v>51.4</v>
      </c>
      <c r="FM5" s="17">
        <v>18.399999999999999</v>
      </c>
      <c r="FN5" s="17">
        <v>8.8000000000000007</v>
      </c>
      <c r="FO5" s="17">
        <v>0</v>
      </c>
      <c r="FP5" s="17">
        <v>0</v>
      </c>
      <c r="FQ5" s="17">
        <v>18.100000000000001</v>
      </c>
      <c r="FR5" s="17">
        <v>7.2</v>
      </c>
      <c r="FS5" s="17">
        <v>0.6</v>
      </c>
      <c r="FT5" s="17">
        <v>0</v>
      </c>
      <c r="FU5" s="17"/>
      <c r="FV5" s="17"/>
      <c r="FW5" s="17"/>
      <c r="FX5" s="17"/>
      <c r="FY5" s="17">
        <v>18.600000000000001</v>
      </c>
      <c r="FZ5" s="17">
        <v>9.1999999999999993</v>
      </c>
      <c r="GA5" s="17">
        <v>0.6</v>
      </c>
      <c r="GB5" s="17">
        <v>0</v>
      </c>
      <c r="GC5" s="17">
        <v>18.399999999999999</v>
      </c>
      <c r="GD5" s="17">
        <v>8.4</v>
      </c>
      <c r="GE5" s="17">
        <v>0.6</v>
      </c>
      <c r="GF5" s="17">
        <v>0</v>
      </c>
      <c r="GG5" s="40">
        <f>IF(SUM(FN5,FR5)&gt;0,SUM(FN5,FR5),"")</f>
        <v>16</v>
      </c>
      <c r="GH5" s="40">
        <f>IF(SUM(FM5:FN5,FP5:FR5,FT5)-FO5-FS5&gt;0,SUM(FM5:FN5,FP5:FR5,FT5)-FO5-FS5,"")</f>
        <v>51.9</v>
      </c>
      <c r="GI5" s="40" t="str">
        <f>IF(SUM(FU5:FV5,FX5)-FW5&gt;0,SUM(FU5:FV5,FX5)-FW5,"")</f>
        <v/>
      </c>
      <c r="GJ5" s="40">
        <f>IF(SUM(FN5,FR5,FV5)&gt;0,SUM(FN5,FR5,FV5),"")</f>
        <v>16</v>
      </c>
      <c r="GK5" s="40">
        <f>IF(SUM(GH5,GI5)&gt;0,SUM(GH5,GI5),"")</f>
        <v>51.9</v>
      </c>
      <c r="GL5" s="40">
        <f>IF(SUM(FZ5,GD5)&gt;0,SUM(FZ5,GD5),"")</f>
        <v>17.600000000000001</v>
      </c>
      <c r="GM5" s="40">
        <f>IF(SUM(FY5:FZ5,GB5:GD5,GF5)-SUM(GA5,GE5)&gt;0,SUM(FY5:FZ5,GB5:GD5,GF5)-SUM(GA5,GE5),"")</f>
        <v>53.4</v>
      </c>
      <c r="GN5" s="40">
        <f>IF(SUM(GH5,GI5,GM5)&gt;0,SUM(GH5,GI5,GM5),"")</f>
        <v>105.3</v>
      </c>
      <c r="GO5" s="18">
        <v>18.100000000000001</v>
      </c>
      <c r="GP5" s="18">
        <v>9.1999999999999993</v>
      </c>
      <c r="GQ5" s="18">
        <v>0.6</v>
      </c>
      <c r="GR5" s="18">
        <v>0</v>
      </c>
      <c r="GS5" s="18">
        <v>18.600000000000001</v>
      </c>
      <c r="GT5" s="18">
        <v>8.4</v>
      </c>
      <c r="GU5" s="18">
        <v>0</v>
      </c>
      <c r="GV5" s="18">
        <v>0</v>
      </c>
      <c r="GW5" s="18">
        <v>18.8</v>
      </c>
      <c r="GX5" s="18">
        <v>7.6</v>
      </c>
      <c r="GY5" s="18">
        <v>0</v>
      </c>
      <c r="GZ5" s="18">
        <v>0</v>
      </c>
      <c r="HA5" s="18">
        <v>18.399999999999999</v>
      </c>
      <c r="HB5" s="18">
        <v>7.6</v>
      </c>
      <c r="HC5" s="18">
        <v>0</v>
      </c>
      <c r="HD5" s="18">
        <v>0</v>
      </c>
      <c r="HE5" s="18"/>
      <c r="HF5" s="18"/>
      <c r="HG5" s="18"/>
      <c r="HH5" s="18"/>
      <c r="HI5" s="11">
        <f>IF(SUM(GP5,GT5)&gt;0,SUM(GP5,GT5),"")</f>
        <v>17.600000000000001</v>
      </c>
      <c r="HJ5" s="11">
        <f>IF(SUM(GO5:GP5,GR5:GT5,GV5)-GQ5-GU5&gt;0,SUM(GO5:GP5,GR5:GT5,GV5)-GQ5-GU5,"")</f>
        <v>53.7</v>
      </c>
      <c r="HK5" s="11">
        <f>IF(SUM(GW5:GX5,GZ5)-GY5&gt;0,SUM(GW5:GX5,GZ5)-GY5,"")</f>
        <v>26.4</v>
      </c>
      <c r="HL5" s="11">
        <f>IF(SUM(GP5,GT5,GX5)&gt;0,SUM(GP5,GT5,GX5),"")</f>
        <v>25.200000000000003</v>
      </c>
      <c r="HM5" s="11">
        <f>IF(SUM(HJ5,HK5)&gt;0,SUM(HJ5,HK5),"")</f>
        <v>80.099999999999994</v>
      </c>
      <c r="HN5" s="11">
        <f>IF(SUM(HB5,HF5)&gt;0,SUM(HB5,HF5),"")</f>
        <v>7.6</v>
      </c>
      <c r="HO5" s="11">
        <f>IF(SUM(HA5:HB5,HD5:HF5,HH5)-SUM(HC5,HG5)&gt;0,SUM(HA5:HB5,HD5:HF5,HH5)-SUM(HC5,HG5),"")</f>
        <v>26</v>
      </c>
      <c r="HP5" s="11">
        <f>IF(SUM(HJ5,HK5,HO5)&gt;0,SUM(HJ5,HK5,HO5),"")</f>
        <v>106.1</v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18.5</v>
      </c>
      <c r="QH5" s="22">
        <f>IF($CW5="P",CD5,(CD5+BA5)/2)</f>
        <v>8</v>
      </c>
      <c r="QI5" s="22">
        <f>IF($CW5="P",CE5,(CE5+BB5)/2)</f>
        <v>0.3</v>
      </c>
      <c r="QJ5" s="22">
        <f>IF($CW5="P",CF5,(CF5+BC5)/2)</f>
        <v>0</v>
      </c>
      <c r="QK5" s="22">
        <f>IF($CW5="P",CG5,(CG5+BD5)/2)</f>
        <v>17.950000000000003</v>
      </c>
      <c r="QL5" s="22">
        <f>IF($CW5="P",CH5,(CH5+BE5)/2)</f>
        <v>5.6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18</v>
      </c>
      <c r="QP5" s="22">
        <f>IF($CW5="P",CL5,(CL5+BI5)/2)</f>
        <v>5.8000000000000007</v>
      </c>
      <c r="QQ5" s="22">
        <f>IF($CW5="P",CM5,(CM5+BJ5)/2)</f>
        <v>0</v>
      </c>
      <c r="QR5" s="22">
        <f>IF($CW5="P",CN5,(CN5+BK5)/2)</f>
        <v>0.15</v>
      </c>
      <c r="QS5" s="22">
        <f>IF($CW5="P",CO5,(CO5+BL5)/2)</f>
        <v>9.5</v>
      </c>
      <c r="QT5" s="22">
        <f>IF($CW5="P",CP5,(CP5+BM5)/2)</f>
        <v>4.2</v>
      </c>
      <c r="QU5" s="22">
        <f>IF($CW5="P",CQ5,(CQ5+BN5)/2)</f>
        <v>0.1</v>
      </c>
      <c r="QV5" s="22">
        <f>IF($CW5="P",CR5,(CR5+BO5)/2)</f>
        <v>0</v>
      </c>
      <c r="QW5" s="22">
        <f>IF($CW5="P",CS5,(CS5+BP5)/2)</f>
        <v>9.1</v>
      </c>
      <c r="QX5" s="22">
        <f>IF($CW5="P",CT5,(CT5+BQ5)/2)</f>
        <v>4.2</v>
      </c>
      <c r="QY5" s="22">
        <f>IF($CW5="P",CU5,(CU5+BR5)/2)</f>
        <v>0</v>
      </c>
      <c r="QZ5" s="22">
        <f>IF($CW5="P",CV5,(CV5+BS5)/2)</f>
        <v>0.15</v>
      </c>
      <c r="RA5" s="27" t="s">
        <v>46</v>
      </c>
      <c r="RB5" s="40">
        <f>IF(SUM(QH5,QL5)&gt;0,SUM(QH5,QL5),"")</f>
        <v>13.6</v>
      </c>
      <c r="RC5" s="40">
        <f>IF(SUM(QG5:QH5,QJ5:QL5,QN5)-QI5-QM5&gt;0,SUM(QG5:QH5,QJ5:QL5,QN5)-QI5-QM5,"")</f>
        <v>49.750000000000007</v>
      </c>
      <c r="RD5" s="40">
        <f>IF(SUM(QO5:QP5,QR5)-QQ5&gt;0,SUM(QO5:QP5,QR5)-QQ5,"")</f>
        <v>23.95</v>
      </c>
      <c r="RE5" s="40">
        <f>IF(SUM(QH5,QL5,QP5)&gt;0,SUM(QH5,QL5,QP5),"")</f>
        <v>19.399999999999999</v>
      </c>
      <c r="RF5" s="40">
        <f>IF(SUM(RC5,RD5)&gt;0,SUM(RC5,RD5),"")</f>
        <v>73.7</v>
      </c>
      <c r="RG5" s="40">
        <f>IF(SUM(QT5,QX5)&gt;0,SUM(QT5,QX5),"")</f>
        <v>8.4</v>
      </c>
      <c r="RH5" s="40">
        <f>IF(SUM(QS5:QT5,QV5:QX5,QZ5)-SUM(QU5,QY5)&gt;0,SUM(QS5:QT5,QV5:QX5,QZ5)-SUM(QU5,QY5),"")</f>
        <v>27.049999999999994</v>
      </c>
      <c r="RI5" s="40">
        <f>IF(SUM(RC5,RD5,RH5)&gt;0,SUM(RC5,RD5,RH5),"")</f>
        <v>100.75</v>
      </c>
    </row>
    <row r="6" spans="1:477" x14ac:dyDescent="0.2">
      <c r="A6" s="4" cm="1">
        <f t="array" ref="A6">IF(AND(J6&lt;&gt;"",J6&lt;&gt;"No DD"),SUMPRODUCT((J$4:J$40&lt;&gt;"")*(J$4:J$40&lt;&gt;"No DD")*(F$4:F$40&gt;F6))+1,IF(J6="No DD",SUMPRODUCT((J$4:J$40="No DD")*(F$4:F$40&gt;F6))+1+SUMPRODUCT((J$4:J$40&lt;&gt;"")*(J$4:J$40&lt;&gt;"No DD")),""))</f>
        <v>3</v>
      </c>
      <c r="B6" s="4" t="str" cm="1">
        <f t="array" ref="B6">IF(AND(J6&lt;&gt;"",J6&lt;&gt;"No DD",G6=""),SUMPRODUCT((J$4:J$40&lt;&gt;"")*(J$4:J$40&lt;&gt;"No DD")*(G$4:G$40="")*(F$4:F$40&gt;F6))+1,IF(J6="No DD",SUMPRODUCT((J$4:J$40="No DD")*(F$4:F$40&gt;F6)*(G$4:G$40=""))+1+SUMPRODUCT((J$4:J$40&lt;&gt;"")*(G$4:G$40="")*(J$4:J$40&lt;&gt;"No DD")),""))</f>
        <v/>
      </c>
      <c r="C6" s="5" t="s">
        <v>96</v>
      </c>
      <c r="D6" s="4" t="s">
        <v>4</v>
      </c>
      <c r="E6" s="4">
        <v>2004</v>
      </c>
      <c r="F6" s="9">
        <f>SUM(L6:T6)+SUM(L6:Q6)*0.0000001+SUM(L6)*0.0000000000001</f>
        <v>188.0000132700053</v>
      </c>
      <c r="G6" s="66" t="s">
        <v>46</v>
      </c>
      <c r="H6" s="3" t="str">
        <f>IF(OR(AND(AR6&gt;=AY$42,AS6&gt;=AY$46,AR6&lt;&gt;"",AQ6=""),AND(AW6&gt;=AY$42,AX6&gt;=AY$46,AW6&lt;&gt;"",AQ6=""),AND(BU6&gt;=CB$42,BV6&gt;=CB$46,BU6&lt;&gt;"",BT6=""),AND(BZ6&gt;=CB$42,CA6&gt;=CB$46,BZ6&lt;&gt;"",BT6=""),AND(CX6&gt;=DE$42,CY6&gt;=DE$46,CX6&lt;&gt;"",CW6=""),AND(DC6&gt;=DE$42,DD6&gt;=DE$46,DC6&lt;&gt;""),AND(EC6&gt;=EJ$42,ED6&gt;=EJ$46,EC6&lt;&gt;""),AND(EH6&gt;=EJ$42,EI6&gt;=EJ$46,EH6&lt;&gt;""),AND(FE6&gt;=FL$42,FF6&gt;=FL$46,FE6&lt;&gt;""),AND(FJ6&gt;=FL$42,FK6&gt;=FL$46,FJ6&lt;&gt;""),AND(GG6&gt;=GN$42,GH6&gt;=GN$46,GG6&lt;&gt;""),AND(GL6&gt;=GN$42,GM6&gt;=GN$46,GL6&lt;&gt;""),AND(HI6&gt;=HP$42,HJ6&gt;=HP$46,HI6&lt;&gt;""),AND(HN6&gt;=HP$42,HO6&gt;=HP$46,HN6&lt;&gt;""),AND(IK6&gt;=IR$42,IL6&gt;=IR$46,IK6&lt;&gt;""),AND(IP6&gt;=IR$42,IQ6&gt;=IR$46,IP6&lt;&gt;""),AND(JM6&gt;=JT$42,JN6&gt;=JT$46,JM6&lt;&gt;""),AND(JR6&gt;=JT$42,JS6&gt;=JT$46,JR6&lt;&gt;""),AND(KO6&gt;=KV$42,KP6&gt;=KV$46,KO6&lt;&gt;""),AND(KT6&gt;=KV$42,KU6&gt;=KV$46,KT6&lt;&gt;""),AND(LQ6&gt;=LX$42,LR6&gt;=LX$46,LQ6&lt;&gt;""),AND(LV6&gt;=LX$42,LW6&gt;=LX$46,LV6&lt;&gt;""),AND(MS6&gt;=MZ$42,MT6&gt;=MZ$46,MS6&lt;&gt;""),AND(MX6&gt;=MZ$42,MY6&gt;=MZ$46,MX6&lt;&gt;""),AND(NU6&gt;=OB$42,NV6&gt;=OB$46,NU6&lt;&gt;""),AND(NZ6&gt;=OB$42,OA6&gt;=OB$46,NZ6&lt;&gt;""),AND(OW6&gt;=PD$42,OX6&gt;=PD$46,OW6&lt;&gt;""),AND(PB6&gt;=PD$42,PC6&gt;=PD$46,PB6&lt;&gt;""),AND(PY6&gt;=QF$42,PZ6&gt;=QF$46,PY6&lt;&gt;""),AND(QD6&gt;=QF$42,QE6&gt;=QF$46,QD6&lt;&gt;"")),"P","")</f>
        <v>P</v>
      </c>
      <c r="I6" s="3" t="str">
        <f>IF(OR(AND(AS6&gt;=AY$46,AS6&lt;&gt;"",AQ6=""),AND(AX6&gt;=AY$46,AX6&lt;&gt;"",AQ6=""),AND(BV6&gt;=CB$46,BV6&lt;&gt;"",BT6=""),AND(CA6&gt;=CB$46,CA6&lt;&gt;"",BT6=""),AND(CY6&gt;=DE$46,CY6&lt;&gt;"",CW6=""),AND(DD6&gt;=DE$46,DD6&lt;&gt;"",CW6=""),AND(ED6&gt;=EJ$46,ED6&lt;&gt;""),AND(EI6&gt;=EJ$46,EI6&lt;&gt;""),AND(FF6&gt;=FL$46,FF6&lt;&gt;""),AND(FK6&gt;=FL$46,FK6&lt;&gt;""),AND(GH6&gt;=GN$46,GH6&lt;&gt;""),AND(GM6&gt;=GN$46,GM6&lt;&gt;""),AND(HJ6&gt;=HP$46,HJ6&lt;&gt;""),AND(HO6&gt;=HP$46,HO6&lt;&gt;""),AND(IL6&gt;=IR$46,IL6&lt;&gt;""),AND(IQ6&gt;=IR$46,IQ6&lt;&gt;""),AND(JN6&gt;=JT$46,JN6&lt;&gt;""),AND(JS6&gt;=JT$46,JS6&lt;&gt;""),AND(KP6&gt;=KV$46,KP6&lt;&gt;""),AND(KU6&gt;=KV$46,KU6&lt;&gt;""),AND(LR6&gt;=LX$46,LR6&lt;&gt;""),AND(LW6&gt;=LX$46,LW6&lt;&gt;""),AND(MT6&gt;=MZ$46,MT6&lt;&gt;""),AND(MY6&gt;=MZ$46,MY6&lt;&gt;""),AND(NV6&gt;=OB$46,NV6&lt;&gt;""),AND(OA6&gt;=OB$46,OA6&lt;&gt;""),AND(OX6&gt;=PD$46,OX6&lt;&gt;""),AND(PC6&gt;=PD$46,PC6&lt;&gt;""),AND(PZ6&gt;=QF$46,PZ6&lt;&gt;""),AND(QE6&gt;=QF$46,QE6&lt;&gt;"")),"P","")</f>
        <v>P</v>
      </c>
      <c r="J6" s="36" t="str">
        <f>IF(AND(I6="P",H6=""),"No DD",IF(OR(AND(AU6&gt;=AY$45,AV6&gt;=AY$49,AU6&lt;&gt;"",AQ6=""),AND(BX6&gt;=CB$45,BY6&gt;=CB$49,BX6&lt;&gt;"",BT6=""),AND(DA6&gt;=DE$45,DB6&gt;=DE$49,DA6&lt;&gt;"",CW6=""),AND(EF6&gt;=EJ$45,EG6&gt;=EJ$49,EF6&lt;&gt;""),AND(FH6&gt;=FL$45,FI6&gt;=FL$49,FH6&lt;&gt;""),AND(GJ6&gt;=GN$45,GK6&gt;=GN$49,GJ6&lt;&gt;""),AND(HL6&gt;=HP$45,HM6&gt;=HP$49,HL6&lt;&gt;""),AND(IN6&gt;=IR$45,IO6&gt;=IR$49,IN6&lt;&gt;""),AND(JP6&gt;=JT$45,JQ6&gt;=JT$49,JP6&lt;&gt;""),AND(KR6&gt;=KV$45,KS6&gt;=KV$49,KR6&lt;&gt;""),AND(LT6&gt;=LX$45,LU6&gt;=LX$49,LT6&lt;&gt;""),AND(MV6&gt;=MZ$45,MW6&gt;=MZ$49,MV6&lt;&gt;""),AND(NX6&gt;=OB$45,NY6&gt;=OB$49,NX6&lt;&gt;""),AND(OZ6&gt;=PD$45,PA6&gt;=PD$49,OZ6&lt;&gt;""),AND(QB6&gt;=QF$45,QC6&gt;=QF$49,QB6&lt;&gt;"")),"Merit",IF(OR(AND(AU6&gt;=AY$44,AV6&gt;=AY$48,AU6&lt;&gt;"",AQ6=""),AND(BX6&gt;=CB$44,BY6&gt;=CB$48,BX6&lt;&gt;"",BT6=""),AND(DA6&gt;=DE$44,DB6&gt;=DE$48,DA6&lt;&gt;"",CW6=""),AND(EF6&gt;=EJ$44,EG6&gt;=EJ$48,EF6&lt;&gt;""),AND(FH6&gt;=FL$44,FI6&gt;=FL$48,FH6&lt;&gt;""),AND(GJ6&gt;=GN$44,GK6&gt;=GN$48,GJ6&lt;&gt;""),AND(HL6&gt;=HP$44,HM6&gt;=HP$48,HL6&lt;&gt;""),AND(IN6&gt;=IR$44,IO6&gt;=IR$48,IN6&lt;&gt;""),AND(JP6&gt;=JT$44,JQ6&gt;=JT$48,JP6&lt;&gt;""),AND(KR6&gt;=KV$44,KS6&gt;=KV$48,KR6&lt;&gt;""),AND(LT6&gt;=LX$44,LU6&gt;=LX$48,LT6&lt;&gt;""),AND(MV6&gt;=MZ$44,MW6&gt;=MZ$48,MV6&lt;&gt;""),AND(NX6&gt;=OB$44,NY6&gt;=OB$48,NX6&lt;&gt;""),AND(OZ6&gt;=PD$44,PA6&gt;=PD$48,OZ6&lt;&gt;""),AND(QB6&gt;=QF$44,QC6&gt;=QF$48,QB6&lt;&gt;"")),"Excellence",IF(K6="P","Worlds Team",IF(H6="P","National Team","")))))</f>
        <v>National Team</v>
      </c>
      <c r="K6" s="3" t="str">
        <f>IF(OR(AND(AU6&gt;=AY$43,AV6&gt;=AY$47,AU6&lt;&gt;"",AQ6=""),AND(BX6&gt;=CB$43,BY6&gt;=CB$47,BX6&lt;&gt;"",BT6=""),AND(DA6&gt;=DE$43,DB6&gt;=DE$47,DA6&lt;&gt;"",CW6=""),AND(EF6&gt;=EJ$43,EG6&gt;=EJ$47,EF6&lt;&gt;""),AND(FH6&gt;=FL$43,FI6&gt;=FL$47,FH6&lt;&gt;""),AND(GJ6&gt;=GN$43,GK6&gt;=GN$47,GJ6&lt;&gt;""),AND(HL6&gt;=HP$43,HM6&gt;=HP$47,HL6&lt;&gt;""),AND(IN6&gt;=IR$43,IO6&gt;=IR$47,IN6&lt;&gt;""),AND(JP6&gt;=JT$43,JQ6&gt;=JT$47,JP6&lt;&gt;""),AND(KR6&gt;=KV$43,KS6&gt;=KV$47,KR6&lt;&gt;""),AND(LT6&gt;=LX$43,LU6&gt;=LX$47,LT6&lt;&gt;""),AND(MV6&gt;=MZ$43,MW6&gt;=MZ$47,MV6&lt;&gt;""),AND(NX6&gt;=OB$43,NY6&gt;=OB$47,NX6&lt;&gt;""),AND(OZ6&gt;=PD$43,PA6&gt;=PD$47,OZ6&lt;&gt;""),AND(QB6&gt;=QF$43,QC6&gt;=QF$47,QB6&lt;&gt;"")),"P","")</f>
        <v/>
      </c>
      <c r="L6" s="8">
        <f>IF(COUNT(AS6,BV6,CY6)&gt;0,LARGE((AS6,BV6,CY6),1),0)</f>
        <v>53</v>
      </c>
      <c r="M6" s="8" t="str">
        <f>IF(L6=0,"",IF(L6=CY6,$CC$1,IF(L6=BV6,$AZ$1,IF(L6=AS6,$W$1,""))))</f>
        <v>2024 Nationals</v>
      </c>
      <c r="N6" s="8">
        <f>IF(COUNT(AS6,BV6,CY6)&gt;1,LARGE((AS6,BV6,CY6),2),0)</f>
        <v>51.4</v>
      </c>
      <c r="O6" s="8" t="str">
        <f>IF(N6=0,"",IF(N6=CY6,$CC$1,IF(N6=BV6,$AZ$1,IF(N6=AS6,$W$1,""))))</f>
        <v>2023 3rd Domestic Trial</v>
      </c>
      <c r="P6" s="8">
        <f>IF(COUNT(AT6,BW6,CZ6)&gt;0,LARGE((AT6,BW6,CZ6),1),0)</f>
        <v>28.3</v>
      </c>
      <c r="Q6" s="8" t="str">
        <f>IF(P6=0,"",IF(P6=CZ6,$CC$1,IF(P6=BW6,$AZ$1,IF(P6=AT6,$W$1,""))))</f>
        <v>2024 Elite Canada</v>
      </c>
      <c r="R6" s="8">
        <f>IF(MAX(AX6,CA6,DD6)&gt;0,MAX(AX6,CA6,DD6),0)</f>
        <v>54.29999999999999</v>
      </c>
      <c r="S6" s="8" t="str">
        <f>IF(R6=0,"",IF(R6=DD6,$CC$1,IF(R6=CA6,$AZ$1,IF(R6=AX6,$W$1,""))))</f>
        <v>2023 3rd Domestic Trial</v>
      </c>
      <c r="T6" s="8">
        <f>IF(MAX(DF6:DH6)&gt;0,MAX(DF6:DH6),"")</f>
        <v>0.99999999999999289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Cup USA (Aug 5)</v>
      </c>
      <c r="W6" s="19">
        <v>18.399999999999999</v>
      </c>
      <c r="X6" s="19">
        <v>7.6</v>
      </c>
      <c r="Y6" s="19">
        <v>1</v>
      </c>
      <c r="Z6" s="19">
        <v>0</v>
      </c>
      <c r="AA6" s="19">
        <v>19</v>
      </c>
      <c r="AB6" s="19">
        <v>8</v>
      </c>
      <c r="AC6" s="19">
        <v>0.6</v>
      </c>
      <c r="AD6" s="19">
        <v>0</v>
      </c>
      <c r="AE6" s="19">
        <v>19.2</v>
      </c>
      <c r="AF6" s="19">
        <v>8</v>
      </c>
      <c r="AG6" s="19">
        <v>0.6</v>
      </c>
      <c r="AH6" s="19">
        <v>0.3</v>
      </c>
      <c r="AI6" s="19">
        <v>18.399999999999999</v>
      </c>
      <c r="AJ6" s="19">
        <v>9.1999999999999993</v>
      </c>
      <c r="AK6" s="19">
        <v>0.6</v>
      </c>
      <c r="AL6" s="19">
        <v>0.3</v>
      </c>
      <c r="AM6" s="19">
        <v>18.399999999999999</v>
      </c>
      <c r="AN6" s="19">
        <v>8.9</v>
      </c>
      <c r="AO6" s="19">
        <v>0.6</v>
      </c>
      <c r="AP6" s="19">
        <v>0.3</v>
      </c>
      <c r="AQ6" s="27"/>
      <c r="AR6" s="40">
        <f>IF(SUM(X6,AB6)&gt;0,SUM(X6,AB6),"")</f>
        <v>15.6</v>
      </c>
      <c r="AS6" s="40">
        <f>IF(SUM(W6:X6,Z6:AB6,AD6)-Y6-AC6&gt;0,SUM(W6:X6,Z6:AB6,AD6)-Y6-AC6,"")</f>
        <v>51.4</v>
      </c>
      <c r="AT6" s="40">
        <f>IF(SUM(AE6:AF6,AH6)-AG6&gt;0,SUM(AE6:AF6,AH6)-AG6,"")</f>
        <v>26.9</v>
      </c>
      <c r="AU6" s="40">
        <f>IF(SUM(X6,AB6,AF6)&gt;0,SUM(X6,AB6,AF6),"")</f>
        <v>23.6</v>
      </c>
      <c r="AV6" s="40">
        <f>IF(SUM(AS6,AT6)&gt;0,SUM(AS6,AT6),"")</f>
        <v>78.3</v>
      </c>
      <c r="AW6" s="40">
        <f>IF(SUM(AJ6,AN6)&gt;0,SUM(AJ6,AN6),"")</f>
        <v>18.100000000000001</v>
      </c>
      <c r="AX6" s="40">
        <f>IF(SUM(AI6:AJ6,AL6:AN6,AP6)-SUM(AK6,AO6)&gt;0,SUM(AI6:AJ6,AL6:AN6,AP6)-SUM(AK6,AO6),"")</f>
        <v>54.29999999999999</v>
      </c>
      <c r="AY6" s="40">
        <f>IF(SUM(AS6,AT6,AX6)&gt;0,SUM(AS6,AT6,AX6),"")</f>
        <v>132.6</v>
      </c>
      <c r="AZ6" s="18">
        <v>16.8</v>
      </c>
      <c r="BA6" s="18">
        <v>8.1</v>
      </c>
      <c r="BB6" s="18">
        <v>0.2</v>
      </c>
      <c r="BC6" s="18">
        <v>0.3</v>
      </c>
      <c r="BD6" s="18">
        <v>17.399999999999999</v>
      </c>
      <c r="BE6" s="18">
        <v>3.6</v>
      </c>
      <c r="BF6" s="18">
        <v>0</v>
      </c>
      <c r="BG6" s="18">
        <v>0</v>
      </c>
      <c r="BH6" s="18">
        <v>18.8</v>
      </c>
      <c r="BI6" s="18">
        <v>9.1999999999999993</v>
      </c>
      <c r="BJ6" s="18">
        <v>0</v>
      </c>
      <c r="BK6" s="18">
        <v>0.3</v>
      </c>
      <c r="BL6" s="18">
        <v>18.899999999999999</v>
      </c>
      <c r="BM6" s="18">
        <v>9.1999999999999993</v>
      </c>
      <c r="BN6" s="18">
        <v>0.2</v>
      </c>
      <c r="BO6" s="18">
        <v>0.3</v>
      </c>
      <c r="BP6" s="18">
        <v>16.600000000000001</v>
      </c>
      <c r="BQ6" s="18">
        <v>6</v>
      </c>
      <c r="BR6" s="18">
        <v>1</v>
      </c>
      <c r="BS6" s="18">
        <v>0</v>
      </c>
      <c r="BT6" s="28"/>
      <c r="BU6" s="11">
        <f>IF(SUM(BA6,BE6)&gt;0,SUM(BA6,BE6),"")</f>
        <v>11.7</v>
      </c>
      <c r="BV6" s="11">
        <f>IF(SUM(AZ6:BA6,BC6:BE6,BG6)-BB6-BF6&gt;0,SUM(AZ6:BA6,BC6:BE6,BG6)-BB6-BF6,"")</f>
        <v>45.999999999999993</v>
      </c>
      <c r="BW6" s="11">
        <f>IF(SUM(BH6:BI6,BK6)-BJ6&gt;0,SUM(BH6:BI6,BK6)-BJ6,"")</f>
        <v>28.3</v>
      </c>
      <c r="BX6" s="11">
        <f>IF(SUM(BA6,BE6,BI6)&gt;0,SUM(BA6,BE6,BI6),"")</f>
        <v>20.9</v>
      </c>
      <c r="BY6" s="11">
        <f>IF(SUM(BV6,BW6)&gt;0,SUM(BV6,BW6),"")</f>
        <v>74.3</v>
      </c>
      <c r="BZ6" s="11">
        <f>IF(SUM(BM6,BQ6)&gt;0,SUM(BM6,BQ6),"")</f>
        <v>15.2</v>
      </c>
      <c r="CA6" s="11">
        <f>IF(SUM(BL6:BM6,BO6:BQ6,BS6)-SUM(BN6,BR6)&gt;0,SUM(BL6:BM6,BO6:BQ6,BS6)-SUM(BN6,BR6),"")</f>
        <v>49.8</v>
      </c>
      <c r="CB6" s="11">
        <f>IF(SUM(BV6,BW6,CA6)&gt;0,SUM(BV6,BW6,CA6),"")</f>
        <v>124.1</v>
      </c>
      <c r="CC6" s="19">
        <v>16.600000000000001</v>
      </c>
      <c r="CD6" s="19">
        <v>8.9</v>
      </c>
      <c r="CE6" s="19">
        <v>0.8</v>
      </c>
      <c r="CF6" s="19">
        <v>0.3</v>
      </c>
      <c r="CG6" s="19">
        <v>18.7</v>
      </c>
      <c r="CH6" s="19">
        <v>9.1999999999999993</v>
      </c>
      <c r="CI6" s="19">
        <v>0.2</v>
      </c>
      <c r="CJ6" s="19">
        <v>0.3</v>
      </c>
      <c r="CK6" s="19">
        <v>0</v>
      </c>
      <c r="CL6" s="19">
        <v>0</v>
      </c>
      <c r="CM6" s="19">
        <v>0</v>
      </c>
      <c r="CN6" s="19">
        <v>0</v>
      </c>
      <c r="CO6" s="19"/>
      <c r="CP6" s="19"/>
      <c r="CQ6" s="19"/>
      <c r="CR6" s="19"/>
      <c r="CS6" s="19"/>
      <c r="CT6" s="19"/>
      <c r="CU6" s="19"/>
      <c r="CV6" s="19"/>
      <c r="CW6" s="27"/>
      <c r="CX6" s="40">
        <f>IF(SUM(CD6,CH6)&gt;0,SUM(CD6,CH6),"")</f>
        <v>18.100000000000001</v>
      </c>
      <c r="CY6" s="40">
        <f>IF(SUM(CC6:CD6,CF6:CH6,CJ6)-CE6-CI6&gt;0,SUM(CC6:CD6,CF6:CH6,CJ6)-CE6-CI6,"")</f>
        <v>53</v>
      </c>
      <c r="CZ6" s="40" t="str">
        <f>IF(SUM(CK6:CL6,CN6)-CM6&gt;0,SUM(CK6:CL6,CN6)-CM6,"")</f>
        <v/>
      </c>
      <c r="DA6" s="40">
        <f>IF(SUM(CD6,CH6,CL6)&gt;0,SUM(CD6,CH6,CL6),"")</f>
        <v>18.100000000000001</v>
      </c>
      <c r="DB6" s="40">
        <f>IF(SUM(CY6,CZ6)&gt;0,SUM(CY6,CZ6),"")</f>
        <v>53</v>
      </c>
      <c r="DC6" s="40" t="str">
        <f>IF(SUM(CP6,CT6)&gt;0,SUM(CP6,CT6),"")</f>
        <v/>
      </c>
      <c r="DD6" s="40" t="str">
        <f>IF(SUM(CO6:CP6,CR6:CT6,CV6)-SUM(CQ6,CU6)&gt;0,SUM(CO6:CP6,CR6:CT6,CV6)-SUM(CQ6,CU6),"")</f>
        <v/>
      </c>
      <c r="DE6" s="40">
        <f>IF(SUM(CY6,CZ6,DD6)&gt;0,SUM(CY6,CZ6,DD6),"")</f>
        <v>53</v>
      </c>
      <c r="DF6" s="50">
        <f>IF(MAX(ED6,FF6,GH6,HJ6,IL6,JN6,KP6,LR6,MT6,NV6,OX6,PZ6)-IF(N6="",0,N6)&gt;0.001,MAX(ED6,FF6,GH6,HJ6,IL6,JN6,KP6,LR6,MT6,NV6,OX6,PZ6)-IF(N6="",0,N6),"")</f>
        <v>0.99999999999999289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>
        <v>18.600000000000001</v>
      </c>
      <c r="FN6" s="17">
        <v>9.1999999999999993</v>
      </c>
      <c r="FO6" s="17">
        <v>0.6</v>
      </c>
      <c r="FP6" s="17">
        <v>0</v>
      </c>
      <c r="FQ6" s="17">
        <v>16.5</v>
      </c>
      <c r="FR6" s="17">
        <v>8.9</v>
      </c>
      <c r="FS6" s="17">
        <v>0.2</v>
      </c>
      <c r="FT6" s="17">
        <v>0</v>
      </c>
      <c r="FU6" s="17"/>
      <c r="FV6" s="17"/>
      <c r="FW6" s="17"/>
      <c r="FX6" s="17"/>
      <c r="FY6" s="17">
        <v>18.7</v>
      </c>
      <c r="FZ6" s="17">
        <v>9.1999999999999993</v>
      </c>
      <c r="GA6" s="17">
        <v>0.8</v>
      </c>
      <c r="GB6" s="17">
        <v>0</v>
      </c>
      <c r="GC6" s="17">
        <v>0</v>
      </c>
      <c r="GD6" s="17">
        <v>0</v>
      </c>
      <c r="GE6" s="17">
        <v>0</v>
      </c>
      <c r="GF6" s="17">
        <v>0</v>
      </c>
      <c r="GG6" s="40">
        <f>IF(SUM(FN6,FR6)&gt;0,SUM(FN6,FR6),"")</f>
        <v>18.100000000000001</v>
      </c>
      <c r="GH6" s="40">
        <f>IF(SUM(FM6:FN6,FP6:FR6,FT6)-FO6-FS6&gt;0,SUM(FM6:FN6,FP6:FR6,FT6)-FO6-FS6,"")</f>
        <v>52.399999999999991</v>
      </c>
      <c r="GI6" s="40" t="str">
        <f>IF(SUM(FU6:FV6,FX6)-FW6&gt;0,SUM(FU6:FV6,FX6)-FW6,"")</f>
        <v/>
      </c>
      <c r="GJ6" s="40">
        <f>IF(SUM(FN6,FR6,FV6)&gt;0,SUM(FN6,FR6,FV6),"")</f>
        <v>18.100000000000001</v>
      </c>
      <c r="GK6" s="40">
        <f>IF(SUM(GH6,GI6)&gt;0,SUM(GH6,GI6),"")</f>
        <v>52.399999999999991</v>
      </c>
      <c r="GL6" s="40">
        <f>IF(SUM(FZ6,GD6)&gt;0,SUM(FZ6,GD6),"")</f>
        <v>9.1999999999999993</v>
      </c>
      <c r="GM6" s="40">
        <f>IF(SUM(FY6:FZ6,GB6:GD6,GF6)-SUM(GA6,GE6)&gt;0,SUM(FY6:FZ6,GB6:GD6,GF6)-SUM(GA6,GE6),"")</f>
        <v>27.099999999999998</v>
      </c>
      <c r="GN6" s="40">
        <f>IF(SUM(GH6,GI6,GM6)&gt;0,SUM(GH6,GI6,GM6),"")</f>
        <v>79.499999999999986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>
        <v>18.8</v>
      </c>
      <c r="IT6" s="18">
        <v>9.1999999999999993</v>
      </c>
      <c r="IU6" s="18">
        <v>0.6</v>
      </c>
      <c r="IV6" s="18">
        <v>0</v>
      </c>
      <c r="IW6" s="18">
        <v>16.399999999999999</v>
      </c>
      <c r="IX6" s="18">
        <v>8.9</v>
      </c>
      <c r="IY6" s="18">
        <v>0.8</v>
      </c>
      <c r="IZ6" s="18">
        <v>0</v>
      </c>
      <c r="JA6" s="18"/>
      <c r="JB6" s="18"/>
      <c r="JC6" s="18"/>
      <c r="JD6" s="18"/>
      <c r="JE6" s="18">
        <v>17.899999999999999</v>
      </c>
      <c r="JF6" s="18">
        <v>8.9</v>
      </c>
      <c r="JG6" s="18">
        <v>0.2</v>
      </c>
      <c r="JH6" s="18">
        <v>0</v>
      </c>
      <c r="JI6" s="18">
        <v>18.5</v>
      </c>
      <c r="JJ6" s="18">
        <v>9.1999999999999993</v>
      </c>
      <c r="JK6" s="18">
        <v>0.6</v>
      </c>
      <c r="JL6" s="18">
        <v>0</v>
      </c>
      <c r="JM6" s="11">
        <f>IF(SUM(IT6,IX6)&gt;0,SUM(IT6,IX6),"")</f>
        <v>18.100000000000001</v>
      </c>
      <c r="JN6" s="11">
        <f>IF(SUM(IS6:IT6,IV6:IX6,IZ6)-IU6-IY6&gt;0,SUM(IS6:IT6,IV6:IX6,IZ6)-IU6-IY6,"")</f>
        <v>51.9</v>
      </c>
      <c r="JO6" s="11" t="str">
        <f>IF(SUM(JA6:JB6,JD6)-JC6&gt;0,SUM(JA6:JB6,JD6)-JC6,"")</f>
        <v/>
      </c>
      <c r="JP6" s="11">
        <f>IF(SUM(IT6,IX6,JB6)&gt;0,SUM(IT6,IX6,JB6),"")</f>
        <v>18.100000000000001</v>
      </c>
      <c r="JQ6" s="11">
        <f>IF(SUM(JN6,JO6)&gt;0,SUM(JN6,JO6),"")</f>
        <v>51.9</v>
      </c>
      <c r="JR6" s="11">
        <f>IF(SUM(JF6,JJ6)&gt;0,SUM(JF6,JJ6),"")</f>
        <v>18.100000000000001</v>
      </c>
      <c r="JS6" s="11">
        <f>IF(SUM(JE6:JF6,JH6:JJ6,JL6)-SUM(JG6,JK6)&gt;0,SUM(JE6:JF6,JH6:JJ6,JL6)-SUM(JG6,JK6),"")</f>
        <v>53.7</v>
      </c>
      <c r="JT6" s="11">
        <f>IF(SUM(JN6,JO6,JS6)&gt;0,SUM(JN6,JO6,JS6),"")</f>
        <v>105.6</v>
      </c>
      <c r="JU6" s="17">
        <v>18.3</v>
      </c>
      <c r="JV6" s="17">
        <v>9.1999999999999993</v>
      </c>
      <c r="JW6" s="17">
        <v>0.4</v>
      </c>
      <c r="JX6" s="17">
        <v>0</v>
      </c>
      <c r="JY6" s="17">
        <v>18.2</v>
      </c>
      <c r="JZ6" s="17">
        <v>6.8</v>
      </c>
      <c r="KA6" s="17">
        <v>0.6</v>
      </c>
      <c r="KB6" s="17">
        <v>0</v>
      </c>
      <c r="KC6" s="17"/>
      <c r="KD6" s="17"/>
      <c r="KE6" s="17"/>
      <c r="KF6" s="17"/>
      <c r="KG6" s="17">
        <v>17.899999999999999</v>
      </c>
      <c r="KH6" s="17">
        <v>4.2</v>
      </c>
      <c r="KI6" s="17">
        <v>1</v>
      </c>
      <c r="KJ6" s="17">
        <v>0</v>
      </c>
      <c r="KK6" s="17">
        <v>0</v>
      </c>
      <c r="KL6" s="17">
        <v>0</v>
      </c>
      <c r="KM6" s="17">
        <v>0</v>
      </c>
      <c r="KN6" s="17">
        <v>0</v>
      </c>
      <c r="KO6" s="40">
        <f>IF(SUM(JV6,JZ6)&gt;0,SUM(JV6,JZ6),"")</f>
        <v>16</v>
      </c>
      <c r="KP6" s="40">
        <f>IF(SUM(JU6:JV6,JX6:JZ6,KB6)-JW6-KA6&gt;0,SUM(JU6:JV6,JX6:JZ6,KB6)-JW6-KA6,"")</f>
        <v>51.5</v>
      </c>
      <c r="KQ6" s="40" t="str">
        <f>IF(SUM(KC6:KD6,KF6)-KE6&gt;0,SUM(KC6:KD6,KF6)-KE6,"")</f>
        <v/>
      </c>
      <c r="KR6" s="40">
        <f>IF(SUM(JV6,JZ6,KD6)&gt;0,SUM(JV6,JZ6,KD6),"")</f>
        <v>16</v>
      </c>
      <c r="KS6" s="40">
        <f>IF(SUM(KP6,KQ6)&gt;0,SUM(KP6,KQ6),"")</f>
        <v>51.5</v>
      </c>
      <c r="KT6" s="40">
        <f>IF(SUM(KH6,KL6)&gt;0,SUM(KH6,KL6),"")</f>
        <v>4.2</v>
      </c>
      <c r="KU6" s="40">
        <f>IF(SUM(KG6:KH6,KJ6:KL6,KN6)-SUM(KI6,KM6)&gt;0,SUM(KG6:KH6,KJ6:KL6,KN6)-SUM(KI6,KM6),"")</f>
        <v>21.099999999999998</v>
      </c>
      <c r="KV6" s="40">
        <f>IF(SUM(KP6,KQ6,KU6)&gt;0,SUM(KP6,KQ6,KU6),"")</f>
        <v>72.599999999999994</v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16.700000000000003</v>
      </c>
      <c r="QH6" s="22">
        <f>IF($CW6="P",CD6,(CD6+BA6)/2)</f>
        <v>8.5</v>
      </c>
      <c r="QI6" s="22">
        <f>IF($CW6="P",CE6,(CE6+BB6)/2)</f>
        <v>0.5</v>
      </c>
      <c r="QJ6" s="22">
        <f>IF($CW6="P",CF6,(CF6+BC6)/2)</f>
        <v>0.3</v>
      </c>
      <c r="QK6" s="22">
        <f>IF($CW6="P",CG6,(CG6+BD6)/2)</f>
        <v>18.049999999999997</v>
      </c>
      <c r="QL6" s="22">
        <f>IF($CW6="P",CH6,(CH6+BE6)/2)</f>
        <v>6.3999999999999995</v>
      </c>
      <c r="QM6" s="22">
        <f>IF($CW6="P",CI6,(CI6+BF6)/2)</f>
        <v>0.1</v>
      </c>
      <c r="QN6" s="22">
        <f>IF($CW6="P",CJ6,(CJ6+BG6)/2)</f>
        <v>0.15</v>
      </c>
      <c r="QO6" s="22">
        <f>IF($CW6="P",CK6,(CK6+BH6)/2)</f>
        <v>9.4</v>
      </c>
      <c r="QP6" s="22">
        <f>IF($CW6="P",CL6,(CL6+BI6)/2)</f>
        <v>4.5999999999999996</v>
      </c>
      <c r="QQ6" s="22">
        <f>IF($CW6="P",CM6,(CM6+BJ6)/2)</f>
        <v>0</v>
      </c>
      <c r="QR6" s="22">
        <f>IF($CW6="P",CN6,(CN6+BK6)/2)</f>
        <v>0.15</v>
      </c>
      <c r="QS6" s="22">
        <f>IF($CW6="P",CO6,(CO6+BL6)/2)</f>
        <v>9.4499999999999993</v>
      </c>
      <c r="QT6" s="22">
        <f>IF($CW6="P",CP6,(CP6+BM6)/2)</f>
        <v>4.5999999999999996</v>
      </c>
      <c r="QU6" s="22">
        <f>IF($CW6="P",CQ6,(CQ6+BN6)/2)</f>
        <v>0.1</v>
      </c>
      <c r="QV6" s="22">
        <f>IF($CW6="P",CR6,(CR6+BO6)/2)</f>
        <v>0.15</v>
      </c>
      <c r="QW6" s="22">
        <f>IF($CW6="P",CS6,(CS6+BP6)/2)</f>
        <v>8.3000000000000007</v>
      </c>
      <c r="QX6" s="22">
        <f>IF($CW6="P",CT6,(CT6+BQ6)/2)</f>
        <v>3</v>
      </c>
      <c r="QY6" s="22">
        <f>IF($CW6="P",CU6,(CU6+BR6)/2)</f>
        <v>0.5</v>
      </c>
      <c r="QZ6" s="22">
        <f>IF($CW6="P",CV6,(CV6+BS6)/2)</f>
        <v>0</v>
      </c>
      <c r="RA6" s="27" t="s">
        <v>46</v>
      </c>
      <c r="RB6" s="40">
        <f>IF(SUM(QH6,QL6)&gt;0,SUM(QH6,QL6),"")</f>
        <v>14.899999999999999</v>
      </c>
      <c r="RC6" s="40">
        <f>IF(SUM(QG6:QH6,QJ6:QL6,QN6)-QI6-QM6&gt;0,SUM(QG6:QH6,QJ6:QL6,QN6)-QI6-QM6,"")</f>
        <v>49.499999999999993</v>
      </c>
      <c r="RD6" s="40">
        <f>IF(SUM(QO6:QP6,QR6)-QQ6&gt;0,SUM(QO6:QP6,QR6)-QQ6,"")</f>
        <v>14.15</v>
      </c>
      <c r="RE6" s="40">
        <f>IF(SUM(QH6,QL6,QP6)&gt;0,SUM(QH6,QL6,QP6),"")</f>
        <v>19.5</v>
      </c>
      <c r="RF6" s="40">
        <f>IF(SUM(RC6,RD6)&gt;0,SUM(RC6,RD6),"")</f>
        <v>63.649999999999991</v>
      </c>
      <c r="RG6" s="40">
        <f>IF(SUM(QT6,QX6)&gt;0,SUM(QT6,QX6),"")</f>
        <v>7.6</v>
      </c>
      <c r="RH6" s="40">
        <f>IF(SUM(QS6:QT6,QV6:QX6,QZ6)-SUM(QU6,QY6)&gt;0,SUM(QS6:QT6,QV6:QX6,QZ6)-SUM(QU6,QY6),"")</f>
        <v>24.9</v>
      </c>
      <c r="RI6" s="40">
        <f>IF(SUM(RC6,RD6,RH6)&gt;0,SUM(RC6,RD6,RH6),"")</f>
        <v>88.549999999999983</v>
      </c>
    </row>
    <row r="7" spans="1:477" x14ac:dyDescent="0.2">
      <c r="A7" s="4" cm="1">
        <f t="array" ref="A7">IF(AND(J7&lt;&gt;"",J7&lt;&gt;"No DD"),SUMPRODUCT((J$4:J$40&lt;&gt;"")*(J$4:J$40&lt;&gt;"No DD")*(F$4:F$40&gt;F7))+1,IF(J7="No DD",SUMPRODUCT((J$4:J$40="No DD")*(F$4:F$40&gt;F7))+1+SUMPRODUCT((J$4:J$40&lt;&gt;"")*(J$4:J$40&lt;&gt;"No DD")),""))</f>
        <v>4</v>
      </c>
      <c r="B7" s="4" t="str" cm="1">
        <f t="array" ref="B7">IF(AND(J7&lt;&gt;"",J7&lt;&gt;"No DD",G7=""),SUMPRODUCT((J$4:J$40&lt;&gt;"")*(J$4:J$40&lt;&gt;"No DD")*(G$4:G$40="")*(F$4:F$40&gt;F7))+1,IF(J7="No DD",SUMPRODUCT((J$4:J$40="No DD")*(F$4:F$40&gt;F7)*(G$4:G$40=""))+1+SUMPRODUCT((J$4:J$40&lt;&gt;"")*(G$4:G$40="")*(J$4:J$40&lt;&gt;"No DD")),""))</f>
        <v/>
      </c>
      <c r="C7" s="5" t="s">
        <v>61</v>
      </c>
      <c r="D7" s="4" t="s">
        <v>3</v>
      </c>
      <c r="E7" s="4">
        <v>2003</v>
      </c>
      <c r="F7" s="9">
        <f>SUM(L7:T7)+SUM(L7:Q7)*0.0000001+SUM(L7)*0.0000000000001</f>
        <v>186.80001301500516</v>
      </c>
      <c r="G7" s="66" t="s">
        <v>46</v>
      </c>
      <c r="H7" s="3" t="str">
        <f>IF(OR(AND(AR7&gt;=AY$42,AS7&gt;=AY$46,AR7&lt;&gt;"",AQ7=""),AND(AW7&gt;=AY$42,AX7&gt;=AY$46,AW7&lt;&gt;"",AQ7=""),AND(BU7&gt;=CB$42,BV7&gt;=CB$46,BU7&lt;&gt;"",BT7=""),AND(BZ7&gt;=CB$42,CA7&gt;=CB$46,BZ7&lt;&gt;"",BT7=""),AND(CX7&gt;=DE$42,CY7&gt;=DE$46,CX7&lt;&gt;"",CW7=""),AND(DC7&gt;=DE$42,DD7&gt;=DE$46,DC7&lt;&gt;""),AND(EC7&gt;=EJ$42,ED7&gt;=EJ$46,EC7&lt;&gt;""),AND(EH7&gt;=EJ$42,EI7&gt;=EJ$46,EH7&lt;&gt;""),AND(FE7&gt;=FL$42,FF7&gt;=FL$46,FE7&lt;&gt;""),AND(FJ7&gt;=FL$42,FK7&gt;=FL$46,FJ7&lt;&gt;""),AND(GG7&gt;=GN$42,GH7&gt;=GN$46,GG7&lt;&gt;""),AND(GL7&gt;=GN$42,GM7&gt;=GN$46,GL7&lt;&gt;""),AND(HI7&gt;=HP$42,HJ7&gt;=HP$46,HI7&lt;&gt;""),AND(HN7&gt;=HP$42,HO7&gt;=HP$46,HN7&lt;&gt;""),AND(IK7&gt;=IR$42,IL7&gt;=IR$46,IK7&lt;&gt;""),AND(IP7&gt;=IR$42,IQ7&gt;=IR$46,IP7&lt;&gt;""),AND(JM7&gt;=JT$42,JN7&gt;=JT$46,JM7&lt;&gt;""),AND(JR7&gt;=JT$42,JS7&gt;=JT$46,JR7&lt;&gt;""),AND(KO7&gt;=KV$42,KP7&gt;=KV$46,KO7&lt;&gt;""),AND(KT7&gt;=KV$42,KU7&gt;=KV$46,KT7&lt;&gt;""),AND(LQ7&gt;=LX$42,LR7&gt;=LX$46,LQ7&lt;&gt;""),AND(LV7&gt;=LX$42,LW7&gt;=LX$46,LV7&lt;&gt;""),AND(MS7&gt;=MZ$42,MT7&gt;=MZ$46,MS7&lt;&gt;""),AND(MX7&gt;=MZ$42,MY7&gt;=MZ$46,MX7&lt;&gt;""),AND(NU7&gt;=OB$42,NV7&gt;=OB$46,NU7&lt;&gt;""),AND(NZ7&gt;=OB$42,OA7&gt;=OB$46,NZ7&lt;&gt;""),AND(OW7&gt;=PD$42,OX7&gt;=PD$46,OW7&lt;&gt;""),AND(PB7&gt;=PD$42,PC7&gt;=PD$46,PB7&lt;&gt;""),AND(PY7&gt;=QF$42,PZ7&gt;=QF$46,PY7&lt;&gt;""),AND(QD7&gt;=QF$42,QE7&gt;=QF$46,QD7&lt;&gt;"")),"P","")</f>
        <v>P</v>
      </c>
      <c r="I7" s="3" t="str">
        <f>IF(OR(AND(AS7&gt;=AY$46,AS7&lt;&gt;"",AQ7=""),AND(AX7&gt;=AY$46,AX7&lt;&gt;"",AQ7=""),AND(BV7&gt;=CB$46,BV7&lt;&gt;"",BT7=""),AND(CA7&gt;=CB$46,CA7&lt;&gt;"",BT7=""),AND(CY7&gt;=DE$46,CY7&lt;&gt;"",CW7=""),AND(DD7&gt;=DE$46,DD7&lt;&gt;"",CW7=""),AND(ED7&gt;=EJ$46,ED7&lt;&gt;""),AND(EI7&gt;=EJ$46,EI7&lt;&gt;""),AND(FF7&gt;=FL$46,FF7&lt;&gt;""),AND(FK7&gt;=FL$46,FK7&lt;&gt;""),AND(GH7&gt;=GN$46,GH7&lt;&gt;""),AND(GM7&gt;=GN$46,GM7&lt;&gt;""),AND(HJ7&gt;=HP$46,HJ7&lt;&gt;""),AND(HO7&gt;=HP$46,HO7&lt;&gt;""),AND(IL7&gt;=IR$46,IL7&lt;&gt;""),AND(IQ7&gt;=IR$46,IQ7&lt;&gt;""),AND(JN7&gt;=JT$46,JN7&lt;&gt;""),AND(JS7&gt;=JT$46,JS7&lt;&gt;""),AND(KP7&gt;=KV$46,KP7&lt;&gt;""),AND(KU7&gt;=KV$46,KU7&lt;&gt;""),AND(LR7&gt;=LX$46,LR7&lt;&gt;""),AND(LW7&gt;=LX$46,LW7&lt;&gt;""),AND(MT7&gt;=MZ$46,MT7&lt;&gt;""),AND(MY7&gt;=MZ$46,MY7&lt;&gt;""),AND(NV7&gt;=OB$46,NV7&lt;&gt;""),AND(OA7&gt;=OB$46,OA7&lt;&gt;""),AND(OX7&gt;=PD$46,OX7&lt;&gt;""),AND(PC7&gt;=PD$46,PC7&lt;&gt;""),AND(PZ7&gt;=QF$46,PZ7&lt;&gt;""),AND(QE7&gt;=QF$46,QE7&lt;&gt;"")),"P","")</f>
        <v>P</v>
      </c>
      <c r="J7" s="36" t="str">
        <f>IF(AND(I7="P",H7=""),"No DD",IF(OR(AND(AU7&gt;=AY$45,AV7&gt;=AY$49,AU7&lt;&gt;"",AQ7=""),AND(BX7&gt;=CB$45,BY7&gt;=CB$49,BX7&lt;&gt;"",BT7=""),AND(DA7&gt;=DE$45,DB7&gt;=DE$49,DA7&lt;&gt;"",CW7=""),AND(EF7&gt;=EJ$45,EG7&gt;=EJ$49,EF7&lt;&gt;""),AND(FH7&gt;=FL$45,FI7&gt;=FL$49,FH7&lt;&gt;""),AND(GJ7&gt;=GN$45,GK7&gt;=GN$49,GJ7&lt;&gt;""),AND(HL7&gt;=HP$45,HM7&gt;=HP$49,HL7&lt;&gt;""),AND(IN7&gt;=IR$45,IO7&gt;=IR$49,IN7&lt;&gt;""),AND(JP7&gt;=JT$45,JQ7&gt;=JT$49,JP7&lt;&gt;""),AND(KR7&gt;=KV$45,KS7&gt;=KV$49,KR7&lt;&gt;""),AND(LT7&gt;=LX$45,LU7&gt;=LX$49,LT7&lt;&gt;""),AND(MV7&gt;=MZ$45,MW7&gt;=MZ$49,MV7&lt;&gt;""),AND(NX7&gt;=OB$45,NY7&gt;=OB$49,NX7&lt;&gt;""),AND(OZ7&gt;=PD$45,PA7&gt;=PD$49,OZ7&lt;&gt;""),AND(QB7&gt;=QF$45,QC7&gt;=QF$49,QB7&lt;&gt;"")),"Merit",IF(OR(AND(AU7&gt;=AY$44,AV7&gt;=AY$48,AU7&lt;&gt;"",AQ7=""),AND(BX7&gt;=CB$44,BY7&gt;=CB$48,BX7&lt;&gt;"",BT7=""),AND(DA7&gt;=DE$44,DB7&gt;=DE$48,DA7&lt;&gt;"",CW7=""),AND(EF7&gt;=EJ$44,EG7&gt;=EJ$48,EF7&lt;&gt;""),AND(FH7&gt;=FL$44,FI7&gt;=FL$48,FH7&lt;&gt;""),AND(GJ7&gt;=GN$44,GK7&gt;=GN$48,GJ7&lt;&gt;""),AND(HL7&gt;=HP$44,HM7&gt;=HP$48,HL7&lt;&gt;""),AND(IN7&gt;=IR$44,IO7&gt;=IR$48,IN7&lt;&gt;""),AND(JP7&gt;=JT$44,JQ7&gt;=JT$48,JP7&lt;&gt;""),AND(KR7&gt;=KV$44,KS7&gt;=KV$48,KR7&lt;&gt;""),AND(LT7&gt;=LX$44,LU7&gt;=LX$48,LT7&lt;&gt;""),AND(MV7&gt;=MZ$44,MW7&gt;=MZ$48,MV7&lt;&gt;""),AND(NX7&gt;=OB$44,NY7&gt;=OB$48,NX7&lt;&gt;""),AND(OZ7&gt;=PD$44,PA7&gt;=PD$48,OZ7&lt;&gt;""),AND(QB7&gt;=QF$44,QC7&gt;=QF$48,QB7&lt;&gt;"")),"Excellence",IF(K7="P","Worlds Team",IF(H7="P","National Team","")))))</f>
        <v>National Team</v>
      </c>
      <c r="K7" s="3" t="str">
        <f>IF(OR(AND(AU7&gt;=AY$43,AV7&gt;=AY$47,AU7&lt;&gt;"",AQ7=""),AND(BX7&gt;=CB$43,BY7&gt;=CB$47,BX7&lt;&gt;"",BT7=""),AND(DA7&gt;=DE$43,DB7&gt;=DE$47,DA7&lt;&gt;"",CW7=""),AND(EF7&gt;=EJ$43,EG7&gt;=EJ$47,EF7&lt;&gt;""),AND(FH7&gt;=FL$43,FI7&gt;=FL$47,FH7&lt;&gt;""),AND(GJ7&gt;=GN$43,GK7&gt;=GN$47,GJ7&lt;&gt;""),AND(HL7&gt;=HP$43,HM7&gt;=HP$47,HL7&lt;&gt;""),AND(IN7&gt;=IR$43,IO7&gt;=IR$47,IN7&lt;&gt;""),AND(JP7&gt;=JT$43,JQ7&gt;=JT$47,JP7&lt;&gt;""),AND(KR7&gt;=KV$43,KS7&gt;=KV$47,KR7&lt;&gt;""),AND(LT7&gt;=LX$43,LU7&gt;=LX$47,LT7&lt;&gt;""),AND(MV7&gt;=MZ$43,MW7&gt;=MZ$47,MV7&lt;&gt;""),AND(NX7&gt;=OB$43,NY7&gt;=OB$47,NX7&lt;&gt;""),AND(OZ7&gt;=PD$43,PA7&gt;=PD$47,OZ7&lt;&gt;""),AND(QB7&gt;=QF$43,QC7&gt;=QF$47,QB7&lt;&gt;"")),"P","")</f>
        <v/>
      </c>
      <c r="L7" s="8">
        <f>IF(COUNT(AS7,BV7,CY7)&gt;0,LARGE((AS7,BV7,CY7),1),0)</f>
        <v>51.5</v>
      </c>
      <c r="M7" s="8" t="str">
        <f>IF(L7=0,"",IF(L7=CY7,$CC$1,IF(L7=BV7,$AZ$1,IF(L7=AS7,$W$1,""))))</f>
        <v>2023 3rd Domestic Trial</v>
      </c>
      <c r="N7" s="8">
        <f>IF(COUNT(AS7,BV7,CY7)&gt;1,LARGE((AS7,BV7,CY7),2),0)</f>
        <v>51.35</v>
      </c>
      <c r="O7" s="8" t="str">
        <f>IF(N7=0,"",IF(N7=CY7,$CC$1,IF(N7=BV7,$AZ$1,IF(N7=AS7,$W$1,""))))</f>
        <v>2024 Nationals</v>
      </c>
      <c r="P7" s="8">
        <f>IF(COUNT(AT7,BW7,CZ7)&gt;0,LARGE((AT7,BW7,CZ7),1),0)</f>
        <v>27.3</v>
      </c>
      <c r="Q7" s="8" t="str">
        <f>IF(P7=0,"",IF(P7=CZ7,$CC$1,IF(P7=BW7,$AZ$1,IF(P7=AT7,$W$1,""))))</f>
        <v>2023 3rd Domestic Trial</v>
      </c>
      <c r="R7" s="8">
        <f>IF(MAX(AX7,CA7,DD7)&gt;0,MAX(AX7,CA7,DD7),0)</f>
        <v>52.600000000000009</v>
      </c>
      <c r="S7" s="8" t="str">
        <f>IF(R7=0,"",IF(R7=DD7,$CC$1,IF(R7=CA7,$AZ$1,IF(R7=AX7,$W$1,""))))</f>
        <v>2023 3rd Domestic Trial</v>
      </c>
      <c r="T7" s="8">
        <f>IF(MAX(DF7:DH7)&gt;0,MAX(DF7:DH7),"")</f>
        <v>4.0500000000000043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POR 2 (July 8)</v>
      </c>
      <c r="W7" s="19">
        <v>17.100000000000001</v>
      </c>
      <c r="X7" s="19">
        <v>8</v>
      </c>
      <c r="Y7" s="19">
        <v>1</v>
      </c>
      <c r="Z7" s="19">
        <v>0.3</v>
      </c>
      <c r="AA7" s="19">
        <v>19.100000000000001</v>
      </c>
      <c r="AB7" s="19">
        <v>8.4</v>
      </c>
      <c r="AC7" s="19">
        <v>0.4</v>
      </c>
      <c r="AD7" s="19">
        <v>0</v>
      </c>
      <c r="AE7" s="19">
        <v>19</v>
      </c>
      <c r="AF7" s="19">
        <v>8.4</v>
      </c>
      <c r="AG7" s="19">
        <v>0.4</v>
      </c>
      <c r="AH7" s="19">
        <v>0.3</v>
      </c>
      <c r="AI7" s="19">
        <v>19.100000000000001</v>
      </c>
      <c r="AJ7" s="19">
        <v>8</v>
      </c>
      <c r="AK7" s="19">
        <v>0.6</v>
      </c>
      <c r="AL7" s="19">
        <v>0.3</v>
      </c>
      <c r="AM7" s="19">
        <v>19</v>
      </c>
      <c r="AN7" s="19">
        <v>7.6</v>
      </c>
      <c r="AO7" s="19">
        <v>0.8</v>
      </c>
      <c r="AP7" s="19">
        <v>0</v>
      </c>
      <c r="AQ7" s="27"/>
      <c r="AR7" s="40">
        <f>IF(SUM(X7,AB7)&gt;0,SUM(X7,AB7),"")</f>
        <v>16.399999999999999</v>
      </c>
      <c r="AS7" s="40">
        <f>IF(SUM(W7:X7,Z7:AB7,AD7)-Y7-AC7&gt;0,SUM(W7:X7,Z7:AB7,AD7)-Y7-AC7,"")</f>
        <v>51.5</v>
      </c>
      <c r="AT7" s="40">
        <f>IF(SUM(AE7:AF7,AH7)-AG7&gt;0,SUM(AE7:AF7,AH7)-AG7,"")</f>
        <v>27.3</v>
      </c>
      <c r="AU7" s="40">
        <f>IF(SUM(X7,AB7,AF7)&gt;0,SUM(X7,AB7,AF7),"")</f>
        <v>24.799999999999997</v>
      </c>
      <c r="AV7" s="40">
        <f>IF(SUM(AS7,AT7)&gt;0,SUM(AS7,AT7),"")</f>
        <v>78.8</v>
      </c>
      <c r="AW7" s="40">
        <f>IF(SUM(AJ7,AN7)&gt;0,SUM(AJ7,AN7),"")</f>
        <v>15.6</v>
      </c>
      <c r="AX7" s="40">
        <f>IF(SUM(AI7:AJ7,AL7:AN7,AP7)-SUM(AK7,AO7)&gt;0,SUM(AI7:AJ7,AL7:AN7,AP7)-SUM(AK7,AO7),"")</f>
        <v>52.600000000000009</v>
      </c>
      <c r="AY7" s="40">
        <f>IF(SUM(AS7,AT7,AX7)&gt;0,SUM(AS7,AT7,AX7),"")</f>
        <v>131.4</v>
      </c>
      <c r="AZ7" s="18">
        <v>18.149999999999999</v>
      </c>
      <c r="BA7" s="18">
        <v>8.6</v>
      </c>
      <c r="BB7" s="18">
        <v>0.6</v>
      </c>
      <c r="BC7" s="18">
        <v>0.3</v>
      </c>
      <c r="BD7" s="18">
        <v>18.350000000000001</v>
      </c>
      <c r="BE7" s="18">
        <v>6.6</v>
      </c>
      <c r="BF7" s="18">
        <v>0.2</v>
      </c>
      <c r="BG7" s="18">
        <v>0.15</v>
      </c>
      <c r="BH7" s="18">
        <v>18.3</v>
      </c>
      <c r="BI7" s="18">
        <v>6</v>
      </c>
      <c r="BJ7" s="18">
        <v>0.2</v>
      </c>
      <c r="BK7" s="18">
        <v>0.15</v>
      </c>
      <c r="BL7" s="18">
        <v>9.5500000000000007</v>
      </c>
      <c r="BM7" s="18">
        <v>4</v>
      </c>
      <c r="BN7" s="18">
        <v>0.3</v>
      </c>
      <c r="BO7" s="18">
        <v>0.15</v>
      </c>
      <c r="BP7" s="18">
        <v>9.5</v>
      </c>
      <c r="BQ7" s="18">
        <v>3.8</v>
      </c>
      <c r="BR7" s="18">
        <v>0.4</v>
      </c>
      <c r="BS7" s="18">
        <v>0</v>
      </c>
      <c r="BT7" s="28" t="s">
        <v>46</v>
      </c>
      <c r="BU7" s="11">
        <f>IF(SUM(BA7,BE7)&gt;0,SUM(BA7,BE7),"")</f>
        <v>15.2</v>
      </c>
      <c r="BV7" s="11">
        <f>IF(SUM(AZ7:BA7,BC7:BE7,BG7)-BB7-BF7&gt;0,SUM(AZ7:BA7,BC7:BE7,BG7)-BB7-BF7,"")</f>
        <v>51.35</v>
      </c>
      <c r="BW7" s="11">
        <f>IF(SUM(BH7:BI7,BK7)-BJ7&gt;0,SUM(BH7:BI7,BK7)-BJ7,"")</f>
        <v>24.25</v>
      </c>
      <c r="BX7" s="11">
        <f>IF(SUM(BA7,BE7,BI7)&gt;0,SUM(BA7,BE7,BI7),"")</f>
        <v>21.2</v>
      </c>
      <c r="BY7" s="11">
        <f>IF(SUM(BV7,BW7)&gt;0,SUM(BV7,BW7),"")</f>
        <v>75.599999999999994</v>
      </c>
      <c r="BZ7" s="11">
        <f>IF(SUM(BM7,BQ7)&gt;0,SUM(BM7,BQ7),"")</f>
        <v>7.8</v>
      </c>
      <c r="CA7" s="11">
        <f>IF(SUM(BL7:BM7,BO7:BQ7,BS7)-SUM(BN7,BR7)&gt;0,SUM(BL7:BM7,BO7:BQ7,BS7)-SUM(BN7,BR7),"")</f>
        <v>26.300000000000004</v>
      </c>
      <c r="CB7" s="11">
        <f>IF(SUM(BV7,BW7,CA7)&gt;0,SUM(BV7,BW7,CA7),"")</f>
        <v>101.9</v>
      </c>
      <c r="CC7" s="19">
        <v>18.149999999999999</v>
      </c>
      <c r="CD7" s="19">
        <v>8.6</v>
      </c>
      <c r="CE7" s="19">
        <v>0.6</v>
      </c>
      <c r="CF7" s="19">
        <v>0.3</v>
      </c>
      <c r="CG7" s="19">
        <v>18.350000000000001</v>
      </c>
      <c r="CH7" s="19">
        <v>6.6</v>
      </c>
      <c r="CI7" s="19">
        <v>0.2</v>
      </c>
      <c r="CJ7" s="19">
        <v>0.15</v>
      </c>
      <c r="CK7" s="19">
        <v>18.3</v>
      </c>
      <c r="CL7" s="19">
        <v>6</v>
      </c>
      <c r="CM7" s="19">
        <v>0.2</v>
      </c>
      <c r="CN7" s="19">
        <v>0.15</v>
      </c>
      <c r="CO7" s="19">
        <v>9.5500000000000007</v>
      </c>
      <c r="CP7" s="19">
        <v>4</v>
      </c>
      <c r="CQ7" s="19">
        <v>0.3</v>
      </c>
      <c r="CR7" s="19">
        <v>0.15</v>
      </c>
      <c r="CS7" s="19">
        <v>9.5</v>
      </c>
      <c r="CT7" s="19">
        <v>3.8</v>
      </c>
      <c r="CU7" s="19">
        <v>0.4</v>
      </c>
      <c r="CV7" s="19">
        <v>0</v>
      </c>
      <c r="CW7" s="27" t="s">
        <v>46</v>
      </c>
      <c r="CX7" s="40">
        <f>IF(SUM(CD7,CH7)&gt;0,SUM(CD7,CH7),"")</f>
        <v>15.2</v>
      </c>
      <c r="CY7" s="40">
        <f>IF(SUM(CC7:CD7,CF7:CH7,CJ7)-CE7-CI7&gt;0,SUM(CC7:CD7,CF7:CH7,CJ7)-CE7-CI7,"")</f>
        <v>51.35</v>
      </c>
      <c r="CZ7" s="40">
        <f>IF(SUM(CK7:CL7,CN7)-CM7&gt;0,SUM(CK7:CL7,CN7)-CM7,"")</f>
        <v>24.25</v>
      </c>
      <c r="DA7" s="40">
        <f>IF(SUM(CD7,CH7,CL7)&gt;0,SUM(CD7,CH7,CL7),"")</f>
        <v>21.2</v>
      </c>
      <c r="DB7" s="40">
        <f>IF(SUM(CY7,CZ7)&gt;0,SUM(CY7,CZ7),"")</f>
        <v>75.599999999999994</v>
      </c>
      <c r="DC7" s="40">
        <f>IF(SUM(CP7,CT7)&gt;0,SUM(CP7,CT7),"")</f>
        <v>7.8</v>
      </c>
      <c r="DD7" s="40">
        <f>IF(SUM(CO7:CP7,CR7:CT7,CV7)-SUM(CQ7,CU7)&gt;0,SUM(CO7:CP7,CR7:CT7,CV7)-SUM(CQ7,CU7),"")</f>
        <v>26.300000000000004</v>
      </c>
      <c r="DE7" s="40">
        <f>IF(SUM(CY7,CZ7,DD7)&gt;0,SUM(CY7,CZ7,DD7),"")</f>
        <v>101.9</v>
      </c>
      <c r="DF7" s="50">
        <f>IF(MAX(ED7,FF7,GH7,HJ7,IL7,JN7,KP7,LR7,MT7,NV7,OX7,PZ7)-IF(N7="",0,N7)&gt;0.001,MAX(ED7,FF7,GH7,HJ7,IL7,JN7,KP7,LR7,MT7,NV7,OX7,PZ7)-IF(N7="",0,N7),"")</f>
        <v>4.0500000000000043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>
        <v>18.600000000000001</v>
      </c>
      <c r="EL7" s="18">
        <v>9.1999999999999993</v>
      </c>
      <c r="EM7" s="18">
        <v>0.2</v>
      </c>
      <c r="EN7" s="18">
        <v>0</v>
      </c>
      <c r="EO7" s="18">
        <v>18.600000000000001</v>
      </c>
      <c r="EP7" s="18">
        <v>9.1999999999999993</v>
      </c>
      <c r="EQ7" s="18">
        <v>0</v>
      </c>
      <c r="ER7" s="18">
        <v>0</v>
      </c>
      <c r="ES7" s="18"/>
      <c r="ET7" s="18"/>
      <c r="EU7" s="18"/>
      <c r="EV7" s="18"/>
      <c r="EW7" s="18">
        <v>18.399999999999999</v>
      </c>
      <c r="EX7" s="18">
        <v>10</v>
      </c>
      <c r="EY7" s="18">
        <v>0.6</v>
      </c>
      <c r="EZ7" s="18">
        <v>0</v>
      </c>
      <c r="FA7" s="18"/>
      <c r="FB7" s="18"/>
      <c r="FC7" s="18"/>
      <c r="FD7" s="18"/>
      <c r="FE7" s="11">
        <f>IF(SUM(EL7,EP7)&gt;0,SUM(EL7,EP7),"")</f>
        <v>18.399999999999999</v>
      </c>
      <c r="FF7" s="11">
        <f>IF(SUM(EK7:EL7,EN7:EP7,ER7)-EM7-EQ7&gt;0,SUM(EK7:EL7,EN7:EP7,ER7)-EM7-EQ7,"")</f>
        <v>55.400000000000006</v>
      </c>
      <c r="FG7" s="11" t="str">
        <f>IF(SUM(ES7:ET7,EV7)-EU7&gt;0,SUM(ES7:ET7,EV7)-EU7,"")</f>
        <v/>
      </c>
      <c r="FH7" s="11">
        <f>IF(SUM(EL7,EP7,ET7)&gt;0,SUM(EL7,EP7,ET7),"")</f>
        <v>18.399999999999999</v>
      </c>
      <c r="FI7" s="11">
        <f>IF(SUM(FF7,FG7)&gt;0,SUM(FF7,FG7),"")</f>
        <v>55.400000000000006</v>
      </c>
      <c r="FJ7" s="11">
        <f>IF(SUM(EX7,FB7)&gt;0,SUM(EX7,FB7),"")</f>
        <v>10</v>
      </c>
      <c r="FK7" s="11">
        <f>IF(SUM(EW7:EX7,EZ7:FB7,FD7)-SUM(EY7,FC7)&gt;0,SUM(EW7:EX7,EZ7:FB7,FD7)-SUM(EY7,FC7),"")</f>
        <v>27.799999999999997</v>
      </c>
      <c r="FL7" s="11">
        <f>IF(SUM(FF7,FG7,FK7)&gt;0,SUM(FF7,FG7,FK7),"")</f>
        <v>83.2</v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18.149999999999999</v>
      </c>
      <c r="QH7" s="22">
        <f>IF($CW7="P",CD7,(CD7+BA7)/2)</f>
        <v>8.6</v>
      </c>
      <c r="QI7" s="22">
        <f>IF($CW7="P",CE7,(CE7+BB7)/2)</f>
        <v>0.6</v>
      </c>
      <c r="QJ7" s="22">
        <f>IF($CW7="P",CF7,(CF7+BC7)/2)</f>
        <v>0.3</v>
      </c>
      <c r="QK7" s="22">
        <f>IF($CW7="P",CG7,(CG7+BD7)/2)</f>
        <v>18.350000000000001</v>
      </c>
      <c r="QL7" s="22">
        <f>IF($CW7="P",CH7,(CH7+BE7)/2)</f>
        <v>6.6</v>
      </c>
      <c r="QM7" s="22">
        <f>IF($CW7="P",CI7,(CI7+BF7)/2)</f>
        <v>0.2</v>
      </c>
      <c r="QN7" s="22">
        <f>IF($CW7="P",CJ7,(CJ7+BG7)/2)</f>
        <v>0.15</v>
      </c>
      <c r="QO7" s="22">
        <f>IF($CW7="P",CK7,(CK7+BH7)/2)</f>
        <v>18.3</v>
      </c>
      <c r="QP7" s="22">
        <f>IF($CW7="P",CL7,(CL7+BI7)/2)</f>
        <v>6</v>
      </c>
      <c r="QQ7" s="22">
        <f>IF($CW7="P",CM7,(CM7+BJ7)/2)</f>
        <v>0.2</v>
      </c>
      <c r="QR7" s="22">
        <f>IF($CW7="P",CN7,(CN7+BK7)/2)</f>
        <v>0.15</v>
      </c>
      <c r="QS7" s="22">
        <f>IF($CW7="P",CO7,(CO7+BL7)/2)</f>
        <v>9.5500000000000007</v>
      </c>
      <c r="QT7" s="22">
        <f>IF($CW7="P",CP7,(CP7+BM7)/2)</f>
        <v>4</v>
      </c>
      <c r="QU7" s="22">
        <f>IF($CW7="P",CQ7,(CQ7+BN7)/2)</f>
        <v>0.3</v>
      </c>
      <c r="QV7" s="22">
        <f>IF($CW7="P",CR7,(CR7+BO7)/2)</f>
        <v>0.15</v>
      </c>
      <c r="QW7" s="22">
        <f>IF($CW7="P",CS7,(CS7+BP7)/2)</f>
        <v>9.5</v>
      </c>
      <c r="QX7" s="22">
        <f>IF($CW7="P",CT7,(CT7+BQ7)/2)</f>
        <v>3.8</v>
      </c>
      <c r="QY7" s="22">
        <f>IF($CW7="P",CU7,(CU7+BR7)/2)</f>
        <v>0.4</v>
      </c>
      <c r="QZ7" s="22">
        <f>IF($CW7="P",CV7,(CV7+BS7)/2)</f>
        <v>0</v>
      </c>
      <c r="RA7" s="27" t="s">
        <v>46</v>
      </c>
      <c r="RB7" s="40">
        <f>IF(SUM(QH7,QL7)&gt;0,SUM(QH7,QL7),"")</f>
        <v>15.2</v>
      </c>
      <c r="RC7" s="40">
        <f>IF(SUM(QG7:QH7,QJ7:QL7,QN7)-QI7-QM7&gt;0,SUM(QG7:QH7,QJ7:QL7,QN7)-QI7-QM7,"")</f>
        <v>51.35</v>
      </c>
      <c r="RD7" s="40">
        <f>IF(SUM(QO7:QP7,QR7)-QQ7&gt;0,SUM(QO7:QP7,QR7)-QQ7,"")</f>
        <v>24.25</v>
      </c>
      <c r="RE7" s="40">
        <f>IF(SUM(QH7,QL7,QP7)&gt;0,SUM(QH7,QL7,QP7),"")</f>
        <v>21.2</v>
      </c>
      <c r="RF7" s="40">
        <f>IF(SUM(RC7,RD7)&gt;0,SUM(RC7,RD7),"")</f>
        <v>75.599999999999994</v>
      </c>
      <c r="RG7" s="40">
        <f>IF(SUM(QT7,QX7)&gt;0,SUM(QT7,QX7),"")</f>
        <v>7.8</v>
      </c>
      <c r="RH7" s="40">
        <f>IF(SUM(QS7:QT7,QV7:QX7,QZ7)-SUM(QU7,QY7)&gt;0,SUM(QS7:QT7,QV7:QX7,QZ7)-SUM(QU7,QY7),"")</f>
        <v>26.300000000000004</v>
      </c>
      <c r="RI7" s="40">
        <f>IF(SUM(RC7,RD7,RH7)&gt;0,SUM(RC7,RD7,RH7),"")</f>
        <v>101.9</v>
      </c>
    </row>
    <row r="8" spans="1:477" x14ac:dyDescent="0.2">
      <c r="A8" s="4" cm="1">
        <f t="array" ref="A8">IF(AND(J8&lt;&gt;"",J8&lt;&gt;"No DD"),SUMPRODUCT((J$4:J$40&lt;&gt;"")*(J$4:J$40&lt;&gt;"No DD")*(F$4:F$40&gt;F8))+1,IF(J8="No DD",SUMPRODUCT((J$4:J$40="No DD")*(F$4:F$40&gt;F8))+1+SUMPRODUCT((J$4:J$40&lt;&gt;"")*(J$4:J$40&lt;&gt;"No DD")),""))</f>
        <v>5</v>
      </c>
      <c r="B8" s="4" t="str" cm="1">
        <f t="array" ref="B8">IF(AND(J8&lt;&gt;"",J8&lt;&gt;"No DD",G8=""),SUMPRODUCT((J$4:J$40&lt;&gt;"")*(J$4:J$40&lt;&gt;"No DD")*(G$4:G$40="")*(F$4:F$40&gt;F8))+1,IF(J8="No DD",SUMPRODUCT((J$4:J$40="No DD")*(F$4:F$40&gt;F8)*(G$4:G$40=""))+1+SUMPRODUCT((J$4:J$40&lt;&gt;"")*(G$4:G$40="")*(J$4:J$40&lt;&gt;"No DD")),""))</f>
        <v/>
      </c>
      <c r="C8" s="5" t="s">
        <v>99</v>
      </c>
      <c r="D8" s="4" t="s">
        <v>4</v>
      </c>
      <c r="E8" s="4">
        <v>2004</v>
      </c>
      <c r="F8" s="9">
        <f>SUM(L8:T8)+SUM(L8:Q8)*0.0000001+SUM(L8)*0.0000000000001</f>
        <v>182.10001300000519</v>
      </c>
      <c r="G8" s="66" t="s">
        <v>46</v>
      </c>
      <c r="H8" s="3" t="str">
        <f>IF(OR(AND(AR8&gt;=AY$42,AS8&gt;=AY$46,AR8&lt;&gt;"",AQ8=""),AND(AW8&gt;=AY$42,AX8&gt;=AY$46,AW8&lt;&gt;"",AQ8=""),AND(BU8&gt;=CB$42,BV8&gt;=CB$46,BU8&lt;&gt;"",BT8=""),AND(BZ8&gt;=CB$42,CA8&gt;=CB$46,BZ8&lt;&gt;"",BT8=""),AND(CX8&gt;=DE$42,CY8&gt;=DE$46,CX8&lt;&gt;"",CW8=""),AND(DC8&gt;=DE$42,DD8&gt;=DE$46,DC8&lt;&gt;""),AND(EC8&gt;=EJ$42,ED8&gt;=EJ$46,EC8&lt;&gt;""),AND(EH8&gt;=EJ$42,EI8&gt;=EJ$46,EH8&lt;&gt;""),AND(FE8&gt;=FL$42,FF8&gt;=FL$46,FE8&lt;&gt;""),AND(FJ8&gt;=FL$42,FK8&gt;=FL$46,FJ8&lt;&gt;""),AND(GG8&gt;=GN$42,GH8&gt;=GN$46,GG8&lt;&gt;""),AND(GL8&gt;=GN$42,GM8&gt;=GN$46,GL8&lt;&gt;""),AND(HI8&gt;=HP$42,HJ8&gt;=HP$46,HI8&lt;&gt;""),AND(HN8&gt;=HP$42,HO8&gt;=HP$46,HN8&lt;&gt;""),AND(IK8&gt;=IR$42,IL8&gt;=IR$46,IK8&lt;&gt;""),AND(IP8&gt;=IR$42,IQ8&gt;=IR$46,IP8&lt;&gt;""),AND(JM8&gt;=JT$42,JN8&gt;=JT$46,JM8&lt;&gt;""),AND(JR8&gt;=JT$42,JS8&gt;=JT$46,JR8&lt;&gt;""),AND(KO8&gt;=KV$42,KP8&gt;=KV$46,KO8&lt;&gt;""),AND(KT8&gt;=KV$42,KU8&gt;=KV$46,KT8&lt;&gt;""),AND(LQ8&gt;=LX$42,LR8&gt;=LX$46,LQ8&lt;&gt;""),AND(LV8&gt;=LX$42,LW8&gt;=LX$46,LV8&lt;&gt;""),AND(MS8&gt;=MZ$42,MT8&gt;=MZ$46,MS8&lt;&gt;""),AND(MX8&gt;=MZ$42,MY8&gt;=MZ$46,MX8&lt;&gt;""),AND(NU8&gt;=OB$42,NV8&gt;=OB$46,NU8&lt;&gt;""),AND(NZ8&gt;=OB$42,OA8&gt;=OB$46,NZ8&lt;&gt;""),AND(OW8&gt;=PD$42,OX8&gt;=PD$46,OW8&lt;&gt;""),AND(PB8&gt;=PD$42,PC8&gt;=PD$46,PB8&lt;&gt;""),AND(PY8&gt;=QF$42,PZ8&gt;=QF$46,PY8&lt;&gt;""),AND(QD8&gt;=QF$42,QE8&gt;=QF$46,QD8&lt;&gt;"")),"P","")</f>
        <v>P</v>
      </c>
      <c r="I8" s="3" t="str">
        <f>IF(OR(AND(AS8&gt;=AY$46,AS8&lt;&gt;"",AQ8=""),AND(AX8&gt;=AY$46,AX8&lt;&gt;"",AQ8=""),AND(BV8&gt;=CB$46,BV8&lt;&gt;"",BT8=""),AND(CA8&gt;=CB$46,CA8&lt;&gt;"",BT8=""),AND(CY8&gt;=DE$46,CY8&lt;&gt;"",CW8=""),AND(DD8&gt;=DE$46,DD8&lt;&gt;"",CW8=""),AND(ED8&gt;=EJ$46,ED8&lt;&gt;""),AND(EI8&gt;=EJ$46,EI8&lt;&gt;""),AND(FF8&gt;=FL$46,FF8&lt;&gt;""),AND(FK8&gt;=FL$46,FK8&lt;&gt;""),AND(GH8&gt;=GN$46,GH8&lt;&gt;""),AND(GM8&gt;=GN$46,GM8&lt;&gt;""),AND(HJ8&gt;=HP$46,HJ8&lt;&gt;""),AND(HO8&gt;=HP$46,HO8&lt;&gt;""),AND(IL8&gt;=IR$46,IL8&lt;&gt;""),AND(IQ8&gt;=IR$46,IQ8&lt;&gt;""),AND(JN8&gt;=JT$46,JN8&lt;&gt;""),AND(JS8&gt;=JT$46,JS8&lt;&gt;""),AND(KP8&gt;=KV$46,KP8&lt;&gt;""),AND(KU8&gt;=KV$46,KU8&lt;&gt;""),AND(LR8&gt;=LX$46,LR8&lt;&gt;""),AND(LW8&gt;=LX$46,LW8&lt;&gt;""),AND(MT8&gt;=MZ$46,MT8&lt;&gt;""),AND(MY8&gt;=MZ$46,MY8&lt;&gt;""),AND(NV8&gt;=OB$46,NV8&lt;&gt;""),AND(OA8&gt;=OB$46,OA8&lt;&gt;""),AND(OX8&gt;=PD$46,OX8&lt;&gt;""),AND(PC8&gt;=PD$46,PC8&lt;&gt;""),AND(PZ8&gt;=QF$46,PZ8&lt;&gt;""),AND(QE8&gt;=QF$46,QE8&lt;&gt;"")),"P","")</f>
        <v>P</v>
      </c>
      <c r="J8" s="36" t="str">
        <f>IF(AND(I8="P",H8=""),"No DD",IF(OR(AND(AU8&gt;=AY$45,AV8&gt;=AY$49,AU8&lt;&gt;"",AQ8=""),AND(BX8&gt;=CB$45,BY8&gt;=CB$49,BX8&lt;&gt;"",BT8=""),AND(DA8&gt;=DE$45,DB8&gt;=DE$49,DA8&lt;&gt;"",CW8=""),AND(EF8&gt;=EJ$45,EG8&gt;=EJ$49,EF8&lt;&gt;""),AND(FH8&gt;=FL$45,FI8&gt;=FL$49,FH8&lt;&gt;""),AND(GJ8&gt;=GN$45,GK8&gt;=GN$49,GJ8&lt;&gt;""),AND(HL8&gt;=HP$45,HM8&gt;=HP$49,HL8&lt;&gt;""),AND(IN8&gt;=IR$45,IO8&gt;=IR$49,IN8&lt;&gt;""),AND(JP8&gt;=JT$45,JQ8&gt;=JT$49,JP8&lt;&gt;""),AND(KR8&gt;=KV$45,KS8&gt;=KV$49,KR8&lt;&gt;""),AND(LT8&gt;=LX$45,LU8&gt;=LX$49,LT8&lt;&gt;""),AND(MV8&gt;=MZ$45,MW8&gt;=MZ$49,MV8&lt;&gt;""),AND(NX8&gt;=OB$45,NY8&gt;=OB$49,NX8&lt;&gt;""),AND(OZ8&gt;=PD$45,PA8&gt;=PD$49,OZ8&lt;&gt;""),AND(QB8&gt;=QF$45,QC8&gt;=QF$49,QB8&lt;&gt;"")),"Merit",IF(OR(AND(AU8&gt;=AY$44,AV8&gt;=AY$48,AU8&lt;&gt;"",AQ8=""),AND(BX8&gt;=CB$44,BY8&gt;=CB$48,BX8&lt;&gt;"",BT8=""),AND(DA8&gt;=DE$44,DB8&gt;=DE$48,DA8&lt;&gt;"",CW8=""),AND(EF8&gt;=EJ$44,EG8&gt;=EJ$48,EF8&lt;&gt;""),AND(FH8&gt;=FL$44,FI8&gt;=FL$48,FH8&lt;&gt;""),AND(GJ8&gt;=GN$44,GK8&gt;=GN$48,GJ8&lt;&gt;""),AND(HL8&gt;=HP$44,HM8&gt;=HP$48,HL8&lt;&gt;""),AND(IN8&gt;=IR$44,IO8&gt;=IR$48,IN8&lt;&gt;""),AND(JP8&gt;=JT$44,JQ8&gt;=JT$48,JP8&lt;&gt;""),AND(KR8&gt;=KV$44,KS8&gt;=KV$48,KR8&lt;&gt;""),AND(LT8&gt;=LX$44,LU8&gt;=LX$48,LT8&lt;&gt;""),AND(MV8&gt;=MZ$44,MW8&gt;=MZ$48,MV8&lt;&gt;""),AND(NX8&gt;=OB$44,NY8&gt;=OB$48,NX8&lt;&gt;""),AND(OZ8&gt;=PD$44,PA8&gt;=PD$48,OZ8&lt;&gt;""),AND(QB8&gt;=QF$44,QC8&gt;=QF$48,QB8&lt;&gt;"")),"Excellence",IF(K8="P","Worlds Team",IF(H8="P","National Team","")))))</f>
        <v>National Team</v>
      </c>
      <c r="K8" s="3" t="str">
        <f>IF(OR(AND(AU8&gt;=AY$43,AV8&gt;=AY$47,AU8&lt;&gt;"",AQ8=""),AND(BX8&gt;=CB$43,BY8&gt;=CB$47,BX8&lt;&gt;"",BT8=""),AND(DA8&gt;=DE$43,DB8&gt;=DE$47,DA8&lt;&gt;"",CW8=""),AND(EF8&gt;=EJ$43,EG8&gt;=EJ$47,EF8&lt;&gt;""),AND(FH8&gt;=FL$43,FI8&gt;=FL$47,FH8&lt;&gt;""),AND(GJ8&gt;=GN$43,GK8&gt;=GN$47,GJ8&lt;&gt;""),AND(HL8&gt;=HP$43,HM8&gt;=HP$47,HL8&lt;&gt;""),AND(IN8&gt;=IR$43,IO8&gt;=IR$47,IN8&lt;&gt;""),AND(JP8&gt;=JT$43,JQ8&gt;=JT$47,JP8&lt;&gt;""),AND(KR8&gt;=KV$43,KS8&gt;=KV$47,KR8&lt;&gt;""),AND(LT8&gt;=LX$43,LU8&gt;=LX$47,LT8&lt;&gt;""),AND(MV8&gt;=MZ$43,MW8&gt;=MZ$47,MV8&lt;&gt;""),AND(NX8&gt;=OB$43,NY8&gt;=OB$47,NX8&lt;&gt;""),AND(OZ8&gt;=PD$43,PA8&gt;=PD$47,OZ8&lt;&gt;""),AND(QB8&gt;=QF$43,QC8&gt;=QF$47,QB8&lt;&gt;"")),"P","")</f>
        <v/>
      </c>
      <c r="L8" s="8">
        <f>IF(COUNT(AS8,BV8,CY8)&gt;0,LARGE((AS8,BV8,CY8),1),0)</f>
        <v>52.1</v>
      </c>
      <c r="M8" s="8" t="str">
        <f>IF(L8=0,"",IF(L8=CY8,$CC$1,IF(L8=BV8,$AZ$1,IF(L8=AS8,$W$1,""))))</f>
        <v>2024 Elite Canada</v>
      </c>
      <c r="N8" s="8">
        <f>IF(COUNT(AS8,BV8,CY8)&gt;1,LARGE((AS8,BV8,CY8),2),0)</f>
        <v>50.699999999999996</v>
      </c>
      <c r="O8" s="8" t="str">
        <f>IF(N8=0,"",IF(N8=CY8,$CC$1,IF(N8=BV8,$AZ$1,IF(N8=AS8,$W$1,""))))</f>
        <v>2024 Nationals</v>
      </c>
      <c r="P8" s="8">
        <f>IF(COUNT(AT8,BW8,CZ8)&gt;0,LARGE((AT8,BW8,CZ8),1),0)</f>
        <v>27.200000000000003</v>
      </c>
      <c r="Q8" s="8" t="str">
        <f>IF(P8=0,"",IF(P8=CZ8,$CC$1,IF(P8=BW8,$AZ$1,IF(P8=AT8,$W$1,""))))</f>
        <v>2024 Nationals</v>
      </c>
      <c r="R8" s="8">
        <f>IF(MAX(AX8,CA8,DD8)&gt;0,MAX(AX8,CA8,DD8),0)</f>
        <v>52.099999999999994</v>
      </c>
      <c r="S8" s="8" t="str">
        <f>IF(R8=0,"",IF(R8=DD8,$CC$1,IF(R8=CA8,$AZ$1,IF(R8=AX8,$W$1,""))))</f>
        <v>2024 Nationals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17.2</v>
      </c>
      <c r="X8" s="19">
        <v>3.6</v>
      </c>
      <c r="Y8" s="19">
        <v>0</v>
      </c>
      <c r="Z8" s="19">
        <v>0</v>
      </c>
      <c r="AA8" s="19">
        <v>18.600000000000001</v>
      </c>
      <c r="AB8" s="19">
        <v>7.6</v>
      </c>
      <c r="AC8" s="19">
        <v>1</v>
      </c>
      <c r="AD8" s="19">
        <v>0</v>
      </c>
      <c r="AE8" s="19">
        <v>17.600000000000001</v>
      </c>
      <c r="AF8" s="19">
        <v>2.8</v>
      </c>
      <c r="AG8" s="19">
        <v>0</v>
      </c>
      <c r="AH8" s="19">
        <v>0</v>
      </c>
      <c r="AI8" s="19"/>
      <c r="AJ8" s="19"/>
      <c r="AK8" s="19"/>
      <c r="AL8" s="19"/>
      <c r="AM8" s="19"/>
      <c r="AN8" s="19"/>
      <c r="AO8" s="19"/>
      <c r="AP8" s="19"/>
      <c r="AQ8" s="27"/>
      <c r="AR8" s="40">
        <f>IF(SUM(X8,AB8)&gt;0,SUM(X8,AB8),"")</f>
        <v>11.2</v>
      </c>
      <c r="AS8" s="40">
        <f>IF(SUM(W8:X8,Z8:AB8,AD8)-Y8-AC8&gt;0,SUM(W8:X8,Z8:AB8,AD8)-Y8-AC8,"")</f>
        <v>46.000000000000007</v>
      </c>
      <c r="AT8" s="40">
        <f>IF(SUM(AE8:AF8,AH8)-AG8&gt;0,SUM(AE8:AF8,AH8)-AG8,"")</f>
        <v>20.400000000000002</v>
      </c>
      <c r="AU8" s="40">
        <f>IF(SUM(X8,AB8,AF8)&gt;0,SUM(X8,AB8,AF8),"")</f>
        <v>14</v>
      </c>
      <c r="AV8" s="40">
        <f>IF(SUM(AS8,AT8)&gt;0,SUM(AS8,AT8),"")</f>
        <v>66.400000000000006</v>
      </c>
      <c r="AW8" s="40" t="str">
        <f>IF(SUM(AJ8,AN8)&gt;0,SUM(AJ8,AN8),"")</f>
        <v/>
      </c>
      <c r="AX8" s="40" t="str">
        <f>IF(SUM(AI8:AJ8,AL8:AN8,AP8)-SUM(AK8,AO8)&gt;0,SUM(AI8:AJ8,AL8:AN8,AP8)-SUM(AK8,AO8),"")</f>
        <v/>
      </c>
      <c r="AY8" s="40">
        <f>IF(SUM(AS8,AT8,AX8)&gt;0,SUM(AS8,AT8,AX8),"")</f>
        <v>66.400000000000006</v>
      </c>
      <c r="AZ8" s="18">
        <v>18.5</v>
      </c>
      <c r="BA8" s="18">
        <v>8.4</v>
      </c>
      <c r="BB8" s="18">
        <v>0.6</v>
      </c>
      <c r="BC8" s="18">
        <v>0</v>
      </c>
      <c r="BD8" s="18">
        <v>18.600000000000001</v>
      </c>
      <c r="BE8" s="18">
        <v>7.2</v>
      </c>
      <c r="BF8" s="18">
        <v>0</v>
      </c>
      <c r="BG8" s="18">
        <v>0</v>
      </c>
      <c r="BH8" s="18">
        <v>16.8</v>
      </c>
      <c r="BI8" s="18">
        <v>8.1</v>
      </c>
      <c r="BJ8" s="18">
        <v>0.2</v>
      </c>
      <c r="BK8" s="18">
        <v>0.3</v>
      </c>
      <c r="BL8" s="18">
        <v>16.600000000000001</v>
      </c>
      <c r="BM8" s="18">
        <v>8.4</v>
      </c>
      <c r="BN8" s="18">
        <v>1</v>
      </c>
      <c r="BO8" s="18">
        <v>0</v>
      </c>
      <c r="BP8" s="18">
        <v>17.100000000000001</v>
      </c>
      <c r="BQ8" s="18">
        <v>5.0999999999999996</v>
      </c>
      <c r="BR8" s="18">
        <v>0</v>
      </c>
      <c r="BS8" s="18">
        <v>0.3</v>
      </c>
      <c r="BT8" s="28"/>
      <c r="BU8" s="11">
        <f>IF(SUM(BA8,BE8)&gt;0,SUM(BA8,BE8),"")</f>
        <v>15.600000000000001</v>
      </c>
      <c r="BV8" s="11">
        <f>IF(SUM(AZ8:BA8,BC8:BE8,BG8)-BB8-BF8&gt;0,SUM(AZ8:BA8,BC8:BE8,BG8)-BB8-BF8,"")</f>
        <v>52.1</v>
      </c>
      <c r="BW8" s="11">
        <f>IF(SUM(BH8:BI8,BK8)-BJ8&gt;0,SUM(BH8:BI8,BK8)-BJ8,"")</f>
        <v>25</v>
      </c>
      <c r="BX8" s="11">
        <f>IF(SUM(BA8,BE8,BI8)&gt;0,SUM(BA8,BE8,BI8),"")</f>
        <v>23.700000000000003</v>
      </c>
      <c r="BY8" s="11">
        <f>IF(SUM(BV8,BW8)&gt;0,SUM(BV8,BW8),"")</f>
        <v>77.099999999999994</v>
      </c>
      <c r="BZ8" s="11">
        <f>IF(SUM(BM8,BQ8)&gt;0,SUM(BM8,BQ8),"")</f>
        <v>13.5</v>
      </c>
      <c r="CA8" s="11">
        <f>IF(SUM(BL8:BM8,BO8:BQ8,BS8)-SUM(BN8,BR8)&gt;0,SUM(BL8:BM8,BO8:BQ8,BS8)-SUM(BN8,BR8),"")</f>
        <v>46.5</v>
      </c>
      <c r="CB8" s="11">
        <f>IF(SUM(BV8,BW8,CA8)&gt;0,SUM(BV8,BW8,CA8),"")</f>
        <v>123.6</v>
      </c>
      <c r="CC8" s="19">
        <v>18.5</v>
      </c>
      <c r="CD8" s="19">
        <v>7.3</v>
      </c>
      <c r="CE8" s="19">
        <v>0.2</v>
      </c>
      <c r="CF8" s="19">
        <v>0</v>
      </c>
      <c r="CG8" s="19">
        <v>18.5</v>
      </c>
      <c r="CH8" s="19">
        <v>7.2</v>
      </c>
      <c r="CI8" s="19">
        <v>0.6</v>
      </c>
      <c r="CJ8" s="19">
        <v>0</v>
      </c>
      <c r="CK8" s="19">
        <v>18.8</v>
      </c>
      <c r="CL8" s="19">
        <v>8.4</v>
      </c>
      <c r="CM8" s="19">
        <v>0</v>
      </c>
      <c r="CN8" s="19">
        <v>0</v>
      </c>
      <c r="CO8" s="19">
        <v>18.2</v>
      </c>
      <c r="CP8" s="19">
        <v>7.6</v>
      </c>
      <c r="CQ8" s="19">
        <v>0.2</v>
      </c>
      <c r="CR8" s="19">
        <v>0</v>
      </c>
      <c r="CS8" s="19">
        <v>18.899999999999999</v>
      </c>
      <c r="CT8" s="19">
        <v>7.6</v>
      </c>
      <c r="CU8" s="19">
        <v>0</v>
      </c>
      <c r="CV8" s="19">
        <v>0</v>
      </c>
      <c r="CW8" s="27"/>
      <c r="CX8" s="40">
        <f>IF(SUM(CD8,CH8)&gt;0,SUM(CD8,CH8),"")</f>
        <v>14.5</v>
      </c>
      <c r="CY8" s="40">
        <f>IF(SUM(CC8:CD8,CF8:CH8,CJ8)-CE8-CI8&gt;0,SUM(CC8:CD8,CF8:CH8,CJ8)-CE8-CI8,"")</f>
        <v>50.699999999999996</v>
      </c>
      <c r="CZ8" s="40">
        <f>IF(SUM(CK8:CL8,CN8)-CM8&gt;0,SUM(CK8:CL8,CN8)-CM8,"")</f>
        <v>27.200000000000003</v>
      </c>
      <c r="DA8" s="40">
        <f>IF(SUM(CD8,CH8,CL8)&gt;0,SUM(CD8,CH8,CL8),"")</f>
        <v>22.9</v>
      </c>
      <c r="DB8" s="40">
        <f>IF(SUM(CY8,CZ8)&gt;0,SUM(CY8,CZ8),"")</f>
        <v>77.900000000000006</v>
      </c>
      <c r="DC8" s="40">
        <f>IF(SUM(CP8,CT8)&gt;0,SUM(CP8,CT8),"")</f>
        <v>15.2</v>
      </c>
      <c r="DD8" s="40">
        <f>IF(SUM(CO8:CP8,CR8:CT8,CV8)-SUM(CQ8,CU8)&gt;0,SUM(CO8:CP8,CR8:CT8,CV8)-SUM(CQ8,CU8),"")</f>
        <v>52.099999999999994</v>
      </c>
      <c r="DE8" s="40">
        <f>IF(SUM(CY8,CZ8,DD8)&gt;0,SUM(CY8,CZ8,DD8),"")</f>
        <v>130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>
        <v>17.3</v>
      </c>
      <c r="HR8" s="17">
        <v>2.8</v>
      </c>
      <c r="HS8" s="17">
        <v>0</v>
      </c>
      <c r="HT8" s="17">
        <v>0</v>
      </c>
      <c r="HU8" s="17">
        <v>18.2</v>
      </c>
      <c r="HV8" s="17">
        <v>8.4</v>
      </c>
      <c r="HW8" s="17">
        <v>1</v>
      </c>
      <c r="HX8" s="17">
        <v>0</v>
      </c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>
        <f>IF(SUM(HR8,HV8)&gt;0,SUM(HR8,HV8),"")</f>
        <v>11.2</v>
      </c>
      <c r="IL8" s="40">
        <f>IF(SUM(HQ8:HR8,HT8:HV8,HX8)-HS8-HW8&gt;0,SUM(HQ8:HR8,HT8:HV8,HX8)-HS8-HW8,"")</f>
        <v>45.699999999999996</v>
      </c>
      <c r="IM8" s="40" t="str">
        <f>IF(SUM(HY8:HZ8,IB8)-IA8&gt;0,SUM(HY8:HZ8,IB8)-IA8,"")</f>
        <v/>
      </c>
      <c r="IN8" s="40">
        <f>IF(SUM(HR8,HV8,HZ8)&gt;0,SUM(HR8,HV8,HZ8),"")</f>
        <v>11.2</v>
      </c>
      <c r="IO8" s="40">
        <f>IF(SUM(IL8,IM8)&gt;0,SUM(IL8,IM8),"")</f>
        <v>45.699999999999996</v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>
        <f>IF(SUM(IL8,IM8,IQ8)&gt;0,SUM(IL8,IM8,IQ8),"")</f>
        <v>45.699999999999996</v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18.5</v>
      </c>
      <c r="QH8" s="22">
        <f>IF($CW8="P",CD8,(CD8+BA8)/2)</f>
        <v>7.85</v>
      </c>
      <c r="QI8" s="22">
        <f>IF($CW8="P",CE8,(CE8+BB8)/2)</f>
        <v>0.4</v>
      </c>
      <c r="QJ8" s="22">
        <f>IF($CW8="P",CF8,(CF8+BC8)/2)</f>
        <v>0</v>
      </c>
      <c r="QK8" s="22">
        <f>IF($CW8="P",CG8,(CG8+BD8)/2)</f>
        <v>18.55</v>
      </c>
      <c r="QL8" s="22">
        <f>IF($CW8="P",CH8,(CH8+BE8)/2)</f>
        <v>7.2</v>
      </c>
      <c r="QM8" s="22">
        <f>IF($CW8="P",CI8,(CI8+BF8)/2)</f>
        <v>0.3</v>
      </c>
      <c r="QN8" s="22">
        <f>IF($CW8="P",CJ8,(CJ8+BG8)/2)</f>
        <v>0</v>
      </c>
      <c r="QO8" s="22">
        <f>IF($CW8="P",CK8,(CK8+BH8)/2)</f>
        <v>17.8</v>
      </c>
      <c r="QP8" s="22">
        <f>IF($CW8="P",CL8,(CL8+BI8)/2)</f>
        <v>8.25</v>
      </c>
      <c r="QQ8" s="22">
        <f>IF($CW8="P",CM8,(CM8+BJ8)/2)</f>
        <v>0.1</v>
      </c>
      <c r="QR8" s="22">
        <f>IF($CW8="P",CN8,(CN8+BK8)/2)</f>
        <v>0.15</v>
      </c>
      <c r="QS8" s="22">
        <f>IF($CW8="P",CO8,(CO8+BL8)/2)</f>
        <v>17.399999999999999</v>
      </c>
      <c r="QT8" s="22">
        <f>IF($CW8="P",CP8,(CP8+BM8)/2)</f>
        <v>8</v>
      </c>
      <c r="QU8" s="22">
        <f>IF($CW8="P",CQ8,(CQ8+BN8)/2)</f>
        <v>0.6</v>
      </c>
      <c r="QV8" s="22">
        <f>IF($CW8="P",CR8,(CR8+BO8)/2)</f>
        <v>0</v>
      </c>
      <c r="QW8" s="22">
        <f>IF($CW8="P",CS8,(CS8+BP8)/2)</f>
        <v>18</v>
      </c>
      <c r="QX8" s="22">
        <f>IF($CW8="P",CT8,(CT8+BQ8)/2)</f>
        <v>6.35</v>
      </c>
      <c r="QY8" s="22">
        <f>IF($CW8="P",CU8,(CU8+BR8)/2)</f>
        <v>0</v>
      </c>
      <c r="QZ8" s="22">
        <f>IF($CW8="P",CV8,(CV8+BS8)/2)</f>
        <v>0.15</v>
      </c>
      <c r="RA8" s="27" t="s">
        <v>46</v>
      </c>
      <c r="RB8" s="40">
        <f>IF(SUM(QH8,QL8)&gt;0,SUM(QH8,QL8),"")</f>
        <v>15.05</v>
      </c>
      <c r="RC8" s="40">
        <f>IF(SUM(QG8:QH8,QJ8:QL8,QN8)-QI8-QM8&gt;0,SUM(QG8:QH8,QJ8:QL8,QN8)-QI8-QM8,"")</f>
        <v>51.400000000000013</v>
      </c>
      <c r="RD8" s="40">
        <f>IF(SUM(QO8:QP8,QR8)-QQ8&gt;0,SUM(QO8:QP8,QR8)-QQ8,"")</f>
        <v>26.099999999999998</v>
      </c>
      <c r="RE8" s="40">
        <f>IF(SUM(QH8,QL8,QP8)&gt;0,SUM(QH8,QL8,QP8),"")</f>
        <v>23.3</v>
      </c>
      <c r="RF8" s="40">
        <f>IF(SUM(RC8,RD8)&gt;0,SUM(RC8,RD8),"")</f>
        <v>77.500000000000014</v>
      </c>
      <c r="RG8" s="40">
        <f>IF(SUM(QT8,QX8)&gt;0,SUM(QT8,QX8),"")</f>
        <v>14.35</v>
      </c>
      <c r="RH8" s="40">
        <f>IF(SUM(QS8:QT8,QV8:QX8,QZ8)-SUM(QU8,QY8)&gt;0,SUM(QS8:QT8,QV8:QX8,QZ8)-SUM(QU8,QY8),"")</f>
        <v>49.3</v>
      </c>
      <c r="RI8" s="40">
        <f>IF(SUM(RC8,RD8,RH8)&gt;0,SUM(RC8,RD8,RH8),"")</f>
        <v>126.80000000000001</v>
      </c>
    </row>
    <row r="9" spans="1:477" x14ac:dyDescent="0.2">
      <c r="A9" s="4" cm="1">
        <f t="array" ref="A9">IF(AND(J9&lt;&gt;"",J9&lt;&gt;"No DD"),SUMPRODUCT((J$4:J$40&lt;&gt;"")*(J$4:J$40&lt;&gt;"No DD")*(F$4:F$40&gt;F9))+1,IF(J9="No DD",SUMPRODUCT((J$4:J$40="No DD")*(F$4:F$40&gt;F9))+1+SUMPRODUCT((J$4:J$40&lt;&gt;"")*(J$4:J$40&lt;&gt;"No DD")),""))</f>
        <v>6</v>
      </c>
      <c r="B9" s="4" cm="1">
        <f t="array" ref="B9">IF(AND(J9&lt;&gt;"",J9&lt;&gt;"No DD",G9=""),SUMPRODUCT((J$4:J$40&lt;&gt;"")*(J$4:J$40&lt;&gt;"No DD")*(G$4:G$40="")*(F$4:F$40&gt;F9))+1,IF(J9="No DD",SUMPRODUCT((J$4:J$40="No DD")*(F$4:F$40&gt;F9)*(G$4:G$40=""))+1+SUMPRODUCT((J$4:J$40&lt;&gt;"")*(G$4:G$40="")*(J$4:J$40&lt;&gt;"No DD")),""))</f>
        <v>1</v>
      </c>
      <c r="C9" s="5" t="s">
        <v>187</v>
      </c>
      <c r="D9" s="4" t="s">
        <v>4</v>
      </c>
      <c r="E9" s="4">
        <v>2007</v>
      </c>
      <c r="F9" s="9">
        <f>SUM(L9:T9)+SUM(L9:Q9)*0.0000001+SUM(L9)*0.0000000000001</f>
        <v>181.30001271000521</v>
      </c>
      <c r="G9" s="66"/>
      <c r="H9" s="3" t="str">
        <f>IF(OR(AND(AR9&gt;=AY$42,AS9&gt;=AY$46,AR9&lt;&gt;"",AQ9=""),AND(AW9&gt;=AY$42,AX9&gt;=AY$46,AW9&lt;&gt;"",AQ9=""),AND(BU9&gt;=CB$42,BV9&gt;=CB$46,BU9&lt;&gt;"",BT9=""),AND(BZ9&gt;=CB$42,CA9&gt;=CB$46,BZ9&lt;&gt;"",BT9=""),AND(CX9&gt;=DE$42,CY9&gt;=DE$46,CX9&lt;&gt;"",CW9=""),AND(DC9&gt;=DE$42,DD9&gt;=DE$46,DC9&lt;&gt;""),AND(EC9&gt;=EJ$42,ED9&gt;=EJ$46,EC9&lt;&gt;""),AND(EH9&gt;=EJ$42,EI9&gt;=EJ$46,EH9&lt;&gt;""),AND(FE9&gt;=FL$42,FF9&gt;=FL$46,FE9&lt;&gt;""),AND(FJ9&gt;=FL$42,FK9&gt;=FL$46,FJ9&lt;&gt;""),AND(GG9&gt;=GN$42,GH9&gt;=GN$46,GG9&lt;&gt;""),AND(GL9&gt;=GN$42,GM9&gt;=GN$46,GL9&lt;&gt;""),AND(HI9&gt;=HP$42,HJ9&gt;=HP$46,HI9&lt;&gt;""),AND(HN9&gt;=HP$42,HO9&gt;=HP$46,HN9&lt;&gt;""),AND(IK9&gt;=IR$42,IL9&gt;=IR$46,IK9&lt;&gt;""),AND(IP9&gt;=IR$42,IQ9&gt;=IR$46,IP9&lt;&gt;""),AND(JM9&gt;=JT$42,JN9&gt;=JT$46,JM9&lt;&gt;""),AND(JR9&gt;=JT$42,JS9&gt;=JT$46,JR9&lt;&gt;""),AND(KO9&gt;=KV$42,KP9&gt;=KV$46,KO9&lt;&gt;""),AND(KT9&gt;=KV$42,KU9&gt;=KV$46,KT9&lt;&gt;""),AND(LQ9&gt;=LX$42,LR9&gt;=LX$46,LQ9&lt;&gt;""),AND(LV9&gt;=LX$42,LW9&gt;=LX$46,LV9&lt;&gt;""),AND(MS9&gt;=MZ$42,MT9&gt;=MZ$46,MS9&lt;&gt;""),AND(MX9&gt;=MZ$42,MY9&gt;=MZ$46,MX9&lt;&gt;""),AND(NU9&gt;=OB$42,NV9&gt;=OB$46,NU9&lt;&gt;""),AND(NZ9&gt;=OB$42,OA9&gt;=OB$46,NZ9&lt;&gt;""),AND(OW9&gt;=PD$42,OX9&gt;=PD$46,OW9&lt;&gt;""),AND(PB9&gt;=PD$42,PC9&gt;=PD$46,PB9&lt;&gt;""),AND(PY9&gt;=QF$42,PZ9&gt;=QF$46,PY9&lt;&gt;""),AND(QD9&gt;=QF$42,QE9&gt;=QF$46,QD9&lt;&gt;"")),"P","")</f>
        <v>P</v>
      </c>
      <c r="I9" s="3" t="str">
        <f>IF(OR(AND(AS9&gt;=AY$46,AS9&lt;&gt;"",AQ9=""),AND(AX9&gt;=AY$46,AX9&lt;&gt;"",AQ9=""),AND(BV9&gt;=CB$46,BV9&lt;&gt;"",BT9=""),AND(CA9&gt;=CB$46,CA9&lt;&gt;"",BT9=""),AND(CY9&gt;=DE$46,CY9&lt;&gt;"",CW9=""),AND(DD9&gt;=DE$46,DD9&lt;&gt;"",CW9=""),AND(ED9&gt;=EJ$46,ED9&lt;&gt;""),AND(EI9&gt;=EJ$46,EI9&lt;&gt;""),AND(FF9&gt;=FL$46,FF9&lt;&gt;""),AND(FK9&gt;=FL$46,FK9&lt;&gt;""),AND(GH9&gt;=GN$46,GH9&lt;&gt;""),AND(GM9&gt;=GN$46,GM9&lt;&gt;""),AND(HJ9&gt;=HP$46,HJ9&lt;&gt;""),AND(HO9&gt;=HP$46,HO9&lt;&gt;""),AND(IL9&gt;=IR$46,IL9&lt;&gt;""),AND(IQ9&gt;=IR$46,IQ9&lt;&gt;""),AND(JN9&gt;=JT$46,JN9&lt;&gt;""),AND(JS9&gt;=JT$46,JS9&lt;&gt;""),AND(KP9&gt;=KV$46,KP9&lt;&gt;""),AND(KU9&gt;=KV$46,KU9&lt;&gt;""),AND(LR9&gt;=LX$46,LR9&lt;&gt;""),AND(LW9&gt;=LX$46,LW9&lt;&gt;""),AND(MT9&gt;=MZ$46,MT9&lt;&gt;""),AND(MY9&gt;=MZ$46,MY9&lt;&gt;""),AND(NV9&gt;=OB$46,NV9&lt;&gt;""),AND(OA9&gt;=OB$46,OA9&lt;&gt;""),AND(OX9&gt;=PD$46,OX9&lt;&gt;""),AND(PC9&gt;=PD$46,PC9&lt;&gt;""),AND(PZ9&gt;=QF$46,PZ9&lt;&gt;""),AND(QE9&gt;=QF$46,QE9&lt;&gt;"")),"P","")</f>
        <v>P</v>
      </c>
      <c r="J9" s="36" t="str">
        <f>IF(AND(I9="P",H9=""),"No DD",IF(OR(AND(AU9&gt;=AY$45,AV9&gt;=AY$49,AU9&lt;&gt;"",AQ9=""),AND(BX9&gt;=CB$45,BY9&gt;=CB$49,BX9&lt;&gt;"",BT9=""),AND(DA9&gt;=DE$45,DB9&gt;=DE$49,DA9&lt;&gt;"",CW9=""),AND(EF9&gt;=EJ$45,EG9&gt;=EJ$49,EF9&lt;&gt;""),AND(FH9&gt;=FL$45,FI9&gt;=FL$49,FH9&lt;&gt;""),AND(GJ9&gt;=GN$45,GK9&gt;=GN$49,GJ9&lt;&gt;""),AND(HL9&gt;=HP$45,HM9&gt;=HP$49,HL9&lt;&gt;""),AND(IN9&gt;=IR$45,IO9&gt;=IR$49,IN9&lt;&gt;""),AND(JP9&gt;=JT$45,JQ9&gt;=JT$49,JP9&lt;&gt;""),AND(KR9&gt;=KV$45,KS9&gt;=KV$49,KR9&lt;&gt;""),AND(LT9&gt;=LX$45,LU9&gt;=LX$49,LT9&lt;&gt;""),AND(MV9&gt;=MZ$45,MW9&gt;=MZ$49,MV9&lt;&gt;""),AND(NX9&gt;=OB$45,NY9&gt;=OB$49,NX9&lt;&gt;""),AND(OZ9&gt;=PD$45,PA9&gt;=PD$49,OZ9&lt;&gt;""),AND(QB9&gt;=QF$45,QC9&gt;=QF$49,QB9&lt;&gt;"")),"Merit",IF(OR(AND(AU9&gt;=AY$44,AV9&gt;=AY$48,AU9&lt;&gt;"",AQ9=""),AND(BX9&gt;=CB$44,BY9&gt;=CB$48,BX9&lt;&gt;"",BT9=""),AND(DA9&gt;=DE$44,DB9&gt;=DE$48,DA9&lt;&gt;"",CW9=""),AND(EF9&gt;=EJ$44,EG9&gt;=EJ$48,EF9&lt;&gt;""),AND(FH9&gt;=FL$44,FI9&gt;=FL$48,FH9&lt;&gt;""),AND(GJ9&gt;=GN$44,GK9&gt;=GN$48,GJ9&lt;&gt;""),AND(HL9&gt;=HP$44,HM9&gt;=HP$48,HL9&lt;&gt;""),AND(IN9&gt;=IR$44,IO9&gt;=IR$48,IN9&lt;&gt;""),AND(JP9&gt;=JT$44,JQ9&gt;=JT$48,JP9&lt;&gt;""),AND(KR9&gt;=KV$44,KS9&gt;=KV$48,KR9&lt;&gt;""),AND(LT9&gt;=LX$44,LU9&gt;=LX$48,LT9&lt;&gt;""),AND(MV9&gt;=MZ$44,MW9&gt;=MZ$48,MV9&lt;&gt;""),AND(NX9&gt;=OB$44,NY9&gt;=OB$48,NX9&lt;&gt;""),AND(OZ9&gt;=PD$44,PA9&gt;=PD$48,OZ9&lt;&gt;""),AND(QB9&gt;=QF$44,QC9&gt;=QF$48,QB9&lt;&gt;"")),"Excellence",IF(K9="P","Worlds Team",IF(H9="P","National Team","")))))</f>
        <v>National Team</v>
      </c>
      <c r="K9" s="3" t="str">
        <f>IF(OR(AND(AU9&gt;=AY$43,AV9&gt;=AY$47,AU9&lt;&gt;"",AQ9=""),AND(BX9&gt;=CB$43,BY9&gt;=CB$47,BX9&lt;&gt;"",BT9=""),AND(DA9&gt;=DE$43,DB9&gt;=DE$47,DA9&lt;&gt;"",CW9=""),AND(EF9&gt;=EJ$43,EG9&gt;=EJ$47,EF9&lt;&gt;""),AND(FH9&gt;=FL$43,FI9&gt;=FL$47,FH9&lt;&gt;""),AND(GJ9&gt;=GN$43,GK9&gt;=GN$47,GJ9&lt;&gt;""),AND(HL9&gt;=HP$43,HM9&gt;=HP$47,HL9&lt;&gt;""),AND(IN9&gt;=IR$43,IO9&gt;=IR$47,IN9&lt;&gt;""),AND(JP9&gt;=JT$43,JQ9&gt;=JT$47,JP9&lt;&gt;""),AND(KR9&gt;=KV$43,KS9&gt;=KV$47,KR9&lt;&gt;""),AND(LT9&gt;=LX$43,LU9&gt;=LX$47,LT9&lt;&gt;""),AND(MV9&gt;=MZ$43,MW9&gt;=MZ$47,MV9&lt;&gt;""),AND(NX9&gt;=OB$43,NY9&gt;=OB$47,NX9&lt;&gt;""),AND(OZ9&gt;=PD$43,PA9&gt;=PD$47,OZ9&lt;&gt;""),AND(QB9&gt;=QF$43,QC9&gt;=QF$47,QB9&lt;&gt;"")),"P","")</f>
        <v/>
      </c>
      <c r="L9" s="8">
        <f>IF(COUNT(AS9,BV9,CY9)&gt;0,LARGE((AS9,BV9,CY9),1),0)</f>
        <v>51.7</v>
      </c>
      <c r="M9" s="8" t="str">
        <f>IF(L9=0,"",IF(L9=CY9,$CC$1,IF(L9=BV9,$AZ$1,IF(L9=AS9,$W$1,""))))</f>
        <v>2024 Elite Canada</v>
      </c>
      <c r="N9" s="8">
        <f>IF(COUNT(AS9,BV9,CY9)&gt;1,LARGE((AS9,BV9,CY9),2),0)</f>
        <v>50.199999999999996</v>
      </c>
      <c r="O9" s="8" t="str">
        <f>IF(N9=0,"",IF(N9=CY9,$CC$1,IF(N9=BV9,$AZ$1,IF(N9=AS9,$W$1,""))))</f>
        <v>2023 3rd Domestic Trial</v>
      </c>
      <c r="P9" s="8">
        <f>IF(COUNT(AT9,BW9,CZ9)&gt;0,LARGE((AT9,BW9,CZ9),1),0)</f>
        <v>25.2</v>
      </c>
      <c r="Q9" s="8" t="str">
        <f>IF(P9=0,"",IF(P9=CZ9,$CC$1,IF(P9=BW9,$AZ$1,IF(P9=AT9,$W$1,""))))</f>
        <v>2024 Elite Canada</v>
      </c>
      <c r="R9" s="8">
        <f>IF(MAX(AX9,CA9,DD9)&gt;0,MAX(AX9,CA9,DD9),0)</f>
        <v>53</v>
      </c>
      <c r="S9" s="8" t="str">
        <f>IF(R9=0,"",IF(R9=DD9,$CC$1,IF(R9=CA9,$AZ$1,IF(R9=AX9,$W$1,""))))</f>
        <v>2024 Nationals</v>
      </c>
      <c r="T9" s="8">
        <f>IF(MAX(DF9:DH9)&gt;0,MAX(DF9:DH9),"")</f>
        <v>1.2000000000000099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2023 WAGC (Nov 17)</v>
      </c>
      <c r="W9" s="19">
        <v>18.600000000000001</v>
      </c>
      <c r="X9" s="19">
        <v>7.2</v>
      </c>
      <c r="Y9" s="19">
        <v>0.6</v>
      </c>
      <c r="Z9" s="19">
        <v>0</v>
      </c>
      <c r="AA9" s="19">
        <v>18.2</v>
      </c>
      <c r="AB9" s="19">
        <v>6.8</v>
      </c>
      <c r="AC9" s="19">
        <v>0</v>
      </c>
      <c r="AD9" s="19">
        <v>0</v>
      </c>
      <c r="AE9" s="19">
        <v>17.7</v>
      </c>
      <c r="AF9" s="19">
        <v>6</v>
      </c>
      <c r="AG9" s="19">
        <v>0.6</v>
      </c>
      <c r="AH9" s="19">
        <v>0</v>
      </c>
      <c r="AI9" s="19">
        <v>18.2</v>
      </c>
      <c r="AJ9" s="19">
        <v>7.2</v>
      </c>
      <c r="AK9" s="19">
        <v>0.8</v>
      </c>
      <c r="AL9" s="19">
        <v>0</v>
      </c>
      <c r="AM9" s="19">
        <v>18</v>
      </c>
      <c r="AN9" s="19">
        <v>6.8000000000000007</v>
      </c>
      <c r="AO9" s="19">
        <v>0.6</v>
      </c>
      <c r="AP9" s="19">
        <v>0</v>
      </c>
      <c r="AQ9" s="27"/>
      <c r="AR9" s="40">
        <f>IF(SUM(X9,AB9)&gt;0,SUM(X9,AB9),"")</f>
        <v>14</v>
      </c>
      <c r="AS9" s="40">
        <f>IF(SUM(W9:X9,Z9:AB9,AD9)-Y9-AC9&gt;0,SUM(W9:X9,Z9:AB9,AD9)-Y9-AC9,"")</f>
        <v>50.199999999999996</v>
      </c>
      <c r="AT9" s="40">
        <f>IF(SUM(AE9:AF9,AH9)-AG9&gt;0,SUM(AE9:AF9,AH9)-AG9,"")</f>
        <v>23.099999999999998</v>
      </c>
      <c r="AU9" s="40">
        <f>IF(SUM(X9,AB9,AF9)&gt;0,SUM(X9,AB9,AF9),"")</f>
        <v>20</v>
      </c>
      <c r="AV9" s="40">
        <f>IF(SUM(AS9,AT9)&gt;0,SUM(AS9,AT9),"")</f>
        <v>73.3</v>
      </c>
      <c r="AW9" s="40">
        <f>IF(SUM(AJ9,AN9)&gt;0,SUM(AJ9,AN9),"")</f>
        <v>14</v>
      </c>
      <c r="AX9" s="40">
        <f>IF(SUM(AI9:AJ9,AL9:AN9,AP9)-SUM(AK9,AO9)&gt;0,SUM(AI9:AJ9,AL9:AN9,AP9)-SUM(AK9,AO9),"")</f>
        <v>48.800000000000004</v>
      </c>
      <c r="AY9" s="40">
        <f>IF(SUM(AS9,AT9,AX9)&gt;0,SUM(AS9,AT9,AX9),"")</f>
        <v>122.1</v>
      </c>
      <c r="AZ9" s="18">
        <v>18.2</v>
      </c>
      <c r="BA9" s="18">
        <v>8.4</v>
      </c>
      <c r="BB9" s="18">
        <v>0.6</v>
      </c>
      <c r="BC9" s="18">
        <v>0</v>
      </c>
      <c r="BD9" s="18">
        <v>18.5</v>
      </c>
      <c r="BE9" s="18">
        <v>7.2</v>
      </c>
      <c r="BF9" s="18">
        <v>0</v>
      </c>
      <c r="BG9" s="18">
        <v>0</v>
      </c>
      <c r="BH9" s="18">
        <v>18.100000000000001</v>
      </c>
      <c r="BI9" s="18">
        <v>7.7</v>
      </c>
      <c r="BJ9" s="18">
        <v>0.6</v>
      </c>
      <c r="BK9" s="18">
        <v>0</v>
      </c>
      <c r="BL9" s="18">
        <v>18.7</v>
      </c>
      <c r="BM9" s="18">
        <v>8.4</v>
      </c>
      <c r="BN9" s="18">
        <v>0.6</v>
      </c>
      <c r="BO9" s="18">
        <v>0</v>
      </c>
      <c r="BP9" s="18">
        <v>18.3</v>
      </c>
      <c r="BQ9" s="18">
        <v>6.8</v>
      </c>
      <c r="BR9" s="18">
        <v>0.8</v>
      </c>
      <c r="BS9" s="18">
        <v>0</v>
      </c>
      <c r="BT9" s="28"/>
      <c r="BU9" s="11">
        <f>IF(SUM(BA9,BE9)&gt;0,SUM(BA9,BE9),"")</f>
        <v>15.600000000000001</v>
      </c>
      <c r="BV9" s="11">
        <f>IF(SUM(AZ9:BA9,BC9:BE9,BG9)-BB9-BF9&gt;0,SUM(AZ9:BA9,BC9:BE9,BG9)-BB9-BF9,"")</f>
        <v>51.7</v>
      </c>
      <c r="BW9" s="11">
        <f>IF(SUM(BH9:BI9,BK9)-BJ9&gt;0,SUM(BH9:BI9,BK9)-BJ9,"")</f>
        <v>25.2</v>
      </c>
      <c r="BX9" s="11">
        <f>IF(SUM(BA9,BE9,BI9)&gt;0,SUM(BA9,BE9,BI9),"")</f>
        <v>23.3</v>
      </c>
      <c r="BY9" s="11">
        <f>IF(SUM(BV9,BW9)&gt;0,SUM(BV9,BW9),"")</f>
        <v>76.900000000000006</v>
      </c>
      <c r="BZ9" s="11">
        <f>IF(SUM(BM9,BQ9)&gt;0,SUM(BM9,BQ9),"")</f>
        <v>15.2</v>
      </c>
      <c r="CA9" s="11">
        <f>IF(SUM(BL9:BM9,BO9:BQ9,BS9)-SUM(BN9,BR9)&gt;0,SUM(BL9:BM9,BO9:BQ9,BS9)-SUM(BN9,BR9),"")</f>
        <v>50.800000000000004</v>
      </c>
      <c r="CB9" s="11">
        <f>IF(SUM(BV9,BW9,CA9)&gt;0,SUM(BV9,BW9,CA9),"")</f>
        <v>127.70000000000002</v>
      </c>
      <c r="CC9" s="19">
        <v>18.2</v>
      </c>
      <c r="CD9" s="19">
        <v>7.2</v>
      </c>
      <c r="CE9" s="19">
        <v>1</v>
      </c>
      <c r="CF9" s="19">
        <v>0</v>
      </c>
      <c r="CG9" s="19">
        <v>17</v>
      </c>
      <c r="CH9" s="19">
        <v>8.4</v>
      </c>
      <c r="CI9" s="19">
        <v>1</v>
      </c>
      <c r="CJ9" s="19">
        <v>0</v>
      </c>
      <c r="CK9" s="19">
        <v>18</v>
      </c>
      <c r="CL9" s="19">
        <v>6.8</v>
      </c>
      <c r="CM9" s="19">
        <v>0.8</v>
      </c>
      <c r="CN9" s="19">
        <v>0</v>
      </c>
      <c r="CO9" s="19">
        <v>19</v>
      </c>
      <c r="CP9" s="19">
        <v>8.4</v>
      </c>
      <c r="CQ9" s="19">
        <v>0</v>
      </c>
      <c r="CR9" s="19">
        <v>0</v>
      </c>
      <c r="CS9" s="19">
        <v>18.8</v>
      </c>
      <c r="CT9" s="19">
        <v>6.8</v>
      </c>
      <c r="CU9" s="19">
        <v>0</v>
      </c>
      <c r="CV9" s="19">
        <v>0</v>
      </c>
      <c r="CW9" s="27"/>
      <c r="CX9" s="40">
        <f>IF(SUM(CD9,CH9)&gt;0,SUM(CD9,CH9),"")</f>
        <v>15.600000000000001</v>
      </c>
      <c r="CY9" s="40">
        <f>IF(SUM(CC9:CD9,CF9:CH9,CJ9)-CE9-CI9&gt;0,SUM(CC9:CD9,CF9:CH9,CJ9)-CE9-CI9,"")</f>
        <v>48.8</v>
      </c>
      <c r="CZ9" s="40">
        <f>IF(SUM(CK9:CL9,CN9)-CM9&gt;0,SUM(CK9:CL9,CN9)-CM9,"")</f>
        <v>24</v>
      </c>
      <c r="DA9" s="40">
        <f>IF(SUM(CD9,CH9,CL9)&gt;0,SUM(CD9,CH9,CL9),"")</f>
        <v>22.400000000000002</v>
      </c>
      <c r="DB9" s="40">
        <f>IF(SUM(CY9,CZ9)&gt;0,SUM(CY9,CZ9),"")</f>
        <v>72.8</v>
      </c>
      <c r="DC9" s="40">
        <f>IF(SUM(CP9,CT9)&gt;0,SUM(CP9,CT9),"")</f>
        <v>15.2</v>
      </c>
      <c r="DD9" s="40">
        <f>IF(SUM(CO9:CP9,CR9:CT9,CV9)-SUM(CQ9,CU9)&gt;0,SUM(CO9:CP9,CR9:CT9,CV9)-SUM(CQ9,CU9),"")</f>
        <v>53</v>
      </c>
      <c r="DE9" s="40">
        <f>IF(SUM(CY9,CZ9,DD9)&gt;0,SUM(CY9,CZ9,DD9),"")</f>
        <v>125.8</v>
      </c>
      <c r="DF9" s="50">
        <f>IF(MAX(ED9,FF9,GH9,HJ9,IL9,JN9,KP9,LR9,MT9,NV9,OX9,PZ9)-IF(N9="",0,N9)&gt;0.001,MAX(ED9,FF9,GH9,HJ9,IL9,JN9,KP9,LR9,MT9,NV9,OX9,PZ9)-IF(N9="",0,N9),"")</f>
        <v>1.2000000000000099</v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>
        <v>18.5</v>
      </c>
      <c r="HR9" s="17">
        <v>7.6</v>
      </c>
      <c r="HS9" s="17">
        <v>0.6</v>
      </c>
      <c r="HT9" s="17">
        <v>0</v>
      </c>
      <c r="HU9" s="17">
        <v>18.3</v>
      </c>
      <c r="HV9" s="17">
        <v>7.6</v>
      </c>
      <c r="HW9" s="17">
        <v>0</v>
      </c>
      <c r="HX9" s="17">
        <v>0</v>
      </c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>
        <f>IF(SUM(HR9,HV9)&gt;0,SUM(HR9,HV9),"")</f>
        <v>15.2</v>
      </c>
      <c r="IL9" s="40">
        <f>IF(SUM(HQ9:HR9,HT9:HV9,HX9)-HS9-HW9&gt;0,SUM(HQ9:HR9,HT9:HV9,HX9)-HS9-HW9,"")</f>
        <v>51.400000000000006</v>
      </c>
      <c r="IM9" s="40" t="str">
        <f>IF(SUM(HY9:HZ9,IB9)-IA9&gt;0,SUM(HY9:HZ9,IB9)-IA9,"")</f>
        <v/>
      </c>
      <c r="IN9" s="40">
        <f>IF(SUM(HR9,HV9,HZ9)&gt;0,SUM(HR9,HV9,HZ9),"")</f>
        <v>15.2</v>
      </c>
      <c r="IO9" s="40">
        <f>IF(SUM(IL9,IM9)&gt;0,SUM(IL9,IM9),"")</f>
        <v>51.400000000000006</v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>
        <f>IF(SUM(IL9,IM9,IQ9)&gt;0,SUM(IL9,IM9,IQ9),"")</f>
        <v>51.400000000000006</v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18.2</v>
      </c>
      <c r="QH9" s="22">
        <f>IF($CW9="P",CD9,(CD9+BA9)/2)</f>
        <v>7.8000000000000007</v>
      </c>
      <c r="QI9" s="22">
        <f>IF($CW9="P",CE9,(CE9+BB9)/2)</f>
        <v>0.8</v>
      </c>
      <c r="QJ9" s="22">
        <f>IF($CW9="P",CF9,(CF9+BC9)/2)</f>
        <v>0</v>
      </c>
      <c r="QK9" s="22">
        <f>IF($CW9="P",CG9,(CG9+BD9)/2)</f>
        <v>17.75</v>
      </c>
      <c r="QL9" s="22">
        <f>IF($CW9="P",CH9,(CH9+BE9)/2)</f>
        <v>7.8000000000000007</v>
      </c>
      <c r="QM9" s="22">
        <f>IF($CW9="P",CI9,(CI9+BF9)/2)</f>
        <v>0.5</v>
      </c>
      <c r="QN9" s="22">
        <f>IF($CW9="P",CJ9,(CJ9+BG9)/2)</f>
        <v>0</v>
      </c>
      <c r="QO9" s="22">
        <f>IF($CW9="P",CK9,(CK9+BH9)/2)</f>
        <v>18.05</v>
      </c>
      <c r="QP9" s="22">
        <f>IF($CW9="P",CL9,(CL9+BI9)/2)</f>
        <v>7.25</v>
      </c>
      <c r="QQ9" s="22">
        <f>IF($CW9="P",CM9,(CM9+BJ9)/2)</f>
        <v>0.7</v>
      </c>
      <c r="QR9" s="22">
        <f>IF($CW9="P",CN9,(CN9+BK9)/2)</f>
        <v>0</v>
      </c>
      <c r="QS9" s="22">
        <f>IF($CW9="P",CO9,(CO9+BL9)/2)</f>
        <v>18.850000000000001</v>
      </c>
      <c r="QT9" s="22">
        <f>IF($CW9="P",CP9,(CP9+BM9)/2)</f>
        <v>8.4</v>
      </c>
      <c r="QU9" s="22">
        <f>IF($CW9="P",CQ9,(CQ9+BN9)/2)</f>
        <v>0.3</v>
      </c>
      <c r="QV9" s="22">
        <f>IF($CW9="P",CR9,(CR9+BO9)/2)</f>
        <v>0</v>
      </c>
      <c r="QW9" s="22">
        <f>IF($CW9="P",CS9,(CS9+BP9)/2)</f>
        <v>18.55</v>
      </c>
      <c r="QX9" s="22">
        <f>IF($CW9="P",CT9,(CT9+BQ9)/2)</f>
        <v>6.8</v>
      </c>
      <c r="QY9" s="22">
        <f>IF($CW9="P",CU9,(CU9+BR9)/2)</f>
        <v>0.4</v>
      </c>
      <c r="QZ9" s="22">
        <f>IF($CW9="P",CV9,(CV9+BS9)/2)</f>
        <v>0</v>
      </c>
      <c r="RA9" s="27" t="s">
        <v>46</v>
      </c>
      <c r="RB9" s="40">
        <f>IF(SUM(QH9,QL9)&gt;0,SUM(QH9,QL9),"")</f>
        <v>15.600000000000001</v>
      </c>
      <c r="RC9" s="40">
        <f>IF(SUM(QG9:QH9,QJ9:QL9,QN9)-QI9-QM9&gt;0,SUM(QG9:QH9,QJ9:QL9,QN9)-QI9-QM9,"")</f>
        <v>50.25</v>
      </c>
      <c r="RD9" s="40">
        <f>IF(SUM(QO9:QP9,QR9)-QQ9&gt;0,SUM(QO9:QP9,QR9)-QQ9,"")</f>
        <v>24.6</v>
      </c>
      <c r="RE9" s="40">
        <f>IF(SUM(QH9,QL9,QP9)&gt;0,SUM(QH9,QL9,QP9),"")</f>
        <v>22.85</v>
      </c>
      <c r="RF9" s="40">
        <f>IF(SUM(RC9,RD9)&gt;0,SUM(RC9,RD9),"")</f>
        <v>74.849999999999994</v>
      </c>
      <c r="RG9" s="40">
        <f>IF(SUM(QT9,QX9)&gt;0,SUM(QT9,QX9),"")</f>
        <v>15.2</v>
      </c>
      <c r="RH9" s="40">
        <f>IF(SUM(QS9:QT9,QV9:QX9,QZ9)-SUM(QU9,QY9)&gt;0,SUM(QS9:QT9,QV9:QX9,QZ9)-SUM(QU9,QY9),"")</f>
        <v>51.899999999999991</v>
      </c>
      <c r="RI9" s="40">
        <f>IF(SUM(RC9,RD9,RH9)&gt;0,SUM(RC9,RD9,RH9),"")</f>
        <v>126.74999999999999</v>
      </c>
    </row>
    <row r="10" spans="1:477" x14ac:dyDescent="0.2">
      <c r="A10" s="4" cm="1">
        <f t="array" ref="A10">IF(AND(J10&lt;&gt;"",J10&lt;&gt;"No DD"),SUMPRODUCT((J$4:J$40&lt;&gt;"")*(J$4:J$40&lt;&gt;"No DD")*(F$4:F$40&gt;F10))+1,IF(J10="No DD",SUMPRODUCT((J$4:J$40="No DD")*(F$4:F$40&gt;F10))+1+SUMPRODUCT((J$4:J$40&lt;&gt;"")*(J$4:J$40&lt;&gt;"No DD")),""))</f>
        <v>7</v>
      </c>
      <c r="B10" s="4" t="str" cm="1">
        <f t="array" ref="B10">IF(AND(J10&lt;&gt;"",J10&lt;&gt;"No DD",G10=""),SUMPRODUCT((J$4:J$40&lt;&gt;"")*(J$4:J$40&lt;&gt;"No DD")*(G$4:G$40="")*(F$4:F$40&gt;F10))+1,IF(J10="No DD",SUMPRODUCT((J$4:J$40="No DD")*(F$4:F$40&gt;F10)*(G$4:G$40=""))+1+SUMPRODUCT((J$4:J$40&lt;&gt;"")*(G$4:G$40="")*(J$4:J$40&lt;&gt;"No DD")),""))</f>
        <v/>
      </c>
      <c r="C10" s="5" t="s">
        <v>95</v>
      </c>
      <c r="D10" s="4" t="s">
        <v>5</v>
      </c>
      <c r="E10" s="4">
        <v>2003</v>
      </c>
      <c r="F10" s="9">
        <f>SUM(L10:T10)+SUM(L10:Q10)*0.0000001+SUM(L10)*0.0000000000001</f>
        <v>180.7000128900051</v>
      </c>
      <c r="G10" s="66" t="s">
        <v>46</v>
      </c>
      <c r="H10" s="3" t="str">
        <f>IF(OR(AND(AR10&gt;=AY$42,AS10&gt;=AY$46,AR10&lt;&gt;"",AQ10=""),AND(AW10&gt;=AY$42,AX10&gt;=AY$46,AW10&lt;&gt;"",AQ10=""),AND(BU10&gt;=CB$42,BV10&gt;=CB$46,BU10&lt;&gt;"",BT10=""),AND(BZ10&gt;=CB$42,CA10&gt;=CB$46,BZ10&lt;&gt;"",BT10=""),AND(CX10&gt;=DE$42,CY10&gt;=DE$46,CX10&lt;&gt;"",CW10=""),AND(DC10&gt;=DE$42,DD10&gt;=DE$46,DC10&lt;&gt;""),AND(EC10&gt;=EJ$42,ED10&gt;=EJ$46,EC10&lt;&gt;""),AND(EH10&gt;=EJ$42,EI10&gt;=EJ$46,EH10&lt;&gt;""),AND(FE10&gt;=FL$42,FF10&gt;=FL$46,FE10&lt;&gt;""),AND(FJ10&gt;=FL$42,FK10&gt;=FL$46,FJ10&lt;&gt;""),AND(GG10&gt;=GN$42,GH10&gt;=GN$46,GG10&lt;&gt;""),AND(GL10&gt;=GN$42,GM10&gt;=GN$46,GL10&lt;&gt;""),AND(HI10&gt;=HP$42,HJ10&gt;=HP$46,HI10&lt;&gt;""),AND(HN10&gt;=HP$42,HO10&gt;=HP$46,HN10&lt;&gt;""),AND(IK10&gt;=IR$42,IL10&gt;=IR$46,IK10&lt;&gt;""),AND(IP10&gt;=IR$42,IQ10&gt;=IR$46,IP10&lt;&gt;""),AND(JM10&gt;=JT$42,JN10&gt;=JT$46,JM10&lt;&gt;""),AND(JR10&gt;=JT$42,JS10&gt;=JT$46,JR10&lt;&gt;""),AND(KO10&gt;=KV$42,KP10&gt;=KV$46,KO10&lt;&gt;""),AND(KT10&gt;=KV$42,KU10&gt;=KV$46,KT10&lt;&gt;""),AND(LQ10&gt;=LX$42,LR10&gt;=LX$46,LQ10&lt;&gt;""),AND(LV10&gt;=LX$42,LW10&gt;=LX$46,LV10&lt;&gt;""),AND(MS10&gt;=MZ$42,MT10&gt;=MZ$46,MS10&lt;&gt;""),AND(MX10&gt;=MZ$42,MY10&gt;=MZ$46,MX10&lt;&gt;""),AND(NU10&gt;=OB$42,NV10&gt;=OB$46,NU10&lt;&gt;""),AND(NZ10&gt;=OB$42,OA10&gt;=OB$46,NZ10&lt;&gt;""),AND(OW10&gt;=PD$42,OX10&gt;=PD$46,OW10&lt;&gt;""),AND(PB10&gt;=PD$42,PC10&gt;=PD$46,PB10&lt;&gt;""),AND(PY10&gt;=QF$42,PZ10&gt;=QF$46,PY10&lt;&gt;""),AND(QD10&gt;=QF$42,QE10&gt;=QF$46,QD10&lt;&gt;"")),"P","")</f>
        <v>P</v>
      </c>
      <c r="I10" s="3" t="str">
        <f>IF(OR(AND(AS10&gt;=AY$46,AS10&lt;&gt;"",AQ10=""),AND(AX10&gt;=AY$46,AX10&lt;&gt;"",AQ10=""),AND(BV10&gt;=CB$46,BV10&lt;&gt;"",BT10=""),AND(CA10&gt;=CB$46,CA10&lt;&gt;"",BT10=""),AND(CY10&gt;=DE$46,CY10&lt;&gt;"",CW10=""),AND(DD10&gt;=DE$46,DD10&lt;&gt;"",CW10=""),AND(ED10&gt;=EJ$46,ED10&lt;&gt;""),AND(EI10&gt;=EJ$46,EI10&lt;&gt;""),AND(FF10&gt;=FL$46,FF10&lt;&gt;""),AND(FK10&gt;=FL$46,FK10&lt;&gt;""),AND(GH10&gt;=GN$46,GH10&lt;&gt;""),AND(GM10&gt;=GN$46,GM10&lt;&gt;""),AND(HJ10&gt;=HP$46,HJ10&lt;&gt;""),AND(HO10&gt;=HP$46,HO10&lt;&gt;""),AND(IL10&gt;=IR$46,IL10&lt;&gt;""),AND(IQ10&gt;=IR$46,IQ10&lt;&gt;""),AND(JN10&gt;=JT$46,JN10&lt;&gt;""),AND(JS10&gt;=JT$46,JS10&lt;&gt;""),AND(KP10&gt;=KV$46,KP10&lt;&gt;""),AND(KU10&gt;=KV$46,KU10&lt;&gt;""),AND(LR10&gt;=LX$46,LR10&lt;&gt;""),AND(LW10&gt;=LX$46,LW10&lt;&gt;""),AND(MT10&gt;=MZ$46,MT10&lt;&gt;""),AND(MY10&gt;=MZ$46,MY10&lt;&gt;""),AND(NV10&gt;=OB$46,NV10&lt;&gt;""),AND(OA10&gt;=OB$46,OA10&lt;&gt;""),AND(OX10&gt;=PD$46,OX10&lt;&gt;""),AND(PC10&gt;=PD$46,PC10&lt;&gt;""),AND(PZ10&gt;=QF$46,PZ10&lt;&gt;""),AND(QE10&gt;=QF$46,QE10&lt;&gt;"")),"P","")</f>
        <v>P</v>
      </c>
      <c r="J10" s="36" t="str">
        <f>IF(AND(I10="P",H10=""),"No DD",IF(OR(AND(AU10&gt;=AY$45,AV10&gt;=AY$49,AU10&lt;&gt;"",AQ10=""),AND(BX10&gt;=CB$45,BY10&gt;=CB$49,BX10&lt;&gt;"",BT10=""),AND(DA10&gt;=DE$45,DB10&gt;=DE$49,DA10&lt;&gt;"",CW10=""),AND(EF10&gt;=EJ$45,EG10&gt;=EJ$49,EF10&lt;&gt;""),AND(FH10&gt;=FL$45,FI10&gt;=FL$49,FH10&lt;&gt;""),AND(GJ10&gt;=GN$45,GK10&gt;=GN$49,GJ10&lt;&gt;""),AND(HL10&gt;=HP$45,HM10&gt;=HP$49,HL10&lt;&gt;""),AND(IN10&gt;=IR$45,IO10&gt;=IR$49,IN10&lt;&gt;""),AND(JP10&gt;=JT$45,JQ10&gt;=JT$49,JP10&lt;&gt;""),AND(KR10&gt;=KV$45,KS10&gt;=KV$49,KR10&lt;&gt;""),AND(LT10&gt;=LX$45,LU10&gt;=LX$49,LT10&lt;&gt;""),AND(MV10&gt;=MZ$45,MW10&gt;=MZ$49,MV10&lt;&gt;""),AND(NX10&gt;=OB$45,NY10&gt;=OB$49,NX10&lt;&gt;""),AND(OZ10&gt;=PD$45,PA10&gt;=PD$49,OZ10&lt;&gt;""),AND(QB10&gt;=QF$45,QC10&gt;=QF$49,QB10&lt;&gt;"")),"Merit",IF(OR(AND(AU10&gt;=AY$44,AV10&gt;=AY$48,AU10&lt;&gt;"",AQ10=""),AND(BX10&gt;=CB$44,BY10&gt;=CB$48,BX10&lt;&gt;"",BT10=""),AND(DA10&gt;=DE$44,DB10&gt;=DE$48,DA10&lt;&gt;"",CW10=""),AND(EF10&gt;=EJ$44,EG10&gt;=EJ$48,EF10&lt;&gt;""),AND(FH10&gt;=FL$44,FI10&gt;=FL$48,FH10&lt;&gt;""),AND(GJ10&gt;=GN$44,GK10&gt;=GN$48,GJ10&lt;&gt;""),AND(HL10&gt;=HP$44,HM10&gt;=HP$48,HL10&lt;&gt;""),AND(IN10&gt;=IR$44,IO10&gt;=IR$48,IN10&lt;&gt;""),AND(JP10&gt;=JT$44,JQ10&gt;=JT$48,JP10&lt;&gt;""),AND(KR10&gt;=KV$44,KS10&gt;=KV$48,KR10&lt;&gt;""),AND(LT10&gt;=LX$44,LU10&gt;=LX$48,LT10&lt;&gt;""),AND(MV10&gt;=MZ$44,MW10&gt;=MZ$48,MV10&lt;&gt;""),AND(NX10&gt;=OB$44,NY10&gt;=OB$48,NX10&lt;&gt;""),AND(OZ10&gt;=PD$44,PA10&gt;=PD$48,OZ10&lt;&gt;""),AND(QB10&gt;=QF$44,QC10&gt;=QF$48,QB10&lt;&gt;"")),"Excellence",IF(K10="P","Worlds Team",IF(H10="P","National Team","")))))</f>
        <v>National Team</v>
      </c>
      <c r="K10" s="3" t="str">
        <f>IF(OR(AND(AU10&gt;=AY$43,AV10&gt;=AY$47,AU10&lt;&gt;"",AQ10=""),AND(BX10&gt;=CB$43,BY10&gt;=CB$47,BX10&lt;&gt;"",BT10=""),AND(DA10&gt;=DE$43,DB10&gt;=DE$47,DA10&lt;&gt;"",CW10=""),AND(EF10&gt;=EJ$43,EG10&gt;=EJ$47,EF10&lt;&gt;""),AND(FH10&gt;=FL$43,FI10&gt;=FL$47,FH10&lt;&gt;""),AND(GJ10&gt;=GN$43,GK10&gt;=GN$47,GJ10&lt;&gt;""),AND(HL10&gt;=HP$43,HM10&gt;=HP$47,HL10&lt;&gt;""),AND(IN10&gt;=IR$43,IO10&gt;=IR$47,IN10&lt;&gt;""),AND(JP10&gt;=JT$43,JQ10&gt;=JT$47,JP10&lt;&gt;""),AND(KR10&gt;=KV$43,KS10&gt;=KV$47,KR10&lt;&gt;""),AND(LT10&gt;=LX$43,LU10&gt;=LX$47,LT10&lt;&gt;""),AND(MV10&gt;=MZ$43,MW10&gt;=MZ$47,MV10&lt;&gt;""),AND(NX10&gt;=OB$43,NY10&gt;=OB$47,NX10&lt;&gt;""),AND(OZ10&gt;=PD$43,PA10&gt;=PD$47,OZ10&lt;&gt;""),AND(QB10&gt;=QF$43,QC10&gt;=QF$47,QB10&lt;&gt;"")),"P","")</f>
        <v/>
      </c>
      <c r="L10" s="8">
        <f>IF(COUNT(AS10,BV10,CY10)&gt;0,LARGE((AS10,BV10,CY10),1),0)</f>
        <v>51.29999999999999</v>
      </c>
      <c r="M10" s="8" t="str">
        <f>IF(L10=0,"",IF(L10=CY10,$CC$1,IF(L10=BV10,$AZ$1,IF(L10=AS10,$W$1,""))))</f>
        <v>2023 3rd Domestic Trial</v>
      </c>
      <c r="N10" s="8">
        <f>IF(COUNT(AS10,BV10,CY10)&gt;1,LARGE((AS10,BV10,CY10),2),0)</f>
        <v>51.2</v>
      </c>
      <c r="O10" s="8" t="str">
        <f>IF(N10=0,"",IF(N10=CY10,$CC$1,IF(N10=BV10,$AZ$1,IF(N10=AS10,$W$1,""))))</f>
        <v>2024 Nationals</v>
      </c>
      <c r="P10" s="8">
        <f>IF(COUNT(AT10,BW10,CZ10)&gt;0,LARGE((AT10,BW10,CZ10),1),0)</f>
        <v>26.400000000000002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51.8</v>
      </c>
      <c r="S10" s="8" t="str">
        <f>IF(R10=0,"",IF(R10=DD10,$CC$1,IF(R10=CA10,$AZ$1,IF(R10=AX10,$W$1,""))))</f>
        <v>2024 Nationals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>
        <v>18.3</v>
      </c>
      <c r="X10" s="19">
        <v>7.7</v>
      </c>
      <c r="Y10" s="19">
        <v>0.2</v>
      </c>
      <c r="Z10" s="19">
        <v>0.3</v>
      </c>
      <c r="AA10" s="19">
        <v>18.5</v>
      </c>
      <c r="AB10" s="19">
        <v>7.3</v>
      </c>
      <c r="AC10" s="19">
        <v>0.6</v>
      </c>
      <c r="AD10" s="19">
        <v>0</v>
      </c>
      <c r="AE10" s="19">
        <v>17.2</v>
      </c>
      <c r="AF10" s="19">
        <v>5.4</v>
      </c>
      <c r="AG10" s="19">
        <v>0</v>
      </c>
      <c r="AH10" s="19">
        <v>0.3</v>
      </c>
      <c r="AI10" s="19"/>
      <c r="AJ10" s="19"/>
      <c r="AK10" s="19"/>
      <c r="AL10" s="19"/>
      <c r="AM10" s="19"/>
      <c r="AN10" s="19"/>
      <c r="AO10" s="19"/>
      <c r="AP10" s="19"/>
      <c r="AQ10" s="27"/>
      <c r="AR10" s="40">
        <f>IF(SUM(X10,AB10)&gt;0,SUM(X10,AB10),"")</f>
        <v>15</v>
      </c>
      <c r="AS10" s="40">
        <f>IF(SUM(W10:X10,Z10:AB10,AD10)-Y10-AC10&gt;0,SUM(W10:X10,Z10:AB10,AD10)-Y10-AC10,"")</f>
        <v>51.29999999999999</v>
      </c>
      <c r="AT10" s="40">
        <f>IF(SUM(AE10:AF10,AH10)-AG10&gt;0,SUM(AE10:AF10,AH10)-AG10,"")</f>
        <v>22.900000000000002</v>
      </c>
      <c r="AU10" s="40">
        <f>IF(SUM(X10,AB10,AF10)&gt;0,SUM(X10,AB10,AF10),"")</f>
        <v>20.399999999999999</v>
      </c>
      <c r="AV10" s="40">
        <f>IF(SUM(AS10,AT10)&gt;0,SUM(AS10,AT10),"")</f>
        <v>74.199999999999989</v>
      </c>
      <c r="AW10" s="40" t="str">
        <f>IF(SUM(AJ10,AN10)&gt;0,SUM(AJ10,AN10),"")</f>
        <v/>
      </c>
      <c r="AX10" s="40" t="str">
        <f>IF(SUM(AI10:AJ10,AL10:AN10,AP10)-SUM(AK10,AO10)&gt;0,SUM(AI10:AJ10,AL10:AN10,AP10)-SUM(AK10,AO10),"")</f>
        <v/>
      </c>
      <c r="AY10" s="40">
        <f>IF(SUM(AS10,AT10,AX10)&gt;0,SUM(AS10,AT10,AX10),"")</f>
        <v>74.199999999999989</v>
      </c>
      <c r="AZ10" s="18">
        <v>17.8</v>
      </c>
      <c r="BA10" s="18">
        <v>6.9</v>
      </c>
      <c r="BB10" s="18">
        <v>0.2</v>
      </c>
      <c r="BC10" s="18">
        <v>0</v>
      </c>
      <c r="BD10" s="18">
        <v>18.399999999999999</v>
      </c>
      <c r="BE10" s="18">
        <v>8.1</v>
      </c>
      <c r="BF10" s="18">
        <v>0.2</v>
      </c>
      <c r="BG10" s="18">
        <v>0.3</v>
      </c>
      <c r="BH10" s="18">
        <v>18.600000000000001</v>
      </c>
      <c r="BI10" s="18">
        <v>7.5</v>
      </c>
      <c r="BJ10" s="18">
        <v>0</v>
      </c>
      <c r="BK10" s="18">
        <v>0.3</v>
      </c>
      <c r="BL10" s="18">
        <v>18.600000000000001</v>
      </c>
      <c r="BM10" s="18">
        <v>8.1</v>
      </c>
      <c r="BN10" s="18">
        <v>0.6</v>
      </c>
      <c r="BO10" s="18">
        <v>0.3</v>
      </c>
      <c r="BP10" s="18">
        <v>16.3</v>
      </c>
      <c r="BQ10" s="18">
        <v>9.6</v>
      </c>
      <c r="BR10" s="18">
        <v>1</v>
      </c>
      <c r="BS10" s="18">
        <v>0.3</v>
      </c>
      <c r="BT10" s="28"/>
      <c r="BU10" s="11">
        <f>IF(SUM(BA10,BE10)&gt;0,SUM(BA10,BE10),"")</f>
        <v>15</v>
      </c>
      <c r="BV10" s="11">
        <f>IF(SUM(AZ10:BA10,BC10:BE10,BG10)-BB10-BF10&gt;0,SUM(AZ10:BA10,BC10:BE10,BG10)-BB10-BF10,"")</f>
        <v>51.099999999999994</v>
      </c>
      <c r="BW10" s="11">
        <f>IF(SUM(BH10:BI10,BK10)-BJ10&gt;0,SUM(BH10:BI10,BK10)-BJ10,"")</f>
        <v>26.400000000000002</v>
      </c>
      <c r="BX10" s="11">
        <f>IF(SUM(BA10,BE10,BI10)&gt;0,SUM(BA10,BE10,BI10),"")</f>
        <v>22.5</v>
      </c>
      <c r="BY10" s="11">
        <f>IF(SUM(BV10,BW10)&gt;0,SUM(BV10,BW10),"")</f>
        <v>77.5</v>
      </c>
      <c r="BZ10" s="11">
        <f>IF(SUM(BM10,BQ10)&gt;0,SUM(BM10,BQ10),"")</f>
        <v>17.7</v>
      </c>
      <c r="CA10" s="11">
        <f>IF(SUM(BL10:BM10,BO10:BQ10,BS10)-SUM(BN10,BR10)&gt;0,SUM(BL10:BM10,BO10:BQ10,BS10)-SUM(BN10,BR10),"")</f>
        <v>51.6</v>
      </c>
      <c r="CB10" s="11">
        <f>IF(SUM(BV10,BW10,CA10)&gt;0,SUM(BV10,BW10,CA10),"")</f>
        <v>129.1</v>
      </c>
      <c r="CC10" s="19">
        <v>18.600000000000001</v>
      </c>
      <c r="CD10" s="19">
        <v>7.3</v>
      </c>
      <c r="CE10" s="19">
        <v>0.2</v>
      </c>
      <c r="CF10" s="19">
        <v>0</v>
      </c>
      <c r="CG10" s="19">
        <v>18.5</v>
      </c>
      <c r="CH10" s="19">
        <v>7.5</v>
      </c>
      <c r="CI10" s="19">
        <v>0.8</v>
      </c>
      <c r="CJ10" s="19">
        <v>0.3</v>
      </c>
      <c r="CK10" s="19">
        <v>18.600000000000001</v>
      </c>
      <c r="CL10" s="19">
        <v>4.4000000000000004</v>
      </c>
      <c r="CM10" s="19">
        <v>1</v>
      </c>
      <c r="CN10" s="19">
        <v>0</v>
      </c>
      <c r="CO10" s="19">
        <v>18.3</v>
      </c>
      <c r="CP10" s="19">
        <v>7.3</v>
      </c>
      <c r="CQ10" s="19">
        <v>0</v>
      </c>
      <c r="CR10" s="19">
        <v>0</v>
      </c>
      <c r="CS10" s="19">
        <v>18.399999999999999</v>
      </c>
      <c r="CT10" s="19">
        <v>7.5</v>
      </c>
      <c r="CU10" s="19">
        <v>0</v>
      </c>
      <c r="CV10" s="19">
        <v>0.3</v>
      </c>
      <c r="CW10" s="27"/>
      <c r="CX10" s="40">
        <f>IF(SUM(CD10,CH10)&gt;0,SUM(CD10,CH10),"")</f>
        <v>14.8</v>
      </c>
      <c r="CY10" s="40">
        <f>IF(SUM(CC10:CD10,CF10:CH10,CJ10)-CE10-CI10&gt;0,SUM(CC10:CD10,CF10:CH10,CJ10)-CE10-CI10,"")</f>
        <v>51.2</v>
      </c>
      <c r="CZ10" s="40">
        <f>IF(SUM(CK10:CL10,CN10)-CM10&gt;0,SUM(CK10:CL10,CN10)-CM10,"")</f>
        <v>22</v>
      </c>
      <c r="DA10" s="40">
        <f>IF(SUM(CD10,CH10,CL10)&gt;0,SUM(CD10,CH10,CL10),"")</f>
        <v>19.200000000000003</v>
      </c>
      <c r="DB10" s="40">
        <f>IF(SUM(CY10,CZ10)&gt;0,SUM(CY10,CZ10),"")</f>
        <v>73.2</v>
      </c>
      <c r="DC10" s="40">
        <f>IF(SUM(CP10,CT10)&gt;0,SUM(CP10,CT10),"")</f>
        <v>14.8</v>
      </c>
      <c r="DD10" s="40">
        <f>IF(SUM(CO10:CP10,CR10:CT10,CV10)-SUM(CQ10,CU10)&gt;0,SUM(CO10:CP10,CR10:CT10,CV10)-SUM(CQ10,CU10),"")</f>
        <v>51.8</v>
      </c>
      <c r="DE10" s="40">
        <f>IF(SUM(CY10,CZ10,DD10)&gt;0,SUM(CY10,CZ10,DD10),"")</f>
        <v>125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>
        <v>17.5</v>
      </c>
      <c r="HR10" s="17">
        <v>2.8</v>
      </c>
      <c r="HS10" s="17">
        <v>0</v>
      </c>
      <c r="HT10" s="17">
        <v>0</v>
      </c>
      <c r="HU10" s="17">
        <v>17.2</v>
      </c>
      <c r="HV10" s="17">
        <v>5.0999999999999996</v>
      </c>
      <c r="HW10" s="17">
        <v>0</v>
      </c>
      <c r="HX10" s="17">
        <v>0</v>
      </c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>
        <f>IF(SUM(HR10,HV10)&gt;0,SUM(HR10,HV10),"")</f>
        <v>7.8999999999999995</v>
      </c>
      <c r="IL10" s="40">
        <f>IF(SUM(HQ10:HR10,HT10:HV10,HX10)-HS10-HW10&gt;0,SUM(HQ10:HR10,HT10:HV10,HX10)-HS10-HW10,"")</f>
        <v>42.6</v>
      </c>
      <c r="IM10" s="40" t="str">
        <f>IF(SUM(HY10:HZ10,IB10)-IA10&gt;0,SUM(HY10:HZ10,IB10)-IA10,"")</f>
        <v/>
      </c>
      <c r="IN10" s="40">
        <f>IF(SUM(HR10,HV10,HZ10)&gt;0,SUM(HR10,HV10,HZ10),"")</f>
        <v>7.8999999999999995</v>
      </c>
      <c r="IO10" s="40">
        <f>IF(SUM(IL10,IM10)&gt;0,SUM(IL10,IM10),"")</f>
        <v>42.6</v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>
        <f>IF(SUM(IL10,IM10,IQ10)&gt;0,SUM(IL10,IM10,IQ10),"")</f>
        <v>42.6</v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18.200000000000003</v>
      </c>
      <c r="QH10" s="22">
        <f>IF($CW10="P",CD10,(CD10+BA10)/2)</f>
        <v>7.1</v>
      </c>
      <c r="QI10" s="22">
        <f>IF($CW10="P",CE10,(CE10+BB10)/2)</f>
        <v>0.2</v>
      </c>
      <c r="QJ10" s="22">
        <f>IF($CW10="P",CF10,(CF10+BC10)/2)</f>
        <v>0</v>
      </c>
      <c r="QK10" s="22">
        <f>IF($CW10="P",CG10,(CG10+BD10)/2)</f>
        <v>18.45</v>
      </c>
      <c r="QL10" s="22">
        <f>IF($CW10="P",CH10,(CH10+BE10)/2)</f>
        <v>7.8</v>
      </c>
      <c r="QM10" s="22">
        <f>IF($CW10="P",CI10,(CI10+BF10)/2)</f>
        <v>0.5</v>
      </c>
      <c r="QN10" s="22">
        <f>IF($CW10="P",CJ10,(CJ10+BG10)/2)</f>
        <v>0.3</v>
      </c>
      <c r="QO10" s="22">
        <f>IF($CW10="P",CK10,(CK10+BH10)/2)</f>
        <v>18.600000000000001</v>
      </c>
      <c r="QP10" s="22">
        <f>IF($CW10="P",CL10,(CL10+BI10)/2)</f>
        <v>5.95</v>
      </c>
      <c r="QQ10" s="22">
        <f>IF($CW10="P",CM10,(CM10+BJ10)/2)</f>
        <v>0.5</v>
      </c>
      <c r="QR10" s="22">
        <f>IF($CW10="P",CN10,(CN10+BK10)/2)</f>
        <v>0.15</v>
      </c>
      <c r="QS10" s="22">
        <f>IF($CW10="P",CO10,(CO10+BL10)/2)</f>
        <v>18.450000000000003</v>
      </c>
      <c r="QT10" s="22">
        <f>IF($CW10="P",CP10,(CP10+BM10)/2)</f>
        <v>7.6999999999999993</v>
      </c>
      <c r="QU10" s="22">
        <f>IF($CW10="P",CQ10,(CQ10+BN10)/2)</f>
        <v>0.3</v>
      </c>
      <c r="QV10" s="22">
        <f>IF($CW10="P",CR10,(CR10+BO10)/2)</f>
        <v>0.15</v>
      </c>
      <c r="QW10" s="22">
        <f>IF($CW10="P",CS10,(CS10+BP10)/2)</f>
        <v>17.350000000000001</v>
      </c>
      <c r="QX10" s="22">
        <f>IF($CW10="P",CT10,(CT10+BQ10)/2)</f>
        <v>8.5500000000000007</v>
      </c>
      <c r="QY10" s="22">
        <f>IF($CW10="P",CU10,(CU10+BR10)/2)</f>
        <v>0.5</v>
      </c>
      <c r="QZ10" s="22">
        <f>IF($CW10="P",CV10,(CV10+BS10)/2)</f>
        <v>0.3</v>
      </c>
      <c r="RA10" s="27" t="s">
        <v>46</v>
      </c>
      <c r="RB10" s="40">
        <f>IF(SUM(QH10,QL10)&gt;0,SUM(QH10,QL10),"")</f>
        <v>14.899999999999999</v>
      </c>
      <c r="RC10" s="40">
        <f>IF(SUM(QG10:QH10,QJ10:QL10,QN10)-QI10-QM10&gt;0,SUM(QG10:QH10,QJ10:QL10,QN10)-QI10-QM10,"")</f>
        <v>51.149999999999991</v>
      </c>
      <c r="RD10" s="40">
        <f>IF(SUM(QO10:QP10,QR10)-QQ10&gt;0,SUM(QO10:QP10,QR10)-QQ10,"")</f>
        <v>24.2</v>
      </c>
      <c r="RE10" s="40">
        <f>IF(SUM(QH10,QL10,QP10)&gt;0,SUM(QH10,QL10,QP10),"")</f>
        <v>20.849999999999998</v>
      </c>
      <c r="RF10" s="40">
        <f>IF(SUM(RC10,RD10)&gt;0,SUM(RC10,RD10),"")</f>
        <v>75.349999999999994</v>
      </c>
      <c r="RG10" s="40">
        <f>IF(SUM(QT10,QX10)&gt;0,SUM(QT10,QX10),"")</f>
        <v>16.25</v>
      </c>
      <c r="RH10" s="40">
        <f>IF(SUM(QS10:QT10,QV10:QX10,QZ10)-SUM(QU10,QY10)&gt;0,SUM(QS10:QT10,QV10:QX10,QZ10)-SUM(QU10,QY10),"")</f>
        <v>51.7</v>
      </c>
      <c r="RI10" s="40">
        <f>IF(SUM(RC10,RD10,RH10)&gt;0,SUM(RC10,RD10,RH10),"")</f>
        <v>127.05</v>
      </c>
    </row>
    <row r="11" spans="1:477" x14ac:dyDescent="0.2">
      <c r="A11" s="4" cm="1">
        <f t="array" ref="A11">IF(AND(J11&lt;&gt;"",J11&lt;&gt;"No DD"),SUMPRODUCT((J$4:J$40&lt;&gt;"")*(J$4:J$40&lt;&gt;"No DD")*(F$4:F$40&gt;F11))+1,IF(J11="No DD",SUMPRODUCT((J$4:J$40="No DD")*(F$4:F$40&gt;F11))+1+SUMPRODUCT((J$4:J$40&lt;&gt;"")*(J$4:J$40&lt;&gt;"No DD")),""))</f>
        <v>8</v>
      </c>
      <c r="B11" s="4" t="str" cm="1">
        <f t="array" ref="B11">IF(AND(J11&lt;&gt;"",J11&lt;&gt;"No DD",G11=""),SUMPRODUCT((J$4:J$40&lt;&gt;"")*(J$4:J$40&lt;&gt;"No DD")*(G$4:G$40="")*(F$4:F$40&gt;F11))+1,IF(J11="No DD",SUMPRODUCT((J$4:J$40="No DD")*(F$4:F$40&gt;F11)*(G$4:G$40=""))+1+SUMPRODUCT((J$4:J$40&lt;&gt;"")*(G$4:G$40="")*(J$4:J$40&lt;&gt;"No DD")),""))</f>
        <v/>
      </c>
      <c r="C11" s="5" t="s">
        <v>185</v>
      </c>
      <c r="D11" s="4" t="s">
        <v>5</v>
      </c>
      <c r="E11" s="4">
        <v>2007</v>
      </c>
      <c r="F11" s="9">
        <f>SUM(L11:T11)+SUM(L11:Q11)*0.0000001+SUM(L11)*0.0000000000001</f>
        <v>180.10001277000512</v>
      </c>
      <c r="G11" s="66" t="s">
        <v>46</v>
      </c>
      <c r="H11" s="3" t="str">
        <f>IF(OR(AND(AR11&gt;=AY$42,AS11&gt;=AY$46,AR11&lt;&gt;"",AQ11=""),AND(AW11&gt;=AY$42,AX11&gt;=AY$46,AW11&lt;&gt;"",AQ11=""),AND(BU11&gt;=CB$42,BV11&gt;=CB$46,BU11&lt;&gt;"",BT11=""),AND(BZ11&gt;=CB$42,CA11&gt;=CB$46,BZ11&lt;&gt;"",BT11=""),AND(CX11&gt;=DE$42,CY11&gt;=DE$46,CX11&lt;&gt;"",CW11=""),AND(DC11&gt;=DE$42,DD11&gt;=DE$46,DC11&lt;&gt;""),AND(EC11&gt;=EJ$42,ED11&gt;=EJ$46,EC11&lt;&gt;""),AND(EH11&gt;=EJ$42,EI11&gt;=EJ$46,EH11&lt;&gt;""),AND(FE11&gt;=FL$42,FF11&gt;=FL$46,FE11&lt;&gt;""),AND(FJ11&gt;=FL$42,FK11&gt;=FL$46,FJ11&lt;&gt;""),AND(GG11&gt;=GN$42,GH11&gt;=GN$46,GG11&lt;&gt;""),AND(GL11&gt;=GN$42,GM11&gt;=GN$46,GL11&lt;&gt;""),AND(HI11&gt;=HP$42,HJ11&gt;=HP$46,HI11&lt;&gt;""),AND(HN11&gt;=HP$42,HO11&gt;=HP$46,HN11&lt;&gt;""),AND(IK11&gt;=IR$42,IL11&gt;=IR$46,IK11&lt;&gt;""),AND(IP11&gt;=IR$42,IQ11&gt;=IR$46,IP11&lt;&gt;""),AND(JM11&gt;=JT$42,JN11&gt;=JT$46,JM11&lt;&gt;""),AND(JR11&gt;=JT$42,JS11&gt;=JT$46,JR11&lt;&gt;""),AND(KO11&gt;=KV$42,KP11&gt;=KV$46,KO11&lt;&gt;""),AND(KT11&gt;=KV$42,KU11&gt;=KV$46,KT11&lt;&gt;""),AND(LQ11&gt;=LX$42,LR11&gt;=LX$46,LQ11&lt;&gt;""),AND(LV11&gt;=LX$42,LW11&gt;=LX$46,LV11&lt;&gt;""),AND(MS11&gt;=MZ$42,MT11&gt;=MZ$46,MS11&lt;&gt;""),AND(MX11&gt;=MZ$42,MY11&gt;=MZ$46,MX11&lt;&gt;""),AND(NU11&gt;=OB$42,NV11&gt;=OB$46,NU11&lt;&gt;""),AND(NZ11&gt;=OB$42,OA11&gt;=OB$46,NZ11&lt;&gt;""),AND(OW11&gt;=PD$42,OX11&gt;=PD$46,OW11&lt;&gt;""),AND(PB11&gt;=PD$42,PC11&gt;=PD$46,PB11&lt;&gt;""),AND(PY11&gt;=QF$42,PZ11&gt;=QF$46,PY11&lt;&gt;""),AND(QD11&gt;=QF$42,QE11&gt;=QF$46,QD11&lt;&gt;"")),"P","")</f>
        <v>P</v>
      </c>
      <c r="I11" s="3" t="str">
        <f>IF(OR(AND(AS11&gt;=AY$46,AS11&lt;&gt;"",AQ11=""),AND(AX11&gt;=AY$46,AX11&lt;&gt;"",AQ11=""),AND(BV11&gt;=CB$46,BV11&lt;&gt;"",BT11=""),AND(CA11&gt;=CB$46,CA11&lt;&gt;"",BT11=""),AND(CY11&gt;=DE$46,CY11&lt;&gt;"",CW11=""),AND(DD11&gt;=DE$46,DD11&lt;&gt;"",CW11=""),AND(ED11&gt;=EJ$46,ED11&lt;&gt;""),AND(EI11&gt;=EJ$46,EI11&lt;&gt;""),AND(FF11&gt;=FL$46,FF11&lt;&gt;""),AND(FK11&gt;=FL$46,FK11&lt;&gt;""),AND(GH11&gt;=GN$46,GH11&lt;&gt;""),AND(GM11&gt;=GN$46,GM11&lt;&gt;""),AND(HJ11&gt;=HP$46,HJ11&lt;&gt;""),AND(HO11&gt;=HP$46,HO11&lt;&gt;""),AND(IL11&gt;=IR$46,IL11&lt;&gt;""),AND(IQ11&gt;=IR$46,IQ11&lt;&gt;""),AND(JN11&gt;=JT$46,JN11&lt;&gt;""),AND(JS11&gt;=JT$46,JS11&lt;&gt;""),AND(KP11&gt;=KV$46,KP11&lt;&gt;""),AND(KU11&gt;=KV$46,KU11&lt;&gt;""),AND(LR11&gt;=LX$46,LR11&lt;&gt;""),AND(LW11&gt;=LX$46,LW11&lt;&gt;""),AND(MT11&gt;=MZ$46,MT11&lt;&gt;""),AND(MY11&gt;=MZ$46,MY11&lt;&gt;""),AND(NV11&gt;=OB$46,NV11&lt;&gt;""),AND(OA11&gt;=OB$46,OA11&lt;&gt;""),AND(OX11&gt;=PD$46,OX11&lt;&gt;""),AND(PC11&gt;=PD$46,PC11&lt;&gt;""),AND(PZ11&gt;=QF$46,PZ11&lt;&gt;""),AND(QE11&gt;=QF$46,QE11&lt;&gt;"")),"P","")</f>
        <v>P</v>
      </c>
      <c r="J11" s="36" t="str">
        <f>IF(AND(I11="P",H11=""),"No DD",IF(OR(AND(AU11&gt;=AY$45,AV11&gt;=AY$49,AU11&lt;&gt;"",AQ11=""),AND(BX11&gt;=CB$45,BY11&gt;=CB$49,BX11&lt;&gt;"",BT11=""),AND(DA11&gt;=DE$45,DB11&gt;=DE$49,DA11&lt;&gt;"",CW11=""),AND(EF11&gt;=EJ$45,EG11&gt;=EJ$49,EF11&lt;&gt;""),AND(FH11&gt;=FL$45,FI11&gt;=FL$49,FH11&lt;&gt;""),AND(GJ11&gt;=GN$45,GK11&gt;=GN$49,GJ11&lt;&gt;""),AND(HL11&gt;=HP$45,HM11&gt;=HP$49,HL11&lt;&gt;""),AND(IN11&gt;=IR$45,IO11&gt;=IR$49,IN11&lt;&gt;""),AND(JP11&gt;=JT$45,JQ11&gt;=JT$49,JP11&lt;&gt;""),AND(KR11&gt;=KV$45,KS11&gt;=KV$49,KR11&lt;&gt;""),AND(LT11&gt;=LX$45,LU11&gt;=LX$49,LT11&lt;&gt;""),AND(MV11&gt;=MZ$45,MW11&gt;=MZ$49,MV11&lt;&gt;""),AND(NX11&gt;=OB$45,NY11&gt;=OB$49,NX11&lt;&gt;""),AND(OZ11&gt;=PD$45,PA11&gt;=PD$49,OZ11&lt;&gt;""),AND(QB11&gt;=QF$45,QC11&gt;=QF$49,QB11&lt;&gt;"")),"Merit",IF(OR(AND(AU11&gt;=AY$44,AV11&gt;=AY$48,AU11&lt;&gt;"",AQ11=""),AND(BX11&gt;=CB$44,BY11&gt;=CB$48,BX11&lt;&gt;"",BT11=""),AND(DA11&gt;=DE$44,DB11&gt;=DE$48,DA11&lt;&gt;"",CW11=""),AND(EF11&gt;=EJ$44,EG11&gt;=EJ$48,EF11&lt;&gt;""),AND(FH11&gt;=FL$44,FI11&gt;=FL$48,FH11&lt;&gt;""),AND(GJ11&gt;=GN$44,GK11&gt;=GN$48,GJ11&lt;&gt;""),AND(HL11&gt;=HP$44,HM11&gt;=HP$48,HL11&lt;&gt;""),AND(IN11&gt;=IR$44,IO11&gt;=IR$48,IN11&lt;&gt;""),AND(JP11&gt;=JT$44,JQ11&gt;=JT$48,JP11&lt;&gt;""),AND(KR11&gt;=KV$44,KS11&gt;=KV$48,KR11&lt;&gt;""),AND(LT11&gt;=LX$44,LU11&gt;=LX$48,LT11&lt;&gt;""),AND(MV11&gt;=MZ$44,MW11&gt;=MZ$48,MV11&lt;&gt;""),AND(NX11&gt;=OB$44,NY11&gt;=OB$48,NX11&lt;&gt;""),AND(OZ11&gt;=PD$44,PA11&gt;=PD$48,OZ11&lt;&gt;""),AND(QB11&gt;=QF$44,QC11&gt;=QF$48,QB11&lt;&gt;"")),"Excellence",IF(K11="P","Worlds Team",IF(H11="P","National Team","")))))</f>
        <v>National Team</v>
      </c>
      <c r="K11" s="3" t="str">
        <f>IF(OR(AND(AU11&gt;=AY$43,AV11&gt;=AY$47,AU11&lt;&gt;"",AQ11=""),AND(BX11&gt;=CB$43,BY11&gt;=CB$47,BX11&lt;&gt;"",BT11=""),AND(DA11&gt;=DE$43,DB11&gt;=DE$47,DA11&lt;&gt;"",CW11=""),AND(EF11&gt;=EJ$43,EG11&gt;=EJ$47,EF11&lt;&gt;""),AND(FH11&gt;=FL$43,FI11&gt;=FL$47,FH11&lt;&gt;""),AND(GJ11&gt;=GN$43,GK11&gt;=GN$47,GJ11&lt;&gt;""),AND(HL11&gt;=HP$43,HM11&gt;=HP$47,HL11&lt;&gt;""),AND(IN11&gt;=IR$43,IO11&gt;=IR$47,IN11&lt;&gt;""),AND(JP11&gt;=JT$43,JQ11&gt;=JT$47,JP11&lt;&gt;""),AND(KR11&gt;=KV$43,KS11&gt;=KV$47,KR11&lt;&gt;""),AND(LT11&gt;=LX$43,LU11&gt;=LX$47,LT11&lt;&gt;""),AND(MV11&gt;=MZ$43,MW11&gt;=MZ$47,MV11&lt;&gt;""),AND(NX11&gt;=OB$43,NY11&gt;=OB$47,NX11&lt;&gt;""),AND(OZ11&gt;=PD$43,PA11&gt;=PD$47,OZ11&lt;&gt;""),AND(QB11&gt;=QF$43,QC11&gt;=QF$47,QB11&lt;&gt;"")),"P","")</f>
        <v/>
      </c>
      <c r="L11" s="8">
        <f>IF(COUNT(AS11,BV11,CY11)&gt;0,LARGE((AS11,BV11,CY11),1),0)</f>
        <v>51.1</v>
      </c>
      <c r="M11" s="8" t="str">
        <f>IF(L11=0,"",IF(L11=CY11,$CC$1,IF(L11=BV11,$AZ$1,IF(L11=AS11,$W$1,""))))</f>
        <v>2023 3rd Domestic Trial</v>
      </c>
      <c r="N11" s="8">
        <f>IF(COUNT(AS11,BV11,CY11)&gt;1,LARGE((AS11,BV11,CY11),2),0)</f>
        <v>50.5</v>
      </c>
      <c r="O11" s="8" t="str">
        <f>IF(N11=0,"",IF(N11=CY11,$CC$1,IF(N11=BV11,$AZ$1,IF(N11=AS11,$W$1,""))))</f>
        <v>2024 Nationals</v>
      </c>
      <c r="P11" s="8">
        <f>IF(COUNT(AT11,BW11,CZ11)&gt;0,LARGE((AT11,BW11,CZ11),1),0)</f>
        <v>26.099999999999998</v>
      </c>
      <c r="Q11" s="8" t="str">
        <f>IF(P11=0,"",IF(P11=CZ11,$CC$1,IF(P11=BW11,$AZ$1,IF(P11=AT11,$W$1,""))))</f>
        <v>2024 Elite Canada</v>
      </c>
      <c r="R11" s="8">
        <f>IF(MAX(AX11,CA11,DD11)&gt;0,MAX(AX11,CA11,DD11),0)</f>
        <v>52.400000000000006</v>
      </c>
      <c r="S11" s="8" t="str">
        <f>IF(R11=0,"",IF(R11=DD11,$CC$1,IF(R11=CA11,$AZ$1,IF(R11=AX11,$W$1,""))))</f>
        <v>2024 Elite Canada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19.100000000000001</v>
      </c>
      <c r="X11" s="19">
        <v>7.2</v>
      </c>
      <c r="Y11" s="19">
        <v>0.6</v>
      </c>
      <c r="Z11" s="19">
        <v>0</v>
      </c>
      <c r="AA11" s="19">
        <v>18.8</v>
      </c>
      <c r="AB11" s="19">
        <v>7.2</v>
      </c>
      <c r="AC11" s="19">
        <v>0.6</v>
      </c>
      <c r="AD11" s="19">
        <v>0</v>
      </c>
      <c r="AE11" s="19">
        <v>17.899999999999999</v>
      </c>
      <c r="AF11" s="19">
        <v>6</v>
      </c>
      <c r="AG11" s="19">
        <v>1</v>
      </c>
      <c r="AH11" s="19">
        <v>0</v>
      </c>
      <c r="AI11" s="19">
        <v>18.399999999999999</v>
      </c>
      <c r="AJ11" s="19">
        <v>7.2</v>
      </c>
      <c r="AK11" s="19">
        <v>0.6</v>
      </c>
      <c r="AL11" s="19">
        <v>0</v>
      </c>
      <c r="AM11" s="19">
        <v>0</v>
      </c>
      <c r="AN11" s="19">
        <v>0</v>
      </c>
      <c r="AO11" s="19">
        <v>0</v>
      </c>
      <c r="AP11" s="19">
        <v>0</v>
      </c>
      <c r="AQ11" s="27"/>
      <c r="AR11" s="40">
        <f>IF(SUM(X11,AB11)&gt;0,SUM(X11,AB11),"")</f>
        <v>14.4</v>
      </c>
      <c r="AS11" s="40">
        <f>IF(SUM(W11:X11,Z11:AB11,AD11)-Y11-AC11&gt;0,SUM(W11:X11,Z11:AB11,AD11)-Y11-AC11,"")</f>
        <v>51.1</v>
      </c>
      <c r="AT11" s="40">
        <f>IF(SUM(AE11:AF11,AH11)-AG11&gt;0,SUM(AE11:AF11,AH11)-AG11,"")</f>
        <v>22.9</v>
      </c>
      <c r="AU11" s="40">
        <f>IF(SUM(X11,AB11,AF11)&gt;0,SUM(X11,AB11,AF11),"")</f>
        <v>20.399999999999999</v>
      </c>
      <c r="AV11" s="40">
        <f>IF(SUM(AS11,AT11)&gt;0,SUM(AS11,AT11),"")</f>
        <v>74</v>
      </c>
      <c r="AW11" s="40">
        <f>IF(SUM(AJ11,AN11)&gt;0,SUM(AJ11,AN11),"")</f>
        <v>7.2</v>
      </c>
      <c r="AX11" s="40">
        <f>IF(SUM(AI11:AJ11,AL11:AN11,AP11)-SUM(AK11,AO11)&gt;0,SUM(AI11:AJ11,AL11:AN11,AP11)-SUM(AK11,AO11),"")</f>
        <v>24.999999999999996</v>
      </c>
      <c r="AY11" s="40">
        <f>IF(SUM(AS11,AT11,AX11)&gt;0,SUM(AS11,AT11,AX11),"")</f>
        <v>99</v>
      </c>
      <c r="AZ11" s="18">
        <v>18.399999999999999</v>
      </c>
      <c r="BA11" s="18">
        <v>7.2</v>
      </c>
      <c r="BB11" s="18">
        <v>1</v>
      </c>
      <c r="BC11" s="18">
        <v>0</v>
      </c>
      <c r="BD11" s="18">
        <v>18.5</v>
      </c>
      <c r="BE11" s="18">
        <v>7.2</v>
      </c>
      <c r="BF11" s="18">
        <v>0.2</v>
      </c>
      <c r="BG11" s="18">
        <v>0</v>
      </c>
      <c r="BH11" s="18">
        <v>18.899999999999999</v>
      </c>
      <c r="BI11" s="18">
        <v>7.2</v>
      </c>
      <c r="BJ11" s="18">
        <v>0</v>
      </c>
      <c r="BK11" s="18">
        <v>0</v>
      </c>
      <c r="BL11" s="18">
        <v>18.600000000000001</v>
      </c>
      <c r="BM11" s="18">
        <v>7.2</v>
      </c>
      <c r="BN11" s="18">
        <v>0.2</v>
      </c>
      <c r="BO11" s="18">
        <v>0</v>
      </c>
      <c r="BP11" s="18">
        <v>18.600000000000001</v>
      </c>
      <c r="BQ11" s="18">
        <v>8.4</v>
      </c>
      <c r="BR11" s="18">
        <v>0.2</v>
      </c>
      <c r="BS11" s="18">
        <v>0</v>
      </c>
      <c r="BT11" s="28"/>
      <c r="BU11" s="11">
        <f>IF(SUM(BA11,BE11)&gt;0,SUM(BA11,BE11),"")</f>
        <v>14.4</v>
      </c>
      <c r="BV11" s="11">
        <f>IF(SUM(AZ11:BA11,BC11:BE11,BG11)-BB11-BF11&gt;0,SUM(AZ11:BA11,BC11:BE11,BG11)-BB11-BF11,"")</f>
        <v>50.099999999999994</v>
      </c>
      <c r="BW11" s="11">
        <f>IF(SUM(BH11:BI11,BK11)-BJ11&gt;0,SUM(BH11:BI11,BK11)-BJ11,"")</f>
        <v>26.099999999999998</v>
      </c>
      <c r="BX11" s="11">
        <f>IF(SUM(BA11,BE11,BI11)&gt;0,SUM(BA11,BE11,BI11),"")</f>
        <v>21.6</v>
      </c>
      <c r="BY11" s="11">
        <f>IF(SUM(BV11,BW11)&gt;0,SUM(BV11,BW11),"")</f>
        <v>76.199999999999989</v>
      </c>
      <c r="BZ11" s="11">
        <f>IF(SUM(BM11,BQ11)&gt;0,SUM(BM11,BQ11),"")</f>
        <v>15.600000000000001</v>
      </c>
      <c r="CA11" s="11">
        <f>IF(SUM(BL11:BM11,BO11:BQ11,BS11)-SUM(BN11,BR11)&gt;0,SUM(BL11:BM11,BO11:BQ11,BS11)-SUM(BN11,BR11),"")</f>
        <v>52.400000000000006</v>
      </c>
      <c r="CB11" s="11">
        <f>IF(SUM(BV11,BW11,CA11)&gt;0,SUM(BV11,BW11,CA11),"")</f>
        <v>128.6</v>
      </c>
      <c r="CC11" s="19">
        <v>16.5</v>
      </c>
      <c r="CD11" s="19">
        <v>8.1</v>
      </c>
      <c r="CE11" s="19">
        <v>0.2</v>
      </c>
      <c r="CF11" s="19">
        <v>0</v>
      </c>
      <c r="CG11" s="19">
        <v>18.899999999999999</v>
      </c>
      <c r="CH11" s="19">
        <v>7.2</v>
      </c>
      <c r="CI11" s="19">
        <v>0</v>
      </c>
      <c r="CJ11" s="19">
        <v>0</v>
      </c>
      <c r="CK11" s="19">
        <v>18.7</v>
      </c>
      <c r="CL11" s="19">
        <v>7.2</v>
      </c>
      <c r="CM11" s="19">
        <v>0.6</v>
      </c>
      <c r="CN11" s="19">
        <v>0.3</v>
      </c>
      <c r="CO11" s="19">
        <v>18.600000000000001</v>
      </c>
      <c r="CP11" s="19">
        <v>7.2</v>
      </c>
      <c r="CQ11" s="19">
        <v>1</v>
      </c>
      <c r="CR11" s="19">
        <v>0.3</v>
      </c>
      <c r="CS11" s="19">
        <v>0</v>
      </c>
      <c r="CT11" s="19">
        <v>0</v>
      </c>
      <c r="CU11" s="19">
        <v>0</v>
      </c>
      <c r="CV11" s="19">
        <v>0</v>
      </c>
      <c r="CW11" s="27"/>
      <c r="CX11" s="40">
        <f>IF(SUM(CD11,CH11)&gt;0,SUM(CD11,CH11),"")</f>
        <v>15.3</v>
      </c>
      <c r="CY11" s="40">
        <f>IF(SUM(CC11:CD11,CF11:CH11,CJ11)-CE11-CI11&gt;0,SUM(CC11:CD11,CF11:CH11,CJ11)-CE11-CI11,"")</f>
        <v>50.5</v>
      </c>
      <c r="CZ11" s="40">
        <f>IF(SUM(CK11:CL11,CN11)-CM11&gt;0,SUM(CK11:CL11,CN11)-CM11,"")</f>
        <v>25.599999999999998</v>
      </c>
      <c r="DA11" s="40">
        <f>IF(SUM(CD11,CH11,CL11)&gt;0,SUM(CD11,CH11,CL11),"")</f>
        <v>22.5</v>
      </c>
      <c r="DB11" s="40">
        <f>IF(SUM(CY11,CZ11)&gt;0,SUM(CY11,CZ11),"")</f>
        <v>76.099999999999994</v>
      </c>
      <c r="DC11" s="40">
        <f>IF(SUM(CP11,CT11)&gt;0,SUM(CP11,CT11),"")</f>
        <v>7.2</v>
      </c>
      <c r="DD11" s="40">
        <f>IF(SUM(CO11:CP11,CR11:CT11,CV11)-SUM(CQ11,CU11)&gt;0,SUM(CO11:CP11,CR11:CT11,CV11)-SUM(CQ11,CU11),"")</f>
        <v>25.1</v>
      </c>
      <c r="DE11" s="40">
        <f>IF(SUM(CY11,CZ11,DD11)&gt;0,SUM(CY11,CZ11,DD11),"")</f>
        <v>101.19999999999999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>
        <v>18.8</v>
      </c>
      <c r="HR11" s="17">
        <v>8</v>
      </c>
      <c r="HS11" s="17">
        <v>0</v>
      </c>
      <c r="HT11" s="17">
        <v>0</v>
      </c>
      <c r="HU11" s="17">
        <v>17.3</v>
      </c>
      <c r="HV11" s="17">
        <v>4</v>
      </c>
      <c r="HW11" s="17">
        <v>0</v>
      </c>
      <c r="HX11" s="17">
        <v>0</v>
      </c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>
        <f>IF(SUM(HR11,HV11)&gt;0,SUM(HR11,HV11),"")</f>
        <v>12</v>
      </c>
      <c r="IL11" s="40">
        <f>IF(SUM(HQ11:HR11,HT11:HV11,HX11)-HS11-HW11&gt;0,SUM(HQ11:HR11,HT11:HV11,HX11)-HS11-HW11,"")</f>
        <v>48.1</v>
      </c>
      <c r="IM11" s="40" t="str">
        <f>IF(SUM(HY11:HZ11,IB11)-IA11&gt;0,SUM(HY11:HZ11,IB11)-IA11,"")</f>
        <v/>
      </c>
      <c r="IN11" s="40">
        <f>IF(SUM(HR11,HV11,HZ11)&gt;0,SUM(HR11,HV11,HZ11),"")</f>
        <v>12</v>
      </c>
      <c r="IO11" s="40">
        <f>IF(SUM(IL11,IM11)&gt;0,SUM(IL11,IM11),"")</f>
        <v>48.1</v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>
        <f>IF(SUM(IL11,IM11,IQ11)&gt;0,SUM(IL11,IM11,IQ11),"")</f>
        <v>48.1</v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17.45</v>
      </c>
      <c r="QH11" s="22">
        <f>IF($CW11="P",CD11,(CD11+BA11)/2)</f>
        <v>7.65</v>
      </c>
      <c r="QI11" s="22">
        <f>IF($CW11="P",CE11,(CE11+BB11)/2)</f>
        <v>0.6</v>
      </c>
      <c r="QJ11" s="22">
        <f>IF($CW11="P",CF11,(CF11+BC11)/2)</f>
        <v>0</v>
      </c>
      <c r="QK11" s="22">
        <f>IF($CW11="P",CG11,(CG11+BD11)/2)</f>
        <v>18.7</v>
      </c>
      <c r="QL11" s="22">
        <f>IF($CW11="P",CH11,(CH11+BE11)/2)</f>
        <v>7.2</v>
      </c>
      <c r="QM11" s="22">
        <f>IF($CW11="P",CI11,(CI11+BF11)/2)</f>
        <v>0.1</v>
      </c>
      <c r="QN11" s="22">
        <f>IF($CW11="P",CJ11,(CJ11+BG11)/2)</f>
        <v>0</v>
      </c>
      <c r="QO11" s="22">
        <f>IF($CW11="P",CK11,(CK11+BH11)/2)</f>
        <v>18.799999999999997</v>
      </c>
      <c r="QP11" s="22">
        <f>IF($CW11="P",CL11,(CL11+BI11)/2)</f>
        <v>7.2</v>
      </c>
      <c r="QQ11" s="22">
        <f>IF($CW11="P",CM11,(CM11+BJ11)/2)</f>
        <v>0.3</v>
      </c>
      <c r="QR11" s="22">
        <f>IF($CW11="P",CN11,(CN11+BK11)/2)</f>
        <v>0.15</v>
      </c>
      <c r="QS11" s="22">
        <f>IF($CW11="P",CO11,(CO11+BL11)/2)</f>
        <v>18.600000000000001</v>
      </c>
      <c r="QT11" s="22">
        <f>IF($CW11="P",CP11,(CP11+BM11)/2)</f>
        <v>7.2</v>
      </c>
      <c r="QU11" s="22">
        <f>IF($CW11="P",CQ11,(CQ11+BN11)/2)</f>
        <v>0.6</v>
      </c>
      <c r="QV11" s="22">
        <f>IF($CW11="P",CR11,(CR11+BO11)/2)</f>
        <v>0.15</v>
      </c>
      <c r="QW11" s="22">
        <f>IF($CW11="P",CS11,(CS11+BP11)/2)</f>
        <v>9.3000000000000007</v>
      </c>
      <c r="QX11" s="22">
        <f>IF($CW11="P",CT11,(CT11+BQ11)/2)</f>
        <v>4.2</v>
      </c>
      <c r="QY11" s="22">
        <f>IF($CW11="P",CU11,(CU11+BR11)/2)</f>
        <v>0.1</v>
      </c>
      <c r="QZ11" s="22">
        <f>IF($CW11="P",CV11,(CV11+BS11)/2)</f>
        <v>0</v>
      </c>
      <c r="RA11" s="27" t="s">
        <v>46</v>
      </c>
      <c r="RB11" s="40">
        <f>IF(SUM(QH11,QL11)&gt;0,SUM(QH11,QL11),"")</f>
        <v>14.850000000000001</v>
      </c>
      <c r="RC11" s="40">
        <f>IF(SUM(QG11:QH11,QJ11:QL11,QN11)-QI11-QM11&gt;0,SUM(QG11:QH11,QJ11:QL11,QN11)-QI11-QM11,"")</f>
        <v>50.3</v>
      </c>
      <c r="RD11" s="40">
        <f>IF(SUM(QO11:QP11,QR11)-QQ11&gt;0,SUM(QO11:QP11,QR11)-QQ11,"")</f>
        <v>25.849999999999994</v>
      </c>
      <c r="RE11" s="40">
        <f>IF(SUM(QH11,QL11,QP11)&gt;0,SUM(QH11,QL11,QP11),"")</f>
        <v>22.05</v>
      </c>
      <c r="RF11" s="40">
        <f>IF(SUM(RC11,RD11)&gt;0,SUM(RC11,RD11),"")</f>
        <v>76.149999999999991</v>
      </c>
      <c r="RG11" s="40">
        <f>IF(SUM(QT11,QX11)&gt;0,SUM(QT11,QX11),"")</f>
        <v>11.4</v>
      </c>
      <c r="RH11" s="40">
        <f>IF(SUM(QS11:QT11,QV11:QX11,QZ11)-SUM(QU11,QY11)&gt;0,SUM(QS11:QT11,QV11:QX11,QZ11)-SUM(QU11,QY11),"")</f>
        <v>38.75</v>
      </c>
      <c r="RI11" s="40">
        <f>IF(SUM(RC11,RD11,RH11)&gt;0,SUM(RC11,RD11,RH11),"")</f>
        <v>114.89999999999999</v>
      </c>
    </row>
    <row r="12" spans="1:477" x14ac:dyDescent="0.2">
      <c r="A12" s="4" cm="1">
        <f t="array" ref="A12">IF(AND(J12&lt;&gt;"",J12&lt;&gt;"No DD"),SUMPRODUCT((J$4:J$40&lt;&gt;"")*(J$4:J$40&lt;&gt;"No DD")*(F$4:F$40&gt;F12))+1,IF(J12="No DD",SUMPRODUCT((J$4:J$40="No DD")*(F$4:F$40&gt;F12))+1+SUMPRODUCT((J$4:J$40&lt;&gt;"")*(J$4:J$40&lt;&gt;"No DD")),""))</f>
        <v>9</v>
      </c>
      <c r="B12" s="4" cm="1">
        <f t="array" ref="B12">IF(AND(J12&lt;&gt;"",J12&lt;&gt;"No DD",G12=""),SUMPRODUCT((J$4:J$40&lt;&gt;"")*(J$4:J$40&lt;&gt;"No DD")*(G$4:G$40="")*(F$4:F$40&gt;F12))+1,IF(J12="No DD",SUMPRODUCT((J$4:J$40="No DD")*(F$4:F$40&gt;F12)*(G$4:G$40=""))+1+SUMPRODUCT((J$4:J$40&lt;&gt;"")*(G$4:G$40="")*(J$4:J$40&lt;&gt;"No DD")),""))</f>
        <v>2</v>
      </c>
      <c r="C12" s="5" t="s">
        <v>123</v>
      </c>
      <c r="D12" s="4" t="s">
        <v>106</v>
      </c>
      <c r="E12" s="4">
        <v>2005</v>
      </c>
      <c r="F12" s="9">
        <f>SUM(L12:T12)+SUM(L12:Q12)*0.0000001+SUM(L12)*0.0000000000001</f>
        <v>178.70001281000523</v>
      </c>
      <c r="G12" s="66"/>
      <c r="H12" s="3" t="str">
        <f>IF(OR(AND(AR12&gt;=AY$42,AS12&gt;=AY$46,AR12&lt;&gt;"",AQ12=""),AND(AW12&gt;=AY$42,AX12&gt;=AY$46,AW12&lt;&gt;"",AQ12=""),AND(BU12&gt;=CB$42,BV12&gt;=CB$46,BU12&lt;&gt;"",BT12=""),AND(BZ12&gt;=CB$42,CA12&gt;=CB$46,BZ12&lt;&gt;"",BT12=""),AND(CX12&gt;=DE$42,CY12&gt;=DE$46,CX12&lt;&gt;"",CW12=""),AND(DC12&gt;=DE$42,DD12&gt;=DE$46,DC12&lt;&gt;""),AND(EC12&gt;=EJ$42,ED12&gt;=EJ$46,EC12&lt;&gt;""),AND(EH12&gt;=EJ$42,EI12&gt;=EJ$46,EH12&lt;&gt;""),AND(FE12&gt;=FL$42,FF12&gt;=FL$46,FE12&lt;&gt;""),AND(FJ12&gt;=FL$42,FK12&gt;=FL$46,FJ12&lt;&gt;""),AND(GG12&gt;=GN$42,GH12&gt;=GN$46,GG12&lt;&gt;""),AND(GL12&gt;=GN$42,GM12&gt;=GN$46,GL12&lt;&gt;""),AND(HI12&gt;=HP$42,HJ12&gt;=HP$46,HI12&lt;&gt;""),AND(HN12&gt;=HP$42,HO12&gt;=HP$46,HN12&lt;&gt;""),AND(IK12&gt;=IR$42,IL12&gt;=IR$46,IK12&lt;&gt;""),AND(IP12&gt;=IR$42,IQ12&gt;=IR$46,IP12&lt;&gt;""),AND(JM12&gt;=JT$42,JN12&gt;=JT$46,JM12&lt;&gt;""),AND(JR12&gt;=JT$42,JS12&gt;=JT$46,JR12&lt;&gt;""),AND(KO12&gt;=KV$42,KP12&gt;=KV$46,KO12&lt;&gt;""),AND(KT12&gt;=KV$42,KU12&gt;=KV$46,KT12&lt;&gt;""),AND(LQ12&gt;=LX$42,LR12&gt;=LX$46,LQ12&lt;&gt;""),AND(LV12&gt;=LX$42,LW12&gt;=LX$46,LV12&lt;&gt;""),AND(MS12&gt;=MZ$42,MT12&gt;=MZ$46,MS12&lt;&gt;""),AND(MX12&gt;=MZ$42,MY12&gt;=MZ$46,MX12&lt;&gt;""),AND(NU12&gt;=OB$42,NV12&gt;=OB$46,NU12&lt;&gt;""),AND(NZ12&gt;=OB$42,OA12&gt;=OB$46,NZ12&lt;&gt;""),AND(OW12&gt;=PD$42,OX12&gt;=PD$46,OW12&lt;&gt;""),AND(PB12&gt;=PD$42,PC12&gt;=PD$46,PB12&lt;&gt;""),AND(PY12&gt;=QF$42,PZ12&gt;=QF$46,PY12&lt;&gt;""),AND(QD12&gt;=QF$42,QE12&gt;=QF$46,QD12&lt;&gt;"")),"P","")</f>
        <v>P</v>
      </c>
      <c r="I12" s="3" t="str">
        <f>IF(OR(AND(AS12&gt;=AY$46,AS12&lt;&gt;"",AQ12=""),AND(AX12&gt;=AY$46,AX12&lt;&gt;"",AQ12=""),AND(BV12&gt;=CB$46,BV12&lt;&gt;"",BT12=""),AND(CA12&gt;=CB$46,CA12&lt;&gt;"",BT12=""),AND(CY12&gt;=DE$46,CY12&lt;&gt;"",CW12=""),AND(DD12&gt;=DE$46,DD12&lt;&gt;"",CW12=""),AND(ED12&gt;=EJ$46,ED12&lt;&gt;""),AND(EI12&gt;=EJ$46,EI12&lt;&gt;""),AND(FF12&gt;=FL$46,FF12&lt;&gt;""),AND(FK12&gt;=FL$46,FK12&lt;&gt;""),AND(GH12&gt;=GN$46,GH12&lt;&gt;""),AND(GM12&gt;=GN$46,GM12&lt;&gt;""),AND(HJ12&gt;=HP$46,HJ12&lt;&gt;""),AND(HO12&gt;=HP$46,HO12&lt;&gt;""),AND(IL12&gt;=IR$46,IL12&lt;&gt;""),AND(IQ12&gt;=IR$46,IQ12&lt;&gt;""),AND(JN12&gt;=JT$46,JN12&lt;&gt;""),AND(JS12&gt;=JT$46,JS12&lt;&gt;""),AND(KP12&gt;=KV$46,KP12&lt;&gt;""),AND(KU12&gt;=KV$46,KU12&lt;&gt;""),AND(LR12&gt;=LX$46,LR12&lt;&gt;""),AND(LW12&gt;=LX$46,LW12&lt;&gt;""),AND(MT12&gt;=MZ$46,MT12&lt;&gt;""),AND(MY12&gt;=MZ$46,MY12&lt;&gt;""),AND(NV12&gt;=OB$46,NV12&lt;&gt;""),AND(OA12&gt;=OB$46,OA12&lt;&gt;""),AND(OX12&gt;=PD$46,OX12&lt;&gt;""),AND(PC12&gt;=PD$46,PC12&lt;&gt;""),AND(PZ12&gt;=QF$46,PZ12&lt;&gt;""),AND(QE12&gt;=QF$46,QE12&lt;&gt;"")),"P","")</f>
        <v>P</v>
      </c>
      <c r="J12" s="36" t="str">
        <f>IF(AND(I12="P",H12=""),"No DD",IF(OR(AND(AU12&gt;=AY$45,AV12&gt;=AY$49,AU12&lt;&gt;"",AQ12=""),AND(BX12&gt;=CB$45,BY12&gt;=CB$49,BX12&lt;&gt;"",BT12=""),AND(DA12&gt;=DE$45,DB12&gt;=DE$49,DA12&lt;&gt;"",CW12=""),AND(EF12&gt;=EJ$45,EG12&gt;=EJ$49,EF12&lt;&gt;""),AND(FH12&gt;=FL$45,FI12&gt;=FL$49,FH12&lt;&gt;""),AND(GJ12&gt;=GN$45,GK12&gt;=GN$49,GJ12&lt;&gt;""),AND(HL12&gt;=HP$45,HM12&gt;=HP$49,HL12&lt;&gt;""),AND(IN12&gt;=IR$45,IO12&gt;=IR$49,IN12&lt;&gt;""),AND(JP12&gt;=JT$45,JQ12&gt;=JT$49,JP12&lt;&gt;""),AND(KR12&gt;=KV$45,KS12&gt;=KV$49,KR12&lt;&gt;""),AND(LT12&gt;=LX$45,LU12&gt;=LX$49,LT12&lt;&gt;""),AND(MV12&gt;=MZ$45,MW12&gt;=MZ$49,MV12&lt;&gt;""),AND(NX12&gt;=OB$45,NY12&gt;=OB$49,NX12&lt;&gt;""),AND(OZ12&gt;=PD$45,PA12&gt;=PD$49,OZ12&lt;&gt;""),AND(QB12&gt;=QF$45,QC12&gt;=QF$49,QB12&lt;&gt;"")),"Merit",IF(OR(AND(AU12&gt;=AY$44,AV12&gt;=AY$48,AU12&lt;&gt;"",AQ12=""),AND(BX12&gt;=CB$44,BY12&gt;=CB$48,BX12&lt;&gt;"",BT12=""),AND(DA12&gt;=DE$44,DB12&gt;=DE$48,DA12&lt;&gt;"",CW12=""),AND(EF12&gt;=EJ$44,EG12&gt;=EJ$48,EF12&lt;&gt;""),AND(FH12&gt;=FL$44,FI12&gt;=FL$48,FH12&lt;&gt;""),AND(GJ12&gt;=GN$44,GK12&gt;=GN$48,GJ12&lt;&gt;""),AND(HL12&gt;=HP$44,HM12&gt;=HP$48,HL12&lt;&gt;""),AND(IN12&gt;=IR$44,IO12&gt;=IR$48,IN12&lt;&gt;""),AND(JP12&gt;=JT$44,JQ12&gt;=JT$48,JP12&lt;&gt;""),AND(KR12&gt;=KV$44,KS12&gt;=KV$48,KR12&lt;&gt;""),AND(LT12&gt;=LX$44,LU12&gt;=LX$48,LT12&lt;&gt;""),AND(MV12&gt;=MZ$44,MW12&gt;=MZ$48,MV12&lt;&gt;""),AND(NX12&gt;=OB$44,NY12&gt;=OB$48,NX12&lt;&gt;""),AND(OZ12&gt;=PD$44,PA12&gt;=PD$48,OZ12&lt;&gt;""),AND(QB12&gt;=QF$44,QC12&gt;=QF$48,QB12&lt;&gt;"")),"Excellence",IF(K12="P","Worlds Team",IF(H12="P","National Team","")))))</f>
        <v>National Team</v>
      </c>
      <c r="K12" s="3" t="str">
        <f>IF(OR(AND(AU12&gt;=AY$43,AV12&gt;=AY$47,AU12&lt;&gt;"",AQ12=""),AND(BX12&gt;=CB$43,BY12&gt;=CB$47,BX12&lt;&gt;"",BT12=""),AND(DA12&gt;=DE$43,DB12&gt;=DE$47,DA12&lt;&gt;"",CW12=""),AND(EF12&gt;=EJ$43,EG12&gt;=EJ$47,EF12&lt;&gt;""),AND(FH12&gt;=FL$43,FI12&gt;=FL$47,FH12&lt;&gt;""),AND(GJ12&gt;=GN$43,GK12&gt;=GN$47,GJ12&lt;&gt;""),AND(HL12&gt;=HP$43,HM12&gt;=HP$47,HL12&lt;&gt;""),AND(IN12&gt;=IR$43,IO12&gt;=IR$47,IN12&lt;&gt;""),AND(JP12&gt;=JT$43,JQ12&gt;=JT$47,JP12&lt;&gt;""),AND(KR12&gt;=KV$43,KS12&gt;=KV$47,KR12&lt;&gt;""),AND(LT12&gt;=LX$43,LU12&gt;=LX$47,LT12&lt;&gt;""),AND(MV12&gt;=MZ$43,MW12&gt;=MZ$47,MV12&lt;&gt;""),AND(NX12&gt;=OB$43,NY12&gt;=OB$47,NX12&lt;&gt;""),AND(OZ12&gt;=PD$43,PA12&gt;=PD$47,OZ12&lt;&gt;""),AND(QB12&gt;=QF$43,QC12&gt;=QF$47,QB12&lt;&gt;"")),"P","")</f>
        <v/>
      </c>
      <c r="L12" s="8">
        <f>IF(COUNT(AS12,BV12,CY12)&gt;0,LARGE((AS12,BV12,CY12),1),0)</f>
        <v>52.500000000000007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51</v>
      </c>
      <c r="O12" s="8" t="str">
        <f>IF(N12=0,"",IF(N12=CY12,$CC$1,IF(N12=BV12,$AZ$1,IF(N12=AS12,$W$1,""))))</f>
        <v>2024 Elite Canada</v>
      </c>
      <c r="P12" s="8">
        <f>IF(COUNT(AT12,BW12,CZ12)&gt;0,LARGE((AT12,BW12,CZ12),1),0)</f>
        <v>24.6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50.400000000000006</v>
      </c>
      <c r="S12" s="8" t="str">
        <f>IF(R12=0,"",IF(R12=DD12,$CC$1,IF(R12=CA12,$AZ$1,IF(R12=AX12,$W$1,""))))</f>
        <v>2024 Elite Canada</v>
      </c>
      <c r="T12" s="8">
        <f>IF(MAX(DF12:DH12)&gt;0,MAX(DF12:DH12),"")</f>
        <v>0.19999999999999574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2023 WAGC (Nov 17)</v>
      </c>
      <c r="W12" s="19">
        <v>18.600000000000001</v>
      </c>
      <c r="X12" s="19">
        <v>6.8000000000000007</v>
      </c>
      <c r="Y12" s="19">
        <v>0</v>
      </c>
      <c r="Z12" s="19">
        <v>0</v>
      </c>
      <c r="AA12" s="19">
        <v>18.600000000000001</v>
      </c>
      <c r="AB12" s="19">
        <v>7.2</v>
      </c>
      <c r="AC12" s="19">
        <v>0.6</v>
      </c>
      <c r="AD12" s="19">
        <v>0</v>
      </c>
      <c r="AE12" s="19">
        <v>17.600000000000001</v>
      </c>
      <c r="AF12" s="19">
        <v>2.4</v>
      </c>
      <c r="AG12" s="19">
        <v>0</v>
      </c>
      <c r="AH12" s="19">
        <v>0</v>
      </c>
      <c r="AI12" s="19"/>
      <c r="AJ12" s="19"/>
      <c r="AK12" s="19"/>
      <c r="AL12" s="19"/>
      <c r="AM12" s="19"/>
      <c r="AN12" s="19"/>
      <c r="AO12" s="19"/>
      <c r="AP12" s="19"/>
      <c r="AQ12" s="27"/>
      <c r="AR12" s="40">
        <f>IF(SUM(X12,AB12)&gt;0,SUM(X12,AB12),"")</f>
        <v>14</v>
      </c>
      <c r="AS12" s="40">
        <f>IF(SUM(W12:X12,Z12:AB12,AD12)-Y12-AC12&gt;0,SUM(W12:X12,Z12:AB12,AD12)-Y12-AC12,"")</f>
        <v>50.6</v>
      </c>
      <c r="AT12" s="40">
        <f>IF(SUM(AE12:AF12,AH12)-AG12&gt;0,SUM(AE12:AF12,AH12)-AG12,"")</f>
        <v>20</v>
      </c>
      <c r="AU12" s="40">
        <f>IF(SUM(X12,AB12,AF12)&gt;0,SUM(X12,AB12,AF12),"")</f>
        <v>16.399999999999999</v>
      </c>
      <c r="AV12" s="40">
        <f>IF(SUM(AS12,AT12)&gt;0,SUM(AS12,AT12),"")</f>
        <v>70.599999999999994</v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>
        <f>IF(SUM(AS12,AT12,AX12)&gt;0,SUM(AS12,AT12,AX12),"")</f>
        <v>70.599999999999994</v>
      </c>
      <c r="AZ12" s="18">
        <v>18.3</v>
      </c>
      <c r="BA12" s="18">
        <v>7.6</v>
      </c>
      <c r="BB12" s="18">
        <v>0.6</v>
      </c>
      <c r="BC12" s="18">
        <v>0</v>
      </c>
      <c r="BD12" s="18">
        <v>18.5</v>
      </c>
      <c r="BE12" s="18">
        <v>7.2</v>
      </c>
      <c r="BF12" s="18">
        <v>0</v>
      </c>
      <c r="BG12" s="18">
        <v>0</v>
      </c>
      <c r="BH12" s="18">
        <v>16.5</v>
      </c>
      <c r="BI12" s="18">
        <v>8</v>
      </c>
      <c r="BJ12" s="18">
        <v>0.2</v>
      </c>
      <c r="BK12" s="18">
        <v>0.3</v>
      </c>
      <c r="BL12" s="18">
        <v>16.8</v>
      </c>
      <c r="BM12" s="18">
        <v>8</v>
      </c>
      <c r="BN12" s="18">
        <v>0.2</v>
      </c>
      <c r="BO12" s="18">
        <v>0.3</v>
      </c>
      <c r="BP12" s="18">
        <v>18.100000000000001</v>
      </c>
      <c r="BQ12" s="18">
        <v>7.6</v>
      </c>
      <c r="BR12" s="18">
        <v>0.2</v>
      </c>
      <c r="BS12" s="18">
        <v>0</v>
      </c>
      <c r="BT12" s="28"/>
      <c r="BU12" s="11">
        <f>IF(SUM(BA12,BE12)&gt;0,SUM(BA12,BE12),"")</f>
        <v>14.8</v>
      </c>
      <c r="BV12" s="11">
        <f>IF(SUM(AZ12:BA12,BC12:BE12,BG12)-BB12-BF12&gt;0,SUM(AZ12:BA12,BC12:BE12,BG12)-BB12-BF12,"")</f>
        <v>51</v>
      </c>
      <c r="BW12" s="11">
        <f>IF(SUM(BH12:BI12,BK12)-BJ12&gt;0,SUM(BH12:BI12,BK12)-BJ12,"")</f>
        <v>24.6</v>
      </c>
      <c r="BX12" s="11">
        <f>IF(SUM(BA12,BE12,BI12)&gt;0,SUM(BA12,BE12,BI12),"")</f>
        <v>22.8</v>
      </c>
      <c r="BY12" s="11">
        <f>IF(SUM(BV12,BW12)&gt;0,SUM(BV12,BW12),"")</f>
        <v>75.599999999999994</v>
      </c>
      <c r="BZ12" s="11">
        <f>IF(SUM(BM12,BQ12)&gt;0,SUM(BM12,BQ12),"")</f>
        <v>15.6</v>
      </c>
      <c r="CA12" s="11">
        <f>IF(SUM(BL12:BM12,BO12:BQ12,BS12)-SUM(BN12,BR12)&gt;0,SUM(BL12:BM12,BO12:BQ12,BS12)-SUM(BN12,BR12),"")</f>
        <v>50.400000000000006</v>
      </c>
      <c r="CB12" s="11">
        <f>IF(SUM(BV12,BW12,CA12)&gt;0,SUM(BV12,BW12,CA12),"")</f>
        <v>126</v>
      </c>
      <c r="CC12" s="19">
        <v>19.100000000000001</v>
      </c>
      <c r="CD12" s="19">
        <v>8</v>
      </c>
      <c r="CE12" s="19">
        <v>0.2</v>
      </c>
      <c r="CF12" s="19">
        <v>0.3</v>
      </c>
      <c r="CG12" s="19">
        <v>18.5</v>
      </c>
      <c r="CH12" s="19">
        <v>7.6</v>
      </c>
      <c r="CI12" s="19">
        <v>0.8</v>
      </c>
      <c r="CJ12" s="19">
        <v>0</v>
      </c>
      <c r="CK12" s="19">
        <v>17.7</v>
      </c>
      <c r="CL12" s="19">
        <v>2.4</v>
      </c>
      <c r="CM12" s="19">
        <v>0</v>
      </c>
      <c r="CN12" s="19">
        <v>0</v>
      </c>
      <c r="CO12" s="19">
        <v>18.899999999999999</v>
      </c>
      <c r="CP12" s="19">
        <v>8</v>
      </c>
      <c r="CQ12" s="19">
        <v>0.2</v>
      </c>
      <c r="CR12" s="19">
        <v>0.3</v>
      </c>
      <c r="CS12" s="19">
        <v>16.5</v>
      </c>
      <c r="CT12" s="19">
        <v>6.8</v>
      </c>
      <c r="CU12" s="19">
        <v>1</v>
      </c>
      <c r="CV12" s="19">
        <v>0</v>
      </c>
      <c r="CW12" s="27"/>
      <c r="CX12" s="40">
        <f>IF(SUM(CD12,CH12)&gt;0,SUM(CD12,CH12),"")</f>
        <v>15.6</v>
      </c>
      <c r="CY12" s="40">
        <f>IF(SUM(CC12:CD12,CF12:CH12,CJ12)-CE12-CI12&gt;0,SUM(CC12:CD12,CF12:CH12,CJ12)-CE12-CI12,"")</f>
        <v>52.500000000000007</v>
      </c>
      <c r="CZ12" s="40">
        <f>IF(SUM(CK12:CL12,CN12)-CM12&gt;0,SUM(CK12:CL12,CN12)-CM12,"")</f>
        <v>20.099999999999998</v>
      </c>
      <c r="DA12" s="40">
        <f>IF(SUM(CD12,CH12,CL12)&gt;0,SUM(CD12,CH12,CL12),"")</f>
        <v>18</v>
      </c>
      <c r="DB12" s="40">
        <f>IF(SUM(CY12,CZ12)&gt;0,SUM(CY12,CZ12),"")</f>
        <v>72.600000000000009</v>
      </c>
      <c r="DC12" s="40">
        <f>IF(SUM(CP12,CT12)&gt;0,SUM(CP12,CT12),"")</f>
        <v>14.8</v>
      </c>
      <c r="DD12" s="40">
        <f>IF(SUM(CO12:CP12,CR12:CT12,CV12)-SUM(CQ12,CU12)&gt;0,SUM(CO12:CP12,CR12:CT12,CV12)-SUM(CQ12,CU12),"")</f>
        <v>49.3</v>
      </c>
      <c r="DE12" s="40">
        <f>IF(SUM(CY12,CZ12,DD12)&gt;0,SUM(CY12,CZ12,DD12),"")</f>
        <v>121.9</v>
      </c>
      <c r="DF12" s="50">
        <f>IF(MAX(ED12,FF12,GH12,HJ12,IL12,JN12,KP12,LR12,MT12,NV12,OX12,PZ12)-IF(N12="",0,N12)&gt;0.001,MAX(ED12,FF12,GH12,HJ12,IL12,JN12,KP12,LR12,MT12,NV12,OX12,PZ12)-IF(N12="",0,N12),"")</f>
        <v>0.19999999999999574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>
        <v>18.7</v>
      </c>
      <c r="HR12" s="17">
        <v>7.6</v>
      </c>
      <c r="HS12" s="17">
        <v>0</v>
      </c>
      <c r="HT12" s="17">
        <v>0</v>
      </c>
      <c r="HU12" s="17">
        <v>18.2</v>
      </c>
      <c r="HV12" s="17">
        <v>7.3</v>
      </c>
      <c r="HW12" s="17">
        <v>0.6</v>
      </c>
      <c r="HX12" s="17">
        <v>0</v>
      </c>
      <c r="HY12" s="17"/>
      <c r="HZ12" s="17"/>
      <c r="IA12" s="17"/>
      <c r="IB12" s="17"/>
      <c r="IC12" s="17">
        <v>18.2</v>
      </c>
      <c r="ID12" s="17">
        <v>6.8</v>
      </c>
      <c r="IE12" s="17">
        <v>0.6</v>
      </c>
      <c r="IF12" s="17">
        <v>0</v>
      </c>
      <c r="IG12" s="17"/>
      <c r="IH12" s="17"/>
      <c r="II12" s="17"/>
      <c r="IJ12" s="17"/>
      <c r="IK12" s="40">
        <f>IF(SUM(HR12,HV12)&gt;0,SUM(HR12,HV12),"")</f>
        <v>14.899999999999999</v>
      </c>
      <c r="IL12" s="40">
        <f>IF(SUM(HQ12:HR12,HT12:HV12,HX12)-HS12-HW12&gt;0,SUM(HQ12:HR12,HT12:HV12,HX12)-HS12-HW12,"")</f>
        <v>51.199999999999996</v>
      </c>
      <c r="IM12" s="40" t="str">
        <f>IF(SUM(HY12:HZ12,IB12)-IA12&gt;0,SUM(HY12:HZ12,IB12)-IA12,"")</f>
        <v/>
      </c>
      <c r="IN12" s="40">
        <f>IF(SUM(HR12,HV12,HZ12)&gt;0,SUM(HR12,HV12,HZ12),"")</f>
        <v>14.899999999999999</v>
      </c>
      <c r="IO12" s="40">
        <f>IF(SUM(IL12,IM12)&gt;0,SUM(IL12,IM12),"")</f>
        <v>51.199999999999996</v>
      </c>
      <c r="IP12" s="40">
        <f>IF(SUM(ID12,IH12)&gt;0,SUM(ID12,IH12),"")</f>
        <v>6.8</v>
      </c>
      <c r="IQ12" s="40">
        <f>IF(SUM(IC12:ID12,IF12:IH12,IJ12)-SUM(IE12,II12)&gt;0,SUM(IC12:ID12,IF12:IH12,IJ12)-SUM(IE12,II12),"")</f>
        <v>24.4</v>
      </c>
      <c r="IR12" s="40">
        <f>IF(SUM(IL12,IM12,IQ12)&gt;0,SUM(IL12,IM12,IQ12),"")</f>
        <v>75.599999999999994</v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18.700000000000003</v>
      </c>
      <c r="QH12" s="22">
        <f>IF($CW12="P",CD12,(CD12+BA12)/2)</f>
        <v>7.8</v>
      </c>
      <c r="QI12" s="22">
        <f>IF($CW12="P",CE12,(CE12+BB12)/2)</f>
        <v>0.4</v>
      </c>
      <c r="QJ12" s="22">
        <f>IF($CW12="P",CF12,(CF12+BC12)/2)</f>
        <v>0.15</v>
      </c>
      <c r="QK12" s="22">
        <f>IF($CW12="P",CG12,(CG12+BD12)/2)</f>
        <v>18.5</v>
      </c>
      <c r="QL12" s="22">
        <f>IF($CW12="P",CH12,(CH12+BE12)/2)</f>
        <v>7.4</v>
      </c>
      <c r="QM12" s="22">
        <f>IF($CW12="P",CI12,(CI12+BF12)/2)</f>
        <v>0.4</v>
      </c>
      <c r="QN12" s="22">
        <f>IF($CW12="P",CJ12,(CJ12+BG12)/2)</f>
        <v>0</v>
      </c>
      <c r="QO12" s="22">
        <f>IF($CW12="P",CK12,(CK12+BH12)/2)</f>
        <v>17.100000000000001</v>
      </c>
      <c r="QP12" s="22">
        <f>IF($CW12="P",CL12,(CL12+BI12)/2)</f>
        <v>5.2</v>
      </c>
      <c r="QQ12" s="22">
        <f>IF($CW12="P",CM12,(CM12+BJ12)/2)</f>
        <v>0.1</v>
      </c>
      <c r="QR12" s="22">
        <f>IF($CW12="P",CN12,(CN12+BK12)/2)</f>
        <v>0.15</v>
      </c>
      <c r="QS12" s="22">
        <f>IF($CW12="P",CO12,(CO12+BL12)/2)</f>
        <v>17.850000000000001</v>
      </c>
      <c r="QT12" s="22">
        <f>IF($CW12="P",CP12,(CP12+BM12)/2)</f>
        <v>8</v>
      </c>
      <c r="QU12" s="22">
        <f>IF($CW12="P",CQ12,(CQ12+BN12)/2)</f>
        <v>0.2</v>
      </c>
      <c r="QV12" s="22">
        <f>IF($CW12="P",CR12,(CR12+BO12)/2)</f>
        <v>0.3</v>
      </c>
      <c r="QW12" s="22">
        <f>IF($CW12="P",CS12,(CS12+BP12)/2)</f>
        <v>17.3</v>
      </c>
      <c r="QX12" s="22">
        <f>IF($CW12="P",CT12,(CT12+BQ12)/2)</f>
        <v>7.1999999999999993</v>
      </c>
      <c r="QY12" s="22">
        <f>IF($CW12="P",CU12,(CU12+BR12)/2)</f>
        <v>0.6</v>
      </c>
      <c r="QZ12" s="22">
        <f>IF($CW12="P",CV12,(CV12+BS12)/2)</f>
        <v>0</v>
      </c>
      <c r="RA12" s="27" t="s">
        <v>46</v>
      </c>
      <c r="RB12" s="40">
        <f>IF(SUM(QH12,QL12)&gt;0,SUM(QH12,QL12),"")</f>
        <v>15.2</v>
      </c>
      <c r="RC12" s="40">
        <f>IF(SUM(QG12:QH12,QJ12:QL12,QN12)-QI12-QM12&gt;0,SUM(QG12:QH12,QJ12:QL12,QN12)-QI12-QM12,"")</f>
        <v>51.750000000000007</v>
      </c>
      <c r="RD12" s="40">
        <f>IF(SUM(QO12:QP12,QR12)-QQ12&gt;0,SUM(QO12:QP12,QR12)-QQ12,"")</f>
        <v>22.349999999999998</v>
      </c>
      <c r="RE12" s="40">
        <f>IF(SUM(QH12,QL12,QP12)&gt;0,SUM(QH12,QL12,QP12),"")</f>
        <v>20.399999999999999</v>
      </c>
      <c r="RF12" s="40">
        <f>IF(SUM(RC12,RD12)&gt;0,SUM(RC12,RD12),"")</f>
        <v>74.100000000000009</v>
      </c>
      <c r="RG12" s="40">
        <f>IF(SUM(QT12,QX12)&gt;0,SUM(QT12,QX12),"")</f>
        <v>15.2</v>
      </c>
      <c r="RH12" s="40">
        <f>IF(SUM(QS12:QT12,QV12:QX12,QZ12)-SUM(QU12,QY12)&gt;0,SUM(QS12:QT12,QV12:QX12,QZ12)-SUM(QU12,QY12),"")</f>
        <v>49.850000000000009</v>
      </c>
      <c r="RI12" s="40">
        <f>IF(SUM(RC12,RD12,RH12)&gt;0,SUM(RC12,RD12,RH12),"")</f>
        <v>123.95000000000002</v>
      </c>
    </row>
    <row r="13" spans="1:477" x14ac:dyDescent="0.2">
      <c r="A13" s="4" cm="1">
        <f t="array" ref="A13">IF(AND(J13&lt;&gt;"",J13&lt;&gt;"No DD"),SUMPRODUCT((J$4:J$40&lt;&gt;"")*(J$4:J$40&lt;&gt;"No DD")*(F$4:F$40&gt;F13))+1,IF(J13="No DD",SUMPRODUCT((J$4:J$40="No DD")*(F$4:F$40&gt;F13))+1+SUMPRODUCT((J$4:J$40&lt;&gt;"")*(J$4:J$40&lt;&gt;"No DD")),""))</f>
        <v>10</v>
      </c>
      <c r="B13" s="4" cm="1">
        <f t="array" ref="B13">IF(AND(J13&lt;&gt;"",J13&lt;&gt;"No DD",G13=""),SUMPRODUCT((J$4:J$40&lt;&gt;"")*(J$4:J$40&lt;&gt;"No DD")*(G$4:G$40="")*(F$4:F$40&gt;F13))+1,IF(J13="No DD",SUMPRODUCT((J$4:J$40="No DD")*(F$4:F$40&gt;F13)*(G$4:G$40=""))+1+SUMPRODUCT((J$4:J$40&lt;&gt;"")*(G$4:G$40="")*(J$4:J$40&lt;&gt;"No DD")),""))</f>
        <v>3</v>
      </c>
      <c r="C13" s="5" t="s">
        <v>188</v>
      </c>
      <c r="D13" s="4" t="s">
        <v>5</v>
      </c>
      <c r="E13" s="4">
        <v>2007</v>
      </c>
      <c r="F13" s="9">
        <f>SUM(L13:T13)+SUM(L13:Q13)*0.0000001+SUM(L13)*0.0000000000001</f>
        <v>174.30001237000496</v>
      </c>
      <c r="G13" s="66"/>
      <c r="H13" s="3" t="str">
        <f>IF(OR(AND(AR13&gt;=AY$42,AS13&gt;=AY$46,AR13&lt;&gt;"",AQ13=""),AND(AW13&gt;=AY$42,AX13&gt;=AY$46,AW13&lt;&gt;"",AQ13=""),AND(BU13&gt;=CB$42,BV13&gt;=CB$46,BU13&lt;&gt;"",BT13=""),AND(BZ13&gt;=CB$42,CA13&gt;=CB$46,BZ13&lt;&gt;"",BT13=""),AND(CX13&gt;=DE$42,CY13&gt;=DE$46,CX13&lt;&gt;"",CW13=""),AND(DC13&gt;=DE$42,DD13&gt;=DE$46,DC13&lt;&gt;""),AND(EC13&gt;=EJ$42,ED13&gt;=EJ$46,EC13&lt;&gt;""),AND(EH13&gt;=EJ$42,EI13&gt;=EJ$46,EH13&lt;&gt;""),AND(FE13&gt;=FL$42,FF13&gt;=FL$46,FE13&lt;&gt;""),AND(FJ13&gt;=FL$42,FK13&gt;=FL$46,FJ13&lt;&gt;""),AND(GG13&gt;=GN$42,GH13&gt;=GN$46,GG13&lt;&gt;""),AND(GL13&gt;=GN$42,GM13&gt;=GN$46,GL13&lt;&gt;""),AND(HI13&gt;=HP$42,HJ13&gt;=HP$46,HI13&lt;&gt;""),AND(HN13&gt;=HP$42,HO13&gt;=HP$46,HN13&lt;&gt;""),AND(IK13&gt;=IR$42,IL13&gt;=IR$46,IK13&lt;&gt;""),AND(IP13&gt;=IR$42,IQ13&gt;=IR$46,IP13&lt;&gt;""),AND(JM13&gt;=JT$42,JN13&gt;=JT$46,JM13&lt;&gt;""),AND(JR13&gt;=JT$42,JS13&gt;=JT$46,JR13&lt;&gt;""),AND(KO13&gt;=KV$42,KP13&gt;=KV$46,KO13&lt;&gt;""),AND(KT13&gt;=KV$42,KU13&gt;=KV$46,KT13&lt;&gt;""),AND(LQ13&gt;=LX$42,LR13&gt;=LX$46,LQ13&lt;&gt;""),AND(LV13&gt;=LX$42,LW13&gt;=LX$46,LV13&lt;&gt;""),AND(MS13&gt;=MZ$42,MT13&gt;=MZ$46,MS13&lt;&gt;""),AND(MX13&gt;=MZ$42,MY13&gt;=MZ$46,MX13&lt;&gt;""),AND(NU13&gt;=OB$42,NV13&gt;=OB$46,NU13&lt;&gt;""),AND(NZ13&gt;=OB$42,OA13&gt;=OB$46,NZ13&lt;&gt;""),AND(OW13&gt;=PD$42,OX13&gt;=PD$46,OW13&lt;&gt;""),AND(PB13&gt;=PD$42,PC13&gt;=PD$46,PB13&lt;&gt;""),AND(PY13&gt;=QF$42,PZ13&gt;=QF$46,PY13&lt;&gt;""),AND(QD13&gt;=QF$42,QE13&gt;=QF$46,QD13&lt;&gt;"")),"P","")</f>
        <v>P</v>
      </c>
      <c r="I13" s="3" t="str">
        <f>IF(OR(AND(AS13&gt;=AY$46,AS13&lt;&gt;"",AQ13=""),AND(AX13&gt;=AY$46,AX13&lt;&gt;"",AQ13=""),AND(BV13&gt;=CB$46,BV13&lt;&gt;"",BT13=""),AND(CA13&gt;=CB$46,CA13&lt;&gt;"",BT13=""),AND(CY13&gt;=DE$46,CY13&lt;&gt;"",CW13=""),AND(DD13&gt;=DE$46,DD13&lt;&gt;"",CW13=""),AND(ED13&gt;=EJ$46,ED13&lt;&gt;""),AND(EI13&gt;=EJ$46,EI13&lt;&gt;""),AND(FF13&gt;=FL$46,FF13&lt;&gt;""),AND(FK13&gt;=FL$46,FK13&lt;&gt;""),AND(GH13&gt;=GN$46,GH13&lt;&gt;""),AND(GM13&gt;=GN$46,GM13&lt;&gt;""),AND(HJ13&gt;=HP$46,HJ13&lt;&gt;""),AND(HO13&gt;=HP$46,HO13&lt;&gt;""),AND(IL13&gt;=IR$46,IL13&lt;&gt;""),AND(IQ13&gt;=IR$46,IQ13&lt;&gt;""),AND(JN13&gt;=JT$46,JN13&lt;&gt;""),AND(JS13&gt;=JT$46,JS13&lt;&gt;""),AND(KP13&gt;=KV$46,KP13&lt;&gt;""),AND(KU13&gt;=KV$46,KU13&lt;&gt;""),AND(LR13&gt;=LX$46,LR13&lt;&gt;""),AND(LW13&gt;=LX$46,LW13&lt;&gt;""),AND(MT13&gt;=MZ$46,MT13&lt;&gt;""),AND(MY13&gt;=MZ$46,MY13&lt;&gt;""),AND(NV13&gt;=OB$46,NV13&lt;&gt;""),AND(OA13&gt;=OB$46,OA13&lt;&gt;""),AND(OX13&gt;=PD$46,OX13&lt;&gt;""),AND(PC13&gt;=PD$46,PC13&lt;&gt;""),AND(PZ13&gt;=QF$46,PZ13&lt;&gt;""),AND(QE13&gt;=QF$46,QE13&lt;&gt;"")),"P","")</f>
        <v>P</v>
      </c>
      <c r="J13" s="36" t="str">
        <f>IF(AND(I13="P",H13=""),"No DD",IF(OR(AND(AU13&gt;=AY$45,AV13&gt;=AY$49,AU13&lt;&gt;"",AQ13=""),AND(BX13&gt;=CB$45,BY13&gt;=CB$49,BX13&lt;&gt;"",BT13=""),AND(DA13&gt;=DE$45,DB13&gt;=DE$49,DA13&lt;&gt;"",CW13=""),AND(EF13&gt;=EJ$45,EG13&gt;=EJ$49,EF13&lt;&gt;""),AND(FH13&gt;=FL$45,FI13&gt;=FL$49,FH13&lt;&gt;""),AND(GJ13&gt;=GN$45,GK13&gt;=GN$49,GJ13&lt;&gt;""),AND(HL13&gt;=HP$45,HM13&gt;=HP$49,HL13&lt;&gt;""),AND(IN13&gt;=IR$45,IO13&gt;=IR$49,IN13&lt;&gt;""),AND(JP13&gt;=JT$45,JQ13&gt;=JT$49,JP13&lt;&gt;""),AND(KR13&gt;=KV$45,KS13&gt;=KV$49,KR13&lt;&gt;""),AND(LT13&gt;=LX$45,LU13&gt;=LX$49,LT13&lt;&gt;""),AND(MV13&gt;=MZ$45,MW13&gt;=MZ$49,MV13&lt;&gt;""),AND(NX13&gt;=OB$45,NY13&gt;=OB$49,NX13&lt;&gt;""),AND(OZ13&gt;=PD$45,PA13&gt;=PD$49,OZ13&lt;&gt;""),AND(QB13&gt;=QF$45,QC13&gt;=QF$49,QB13&lt;&gt;"")),"Merit",IF(OR(AND(AU13&gt;=AY$44,AV13&gt;=AY$48,AU13&lt;&gt;"",AQ13=""),AND(BX13&gt;=CB$44,BY13&gt;=CB$48,BX13&lt;&gt;"",BT13=""),AND(DA13&gt;=DE$44,DB13&gt;=DE$48,DA13&lt;&gt;"",CW13=""),AND(EF13&gt;=EJ$44,EG13&gt;=EJ$48,EF13&lt;&gt;""),AND(FH13&gt;=FL$44,FI13&gt;=FL$48,FH13&lt;&gt;""),AND(GJ13&gt;=GN$44,GK13&gt;=GN$48,GJ13&lt;&gt;""),AND(HL13&gt;=HP$44,HM13&gt;=HP$48,HL13&lt;&gt;""),AND(IN13&gt;=IR$44,IO13&gt;=IR$48,IN13&lt;&gt;""),AND(JP13&gt;=JT$44,JQ13&gt;=JT$48,JP13&lt;&gt;""),AND(KR13&gt;=KV$44,KS13&gt;=KV$48,KR13&lt;&gt;""),AND(LT13&gt;=LX$44,LU13&gt;=LX$48,LT13&lt;&gt;""),AND(MV13&gt;=MZ$44,MW13&gt;=MZ$48,MV13&lt;&gt;""),AND(NX13&gt;=OB$44,NY13&gt;=OB$48,NX13&lt;&gt;""),AND(OZ13&gt;=PD$44,PA13&gt;=PD$48,OZ13&lt;&gt;""),AND(QB13&gt;=QF$44,QC13&gt;=QF$48,QB13&lt;&gt;"")),"Excellence",IF(K13="P","Worlds Team",IF(H13="P","National Team","")))))</f>
        <v>National Team</v>
      </c>
      <c r="K13" s="3" t="str">
        <f>IF(OR(AND(AU13&gt;=AY$43,AV13&gt;=AY$47,AU13&lt;&gt;"",AQ13=""),AND(BX13&gt;=CB$43,BY13&gt;=CB$47,BX13&lt;&gt;"",BT13=""),AND(DA13&gt;=DE$43,DB13&gt;=DE$47,DA13&lt;&gt;"",CW13=""),AND(EF13&gt;=EJ$43,EG13&gt;=EJ$47,EF13&lt;&gt;""),AND(FH13&gt;=FL$43,FI13&gt;=FL$47,FH13&lt;&gt;""),AND(GJ13&gt;=GN$43,GK13&gt;=GN$47,GJ13&lt;&gt;""),AND(HL13&gt;=HP$43,HM13&gt;=HP$47,HL13&lt;&gt;""),AND(IN13&gt;=IR$43,IO13&gt;=IR$47,IN13&lt;&gt;""),AND(JP13&gt;=JT$43,JQ13&gt;=JT$47,JP13&lt;&gt;""),AND(KR13&gt;=KV$43,KS13&gt;=KV$47,KR13&lt;&gt;""),AND(LT13&gt;=LX$43,LU13&gt;=LX$47,LT13&lt;&gt;""),AND(MV13&gt;=MZ$43,MW13&gt;=MZ$47,MV13&lt;&gt;""),AND(NX13&gt;=OB$43,NY13&gt;=OB$47,NX13&lt;&gt;""),AND(OZ13&gt;=PD$43,PA13&gt;=PD$47,OZ13&lt;&gt;""),AND(QB13&gt;=QF$43,QC13&gt;=QF$47,QB13&lt;&gt;"")),"P","")</f>
        <v/>
      </c>
      <c r="L13" s="8">
        <f>IF(COUNT(AS13,BV13,CY13)&gt;0,LARGE((AS13,BV13,CY13),1),0)</f>
        <v>49.6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48.499999999999993</v>
      </c>
      <c r="O13" s="8" t="str">
        <f>IF(N13=0,"",IF(N13=CY13,$CC$1,IF(N13=BV13,$AZ$1,IF(N13=AS13,$W$1,""))))</f>
        <v>2023 3rd Domestic Trial</v>
      </c>
      <c r="P13" s="8">
        <f>IF(COUNT(AT13,BW13,CZ13)&gt;0,LARGE((AT13,BW13,CZ13),1),0)</f>
        <v>25.599999999999998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50.6</v>
      </c>
      <c r="S13" s="8" t="str">
        <f>IF(R13=0,"",IF(R13=DD13,$CC$1,IF(R13=CA13,$AZ$1,IF(R13=AX13,$W$1,""))))</f>
        <v>2024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18.8</v>
      </c>
      <c r="X13" s="19">
        <v>6</v>
      </c>
      <c r="Y13" s="19">
        <v>0.2</v>
      </c>
      <c r="Z13" s="19">
        <v>0</v>
      </c>
      <c r="AA13" s="19">
        <v>18.5</v>
      </c>
      <c r="AB13" s="19">
        <v>6</v>
      </c>
      <c r="AC13" s="19">
        <v>0.6</v>
      </c>
      <c r="AD13" s="19">
        <v>0</v>
      </c>
      <c r="AE13" s="19">
        <v>18.399999999999999</v>
      </c>
      <c r="AF13" s="19">
        <v>4.3</v>
      </c>
      <c r="AG13" s="19">
        <v>0.2</v>
      </c>
      <c r="AH13" s="19">
        <v>0</v>
      </c>
      <c r="AI13" s="19">
        <v>18.399999999999999</v>
      </c>
      <c r="AJ13" s="19">
        <v>5.6</v>
      </c>
      <c r="AK13" s="19">
        <v>0.6</v>
      </c>
      <c r="AL13" s="19">
        <v>0</v>
      </c>
      <c r="AM13" s="19">
        <v>18.3</v>
      </c>
      <c r="AN13" s="19">
        <v>7.3</v>
      </c>
      <c r="AO13" s="19">
        <v>0.8</v>
      </c>
      <c r="AP13" s="19">
        <v>0</v>
      </c>
      <c r="AQ13" s="27"/>
      <c r="AR13" s="40">
        <f>IF(SUM(X13,AB13)&gt;0,SUM(X13,AB13),"")</f>
        <v>12</v>
      </c>
      <c r="AS13" s="40">
        <f>IF(SUM(W13:X13,Z13:AB13,AD13)-Y13-AC13&gt;0,SUM(W13:X13,Z13:AB13,AD13)-Y13-AC13,"")</f>
        <v>48.499999999999993</v>
      </c>
      <c r="AT13" s="40">
        <f>IF(SUM(AE13:AF13,AH13)-AG13&gt;0,SUM(AE13:AF13,AH13)-AG13,"")</f>
        <v>22.5</v>
      </c>
      <c r="AU13" s="40">
        <f>IF(SUM(X13,AB13,AF13)&gt;0,SUM(X13,AB13,AF13),"")</f>
        <v>16.3</v>
      </c>
      <c r="AV13" s="40">
        <f>IF(SUM(AS13,AT13)&gt;0,SUM(AS13,AT13),"")</f>
        <v>71</v>
      </c>
      <c r="AW13" s="40">
        <f>IF(SUM(AJ13,AN13)&gt;0,SUM(AJ13,AN13),"")</f>
        <v>12.899999999999999</v>
      </c>
      <c r="AX13" s="40">
        <f>IF(SUM(AI13:AJ13,AL13:AN13,AP13)-SUM(AK13,AO13)&gt;0,SUM(AI13:AJ13,AL13:AN13,AP13)-SUM(AK13,AO13),"")</f>
        <v>48.199999999999996</v>
      </c>
      <c r="AY13" s="40">
        <f>IF(SUM(AS13,AT13,AX13)&gt;0,SUM(AS13,AT13,AX13),"")</f>
        <v>119.19999999999999</v>
      </c>
      <c r="AZ13" s="18">
        <v>18.100000000000001</v>
      </c>
      <c r="BA13" s="18">
        <v>6.8</v>
      </c>
      <c r="BB13" s="18">
        <v>0.6</v>
      </c>
      <c r="BC13" s="18">
        <v>0</v>
      </c>
      <c r="BD13" s="18">
        <v>18.7</v>
      </c>
      <c r="BE13" s="18">
        <v>7.2</v>
      </c>
      <c r="BF13" s="18">
        <v>0.6</v>
      </c>
      <c r="BG13" s="18">
        <v>0</v>
      </c>
      <c r="BH13" s="18">
        <v>18.399999999999999</v>
      </c>
      <c r="BI13" s="18">
        <v>7.2</v>
      </c>
      <c r="BJ13" s="18">
        <v>0</v>
      </c>
      <c r="BK13" s="18">
        <v>0</v>
      </c>
      <c r="BL13" s="18">
        <v>18.3</v>
      </c>
      <c r="BM13" s="18">
        <v>7.2</v>
      </c>
      <c r="BN13" s="18">
        <v>0.6</v>
      </c>
      <c r="BO13" s="18">
        <v>0</v>
      </c>
      <c r="BP13" s="18">
        <v>18.100000000000001</v>
      </c>
      <c r="BQ13" s="18">
        <v>7.6</v>
      </c>
      <c r="BR13" s="18">
        <v>0</v>
      </c>
      <c r="BS13" s="18">
        <v>0</v>
      </c>
      <c r="BT13" s="28"/>
      <c r="BU13" s="11">
        <f>IF(SUM(BA13,BE13)&gt;0,SUM(BA13,BE13),"")</f>
        <v>14</v>
      </c>
      <c r="BV13" s="11">
        <f>IF(SUM(AZ13:BA13,BC13:BE13,BG13)-BB13-BF13&gt;0,SUM(AZ13:BA13,BC13:BE13,BG13)-BB13-BF13,"")</f>
        <v>49.6</v>
      </c>
      <c r="BW13" s="11">
        <f>IF(SUM(BH13:BI13,BK13)-BJ13&gt;0,SUM(BH13:BI13,BK13)-BJ13,"")</f>
        <v>25.599999999999998</v>
      </c>
      <c r="BX13" s="11">
        <f>IF(SUM(BA13,BE13,BI13)&gt;0,SUM(BA13,BE13,BI13),"")</f>
        <v>21.2</v>
      </c>
      <c r="BY13" s="11">
        <f>IF(SUM(BV13,BW13)&gt;0,SUM(BV13,BW13),"")</f>
        <v>75.2</v>
      </c>
      <c r="BZ13" s="11">
        <f>IF(SUM(BM13,BQ13)&gt;0,SUM(BM13,BQ13),"")</f>
        <v>14.8</v>
      </c>
      <c r="CA13" s="11">
        <f>IF(SUM(BL13:BM13,BO13:BQ13,BS13)-SUM(BN13,BR13)&gt;0,SUM(BL13:BM13,BO13:BQ13,BS13)-SUM(BN13,BR13),"")</f>
        <v>50.6</v>
      </c>
      <c r="CB13" s="11">
        <f>IF(SUM(BV13,BW13,CA13)&gt;0,SUM(BV13,BW13,CA13),"")</f>
        <v>125.80000000000001</v>
      </c>
      <c r="CC13" s="19">
        <v>0</v>
      </c>
      <c r="CD13" s="19">
        <v>0</v>
      </c>
      <c r="CE13" s="19">
        <v>0</v>
      </c>
      <c r="CF13" s="19">
        <v>0</v>
      </c>
      <c r="CG13" s="19">
        <v>18</v>
      </c>
      <c r="CH13" s="19">
        <v>6.8</v>
      </c>
      <c r="CI13" s="19">
        <v>0.8</v>
      </c>
      <c r="CJ13" s="19">
        <v>0</v>
      </c>
      <c r="CK13" s="19">
        <v>17.399999999999999</v>
      </c>
      <c r="CL13" s="19">
        <v>3.6</v>
      </c>
      <c r="CM13" s="19">
        <v>0</v>
      </c>
      <c r="CN13" s="19">
        <v>0</v>
      </c>
      <c r="CO13" s="19"/>
      <c r="CP13" s="19"/>
      <c r="CQ13" s="19"/>
      <c r="CR13" s="19"/>
      <c r="CS13" s="19"/>
      <c r="CT13" s="19"/>
      <c r="CU13" s="19"/>
      <c r="CV13" s="19"/>
      <c r="CW13" s="27"/>
      <c r="CX13" s="40">
        <f>IF(SUM(CD13,CH13)&gt;0,SUM(CD13,CH13),"")</f>
        <v>6.8</v>
      </c>
      <c r="CY13" s="40">
        <f>IF(SUM(CC13:CD13,CF13:CH13,CJ13)-CE13-CI13&gt;0,SUM(CC13:CD13,CF13:CH13,CJ13)-CE13-CI13,"")</f>
        <v>24</v>
      </c>
      <c r="CZ13" s="40">
        <f>IF(SUM(CK13:CL13,CN13)-CM13&gt;0,SUM(CK13:CL13,CN13)-CM13,"")</f>
        <v>21</v>
      </c>
      <c r="DA13" s="40">
        <f>IF(SUM(CD13,CH13,CL13)&gt;0,SUM(CD13,CH13,CL13),"")</f>
        <v>10.4</v>
      </c>
      <c r="DB13" s="40">
        <f>IF(SUM(CY13,CZ13)&gt;0,SUM(CY13,CZ13),"")</f>
        <v>45</v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>
        <f>IF(SUM(CY13,CZ13,DD13)&gt;0,SUM(CY13,CZ13,DD13),"")</f>
        <v>45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9.0500000000000007</v>
      </c>
      <c r="QH13" s="22">
        <f>IF($CW13="P",CD13,(CD13+BA13)/2)</f>
        <v>3.4</v>
      </c>
      <c r="QI13" s="22">
        <f>IF($CW13="P",CE13,(CE13+BB13)/2)</f>
        <v>0.3</v>
      </c>
      <c r="QJ13" s="22">
        <f>IF($CW13="P",CF13,(CF13+BC13)/2)</f>
        <v>0</v>
      </c>
      <c r="QK13" s="22">
        <f>IF($CW13="P",CG13,(CG13+BD13)/2)</f>
        <v>18.350000000000001</v>
      </c>
      <c r="QL13" s="22">
        <f>IF($CW13="P",CH13,(CH13+BE13)/2)</f>
        <v>7</v>
      </c>
      <c r="QM13" s="22">
        <f>IF($CW13="P",CI13,(CI13+BF13)/2)</f>
        <v>0.7</v>
      </c>
      <c r="QN13" s="22">
        <f>IF($CW13="P",CJ13,(CJ13+BG13)/2)</f>
        <v>0</v>
      </c>
      <c r="QO13" s="22">
        <f>IF($CW13="P",CK13,(CK13+BH13)/2)</f>
        <v>17.899999999999999</v>
      </c>
      <c r="QP13" s="22">
        <f>IF($CW13="P",CL13,(CL13+BI13)/2)</f>
        <v>5.4</v>
      </c>
      <c r="QQ13" s="22">
        <f>IF($CW13="P",CM13,(CM13+BJ13)/2)</f>
        <v>0</v>
      </c>
      <c r="QR13" s="22">
        <f>IF($CW13="P",CN13,(CN13+BK13)/2)</f>
        <v>0</v>
      </c>
      <c r="QS13" s="22">
        <f>IF($CW13="P",CO13,(CO13+BL13)/2)</f>
        <v>9.15</v>
      </c>
      <c r="QT13" s="22">
        <f>IF($CW13="P",CP13,(CP13+BM13)/2)</f>
        <v>3.6</v>
      </c>
      <c r="QU13" s="22">
        <f>IF($CW13="P",CQ13,(CQ13+BN13)/2)</f>
        <v>0.3</v>
      </c>
      <c r="QV13" s="22">
        <f>IF($CW13="P",CR13,(CR13+BO13)/2)</f>
        <v>0</v>
      </c>
      <c r="QW13" s="22">
        <f>IF($CW13="P",CS13,(CS13+BP13)/2)</f>
        <v>9.0500000000000007</v>
      </c>
      <c r="QX13" s="22">
        <f>IF($CW13="P",CT13,(CT13+BQ13)/2)</f>
        <v>3.8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10.4</v>
      </c>
      <c r="RC13" s="40">
        <f>IF(SUM(QG13:QH13,QJ13:QL13,QN13)-QI13-QM13&gt;0,SUM(QG13:QH13,QJ13:QL13,QN13)-QI13-QM13,"")</f>
        <v>36.800000000000004</v>
      </c>
      <c r="RD13" s="40">
        <f>IF(SUM(QO13:QP13,QR13)-QQ13&gt;0,SUM(QO13:QP13,QR13)-QQ13,"")</f>
        <v>23.299999999999997</v>
      </c>
      <c r="RE13" s="40">
        <f>IF(SUM(QH13,QL13,QP13)&gt;0,SUM(QH13,QL13,QP13),"")</f>
        <v>15.8</v>
      </c>
      <c r="RF13" s="40">
        <f>IF(SUM(RC13,RD13)&gt;0,SUM(RC13,RD13),"")</f>
        <v>60.1</v>
      </c>
      <c r="RG13" s="40">
        <f>IF(SUM(QT13,QX13)&gt;0,SUM(QT13,QX13),"")</f>
        <v>7.4</v>
      </c>
      <c r="RH13" s="40">
        <f>IF(SUM(QS13:QT13,QV13:QX13,QZ13)-SUM(QU13,QY13)&gt;0,SUM(QS13:QT13,QV13:QX13,QZ13)-SUM(QU13,QY13),"")</f>
        <v>25.3</v>
      </c>
      <c r="RI13" s="40">
        <f>IF(SUM(RC13,RD13,RH13)&gt;0,SUM(RC13,RD13,RH13),"")</f>
        <v>85.4</v>
      </c>
    </row>
    <row r="14" spans="1:477" x14ac:dyDescent="0.2">
      <c r="A14" s="4" cm="1">
        <f t="array" ref="A14">IF(AND(J14&lt;&gt;"",J14&lt;&gt;"No DD"),SUMPRODUCT((J$4:J$40&lt;&gt;"")*(J$4:J$40&lt;&gt;"No DD")*(F$4:F$40&gt;F14))+1,IF(J14="No DD",SUMPRODUCT((J$4:J$40="No DD")*(F$4:F$40&gt;F14))+1+SUMPRODUCT((J$4:J$40&lt;&gt;"")*(J$4:J$40&lt;&gt;"No DD")),""))</f>
        <v>11</v>
      </c>
      <c r="B14" s="4" cm="1">
        <f t="array" ref="B14">IF(AND(J14&lt;&gt;"",J14&lt;&gt;"No DD",G14=""),SUMPRODUCT((J$4:J$40&lt;&gt;"")*(J$4:J$40&lt;&gt;"No DD")*(G$4:G$40="")*(F$4:F$40&gt;F14))+1,IF(J14="No DD",SUMPRODUCT((J$4:J$40="No DD")*(F$4:F$40&gt;F14)*(G$4:G$40=""))+1+SUMPRODUCT((J$4:J$40&lt;&gt;"")*(G$4:G$40="")*(J$4:J$40&lt;&gt;"No DD")),""))</f>
        <v>4</v>
      </c>
      <c r="C14" s="5" t="s">
        <v>137</v>
      </c>
      <c r="D14" s="4" t="s">
        <v>3</v>
      </c>
      <c r="E14" s="4">
        <v>2006</v>
      </c>
      <c r="F14" s="9">
        <f>SUM(L14:T14)+SUM(L14:Q14)*0.0000001+SUM(L14)*0.0000000000001</f>
        <v>171.600012290005</v>
      </c>
      <c r="G14" s="66"/>
      <c r="H14" s="3" t="str">
        <f>IF(OR(AND(AR14&gt;=AY$42,AS14&gt;=AY$46,AR14&lt;&gt;"",AQ14=""),AND(AW14&gt;=AY$42,AX14&gt;=AY$46,AW14&lt;&gt;"",AQ14=""),AND(BU14&gt;=CB$42,BV14&gt;=CB$46,BU14&lt;&gt;"",BT14=""),AND(BZ14&gt;=CB$42,CA14&gt;=CB$46,BZ14&lt;&gt;"",BT14=""),AND(CX14&gt;=DE$42,CY14&gt;=DE$46,CX14&lt;&gt;"",CW14=""),AND(DC14&gt;=DE$42,DD14&gt;=DE$46,DC14&lt;&gt;""),AND(EC14&gt;=EJ$42,ED14&gt;=EJ$46,EC14&lt;&gt;""),AND(EH14&gt;=EJ$42,EI14&gt;=EJ$46,EH14&lt;&gt;""),AND(FE14&gt;=FL$42,FF14&gt;=FL$46,FE14&lt;&gt;""),AND(FJ14&gt;=FL$42,FK14&gt;=FL$46,FJ14&lt;&gt;""),AND(GG14&gt;=GN$42,GH14&gt;=GN$46,GG14&lt;&gt;""),AND(GL14&gt;=GN$42,GM14&gt;=GN$46,GL14&lt;&gt;""),AND(HI14&gt;=HP$42,HJ14&gt;=HP$46,HI14&lt;&gt;""),AND(HN14&gt;=HP$42,HO14&gt;=HP$46,HN14&lt;&gt;""),AND(IK14&gt;=IR$42,IL14&gt;=IR$46,IK14&lt;&gt;""),AND(IP14&gt;=IR$42,IQ14&gt;=IR$46,IP14&lt;&gt;""),AND(JM14&gt;=JT$42,JN14&gt;=JT$46,JM14&lt;&gt;""),AND(JR14&gt;=JT$42,JS14&gt;=JT$46,JR14&lt;&gt;""),AND(KO14&gt;=KV$42,KP14&gt;=KV$46,KO14&lt;&gt;""),AND(KT14&gt;=KV$42,KU14&gt;=KV$46,KT14&lt;&gt;""),AND(LQ14&gt;=LX$42,LR14&gt;=LX$46,LQ14&lt;&gt;""),AND(LV14&gt;=LX$42,LW14&gt;=LX$46,LV14&lt;&gt;""),AND(MS14&gt;=MZ$42,MT14&gt;=MZ$46,MS14&lt;&gt;""),AND(MX14&gt;=MZ$42,MY14&gt;=MZ$46,MX14&lt;&gt;""),AND(NU14&gt;=OB$42,NV14&gt;=OB$46,NU14&lt;&gt;""),AND(NZ14&gt;=OB$42,OA14&gt;=OB$46,NZ14&lt;&gt;""),AND(OW14&gt;=PD$42,OX14&gt;=PD$46,OW14&lt;&gt;""),AND(PB14&gt;=PD$42,PC14&gt;=PD$46,PB14&lt;&gt;""),AND(PY14&gt;=QF$42,PZ14&gt;=QF$46,PY14&lt;&gt;""),AND(QD14&gt;=QF$42,QE14&gt;=QF$46,QD14&lt;&gt;"")),"P","")</f>
        <v>P</v>
      </c>
      <c r="I14" s="3" t="str">
        <f>IF(OR(AND(AS14&gt;=AY$46,AS14&lt;&gt;"",AQ14=""),AND(AX14&gt;=AY$46,AX14&lt;&gt;"",AQ14=""),AND(BV14&gt;=CB$46,BV14&lt;&gt;"",BT14=""),AND(CA14&gt;=CB$46,CA14&lt;&gt;"",BT14=""),AND(CY14&gt;=DE$46,CY14&lt;&gt;"",CW14=""),AND(DD14&gt;=DE$46,DD14&lt;&gt;"",CW14=""),AND(ED14&gt;=EJ$46,ED14&lt;&gt;""),AND(EI14&gt;=EJ$46,EI14&lt;&gt;""),AND(FF14&gt;=FL$46,FF14&lt;&gt;""),AND(FK14&gt;=FL$46,FK14&lt;&gt;""),AND(GH14&gt;=GN$46,GH14&lt;&gt;""),AND(GM14&gt;=GN$46,GM14&lt;&gt;""),AND(HJ14&gt;=HP$46,HJ14&lt;&gt;""),AND(HO14&gt;=HP$46,HO14&lt;&gt;""),AND(IL14&gt;=IR$46,IL14&lt;&gt;""),AND(IQ14&gt;=IR$46,IQ14&lt;&gt;""),AND(JN14&gt;=JT$46,JN14&lt;&gt;""),AND(JS14&gt;=JT$46,JS14&lt;&gt;""),AND(KP14&gt;=KV$46,KP14&lt;&gt;""),AND(KU14&gt;=KV$46,KU14&lt;&gt;""),AND(LR14&gt;=LX$46,LR14&lt;&gt;""),AND(LW14&gt;=LX$46,LW14&lt;&gt;""),AND(MT14&gt;=MZ$46,MT14&lt;&gt;""),AND(MY14&gt;=MZ$46,MY14&lt;&gt;""),AND(NV14&gt;=OB$46,NV14&lt;&gt;""),AND(OA14&gt;=OB$46,OA14&lt;&gt;""),AND(OX14&gt;=PD$46,OX14&lt;&gt;""),AND(PC14&gt;=PD$46,PC14&lt;&gt;""),AND(PZ14&gt;=QF$46,PZ14&lt;&gt;""),AND(QE14&gt;=QF$46,QE14&lt;&gt;"")),"P","")</f>
        <v>P</v>
      </c>
      <c r="J14" s="36" t="str">
        <f>IF(AND(I14="P",H14=""),"No DD",IF(OR(AND(AU14&gt;=AY$45,AV14&gt;=AY$49,AU14&lt;&gt;"",AQ14=""),AND(BX14&gt;=CB$45,BY14&gt;=CB$49,BX14&lt;&gt;"",BT14=""),AND(DA14&gt;=DE$45,DB14&gt;=DE$49,DA14&lt;&gt;"",CW14=""),AND(EF14&gt;=EJ$45,EG14&gt;=EJ$49,EF14&lt;&gt;""),AND(FH14&gt;=FL$45,FI14&gt;=FL$49,FH14&lt;&gt;""),AND(GJ14&gt;=GN$45,GK14&gt;=GN$49,GJ14&lt;&gt;""),AND(HL14&gt;=HP$45,HM14&gt;=HP$49,HL14&lt;&gt;""),AND(IN14&gt;=IR$45,IO14&gt;=IR$49,IN14&lt;&gt;""),AND(JP14&gt;=JT$45,JQ14&gt;=JT$49,JP14&lt;&gt;""),AND(KR14&gt;=KV$45,KS14&gt;=KV$49,KR14&lt;&gt;""),AND(LT14&gt;=LX$45,LU14&gt;=LX$49,LT14&lt;&gt;""),AND(MV14&gt;=MZ$45,MW14&gt;=MZ$49,MV14&lt;&gt;""),AND(NX14&gt;=OB$45,NY14&gt;=OB$49,NX14&lt;&gt;""),AND(OZ14&gt;=PD$45,PA14&gt;=PD$49,OZ14&lt;&gt;""),AND(QB14&gt;=QF$45,QC14&gt;=QF$49,QB14&lt;&gt;"")),"Merit",IF(OR(AND(AU14&gt;=AY$44,AV14&gt;=AY$48,AU14&lt;&gt;"",AQ14=""),AND(BX14&gt;=CB$44,BY14&gt;=CB$48,BX14&lt;&gt;"",BT14=""),AND(DA14&gt;=DE$44,DB14&gt;=DE$48,DA14&lt;&gt;"",CW14=""),AND(EF14&gt;=EJ$44,EG14&gt;=EJ$48,EF14&lt;&gt;""),AND(FH14&gt;=FL$44,FI14&gt;=FL$48,FH14&lt;&gt;""),AND(GJ14&gt;=GN$44,GK14&gt;=GN$48,GJ14&lt;&gt;""),AND(HL14&gt;=HP$44,HM14&gt;=HP$48,HL14&lt;&gt;""),AND(IN14&gt;=IR$44,IO14&gt;=IR$48,IN14&lt;&gt;""),AND(JP14&gt;=JT$44,JQ14&gt;=JT$48,JP14&lt;&gt;""),AND(KR14&gt;=KV$44,KS14&gt;=KV$48,KR14&lt;&gt;""),AND(LT14&gt;=LX$44,LU14&gt;=LX$48,LT14&lt;&gt;""),AND(MV14&gt;=MZ$44,MW14&gt;=MZ$48,MV14&lt;&gt;""),AND(NX14&gt;=OB$44,NY14&gt;=OB$48,NX14&lt;&gt;""),AND(OZ14&gt;=PD$44,PA14&gt;=PD$48,OZ14&lt;&gt;""),AND(QB14&gt;=QF$44,QC14&gt;=QF$48,QB14&lt;&gt;"")),"Excellence",IF(K14="P","Worlds Team",IF(H14="P","National Team","")))))</f>
        <v>National Team</v>
      </c>
      <c r="K14" s="3" t="str">
        <f>IF(OR(AND(AU14&gt;=AY$43,AV14&gt;=AY$47,AU14&lt;&gt;"",AQ14=""),AND(BX14&gt;=CB$43,BY14&gt;=CB$47,BX14&lt;&gt;"",BT14=""),AND(DA14&gt;=DE$43,DB14&gt;=DE$47,DA14&lt;&gt;"",CW14=""),AND(EF14&gt;=EJ$43,EG14&gt;=EJ$47,EF14&lt;&gt;""),AND(FH14&gt;=FL$43,FI14&gt;=FL$47,FH14&lt;&gt;""),AND(GJ14&gt;=GN$43,GK14&gt;=GN$47,GJ14&lt;&gt;""),AND(HL14&gt;=HP$43,HM14&gt;=HP$47,HL14&lt;&gt;""),AND(IN14&gt;=IR$43,IO14&gt;=IR$47,IN14&lt;&gt;""),AND(JP14&gt;=JT$43,JQ14&gt;=JT$47,JP14&lt;&gt;""),AND(KR14&gt;=KV$43,KS14&gt;=KV$47,KR14&lt;&gt;""),AND(LT14&gt;=LX$43,LU14&gt;=LX$47,LT14&lt;&gt;""),AND(MV14&gt;=MZ$43,MW14&gt;=MZ$47,MV14&lt;&gt;""),AND(NX14&gt;=OB$43,NY14&gt;=OB$47,NX14&lt;&gt;""),AND(OZ14&gt;=PD$43,PA14&gt;=PD$47,OZ14&lt;&gt;""),AND(QB14&gt;=QF$43,QC14&gt;=QF$47,QB14&lt;&gt;"")),"P","")</f>
        <v/>
      </c>
      <c r="L14" s="8">
        <f>IF(COUNT(AS14,BV14,CY14)&gt;0,LARGE((AS14,BV14,CY14),1),0)</f>
        <v>50.199999999999996</v>
      </c>
      <c r="M14" s="8" t="str">
        <f>IF(L14=0,"",IF(L14=CY14,$CC$1,IF(L14=BV14,$AZ$1,IF(L14=AS14,$W$1,""))))</f>
        <v>2023 3rd Domestic Trial</v>
      </c>
      <c r="N14" s="8">
        <f>IF(COUNT(AS14,BV14,CY14)&gt;1,LARGE((AS14,BV14,CY14),2),0)</f>
        <v>48.599999999999994</v>
      </c>
      <c r="O14" s="8" t="str">
        <f>IF(N14=0,"",IF(N14=CY14,$CC$1,IF(N14=BV14,$AZ$1,IF(N14=AS14,$W$1,""))))</f>
        <v>2024 Elite Canada</v>
      </c>
      <c r="P14" s="8">
        <f>IF(COUNT(AT14,BW14,CZ14)&gt;0,LARGE((AT14,BW14,CZ14),1),0)</f>
        <v>24.099999999999998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48.7</v>
      </c>
      <c r="S14" s="8" t="str">
        <f>IF(R14=0,"",IF(R14=DD14,$CC$1,IF(R14=CA14,$AZ$1,IF(R14=AX14,$W$1,""))))</f>
        <v>2024 Elite Canada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18.399999999999999</v>
      </c>
      <c r="X14" s="19">
        <v>6.4</v>
      </c>
      <c r="Y14" s="19">
        <v>0</v>
      </c>
      <c r="Z14" s="19">
        <v>0</v>
      </c>
      <c r="AA14" s="19">
        <v>19</v>
      </c>
      <c r="AB14" s="19">
        <v>6.4</v>
      </c>
      <c r="AC14" s="19">
        <v>0</v>
      </c>
      <c r="AD14" s="19">
        <v>0</v>
      </c>
      <c r="AE14" s="19">
        <v>18.7</v>
      </c>
      <c r="AF14" s="19">
        <v>6</v>
      </c>
      <c r="AG14" s="19">
        <v>0.6</v>
      </c>
      <c r="AH14" s="19">
        <v>0</v>
      </c>
      <c r="AI14" s="19">
        <v>18.8</v>
      </c>
      <c r="AJ14" s="19">
        <v>6</v>
      </c>
      <c r="AK14" s="19">
        <v>0.2</v>
      </c>
      <c r="AL14" s="19">
        <v>0</v>
      </c>
      <c r="AM14" s="19">
        <v>18.7</v>
      </c>
      <c r="AN14" s="19">
        <v>6</v>
      </c>
      <c r="AO14" s="19">
        <v>0.6</v>
      </c>
      <c r="AP14" s="19">
        <v>0</v>
      </c>
      <c r="AQ14" s="27"/>
      <c r="AR14" s="40">
        <f>IF(SUM(X14,AB14)&gt;0,SUM(X14,AB14),"")</f>
        <v>12.8</v>
      </c>
      <c r="AS14" s="40">
        <f>IF(SUM(W14:X14,Z14:AB14,AD14)-Y14-AC14&gt;0,SUM(W14:X14,Z14:AB14,AD14)-Y14-AC14,"")</f>
        <v>50.199999999999996</v>
      </c>
      <c r="AT14" s="40">
        <f>IF(SUM(AE14:AF14,AH14)-AG14&gt;0,SUM(AE14:AF14,AH14)-AG14,"")</f>
        <v>24.099999999999998</v>
      </c>
      <c r="AU14" s="40">
        <f>IF(SUM(X14,AB14,AF14)&gt;0,SUM(X14,AB14,AF14),"")</f>
        <v>18.8</v>
      </c>
      <c r="AV14" s="40">
        <f>IF(SUM(AS14,AT14)&gt;0,SUM(AS14,AT14),"")</f>
        <v>74.3</v>
      </c>
      <c r="AW14" s="40">
        <f>IF(SUM(AJ14,AN14)&gt;0,SUM(AJ14,AN14),"")</f>
        <v>12</v>
      </c>
      <c r="AX14" s="40">
        <f>IF(SUM(AI14:AJ14,AL14:AN14,AP14)-SUM(AK14,AO14)&gt;0,SUM(AI14:AJ14,AL14:AN14,AP14)-SUM(AK14,AO14),"")</f>
        <v>48.7</v>
      </c>
      <c r="AY14" s="40">
        <f>IF(SUM(AS14,AT14,AX14)&gt;0,SUM(AS14,AT14,AX14),"")</f>
        <v>123</v>
      </c>
      <c r="AZ14" s="18">
        <v>18.600000000000001</v>
      </c>
      <c r="BA14" s="18">
        <v>5.2</v>
      </c>
      <c r="BB14" s="18">
        <v>0.6</v>
      </c>
      <c r="BC14" s="18">
        <v>0</v>
      </c>
      <c r="BD14" s="18">
        <v>19</v>
      </c>
      <c r="BE14" s="18">
        <v>6.4</v>
      </c>
      <c r="BF14" s="18">
        <v>0</v>
      </c>
      <c r="BG14" s="18">
        <v>0</v>
      </c>
      <c r="BH14" s="18">
        <v>18.7</v>
      </c>
      <c r="BI14" s="18">
        <v>6</v>
      </c>
      <c r="BJ14" s="18">
        <v>0.6</v>
      </c>
      <c r="BK14" s="18">
        <v>0</v>
      </c>
      <c r="BL14" s="18">
        <v>18.3</v>
      </c>
      <c r="BM14" s="18">
        <v>6.4</v>
      </c>
      <c r="BN14" s="18">
        <v>0.6</v>
      </c>
      <c r="BO14" s="18">
        <v>0</v>
      </c>
      <c r="BP14" s="18">
        <v>18.399999999999999</v>
      </c>
      <c r="BQ14" s="18">
        <v>6.8</v>
      </c>
      <c r="BR14" s="18">
        <v>0.6</v>
      </c>
      <c r="BS14" s="18">
        <v>0</v>
      </c>
      <c r="BT14" s="28"/>
      <c r="BU14" s="11">
        <f>IF(SUM(BA14,BE14)&gt;0,SUM(BA14,BE14),"")</f>
        <v>11.600000000000001</v>
      </c>
      <c r="BV14" s="11">
        <f>IF(SUM(AZ14:BA14,BC14:BE14,BG14)-BB14-BF14&gt;0,SUM(AZ14:BA14,BC14:BE14,BG14)-BB14-BF14,"")</f>
        <v>48.599999999999994</v>
      </c>
      <c r="BW14" s="11">
        <f>IF(SUM(BH14:BI14,BK14)-BJ14&gt;0,SUM(BH14:BI14,BK14)-BJ14,"")</f>
        <v>24.099999999999998</v>
      </c>
      <c r="BX14" s="11">
        <f>IF(SUM(BA14,BE14,BI14)&gt;0,SUM(BA14,BE14,BI14),"")</f>
        <v>17.600000000000001</v>
      </c>
      <c r="BY14" s="11">
        <f>IF(SUM(BV14,BW14)&gt;0,SUM(BV14,BW14),"")</f>
        <v>72.699999999999989</v>
      </c>
      <c r="BZ14" s="11">
        <f>IF(SUM(BM14,BQ14)&gt;0,SUM(BM14,BQ14),"")</f>
        <v>13.2</v>
      </c>
      <c r="CA14" s="11">
        <f>IF(SUM(BL14:BM14,BO14:BQ14,BS14)-SUM(BN14,BR14)&gt;0,SUM(BL14:BM14,BO14:BQ14,BS14)-SUM(BN14,BR14),"")</f>
        <v>48.699999999999996</v>
      </c>
      <c r="CB14" s="11">
        <f>IF(SUM(BV14,BW14,CA14)&gt;0,SUM(BV14,BW14,CA14),"")</f>
        <v>121.39999999999998</v>
      </c>
      <c r="CC14" s="19">
        <v>17.399999999999999</v>
      </c>
      <c r="CD14" s="19">
        <v>3.6</v>
      </c>
      <c r="CE14" s="19">
        <v>0</v>
      </c>
      <c r="CF14" s="19">
        <v>0</v>
      </c>
      <c r="CG14" s="19">
        <v>18</v>
      </c>
      <c r="CH14" s="19">
        <v>6</v>
      </c>
      <c r="CI14" s="19">
        <v>0.8</v>
      </c>
      <c r="CJ14" s="19">
        <v>0</v>
      </c>
      <c r="CK14" s="19">
        <v>18.600000000000001</v>
      </c>
      <c r="CL14" s="19">
        <v>2.8</v>
      </c>
      <c r="CM14" s="19">
        <v>0.5</v>
      </c>
      <c r="CN14" s="19">
        <v>0</v>
      </c>
      <c r="CO14" s="19"/>
      <c r="CP14" s="19"/>
      <c r="CQ14" s="19"/>
      <c r="CR14" s="19"/>
      <c r="CS14" s="19"/>
      <c r="CT14" s="19"/>
      <c r="CU14" s="19"/>
      <c r="CV14" s="19"/>
      <c r="CW14" s="27"/>
      <c r="CX14" s="40">
        <f>IF(SUM(CD14,CH14)&gt;0,SUM(CD14,CH14),"")</f>
        <v>9.6</v>
      </c>
      <c r="CY14" s="40">
        <f>IF(SUM(CC14:CD14,CF14:CH14,CJ14)-CE14-CI14&gt;0,SUM(CC14:CD14,CF14:CH14,CJ14)-CE14-CI14,"")</f>
        <v>44.2</v>
      </c>
      <c r="CZ14" s="40">
        <f>IF(SUM(CK14:CL14,CN14)-CM14&gt;0,SUM(CK14:CL14,CN14)-CM14,"")</f>
        <v>20.900000000000002</v>
      </c>
      <c r="DA14" s="40">
        <f>IF(SUM(CD14,CH14,CL14)&gt;0,SUM(CD14,CH14,CL14),"")</f>
        <v>12.399999999999999</v>
      </c>
      <c r="DB14" s="40">
        <f>IF(SUM(CY14,CZ14)&gt;0,SUM(CY14,CZ14),"")</f>
        <v>65.100000000000009</v>
      </c>
      <c r="DC14" s="40" t="str">
        <f>IF(SUM(CP14,CT14)&gt;0,SUM(CP14,CT14),"")</f>
        <v/>
      </c>
      <c r="DD14" s="40" t="str">
        <f>IF(SUM(CO14:CP14,CR14:CT14,CV14)-SUM(CQ14,CU14)&gt;0,SUM(CO14:CP14,CR14:CT14,CV14)-SUM(CQ14,CU14),"")</f>
        <v/>
      </c>
      <c r="DE14" s="40">
        <f>IF(SUM(CY14,CZ14,DD14)&gt;0,SUM(CY14,CZ14,DD14),"")</f>
        <v>65.100000000000009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18</v>
      </c>
      <c r="QH14" s="22">
        <f>IF($CW14="P",CD14,(CD14+BA14)/2)</f>
        <v>4.4000000000000004</v>
      </c>
      <c r="QI14" s="22">
        <f>IF($CW14="P",CE14,(CE14+BB14)/2)</f>
        <v>0.3</v>
      </c>
      <c r="QJ14" s="22">
        <f>IF($CW14="P",CF14,(CF14+BC14)/2)</f>
        <v>0</v>
      </c>
      <c r="QK14" s="22">
        <f>IF($CW14="P",CG14,(CG14+BD14)/2)</f>
        <v>18.5</v>
      </c>
      <c r="QL14" s="22">
        <f>IF($CW14="P",CH14,(CH14+BE14)/2)</f>
        <v>6.2</v>
      </c>
      <c r="QM14" s="22">
        <f>IF($CW14="P",CI14,(CI14+BF14)/2)</f>
        <v>0.4</v>
      </c>
      <c r="QN14" s="22">
        <f>IF($CW14="P",CJ14,(CJ14+BG14)/2)</f>
        <v>0</v>
      </c>
      <c r="QO14" s="22">
        <f>IF($CW14="P",CK14,(CK14+BH14)/2)</f>
        <v>18.649999999999999</v>
      </c>
      <c r="QP14" s="22">
        <f>IF($CW14="P",CL14,(CL14+BI14)/2)</f>
        <v>4.4000000000000004</v>
      </c>
      <c r="QQ14" s="22">
        <f>IF($CW14="P",CM14,(CM14+BJ14)/2)</f>
        <v>0.55000000000000004</v>
      </c>
      <c r="QR14" s="22">
        <f>IF($CW14="P",CN14,(CN14+BK14)/2)</f>
        <v>0</v>
      </c>
      <c r="QS14" s="22">
        <f>IF($CW14="P",CO14,(CO14+BL14)/2)</f>
        <v>9.15</v>
      </c>
      <c r="QT14" s="22">
        <f>IF($CW14="P",CP14,(CP14+BM14)/2)</f>
        <v>3.2</v>
      </c>
      <c r="QU14" s="22">
        <f>IF($CW14="P",CQ14,(CQ14+BN14)/2)</f>
        <v>0.3</v>
      </c>
      <c r="QV14" s="22">
        <f>IF($CW14="P",CR14,(CR14+BO14)/2)</f>
        <v>0</v>
      </c>
      <c r="QW14" s="22">
        <f>IF($CW14="P",CS14,(CS14+BP14)/2)</f>
        <v>9.1999999999999993</v>
      </c>
      <c r="QX14" s="22">
        <f>IF($CW14="P",CT14,(CT14+BQ14)/2)</f>
        <v>3.4</v>
      </c>
      <c r="QY14" s="22">
        <f>IF($CW14="P",CU14,(CU14+BR14)/2)</f>
        <v>0.3</v>
      </c>
      <c r="QZ14" s="22">
        <f>IF($CW14="P",CV14,(CV14+BS14)/2)</f>
        <v>0</v>
      </c>
      <c r="RA14" s="27" t="s">
        <v>46</v>
      </c>
      <c r="RB14" s="40">
        <f>IF(SUM(QH14,QL14)&gt;0,SUM(QH14,QL14),"")</f>
        <v>10.600000000000001</v>
      </c>
      <c r="RC14" s="40">
        <f>IF(SUM(QG14:QH14,QJ14:QL14,QN14)-QI14-QM14&gt;0,SUM(QG14:QH14,QJ14:QL14,QN14)-QI14-QM14,"")</f>
        <v>46.400000000000006</v>
      </c>
      <c r="RD14" s="40">
        <f>IF(SUM(QO14:QP14,QR14)-QQ14&gt;0,SUM(QO14:QP14,QR14)-QQ14,"")</f>
        <v>22.499999999999996</v>
      </c>
      <c r="RE14" s="40">
        <f>IF(SUM(QH14,QL14,QP14)&gt;0,SUM(QH14,QL14,QP14),"")</f>
        <v>15.000000000000002</v>
      </c>
      <c r="RF14" s="40">
        <f>IF(SUM(RC14,RD14)&gt;0,SUM(RC14,RD14),"")</f>
        <v>68.900000000000006</v>
      </c>
      <c r="RG14" s="40">
        <f>IF(SUM(QT14,QX14)&gt;0,SUM(QT14,QX14),"")</f>
        <v>6.6</v>
      </c>
      <c r="RH14" s="40">
        <f>IF(SUM(QS14:QT14,QV14:QX14,QZ14)-SUM(QU14,QY14)&gt;0,SUM(QS14:QT14,QV14:QX14,QZ14)-SUM(QU14,QY14),"")</f>
        <v>24.349999999999998</v>
      </c>
      <c r="RI14" s="40">
        <f>IF(SUM(RC14,RD14,RH14)&gt;0,SUM(RC14,RD14,RH14),"")</f>
        <v>93.25</v>
      </c>
    </row>
    <row r="15" spans="1:477" x14ac:dyDescent="0.2">
      <c r="A15" s="4" cm="1">
        <f t="array" ref="A15">IF(AND(J15&lt;&gt;"",J15&lt;&gt;"No DD"),SUMPRODUCT((J$4:J$40&lt;&gt;"")*(J$4:J$40&lt;&gt;"No DD")*(F$4:F$40&gt;F15))+1,IF(J15="No DD",SUMPRODUCT((J$4:J$40="No DD")*(F$4:F$40&gt;F15))+1+SUMPRODUCT((J$4:J$40&lt;&gt;"")*(J$4:J$40&lt;&gt;"No DD")),""))</f>
        <v>12</v>
      </c>
      <c r="B15" s="4" cm="1">
        <f t="array" ref="B15">IF(AND(J15&lt;&gt;"",J15&lt;&gt;"No DD",G15=""),SUMPRODUCT((J$4:J$40&lt;&gt;"")*(J$4:J$40&lt;&gt;"No DD")*(G$4:G$40="")*(F$4:F$40&gt;F15))+1,IF(J15="No DD",SUMPRODUCT((J$4:J$40="No DD")*(F$4:F$40&gt;F15)*(G$4:G$40=""))+1+SUMPRODUCT((J$4:J$40&lt;&gt;"")*(G$4:G$40="")*(J$4:J$40&lt;&gt;"No DD")),""))</f>
        <v>5</v>
      </c>
      <c r="C15" s="5" t="s">
        <v>138</v>
      </c>
      <c r="D15" s="4" t="s">
        <v>6</v>
      </c>
      <c r="E15" s="4">
        <v>2004</v>
      </c>
      <c r="F15" s="9">
        <f>SUM(L15:T15)+SUM(L15:Q15)*0.0000001+SUM(L15)*0.0000000000001</f>
        <v>170.30001239000501</v>
      </c>
      <c r="G15" s="66"/>
      <c r="H15" s="3" t="str">
        <f>IF(OR(AND(AR15&gt;=AY$42,AS15&gt;=AY$46,AR15&lt;&gt;"",AQ15=""),AND(AW15&gt;=AY$42,AX15&gt;=AY$46,AW15&lt;&gt;"",AQ15=""),AND(BU15&gt;=CB$42,BV15&gt;=CB$46,BU15&lt;&gt;"",BT15=""),AND(BZ15&gt;=CB$42,CA15&gt;=CB$46,BZ15&lt;&gt;"",BT15=""),AND(CX15&gt;=DE$42,CY15&gt;=DE$46,CX15&lt;&gt;"",CW15=""),AND(DC15&gt;=DE$42,DD15&gt;=DE$46,DC15&lt;&gt;""),AND(EC15&gt;=EJ$42,ED15&gt;=EJ$46,EC15&lt;&gt;""),AND(EH15&gt;=EJ$42,EI15&gt;=EJ$46,EH15&lt;&gt;""),AND(FE15&gt;=FL$42,FF15&gt;=FL$46,FE15&lt;&gt;""),AND(FJ15&gt;=FL$42,FK15&gt;=FL$46,FJ15&lt;&gt;""),AND(GG15&gt;=GN$42,GH15&gt;=GN$46,GG15&lt;&gt;""),AND(GL15&gt;=GN$42,GM15&gt;=GN$46,GL15&lt;&gt;""),AND(HI15&gt;=HP$42,HJ15&gt;=HP$46,HI15&lt;&gt;""),AND(HN15&gt;=HP$42,HO15&gt;=HP$46,HN15&lt;&gt;""),AND(IK15&gt;=IR$42,IL15&gt;=IR$46,IK15&lt;&gt;""),AND(IP15&gt;=IR$42,IQ15&gt;=IR$46,IP15&lt;&gt;""),AND(JM15&gt;=JT$42,JN15&gt;=JT$46,JM15&lt;&gt;""),AND(JR15&gt;=JT$42,JS15&gt;=JT$46,JR15&lt;&gt;""),AND(KO15&gt;=KV$42,KP15&gt;=KV$46,KO15&lt;&gt;""),AND(KT15&gt;=KV$42,KU15&gt;=KV$46,KT15&lt;&gt;""),AND(LQ15&gt;=LX$42,LR15&gt;=LX$46,LQ15&lt;&gt;""),AND(LV15&gt;=LX$42,LW15&gt;=LX$46,LV15&lt;&gt;""),AND(MS15&gt;=MZ$42,MT15&gt;=MZ$46,MS15&lt;&gt;""),AND(MX15&gt;=MZ$42,MY15&gt;=MZ$46,MX15&lt;&gt;""),AND(NU15&gt;=OB$42,NV15&gt;=OB$46,NU15&lt;&gt;""),AND(NZ15&gt;=OB$42,OA15&gt;=OB$46,NZ15&lt;&gt;""),AND(OW15&gt;=PD$42,OX15&gt;=PD$46,OW15&lt;&gt;""),AND(PB15&gt;=PD$42,PC15&gt;=PD$46,PB15&lt;&gt;""),AND(PY15&gt;=QF$42,PZ15&gt;=QF$46,PY15&lt;&gt;""),AND(QD15&gt;=QF$42,QE15&gt;=QF$46,QD15&lt;&gt;"")),"P","")</f>
        <v>P</v>
      </c>
      <c r="I15" s="3" t="str">
        <f>IF(OR(AND(AS15&gt;=AY$46,AS15&lt;&gt;"",AQ15=""),AND(AX15&gt;=AY$46,AX15&lt;&gt;"",AQ15=""),AND(BV15&gt;=CB$46,BV15&lt;&gt;"",BT15=""),AND(CA15&gt;=CB$46,CA15&lt;&gt;"",BT15=""),AND(CY15&gt;=DE$46,CY15&lt;&gt;"",CW15=""),AND(DD15&gt;=DE$46,DD15&lt;&gt;"",CW15=""),AND(ED15&gt;=EJ$46,ED15&lt;&gt;""),AND(EI15&gt;=EJ$46,EI15&lt;&gt;""),AND(FF15&gt;=FL$46,FF15&lt;&gt;""),AND(FK15&gt;=FL$46,FK15&lt;&gt;""),AND(GH15&gt;=GN$46,GH15&lt;&gt;""),AND(GM15&gt;=GN$46,GM15&lt;&gt;""),AND(HJ15&gt;=HP$46,HJ15&lt;&gt;""),AND(HO15&gt;=HP$46,HO15&lt;&gt;""),AND(IL15&gt;=IR$46,IL15&lt;&gt;""),AND(IQ15&gt;=IR$46,IQ15&lt;&gt;""),AND(JN15&gt;=JT$46,JN15&lt;&gt;""),AND(JS15&gt;=JT$46,JS15&lt;&gt;""),AND(KP15&gt;=KV$46,KP15&lt;&gt;""),AND(KU15&gt;=KV$46,KU15&lt;&gt;""),AND(LR15&gt;=LX$46,LR15&lt;&gt;""),AND(LW15&gt;=LX$46,LW15&lt;&gt;""),AND(MT15&gt;=MZ$46,MT15&lt;&gt;""),AND(MY15&gt;=MZ$46,MY15&lt;&gt;""),AND(NV15&gt;=OB$46,NV15&lt;&gt;""),AND(OA15&gt;=OB$46,OA15&lt;&gt;""),AND(OX15&gt;=PD$46,OX15&lt;&gt;""),AND(PC15&gt;=PD$46,PC15&lt;&gt;""),AND(PZ15&gt;=QF$46,PZ15&lt;&gt;""),AND(QE15&gt;=QF$46,QE15&lt;&gt;"")),"P","")</f>
        <v>P</v>
      </c>
      <c r="J15" s="36" t="str">
        <f>IF(AND(I15="P",H15=""),"No DD",IF(OR(AND(AU15&gt;=AY$45,AV15&gt;=AY$49,AU15&lt;&gt;"",AQ15=""),AND(BX15&gt;=CB$45,BY15&gt;=CB$49,BX15&lt;&gt;"",BT15=""),AND(DA15&gt;=DE$45,DB15&gt;=DE$49,DA15&lt;&gt;"",CW15=""),AND(EF15&gt;=EJ$45,EG15&gt;=EJ$49,EF15&lt;&gt;""),AND(FH15&gt;=FL$45,FI15&gt;=FL$49,FH15&lt;&gt;""),AND(GJ15&gt;=GN$45,GK15&gt;=GN$49,GJ15&lt;&gt;""),AND(HL15&gt;=HP$45,HM15&gt;=HP$49,HL15&lt;&gt;""),AND(IN15&gt;=IR$45,IO15&gt;=IR$49,IN15&lt;&gt;""),AND(JP15&gt;=JT$45,JQ15&gt;=JT$49,JP15&lt;&gt;""),AND(KR15&gt;=KV$45,KS15&gt;=KV$49,KR15&lt;&gt;""),AND(LT15&gt;=LX$45,LU15&gt;=LX$49,LT15&lt;&gt;""),AND(MV15&gt;=MZ$45,MW15&gt;=MZ$49,MV15&lt;&gt;""),AND(NX15&gt;=OB$45,NY15&gt;=OB$49,NX15&lt;&gt;""),AND(OZ15&gt;=PD$45,PA15&gt;=PD$49,OZ15&lt;&gt;""),AND(QB15&gt;=QF$45,QC15&gt;=QF$49,QB15&lt;&gt;"")),"Merit",IF(OR(AND(AU15&gt;=AY$44,AV15&gt;=AY$48,AU15&lt;&gt;"",AQ15=""),AND(BX15&gt;=CB$44,BY15&gt;=CB$48,BX15&lt;&gt;"",BT15=""),AND(DA15&gt;=DE$44,DB15&gt;=DE$48,DA15&lt;&gt;"",CW15=""),AND(EF15&gt;=EJ$44,EG15&gt;=EJ$48,EF15&lt;&gt;""),AND(FH15&gt;=FL$44,FI15&gt;=FL$48,FH15&lt;&gt;""),AND(GJ15&gt;=GN$44,GK15&gt;=GN$48,GJ15&lt;&gt;""),AND(HL15&gt;=HP$44,HM15&gt;=HP$48,HL15&lt;&gt;""),AND(IN15&gt;=IR$44,IO15&gt;=IR$48,IN15&lt;&gt;""),AND(JP15&gt;=JT$44,JQ15&gt;=JT$48,JP15&lt;&gt;""),AND(KR15&gt;=KV$44,KS15&gt;=KV$48,KR15&lt;&gt;""),AND(LT15&gt;=LX$44,LU15&gt;=LX$48,LT15&lt;&gt;""),AND(MV15&gt;=MZ$44,MW15&gt;=MZ$48,MV15&lt;&gt;""),AND(NX15&gt;=OB$44,NY15&gt;=OB$48,NX15&lt;&gt;""),AND(OZ15&gt;=PD$44,PA15&gt;=PD$48,OZ15&lt;&gt;""),AND(QB15&gt;=QF$44,QC15&gt;=QF$48,QB15&lt;&gt;"")),"Excellence",IF(K15="P","Worlds Team",IF(H15="P","National Team","")))))</f>
        <v>National Team</v>
      </c>
      <c r="K15" s="3" t="str">
        <f>IF(OR(AND(AU15&gt;=AY$43,AV15&gt;=AY$47,AU15&lt;&gt;"",AQ15=""),AND(BX15&gt;=CB$43,BY15&gt;=CB$47,BX15&lt;&gt;"",BT15=""),AND(DA15&gt;=DE$43,DB15&gt;=DE$47,DA15&lt;&gt;"",CW15=""),AND(EF15&gt;=EJ$43,EG15&gt;=EJ$47,EF15&lt;&gt;""),AND(FH15&gt;=FL$43,FI15&gt;=FL$47,FH15&lt;&gt;""),AND(GJ15&gt;=GN$43,GK15&gt;=GN$47,GJ15&lt;&gt;""),AND(HL15&gt;=HP$43,HM15&gt;=HP$47,HL15&lt;&gt;""),AND(IN15&gt;=IR$43,IO15&gt;=IR$47,IN15&lt;&gt;""),AND(JP15&gt;=JT$43,JQ15&gt;=JT$47,JP15&lt;&gt;""),AND(KR15&gt;=KV$43,KS15&gt;=KV$47,KR15&lt;&gt;""),AND(LT15&gt;=LX$43,LU15&gt;=LX$47,LT15&lt;&gt;""),AND(MV15&gt;=MZ$43,MW15&gt;=MZ$47,MV15&lt;&gt;""),AND(NX15&gt;=OB$43,NY15&gt;=OB$47,NX15&lt;&gt;""),AND(OZ15&gt;=PD$43,PA15&gt;=PD$47,OZ15&lt;&gt;""),AND(QB15&gt;=QF$43,QC15&gt;=QF$47,QB15&lt;&gt;"")),"P","")</f>
        <v/>
      </c>
      <c r="L15" s="8">
        <f>IF(COUNT(AS15,BV15,CY15)&gt;0,LARGE((AS15,BV15,CY15),1),0)</f>
        <v>49.9</v>
      </c>
      <c r="M15" s="8" t="str">
        <f>IF(L15=0,"",IF(L15=CY15,$CC$1,IF(L15=BV15,$AZ$1,IF(L15=AS15,$W$1,""))))</f>
        <v>2024 Elite Canada</v>
      </c>
      <c r="N15" s="8">
        <f>IF(COUNT(AS15,BV15,CY15)&gt;1,LARGE((AS15,BV15,CY15),2),0)</f>
        <v>49.9</v>
      </c>
      <c r="O15" s="8" t="str">
        <f>IF(N15=0,"",IF(N15=CY15,$CC$1,IF(N15=BV15,$AZ$1,IF(N15=AS15,$W$1,""))))</f>
        <v>2024 Elite Canada</v>
      </c>
      <c r="P15" s="8">
        <f>IF(COUNT(AT15,BW15,CZ15)&gt;0,LARGE((AT15,BW15,CZ15),1),0)</f>
        <v>24.1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46.4</v>
      </c>
      <c r="S15" s="8" t="str">
        <f>IF(R15=0,"",IF(R15=DD15,$CC$1,IF(R15=CA15,$AZ$1,IF(R15=AX15,$W$1,""))))</f>
        <v>2023 3rd Domestic Trial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19</v>
      </c>
      <c r="X15" s="19">
        <v>6.8000000000000007</v>
      </c>
      <c r="Y15" s="19">
        <v>0</v>
      </c>
      <c r="Z15" s="19">
        <v>0</v>
      </c>
      <c r="AA15" s="19">
        <v>18.5</v>
      </c>
      <c r="AB15" s="19">
        <v>6.4</v>
      </c>
      <c r="AC15" s="19">
        <v>0.8</v>
      </c>
      <c r="AD15" s="19">
        <v>0</v>
      </c>
      <c r="AE15" s="19">
        <v>18.8</v>
      </c>
      <c r="AF15" s="19">
        <v>3.9000000000000004</v>
      </c>
      <c r="AG15" s="19">
        <v>0</v>
      </c>
      <c r="AH15" s="19">
        <v>0</v>
      </c>
      <c r="AI15" s="19">
        <v>19</v>
      </c>
      <c r="AJ15" s="19">
        <v>6.8000000000000007</v>
      </c>
      <c r="AK15" s="19">
        <v>0.6</v>
      </c>
      <c r="AL15" s="19">
        <v>0</v>
      </c>
      <c r="AM15" s="19">
        <v>18.2</v>
      </c>
      <c r="AN15" s="19">
        <v>3.6</v>
      </c>
      <c r="AO15" s="19">
        <v>0.6</v>
      </c>
      <c r="AP15" s="19">
        <v>0</v>
      </c>
      <c r="AQ15" s="27"/>
      <c r="AR15" s="40">
        <f>IF(SUM(X15,AB15)&gt;0,SUM(X15,AB15),"")</f>
        <v>13.200000000000001</v>
      </c>
      <c r="AS15" s="40">
        <f>IF(SUM(W15:X15,Z15:AB15,AD15)-Y15-AC15&gt;0,SUM(W15:X15,Z15:AB15,AD15)-Y15-AC15,"")</f>
        <v>49.9</v>
      </c>
      <c r="AT15" s="40">
        <f>IF(SUM(AE15:AF15,AH15)-AG15&gt;0,SUM(AE15:AF15,AH15)-AG15,"")</f>
        <v>22.700000000000003</v>
      </c>
      <c r="AU15" s="40">
        <f>IF(SUM(X15,AB15,AF15)&gt;0,SUM(X15,AB15,AF15),"")</f>
        <v>17.100000000000001</v>
      </c>
      <c r="AV15" s="40">
        <f>IF(SUM(AS15,AT15)&gt;0,SUM(AS15,AT15),"")</f>
        <v>72.599999999999994</v>
      </c>
      <c r="AW15" s="40">
        <f>IF(SUM(AJ15,AN15)&gt;0,SUM(AJ15,AN15),"")</f>
        <v>10.4</v>
      </c>
      <c r="AX15" s="40">
        <f>IF(SUM(AI15:AJ15,AL15:AN15,AP15)-SUM(AK15,AO15)&gt;0,SUM(AI15:AJ15,AL15:AN15,AP15)-SUM(AK15,AO15),"")</f>
        <v>46.4</v>
      </c>
      <c r="AY15" s="40">
        <f>IF(SUM(AS15,AT15,AX15)&gt;0,SUM(AS15,AT15,AX15),"")</f>
        <v>119</v>
      </c>
      <c r="AZ15" s="18">
        <v>18.600000000000001</v>
      </c>
      <c r="BA15" s="18">
        <v>6.8</v>
      </c>
      <c r="BB15" s="18">
        <v>0.2</v>
      </c>
      <c r="BC15" s="18">
        <v>0</v>
      </c>
      <c r="BD15" s="18">
        <v>18.5</v>
      </c>
      <c r="BE15" s="18">
        <v>6.4</v>
      </c>
      <c r="BF15" s="18">
        <v>0.2</v>
      </c>
      <c r="BG15" s="18">
        <v>0</v>
      </c>
      <c r="BH15" s="18">
        <v>18.3</v>
      </c>
      <c r="BI15" s="18">
        <v>6</v>
      </c>
      <c r="BJ15" s="18">
        <v>0.2</v>
      </c>
      <c r="BK15" s="18">
        <v>0</v>
      </c>
      <c r="BL15" s="18">
        <v>0</v>
      </c>
      <c r="BM15" s="18">
        <v>0</v>
      </c>
      <c r="BN15" s="18">
        <v>0</v>
      </c>
      <c r="BO15" s="18">
        <v>0</v>
      </c>
      <c r="BP15" s="18">
        <v>0</v>
      </c>
      <c r="BQ15" s="18">
        <v>0</v>
      </c>
      <c r="BR15" s="18">
        <v>0</v>
      </c>
      <c r="BS15" s="18">
        <v>0</v>
      </c>
      <c r="BT15" s="28"/>
      <c r="BU15" s="11">
        <f>IF(SUM(BA15,BE15)&gt;0,SUM(BA15,BE15),"")</f>
        <v>13.2</v>
      </c>
      <c r="BV15" s="11">
        <f>IF(SUM(AZ15:BA15,BC15:BE15,BG15)-BB15-BF15&gt;0,SUM(AZ15:BA15,BC15:BE15,BG15)-BB15-BF15,"")</f>
        <v>49.9</v>
      </c>
      <c r="BW15" s="11">
        <f>IF(SUM(BH15:BI15,BK15)-BJ15&gt;0,SUM(BH15:BI15,BK15)-BJ15,"")</f>
        <v>24.1</v>
      </c>
      <c r="BX15" s="11">
        <f>IF(SUM(BA15,BE15,BI15)&gt;0,SUM(BA15,BE15,BI15),"")</f>
        <v>19.2</v>
      </c>
      <c r="BY15" s="11">
        <f>IF(SUM(BV15,BW15)&gt;0,SUM(BV15,BW15),"")</f>
        <v>74</v>
      </c>
      <c r="BZ15" s="11" t="str">
        <f>IF(SUM(BM15,BQ15)&gt;0,SUM(BM15,BQ15),"")</f>
        <v/>
      </c>
      <c r="CA15" s="11" t="str">
        <f>IF(SUM(BL15:BM15,BO15:BQ15,BS15)-SUM(BN15,BR15)&gt;0,SUM(BL15:BM15,BO15:BQ15,BS15)-SUM(BN15,BR15),"")</f>
        <v/>
      </c>
      <c r="CB15" s="11">
        <f>IF(SUM(BV15,BW15,CA15)&gt;0,SUM(BV15,BW15,CA15),"")</f>
        <v>74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>IF(SUM(CD15,CH15)&gt;0,SUM(CD15,CH15),"")</f>
        <v/>
      </c>
      <c r="CY15" s="40" t="str">
        <f>IF(SUM(CC15:CD15,CF15:CH15,CJ15)-CE15-CI15&gt;0,SUM(CC15:CD15,CF15:CH15,CJ15)-CE15-CI15,"")</f>
        <v/>
      </c>
      <c r="CZ15" s="40" t="str">
        <f>IF(SUM(CK15:CL15,CN15)-CM15&gt;0,SUM(CK15:CL15,CN15)-CM15,"")</f>
        <v/>
      </c>
      <c r="DA15" s="40" t="str">
        <f>IF(SUM(CD15,CH15,CL15)&gt;0,SUM(CD15,CH15,CL15),"")</f>
        <v/>
      </c>
      <c r="DB15" s="40" t="str">
        <f>IF(SUM(CY15,CZ15)&gt;0,SUM(CY15,CZ15),"")</f>
        <v/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 t="str">
        <f>IF(SUM(CY15,CZ15,DD15)&gt;0,SUM(CY15,CZ15,DD15),"")</f>
        <v/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9.3000000000000007</v>
      </c>
      <c r="QH15" s="22">
        <f>IF($CW15="P",CD15,(CD15+BA15)/2)</f>
        <v>3.4</v>
      </c>
      <c r="QI15" s="22">
        <f>IF($CW15="P",CE15,(CE15+BB15)/2)</f>
        <v>0.1</v>
      </c>
      <c r="QJ15" s="22">
        <f>IF($CW15="P",CF15,(CF15+BC15)/2)</f>
        <v>0</v>
      </c>
      <c r="QK15" s="22">
        <f>IF($CW15="P",CG15,(CG15+BD15)/2)</f>
        <v>9.25</v>
      </c>
      <c r="QL15" s="22">
        <f>IF($CW15="P",CH15,(CH15+BE15)/2)</f>
        <v>3.2</v>
      </c>
      <c r="QM15" s="22">
        <f>IF($CW15="P",CI15,(CI15+BF15)/2)</f>
        <v>0.1</v>
      </c>
      <c r="QN15" s="22">
        <f>IF($CW15="P",CJ15,(CJ15+BG15)/2)</f>
        <v>0</v>
      </c>
      <c r="QO15" s="22">
        <f>IF($CW15="P",CK15,(CK15+BH15)/2)</f>
        <v>9.15</v>
      </c>
      <c r="QP15" s="22">
        <f>IF($CW15="P",CL15,(CL15+BI15)/2)</f>
        <v>3</v>
      </c>
      <c r="QQ15" s="22">
        <f>IF($CW15="P",CM15,(CM15+BJ15)/2)</f>
        <v>0.1</v>
      </c>
      <c r="QR15" s="22">
        <f>IF($CW15="P",CN15,(CN15+BK15)/2)</f>
        <v>0</v>
      </c>
      <c r="QS15" s="22">
        <f>IF($CW15="P",CO15,(CO15+BL15)/2)</f>
        <v>0</v>
      </c>
      <c r="QT15" s="22">
        <f>IF($CW15="P",CP15,(CP15+BM15)/2)</f>
        <v>0</v>
      </c>
      <c r="QU15" s="22">
        <f>IF($CW15="P",CQ15,(CQ15+BN15)/2)</f>
        <v>0</v>
      </c>
      <c r="QV15" s="22">
        <f>IF($CW15="P",CR15,(CR15+BO15)/2)</f>
        <v>0</v>
      </c>
      <c r="QW15" s="22">
        <f>IF($CW15="P",CS15,(CS15+BP15)/2)</f>
        <v>0</v>
      </c>
      <c r="QX15" s="22">
        <f>IF($CW15="P",CT15,(CT15+BQ15)/2)</f>
        <v>0</v>
      </c>
      <c r="QY15" s="22">
        <f>IF($CW15="P",CU15,(CU15+BR15)/2)</f>
        <v>0</v>
      </c>
      <c r="QZ15" s="22">
        <f>IF($CW15="P",CV15,(CV15+BS15)/2)</f>
        <v>0</v>
      </c>
      <c r="RA15" s="27" t="s">
        <v>46</v>
      </c>
      <c r="RB15" s="40">
        <f>IF(SUM(QH15,QL15)&gt;0,SUM(QH15,QL15),"")</f>
        <v>6.6</v>
      </c>
      <c r="RC15" s="40">
        <f>IF(SUM(QG15:QH15,QJ15:QL15,QN15)-QI15-QM15&gt;0,SUM(QG15:QH15,QJ15:QL15,QN15)-QI15-QM15,"")</f>
        <v>24.95</v>
      </c>
      <c r="RD15" s="40">
        <f>IF(SUM(QO15:QP15,QR15)-QQ15&gt;0,SUM(QO15:QP15,QR15)-QQ15,"")</f>
        <v>12.05</v>
      </c>
      <c r="RE15" s="40">
        <f>IF(SUM(QH15,QL15,QP15)&gt;0,SUM(QH15,QL15,QP15),"")</f>
        <v>9.6</v>
      </c>
      <c r="RF15" s="40">
        <f>IF(SUM(RC15,RD15)&gt;0,SUM(RC15,RD15),"")</f>
        <v>37</v>
      </c>
      <c r="RG15" s="40" t="str">
        <f>IF(SUM(QT15,QX15)&gt;0,SUM(QT15,QX15),"")</f>
        <v/>
      </c>
      <c r="RH15" s="40" t="str">
        <f>IF(SUM(QS15:QT15,QV15:QX15,QZ15)-SUM(QU15,QY15)&gt;0,SUM(QS15:QT15,QV15:QX15,QZ15)-SUM(QU15,QY15),"")</f>
        <v/>
      </c>
      <c r="RI15" s="40">
        <f>IF(SUM(RC15,RD15,RH15)&gt;0,SUM(RC15,RD15,RH15),"")</f>
        <v>37</v>
      </c>
    </row>
    <row r="16" spans="1:477" x14ac:dyDescent="0.2">
      <c r="A16" s="4" cm="1">
        <f t="array" ref="A16">IF(AND(J16&lt;&gt;"",J16&lt;&gt;"No DD"),SUMPRODUCT((J$4:J$40&lt;&gt;"")*(J$4:J$40&lt;&gt;"No DD")*(F$4:F$40&gt;F16))+1,IF(J16="No DD",SUMPRODUCT((J$4:J$40="No DD")*(F$4:F$40&gt;F16))+1+SUMPRODUCT((J$4:J$40&lt;&gt;"")*(J$4:J$40&lt;&gt;"No DD")),""))</f>
        <v>13</v>
      </c>
      <c r="B16" s="4" cm="1">
        <f t="array" ref="B16">IF(AND(J16&lt;&gt;"",J16&lt;&gt;"No DD",G16=""),SUMPRODUCT((J$4:J$40&lt;&gt;"")*(J$4:J$40&lt;&gt;"No DD")*(G$4:G$40="")*(F$4:F$40&gt;F16))+1,IF(J16="No DD",SUMPRODUCT((J$4:J$40="No DD")*(F$4:F$40&gt;F16)*(G$4:G$40=""))+1+SUMPRODUCT((J$4:J$40&lt;&gt;"")*(G$4:G$40="")*(J$4:J$40&lt;&gt;"No DD")),""))</f>
        <v>6</v>
      </c>
      <c r="C16" s="5" t="s">
        <v>216</v>
      </c>
      <c r="D16" s="4" t="s">
        <v>106</v>
      </c>
      <c r="E16" s="4">
        <v>2007</v>
      </c>
      <c r="F16" s="9">
        <f>SUM(L16:T16)+SUM(L16:Q16)*0.0000001+SUM(L16)*0.0000000000001</f>
        <v>169.90001215000493</v>
      </c>
      <c r="G16" s="66"/>
      <c r="H16" s="3" t="str">
        <f>IF(OR(AND(AR16&gt;=AY$42,AS16&gt;=AY$46,AR16&lt;&gt;"",AQ16=""),AND(AW16&gt;=AY$42,AX16&gt;=AY$46,AW16&lt;&gt;"",AQ16=""),AND(BU16&gt;=CB$42,BV16&gt;=CB$46,BU16&lt;&gt;"",BT16=""),AND(BZ16&gt;=CB$42,CA16&gt;=CB$46,BZ16&lt;&gt;"",BT16=""),AND(CX16&gt;=DE$42,CY16&gt;=DE$46,CX16&lt;&gt;"",CW16=""),AND(DC16&gt;=DE$42,DD16&gt;=DE$46,DC16&lt;&gt;""),AND(EC16&gt;=EJ$42,ED16&gt;=EJ$46,EC16&lt;&gt;""),AND(EH16&gt;=EJ$42,EI16&gt;=EJ$46,EH16&lt;&gt;""),AND(FE16&gt;=FL$42,FF16&gt;=FL$46,FE16&lt;&gt;""),AND(FJ16&gt;=FL$42,FK16&gt;=FL$46,FJ16&lt;&gt;""),AND(GG16&gt;=GN$42,GH16&gt;=GN$46,GG16&lt;&gt;""),AND(GL16&gt;=GN$42,GM16&gt;=GN$46,GL16&lt;&gt;""),AND(HI16&gt;=HP$42,HJ16&gt;=HP$46,HI16&lt;&gt;""),AND(HN16&gt;=HP$42,HO16&gt;=HP$46,HN16&lt;&gt;""),AND(IK16&gt;=IR$42,IL16&gt;=IR$46,IK16&lt;&gt;""),AND(IP16&gt;=IR$42,IQ16&gt;=IR$46,IP16&lt;&gt;""),AND(JM16&gt;=JT$42,JN16&gt;=JT$46,JM16&lt;&gt;""),AND(JR16&gt;=JT$42,JS16&gt;=JT$46,JR16&lt;&gt;""),AND(KO16&gt;=KV$42,KP16&gt;=KV$46,KO16&lt;&gt;""),AND(KT16&gt;=KV$42,KU16&gt;=KV$46,KT16&lt;&gt;""),AND(LQ16&gt;=LX$42,LR16&gt;=LX$46,LQ16&lt;&gt;""),AND(LV16&gt;=LX$42,LW16&gt;=LX$46,LV16&lt;&gt;""),AND(MS16&gt;=MZ$42,MT16&gt;=MZ$46,MS16&lt;&gt;""),AND(MX16&gt;=MZ$42,MY16&gt;=MZ$46,MX16&lt;&gt;""),AND(NU16&gt;=OB$42,NV16&gt;=OB$46,NU16&lt;&gt;""),AND(NZ16&gt;=OB$42,OA16&gt;=OB$46,NZ16&lt;&gt;""),AND(OW16&gt;=PD$42,OX16&gt;=PD$46,OW16&lt;&gt;""),AND(PB16&gt;=PD$42,PC16&gt;=PD$46,PB16&lt;&gt;""),AND(PY16&gt;=QF$42,PZ16&gt;=QF$46,PY16&lt;&gt;""),AND(QD16&gt;=QF$42,QE16&gt;=QF$46,QD16&lt;&gt;"")),"P","")</f>
        <v>P</v>
      </c>
      <c r="I16" s="3" t="str">
        <f>IF(OR(AND(AS16&gt;=AY$46,AS16&lt;&gt;"",AQ16=""),AND(AX16&gt;=AY$46,AX16&lt;&gt;"",AQ16=""),AND(BV16&gt;=CB$46,BV16&lt;&gt;"",BT16=""),AND(CA16&gt;=CB$46,CA16&lt;&gt;"",BT16=""),AND(CY16&gt;=DE$46,CY16&lt;&gt;"",CW16=""),AND(DD16&gt;=DE$46,DD16&lt;&gt;"",CW16=""),AND(ED16&gt;=EJ$46,ED16&lt;&gt;""),AND(EI16&gt;=EJ$46,EI16&lt;&gt;""),AND(FF16&gt;=FL$46,FF16&lt;&gt;""),AND(FK16&gt;=FL$46,FK16&lt;&gt;""),AND(GH16&gt;=GN$46,GH16&lt;&gt;""),AND(GM16&gt;=GN$46,GM16&lt;&gt;""),AND(HJ16&gt;=HP$46,HJ16&lt;&gt;""),AND(HO16&gt;=HP$46,HO16&lt;&gt;""),AND(IL16&gt;=IR$46,IL16&lt;&gt;""),AND(IQ16&gt;=IR$46,IQ16&lt;&gt;""),AND(JN16&gt;=JT$46,JN16&lt;&gt;""),AND(JS16&gt;=JT$46,JS16&lt;&gt;""),AND(KP16&gt;=KV$46,KP16&lt;&gt;""),AND(KU16&gt;=KV$46,KU16&lt;&gt;""),AND(LR16&gt;=LX$46,LR16&lt;&gt;""),AND(LW16&gt;=LX$46,LW16&lt;&gt;""),AND(MT16&gt;=MZ$46,MT16&lt;&gt;""),AND(MY16&gt;=MZ$46,MY16&lt;&gt;""),AND(NV16&gt;=OB$46,NV16&lt;&gt;""),AND(OA16&gt;=OB$46,OA16&lt;&gt;""),AND(OX16&gt;=PD$46,OX16&lt;&gt;""),AND(PC16&gt;=PD$46,PC16&lt;&gt;""),AND(PZ16&gt;=QF$46,PZ16&lt;&gt;""),AND(QE16&gt;=QF$46,QE16&lt;&gt;"")),"P","")</f>
        <v>P</v>
      </c>
      <c r="J16" s="36" t="str">
        <f>IF(AND(I16="P",H16=""),"No DD",IF(OR(AND(AU16&gt;=AY$45,AV16&gt;=AY$49,AU16&lt;&gt;"",AQ16=""),AND(BX16&gt;=CB$45,BY16&gt;=CB$49,BX16&lt;&gt;"",BT16=""),AND(DA16&gt;=DE$45,DB16&gt;=DE$49,DA16&lt;&gt;"",CW16=""),AND(EF16&gt;=EJ$45,EG16&gt;=EJ$49,EF16&lt;&gt;""),AND(FH16&gt;=FL$45,FI16&gt;=FL$49,FH16&lt;&gt;""),AND(GJ16&gt;=GN$45,GK16&gt;=GN$49,GJ16&lt;&gt;""),AND(HL16&gt;=HP$45,HM16&gt;=HP$49,HL16&lt;&gt;""),AND(IN16&gt;=IR$45,IO16&gt;=IR$49,IN16&lt;&gt;""),AND(JP16&gt;=JT$45,JQ16&gt;=JT$49,JP16&lt;&gt;""),AND(KR16&gt;=KV$45,KS16&gt;=KV$49,KR16&lt;&gt;""),AND(LT16&gt;=LX$45,LU16&gt;=LX$49,LT16&lt;&gt;""),AND(MV16&gt;=MZ$45,MW16&gt;=MZ$49,MV16&lt;&gt;""),AND(NX16&gt;=OB$45,NY16&gt;=OB$49,NX16&lt;&gt;""),AND(OZ16&gt;=PD$45,PA16&gt;=PD$49,OZ16&lt;&gt;""),AND(QB16&gt;=QF$45,QC16&gt;=QF$49,QB16&lt;&gt;"")),"Merit",IF(OR(AND(AU16&gt;=AY$44,AV16&gt;=AY$48,AU16&lt;&gt;"",AQ16=""),AND(BX16&gt;=CB$44,BY16&gt;=CB$48,BX16&lt;&gt;"",BT16=""),AND(DA16&gt;=DE$44,DB16&gt;=DE$48,DA16&lt;&gt;"",CW16=""),AND(EF16&gt;=EJ$44,EG16&gt;=EJ$48,EF16&lt;&gt;""),AND(FH16&gt;=FL$44,FI16&gt;=FL$48,FH16&lt;&gt;""),AND(GJ16&gt;=GN$44,GK16&gt;=GN$48,GJ16&lt;&gt;""),AND(HL16&gt;=HP$44,HM16&gt;=HP$48,HL16&lt;&gt;""),AND(IN16&gt;=IR$44,IO16&gt;=IR$48,IN16&lt;&gt;""),AND(JP16&gt;=JT$44,JQ16&gt;=JT$48,JP16&lt;&gt;""),AND(KR16&gt;=KV$44,KS16&gt;=KV$48,KR16&lt;&gt;""),AND(LT16&gt;=LX$44,LU16&gt;=LX$48,LT16&lt;&gt;""),AND(MV16&gt;=MZ$44,MW16&gt;=MZ$48,MV16&lt;&gt;""),AND(NX16&gt;=OB$44,NY16&gt;=OB$48,NX16&lt;&gt;""),AND(OZ16&gt;=PD$44,PA16&gt;=PD$48,OZ16&lt;&gt;""),AND(QB16&gt;=QF$44,QC16&gt;=QF$48,QB16&lt;&gt;"")),"Excellence",IF(K16="P","Worlds Team",IF(H16="P","National Team","")))))</f>
        <v>National Team</v>
      </c>
      <c r="K16" s="3" t="str">
        <f>IF(OR(AND(AU16&gt;=AY$43,AV16&gt;=AY$47,AU16&lt;&gt;"",AQ16=""),AND(BX16&gt;=CB$43,BY16&gt;=CB$47,BX16&lt;&gt;"",BT16=""),AND(DA16&gt;=DE$43,DB16&gt;=DE$47,DA16&lt;&gt;"",CW16=""),AND(EF16&gt;=EJ$43,EG16&gt;=EJ$47,EF16&lt;&gt;""),AND(FH16&gt;=FL$43,FI16&gt;=FL$47,FH16&lt;&gt;""),AND(GJ16&gt;=GN$43,GK16&gt;=GN$47,GJ16&lt;&gt;""),AND(HL16&gt;=HP$43,HM16&gt;=HP$47,HL16&lt;&gt;""),AND(IN16&gt;=IR$43,IO16&gt;=IR$47,IN16&lt;&gt;""),AND(JP16&gt;=JT$43,JQ16&gt;=JT$47,JP16&lt;&gt;""),AND(KR16&gt;=KV$43,KS16&gt;=KV$47,KR16&lt;&gt;""),AND(LT16&gt;=LX$43,LU16&gt;=LX$47,LT16&lt;&gt;""),AND(MV16&gt;=MZ$43,MW16&gt;=MZ$47,MV16&lt;&gt;""),AND(NX16&gt;=OB$43,NY16&gt;=OB$47,NX16&lt;&gt;""),AND(OZ16&gt;=PD$43,PA16&gt;=PD$47,OZ16&lt;&gt;""),AND(QB16&gt;=QF$43,QC16&gt;=QF$47,QB16&lt;&gt;"")),"P","")</f>
        <v/>
      </c>
      <c r="L16" s="8">
        <f>IF(COUNT(AS16,BV16,CY16)&gt;0,LARGE((AS16,BV16,CY16),1),0)</f>
        <v>49.1</v>
      </c>
      <c r="M16" s="8" t="str">
        <f>IF(L16=0,"",IF(L16=CY16,$CC$1,IF(L16=BV16,$AZ$1,IF(L16=AS16,$W$1,""))))</f>
        <v>2024 Elite Canada</v>
      </c>
      <c r="N16" s="8">
        <f>IF(COUNT(AS16,BV16,CY16)&gt;1,LARGE((AS16,BV16,CY16),2),0)</f>
        <v>48.4</v>
      </c>
      <c r="O16" s="8" t="str">
        <f>IF(N16=0,"",IF(N16=CY16,$CC$1,IF(N16=BV16,$AZ$1,IF(N16=AS16,$W$1,""))))</f>
        <v>2024 Nationals</v>
      </c>
      <c r="P16" s="8">
        <f>IF(COUNT(AT16,BW16,CZ16)&gt;0,LARGE((AT16,BW16,CZ16),1),0)</f>
        <v>24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48.4</v>
      </c>
      <c r="S16" s="8" t="str">
        <f>IF(R16=0,"",IF(R16=DD16,$CC$1,IF(R16=CA16,$AZ$1,IF(R16=AX16,$W$1,""))))</f>
        <v>2024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18.5</v>
      </c>
      <c r="BA16" s="18">
        <v>6</v>
      </c>
      <c r="BB16" s="18">
        <v>0</v>
      </c>
      <c r="BC16" s="18">
        <v>0</v>
      </c>
      <c r="BD16" s="18">
        <v>18.600000000000001</v>
      </c>
      <c r="BE16" s="18">
        <v>6</v>
      </c>
      <c r="BF16" s="18">
        <v>0</v>
      </c>
      <c r="BG16" s="18">
        <v>0</v>
      </c>
      <c r="BH16" s="18">
        <v>18.399999999999999</v>
      </c>
      <c r="BI16" s="18">
        <v>5.6</v>
      </c>
      <c r="BJ16" s="18">
        <v>0</v>
      </c>
      <c r="BK16" s="18">
        <v>0</v>
      </c>
      <c r="BL16" s="18">
        <v>18.100000000000001</v>
      </c>
      <c r="BM16" s="18">
        <v>5.2</v>
      </c>
      <c r="BN16" s="18">
        <v>0</v>
      </c>
      <c r="BO16" s="18">
        <v>0</v>
      </c>
      <c r="BP16" s="18">
        <v>18.399999999999999</v>
      </c>
      <c r="BQ16" s="18">
        <v>6</v>
      </c>
      <c r="BR16" s="18">
        <v>0.2</v>
      </c>
      <c r="BS16" s="18">
        <v>0</v>
      </c>
      <c r="BT16" s="28"/>
      <c r="BU16" s="11">
        <f>IF(SUM(BA16,BE16)&gt;0,SUM(BA16,BE16),"")</f>
        <v>12</v>
      </c>
      <c r="BV16" s="11">
        <f>IF(SUM(AZ16:BA16,BC16:BE16,BG16)-BB16-BF16&gt;0,SUM(AZ16:BA16,BC16:BE16,BG16)-BB16-BF16,"")</f>
        <v>49.1</v>
      </c>
      <c r="BW16" s="11">
        <f>IF(SUM(BH16:BI16,BK16)-BJ16&gt;0,SUM(BH16:BI16,BK16)-BJ16,"")</f>
        <v>24</v>
      </c>
      <c r="BX16" s="11">
        <f>IF(SUM(BA16,BE16,BI16)&gt;0,SUM(BA16,BE16,BI16),"")</f>
        <v>17.600000000000001</v>
      </c>
      <c r="BY16" s="11">
        <f>IF(SUM(BV16,BW16)&gt;0,SUM(BV16,BW16),"")</f>
        <v>73.099999999999994</v>
      </c>
      <c r="BZ16" s="11">
        <f>IF(SUM(BM16,BQ16)&gt;0,SUM(BM16,BQ16),"")</f>
        <v>11.2</v>
      </c>
      <c r="CA16" s="11">
        <f>IF(SUM(BL16:BM16,BO16:BQ16,BS16)-SUM(BN16,BR16)&gt;0,SUM(BL16:BM16,BO16:BQ16,BS16)-SUM(BN16,BR16),"")</f>
        <v>47.5</v>
      </c>
      <c r="CB16" s="11">
        <f>IF(SUM(BV16,BW16,CA16)&gt;0,SUM(BV16,BW16,CA16),"")</f>
        <v>120.6</v>
      </c>
      <c r="CC16" s="19">
        <v>18.7</v>
      </c>
      <c r="CD16" s="19">
        <v>6</v>
      </c>
      <c r="CE16" s="19">
        <v>0</v>
      </c>
      <c r="CF16" s="19">
        <v>0</v>
      </c>
      <c r="CG16" s="19">
        <v>18.7</v>
      </c>
      <c r="CH16" s="19">
        <v>5.6</v>
      </c>
      <c r="CI16" s="19">
        <v>0.6</v>
      </c>
      <c r="CJ16" s="19">
        <v>0</v>
      </c>
      <c r="CK16" s="19">
        <v>18.8</v>
      </c>
      <c r="CL16" s="19">
        <v>4</v>
      </c>
      <c r="CM16" s="19">
        <v>0</v>
      </c>
      <c r="CN16" s="19">
        <v>0</v>
      </c>
      <c r="CO16" s="19">
        <v>18.5</v>
      </c>
      <c r="CP16" s="19">
        <v>6</v>
      </c>
      <c r="CQ16" s="19">
        <v>0</v>
      </c>
      <c r="CR16" s="19">
        <v>0</v>
      </c>
      <c r="CS16" s="19">
        <v>18.3</v>
      </c>
      <c r="CT16" s="19">
        <v>5.6</v>
      </c>
      <c r="CU16" s="19">
        <v>0</v>
      </c>
      <c r="CV16" s="19">
        <v>0</v>
      </c>
      <c r="CW16" s="27"/>
      <c r="CX16" s="40">
        <f>IF(SUM(CD16,CH16)&gt;0,SUM(CD16,CH16),"")</f>
        <v>11.6</v>
      </c>
      <c r="CY16" s="40">
        <f>IF(SUM(CC16:CD16,CF16:CH16,CJ16)-CE16-CI16&gt;0,SUM(CC16:CD16,CF16:CH16,CJ16)-CE16-CI16,"")</f>
        <v>48.4</v>
      </c>
      <c r="CZ16" s="40">
        <f>IF(SUM(CK16:CL16,CN16)-CM16&gt;0,SUM(CK16:CL16,CN16)-CM16,"")</f>
        <v>22.8</v>
      </c>
      <c r="DA16" s="40">
        <f>IF(SUM(CD16,CH16,CL16)&gt;0,SUM(CD16,CH16,CL16),"")</f>
        <v>15.6</v>
      </c>
      <c r="DB16" s="40">
        <f>IF(SUM(CY16,CZ16)&gt;0,SUM(CY16,CZ16),"")</f>
        <v>71.2</v>
      </c>
      <c r="DC16" s="40">
        <f>IF(SUM(CP16,CT16)&gt;0,SUM(CP16,CT16),"")</f>
        <v>11.6</v>
      </c>
      <c r="DD16" s="40">
        <f>IF(SUM(CO16:CP16,CR16:CT16,CV16)-SUM(CQ16,CU16)&gt;0,SUM(CO16:CP16,CR16:CT16,CV16)-SUM(CQ16,CU16),"")</f>
        <v>48.4</v>
      </c>
      <c r="DE16" s="40">
        <f>IF(SUM(CY16,CZ16,DD16)&gt;0,SUM(CY16,CZ16,DD16),"")</f>
        <v>119.6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18.600000000000001</v>
      </c>
      <c r="QH16" s="22">
        <f>IF($CW16="P",CD16,(CD16+BA16)/2)</f>
        <v>6</v>
      </c>
      <c r="QI16" s="22">
        <f>IF($CW16="P",CE16,(CE16+BB16)/2)</f>
        <v>0</v>
      </c>
      <c r="QJ16" s="22">
        <f>IF($CW16="P",CF16,(CF16+BC16)/2)</f>
        <v>0</v>
      </c>
      <c r="QK16" s="22">
        <f>IF($CW16="P",CG16,(CG16+BD16)/2)</f>
        <v>18.649999999999999</v>
      </c>
      <c r="QL16" s="22">
        <f>IF($CW16="P",CH16,(CH16+BE16)/2)</f>
        <v>5.8</v>
      </c>
      <c r="QM16" s="22">
        <f>IF($CW16="P",CI16,(CI16+BF16)/2)</f>
        <v>0.3</v>
      </c>
      <c r="QN16" s="22">
        <f>IF($CW16="P",CJ16,(CJ16+BG16)/2)</f>
        <v>0</v>
      </c>
      <c r="QO16" s="22">
        <f>IF($CW16="P",CK16,(CK16+BH16)/2)</f>
        <v>18.600000000000001</v>
      </c>
      <c r="QP16" s="22">
        <f>IF($CW16="P",CL16,(CL16+BI16)/2)</f>
        <v>4.8</v>
      </c>
      <c r="QQ16" s="22">
        <f>IF($CW16="P",CM16,(CM16+BJ16)/2)</f>
        <v>0</v>
      </c>
      <c r="QR16" s="22">
        <f>IF($CW16="P",CN16,(CN16+BK16)/2)</f>
        <v>0</v>
      </c>
      <c r="QS16" s="22">
        <f>IF($CW16="P",CO16,(CO16+BL16)/2)</f>
        <v>18.3</v>
      </c>
      <c r="QT16" s="22">
        <f>IF($CW16="P",CP16,(CP16+BM16)/2)</f>
        <v>5.6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18.350000000000001</v>
      </c>
      <c r="QX16" s="22">
        <f>IF($CW16="P",CT16,(CT16+BQ16)/2)</f>
        <v>5.8</v>
      </c>
      <c r="QY16" s="22">
        <f>IF($CW16="P",CU16,(CU16+BR16)/2)</f>
        <v>0.1</v>
      </c>
      <c r="QZ16" s="22">
        <f>IF($CW16="P",CV16,(CV16+BS16)/2)</f>
        <v>0</v>
      </c>
      <c r="RA16" s="27" t="s">
        <v>46</v>
      </c>
      <c r="RB16" s="40">
        <f>IF(SUM(QH16,QL16)&gt;0,SUM(QH16,QL16),"")</f>
        <v>11.8</v>
      </c>
      <c r="RC16" s="40">
        <f>IF(SUM(QG16:QH16,QJ16:QL16,QN16)-QI16-QM16&gt;0,SUM(QG16:QH16,QJ16:QL16,QN16)-QI16-QM16,"")</f>
        <v>48.75</v>
      </c>
      <c r="RD16" s="40">
        <f>IF(SUM(QO16:QP16,QR16)-QQ16&gt;0,SUM(QO16:QP16,QR16)-QQ16,"")</f>
        <v>23.400000000000002</v>
      </c>
      <c r="RE16" s="40">
        <f>IF(SUM(QH16,QL16,QP16)&gt;0,SUM(QH16,QL16,QP16),"")</f>
        <v>16.600000000000001</v>
      </c>
      <c r="RF16" s="40">
        <f>IF(SUM(RC16,RD16)&gt;0,SUM(RC16,RD16),"")</f>
        <v>72.150000000000006</v>
      </c>
      <c r="RG16" s="40">
        <f>IF(SUM(QT16,QX16)&gt;0,SUM(QT16,QX16),"")</f>
        <v>11.399999999999999</v>
      </c>
      <c r="RH16" s="40">
        <f>IF(SUM(QS16:QT16,QV16:QX16,QZ16)-SUM(QU16,QY16)&gt;0,SUM(QS16:QT16,QV16:QX16,QZ16)-SUM(QU16,QY16),"")</f>
        <v>47.949999999999996</v>
      </c>
      <c r="RI16" s="40">
        <f>IF(SUM(RC16,RD16,RH16)&gt;0,SUM(RC16,RD16,RH16),"")</f>
        <v>120.1</v>
      </c>
    </row>
    <row r="17" spans="1:477" x14ac:dyDescent="0.2">
      <c r="A17" s="4" cm="1">
        <f t="array" ref="A17">IF(AND(J17&lt;&gt;"",J17&lt;&gt;"No DD"),SUMPRODUCT((J$4:J$40&lt;&gt;"")*(J$4:J$40&lt;&gt;"No DD")*(F$4:F$40&gt;F17))+1,IF(J17="No DD",SUMPRODUCT((J$4:J$40="No DD")*(F$4:F$40&gt;F17))+1+SUMPRODUCT((J$4:J$40&lt;&gt;"")*(J$4:J$40&lt;&gt;"No DD")),""))</f>
        <v>14</v>
      </c>
      <c r="B17" s="4" cm="1">
        <f t="array" ref="B17">IF(AND(J17&lt;&gt;"",J17&lt;&gt;"No DD",G17=""),SUMPRODUCT((J$4:J$40&lt;&gt;"")*(J$4:J$40&lt;&gt;"No DD")*(G$4:G$40="")*(F$4:F$40&gt;F17))+1,IF(J17="No DD",SUMPRODUCT((J$4:J$40="No DD")*(F$4:F$40&gt;F17)*(G$4:G$40=""))+1+SUMPRODUCT((J$4:J$40&lt;&gt;"")*(G$4:G$40="")*(J$4:J$40&lt;&gt;"No DD")),""))</f>
        <v>7</v>
      </c>
      <c r="C17" s="5" t="s">
        <v>180</v>
      </c>
      <c r="D17" s="4" t="s">
        <v>4</v>
      </c>
      <c r="E17" s="4">
        <v>2007</v>
      </c>
      <c r="F17" s="9">
        <f>SUM(L17:T17)+SUM(L17:Q17)*0.0000001+SUM(L17)*0.0000000000001</f>
        <v>169.80001202000489</v>
      </c>
      <c r="G17" s="66"/>
      <c r="H17" s="3" t="str">
        <f>IF(OR(AND(AR17&gt;=AY$42,AS17&gt;=AY$46,AR17&lt;&gt;"",AQ17=""),AND(AW17&gt;=AY$42,AX17&gt;=AY$46,AW17&lt;&gt;"",AQ17=""),AND(BU17&gt;=CB$42,BV17&gt;=CB$46,BU17&lt;&gt;"",BT17=""),AND(BZ17&gt;=CB$42,CA17&gt;=CB$46,BZ17&lt;&gt;"",BT17=""),AND(CX17&gt;=DE$42,CY17&gt;=DE$46,CX17&lt;&gt;"",CW17=""),AND(DC17&gt;=DE$42,DD17&gt;=DE$46,DC17&lt;&gt;""),AND(EC17&gt;=EJ$42,ED17&gt;=EJ$46,EC17&lt;&gt;""),AND(EH17&gt;=EJ$42,EI17&gt;=EJ$46,EH17&lt;&gt;""),AND(FE17&gt;=FL$42,FF17&gt;=FL$46,FE17&lt;&gt;""),AND(FJ17&gt;=FL$42,FK17&gt;=FL$46,FJ17&lt;&gt;""),AND(GG17&gt;=GN$42,GH17&gt;=GN$46,GG17&lt;&gt;""),AND(GL17&gt;=GN$42,GM17&gt;=GN$46,GL17&lt;&gt;""),AND(HI17&gt;=HP$42,HJ17&gt;=HP$46,HI17&lt;&gt;""),AND(HN17&gt;=HP$42,HO17&gt;=HP$46,HN17&lt;&gt;""),AND(IK17&gt;=IR$42,IL17&gt;=IR$46,IK17&lt;&gt;""),AND(IP17&gt;=IR$42,IQ17&gt;=IR$46,IP17&lt;&gt;""),AND(JM17&gt;=JT$42,JN17&gt;=JT$46,JM17&lt;&gt;""),AND(JR17&gt;=JT$42,JS17&gt;=JT$46,JR17&lt;&gt;""),AND(KO17&gt;=KV$42,KP17&gt;=KV$46,KO17&lt;&gt;""),AND(KT17&gt;=KV$42,KU17&gt;=KV$46,KT17&lt;&gt;""),AND(LQ17&gt;=LX$42,LR17&gt;=LX$46,LQ17&lt;&gt;""),AND(LV17&gt;=LX$42,LW17&gt;=LX$46,LV17&lt;&gt;""),AND(MS17&gt;=MZ$42,MT17&gt;=MZ$46,MS17&lt;&gt;""),AND(MX17&gt;=MZ$42,MY17&gt;=MZ$46,MX17&lt;&gt;""),AND(NU17&gt;=OB$42,NV17&gt;=OB$46,NU17&lt;&gt;""),AND(NZ17&gt;=OB$42,OA17&gt;=OB$46,NZ17&lt;&gt;""),AND(OW17&gt;=PD$42,OX17&gt;=PD$46,OW17&lt;&gt;""),AND(PB17&gt;=PD$42,PC17&gt;=PD$46,PB17&lt;&gt;""),AND(PY17&gt;=QF$42,PZ17&gt;=QF$46,PY17&lt;&gt;""),AND(QD17&gt;=QF$42,QE17&gt;=QF$46,QD17&lt;&gt;"")),"P","")</f>
        <v>P</v>
      </c>
      <c r="I17" s="3" t="str">
        <f>IF(OR(AND(AS17&gt;=AY$46,AS17&lt;&gt;"",AQ17=""),AND(AX17&gt;=AY$46,AX17&lt;&gt;"",AQ17=""),AND(BV17&gt;=CB$46,BV17&lt;&gt;"",BT17=""),AND(CA17&gt;=CB$46,CA17&lt;&gt;"",BT17=""),AND(CY17&gt;=DE$46,CY17&lt;&gt;"",CW17=""),AND(DD17&gt;=DE$46,DD17&lt;&gt;"",CW17=""),AND(ED17&gt;=EJ$46,ED17&lt;&gt;""),AND(EI17&gt;=EJ$46,EI17&lt;&gt;""),AND(FF17&gt;=FL$46,FF17&lt;&gt;""),AND(FK17&gt;=FL$46,FK17&lt;&gt;""),AND(GH17&gt;=GN$46,GH17&lt;&gt;""),AND(GM17&gt;=GN$46,GM17&lt;&gt;""),AND(HJ17&gt;=HP$46,HJ17&lt;&gt;""),AND(HO17&gt;=HP$46,HO17&lt;&gt;""),AND(IL17&gt;=IR$46,IL17&lt;&gt;""),AND(IQ17&gt;=IR$46,IQ17&lt;&gt;""),AND(JN17&gt;=JT$46,JN17&lt;&gt;""),AND(JS17&gt;=JT$46,JS17&lt;&gt;""),AND(KP17&gt;=KV$46,KP17&lt;&gt;""),AND(KU17&gt;=KV$46,KU17&lt;&gt;""),AND(LR17&gt;=LX$46,LR17&lt;&gt;""),AND(LW17&gt;=LX$46,LW17&lt;&gt;""),AND(MT17&gt;=MZ$46,MT17&lt;&gt;""),AND(MY17&gt;=MZ$46,MY17&lt;&gt;""),AND(NV17&gt;=OB$46,NV17&lt;&gt;""),AND(OA17&gt;=OB$46,OA17&lt;&gt;""),AND(OX17&gt;=PD$46,OX17&lt;&gt;""),AND(PC17&gt;=PD$46,PC17&lt;&gt;""),AND(PZ17&gt;=QF$46,PZ17&lt;&gt;""),AND(QE17&gt;=QF$46,QE17&lt;&gt;"")),"P","")</f>
        <v>P</v>
      </c>
      <c r="J17" s="36" t="str">
        <f>IF(AND(I17="P",H17=""),"No DD",IF(OR(AND(AU17&gt;=AY$45,AV17&gt;=AY$49,AU17&lt;&gt;"",AQ17=""),AND(BX17&gt;=CB$45,BY17&gt;=CB$49,BX17&lt;&gt;"",BT17=""),AND(DA17&gt;=DE$45,DB17&gt;=DE$49,DA17&lt;&gt;"",CW17=""),AND(EF17&gt;=EJ$45,EG17&gt;=EJ$49,EF17&lt;&gt;""),AND(FH17&gt;=FL$45,FI17&gt;=FL$49,FH17&lt;&gt;""),AND(GJ17&gt;=GN$45,GK17&gt;=GN$49,GJ17&lt;&gt;""),AND(HL17&gt;=HP$45,HM17&gt;=HP$49,HL17&lt;&gt;""),AND(IN17&gt;=IR$45,IO17&gt;=IR$49,IN17&lt;&gt;""),AND(JP17&gt;=JT$45,JQ17&gt;=JT$49,JP17&lt;&gt;""),AND(KR17&gt;=KV$45,KS17&gt;=KV$49,KR17&lt;&gt;""),AND(LT17&gt;=LX$45,LU17&gt;=LX$49,LT17&lt;&gt;""),AND(MV17&gt;=MZ$45,MW17&gt;=MZ$49,MV17&lt;&gt;""),AND(NX17&gt;=OB$45,NY17&gt;=OB$49,NX17&lt;&gt;""),AND(OZ17&gt;=PD$45,PA17&gt;=PD$49,OZ17&lt;&gt;""),AND(QB17&gt;=QF$45,QC17&gt;=QF$49,QB17&lt;&gt;"")),"Merit",IF(OR(AND(AU17&gt;=AY$44,AV17&gt;=AY$48,AU17&lt;&gt;"",AQ17=""),AND(BX17&gt;=CB$44,BY17&gt;=CB$48,BX17&lt;&gt;"",BT17=""),AND(DA17&gt;=DE$44,DB17&gt;=DE$48,DA17&lt;&gt;"",CW17=""),AND(EF17&gt;=EJ$44,EG17&gt;=EJ$48,EF17&lt;&gt;""),AND(FH17&gt;=FL$44,FI17&gt;=FL$48,FH17&lt;&gt;""),AND(GJ17&gt;=GN$44,GK17&gt;=GN$48,GJ17&lt;&gt;""),AND(HL17&gt;=HP$44,HM17&gt;=HP$48,HL17&lt;&gt;""),AND(IN17&gt;=IR$44,IO17&gt;=IR$48,IN17&lt;&gt;""),AND(JP17&gt;=JT$44,JQ17&gt;=JT$48,JP17&lt;&gt;""),AND(KR17&gt;=KV$44,KS17&gt;=KV$48,KR17&lt;&gt;""),AND(LT17&gt;=LX$44,LU17&gt;=LX$48,LT17&lt;&gt;""),AND(MV17&gt;=MZ$44,MW17&gt;=MZ$48,MV17&lt;&gt;""),AND(NX17&gt;=OB$44,NY17&gt;=OB$48,NX17&lt;&gt;""),AND(OZ17&gt;=PD$44,PA17&gt;=PD$48,OZ17&lt;&gt;""),AND(QB17&gt;=QF$44,QC17&gt;=QF$48,QB17&lt;&gt;"")),"Excellence",IF(K17="P","Worlds Team",IF(H17="P","National Team","")))))</f>
        <v>National Team</v>
      </c>
      <c r="K17" s="3" t="str">
        <f>IF(OR(AND(AU17&gt;=AY$43,AV17&gt;=AY$47,AU17&lt;&gt;"",AQ17=""),AND(BX17&gt;=CB$43,BY17&gt;=CB$47,BX17&lt;&gt;"",BT17=""),AND(DA17&gt;=DE$43,DB17&gt;=DE$47,DA17&lt;&gt;"",CW17=""),AND(EF17&gt;=EJ$43,EG17&gt;=EJ$47,EF17&lt;&gt;""),AND(FH17&gt;=FL$43,FI17&gt;=FL$47,FH17&lt;&gt;""),AND(GJ17&gt;=GN$43,GK17&gt;=GN$47,GJ17&lt;&gt;""),AND(HL17&gt;=HP$43,HM17&gt;=HP$47,HL17&lt;&gt;""),AND(IN17&gt;=IR$43,IO17&gt;=IR$47,IN17&lt;&gt;""),AND(JP17&gt;=JT$43,JQ17&gt;=JT$47,JP17&lt;&gt;""),AND(KR17&gt;=KV$43,KS17&gt;=KV$47,KR17&lt;&gt;""),AND(LT17&gt;=LX$43,LU17&gt;=LX$47,LT17&lt;&gt;""),AND(MV17&gt;=MZ$43,MW17&gt;=MZ$47,MV17&lt;&gt;""),AND(NX17&gt;=OB$43,NY17&gt;=OB$47,NX17&lt;&gt;""),AND(OZ17&gt;=PD$43,PA17&gt;=PD$47,OZ17&lt;&gt;""),AND(QB17&gt;=QF$43,QC17&gt;=QF$47,QB17&lt;&gt;"")),"P","")</f>
        <v/>
      </c>
      <c r="L17" s="8">
        <f>IF(COUNT(AS17,BV17,CY17)&gt;0,LARGE((AS17,BV17,CY17),1),0)</f>
        <v>48.999999999999993</v>
      </c>
      <c r="M17" s="8" t="str">
        <f>IF(L17=0,"",IF(L17=CY17,$CC$1,IF(L17=BV17,$AZ$1,IF(L17=AS17,$W$1,""))))</f>
        <v>2024 Nationals</v>
      </c>
      <c r="N17" s="8">
        <f>IF(COUNT(AS17,BV17,CY17)&gt;1,LARGE((AS17,BV17,CY17),2),0)</f>
        <v>46.8</v>
      </c>
      <c r="O17" s="8" t="str">
        <f>IF(N17=0,"",IF(N17=CY17,$CC$1,IF(N17=BV17,$AZ$1,IF(N17=AS17,$W$1,""))))</f>
        <v>2024 Elite Canada</v>
      </c>
      <c r="P17" s="8">
        <f>IF(COUNT(AT17,BW17,CZ17)&gt;0,LARGE((AT17,BW17,CZ17),1),0)</f>
        <v>24.4</v>
      </c>
      <c r="Q17" s="8" t="str">
        <f>IF(P17=0,"",IF(P17=CZ17,$CC$1,IF(P17=BW17,$AZ$1,IF(P17=AT17,$W$1,""))))</f>
        <v>2023 3rd Domestic Trial</v>
      </c>
      <c r="R17" s="8">
        <f>IF(MAX(AX17,CA17,DD17)&gt;0,MAX(AX17,CA17,DD17),0)</f>
        <v>49.6</v>
      </c>
      <c r="S17" s="8" t="str">
        <f>IF(R17=0,"",IF(R17=DD17,$CC$1,IF(R17=CA17,$AZ$1,IF(R17=AX17,$W$1,""))))</f>
        <v>2024 Nationals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18.600000000000001</v>
      </c>
      <c r="X17" s="19">
        <v>6.4</v>
      </c>
      <c r="Y17" s="19">
        <v>0.6</v>
      </c>
      <c r="Z17" s="19">
        <v>0</v>
      </c>
      <c r="AA17" s="19">
        <v>17.2</v>
      </c>
      <c r="AB17" s="19">
        <v>3.6</v>
      </c>
      <c r="AC17" s="19">
        <v>0</v>
      </c>
      <c r="AD17" s="19">
        <v>0</v>
      </c>
      <c r="AE17" s="19">
        <v>18.8</v>
      </c>
      <c r="AF17" s="19">
        <v>5.6</v>
      </c>
      <c r="AG17" s="19">
        <v>0</v>
      </c>
      <c r="AH17" s="19">
        <v>0</v>
      </c>
      <c r="AI17" s="19">
        <v>18.600000000000001</v>
      </c>
      <c r="AJ17" s="19">
        <v>6.8000000000000007</v>
      </c>
      <c r="AK17" s="19">
        <v>0.2</v>
      </c>
      <c r="AL17" s="19">
        <v>0</v>
      </c>
      <c r="AM17" s="19">
        <v>0</v>
      </c>
      <c r="AN17" s="19">
        <v>0</v>
      </c>
      <c r="AO17" s="19">
        <v>0</v>
      </c>
      <c r="AP17" s="19">
        <v>0</v>
      </c>
      <c r="AQ17" s="27"/>
      <c r="AR17" s="40">
        <f>IF(SUM(X17,AB17)&gt;0,SUM(X17,AB17),"")</f>
        <v>10</v>
      </c>
      <c r="AS17" s="40">
        <f>IF(SUM(W17:X17,Z17:AB17,AD17)-Y17-AC17&gt;0,SUM(W17:X17,Z17:AB17,AD17)-Y17-AC17,"")</f>
        <v>45.2</v>
      </c>
      <c r="AT17" s="40">
        <f>IF(SUM(AE17:AF17,AH17)-AG17&gt;0,SUM(AE17:AF17,AH17)-AG17,"")</f>
        <v>24.4</v>
      </c>
      <c r="AU17" s="40">
        <f>IF(SUM(X17,AB17,AF17)&gt;0,SUM(X17,AB17,AF17),"")</f>
        <v>15.6</v>
      </c>
      <c r="AV17" s="40">
        <f>IF(SUM(AS17,AT17)&gt;0,SUM(AS17,AT17),"")</f>
        <v>69.599999999999994</v>
      </c>
      <c r="AW17" s="40">
        <f>IF(SUM(AJ17,AN17)&gt;0,SUM(AJ17,AN17),"")</f>
        <v>6.8000000000000007</v>
      </c>
      <c r="AX17" s="40">
        <f>IF(SUM(AI17:AJ17,AL17:AN17,AP17)-SUM(AK17,AO17)&gt;0,SUM(AI17:AJ17,AL17:AN17,AP17)-SUM(AK17,AO17),"")</f>
        <v>25.200000000000003</v>
      </c>
      <c r="AY17" s="40">
        <f>IF(SUM(AS17,AT17,AX17)&gt;0,SUM(AS17,AT17,AX17),"")</f>
        <v>94.8</v>
      </c>
      <c r="AZ17" s="18">
        <v>18.8</v>
      </c>
      <c r="BA17" s="18">
        <v>4.8</v>
      </c>
      <c r="BB17" s="18">
        <v>1.6</v>
      </c>
      <c r="BC17" s="18">
        <v>0</v>
      </c>
      <c r="BD17" s="18">
        <v>18.600000000000001</v>
      </c>
      <c r="BE17" s="18">
        <v>6.4</v>
      </c>
      <c r="BF17" s="18">
        <v>0.2</v>
      </c>
      <c r="BG17" s="18">
        <v>0</v>
      </c>
      <c r="BH17" s="18">
        <v>18.899999999999999</v>
      </c>
      <c r="BI17" s="18">
        <v>5.6</v>
      </c>
      <c r="BJ17" s="18">
        <v>1.2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>IF(SUM(BA17,BE17)&gt;0,SUM(BA17,BE17),"")</f>
        <v>11.2</v>
      </c>
      <c r="BV17" s="11">
        <f>IF(SUM(AZ17:BA17,BC17:BE17,BG17)-BB17-BF17&gt;0,SUM(AZ17:BA17,BC17:BE17,BG17)-BB17-BF17,"")</f>
        <v>46.8</v>
      </c>
      <c r="BW17" s="11">
        <f>IF(SUM(BH17:BI17,BK17)-BJ17&gt;0,SUM(BH17:BI17,BK17)-BJ17,"")</f>
        <v>23.3</v>
      </c>
      <c r="BX17" s="11">
        <f>IF(SUM(BA17,BE17,BI17)&gt;0,SUM(BA17,BE17,BI17),"")</f>
        <v>16.799999999999997</v>
      </c>
      <c r="BY17" s="11">
        <f>IF(SUM(BV17,BW17)&gt;0,SUM(BV17,BW17),"")</f>
        <v>70.099999999999994</v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>
        <f>IF(SUM(BV17,BW17,CA17)&gt;0,SUM(BV17,BW17,CA17),"")</f>
        <v>70.099999999999994</v>
      </c>
      <c r="CC17" s="19">
        <v>18.600000000000001</v>
      </c>
      <c r="CD17" s="19">
        <v>6.4</v>
      </c>
      <c r="CE17" s="19">
        <v>0.2</v>
      </c>
      <c r="CF17" s="19">
        <v>0</v>
      </c>
      <c r="CG17" s="19">
        <v>18.8</v>
      </c>
      <c r="CH17" s="19">
        <v>6</v>
      </c>
      <c r="CI17" s="19">
        <v>0.6</v>
      </c>
      <c r="CJ17" s="19">
        <v>0</v>
      </c>
      <c r="CK17" s="19">
        <v>19.100000000000001</v>
      </c>
      <c r="CL17" s="19">
        <v>5.6</v>
      </c>
      <c r="CM17" s="19">
        <v>0.4</v>
      </c>
      <c r="CN17" s="19">
        <v>0</v>
      </c>
      <c r="CO17" s="19">
        <v>18.8</v>
      </c>
      <c r="CP17" s="19">
        <v>6.4</v>
      </c>
      <c r="CQ17" s="19">
        <v>0.6</v>
      </c>
      <c r="CR17" s="19">
        <v>0</v>
      </c>
      <c r="CS17" s="19">
        <v>19</v>
      </c>
      <c r="CT17" s="19">
        <v>6</v>
      </c>
      <c r="CU17" s="19">
        <v>0</v>
      </c>
      <c r="CV17" s="19">
        <v>0</v>
      </c>
      <c r="CW17" s="27"/>
      <c r="CX17" s="40">
        <f>IF(SUM(CD17,CH17)&gt;0,SUM(CD17,CH17),"")</f>
        <v>12.4</v>
      </c>
      <c r="CY17" s="40">
        <f>IF(SUM(CC17:CD17,CF17:CH17,CJ17)-CE17-CI17&gt;0,SUM(CC17:CD17,CF17:CH17,CJ17)-CE17-CI17,"")</f>
        <v>48.999999999999993</v>
      </c>
      <c r="CZ17" s="40">
        <f>IF(SUM(CK17:CL17,CN17)-CM17&gt;0,SUM(CK17:CL17,CN17)-CM17,"")</f>
        <v>24.300000000000004</v>
      </c>
      <c r="DA17" s="40">
        <f>IF(SUM(CD17,CH17,CL17)&gt;0,SUM(CD17,CH17,CL17),"")</f>
        <v>18</v>
      </c>
      <c r="DB17" s="40">
        <f>IF(SUM(CY17,CZ17)&gt;0,SUM(CY17,CZ17),"")</f>
        <v>73.3</v>
      </c>
      <c r="DC17" s="40">
        <f>IF(SUM(CP17,CT17)&gt;0,SUM(CP17,CT17),"")</f>
        <v>12.4</v>
      </c>
      <c r="DD17" s="40">
        <f>IF(SUM(CO17:CP17,CR17:CT17,CV17)-SUM(CQ17,CU17)&gt;0,SUM(CO17:CP17,CR17:CT17,CV17)-SUM(CQ17,CU17),"")</f>
        <v>49.6</v>
      </c>
      <c r="DE17" s="40">
        <f>IF(SUM(CY17,CZ17,DD17)&gt;0,SUM(CY17,CZ17,DD17),"")</f>
        <v>122.9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>
        <v>18.399999999999999</v>
      </c>
      <c r="HR17" s="17">
        <v>5.2</v>
      </c>
      <c r="HS17" s="17">
        <v>0</v>
      </c>
      <c r="HT17" s="17">
        <v>0</v>
      </c>
      <c r="HU17" s="17">
        <v>16.5</v>
      </c>
      <c r="HV17" s="17">
        <v>6.4</v>
      </c>
      <c r="HW17" s="17">
        <v>0.2</v>
      </c>
      <c r="HX17" s="17">
        <v>0</v>
      </c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>
        <f>IF(SUM(HR17,HV17)&gt;0,SUM(HR17,HV17),"")</f>
        <v>11.600000000000001</v>
      </c>
      <c r="IL17" s="40">
        <f>IF(SUM(HQ17:HR17,HT17:HV17,HX17)-HS17-HW17&gt;0,SUM(HQ17:HR17,HT17:HV17,HX17)-HS17-HW17,"")</f>
        <v>46.29999999999999</v>
      </c>
      <c r="IM17" s="40" t="str">
        <f>IF(SUM(HY17:HZ17,IB17)-IA17&gt;0,SUM(HY17:HZ17,IB17)-IA17,"")</f>
        <v/>
      </c>
      <c r="IN17" s="40">
        <f>IF(SUM(HR17,HV17,HZ17)&gt;0,SUM(HR17,HV17,HZ17),"")</f>
        <v>11.600000000000001</v>
      </c>
      <c r="IO17" s="40">
        <f>IF(SUM(IL17,IM17)&gt;0,SUM(IL17,IM17),"")</f>
        <v>46.29999999999999</v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>
        <f>IF(SUM(IL17,IM17,IQ17)&gt;0,SUM(IL17,IM17,IQ17),"")</f>
        <v>46.29999999999999</v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18.700000000000003</v>
      </c>
      <c r="QH17" s="22">
        <f>IF($CW17="P",CD17,(CD17+BA17)/2)</f>
        <v>5.6</v>
      </c>
      <c r="QI17" s="22">
        <f>IF($CW17="P",CE17,(CE17+BB17)/2)</f>
        <v>0.9</v>
      </c>
      <c r="QJ17" s="22">
        <f>IF($CW17="P",CF17,(CF17+BC17)/2)</f>
        <v>0</v>
      </c>
      <c r="QK17" s="22">
        <f>IF($CW17="P",CG17,(CG17+BD17)/2)</f>
        <v>18.700000000000003</v>
      </c>
      <c r="QL17" s="22">
        <f>IF($CW17="P",CH17,(CH17+BE17)/2)</f>
        <v>6.2</v>
      </c>
      <c r="QM17" s="22">
        <f>IF($CW17="P",CI17,(CI17+BF17)/2)</f>
        <v>0.4</v>
      </c>
      <c r="QN17" s="22">
        <f>IF($CW17="P",CJ17,(CJ17+BG17)/2)</f>
        <v>0</v>
      </c>
      <c r="QO17" s="22">
        <f>IF($CW17="P",CK17,(CK17+BH17)/2)</f>
        <v>19</v>
      </c>
      <c r="QP17" s="22">
        <f>IF($CW17="P",CL17,(CL17+BI17)/2)</f>
        <v>5.6</v>
      </c>
      <c r="QQ17" s="22">
        <f>IF($CW17="P",CM17,(CM17+BJ17)/2)</f>
        <v>0.8</v>
      </c>
      <c r="QR17" s="22">
        <f>IF($CW17="P",CN17,(CN17+BK17)/2)</f>
        <v>0</v>
      </c>
      <c r="QS17" s="22">
        <f>IF($CW17="P",CO17,(CO17+BL17)/2)</f>
        <v>9.4</v>
      </c>
      <c r="QT17" s="22">
        <f>IF($CW17="P",CP17,(CP17+BM17)/2)</f>
        <v>3.2</v>
      </c>
      <c r="QU17" s="22">
        <f>IF($CW17="P",CQ17,(CQ17+BN17)/2)</f>
        <v>0.3</v>
      </c>
      <c r="QV17" s="22">
        <f>IF($CW17="P",CR17,(CR17+BO17)/2)</f>
        <v>0</v>
      </c>
      <c r="QW17" s="22">
        <f>IF($CW17="P",CS17,(CS17+BP17)/2)</f>
        <v>9.5</v>
      </c>
      <c r="QX17" s="22">
        <f>IF($CW17="P",CT17,(CT17+BQ17)/2)</f>
        <v>3</v>
      </c>
      <c r="QY17" s="22">
        <f>IF($CW17="P",CU17,(CU17+BR17)/2)</f>
        <v>0</v>
      </c>
      <c r="QZ17" s="22">
        <f>IF($CW17="P",CV17,(CV17+BS17)/2)</f>
        <v>0</v>
      </c>
      <c r="RA17" s="27" t="s">
        <v>46</v>
      </c>
      <c r="RB17" s="40">
        <f>IF(SUM(QH17,QL17)&gt;0,SUM(QH17,QL17),"")</f>
        <v>11.8</v>
      </c>
      <c r="RC17" s="40">
        <f>IF(SUM(QG17:QH17,QJ17:QL17,QN17)-QI17-QM17&gt;0,SUM(QG17:QH17,QJ17:QL17,QN17)-QI17-QM17,"")</f>
        <v>47.900000000000013</v>
      </c>
      <c r="RD17" s="40">
        <f>IF(SUM(QO17:QP17,QR17)-QQ17&gt;0,SUM(QO17:QP17,QR17)-QQ17,"")</f>
        <v>23.8</v>
      </c>
      <c r="RE17" s="40">
        <f>IF(SUM(QH17,QL17,QP17)&gt;0,SUM(QH17,QL17,QP17),"")</f>
        <v>17.399999999999999</v>
      </c>
      <c r="RF17" s="40">
        <f>IF(SUM(RC17,RD17)&gt;0,SUM(RC17,RD17),"")</f>
        <v>71.700000000000017</v>
      </c>
      <c r="RG17" s="40">
        <f>IF(SUM(QT17,QX17)&gt;0,SUM(QT17,QX17),"")</f>
        <v>6.2</v>
      </c>
      <c r="RH17" s="40">
        <f>IF(SUM(QS17:QT17,QV17:QX17,QZ17)-SUM(QU17,QY17)&gt;0,SUM(QS17:QT17,QV17:QX17,QZ17)-SUM(QU17,QY17),"")</f>
        <v>24.8</v>
      </c>
      <c r="RI17" s="40">
        <f>IF(SUM(RC17,RD17,RH17)&gt;0,SUM(RC17,RD17,RH17),"")</f>
        <v>96.500000000000014</v>
      </c>
    </row>
    <row r="18" spans="1:477" x14ac:dyDescent="0.2">
      <c r="A18" s="4" cm="1">
        <f t="array" ref="A18">IF(AND(J18&lt;&gt;"",J18&lt;&gt;"No DD"),SUMPRODUCT((J$4:J$40&lt;&gt;"")*(J$4:J$40&lt;&gt;"No DD")*(F$4:F$40&gt;F18))+1,IF(J18="No DD",SUMPRODUCT((J$4:J$40="No DD")*(F$4:F$40&gt;F18))+1+SUMPRODUCT((J$4:J$40&lt;&gt;"")*(J$4:J$40&lt;&gt;"No DD")),""))</f>
        <v>15</v>
      </c>
      <c r="B18" s="4" cm="1">
        <f t="array" ref="B18">IF(AND(J18&lt;&gt;"",J18&lt;&gt;"No DD",G18=""),SUMPRODUCT((J$4:J$40&lt;&gt;"")*(J$4:J$40&lt;&gt;"No DD")*(G$4:G$40="")*(F$4:F$40&gt;F18))+1,IF(J18="No DD",SUMPRODUCT((J$4:J$40="No DD")*(F$4:F$40&gt;F18)*(G$4:G$40=""))+1+SUMPRODUCT((J$4:J$40&lt;&gt;"")*(G$4:G$40="")*(J$4:J$40&lt;&gt;"No DD")),""))</f>
        <v>8</v>
      </c>
      <c r="C18" s="5" t="s">
        <v>194</v>
      </c>
      <c r="D18" s="4" t="s">
        <v>5</v>
      </c>
      <c r="E18" s="4">
        <v>2007</v>
      </c>
      <c r="F18" s="9">
        <f>SUM(L18:T18)+SUM(L18:Q18)*0.0000001+SUM(L18)*0.0000000000001</f>
        <v>169.10001208000492</v>
      </c>
      <c r="G18" s="66"/>
      <c r="H18" s="3" t="str">
        <f>IF(OR(AND(AR18&gt;=AY$42,AS18&gt;=AY$46,AR18&lt;&gt;"",AQ18=""),AND(AW18&gt;=AY$42,AX18&gt;=AY$46,AW18&lt;&gt;"",AQ18=""),AND(BU18&gt;=CB$42,BV18&gt;=CB$46,BU18&lt;&gt;"",BT18=""),AND(BZ18&gt;=CB$42,CA18&gt;=CB$46,BZ18&lt;&gt;"",BT18=""),AND(CX18&gt;=DE$42,CY18&gt;=DE$46,CX18&lt;&gt;"",CW18=""),AND(DC18&gt;=DE$42,DD18&gt;=DE$46,DC18&lt;&gt;""),AND(EC18&gt;=EJ$42,ED18&gt;=EJ$46,EC18&lt;&gt;""),AND(EH18&gt;=EJ$42,EI18&gt;=EJ$46,EH18&lt;&gt;""),AND(FE18&gt;=FL$42,FF18&gt;=FL$46,FE18&lt;&gt;""),AND(FJ18&gt;=FL$42,FK18&gt;=FL$46,FJ18&lt;&gt;""),AND(GG18&gt;=GN$42,GH18&gt;=GN$46,GG18&lt;&gt;""),AND(GL18&gt;=GN$42,GM18&gt;=GN$46,GL18&lt;&gt;""),AND(HI18&gt;=HP$42,HJ18&gt;=HP$46,HI18&lt;&gt;""),AND(HN18&gt;=HP$42,HO18&gt;=HP$46,HN18&lt;&gt;""),AND(IK18&gt;=IR$42,IL18&gt;=IR$46,IK18&lt;&gt;""),AND(IP18&gt;=IR$42,IQ18&gt;=IR$46,IP18&lt;&gt;""),AND(JM18&gt;=JT$42,JN18&gt;=JT$46,JM18&lt;&gt;""),AND(JR18&gt;=JT$42,JS18&gt;=JT$46,JR18&lt;&gt;""),AND(KO18&gt;=KV$42,KP18&gt;=KV$46,KO18&lt;&gt;""),AND(KT18&gt;=KV$42,KU18&gt;=KV$46,KT18&lt;&gt;""),AND(LQ18&gt;=LX$42,LR18&gt;=LX$46,LQ18&lt;&gt;""),AND(LV18&gt;=LX$42,LW18&gt;=LX$46,LV18&lt;&gt;""),AND(MS18&gt;=MZ$42,MT18&gt;=MZ$46,MS18&lt;&gt;""),AND(MX18&gt;=MZ$42,MY18&gt;=MZ$46,MX18&lt;&gt;""),AND(NU18&gt;=OB$42,NV18&gt;=OB$46,NU18&lt;&gt;""),AND(NZ18&gt;=OB$42,OA18&gt;=OB$46,NZ18&lt;&gt;""),AND(OW18&gt;=PD$42,OX18&gt;=PD$46,OW18&lt;&gt;""),AND(PB18&gt;=PD$42,PC18&gt;=PD$46,PB18&lt;&gt;""),AND(PY18&gt;=QF$42,PZ18&gt;=QF$46,PY18&lt;&gt;""),AND(QD18&gt;=QF$42,QE18&gt;=QF$46,QD18&lt;&gt;"")),"P","")</f>
        <v>P</v>
      </c>
      <c r="I18" s="3" t="str">
        <f>IF(OR(AND(AS18&gt;=AY$46,AS18&lt;&gt;"",AQ18=""),AND(AX18&gt;=AY$46,AX18&lt;&gt;"",AQ18=""),AND(BV18&gt;=CB$46,BV18&lt;&gt;"",BT18=""),AND(CA18&gt;=CB$46,CA18&lt;&gt;"",BT18=""),AND(CY18&gt;=DE$46,CY18&lt;&gt;"",CW18=""),AND(DD18&gt;=DE$46,DD18&lt;&gt;"",CW18=""),AND(ED18&gt;=EJ$46,ED18&lt;&gt;""),AND(EI18&gt;=EJ$46,EI18&lt;&gt;""),AND(FF18&gt;=FL$46,FF18&lt;&gt;""),AND(FK18&gt;=FL$46,FK18&lt;&gt;""),AND(GH18&gt;=GN$46,GH18&lt;&gt;""),AND(GM18&gt;=GN$46,GM18&lt;&gt;""),AND(HJ18&gt;=HP$46,HJ18&lt;&gt;""),AND(HO18&gt;=HP$46,HO18&lt;&gt;""),AND(IL18&gt;=IR$46,IL18&lt;&gt;""),AND(IQ18&gt;=IR$46,IQ18&lt;&gt;""),AND(JN18&gt;=JT$46,JN18&lt;&gt;""),AND(JS18&gt;=JT$46,JS18&lt;&gt;""),AND(KP18&gt;=KV$46,KP18&lt;&gt;""),AND(KU18&gt;=KV$46,KU18&lt;&gt;""),AND(LR18&gt;=LX$46,LR18&lt;&gt;""),AND(LW18&gt;=LX$46,LW18&lt;&gt;""),AND(MT18&gt;=MZ$46,MT18&lt;&gt;""),AND(MY18&gt;=MZ$46,MY18&lt;&gt;""),AND(NV18&gt;=OB$46,NV18&lt;&gt;""),AND(OA18&gt;=OB$46,OA18&lt;&gt;""),AND(OX18&gt;=PD$46,OX18&lt;&gt;""),AND(PC18&gt;=PD$46,PC18&lt;&gt;""),AND(PZ18&gt;=QF$46,PZ18&lt;&gt;""),AND(QE18&gt;=QF$46,QE18&lt;&gt;"")),"P","")</f>
        <v>P</v>
      </c>
      <c r="J18" s="36" t="str">
        <f>IF(AND(I18="P",H18=""),"No DD",IF(OR(AND(AU18&gt;=AY$45,AV18&gt;=AY$49,AU18&lt;&gt;"",AQ18=""),AND(BX18&gt;=CB$45,BY18&gt;=CB$49,BX18&lt;&gt;"",BT18=""),AND(DA18&gt;=DE$45,DB18&gt;=DE$49,DA18&lt;&gt;"",CW18=""),AND(EF18&gt;=EJ$45,EG18&gt;=EJ$49,EF18&lt;&gt;""),AND(FH18&gt;=FL$45,FI18&gt;=FL$49,FH18&lt;&gt;""),AND(GJ18&gt;=GN$45,GK18&gt;=GN$49,GJ18&lt;&gt;""),AND(HL18&gt;=HP$45,HM18&gt;=HP$49,HL18&lt;&gt;""),AND(IN18&gt;=IR$45,IO18&gt;=IR$49,IN18&lt;&gt;""),AND(JP18&gt;=JT$45,JQ18&gt;=JT$49,JP18&lt;&gt;""),AND(KR18&gt;=KV$45,KS18&gt;=KV$49,KR18&lt;&gt;""),AND(LT18&gt;=LX$45,LU18&gt;=LX$49,LT18&lt;&gt;""),AND(MV18&gt;=MZ$45,MW18&gt;=MZ$49,MV18&lt;&gt;""),AND(NX18&gt;=OB$45,NY18&gt;=OB$49,NX18&lt;&gt;""),AND(OZ18&gt;=PD$45,PA18&gt;=PD$49,OZ18&lt;&gt;""),AND(QB18&gt;=QF$45,QC18&gt;=QF$49,QB18&lt;&gt;"")),"Merit",IF(OR(AND(AU18&gt;=AY$44,AV18&gt;=AY$48,AU18&lt;&gt;"",AQ18=""),AND(BX18&gt;=CB$44,BY18&gt;=CB$48,BX18&lt;&gt;"",BT18=""),AND(DA18&gt;=DE$44,DB18&gt;=DE$48,DA18&lt;&gt;"",CW18=""),AND(EF18&gt;=EJ$44,EG18&gt;=EJ$48,EF18&lt;&gt;""),AND(FH18&gt;=FL$44,FI18&gt;=FL$48,FH18&lt;&gt;""),AND(GJ18&gt;=GN$44,GK18&gt;=GN$48,GJ18&lt;&gt;""),AND(HL18&gt;=HP$44,HM18&gt;=HP$48,HL18&lt;&gt;""),AND(IN18&gt;=IR$44,IO18&gt;=IR$48,IN18&lt;&gt;""),AND(JP18&gt;=JT$44,JQ18&gt;=JT$48,JP18&lt;&gt;""),AND(KR18&gt;=KV$44,KS18&gt;=KV$48,KR18&lt;&gt;""),AND(LT18&gt;=LX$44,LU18&gt;=LX$48,LT18&lt;&gt;""),AND(MV18&gt;=MZ$44,MW18&gt;=MZ$48,MV18&lt;&gt;""),AND(NX18&gt;=OB$44,NY18&gt;=OB$48,NX18&lt;&gt;""),AND(OZ18&gt;=PD$44,PA18&gt;=PD$48,OZ18&lt;&gt;""),AND(QB18&gt;=QF$44,QC18&gt;=QF$48,QB18&lt;&gt;"")),"Excellence",IF(K18="P","Worlds Team",IF(H18="P","National Team","")))))</f>
        <v>National Team</v>
      </c>
      <c r="K18" s="3" t="str">
        <f>IF(OR(AND(AU18&gt;=AY$43,AV18&gt;=AY$47,AU18&lt;&gt;"",AQ18=""),AND(BX18&gt;=CB$43,BY18&gt;=CB$47,BX18&lt;&gt;"",BT18=""),AND(DA18&gt;=DE$43,DB18&gt;=DE$47,DA18&lt;&gt;"",CW18=""),AND(EF18&gt;=EJ$43,EG18&gt;=EJ$47,EF18&lt;&gt;""),AND(FH18&gt;=FL$43,FI18&gt;=FL$47,FH18&lt;&gt;""),AND(GJ18&gt;=GN$43,GK18&gt;=GN$47,GJ18&lt;&gt;""),AND(HL18&gt;=HP$43,HM18&gt;=HP$47,HL18&lt;&gt;""),AND(IN18&gt;=IR$43,IO18&gt;=IR$47,IN18&lt;&gt;""),AND(JP18&gt;=JT$43,JQ18&gt;=JT$47,JP18&lt;&gt;""),AND(KR18&gt;=KV$43,KS18&gt;=KV$47,KR18&lt;&gt;""),AND(LT18&gt;=LX$43,LU18&gt;=LX$47,LT18&lt;&gt;""),AND(MV18&gt;=MZ$43,MW18&gt;=MZ$47,MV18&lt;&gt;""),AND(NX18&gt;=OB$43,NY18&gt;=OB$47,NX18&lt;&gt;""),AND(OZ18&gt;=PD$43,PA18&gt;=PD$47,OZ18&lt;&gt;""),AND(QB18&gt;=QF$43,QC18&gt;=QF$47,QB18&lt;&gt;"")),"P","")</f>
        <v/>
      </c>
      <c r="L18" s="8">
        <f>IF(COUNT(AS18,BV18,CY18)&gt;0,LARGE((AS18,BV18,CY18),1),0)</f>
        <v>49.29999999999999</v>
      </c>
      <c r="M18" s="8" t="str">
        <f>IF(L18=0,"",IF(L18=CY18,$CC$1,IF(L18=BV18,$AZ$1,IF(L18=AS18,$W$1,""))))</f>
        <v>2024 Nationals</v>
      </c>
      <c r="N18" s="8">
        <f>IF(COUNT(AS18,BV18,CY18)&gt;1,LARGE((AS18,BV18,CY18),2),0)</f>
        <v>47.300000000000004</v>
      </c>
      <c r="O18" s="8" t="str">
        <f>IF(N18=0,"",IF(N18=CY18,$CC$1,IF(N18=BV18,$AZ$1,IF(N18=AS18,$W$1,""))))</f>
        <v>2024 Elite Canada</v>
      </c>
      <c r="P18" s="8">
        <f>IF(COUNT(AT18,BW18,CZ18)&gt;0,LARGE((AT18,BW18,CZ18),1),0)</f>
        <v>24.2</v>
      </c>
      <c r="Q18" s="8" t="str">
        <f>IF(P18=0,"",IF(P18=CZ18,$CC$1,IF(P18=BW18,$AZ$1,IF(P18=AT18,$W$1,""))))</f>
        <v>2024 Nationals</v>
      </c>
      <c r="R18" s="8">
        <f>IF(MAX(AX18,CA18,DD18)&gt;0,MAX(AX18,CA18,DD18),0)</f>
        <v>48.300000000000004</v>
      </c>
      <c r="S18" s="8" t="str">
        <f>IF(R18=0,"",IF(R18=DD18,$CC$1,IF(R18=CA18,$AZ$1,IF(R18=AX18,$W$1,""))))</f>
        <v>2024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18.600000000000001</v>
      </c>
      <c r="BA18" s="18">
        <v>6</v>
      </c>
      <c r="BB18" s="18">
        <v>0.6</v>
      </c>
      <c r="BC18" s="18">
        <v>0</v>
      </c>
      <c r="BD18" s="18">
        <v>18.100000000000001</v>
      </c>
      <c r="BE18" s="18">
        <v>6</v>
      </c>
      <c r="BF18" s="18">
        <v>0.8</v>
      </c>
      <c r="BG18" s="18">
        <v>0</v>
      </c>
      <c r="BH18" s="18">
        <v>18.100000000000001</v>
      </c>
      <c r="BI18" s="18">
        <v>6</v>
      </c>
      <c r="BJ18" s="18">
        <v>0</v>
      </c>
      <c r="BK18" s="18">
        <v>0</v>
      </c>
      <c r="BL18" s="18"/>
      <c r="BM18" s="18"/>
      <c r="BN18" s="18"/>
      <c r="BO18" s="18"/>
      <c r="BP18" s="18"/>
      <c r="BQ18" s="18"/>
      <c r="BR18" s="18"/>
      <c r="BS18" s="18"/>
      <c r="BT18" s="28"/>
      <c r="BU18" s="11">
        <f>IF(SUM(BA18,BE18)&gt;0,SUM(BA18,BE18),"")</f>
        <v>12</v>
      </c>
      <c r="BV18" s="11">
        <f>IF(SUM(AZ18:BA18,BC18:BE18,BG18)-BB18-BF18&gt;0,SUM(AZ18:BA18,BC18:BE18,BG18)-BB18-BF18,"")</f>
        <v>47.300000000000004</v>
      </c>
      <c r="BW18" s="11">
        <f>IF(SUM(BH18:BI18,BK18)-BJ18&gt;0,SUM(BH18:BI18,BK18)-BJ18,"")</f>
        <v>24.1</v>
      </c>
      <c r="BX18" s="11">
        <f>IF(SUM(BA18,BE18,BI18)&gt;0,SUM(BA18,BE18,BI18),"")</f>
        <v>18</v>
      </c>
      <c r="BY18" s="11">
        <f>IF(SUM(BV18,BW18)&gt;0,SUM(BV18,BW18),"")</f>
        <v>71.400000000000006</v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>
        <f>IF(SUM(BV18,BW18,CA18)&gt;0,SUM(BV18,BW18,CA18),"")</f>
        <v>71.400000000000006</v>
      </c>
      <c r="CC18" s="19">
        <v>18.2</v>
      </c>
      <c r="CD18" s="19">
        <v>6</v>
      </c>
      <c r="CE18" s="19">
        <v>0.2</v>
      </c>
      <c r="CF18" s="19">
        <v>0</v>
      </c>
      <c r="CG18" s="19">
        <v>18.899999999999999</v>
      </c>
      <c r="CH18" s="19">
        <v>6.4</v>
      </c>
      <c r="CI18" s="19">
        <v>0</v>
      </c>
      <c r="CJ18" s="19">
        <v>0</v>
      </c>
      <c r="CK18" s="19">
        <v>18.2</v>
      </c>
      <c r="CL18" s="19">
        <v>6</v>
      </c>
      <c r="CM18" s="19">
        <v>0</v>
      </c>
      <c r="CN18" s="19">
        <v>0</v>
      </c>
      <c r="CO18" s="19">
        <v>17.899999999999999</v>
      </c>
      <c r="CP18" s="19">
        <v>6</v>
      </c>
      <c r="CQ18" s="19">
        <v>0.8</v>
      </c>
      <c r="CR18" s="19">
        <v>0</v>
      </c>
      <c r="CS18" s="19">
        <v>18.8</v>
      </c>
      <c r="CT18" s="19">
        <v>6.4</v>
      </c>
      <c r="CU18" s="19">
        <v>0</v>
      </c>
      <c r="CV18" s="19">
        <v>0</v>
      </c>
      <c r="CW18" s="27"/>
      <c r="CX18" s="40">
        <f>IF(SUM(CD18,CH18)&gt;0,SUM(CD18,CH18),"")</f>
        <v>12.4</v>
      </c>
      <c r="CY18" s="40">
        <f>IF(SUM(CC18:CD18,CF18:CH18,CJ18)-CE18-CI18&gt;0,SUM(CC18:CD18,CF18:CH18,CJ18)-CE18-CI18,"")</f>
        <v>49.29999999999999</v>
      </c>
      <c r="CZ18" s="40">
        <f>IF(SUM(CK18:CL18,CN18)-CM18&gt;0,SUM(CK18:CL18,CN18)-CM18,"")</f>
        <v>24.2</v>
      </c>
      <c r="DA18" s="40">
        <f>IF(SUM(CD18,CH18,CL18)&gt;0,SUM(CD18,CH18,CL18),"")</f>
        <v>18.399999999999999</v>
      </c>
      <c r="DB18" s="40">
        <f>IF(SUM(CY18,CZ18)&gt;0,SUM(CY18,CZ18),"")</f>
        <v>73.499999999999986</v>
      </c>
      <c r="DC18" s="40">
        <f>IF(SUM(CP18,CT18)&gt;0,SUM(CP18,CT18),"")</f>
        <v>12.4</v>
      </c>
      <c r="DD18" s="40">
        <f>IF(SUM(CO18:CP18,CR18:CT18,CV18)-SUM(CQ18,CU18)&gt;0,SUM(CO18:CP18,CR18:CT18,CV18)-SUM(CQ18,CU18),"")</f>
        <v>48.300000000000004</v>
      </c>
      <c r="DE18" s="40">
        <f>IF(SUM(CY18,CZ18,DD18)&gt;0,SUM(CY18,CZ18,DD18),"")</f>
        <v>121.79999999999998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18.399999999999999</v>
      </c>
      <c r="QH18" s="22">
        <f>IF($CW18="P",CD18,(CD18+BA18)/2)</f>
        <v>6</v>
      </c>
      <c r="QI18" s="22">
        <f>IF($CW18="P",CE18,(CE18+BB18)/2)</f>
        <v>0.4</v>
      </c>
      <c r="QJ18" s="22">
        <f>IF($CW18="P",CF18,(CF18+BC18)/2)</f>
        <v>0</v>
      </c>
      <c r="QK18" s="22">
        <f>IF($CW18="P",CG18,(CG18+BD18)/2)</f>
        <v>18.5</v>
      </c>
      <c r="QL18" s="22">
        <f>IF($CW18="P",CH18,(CH18+BE18)/2)</f>
        <v>6.2</v>
      </c>
      <c r="QM18" s="22">
        <f>IF($CW18="P",CI18,(CI18+BF18)/2)</f>
        <v>0.4</v>
      </c>
      <c r="QN18" s="22">
        <f>IF($CW18="P",CJ18,(CJ18+BG18)/2)</f>
        <v>0</v>
      </c>
      <c r="QO18" s="22">
        <f>IF($CW18="P",CK18,(CK18+BH18)/2)</f>
        <v>18.149999999999999</v>
      </c>
      <c r="QP18" s="22">
        <f>IF($CW18="P",CL18,(CL18+BI18)/2)</f>
        <v>6</v>
      </c>
      <c r="QQ18" s="22">
        <f>IF($CW18="P",CM18,(CM18+BJ18)/2)</f>
        <v>0</v>
      </c>
      <c r="QR18" s="22">
        <f>IF($CW18="P",CN18,(CN18+BK18)/2)</f>
        <v>0</v>
      </c>
      <c r="QS18" s="22">
        <f>IF($CW18="P",CO18,(CO18+BL18)/2)</f>
        <v>8.9499999999999993</v>
      </c>
      <c r="QT18" s="22">
        <f>IF($CW18="P",CP18,(CP18+BM18)/2)</f>
        <v>3</v>
      </c>
      <c r="QU18" s="22">
        <f>IF($CW18="P",CQ18,(CQ18+BN18)/2)</f>
        <v>0.4</v>
      </c>
      <c r="QV18" s="22">
        <f>IF($CW18="P",CR18,(CR18+BO18)/2)</f>
        <v>0</v>
      </c>
      <c r="QW18" s="22">
        <f>IF($CW18="P",CS18,(CS18+BP18)/2)</f>
        <v>9.4</v>
      </c>
      <c r="QX18" s="22">
        <f>IF($CW18="P",CT18,(CT18+BQ18)/2)</f>
        <v>3.2</v>
      </c>
      <c r="QY18" s="22">
        <f>IF($CW18="P",CU18,(CU18+BR18)/2)</f>
        <v>0</v>
      </c>
      <c r="QZ18" s="22">
        <f>IF($CW18="P",CV18,(CV18+BS18)/2)</f>
        <v>0</v>
      </c>
      <c r="RA18" s="27" t="s">
        <v>46</v>
      </c>
      <c r="RB18" s="40">
        <f>IF(SUM(QH18,QL18)&gt;0,SUM(QH18,QL18),"")</f>
        <v>12.2</v>
      </c>
      <c r="RC18" s="40">
        <f>IF(SUM(QG18:QH18,QJ18:QL18,QN18)-QI18-QM18&gt;0,SUM(QG18:QH18,QJ18:QL18,QN18)-QI18-QM18,"")</f>
        <v>48.300000000000004</v>
      </c>
      <c r="RD18" s="40">
        <f>IF(SUM(QO18:QP18,QR18)-QQ18&gt;0,SUM(QO18:QP18,QR18)-QQ18,"")</f>
        <v>24.15</v>
      </c>
      <c r="RE18" s="40">
        <f>IF(SUM(QH18,QL18,QP18)&gt;0,SUM(QH18,QL18,QP18),"")</f>
        <v>18.2</v>
      </c>
      <c r="RF18" s="40">
        <f>IF(SUM(RC18,RD18)&gt;0,SUM(RC18,RD18),"")</f>
        <v>72.45</v>
      </c>
      <c r="RG18" s="40">
        <f>IF(SUM(QT18,QX18)&gt;0,SUM(QT18,QX18),"")</f>
        <v>6.2</v>
      </c>
      <c r="RH18" s="40">
        <f>IF(SUM(QS18:QT18,QV18:QX18,QZ18)-SUM(QU18,QY18)&gt;0,SUM(QS18:QT18,QV18:QX18,QZ18)-SUM(QU18,QY18),"")</f>
        <v>24.150000000000002</v>
      </c>
      <c r="RI18" s="40">
        <f>IF(SUM(RC18,RD18,RH18)&gt;0,SUM(RC18,RD18,RH18),"")</f>
        <v>96.600000000000009</v>
      </c>
    </row>
    <row r="19" spans="1:477" x14ac:dyDescent="0.2">
      <c r="A19" s="4" cm="1">
        <f t="array" ref="A19">IF(AND(J19&lt;&gt;"",J19&lt;&gt;"No DD"),SUMPRODUCT((J$4:J$40&lt;&gt;"")*(J$4:J$40&lt;&gt;"No DD")*(F$4:F$40&gt;F19))+1,IF(J19="No DD",SUMPRODUCT((J$4:J$40="No DD")*(F$4:F$40&gt;F19))+1+SUMPRODUCT((J$4:J$40&lt;&gt;"")*(J$4:J$40&lt;&gt;"No DD")),""))</f>
        <v>16</v>
      </c>
      <c r="B19" s="4" cm="1">
        <f t="array" ref="B19">IF(AND(J19&lt;&gt;"",J19&lt;&gt;"No DD",G19=""),SUMPRODUCT((J$4:J$40&lt;&gt;"")*(J$4:J$40&lt;&gt;"No DD")*(G$4:G$40="")*(F$4:F$40&gt;F19))+1,IF(J19="No DD",SUMPRODUCT((J$4:J$40="No DD")*(F$4:F$40&gt;F19)*(G$4:G$40=""))+1+SUMPRODUCT((J$4:J$40&lt;&gt;"")*(G$4:G$40="")*(J$4:J$40&lt;&gt;"No DD")),""))</f>
        <v>9</v>
      </c>
      <c r="C19" s="5" t="s">
        <v>181</v>
      </c>
      <c r="D19" s="4" t="s">
        <v>4</v>
      </c>
      <c r="E19" s="4">
        <v>2007</v>
      </c>
      <c r="F19" s="9">
        <f>SUM(L19:T19)+SUM(L19:Q19)*0.0000001+SUM(L19)*0.0000000000001</f>
        <v>165.90001156000466</v>
      </c>
      <c r="G19" s="66"/>
      <c r="H19" s="3" t="str">
        <f>IF(OR(AND(AR19&gt;=AY$42,AS19&gt;=AY$46,AR19&lt;&gt;"",AQ19=""),AND(AW19&gt;=AY$42,AX19&gt;=AY$46,AW19&lt;&gt;"",AQ19=""),AND(BU19&gt;=CB$42,BV19&gt;=CB$46,BU19&lt;&gt;"",BT19=""),AND(BZ19&gt;=CB$42,CA19&gt;=CB$46,BZ19&lt;&gt;"",BT19=""),AND(CX19&gt;=DE$42,CY19&gt;=DE$46,CX19&lt;&gt;"",CW19=""),AND(DC19&gt;=DE$42,DD19&gt;=DE$46,DC19&lt;&gt;""),AND(EC19&gt;=EJ$42,ED19&gt;=EJ$46,EC19&lt;&gt;""),AND(EH19&gt;=EJ$42,EI19&gt;=EJ$46,EH19&lt;&gt;""),AND(FE19&gt;=FL$42,FF19&gt;=FL$46,FE19&lt;&gt;""),AND(FJ19&gt;=FL$42,FK19&gt;=FL$46,FJ19&lt;&gt;""),AND(GG19&gt;=GN$42,GH19&gt;=GN$46,GG19&lt;&gt;""),AND(GL19&gt;=GN$42,GM19&gt;=GN$46,GL19&lt;&gt;""),AND(HI19&gt;=HP$42,HJ19&gt;=HP$46,HI19&lt;&gt;""),AND(HN19&gt;=HP$42,HO19&gt;=HP$46,HN19&lt;&gt;""),AND(IK19&gt;=IR$42,IL19&gt;=IR$46,IK19&lt;&gt;""),AND(IP19&gt;=IR$42,IQ19&gt;=IR$46,IP19&lt;&gt;""),AND(JM19&gt;=JT$42,JN19&gt;=JT$46,JM19&lt;&gt;""),AND(JR19&gt;=JT$42,JS19&gt;=JT$46,JR19&lt;&gt;""),AND(KO19&gt;=KV$42,KP19&gt;=KV$46,KO19&lt;&gt;""),AND(KT19&gt;=KV$42,KU19&gt;=KV$46,KT19&lt;&gt;""),AND(LQ19&gt;=LX$42,LR19&gt;=LX$46,LQ19&lt;&gt;""),AND(LV19&gt;=LX$42,LW19&gt;=LX$46,LV19&lt;&gt;""),AND(MS19&gt;=MZ$42,MT19&gt;=MZ$46,MS19&lt;&gt;""),AND(MX19&gt;=MZ$42,MY19&gt;=MZ$46,MX19&lt;&gt;""),AND(NU19&gt;=OB$42,NV19&gt;=OB$46,NU19&lt;&gt;""),AND(NZ19&gt;=OB$42,OA19&gt;=OB$46,NZ19&lt;&gt;""),AND(OW19&gt;=PD$42,OX19&gt;=PD$46,OW19&lt;&gt;""),AND(PB19&gt;=PD$42,PC19&gt;=PD$46,PB19&lt;&gt;""),AND(PY19&gt;=QF$42,PZ19&gt;=QF$46,PY19&lt;&gt;""),AND(QD19&gt;=QF$42,QE19&gt;=QF$46,QD19&lt;&gt;"")),"P","")</f>
        <v>P</v>
      </c>
      <c r="I19" s="3" t="str">
        <f>IF(OR(AND(AS19&gt;=AY$46,AS19&lt;&gt;"",AQ19=""),AND(AX19&gt;=AY$46,AX19&lt;&gt;"",AQ19=""),AND(BV19&gt;=CB$46,BV19&lt;&gt;"",BT19=""),AND(CA19&gt;=CB$46,CA19&lt;&gt;"",BT19=""),AND(CY19&gt;=DE$46,CY19&lt;&gt;"",CW19=""),AND(DD19&gt;=DE$46,DD19&lt;&gt;"",CW19=""),AND(ED19&gt;=EJ$46,ED19&lt;&gt;""),AND(EI19&gt;=EJ$46,EI19&lt;&gt;""),AND(FF19&gt;=FL$46,FF19&lt;&gt;""),AND(FK19&gt;=FL$46,FK19&lt;&gt;""),AND(GH19&gt;=GN$46,GH19&lt;&gt;""),AND(GM19&gt;=GN$46,GM19&lt;&gt;""),AND(HJ19&gt;=HP$46,HJ19&lt;&gt;""),AND(HO19&gt;=HP$46,HO19&lt;&gt;""),AND(IL19&gt;=IR$46,IL19&lt;&gt;""),AND(IQ19&gt;=IR$46,IQ19&lt;&gt;""),AND(JN19&gt;=JT$46,JN19&lt;&gt;""),AND(JS19&gt;=JT$46,JS19&lt;&gt;""),AND(KP19&gt;=KV$46,KP19&lt;&gt;""),AND(KU19&gt;=KV$46,KU19&lt;&gt;""),AND(LR19&gt;=LX$46,LR19&lt;&gt;""),AND(LW19&gt;=LX$46,LW19&lt;&gt;""),AND(MT19&gt;=MZ$46,MT19&lt;&gt;""),AND(MY19&gt;=MZ$46,MY19&lt;&gt;""),AND(NV19&gt;=OB$46,NV19&lt;&gt;""),AND(OA19&gt;=OB$46,OA19&lt;&gt;""),AND(OX19&gt;=PD$46,OX19&lt;&gt;""),AND(PC19&gt;=PD$46,PC19&lt;&gt;""),AND(PZ19&gt;=QF$46,PZ19&lt;&gt;""),AND(QE19&gt;=QF$46,QE19&lt;&gt;"")),"P","")</f>
        <v>P</v>
      </c>
      <c r="J19" s="36" t="str">
        <f>IF(AND(I19="P",H19=""),"No DD",IF(OR(AND(AU19&gt;=AY$45,AV19&gt;=AY$49,AU19&lt;&gt;"",AQ19=""),AND(BX19&gt;=CB$45,BY19&gt;=CB$49,BX19&lt;&gt;"",BT19=""),AND(DA19&gt;=DE$45,DB19&gt;=DE$49,DA19&lt;&gt;"",CW19=""),AND(EF19&gt;=EJ$45,EG19&gt;=EJ$49,EF19&lt;&gt;""),AND(FH19&gt;=FL$45,FI19&gt;=FL$49,FH19&lt;&gt;""),AND(GJ19&gt;=GN$45,GK19&gt;=GN$49,GJ19&lt;&gt;""),AND(HL19&gt;=HP$45,HM19&gt;=HP$49,HL19&lt;&gt;""),AND(IN19&gt;=IR$45,IO19&gt;=IR$49,IN19&lt;&gt;""),AND(JP19&gt;=JT$45,JQ19&gt;=JT$49,JP19&lt;&gt;""),AND(KR19&gt;=KV$45,KS19&gt;=KV$49,KR19&lt;&gt;""),AND(LT19&gt;=LX$45,LU19&gt;=LX$49,LT19&lt;&gt;""),AND(MV19&gt;=MZ$45,MW19&gt;=MZ$49,MV19&lt;&gt;""),AND(NX19&gt;=OB$45,NY19&gt;=OB$49,NX19&lt;&gt;""),AND(OZ19&gt;=PD$45,PA19&gt;=PD$49,OZ19&lt;&gt;""),AND(QB19&gt;=QF$45,QC19&gt;=QF$49,QB19&lt;&gt;"")),"Merit",IF(OR(AND(AU19&gt;=AY$44,AV19&gt;=AY$48,AU19&lt;&gt;"",AQ19=""),AND(BX19&gt;=CB$44,BY19&gt;=CB$48,BX19&lt;&gt;"",BT19=""),AND(DA19&gt;=DE$44,DB19&gt;=DE$48,DA19&lt;&gt;"",CW19=""),AND(EF19&gt;=EJ$44,EG19&gt;=EJ$48,EF19&lt;&gt;""),AND(FH19&gt;=FL$44,FI19&gt;=FL$48,FH19&lt;&gt;""),AND(GJ19&gt;=GN$44,GK19&gt;=GN$48,GJ19&lt;&gt;""),AND(HL19&gt;=HP$44,HM19&gt;=HP$48,HL19&lt;&gt;""),AND(IN19&gt;=IR$44,IO19&gt;=IR$48,IN19&lt;&gt;""),AND(JP19&gt;=JT$44,JQ19&gt;=JT$48,JP19&lt;&gt;""),AND(KR19&gt;=KV$44,KS19&gt;=KV$48,KR19&lt;&gt;""),AND(LT19&gt;=LX$44,LU19&gt;=LX$48,LT19&lt;&gt;""),AND(MV19&gt;=MZ$44,MW19&gt;=MZ$48,MV19&lt;&gt;""),AND(NX19&gt;=OB$44,NY19&gt;=OB$48,NX19&lt;&gt;""),AND(OZ19&gt;=PD$44,PA19&gt;=PD$48,OZ19&lt;&gt;""),AND(QB19&gt;=QF$44,QC19&gt;=QF$48,QB19&lt;&gt;"")),"Excellence",IF(K19="P","Worlds Team",IF(H19="P","National Team","")))))</f>
        <v>National Team</v>
      </c>
      <c r="K19" s="3" t="str">
        <f>IF(OR(AND(AU19&gt;=AY$43,AV19&gt;=AY$47,AU19&lt;&gt;"",AQ19=""),AND(BX19&gt;=CB$43,BY19&gt;=CB$47,BX19&lt;&gt;"",BT19=""),AND(DA19&gt;=DE$43,DB19&gt;=DE$47,DA19&lt;&gt;"",CW19=""),AND(EF19&gt;=EJ$43,EG19&gt;=EJ$47,EF19&lt;&gt;""),AND(FH19&gt;=FL$43,FI19&gt;=FL$47,FH19&lt;&gt;""),AND(GJ19&gt;=GN$43,GK19&gt;=GN$47,GJ19&lt;&gt;""),AND(HL19&gt;=HP$43,HM19&gt;=HP$47,HL19&lt;&gt;""),AND(IN19&gt;=IR$43,IO19&gt;=IR$47,IN19&lt;&gt;""),AND(JP19&gt;=JT$43,JQ19&gt;=JT$47,JP19&lt;&gt;""),AND(KR19&gt;=KV$43,KS19&gt;=KV$47,KR19&lt;&gt;""),AND(LT19&gt;=LX$43,LU19&gt;=LX$47,LT19&lt;&gt;""),AND(MV19&gt;=MZ$43,MW19&gt;=MZ$47,MV19&lt;&gt;""),AND(NX19&gt;=OB$43,NY19&gt;=OB$47,NX19&lt;&gt;""),AND(OZ19&gt;=PD$43,PA19&gt;=PD$47,OZ19&lt;&gt;""),AND(QB19&gt;=QF$43,QC19&gt;=QF$47,QB19&lt;&gt;"")),"P","")</f>
        <v/>
      </c>
      <c r="L19" s="8">
        <f>IF(COUNT(AS19,BV19,CY19)&gt;0,LARGE((AS19,BV19,CY19),1),0)</f>
        <v>46.8</v>
      </c>
      <c r="M19" s="8" t="str">
        <f>IF(L19=0,"",IF(L19=CY19,$CC$1,IF(L19=BV19,$AZ$1,IF(L19=AS19,$W$1,""))))</f>
        <v>2024 Elite Canada</v>
      </c>
      <c r="N19" s="8">
        <f>IF(COUNT(AS19,BV19,CY19)&gt;1,LARGE((AS19,BV19,CY19),2),0)</f>
        <v>44.199999999999996</v>
      </c>
      <c r="O19" s="8" t="str">
        <f>IF(N19=0,"",IF(N19=CY19,$CC$1,IF(N19=BV19,$AZ$1,IF(N19=AS19,$W$1,""))))</f>
        <v>2024 Nationals</v>
      </c>
      <c r="P19" s="8">
        <f>IF(COUNT(AT19,BW19,CZ19)&gt;0,LARGE((AT19,BW19,CZ19),1),0)</f>
        <v>24.6</v>
      </c>
      <c r="Q19" s="8" t="str">
        <f>IF(P19=0,"",IF(P19=CZ19,$CC$1,IF(P19=BW19,$AZ$1,IF(P19=AT19,$W$1,""))))</f>
        <v>2023 3rd Domestic Trial</v>
      </c>
      <c r="R19" s="8">
        <f>IF(MAX(AX19,CA19,DD19)&gt;0,MAX(AX19,CA19,DD19),0)</f>
        <v>50.29999999999999</v>
      </c>
      <c r="S19" s="8" t="str">
        <f>IF(R19=0,"",IF(R19=DD19,$CC$1,IF(R19=CA19,$AZ$1,IF(R19=AX19,$W$1,""))))</f>
        <v>2023 3rd Domestic Trial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16.7</v>
      </c>
      <c r="X19" s="19">
        <v>3.4</v>
      </c>
      <c r="Y19" s="19">
        <v>1.7000000000000002</v>
      </c>
      <c r="Z19" s="19">
        <v>0</v>
      </c>
      <c r="AA19" s="19">
        <v>18.8</v>
      </c>
      <c r="AB19" s="19">
        <v>6.8000000000000007</v>
      </c>
      <c r="AC19" s="19">
        <v>0.6</v>
      </c>
      <c r="AD19" s="19">
        <v>0</v>
      </c>
      <c r="AE19" s="19">
        <v>18.600000000000001</v>
      </c>
      <c r="AF19" s="19">
        <v>6</v>
      </c>
      <c r="AG19" s="19">
        <v>0</v>
      </c>
      <c r="AH19" s="19">
        <v>0</v>
      </c>
      <c r="AI19" s="19">
        <v>18.399999999999999</v>
      </c>
      <c r="AJ19" s="19">
        <v>7.2</v>
      </c>
      <c r="AK19" s="19">
        <v>0</v>
      </c>
      <c r="AL19" s="19">
        <v>0</v>
      </c>
      <c r="AM19" s="19">
        <v>18.5</v>
      </c>
      <c r="AN19" s="19">
        <v>6.8000000000000007</v>
      </c>
      <c r="AO19" s="19">
        <v>0.6</v>
      </c>
      <c r="AP19" s="19">
        <v>0</v>
      </c>
      <c r="AQ19" s="27"/>
      <c r="AR19" s="40">
        <f>IF(SUM(X19,AB19)&gt;0,SUM(X19,AB19),"")</f>
        <v>10.200000000000001</v>
      </c>
      <c r="AS19" s="40">
        <f>IF(SUM(W19:X19,Z19:AB19,AD19)-Y19-AC19&gt;0,SUM(W19:X19,Z19:AB19,AD19)-Y19-AC19,"")</f>
        <v>43.4</v>
      </c>
      <c r="AT19" s="40">
        <f>IF(SUM(AE19:AF19,AH19)-AG19&gt;0,SUM(AE19:AF19,AH19)-AG19,"")</f>
        <v>24.6</v>
      </c>
      <c r="AU19" s="40">
        <f>IF(SUM(X19,AB19,AF19)&gt;0,SUM(X19,AB19,AF19),"")</f>
        <v>16.200000000000003</v>
      </c>
      <c r="AV19" s="40">
        <f>IF(SUM(AS19,AT19)&gt;0,SUM(AS19,AT19),"")</f>
        <v>68</v>
      </c>
      <c r="AW19" s="40">
        <f>IF(SUM(AJ19,AN19)&gt;0,SUM(AJ19,AN19),"")</f>
        <v>14</v>
      </c>
      <c r="AX19" s="40">
        <f>IF(SUM(AI19:AJ19,AL19:AN19,AP19)-SUM(AK19,AO19)&gt;0,SUM(AI19:AJ19,AL19:AN19,AP19)-SUM(AK19,AO19),"")</f>
        <v>50.29999999999999</v>
      </c>
      <c r="AY19" s="40">
        <f>IF(SUM(AS19,AT19,AX19)&gt;0,SUM(AS19,AT19,AX19),"")</f>
        <v>118.29999999999998</v>
      </c>
      <c r="AZ19" s="18">
        <v>18.399999999999999</v>
      </c>
      <c r="BA19" s="18">
        <v>7.2</v>
      </c>
      <c r="BB19" s="18">
        <v>0.6</v>
      </c>
      <c r="BC19" s="18">
        <v>0</v>
      </c>
      <c r="BD19" s="18">
        <v>16.8</v>
      </c>
      <c r="BE19" s="18">
        <v>6</v>
      </c>
      <c r="BF19" s="18">
        <v>1</v>
      </c>
      <c r="BG19" s="18">
        <v>0</v>
      </c>
      <c r="BH19" s="18">
        <v>18.600000000000001</v>
      </c>
      <c r="BI19" s="18">
        <v>6</v>
      </c>
      <c r="BJ19" s="18">
        <v>0.8</v>
      </c>
      <c r="BK19" s="18">
        <v>0</v>
      </c>
      <c r="BL19" s="18">
        <v>18.8</v>
      </c>
      <c r="BM19" s="18">
        <v>7.2</v>
      </c>
      <c r="BN19" s="18">
        <v>1</v>
      </c>
      <c r="BO19" s="18">
        <v>0</v>
      </c>
      <c r="BP19" s="18">
        <v>18.600000000000001</v>
      </c>
      <c r="BQ19" s="18">
        <v>6.8</v>
      </c>
      <c r="BR19" s="18">
        <v>0.8</v>
      </c>
      <c r="BS19" s="18">
        <v>0</v>
      </c>
      <c r="BT19" s="28"/>
      <c r="BU19" s="11">
        <f>IF(SUM(BA19,BE19)&gt;0,SUM(BA19,BE19),"")</f>
        <v>13.2</v>
      </c>
      <c r="BV19" s="11">
        <f>IF(SUM(AZ19:BA19,BC19:BE19,BG19)-BB19-BF19&gt;0,SUM(AZ19:BA19,BC19:BE19,BG19)-BB19-BF19,"")</f>
        <v>46.8</v>
      </c>
      <c r="BW19" s="11">
        <f>IF(SUM(BH19:BI19,BK19)-BJ19&gt;0,SUM(BH19:BI19,BK19)-BJ19,"")</f>
        <v>23.8</v>
      </c>
      <c r="BX19" s="11">
        <f>IF(SUM(BA19,BE19,BI19)&gt;0,SUM(BA19,BE19,BI19),"")</f>
        <v>19.2</v>
      </c>
      <c r="BY19" s="11">
        <f>IF(SUM(BV19,BW19)&gt;0,SUM(BV19,BW19),"")</f>
        <v>70.599999999999994</v>
      </c>
      <c r="BZ19" s="11">
        <f>IF(SUM(BM19,BQ19)&gt;0,SUM(BM19,BQ19),"")</f>
        <v>14</v>
      </c>
      <c r="CA19" s="11">
        <f>IF(SUM(BL19:BM19,BO19:BQ19,BS19)-SUM(BN19,BR19)&gt;0,SUM(BL19:BM19,BO19:BQ19,BS19)-SUM(BN19,BR19),"")</f>
        <v>49.6</v>
      </c>
      <c r="CB19" s="11">
        <f>IF(SUM(BV19,BW19,CA19)&gt;0,SUM(BV19,BW19,CA19),"")</f>
        <v>120.19999999999999</v>
      </c>
      <c r="CC19" s="19">
        <v>18.2</v>
      </c>
      <c r="CD19" s="19">
        <v>7.2</v>
      </c>
      <c r="CE19" s="19">
        <v>0.8</v>
      </c>
      <c r="CF19" s="19">
        <v>0</v>
      </c>
      <c r="CG19" s="19">
        <v>17.2</v>
      </c>
      <c r="CH19" s="19">
        <v>2.4</v>
      </c>
      <c r="CI19" s="19">
        <v>0</v>
      </c>
      <c r="CJ19" s="19">
        <v>0</v>
      </c>
      <c r="CK19" s="19">
        <v>16.399999999999999</v>
      </c>
      <c r="CL19" s="19">
        <v>6.8</v>
      </c>
      <c r="CM19" s="19">
        <v>0.8</v>
      </c>
      <c r="CN19" s="19">
        <v>0</v>
      </c>
      <c r="CO19" s="19"/>
      <c r="CP19" s="19"/>
      <c r="CQ19" s="19"/>
      <c r="CR19" s="19"/>
      <c r="CS19" s="19"/>
      <c r="CT19" s="19"/>
      <c r="CU19" s="19"/>
      <c r="CV19" s="19"/>
      <c r="CW19" s="27"/>
      <c r="CX19" s="40">
        <f>IF(SUM(CD19,CH19)&gt;0,SUM(CD19,CH19),"")</f>
        <v>9.6</v>
      </c>
      <c r="CY19" s="40">
        <f>IF(SUM(CC19:CD19,CF19:CH19,CJ19)-CE19-CI19&gt;0,SUM(CC19:CD19,CF19:CH19,CJ19)-CE19-CI19,"")</f>
        <v>44.199999999999996</v>
      </c>
      <c r="CZ19" s="40">
        <f>IF(SUM(CK19:CL19,CN19)-CM19&gt;0,SUM(CK19:CL19,CN19)-CM19,"")</f>
        <v>22.4</v>
      </c>
      <c r="DA19" s="40">
        <f>IF(SUM(CD19,CH19,CL19)&gt;0,SUM(CD19,CH19,CL19),"")</f>
        <v>16.399999999999999</v>
      </c>
      <c r="DB19" s="40">
        <f>IF(SUM(CY19,CZ19)&gt;0,SUM(CY19,CZ19),"")</f>
        <v>66.599999999999994</v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>
        <f>IF(SUM(CY19,CZ19,DD19)&gt;0,SUM(CY19,CZ19,DD19),"")</f>
        <v>66.599999999999994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18.299999999999997</v>
      </c>
      <c r="QH19" s="22">
        <f>IF($CW19="P",CD19,(CD19+BA19)/2)</f>
        <v>7.2</v>
      </c>
      <c r="QI19" s="22">
        <f>IF($CW19="P",CE19,(CE19+BB19)/2)</f>
        <v>0.7</v>
      </c>
      <c r="QJ19" s="22">
        <f>IF($CW19="P",CF19,(CF19+BC19)/2)</f>
        <v>0</v>
      </c>
      <c r="QK19" s="22">
        <f>IF($CW19="P",CG19,(CG19+BD19)/2)</f>
        <v>17</v>
      </c>
      <c r="QL19" s="22">
        <f>IF($CW19="P",CH19,(CH19+BE19)/2)</f>
        <v>4.2</v>
      </c>
      <c r="QM19" s="22">
        <f>IF($CW19="P",CI19,(CI19+BF19)/2)</f>
        <v>0.5</v>
      </c>
      <c r="QN19" s="22">
        <f>IF($CW19="P",CJ19,(CJ19+BG19)/2)</f>
        <v>0</v>
      </c>
      <c r="QO19" s="22">
        <f>IF($CW19="P",CK19,(CK19+BH19)/2)</f>
        <v>17.5</v>
      </c>
      <c r="QP19" s="22">
        <f>IF($CW19="P",CL19,(CL19+BI19)/2)</f>
        <v>6.4</v>
      </c>
      <c r="QQ19" s="22">
        <f>IF($CW19="P",CM19,(CM19+BJ19)/2)</f>
        <v>0.8</v>
      </c>
      <c r="QR19" s="22">
        <f>IF($CW19="P",CN19,(CN19+BK19)/2)</f>
        <v>0</v>
      </c>
      <c r="QS19" s="22">
        <f>IF($CW19="P",CO19,(CO19+BL19)/2)</f>
        <v>9.4</v>
      </c>
      <c r="QT19" s="22">
        <f>IF($CW19="P",CP19,(CP19+BM19)/2)</f>
        <v>3.6</v>
      </c>
      <c r="QU19" s="22">
        <f>IF($CW19="P",CQ19,(CQ19+BN19)/2)</f>
        <v>0.5</v>
      </c>
      <c r="QV19" s="22">
        <f>IF($CW19="P",CR19,(CR19+BO19)/2)</f>
        <v>0</v>
      </c>
      <c r="QW19" s="22">
        <f>IF($CW19="P",CS19,(CS19+BP19)/2)</f>
        <v>9.3000000000000007</v>
      </c>
      <c r="QX19" s="22">
        <f>IF($CW19="P",CT19,(CT19+BQ19)/2)</f>
        <v>3.4</v>
      </c>
      <c r="QY19" s="22">
        <f>IF($CW19="P",CU19,(CU19+BR19)/2)</f>
        <v>0.4</v>
      </c>
      <c r="QZ19" s="22">
        <f>IF($CW19="P",CV19,(CV19+BS19)/2)</f>
        <v>0</v>
      </c>
      <c r="RA19" s="27" t="s">
        <v>46</v>
      </c>
      <c r="RB19" s="40">
        <f>IF(SUM(QH19,QL19)&gt;0,SUM(QH19,QL19),"")</f>
        <v>11.4</v>
      </c>
      <c r="RC19" s="40">
        <f>IF(SUM(QG19:QH19,QJ19:QL19,QN19)-QI19-QM19&gt;0,SUM(QG19:QH19,QJ19:QL19,QN19)-QI19-QM19,"")</f>
        <v>45.5</v>
      </c>
      <c r="RD19" s="40">
        <f>IF(SUM(QO19:QP19,QR19)-QQ19&gt;0,SUM(QO19:QP19,QR19)-QQ19,"")</f>
        <v>23.099999999999998</v>
      </c>
      <c r="RE19" s="40">
        <f>IF(SUM(QH19,QL19,QP19)&gt;0,SUM(QH19,QL19,QP19),"")</f>
        <v>17.8</v>
      </c>
      <c r="RF19" s="40">
        <f>IF(SUM(RC19,RD19)&gt;0,SUM(RC19,RD19),"")</f>
        <v>68.599999999999994</v>
      </c>
      <c r="RG19" s="40">
        <f>IF(SUM(QT19,QX19)&gt;0,SUM(QT19,QX19),"")</f>
        <v>7</v>
      </c>
      <c r="RH19" s="40">
        <f>IF(SUM(QS19:QT19,QV19:QX19,QZ19)-SUM(QU19,QY19)&gt;0,SUM(QS19:QT19,QV19:QX19,QZ19)-SUM(QU19,QY19),"")</f>
        <v>24.8</v>
      </c>
      <c r="RI19" s="40">
        <f>IF(SUM(RC19,RD19,RH19)&gt;0,SUM(RC19,RD19,RH19),"")</f>
        <v>93.399999999999991</v>
      </c>
    </row>
    <row r="20" spans="1:477" x14ac:dyDescent="0.2">
      <c r="A20" s="4" cm="1">
        <f t="array" ref="A20">IF(AND(J20&lt;&gt;"",J20&lt;&gt;"No DD"),SUMPRODUCT((J$4:J$40&lt;&gt;"")*(J$4:J$40&lt;&gt;"No DD")*(F$4:F$40&gt;F20))+1,IF(J20="No DD",SUMPRODUCT((J$4:J$40="No DD")*(F$4:F$40&gt;F20))+1+SUMPRODUCT((J$4:J$40&lt;&gt;"")*(J$4:J$40&lt;&gt;"No DD")),""))</f>
        <v>17</v>
      </c>
      <c r="B20" s="4" cm="1">
        <f t="array" ref="B20">IF(AND(J20&lt;&gt;"",J20&lt;&gt;"No DD",G20=""),SUMPRODUCT((J$4:J$40&lt;&gt;"")*(J$4:J$40&lt;&gt;"No DD")*(G$4:G$40="")*(F$4:F$40&gt;F20))+1,IF(J20="No DD",SUMPRODUCT((J$4:J$40="No DD")*(F$4:F$40&gt;F20)*(G$4:G$40=""))+1+SUMPRODUCT((J$4:J$40&lt;&gt;"")*(G$4:G$40="")*(J$4:J$40&lt;&gt;"No DD")),""))</f>
        <v>10</v>
      </c>
      <c r="C20" s="5" t="s">
        <v>146</v>
      </c>
      <c r="D20" s="4" t="s">
        <v>5</v>
      </c>
      <c r="E20" s="4">
        <v>2006</v>
      </c>
      <c r="F20" s="9">
        <f>SUM(L20:T20)+SUM(L20:Q20)*0.0000001+SUM(L20)*0.0000000000001</f>
        <v>163.20001144000494</v>
      </c>
      <c r="G20" s="66"/>
      <c r="H20" s="3" t="str">
        <f>IF(OR(AND(AR20&gt;=AY$42,AS20&gt;=AY$46,AR20&lt;&gt;"",AQ20=""),AND(AW20&gt;=AY$42,AX20&gt;=AY$46,AW20&lt;&gt;"",AQ20=""),AND(BU20&gt;=CB$42,BV20&gt;=CB$46,BU20&lt;&gt;"",BT20=""),AND(BZ20&gt;=CB$42,CA20&gt;=CB$46,BZ20&lt;&gt;"",BT20=""),AND(CX20&gt;=DE$42,CY20&gt;=DE$46,CX20&lt;&gt;"",CW20=""),AND(DC20&gt;=DE$42,DD20&gt;=DE$46,DC20&lt;&gt;""),AND(EC20&gt;=EJ$42,ED20&gt;=EJ$46,EC20&lt;&gt;""),AND(EH20&gt;=EJ$42,EI20&gt;=EJ$46,EH20&lt;&gt;""),AND(FE20&gt;=FL$42,FF20&gt;=FL$46,FE20&lt;&gt;""),AND(FJ20&gt;=FL$42,FK20&gt;=FL$46,FJ20&lt;&gt;""),AND(GG20&gt;=GN$42,GH20&gt;=GN$46,GG20&lt;&gt;""),AND(GL20&gt;=GN$42,GM20&gt;=GN$46,GL20&lt;&gt;""),AND(HI20&gt;=HP$42,HJ20&gt;=HP$46,HI20&lt;&gt;""),AND(HN20&gt;=HP$42,HO20&gt;=HP$46,HN20&lt;&gt;""),AND(IK20&gt;=IR$42,IL20&gt;=IR$46,IK20&lt;&gt;""),AND(IP20&gt;=IR$42,IQ20&gt;=IR$46,IP20&lt;&gt;""),AND(JM20&gt;=JT$42,JN20&gt;=JT$46,JM20&lt;&gt;""),AND(JR20&gt;=JT$42,JS20&gt;=JT$46,JR20&lt;&gt;""),AND(KO20&gt;=KV$42,KP20&gt;=KV$46,KO20&lt;&gt;""),AND(KT20&gt;=KV$42,KU20&gt;=KV$46,KT20&lt;&gt;""),AND(LQ20&gt;=LX$42,LR20&gt;=LX$46,LQ20&lt;&gt;""),AND(LV20&gt;=LX$42,LW20&gt;=LX$46,LV20&lt;&gt;""),AND(MS20&gt;=MZ$42,MT20&gt;=MZ$46,MS20&lt;&gt;""),AND(MX20&gt;=MZ$42,MY20&gt;=MZ$46,MX20&lt;&gt;""),AND(NU20&gt;=OB$42,NV20&gt;=OB$46,NU20&lt;&gt;""),AND(NZ20&gt;=OB$42,OA20&gt;=OB$46,NZ20&lt;&gt;""),AND(OW20&gt;=PD$42,OX20&gt;=PD$46,OW20&lt;&gt;""),AND(PB20&gt;=PD$42,PC20&gt;=PD$46,PB20&lt;&gt;""),AND(PY20&gt;=QF$42,PZ20&gt;=QF$46,PY20&lt;&gt;""),AND(QD20&gt;=QF$42,QE20&gt;=QF$46,QD20&lt;&gt;"")),"P","")</f>
        <v>P</v>
      </c>
      <c r="I20" s="3" t="str">
        <f>IF(OR(AND(AS20&gt;=AY$46,AS20&lt;&gt;"",AQ20=""),AND(AX20&gt;=AY$46,AX20&lt;&gt;"",AQ20=""),AND(BV20&gt;=CB$46,BV20&lt;&gt;"",BT20=""),AND(CA20&gt;=CB$46,CA20&lt;&gt;"",BT20=""),AND(CY20&gt;=DE$46,CY20&lt;&gt;"",CW20=""),AND(DD20&gt;=DE$46,DD20&lt;&gt;"",CW20=""),AND(ED20&gt;=EJ$46,ED20&lt;&gt;""),AND(EI20&gt;=EJ$46,EI20&lt;&gt;""),AND(FF20&gt;=FL$46,FF20&lt;&gt;""),AND(FK20&gt;=FL$46,FK20&lt;&gt;""),AND(GH20&gt;=GN$46,GH20&lt;&gt;""),AND(GM20&gt;=GN$46,GM20&lt;&gt;""),AND(HJ20&gt;=HP$46,HJ20&lt;&gt;""),AND(HO20&gt;=HP$46,HO20&lt;&gt;""),AND(IL20&gt;=IR$46,IL20&lt;&gt;""),AND(IQ20&gt;=IR$46,IQ20&lt;&gt;""),AND(JN20&gt;=JT$46,JN20&lt;&gt;""),AND(JS20&gt;=JT$46,JS20&lt;&gt;""),AND(KP20&gt;=KV$46,KP20&lt;&gt;""),AND(KU20&gt;=KV$46,KU20&lt;&gt;""),AND(LR20&gt;=LX$46,LR20&lt;&gt;""),AND(LW20&gt;=LX$46,LW20&lt;&gt;""),AND(MT20&gt;=MZ$46,MT20&lt;&gt;""),AND(MY20&gt;=MZ$46,MY20&lt;&gt;""),AND(NV20&gt;=OB$46,NV20&lt;&gt;""),AND(OA20&gt;=OB$46,OA20&lt;&gt;""),AND(OX20&gt;=PD$46,OX20&lt;&gt;""),AND(PC20&gt;=PD$46,PC20&lt;&gt;""),AND(PZ20&gt;=QF$46,PZ20&lt;&gt;""),AND(QE20&gt;=QF$46,QE20&lt;&gt;"")),"P","")</f>
        <v>P</v>
      </c>
      <c r="J20" s="36" t="str">
        <f>IF(AND(I20="P",H20=""),"No DD",IF(OR(AND(AU20&gt;=AY$45,AV20&gt;=AY$49,AU20&lt;&gt;"",AQ20=""),AND(BX20&gt;=CB$45,BY20&gt;=CB$49,BX20&lt;&gt;"",BT20=""),AND(DA20&gt;=DE$45,DB20&gt;=DE$49,DA20&lt;&gt;"",CW20=""),AND(EF20&gt;=EJ$45,EG20&gt;=EJ$49,EF20&lt;&gt;""),AND(FH20&gt;=FL$45,FI20&gt;=FL$49,FH20&lt;&gt;""),AND(GJ20&gt;=GN$45,GK20&gt;=GN$49,GJ20&lt;&gt;""),AND(HL20&gt;=HP$45,HM20&gt;=HP$49,HL20&lt;&gt;""),AND(IN20&gt;=IR$45,IO20&gt;=IR$49,IN20&lt;&gt;""),AND(JP20&gt;=JT$45,JQ20&gt;=JT$49,JP20&lt;&gt;""),AND(KR20&gt;=KV$45,KS20&gt;=KV$49,KR20&lt;&gt;""),AND(LT20&gt;=LX$45,LU20&gt;=LX$49,LT20&lt;&gt;""),AND(MV20&gt;=MZ$45,MW20&gt;=MZ$49,MV20&lt;&gt;""),AND(NX20&gt;=OB$45,NY20&gt;=OB$49,NX20&lt;&gt;""),AND(OZ20&gt;=PD$45,PA20&gt;=PD$49,OZ20&lt;&gt;""),AND(QB20&gt;=QF$45,QC20&gt;=QF$49,QB20&lt;&gt;"")),"Merit",IF(OR(AND(AU20&gt;=AY$44,AV20&gt;=AY$48,AU20&lt;&gt;"",AQ20=""),AND(BX20&gt;=CB$44,BY20&gt;=CB$48,BX20&lt;&gt;"",BT20=""),AND(DA20&gt;=DE$44,DB20&gt;=DE$48,DA20&lt;&gt;"",CW20=""),AND(EF20&gt;=EJ$44,EG20&gt;=EJ$48,EF20&lt;&gt;""),AND(FH20&gt;=FL$44,FI20&gt;=FL$48,FH20&lt;&gt;""),AND(GJ20&gt;=GN$44,GK20&gt;=GN$48,GJ20&lt;&gt;""),AND(HL20&gt;=HP$44,HM20&gt;=HP$48,HL20&lt;&gt;""),AND(IN20&gt;=IR$44,IO20&gt;=IR$48,IN20&lt;&gt;""),AND(JP20&gt;=JT$44,JQ20&gt;=JT$48,JP20&lt;&gt;""),AND(KR20&gt;=KV$44,KS20&gt;=KV$48,KR20&lt;&gt;""),AND(LT20&gt;=LX$44,LU20&gt;=LX$48,LT20&lt;&gt;""),AND(MV20&gt;=MZ$44,MW20&gt;=MZ$48,MV20&lt;&gt;""),AND(NX20&gt;=OB$44,NY20&gt;=OB$48,NX20&lt;&gt;""),AND(OZ20&gt;=PD$44,PA20&gt;=PD$48,OZ20&lt;&gt;""),AND(QB20&gt;=QF$44,QC20&gt;=QF$48,QB20&lt;&gt;"")),"Excellence",IF(K20="P","Worlds Team",IF(H20="P","National Team","")))))</f>
        <v>National Team</v>
      </c>
      <c r="K20" s="3" t="str">
        <f>IF(OR(AND(AU20&gt;=AY$43,AV20&gt;=AY$47,AU20&lt;&gt;"",AQ20=""),AND(BX20&gt;=CB$43,BY20&gt;=CB$47,BX20&lt;&gt;"",BT20=""),AND(DA20&gt;=DE$43,DB20&gt;=DE$47,DA20&lt;&gt;"",CW20=""),AND(EF20&gt;=EJ$43,EG20&gt;=EJ$47,EF20&lt;&gt;""),AND(FH20&gt;=FL$43,FI20&gt;=FL$47,FH20&lt;&gt;""),AND(GJ20&gt;=GN$43,GK20&gt;=GN$47,GJ20&lt;&gt;""),AND(HL20&gt;=HP$43,HM20&gt;=HP$47,HL20&lt;&gt;""),AND(IN20&gt;=IR$43,IO20&gt;=IR$47,IN20&lt;&gt;""),AND(JP20&gt;=JT$43,JQ20&gt;=JT$47,JP20&lt;&gt;""),AND(KR20&gt;=KV$43,KS20&gt;=KV$47,KR20&lt;&gt;""),AND(LT20&gt;=LX$43,LU20&gt;=LX$47,LT20&lt;&gt;""),AND(MV20&gt;=MZ$43,MW20&gt;=MZ$47,MV20&lt;&gt;""),AND(NX20&gt;=OB$43,NY20&gt;=OB$47,NX20&lt;&gt;""),AND(OZ20&gt;=PD$43,PA20&gt;=PD$47,OZ20&lt;&gt;""),AND(QB20&gt;=QF$43,QC20&gt;=QF$47,QB20&lt;&gt;"")),"P","")</f>
        <v/>
      </c>
      <c r="L20" s="8">
        <f>IF(COUNT(AS20,BV20,CY20)&gt;0,LARGE((AS20,BV20,CY20),1),0)</f>
        <v>49.5</v>
      </c>
      <c r="M20" s="8" t="str">
        <f>IF(L20=0,"",IF(L20=CY20,$CC$1,IF(L20=BV20,$AZ$1,IF(L20=AS20,$W$1,""))))</f>
        <v>2023 3rd Domestic Trial</v>
      </c>
      <c r="N20" s="8">
        <f>IF(COUNT(AS20,BV20,CY20)&gt;1,LARGE((AS20,BV20,CY20),2),0)</f>
        <v>44.699999999999996</v>
      </c>
      <c r="O20" s="8" t="str">
        <f>IF(N20=0,"",IF(N20=CY20,$CC$1,IF(N20=BV20,$AZ$1,IF(N20=AS20,$W$1,""))))</f>
        <v>2024 Elite Canada</v>
      </c>
      <c r="P20" s="8">
        <f>IF(COUNT(AT20,BW20,CZ20)&gt;0,LARGE((AT20,BW20,CZ20),1),0)</f>
        <v>20.2</v>
      </c>
      <c r="Q20" s="8" t="str">
        <f>IF(P20=0,"",IF(P20=CZ20,$CC$1,IF(P20=BW20,$AZ$1,IF(P20=AT20,$W$1,""))))</f>
        <v>2024 Nationals</v>
      </c>
      <c r="R20" s="8">
        <f>IF(MAX(AX20,CA20,DD20)&gt;0,MAX(AX20,CA20,DD20),0)</f>
        <v>48.800000000000004</v>
      </c>
      <c r="S20" s="8" t="str">
        <f>IF(R20=0,"",IF(R20=DD20,$CC$1,IF(R20=CA20,$AZ$1,IF(R20=AX20,$W$1,""))))</f>
        <v>2023 3rd Domestic Trial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18.2</v>
      </c>
      <c r="X20" s="19">
        <v>6.8000000000000007</v>
      </c>
      <c r="Y20" s="19">
        <v>0</v>
      </c>
      <c r="Z20" s="19">
        <v>0</v>
      </c>
      <c r="AA20" s="19">
        <v>18.5</v>
      </c>
      <c r="AB20" s="19">
        <v>6</v>
      </c>
      <c r="AC20" s="19">
        <v>0</v>
      </c>
      <c r="AD20" s="19">
        <v>0</v>
      </c>
      <c r="AE20" s="19">
        <v>18.2</v>
      </c>
      <c r="AF20" s="19">
        <v>2.7</v>
      </c>
      <c r="AG20" s="19">
        <v>1.6</v>
      </c>
      <c r="AH20" s="19">
        <v>0</v>
      </c>
      <c r="AI20" s="19">
        <v>18.600000000000001</v>
      </c>
      <c r="AJ20" s="19">
        <v>6.8000000000000007</v>
      </c>
      <c r="AK20" s="19">
        <v>0</v>
      </c>
      <c r="AL20" s="19">
        <v>0</v>
      </c>
      <c r="AM20" s="19">
        <v>18</v>
      </c>
      <c r="AN20" s="19">
        <v>6</v>
      </c>
      <c r="AO20" s="19">
        <v>0.6</v>
      </c>
      <c r="AP20" s="19">
        <v>0</v>
      </c>
      <c r="AQ20" s="27"/>
      <c r="AR20" s="40">
        <f>IF(SUM(X20,AB20)&gt;0,SUM(X20,AB20),"")</f>
        <v>12.8</v>
      </c>
      <c r="AS20" s="40">
        <f>IF(SUM(W20:X20,Z20:AB20,AD20)-Y20-AC20&gt;0,SUM(W20:X20,Z20:AB20,AD20)-Y20-AC20,"")</f>
        <v>49.5</v>
      </c>
      <c r="AT20" s="40">
        <f>IF(SUM(AE20:AF20,AH20)-AG20&gt;0,SUM(AE20:AF20,AH20)-AG20,"")</f>
        <v>19.299999999999997</v>
      </c>
      <c r="AU20" s="40">
        <f>IF(SUM(X20,AB20,AF20)&gt;0,SUM(X20,AB20,AF20),"")</f>
        <v>15.5</v>
      </c>
      <c r="AV20" s="40">
        <f>IF(SUM(AS20,AT20)&gt;0,SUM(AS20,AT20),"")</f>
        <v>68.8</v>
      </c>
      <c r="AW20" s="40">
        <f>IF(SUM(AJ20,AN20)&gt;0,SUM(AJ20,AN20),"")</f>
        <v>12.8</v>
      </c>
      <c r="AX20" s="40">
        <f>IF(SUM(AI20:AJ20,AL20:AN20,AP20)-SUM(AK20,AO20)&gt;0,SUM(AI20:AJ20,AL20:AN20,AP20)-SUM(AK20,AO20),"")</f>
        <v>48.800000000000004</v>
      </c>
      <c r="AY20" s="40">
        <f>IF(SUM(AS20,AT20,AX20)&gt;0,SUM(AS20,AT20,AX20),"")</f>
        <v>117.6</v>
      </c>
      <c r="AZ20" s="18">
        <v>17.7</v>
      </c>
      <c r="BA20" s="18">
        <v>3.4</v>
      </c>
      <c r="BB20" s="18">
        <v>1.2</v>
      </c>
      <c r="BC20" s="18">
        <v>0</v>
      </c>
      <c r="BD20" s="18">
        <v>17.5</v>
      </c>
      <c r="BE20" s="18">
        <v>8.1</v>
      </c>
      <c r="BF20" s="18">
        <v>0.8</v>
      </c>
      <c r="BG20" s="18">
        <v>0</v>
      </c>
      <c r="BH20" s="18">
        <v>17.3</v>
      </c>
      <c r="BI20" s="18">
        <v>2.4</v>
      </c>
      <c r="BJ20" s="18">
        <v>0</v>
      </c>
      <c r="BK20" s="18">
        <v>0</v>
      </c>
      <c r="BL20" s="18"/>
      <c r="BM20" s="18"/>
      <c r="BN20" s="18"/>
      <c r="BO20" s="18"/>
      <c r="BP20" s="18"/>
      <c r="BQ20" s="18"/>
      <c r="BR20" s="18"/>
      <c r="BS20" s="18"/>
      <c r="BT20" s="28"/>
      <c r="BU20" s="11">
        <f>IF(SUM(BA20,BE20)&gt;0,SUM(BA20,BE20),"")</f>
        <v>11.5</v>
      </c>
      <c r="BV20" s="11">
        <f>IF(SUM(AZ20:BA20,BC20:BE20,BG20)-BB20-BF20&gt;0,SUM(AZ20:BA20,BC20:BE20,BG20)-BB20-BF20,"")</f>
        <v>44.699999999999996</v>
      </c>
      <c r="BW20" s="11">
        <f>IF(SUM(BH20:BI20,BK20)-BJ20&gt;0,SUM(BH20:BI20,BK20)-BJ20,"")</f>
        <v>19.7</v>
      </c>
      <c r="BX20" s="11">
        <f>IF(SUM(BA20,BE20,BI20)&gt;0,SUM(BA20,BE20,BI20),"")</f>
        <v>13.9</v>
      </c>
      <c r="BY20" s="11">
        <f>IF(SUM(BV20,BW20)&gt;0,SUM(BV20,BW20),"")</f>
        <v>64.399999999999991</v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>
        <f>IF(SUM(BV20,BW20,CA20)&gt;0,SUM(BV20,BW20,CA20),"")</f>
        <v>64.399999999999991</v>
      </c>
      <c r="CC20" s="19">
        <v>18</v>
      </c>
      <c r="CD20" s="19">
        <v>4.4000000000000004</v>
      </c>
      <c r="CE20" s="19">
        <v>1</v>
      </c>
      <c r="CF20" s="19">
        <v>0</v>
      </c>
      <c r="CG20" s="19">
        <v>17.399999999999999</v>
      </c>
      <c r="CH20" s="19">
        <v>2.8</v>
      </c>
      <c r="CI20" s="19">
        <v>0</v>
      </c>
      <c r="CJ20" s="19">
        <v>0</v>
      </c>
      <c r="CK20" s="19">
        <v>17</v>
      </c>
      <c r="CL20" s="19">
        <v>3.2</v>
      </c>
      <c r="CM20" s="19">
        <v>0</v>
      </c>
      <c r="CN20" s="19">
        <v>0</v>
      </c>
      <c r="CO20" s="19"/>
      <c r="CP20" s="19"/>
      <c r="CQ20" s="19"/>
      <c r="CR20" s="19"/>
      <c r="CS20" s="19"/>
      <c r="CT20" s="19"/>
      <c r="CU20" s="19"/>
      <c r="CV20" s="19"/>
      <c r="CW20" s="27"/>
      <c r="CX20" s="40">
        <f>IF(SUM(CD20,CH20)&gt;0,SUM(CD20,CH20),"")</f>
        <v>7.2</v>
      </c>
      <c r="CY20" s="40">
        <f>IF(SUM(CC20:CD20,CF20:CH20,CJ20)-CE20-CI20&gt;0,SUM(CC20:CD20,CF20:CH20,CJ20)-CE20-CI20,"")</f>
        <v>41.599999999999994</v>
      </c>
      <c r="CZ20" s="40">
        <f>IF(SUM(CK20:CL20,CN20)-CM20&gt;0,SUM(CK20:CL20,CN20)-CM20,"")</f>
        <v>20.2</v>
      </c>
      <c r="DA20" s="40">
        <f>IF(SUM(CD20,CH20,CL20)&gt;0,SUM(CD20,CH20,CL20),"")</f>
        <v>10.4</v>
      </c>
      <c r="DB20" s="40">
        <f>IF(SUM(CY20,CZ20)&gt;0,SUM(CY20,CZ20),"")</f>
        <v>61.8</v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>
        <f>IF(SUM(CY20,CZ20,DD20)&gt;0,SUM(CY20,CZ20,DD20),"")</f>
        <v>61.8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17.850000000000001</v>
      </c>
      <c r="QH20" s="22">
        <f>IF($CW20="P",CD20,(CD20+BA20)/2)</f>
        <v>3.9000000000000004</v>
      </c>
      <c r="QI20" s="22">
        <f>IF($CW20="P",CE20,(CE20+BB20)/2)</f>
        <v>1.1000000000000001</v>
      </c>
      <c r="QJ20" s="22">
        <f>IF($CW20="P",CF20,(CF20+BC20)/2)</f>
        <v>0</v>
      </c>
      <c r="QK20" s="22">
        <f>IF($CW20="P",CG20,(CG20+BD20)/2)</f>
        <v>17.45</v>
      </c>
      <c r="QL20" s="22">
        <f>IF($CW20="P",CH20,(CH20+BE20)/2)</f>
        <v>5.4499999999999993</v>
      </c>
      <c r="QM20" s="22">
        <f>IF($CW20="P",CI20,(CI20+BF20)/2)</f>
        <v>0.4</v>
      </c>
      <c r="QN20" s="22">
        <f>IF($CW20="P",CJ20,(CJ20+BG20)/2)</f>
        <v>0</v>
      </c>
      <c r="QO20" s="22">
        <f>IF($CW20="P",CK20,(CK20+BH20)/2)</f>
        <v>17.149999999999999</v>
      </c>
      <c r="QP20" s="22">
        <f>IF($CW20="P",CL20,(CL20+BI20)/2)</f>
        <v>2.8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0</v>
      </c>
      <c r="QT20" s="22">
        <f>IF($CW20="P",CP20,(CP20+BM20)/2)</f>
        <v>0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9.35</v>
      </c>
      <c r="RC20" s="40">
        <f>IF(SUM(QG20:QH20,QJ20:QL20,QN20)-QI20-QM20&gt;0,SUM(QG20:QH20,QJ20:QL20,QN20)-QI20-QM20,"")</f>
        <v>43.150000000000006</v>
      </c>
      <c r="RD20" s="40">
        <f>IF(SUM(QO20:QP20,QR20)-QQ20&gt;0,SUM(QO20:QP20,QR20)-QQ20,"")</f>
        <v>19.95</v>
      </c>
      <c r="RE20" s="40">
        <f>IF(SUM(QH20,QL20,QP20)&gt;0,SUM(QH20,QL20,QP20),"")</f>
        <v>12.149999999999999</v>
      </c>
      <c r="RF20" s="40">
        <f>IF(SUM(RC20,RD20)&gt;0,SUM(RC20,RD20),"")</f>
        <v>63.100000000000009</v>
      </c>
      <c r="RG20" s="40" t="str">
        <f>IF(SUM(QT20,QX20)&gt;0,SUM(QT20,QX20),"")</f>
        <v/>
      </c>
      <c r="RH20" s="40" t="str">
        <f>IF(SUM(QS20:QT20,QV20:QX20,QZ20)-SUM(QU20,QY20)&gt;0,SUM(QS20:QT20,QV20:QX20,QZ20)-SUM(QU20,QY20),"")</f>
        <v/>
      </c>
      <c r="RI20" s="40">
        <f>IF(SUM(RC20,RD20,RH20)&gt;0,SUM(RC20,RD20,RH20),"")</f>
        <v>63.100000000000009</v>
      </c>
    </row>
    <row r="21" spans="1:477" x14ac:dyDescent="0.2">
      <c r="A21" s="4" cm="1">
        <f t="array" ref="A21">IF(AND(J21&lt;&gt;"",J21&lt;&gt;"No DD"),SUMPRODUCT((J$4:J$40&lt;&gt;"")*(J$4:J$40&lt;&gt;"No DD")*(F$4:F$40&gt;F21))+1,IF(J21="No DD",SUMPRODUCT((J$4:J$40="No DD")*(F$4:F$40&gt;F21))+1+SUMPRODUCT((J$4:J$40&lt;&gt;"")*(J$4:J$40&lt;&gt;"No DD")),""))</f>
        <v>18</v>
      </c>
      <c r="B21" s="4" cm="1">
        <f t="array" ref="B21">IF(AND(J21&lt;&gt;"",J21&lt;&gt;"No DD",G21=""),SUMPRODUCT((J$4:J$40&lt;&gt;"")*(J$4:J$40&lt;&gt;"No DD")*(G$4:G$40="")*(F$4:F$40&gt;F21))+1,IF(J21="No DD",SUMPRODUCT((J$4:J$40="No DD")*(F$4:F$40&gt;F21)*(G$4:G$40=""))+1+SUMPRODUCT((J$4:J$40&lt;&gt;"")*(G$4:G$40="")*(J$4:J$40&lt;&gt;"No DD")),""))</f>
        <v>11</v>
      </c>
      <c r="C21" s="5" t="s">
        <v>189</v>
      </c>
      <c r="D21" s="4" t="s">
        <v>5</v>
      </c>
      <c r="E21" s="4">
        <v>2007</v>
      </c>
      <c r="F21" s="9">
        <f>SUM(L21:T21)+SUM(L21:Q21)*0.0000001+SUM(L21)*0.0000000000001</f>
        <v>160.70001172000485</v>
      </c>
      <c r="G21" s="66"/>
      <c r="H21" s="3" t="str">
        <f>IF(OR(AND(AR21&gt;=AY$42,AS21&gt;=AY$46,AR21&lt;&gt;"",AQ21=""),AND(AW21&gt;=AY$42,AX21&gt;=AY$46,AW21&lt;&gt;"",AQ21=""),AND(BU21&gt;=CB$42,BV21&gt;=CB$46,BU21&lt;&gt;"",BT21=""),AND(BZ21&gt;=CB$42,CA21&gt;=CB$46,BZ21&lt;&gt;"",BT21=""),AND(CX21&gt;=DE$42,CY21&gt;=DE$46,CX21&lt;&gt;"",CW21=""),AND(DC21&gt;=DE$42,DD21&gt;=DE$46,DC21&lt;&gt;""),AND(EC21&gt;=EJ$42,ED21&gt;=EJ$46,EC21&lt;&gt;""),AND(EH21&gt;=EJ$42,EI21&gt;=EJ$46,EH21&lt;&gt;""),AND(FE21&gt;=FL$42,FF21&gt;=FL$46,FE21&lt;&gt;""),AND(FJ21&gt;=FL$42,FK21&gt;=FL$46,FJ21&lt;&gt;""),AND(GG21&gt;=GN$42,GH21&gt;=GN$46,GG21&lt;&gt;""),AND(GL21&gt;=GN$42,GM21&gt;=GN$46,GL21&lt;&gt;""),AND(HI21&gt;=HP$42,HJ21&gt;=HP$46,HI21&lt;&gt;""),AND(HN21&gt;=HP$42,HO21&gt;=HP$46,HN21&lt;&gt;""),AND(IK21&gt;=IR$42,IL21&gt;=IR$46,IK21&lt;&gt;""),AND(IP21&gt;=IR$42,IQ21&gt;=IR$46,IP21&lt;&gt;""),AND(JM21&gt;=JT$42,JN21&gt;=JT$46,JM21&lt;&gt;""),AND(JR21&gt;=JT$42,JS21&gt;=JT$46,JR21&lt;&gt;""),AND(KO21&gt;=KV$42,KP21&gt;=KV$46,KO21&lt;&gt;""),AND(KT21&gt;=KV$42,KU21&gt;=KV$46,KT21&lt;&gt;""),AND(LQ21&gt;=LX$42,LR21&gt;=LX$46,LQ21&lt;&gt;""),AND(LV21&gt;=LX$42,LW21&gt;=LX$46,LV21&lt;&gt;""),AND(MS21&gt;=MZ$42,MT21&gt;=MZ$46,MS21&lt;&gt;""),AND(MX21&gt;=MZ$42,MY21&gt;=MZ$46,MX21&lt;&gt;""),AND(NU21&gt;=OB$42,NV21&gt;=OB$46,NU21&lt;&gt;""),AND(NZ21&gt;=OB$42,OA21&gt;=OB$46,NZ21&lt;&gt;""),AND(OW21&gt;=PD$42,OX21&gt;=PD$46,OW21&lt;&gt;""),AND(PB21&gt;=PD$42,PC21&gt;=PD$46,PB21&lt;&gt;""),AND(PY21&gt;=QF$42,PZ21&gt;=QF$46,PY21&lt;&gt;""),AND(QD21&gt;=QF$42,QE21&gt;=QF$46,QD21&lt;&gt;"")),"P","")</f>
        <v>P</v>
      </c>
      <c r="I21" s="3" t="str">
        <f>IF(OR(AND(AS21&gt;=AY$46,AS21&lt;&gt;"",AQ21=""),AND(AX21&gt;=AY$46,AX21&lt;&gt;"",AQ21=""),AND(BV21&gt;=CB$46,BV21&lt;&gt;"",BT21=""),AND(CA21&gt;=CB$46,CA21&lt;&gt;"",BT21=""),AND(CY21&gt;=DE$46,CY21&lt;&gt;"",CW21=""),AND(DD21&gt;=DE$46,DD21&lt;&gt;"",CW21=""),AND(ED21&gt;=EJ$46,ED21&lt;&gt;""),AND(EI21&gt;=EJ$46,EI21&lt;&gt;""),AND(FF21&gt;=FL$46,FF21&lt;&gt;""),AND(FK21&gt;=FL$46,FK21&lt;&gt;""),AND(GH21&gt;=GN$46,GH21&lt;&gt;""),AND(GM21&gt;=GN$46,GM21&lt;&gt;""),AND(HJ21&gt;=HP$46,HJ21&lt;&gt;""),AND(HO21&gt;=HP$46,HO21&lt;&gt;""),AND(IL21&gt;=IR$46,IL21&lt;&gt;""),AND(IQ21&gt;=IR$46,IQ21&lt;&gt;""),AND(JN21&gt;=JT$46,JN21&lt;&gt;""),AND(JS21&gt;=JT$46,JS21&lt;&gt;""),AND(KP21&gt;=KV$46,KP21&lt;&gt;""),AND(KU21&gt;=KV$46,KU21&lt;&gt;""),AND(LR21&gt;=LX$46,LR21&lt;&gt;""),AND(LW21&gt;=LX$46,LW21&lt;&gt;""),AND(MT21&gt;=MZ$46,MT21&lt;&gt;""),AND(MY21&gt;=MZ$46,MY21&lt;&gt;""),AND(NV21&gt;=OB$46,NV21&lt;&gt;""),AND(OA21&gt;=OB$46,OA21&lt;&gt;""),AND(OX21&gt;=PD$46,OX21&lt;&gt;""),AND(PC21&gt;=PD$46,PC21&lt;&gt;""),AND(PZ21&gt;=QF$46,PZ21&lt;&gt;""),AND(QE21&gt;=QF$46,QE21&lt;&gt;"")),"P","")</f>
        <v>P</v>
      </c>
      <c r="J21" s="36" t="str">
        <f>IF(AND(I21="P",H21=""),"No DD",IF(OR(AND(AU21&gt;=AY$45,AV21&gt;=AY$49,AU21&lt;&gt;"",AQ21=""),AND(BX21&gt;=CB$45,BY21&gt;=CB$49,BX21&lt;&gt;"",BT21=""),AND(DA21&gt;=DE$45,DB21&gt;=DE$49,DA21&lt;&gt;"",CW21=""),AND(EF21&gt;=EJ$45,EG21&gt;=EJ$49,EF21&lt;&gt;""),AND(FH21&gt;=FL$45,FI21&gt;=FL$49,FH21&lt;&gt;""),AND(GJ21&gt;=GN$45,GK21&gt;=GN$49,GJ21&lt;&gt;""),AND(HL21&gt;=HP$45,HM21&gt;=HP$49,HL21&lt;&gt;""),AND(IN21&gt;=IR$45,IO21&gt;=IR$49,IN21&lt;&gt;""),AND(JP21&gt;=JT$45,JQ21&gt;=JT$49,JP21&lt;&gt;""),AND(KR21&gt;=KV$45,KS21&gt;=KV$49,KR21&lt;&gt;""),AND(LT21&gt;=LX$45,LU21&gt;=LX$49,LT21&lt;&gt;""),AND(MV21&gt;=MZ$45,MW21&gt;=MZ$49,MV21&lt;&gt;""),AND(NX21&gt;=OB$45,NY21&gt;=OB$49,NX21&lt;&gt;""),AND(OZ21&gt;=PD$45,PA21&gt;=PD$49,OZ21&lt;&gt;""),AND(QB21&gt;=QF$45,QC21&gt;=QF$49,QB21&lt;&gt;"")),"Merit",IF(OR(AND(AU21&gt;=AY$44,AV21&gt;=AY$48,AU21&lt;&gt;"",AQ21=""),AND(BX21&gt;=CB$44,BY21&gt;=CB$48,BX21&lt;&gt;"",BT21=""),AND(DA21&gt;=DE$44,DB21&gt;=DE$48,DA21&lt;&gt;"",CW21=""),AND(EF21&gt;=EJ$44,EG21&gt;=EJ$48,EF21&lt;&gt;""),AND(FH21&gt;=FL$44,FI21&gt;=FL$48,FH21&lt;&gt;""),AND(GJ21&gt;=GN$44,GK21&gt;=GN$48,GJ21&lt;&gt;""),AND(HL21&gt;=HP$44,HM21&gt;=HP$48,HL21&lt;&gt;""),AND(IN21&gt;=IR$44,IO21&gt;=IR$48,IN21&lt;&gt;""),AND(JP21&gt;=JT$44,JQ21&gt;=JT$48,JP21&lt;&gt;""),AND(KR21&gt;=KV$44,KS21&gt;=KV$48,KR21&lt;&gt;""),AND(LT21&gt;=LX$44,LU21&gt;=LX$48,LT21&lt;&gt;""),AND(MV21&gt;=MZ$44,MW21&gt;=MZ$48,MV21&lt;&gt;""),AND(NX21&gt;=OB$44,NY21&gt;=OB$48,NX21&lt;&gt;""),AND(OZ21&gt;=PD$44,PA21&gt;=PD$48,OZ21&lt;&gt;""),AND(QB21&gt;=QF$44,QC21&gt;=QF$48,QB21&lt;&gt;"")),"Excellence",IF(K21="P","Worlds Team",IF(H21="P","National Team","")))))</f>
        <v>National Team</v>
      </c>
      <c r="K21" s="3" t="str">
        <f>IF(OR(AND(AU21&gt;=AY$43,AV21&gt;=AY$47,AU21&lt;&gt;"",AQ21=""),AND(BX21&gt;=CB$43,BY21&gt;=CB$47,BX21&lt;&gt;"",BT21=""),AND(DA21&gt;=DE$43,DB21&gt;=DE$47,DA21&lt;&gt;"",CW21=""),AND(EF21&gt;=EJ$43,EG21&gt;=EJ$47,EF21&lt;&gt;""),AND(FH21&gt;=FL$43,FI21&gt;=FL$47,FH21&lt;&gt;""),AND(GJ21&gt;=GN$43,GK21&gt;=GN$47,GJ21&lt;&gt;""),AND(HL21&gt;=HP$43,HM21&gt;=HP$47,HL21&lt;&gt;""),AND(IN21&gt;=IR$43,IO21&gt;=IR$47,IN21&lt;&gt;""),AND(JP21&gt;=JT$43,JQ21&gt;=JT$47,JP21&lt;&gt;""),AND(KR21&gt;=KV$43,KS21&gt;=KV$47,KR21&lt;&gt;""),AND(LT21&gt;=LX$43,LU21&gt;=LX$47,LT21&lt;&gt;""),AND(MV21&gt;=MZ$43,MW21&gt;=MZ$47,MV21&lt;&gt;""),AND(NX21&gt;=OB$43,NY21&gt;=OB$47,NX21&lt;&gt;""),AND(OZ21&gt;=PD$43,PA21&gt;=PD$47,OZ21&lt;&gt;""),AND(QB21&gt;=QF$43,QC21&gt;=QF$47,QB21&lt;&gt;"")),"P","")</f>
        <v/>
      </c>
      <c r="L21" s="8">
        <f>IF(COUNT(AS21,BV21,CY21)&gt;0,LARGE((AS21,BV21,CY21),1),0)</f>
        <v>48.6</v>
      </c>
      <c r="M21" s="8" t="str">
        <f>IF(L21=0,"",IF(L21=CY21,$CC$1,IF(L21=BV21,$AZ$1,IF(L21=AS21,$W$1,""))))</f>
        <v>2024 Nationals</v>
      </c>
      <c r="N21" s="8">
        <f>IF(COUNT(AS21,BV21,CY21)&gt;1,LARGE((AS21,BV21,CY21),2),0)</f>
        <v>48</v>
      </c>
      <c r="O21" s="8" t="str">
        <f>IF(N21=0,"",IF(N21=CY21,$CC$1,IF(N21=BV21,$AZ$1,IF(N21=AS21,$W$1,""))))</f>
        <v>2023 3rd Domestic Trial</v>
      </c>
      <c r="P21" s="8">
        <f>IF(COUNT(AT21,BW21,CZ21)&gt;0,LARGE((AT21,BW21,CZ21),1),0)</f>
        <v>20.599999999999998</v>
      </c>
      <c r="Q21" s="8" t="str">
        <f>IF(P21=0,"",IF(P21=CZ21,$CC$1,IF(P21=BW21,$AZ$1,IF(P21=AT21,$W$1,""))))</f>
        <v>2024 Elite Canada</v>
      </c>
      <c r="R21" s="8">
        <f>IF(MAX(AX21,CA21,DD21)&gt;0,MAX(AX21,CA21,DD21),0)</f>
        <v>43.500000000000007</v>
      </c>
      <c r="S21" s="8" t="str">
        <f>IF(R21=0,"",IF(R21=DD21,$CC$1,IF(R21=CA21,$AZ$1,IF(R21=AX21,$W$1,""))))</f>
        <v>2023 3rd Domestic Trial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>
        <v>18.8</v>
      </c>
      <c r="X21" s="19">
        <v>5.1999999999999993</v>
      </c>
      <c r="Y21" s="19">
        <v>0</v>
      </c>
      <c r="Z21" s="19">
        <v>0</v>
      </c>
      <c r="AA21" s="19">
        <v>18</v>
      </c>
      <c r="AB21" s="19">
        <v>6</v>
      </c>
      <c r="AC21" s="19">
        <v>0</v>
      </c>
      <c r="AD21" s="19">
        <v>0</v>
      </c>
      <c r="AE21" s="19">
        <v>18.600000000000001</v>
      </c>
      <c r="AF21" s="19">
        <v>1.2999999999999998</v>
      </c>
      <c r="AG21" s="19">
        <v>3.6</v>
      </c>
      <c r="AH21" s="19">
        <v>0</v>
      </c>
      <c r="AI21" s="19">
        <v>18.8</v>
      </c>
      <c r="AJ21" s="19">
        <v>5.1999999999999993</v>
      </c>
      <c r="AK21" s="19">
        <v>0.8</v>
      </c>
      <c r="AL21" s="19">
        <v>0</v>
      </c>
      <c r="AM21" s="19">
        <v>17.100000000000001</v>
      </c>
      <c r="AN21" s="19">
        <v>3.2</v>
      </c>
      <c r="AO21" s="19">
        <v>0</v>
      </c>
      <c r="AP21" s="19">
        <v>0</v>
      </c>
      <c r="AQ21" s="27"/>
      <c r="AR21" s="40">
        <f>IF(SUM(X21,AB21)&gt;0,SUM(X21,AB21),"")</f>
        <v>11.2</v>
      </c>
      <c r="AS21" s="40">
        <f>IF(SUM(W21:X21,Z21:AB21,AD21)-Y21-AC21&gt;0,SUM(W21:X21,Z21:AB21,AD21)-Y21-AC21,"")</f>
        <v>48</v>
      </c>
      <c r="AT21" s="40">
        <f>IF(SUM(AE21:AF21,AH21)-AG21&gt;0,SUM(AE21:AF21,AH21)-AG21,"")</f>
        <v>16.3</v>
      </c>
      <c r="AU21" s="40">
        <f>IF(SUM(X21,AB21,AF21)&gt;0,SUM(X21,AB21,AF21),"")</f>
        <v>12.5</v>
      </c>
      <c r="AV21" s="40">
        <f>IF(SUM(AS21,AT21)&gt;0,SUM(AS21,AT21),"")</f>
        <v>64.3</v>
      </c>
      <c r="AW21" s="40">
        <f>IF(SUM(AJ21,AN21)&gt;0,SUM(AJ21,AN21),"")</f>
        <v>8.3999999999999986</v>
      </c>
      <c r="AX21" s="40">
        <f>IF(SUM(AI21:AJ21,AL21:AN21,AP21)-SUM(AK21,AO21)&gt;0,SUM(AI21:AJ21,AL21:AN21,AP21)-SUM(AK21,AO21),"")</f>
        <v>43.500000000000007</v>
      </c>
      <c r="AY21" s="40">
        <f>IF(SUM(AS21,AT21,AX21)&gt;0,SUM(AS21,AT21,AX21),"")</f>
        <v>107.80000000000001</v>
      </c>
      <c r="AZ21" s="18">
        <v>16.399999999999999</v>
      </c>
      <c r="BA21" s="18">
        <v>6.8</v>
      </c>
      <c r="BB21" s="18">
        <v>0.8</v>
      </c>
      <c r="BC21" s="18">
        <v>0</v>
      </c>
      <c r="BD21" s="18">
        <v>18</v>
      </c>
      <c r="BE21" s="18">
        <v>3.4</v>
      </c>
      <c r="BF21" s="18">
        <v>1.8</v>
      </c>
      <c r="BG21" s="18">
        <v>0</v>
      </c>
      <c r="BH21" s="18">
        <v>18</v>
      </c>
      <c r="BI21" s="18">
        <v>4.4000000000000004</v>
      </c>
      <c r="BJ21" s="18">
        <v>1.8</v>
      </c>
      <c r="BK21" s="18">
        <v>0</v>
      </c>
      <c r="BL21" s="18"/>
      <c r="BM21" s="18"/>
      <c r="BN21" s="18"/>
      <c r="BO21" s="18"/>
      <c r="BP21" s="18"/>
      <c r="BQ21" s="18"/>
      <c r="BR21" s="18"/>
      <c r="BS21" s="18"/>
      <c r="BT21" s="28"/>
      <c r="BU21" s="11">
        <f>IF(SUM(BA21,BE21)&gt;0,SUM(BA21,BE21),"")</f>
        <v>10.199999999999999</v>
      </c>
      <c r="BV21" s="11">
        <f>IF(SUM(AZ21:BA21,BC21:BE21,BG21)-BB21-BF21&gt;0,SUM(AZ21:BA21,BC21:BE21,BG21)-BB21-BF21,"")</f>
        <v>42.000000000000007</v>
      </c>
      <c r="BW21" s="11">
        <f>IF(SUM(BH21:BI21,BK21)-BJ21&gt;0,SUM(BH21:BI21,BK21)-BJ21,"")</f>
        <v>20.599999999999998</v>
      </c>
      <c r="BX21" s="11">
        <f>IF(SUM(BA21,BE21,BI21)&gt;0,SUM(BA21,BE21,BI21),"")</f>
        <v>14.6</v>
      </c>
      <c r="BY21" s="11">
        <f>IF(SUM(BV21,BW21)&gt;0,SUM(BV21,BW21),"")</f>
        <v>62.600000000000009</v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>
        <f>IF(SUM(BV21,BW21,CA21)&gt;0,SUM(BV21,BW21,CA21),"")</f>
        <v>62.600000000000009</v>
      </c>
      <c r="CC21" s="19">
        <v>18.399999999999999</v>
      </c>
      <c r="CD21" s="19">
        <v>6.8</v>
      </c>
      <c r="CE21" s="19">
        <v>0</v>
      </c>
      <c r="CF21" s="19">
        <v>0</v>
      </c>
      <c r="CG21" s="19">
        <v>18.2</v>
      </c>
      <c r="CH21" s="19">
        <v>5.6</v>
      </c>
      <c r="CI21" s="19">
        <v>0.4</v>
      </c>
      <c r="CJ21" s="19">
        <v>0</v>
      </c>
      <c r="CK21" s="19">
        <v>17.2</v>
      </c>
      <c r="CL21" s="19">
        <v>3.2</v>
      </c>
      <c r="CM21" s="19">
        <v>0</v>
      </c>
      <c r="CN21" s="19">
        <v>0</v>
      </c>
      <c r="CO21" s="19"/>
      <c r="CP21" s="19"/>
      <c r="CQ21" s="19"/>
      <c r="CR21" s="19"/>
      <c r="CS21" s="19"/>
      <c r="CT21" s="19"/>
      <c r="CU21" s="19"/>
      <c r="CV21" s="19"/>
      <c r="CW21" s="27"/>
      <c r="CX21" s="40">
        <f>IF(SUM(CD21,CH21)&gt;0,SUM(CD21,CH21),"")</f>
        <v>12.399999999999999</v>
      </c>
      <c r="CY21" s="40">
        <f>IF(SUM(CC21:CD21,CF21:CH21,CJ21)-CE21-CI21&gt;0,SUM(CC21:CD21,CF21:CH21,CJ21)-CE21-CI21,"")</f>
        <v>48.6</v>
      </c>
      <c r="CZ21" s="40">
        <f>IF(SUM(CK21:CL21,CN21)-CM21&gt;0,SUM(CK21:CL21,CN21)-CM21,"")</f>
        <v>20.399999999999999</v>
      </c>
      <c r="DA21" s="40">
        <f>IF(SUM(CD21,CH21,CL21)&gt;0,SUM(CD21,CH21,CL21),"")</f>
        <v>15.599999999999998</v>
      </c>
      <c r="DB21" s="40">
        <f>IF(SUM(CY21,CZ21)&gt;0,SUM(CY21,CZ21),"")</f>
        <v>69</v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>
        <f>IF(SUM(CY21,CZ21,DD21)&gt;0,SUM(CY21,CZ21,DD21),"")</f>
        <v>69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17.399999999999999</v>
      </c>
      <c r="QH21" s="22">
        <f>IF($CW21="P",CD21,(CD21+BA21)/2)</f>
        <v>6.8</v>
      </c>
      <c r="QI21" s="22">
        <f>IF($CW21="P",CE21,(CE21+BB21)/2)</f>
        <v>0.4</v>
      </c>
      <c r="QJ21" s="22">
        <f>IF($CW21="P",CF21,(CF21+BC21)/2)</f>
        <v>0</v>
      </c>
      <c r="QK21" s="22">
        <f>IF($CW21="P",CG21,(CG21+BD21)/2)</f>
        <v>18.100000000000001</v>
      </c>
      <c r="QL21" s="22">
        <f>IF($CW21="P",CH21,(CH21+BE21)/2)</f>
        <v>4.5</v>
      </c>
      <c r="QM21" s="22">
        <f>IF($CW21="P",CI21,(CI21+BF21)/2)</f>
        <v>1.1000000000000001</v>
      </c>
      <c r="QN21" s="22">
        <f>IF($CW21="P",CJ21,(CJ21+BG21)/2)</f>
        <v>0</v>
      </c>
      <c r="QO21" s="22">
        <f>IF($CW21="P",CK21,(CK21+BH21)/2)</f>
        <v>17.600000000000001</v>
      </c>
      <c r="QP21" s="22">
        <f>IF($CW21="P",CL21,(CL21+BI21)/2)</f>
        <v>3.8000000000000003</v>
      </c>
      <c r="QQ21" s="22">
        <f>IF($CW21="P",CM21,(CM21+BJ21)/2)</f>
        <v>0.9</v>
      </c>
      <c r="QR21" s="22">
        <f>IF($CW21="P",CN21,(CN21+BK21)/2)</f>
        <v>0</v>
      </c>
      <c r="QS21" s="22">
        <f>IF($CW21="P",CO21,(CO21+BL21)/2)</f>
        <v>0</v>
      </c>
      <c r="QT21" s="22">
        <f>IF($CW21="P",CP21,(CP21+BM21)/2)</f>
        <v>0</v>
      </c>
      <c r="QU21" s="22">
        <f>IF($CW21="P",CQ21,(CQ21+BN21)/2)</f>
        <v>0</v>
      </c>
      <c r="QV21" s="22">
        <f>IF($CW21="P",CR21,(CR21+BO21)/2)</f>
        <v>0</v>
      </c>
      <c r="QW21" s="22">
        <f>IF($CW21="P",CS21,(CS21+BP21)/2)</f>
        <v>0</v>
      </c>
      <c r="QX21" s="22">
        <f>IF($CW21="P",CT21,(CT21+BQ21)/2)</f>
        <v>0</v>
      </c>
      <c r="QY21" s="22">
        <f>IF($CW21="P",CU21,(CU21+BR21)/2)</f>
        <v>0</v>
      </c>
      <c r="QZ21" s="22">
        <f>IF($CW21="P",CV21,(CV21+BS21)/2)</f>
        <v>0</v>
      </c>
      <c r="RA21" s="27" t="s">
        <v>46</v>
      </c>
      <c r="RB21" s="40">
        <f>IF(SUM(QH21,QL21)&gt;0,SUM(QH21,QL21),"")</f>
        <v>11.3</v>
      </c>
      <c r="RC21" s="40">
        <f>IF(SUM(QG21:QH21,QJ21:QL21,QN21)-QI21-QM21&gt;0,SUM(QG21:QH21,QJ21:QL21,QN21)-QI21-QM21,"")</f>
        <v>45.3</v>
      </c>
      <c r="RD21" s="40">
        <f>IF(SUM(QO21:QP21,QR21)-QQ21&gt;0,SUM(QO21:QP21,QR21)-QQ21,"")</f>
        <v>20.500000000000004</v>
      </c>
      <c r="RE21" s="40">
        <f>IF(SUM(QH21,QL21,QP21)&gt;0,SUM(QH21,QL21,QP21),"")</f>
        <v>15.100000000000001</v>
      </c>
      <c r="RF21" s="40">
        <f>IF(SUM(RC21,RD21)&gt;0,SUM(RC21,RD21),"")</f>
        <v>65.8</v>
      </c>
      <c r="RG21" s="40" t="str">
        <f>IF(SUM(QT21,QX21)&gt;0,SUM(QT21,QX21),"")</f>
        <v/>
      </c>
      <c r="RH21" s="40" t="str">
        <f>IF(SUM(QS21:QT21,QV21:QX21,QZ21)-SUM(QU21,QY21)&gt;0,SUM(QS21:QT21,QV21:QX21,QZ21)-SUM(QU21,QY21),"")</f>
        <v/>
      </c>
      <c r="RI21" s="40">
        <f>IF(SUM(RC21,RD21,RH21)&gt;0,SUM(RC21,RD21,RH21),"")</f>
        <v>65.8</v>
      </c>
    </row>
    <row r="22" spans="1:477" x14ac:dyDescent="0.2">
      <c r="A22" s="4" cm="1">
        <f t="array" ref="A22">IF(AND(J22&lt;&gt;"",J22&lt;&gt;"No DD"),SUMPRODUCT((J$4:J$40&lt;&gt;"")*(J$4:J$40&lt;&gt;"No DD")*(F$4:F$40&gt;F22))+1,IF(J22="No DD",SUMPRODUCT((J$4:J$40="No DD")*(F$4:F$40&gt;F22))+1+SUMPRODUCT((J$4:J$40&lt;&gt;"")*(J$4:J$40&lt;&gt;"No DD")),""))</f>
        <v>19</v>
      </c>
      <c r="B22" s="4" cm="1">
        <f t="array" ref="B22">IF(AND(J22&lt;&gt;"",J22&lt;&gt;"No DD",G22=""),SUMPRODUCT((J$4:J$40&lt;&gt;"")*(J$4:J$40&lt;&gt;"No DD")*(G$4:G$40="")*(F$4:F$40&gt;F22))+1,IF(J22="No DD",SUMPRODUCT((J$4:J$40="No DD")*(F$4:F$40&gt;F22)*(G$4:G$40=""))+1+SUMPRODUCT((J$4:J$40&lt;&gt;"")*(G$4:G$40="")*(J$4:J$40&lt;&gt;"No DD")),""))</f>
        <v>12</v>
      </c>
      <c r="C22" s="5" t="s">
        <v>119</v>
      </c>
      <c r="D22" s="4" t="s">
        <v>4</v>
      </c>
      <c r="E22" s="4">
        <v>2005</v>
      </c>
      <c r="F22" s="9">
        <f>SUM(L22:T22)+SUM(L22:Q22)*0.0000001+SUM(L22)*0.0000000000001</f>
        <v>150.90001263500517</v>
      </c>
      <c r="G22" s="66"/>
      <c r="H22" s="3" t="str">
        <f>IF(OR(AND(AR22&gt;=AY$42,AS22&gt;=AY$46,AR22&lt;&gt;"",AQ22=""),AND(AW22&gt;=AY$42,AX22&gt;=AY$46,AW22&lt;&gt;"",AQ22=""),AND(BU22&gt;=CB$42,BV22&gt;=CB$46,BU22&lt;&gt;"",BT22=""),AND(BZ22&gt;=CB$42,CA22&gt;=CB$46,BZ22&lt;&gt;"",BT22=""),AND(CX22&gt;=DE$42,CY22&gt;=DE$46,CX22&lt;&gt;"",CW22=""),AND(DC22&gt;=DE$42,DD22&gt;=DE$46,DC22&lt;&gt;""),AND(EC22&gt;=EJ$42,ED22&gt;=EJ$46,EC22&lt;&gt;""),AND(EH22&gt;=EJ$42,EI22&gt;=EJ$46,EH22&lt;&gt;""),AND(FE22&gt;=FL$42,FF22&gt;=FL$46,FE22&lt;&gt;""),AND(FJ22&gt;=FL$42,FK22&gt;=FL$46,FJ22&lt;&gt;""),AND(GG22&gt;=GN$42,GH22&gt;=GN$46,GG22&lt;&gt;""),AND(GL22&gt;=GN$42,GM22&gt;=GN$46,GL22&lt;&gt;""),AND(HI22&gt;=HP$42,HJ22&gt;=HP$46,HI22&lt;&gt;""),AND(HN22&gt;=HP$42,HO22&gt;=HP$46,HN22&lt;&gt;""),AND(IK22&gt;=IR$42,IL22&gt;=IR$46,IK22&lt;&gt;""),AND(IP22&gt;=IR$42,IQ22&gt;=IR$46,IP22&lt;&gt;""),AND(JM22&gt;=JT$42,JN22&gt;=JT$46,JM22&lt;&gt;""),AND(JR22&gt;=JT$42,JS22&gt;=JT$46,JR22&lt;&gt;""),AND(KO22&gt;=KV$42,KP22&gt;=KV$46,KO22&lt;&gt;""),AND(KT22&gt;=KV$42,KU22&gt;=KV$46,KT22&lt;&gt;""),AND(LQ22&gt;=LX$42,LR22&gt;=LX$46,LQ22&lt;&gt;""),AND(LV22&gt;=LX$42,LW22&gt;=LX$46,LV22&lt;&gt;""),AND(MS22&gt;=MZ$42,MT22&gt;=MZ$46,MS22&lt;&gt;""),AND(MX22&gt;=MZ$42,MY22&gt;=MZ$46,MX22&lt;&gt;""),AND(NU22&gt;=OB$42,NV22&gt;=OB$46,NU22&lt;&gt;""),AND(NZ22&gt;=OB$42,OA22&gt;=OB$46,NZ22&lt;&gt;""),AND(OW22&gt;=PD$42,OX22&gt;=PD$46,OW22&lt;&gt;""),AND(PB22&gt;=PD$42,PC22&gt;=PD$46,PB22&lt;&gt;""),AND(PY22&gt;=QF$42,PZ22&gt;=QF$46,PY22&lt;&gt;""),AND(QD22&gt;=QF$42,QE22&gt;=QF$46,QD22&lt;&gt;"")),"P","")</f>
        <v>P</v>
      </c>
      <c r="I22" s="3" t="str">
        <f>IF(OR(AND(AS22&gt;=AY$46,AS22&lt;&gt;"",AQ22=""),AND(AX22&gt;=AY$46,AX22&lt;&gt;"",AQ22=""),AND(BV22&gt;=CB$46,BV22&lt;&gt;"",BT22=""),AND(CA22&gt;=CB$46,CA22&lt;&gt;"",BT22=""),AND(CY22&gt;=DE$46,CY22&lt;&gt;"",CW22=""),AND(DD22&gt;=DE$46,DD22&lt;&gt;"",CW22=""),AND(ED22&gt;=EJ$46,ED22&lt;&gt;""),AND(EI22&gt;=EJ$46,EI22&lt;&gt;""),AND(FF22&gt;=FL$46,FF22&lt;&gt;""),AND(FK22&gt;=FL$46,FK22&lt;&gt;""),AND(GH22&gt;=GN$46,GH22&lt;&gt;""),AND(GM22&gt;=GN$46,GM22&lt;&gt;""),AND(HJ22&gt;=HP$46,HJ22&lt;&gt;""),AND(HO22&gt;=HP$46,HO22&lt;&gt;""),AND(IL22&gt;=IR$46,IL22&lt;&gt;""),AND(IQ22&gt;=IR$46,IQ22&lt;&gt;""),AND(JN22&gt;=JT$46,JN22&lt;&gt;""),AND(JS22&gt;=JT$46,JS22&lt;&gt;""),AND(KP22&gt;=KV$46,KP22&lt;&gt;""),AND(KU22&gt;=KV$46,KU22&lt;&gt;""),AND(LR22&gt;=LX$46,LR22&lt;&gt;""),AND(LW22&gt;=LX$46,LW22&lt;&gt;""),AND(MT22&gt;=MZ$46,MT22&lt;&gt;""),AND(MY22&gt;=MZ$46,MY22&lt;&gt;""),AND(NV22&gt;=OB$46,NV22&lt;&gt;""),AND(OA22&gt;=OB$46,OA22&lt;&gt;""),AND(OX22&gt;=PD$46,OX22&lt;&gt;""),AND(PC22&gt;=PD$46,PC22&lt;&gt;""),AND(PZ22&gt;=QF$46,PZ22&lt;&gt;""),AND(QE22&gt;=QF$46,QE22&lt;&gt;"")),"P","")</f>
        <v>P</v>
      </c>
      <c r="J22" s="36" t="str">
        <f>IF(AND(I22="P",H22=""),"No DD",IF(OR(AND(AU22&gt;=AY$45,AV22&gt;=AY$49,AU22&lt;&gt;"",AQ22=""),AND(BX22&gt;=CB$45,BY22&gt;=CB$49,BX22&lt;&gt;"",BT22=""),AND(DA22&gt;=DE$45,DB22&gt;=DE$49,DA22&lt;&gt;"",CW22=""),AND(EF22&gt;=EJ$45,EG22&gt;=EJ$49,EF22&lt;&gt;""),AND(FH22&gt;=FL$45,FI22&gt;=FL$49,FH22&lt;&gt;""),AND(GJ22&gt;=GN$45,GK22&gt;=GN$49,GJ22&lt;&gt;""),AND(HL22&gt;=HP$45,HM22&gt;=HP$49,HL22&lt;&gt;""),AND(IN22&gt;=IR$45,IO22&gt;=IR$49,IN22&lt;&gt;""),AND(JP22&gt;=JT$45,JQ22&gt;=JT$49,JP22&lt;&gt;""),AND(KR22&gt;=KV$45,KS22&gt;=KV$49,KR22&lt;&gt;""),AND(LT22&gt;=LX$45,LU22&gt;=LX$49,LT22&lt;&gt;""),AND(MV22&gt;=MZ$45,MW22&gt;=MZ$49,MV22&lt;&gt;""),AND(NX22&gt;=OB$45,NY22&gt;=OB$49,NX22&lt;&gt;""),AND(OZ22&gt;=PD$45,PA22&gt;=PD$49,OZ22&lt;&gt;""),AND(QB22&gt;=QF$45,QC22&gt;=QF$49,QB22&lt;&gt;"")),"Merit",IF(OR(AND(AU22&gt;=AY$44,AV22&gt;=AY$48,AU22&lt;&gt;"",AQ22=""),AND(BX22&gt;=CB$44,BY22&gt;=CB$48,BX22&lt;&gt;"",BT22=""),AND(DA22&gt;=DE$44,DB22&gt;=DE$48,DA22&lt;&gt;"",CW22=""),AND(EF22&gt;=EJ$44,EG22&gt;=EJ$48,EF22&lt;&gt;""),AND(FH22&gt;=FL$44,FI22&gt;=FL$48,FH22&lt;&gt;""),AND(GJ22&gt;=GN$44,GK22&gt;=GN$48,GJ22&lt;&gt;""),AND(HL22&gt;=HP$44,HM22&gt;=HP$48,HL22&lt;&gt;""),AND(IN22&gt;=IR$44,IO22&gt;=IR$48,IN22&lt;&gt;""),AND(JP22&gt;=JT$44,JQ22&gt;=JT$48,JP22&lt;&gt;""),AND(KR22&gt;=KV$44,KS22&gt;=KV$48,KR22&lt;&gt;""),AND(LT22&gt;=LX$44,LU22&gt;=LX$48,LT22&lt;&gt;""),AND(MV22&gt;=MZ$44,MW22&gt;=MZ$48,MV22&lt;&gt;""),AND(NX22&gt;=OB$44,NY22&gt;=OB$48,NX22&lt;&gt;""),AND(OZ22&gt;=PD$44,PA22&gt;=PD$48,OZ22&lt;&gt;""),AND(QB22&gt;=QF$44,QC22&gt;=QF$48,QB22&lt;&gt;"")),"Excellence",IF(K22="P","Worlds Team",IF(H22="P","National Team","")))))</f>
        <v>National Team</v>
      </c>
      <c r="K22" s="3" t="str">
        <f>IF(OR(AND(AU22&gt;=AY$43,AV22&gt;=AY$47,AU22&lt;&gt;"",AQ22=""),AND(BX22&gt;=CB$43,BY22&gt;=CB$47,BX22&lt;&gt;"",BT22=""),AND(DA22&gt;=DE$43,DB22&gt;=DE$47,DA22&lt;&gt;"",CW22=""),AND(EF22&gt;=EJ$43,EG22&gt;=EJ$47,EF22&lt;&gt;""),AND(FH22&gt;=FL$43,FI22&gt;=FL$47,FH22&lt;&gt;""),AND(GJ22&gt;=GN$43,GK22&gt;=GN$47,GJ22&lt;&gt;""),AND(HL22&gt;=HP$43,HM22&gt;=HP$47,HL22&lt;&gt;""),AND(IN22&gt;=IR$43,IO22&gt;=IR$47,IN22&lt;&gt;""),AND(JP22&gt;=JT$43,JQ22&gt;=JT$47,JP22&lt;&gt;""),AND(KR22&gt;=KV$43,KS22&gt;=KV$47,KR22&lt;&gt;""),AND(LT22&gt;=LX$43,LU22&gt;=LX$47,LT22&lt;&gt;""),AND(MV22&gt;=MZ$43,MW22&gt;=MZ$47,MV22&lt;&gt;""),AND(NX22&gt;=OB$43,NY22&gt;=OB$47,NX22&lt;&gt;""),AND(OZ22&gt;=PD$43,PA22&gt;=PD$47,OZ22&lt;&gt;""),AND(QB22&gt;=QF$43,QC22&gt;=QF$47,QB22&lt;&gt;"")),"P","")</f>
        <v/>
      </c>
      <c r="L22" s="8">
        <f>IF(COUNT(AS22,BV22,CY22)&gt;0,LARGE((AS22,BV22,CY22),1),0)</f>
        <v>51.800000000000004</v>
      </c>
      <c r="M22" s="8" t="str">
        <f>IF(L22=0,"",IF(L22=CY22,$CC$1,IF(L22=BV22,$AZ$1,IF(L22=AS22,$W$1,""))))</f>
        <v>2023 3rd Domestic Trial</v>
      </c>
      <c r="N22" s="8">
        <f>IF(COUNT(AS22,BV22,CY22)&gt;1,LARGE((AS22,BV22,CY22),2),0)</f>
        <v>50.75</v>
      </c>
      <c r="O22" s="8" t="str">
        <f>IF(N22=0,"",IF(N22=CY22,$CC$1,IF(N22=BV22,$AZ$1,IF(N22=AS22,$W$1,""))))</f>
        <v>2024 Elite Canada</v>
      </c>
      <c r="P22" s="8">
        <f>IF(COUNT(AT22,BW22,CZ22)&gt;0,LARGE((AT22,BW22,CZ22),1),0)</f>
        <v>23.799999999999997</v>
      </c>
      <c r="Q22" s="8" t="str">
        <f>IF(P22=0,"",IF(P22=CZ22,$CC$1,IF(P22=BW22,$AZ$1,IF(P22=AT22,$W$1,""))))</f>
        <v>2024 Nationals</v>
      </c>
      <c r="R22" s="8">
        <f>IF(MAX(AX22,CA22,DD22)&gt;0,MAX(AX22,CA22,DD22),0)</f>
        <v>24.55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18</v>
      </c>
      <c r="X22" s="19">
        <v>7.7</v>
      </c>
      <c r="Y22" s="19">
        <v>0</v>
      </c>
      <c r="Z22" s="19">
        <v>0.3</v>
      </c>
      <c r="AA22" s="19">
        <v>18.600000000000001</v>
      </c>
      <c r="AB22" s="19">
        <v>7.2</v>
      </c>
      <c r="AC22" s="19">
        <v>0</v>
      </c>
      <c r="AD22" s="19">
        <v>0</v>
      </c>
      <c r="AE22" s="19">
        <v>17</v>
      </c>
      <c r="AF22" s="19">
        <v>3.6</v>
      </c>
      <c r="AG22" s="19">
        <v>0</v>
      </c>
      <c r="AH22" s="19">
        <v>0</v>
      </c>
      <c r="AI22" s="19"/>
      <c r="AJ22" s="19"/>
      <c r="AK22" s="19"/>
      <c r="AL22" s="19"/>
      <c r="AM22" s="19"/>
      <c r="AN22" s="19"/>
      <c r="AO22" s="19"/>
      <c r="AP22" s="19"/>
      <c r="AQ22" s="27"/>
      <c r="AR22" s="40">
        <f>IF(SUM(X22,AB22)&gt;0,SUM(X22,AB22),"")</f>
        <v>14.9</v>
      </c>
      <c r="AS22" s="40">
        <f>IF(SUM(W22:X22,Z22:AB22,AD22)-Y22-AC22&gt;0,SUM(W22:X22,Z22:AB22,AD22)-Y22-AC22,"")</f>
        <v>51.800000000000004</v>
      </c>
      <c r="AT22" s="40">
        <f>IF(SUM(AE22:AF22,AH22)-AG22&gt;0,SUM(AE22:AF22,AH22)-AG22,"")</f>
        <v>20.6</v>
      </c>
      <c r="AU22" s="40">
        <f>IF(SUM(X22,AB22,AF22)&gt;0,SUM(X22,AB22,AF22),"")</f>
        <v>18.5</v>
      </c>
      <c r="AV22" s="40">
        <f>IF(SUM(AS22,AT22)&gt;0,SUM(AS22,AT22),"")</f>
        <v>72.400000000000006</v>
      </c>
      <c r="AW22" s="40" t="str">
        <f>IF(SUM(AJ22,AN22)&gt;0,SUM(AJ22,AN22),"")</f>
        <v/>
      </c>
      <c r="AX22" s="40" t="str">
        <f>IF(SUM(AI22:AJ22,AL22:AN22,AP22)-SUM(AK22,AO22)&gt;0,SUM(AI22:AJ22,AL22:AN22,AP22)-SUM(AK22,AO22),"")</f>
        <v/>
      </c>
      <c r="AY22" s="40">
        <f>IF(SUM(AS22,AT22,AX22)&gt;0,SUM(AS22,AT22,AX22),"")</f>
        <v>72.400000000000006</v>
      </c>
      <c r="AZ22" s="18">
        <v>18.149999999999999</v>
      </c>
      <c r="BA22" s="18">
        <v>7.25</v>
      </c>
      <c r="BB22" s="18">
        <v>0.1</v>
      </c>
      <c r="BC22" s="18">
        <v>0.15</v>
      </c>
      <c r="BD22" s="18">
        <v>18.450000000000003</v>
      </c>
      <c r="BE22" s="18">
        <v>7.25</v>
      </c>
      <c r="BF22" s="18">
        <v>0.4</v>
      </c>
      <c r="BG22" s="18">
        <v>0</v>
      </c>
      <c r="BH22" s="18">
        <v>18.100000000000001</v>
      </c>
      <c r="BI22" s="18">
        <v>3.95</v>
      </c>
      <c r="BJ22" s="18">
        <v>0</v>
      </c>
      <c r="BK22" s="18">
        <v>0</v>
      </c>
      <c r="BL22" s="18">
        <v>9.3000000000000007</v>
      </c>
      <c r="BM22" s="18">
        <v>3.4</v>
      </c>
      <c r="BN22" s="18">
        <v>0.3</v>
      </c>
      <c r="BO22" s="18">
        <v>0</v>
      </c>
      <c r="BP22" s="18">
        <v>9</v>
      </c>
      <c r="BQ22" s="18">
        <v>3.65</v>
      </c>
      <c r="BR22" s="18">
        <v>0.5</v>
      </c>
      <c r="BS22" s="18">
        <v>0</v>
      </c>
      <c r="BT22" s="28" t="s">
        <v>46</v>
      </c>
      <c r="BU22" s="11">
        <f>IF(SUM(BA22,BE22)&gt;0,SUM(BA22,BE22),"")</f>
        <v>14.5</v>
      </c>
      <c r="BV22" s="11">
        <f>IF(SUM(AZ22:BA22,BC22:BE22,BG22)-BB22-BF22&gt;0,SUM(AZ22:BA22,BC22:BE22,BG22)-BB22-BF22,"")</f>
        <v>50.75</v>
      </c>
      <c r="BW22" s="11">
        <f>IF(SUM(BH22:BI22,BK22)-BJ22&gt;0,SUM(BH22:BI22,BK22)-BJ22,"")</f>
        <v>22.05</v>
      </c>
      <c r="BX22" s="11">
        <f>IF(SUM(BA22,BE22,BI22)&gt;0,SUM(BA22,BE22,BI22),"")</f>
        <v>18.45</v>
      </c>
      <c r="BY22" s="11">
        <f>IF(SUM(BV22,BW22)&gt;0,SUM(BV22,BW22),"")</f>
        <v>72.8</v>
      </c>
      <c r="BZ22" s="11">
        <f>IF(SUM(BM22,BQ22)&gt;0,SUM(BM22,BQ22),"")</f>
        <v>7.05</v>
      </c>
      <c r="CA22" s="11">
        <f>IF(SUM(BL22:BM22,BO22:BQ22,BS22)-SUM(BN22,BR22)&gt;0,SUM(BL22:BM22,BO22:BQ22,BS22)-SUM(BN22,BR22),"")</f>
        <v>24.55</v>
      </c>
      <c r="CB22" s="11">
        <f>IF(SUM(BV22,BW22,CA22)&gt;0,SUM(BV22,BW22,CA22),"")</f>
        <v>97.35</v>
      </c>
      <c r="CC22" s="19">
        <v>16.3</v>
      </c>
      <c r="CD22" s="19">
        <v>2.9</v>
      </c>
      <c r="CE22" s="19">
        <v>2</v>
      </c>
      <c r="CF22" s="19">
        <v>0</v>
      </c>
      <c r="CG22" s="19">
        <v>18.399999999999999</v>
      </c>
      <c r="CH22" s="19">
        <v>8.1</v>
      </c>
      <c r="CI22" s="19">
        <v>0</v>
      </c>
      <c r="CJ22" s="19">
        <v>0.3</v>
      </c>
      <c r="CK22" s="19">
        <v>18.399999999999999</v>
      </c>
      <c r="CL22" s="19">
        <v>6</v>
      </c>
      <c r="CM22" s="19">
        <v>0.6</v>
      </c>
      <c r="CN22" s="19">
        <v>0</v>
      </c>
      <c r="CO22" s="19"/>
      <c r="CP22" s="19"/>
      <c r="CQ22" s="19"/>
      <c r="CR22" s="19"/>
      <c r="CS22" s="19"/>
      <c r="CT22" s="19"/>
      <c r="CU22" s="19"/>
      <c r="CV22" s="19"/>
      <c r="CW22" s="27"/>
      <c r="CX22" s="40">
        <f>IF(SUM(CD22,CH22)&gt;0,SUM(CD22,CH22),"")</f>
        <v>11</v>
      </c>
      <c r="CY22" s="40">
        <f>IF(SUM(CC22:CD22,CF22:CH22,CJ22)-CE22-CI22&gt;0,SUM(CC22:CD22,CF22:CH22,CJ22)-CE22-CI22,"")</f>
        <v>43.999999999999993</v>
      </c>
      <c r="CZ22" s="40">
        <f>IF(SUM(CK22:CL22,CN22)-CM22&gt;0,SUM(CK22:CL22,CN22)-CM22,"")</f>
        <v>23.799999999999997</v>
      </c>
      <c r="DA22" s="40">
        <f>IF(SUM(CD22,CH22,CL22)&gt;0,SUM(CD22,CH22,CL22),"")</f>
        <v>17</v>
      </c>
      <c r="DB22" s="40">
        <f>IF(SUM(CY22,CZ22)&gt;0,SUM(CY22,CZ22),"")</f>
        <v>67.799999999999983</v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>
        <f>IF(SUM(CY22,CZ22,DD22)&gt;0,SUM(CY22,CZ22,DD22),"")</f>
        <v>67.799999999999983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17.225000000000001</v>
      </c>
      <c r="QH22" s="22">
        <f>IF($CW22="P",CD22,(CD22+BA22)/2)</f>
        <v>5.0750000000000002</v>
      </c>
      <c r="QI22" s="22">
        <f>IF($CW22="P",CE22,(CE22+BB22)/2)</f>
        <v>1.05</v>
      </c>
      <c r="QJ22" s="22">
        <f>IF($CW22="P",CF22,(CF22+BC22)/2)</f>
        <v>7.4999999999999997E-2</v>
      </c>
      <c r="QK22" s="22">
        <f>IF($CW22="P",CG22,(CG22+BD22)/2)</f>
        <v>18.425000000000001</v>
      </c>
      <c r="QL22" s="22">
        <f>IF($CW22="P",CH22,(CH22+BE22)/2)</f>
        <v>7.6749999999999998</v>
      </c>
      <c r="QM22" s="22">
        <f>IF($CW22="P",CI22,(CI22+BF22)/2)</f>
        <v>0.2</v>
      </c>
      <c r="QN22" s="22">
        <f>IF($CW22="P",CJ22,(CJ22+BG22)/2)</f>
        <v>0.15</v>
      </c>
      <c r="QO22" s="22">
        <f>IF($CW22="P",CK22,(CK22+BH22)/2)</f>
        <v>18.25</v>
      </c>
      <c r="QP22" s="22">
        <f>IF($CW22="P",CL22,(CL22+BI22)/2)</f>
        <v>4.9749999999999996</v>
      </c>
      <c r="QQ22" s="22">
        <f>IF($CW22="P",CM22,(CM22+BJ22)/2)</f>
        <v>0.3</v>
      </c>
      <c r="QR22" s="22">
        <f>IF($CW22="P",CN22,(CN22+BK22)/2)</f>
        <v>0</v>
      </c>
      <c r="QS22" s="22">
        <f>IF($CW22="P",CO22,(CO22+BL22)/2)</f>
        <v>4.6500000000000004</v>
      </c>
      <c r="QT22" s="22">
        <f>IF($CW22="P",CP22,(CP22+BM22)/2)</f>
        <v>1.7</v>
      </c>
      <c r="QU22" s="22">
        <f>IF($CW22="P",CQ22,(CQ22+BN22)/2)</f>
        <v>0.15</v>
      </c>
      <c r="QV22" s="22">
        <f>IF($CW22="P",CR22,(CR22+BO22)/2)</f>
        <v>0</v>
      </c>
      <c r="QW22" s="22">
        <f>IF($CW22="P",CS22,(CS22+BP22)/2)</f>
        <v>4.5</v>
      </c>
      <c r="QX22" s="22">
        <f>IF($CW22="P",CT22,(CT22+BQ22)/2)</f>
        <v>1.825</v>
      </c>
      <c r="QY22" s="22">
        <f>IF($CW22="P",CU22,(CU22+BR22)/2)</f>
        <v>0.25</v>
      </c>
      <c r="QZ22" s="22">
        <f>IF($CW22="P",CV22,(CV22+BS22)/2)</f>
        <v>0</v>
      </c>
      <c r="RA22" s="27" t="s">
        <v>46</v>
      </c>
      <c r="RB22" s="40">
        <f>IF(SUM(QH22,QL22)&gt;0,SUM(QH22,QL22),"")</f>
        <v>12.75</v>
      </c>
      <c r="RC22" s="40">
        <f>IF(SUM(QG22:QH22,QJ22:QL22,QN22)-QI22-QM22&gt;0,SUM(QG22:QH22,QJ22:QL22,QN22)-QI22-QM22,"")</f>
        <v>47.374999999999993</v>
      </c>
      <c r="RD22" s="40">
        <f>IF(SUM(QO22:QP22,QR22)-QQ22&gt;0,SUM(QO22:QP22,QR22)-QQ22,"")</f>
        <v>22.925000000000001</v>
      </c>
      <c r="RE22" s="40">
        <f>IF(SUM(QH22,QL22,QP22)&gt;0,SUM(QH22,QL22,QP22),"")</f>
        <v>17.725000000000001</v>
      </c>
      <c r="RF22" s="40">
        <f>IF(SUM(RC22,RD22)&gt;0,SUM(RC22,RD22),"")</f>
        <v>70.3</v>
      </c>
      <c r="RG22" s="40">
        <f>IF(SUM(QT22,QX22)&gt;0,SUM(QT22,QX22),"")</f>
        <v>3.5249999999999999</v>
      </c>
      <c r="RH22" s="40">
        <f>IF(SUM(QS22:QT22,QV22:QX22,QZ22)-SUM(QU22,QY22)&gt;0,SUM(QS22:QT22,QV22:QX22,QZ22)-SUM(QU22,QY22),"")</f>
        <v>12.275</v>
      </c>
      <c r="RI22" s="40">
        <f>IF(SUM(RC22,RD22,RH22)&gt;0,SUM(RC22,RD22,RH22),"")</f>
        <v>82.575000000000003</v>
      </c>
    </row>
    <row r="23" spans="1:477" x14ac:dyDescent="0.2">
      <c r="A23" s="4" cm="1">
        <f t="array" ref="A23">IF(AND(J23&lt;&gt;"",J23&lt;&gt;"No DD"),SUMPRODUCT((J$4:J$40&lt;&gt;"")*(J$4:J$40&lt;&gt;"No DD")*(F$4:F$40&gt;F23))+1,IF(J23="No DD",SUMPRODUCT((J$4:J$40="No DD")*(F$4:F$40&gt;F23))+1+SUMPRODUCT((J$4:J$40&lt;&gt;"")*(J$4:J$40&lt;&gt;"No DD")),""))</f>
        <v>20</v>
      </c>
      <c r="B23" s="4" cm="1">
        <f t="array" ref="B23">IF(AND(J23&lt;&gt;"",J23&lt;&gt;"No DD",G23=""),SUMPRODUCT((J$4:J$40&lt;&gt;"")*(J$4:J$40&lt;&gt;"No DD")*(G$4:G$40="")*(F$4:F$40&gt;F23))+1,IF(J23="No DD",SUMPRODUCT((J$4:J$40="No DD")*(F$4:F$40&gt;F23)*(G$4:G$40=""))+1+SUMPRODUCT((J$4:J$40&lt;&gt;"")*(G$4:G$40="")*(J$4:J$40&lt;&gt;"No DD")),""))</f>
        <v>13</v>
      </c>
      <c r="C23" s="5" t="s">
        <v>111</v>
      </c>
      <c r="D23" s="4" t="s">
        <v>3</v>
      </c>
      <c r="E23" s="4">
        <v>2005</v>
      </c>
      <c r="F23" s="9">
        <f>SUM(L23:T23)+SUM(L23:Q23)*0.0000001+SUM(L23)*0.0000000000001</f>
        <v>146.60001012000507</v>
      </c>
      <c r="G23" s="66"/>
      <c r="H23" s="3" t="str">
        <f>IF(OR(AND(AR23&gt;=AY$42,AS23&gt;=AY$46,AR23&lt;&gt;"",AQ23=""),AND(AW23&gt;=AY$42,AX23&gt;=AY$46,AW23&lt;&gt;"",AQ23=""),AND(BU23&gt;=CB$42,BV23&gt;=CB$46,BU23&lt;&gt;"",BT23=""),AND(BZ23&gt;=CB$42,CA23&gt;=CB$46,BZ23&lt;&gt;"",BT23=""),AND(CX23&gt;=DE$42,CY23&gt;=DE$46,CX23&lt;&gt;"",CW23=""),AND(DC23&gt;=DE$42,DD23&gt;=DE$46,DC23&lt;&gt;""),AND(EC23&gt;=EJ$42,ED23&gt;=EJ$46,EC23&lt;&gt;""),AND(EH23&gt;=EJ$42,EI23&gt;=EJ$46,EH23&lt;&gt;""),AND(FE23&gt;=FL$42,FF23&gt;=FL$46,FE23&lt;&gt;""),AND(FJ23&gt;=FL$42,FK23&gt;=FL$46,FJ23&lt;&gt;""),AND(GG23&gt;=GN$42,GH23&gt;=GN$46,GG23&lt;&gt;""),AND(GL23&gt;=GN$42,GM23&gt;=GN$46,GL23&lt;&gt;""),AND(HI23&gt;=HP$42,HJ23&gt;=HP$46,HI23&lt;&gt;""),AND(HN23&gt;=HP$42,HO23&gt;=HP$46,HN23&lt;&gt;""),AND(IK23&gt;=IR$42,IL23&gt;=IR$46,IK23&lt;&gt;""),AND(IP23&gt;=IR$42,IQ23&gt;=IR$46,IP23&lt;&gt;""),AND(JM23&gt;=JT$42,JN23&gt;=JT$46,JM23&lt;&gt;""),AND(JR23&gt;=JT$42,JS23&gt;=JT$46,JR23&lt;&gt;""),AND(KO23&gt;=KV$42,KP23&gt;=KV$46,KO23&lt;&gt;""),AND(KT23&gt;=KV$42,KU23&gt;=KV$46,KT23&lt;&gt;""),AND(LQ23&gt;=LX$42,LR23&gt;=LX$46,LQ23&lt;&gt;""),AND(LV23&gt;=LX$42,LW23&gt;=LX$46,LV23&lt;&gt;""),AND(MS23&gt;=MZ$42,MT23&gt;=MZ$46,MS23&lt;&gt;""),AND(MX23&gt;=MZ$42,MY23&gt;=MZ$46,MX23&lt;&gt;""),AND(NU23&gt;=OB$42,NV23&gt;=OB$46,NU23&lt;&gt;""),AND(NZ23&gt;=OB$42,OA23&gt;=OB$46,NZ23&lt;&gt;""),AND(OW23&gt;=PD$42,OX23&gt;=PD$46,OW23&lt;&gt;""),AND(PB23&gt;=PD$42,PC23&gt;=PD$46,PB23&lt;&gt;""),AND(PY23&gt;=QF$42,PZ23&gt;=QF$46,PY23&lt;&gt;""),AND(QD23&gt;=QF$42,QE23&gt;=QF$46,QD23&lt;&gt;"")),"P","")</f>
        <v>P</v>
      </c>
      <c r="I23" s="3" t="str">
        <f>IF(OR(AND(AS23&gt;=AY$46,AS23&lt;&gt;"",AQ23=""),AND(AX23&gt;=AY$46,AX23&lt;&gt;"",AQ23=""),AND(BV23&gt;=CB$46,BV23&lt;&gt;"",BT23=""),AND(CA23&gt;=CB$46,CA23&lt;&gt;"",BT23=""),AND(CY23&gt;=DE$46,CY23&lt;&gt;"",CW23=""),AND(DD23&gt;=DE$46,DD23&lt;&gt;"",CW23=""),AND(ED23&gt;=EJ$46,ED23&lt;&gt;""),AND(EI23&gt;=EJ$46,EI23&lt;&gt;""),AND(FF23&gt;=FL$46,FF23&lt;&gt;""),AND(FK23&gt;=FL$46,FK23&lt;&gt;""),AND(GH23&gt;=GN$46,GH23&lt;&gt;""),AND(GM23&gt;=GN$46,GM23&lt;&gt;""),AND(HJ23&gt;=HP$46,HJ23&lt;&gt;""),AND(HO23&gt;=HP$46,HO23&lt;&gt;""),AND(IL23&gt;=IR$46,IL23&lt;&gt;""),AND(IQ23&gt;=IR$46,IQ23&lt;&gt;""),AND(JN23&gt;=JT$46,JN23&lt;&gt;""),AND(JS23&gt;=JT$46,JS23&lt;&gt;""),AND(KP23&gt;=KV$46,KP23&lt;&gt;""),AND(KU23&gt;=KV$46,KU23&lt;&gt;""),AND(LR23&gt;=LX$46,LR23&lt;&gt;""),AND(LW23&gt;=LX$46,LW23&lt;&gt;""),AND(MT23&gt;=MZ$46,MT23&lt;&gt;""),AND(MY23&gt;=MZ$46,MY23&lt;&gt;""),AND(NV23&gt;=OB$46,NV23&lt;&gt;""),AND(OA23&gt;=OB$46,OA23&lt;&gt;""),AND(OX23&gt;=PD$46,OX23&lt;&gt;""),AND(PC23&gt;=PD$46,PC23&lt;&gt;""),AND(PZ23&gt;=QF$46,PZ23&lt;&gt;""),AND(QE23&gt;=QF$46,QE23&lt;&gt;"")),"P","")</f>
        <v>P</v>
      </c>
      <c r="J23" s="36" t="str">
        <f>IF(AND(I23="P",H23=""),"No DD",IF(OR(AND(AU23&gt;=AY$45,AV23&gt;=AY$49,AU23&lt;&gt;"",AQ23=""),AND(BX23&gt;=CB$45,BY23&gt;=CB$49,BX23&lt;&gt;"",BT23=""),AND(DA23&gt;=DE$45,DB23&gt;=DE$49,DA23&lt;&gt;"",CW23=""),AND(EF23&gt;=EJ$45,EG23&gt;=EJ$49,EF23&lt;&gt;""),AND(FH23&gt;=FL$45,FI23&gt;=FL$49,FH23&lt;&gt;""),AND(GJ23&gt;=GN$45,GK23&gt;=GN$49,GJ23&lt;&gt;""),AND(HL23&gt;=HP$45,HM23&gt;=HP$49,HL23&lt;&gt;""),AND(IN23&gt;=IR$45,IO23&gt;=IR$49,IN23&lt;&gt;""),AND(JP23&gt;=JT$45,JQ23&gt;=JT$49,JP23&lt;&gt;""),AND(KR23&gt;=KV$45,KS23&gt;=KV$49,KR23&lt;&gt;""),AND(LT23&gt;=LX$45,LU23&gt;=LX$49,LT23&lt;&gt;""),AND(MV23&gt;=MZ$45,MW23&gt;=MZ$49,MV23&lt;&gt;""),AND(NX23&gt;=OB$45,NY23&gt;=OB$49,NX23&lt;&gt;""),AND(OZ23&gt;=PD$45,PA23&gt;=PD$49,OZ23&lt;&gt;""),AND(QB23&gt;=QF$45,QC23&gt;=QF$49,QB23&lt;&gt;"")),"Merit",IF(OR(AND(AU23&gt;=AY$44,AV23&gt;=AY$48,AU23&lt;&gt;"",AQ23=""),AND(BX23&gt;=CB$44,BY23&gt;=CB$48,BX23&lt;&gt;"",BT23=""),AND(DA23&gt;=DE$44,DB23&gt;=DE$48,DA23&lt;&gt;"",CW23=""),AND(EF23&gt;=EJ$44,EG23&gt;=EJ$48,EF23&lt;&gt;""),AND(FH23&gt;=FL$44,FI23&gt;=FL$48,FH23&lt;&gt;""),AND(GJ23&gt;=GN$44,GK23&gt;=GN$48,GJ23&lt;&gt;""),AND(HL23&gt;=HP$44,HM23&gt;=HP$48,HL23&lt;&gt;""),AND(IN23&gt;=IR$44,IO23&gt;=IR$48,IN23&lt;&gt;""),AND(JP23&gt;=JT$44,JQ23&gt;=JT$48,JP23&lt;&gt;""),AND(KR23&gt;=KV$44,KS23&gt;=KV$48,KR23&lt;&gt;""),AND(LT23&gt;=LX$44,LU23&gt;=LX$48,LT23&lt;&gt;""),AND(MV23&gt;=MZ$44,MW23&gt;=MZ$48,MV23&lt;&gt;""),AND(NX23&gt;=OB$44,NY23&gt;=OB$48,NX23&lt;&gt;""),AND(OZ23&gt;=PD$44,PA23&gt;=PD$48,OZ23&lt;&gt;""),AND(QB23&gt;=QF$44,QC23&gt;=QF$48,QB23&lt;&gt;"")),"Excellence",IF(K23="P","Worlds Team",IF(H23="P","National Team","")))))</f>
        <v>National Team</v>
      </c>
      <c r="K23" s="3" t="str">
        <f>IF(OR(AND(AU23&gt;=AY$43,AV23&gt;=AY$47,AU23&lt;&gt;"",AQ23=""),AND(BX23&gt;=CB$43,BY23&gt;=CB$47,BX23&lt;&gt;"",BT23=""),AND(DA23&gt;=DE$43,DB23&gt;=DE$47,DA23&lt;&gt;"",CW23=""),AND(EF23&gt;=EJ$43,EG23&gt;=EJ$47,EF23&lt;&gt;""),AND(FH23&gt;=FL$43,FI23&gt;=FL$47,FH23&lt;&gt;""),AND(GJ23&gt;=GN$43,GK23&gt;=GN$47,GJ23&lt;&gt;""),AND(HL23&gt;=HP$43,HM23&gt;=HP$47,HL23&lt;&gt;""),AND(IN23&gt;=IR$43,IO23&gt;=IR$47,IN23&lt;&gt;""),AND(JP23&gt;=JT$43,JQ23&gt;=JT$47,JP23&lt;&gt;""),AND(KR23&gt;=KV$43,KS23&gt;=KV$47,KR23&lt;&gt;""),AND(LT23&gt;=LX$43,LU23&gt;=LX$47,LT23&lt;&gt;""),AND(MV23&gt;=MZ$43,MW23&gt;=MZ$47,MV23&lt;&gt;""),AND(NX23&gt;=OB$43,NY23&gt;=OB$47,NX23&lt;&gt;""),AND(OZ23&gt;=PD$43,PA23&gt;=PD$47,OZ23&lt;&gt;""),AND(QB23&gt;=QF$43,QC23&gt;=QF$47,QB23&lt;&gt;"")),"P","")</f>
        <v/>
      </c>
      <c r="L23" s="8">
        <f>IF(COUNT(AS23,BV23,CY23)&gt;0,LARGE((AS23,BV23,CY23),1),0)</f>
        <v>50.599999999999994</v>
      </c>
      <c r="M23" s="8" t="str">
        <f>IF(L23=0,"",IF(L23=CY23,$CC$1,IF(L23=BV23,$AZ$1,IF(L23=AS23,$W$1,""))))</f>
        <v>2023 3rd Domestic Trial</v>
      </c>
      <c r="N23" s="8">
        <f>IF(COUNT(AS23,BV23,CY23)&gt;1,LARGE((AS23,BV23,CY23),2),0)</f>
        <v>24.999999999999996</v>
      </c>
      <c r="O23" s="8" t="str">
        <f>IF(N23=0,"",IF(N23=CY23,$CC$1,IF(N23=BV23,$AZ$1,IF(N23=AS23,$W$1,""))))</f>
        <v>2024 Elite Canada</v>
      </c>
      <c r="P23" s="8">
        <f>IF(COUNT(AT23,BW23,CZ23)&gt;0,LARGE((AT23,BW23,CZ23),1),0)</f>
        <v>25.6</v>
      </c>
      <c r="Q23" s="8" t="str">
        <f>IF(P23=0,"",IF(P23=CZ23,$CC$1,IF(P23=BW23,$AZ$1,IF(P23=AT23,$W$1,""))))</f>
        <v>2024 Elite Canada</v>
      </c>
      <c r="R23" s="8">
        <f>IF(MAX(AX23,CA23,DD23)&gt;0,MAX(AX23,CA23,DD23),0)</f>
        <v>45.400000000000006</v>
      </c>
      <c r="S23" s="8" t="str">
        <f>IF(R23=0,"",IF(R23=DD23,$CC$1,IF(R23=CA23,$AZ$1,IF(R23=AX23,$W$1,""))))</f>
        <v>2023 3rd Domestic Trial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>
        <v>18.8</v>
      </c>
      <c r="X23" s="19">
        <v>7.2</v>
      </c>
      <c r="Y23" s="19">
        <v>0.6</v>
      </c>
      <c r="Z23" s="19">
        <v>0</v>
      </c>
      <c r="AA23" s="19">
        <v>18.399999999999999</v>
      </c>
      <c r="AB23" s="19">
        <v>6.8</v>
      </c>
      <c r="AC23" s="19">
        <v>0</v>
      </c>
      <c r="AD23" s="19">
        <v>0</v>
      </c>
      <c r="AE23" s="19">
        <v>18.600000000000001</v>
      </c>
      <c r="AF23" s="19">
        <v>6</v>
      </c>
      <c r="AG23" s="19">
        <v>0.6</v>
      </c>
      <c r="AH23" s="19">
        <v>0</v>
      </c>
      <c r="AI23" s="19">
        <v>18.600000000000001</v>
      </c>
      <c r="AJ23" s="19">
        <v>6.4</v>
      </c>
      <c r="AK23" s="19">
        <v>0</v>
      </c>
      <c r="AL23" s="19">
        <v>0</v>
      </c>
      <c r="AM23" s="19">
        <v>17.2</v>
      </c>
      <c r="AN23" s="19">
        <v>3.2</v>
      </c>
      <c r="AO23" s="19">
        <v>0</v>
      </c>
      <c r="AP23" s="19">
        <v>0</v>
      </c>
      <c r="AQ23" s="27"/>
      <c r="AR23" s="40">
        <f>IF(SUM(X23,AB23)&gt;0,SUM(X23,AB23),"")</f>
        <v>14</v>
      </c>
      <c r="AS23" s="40">
        <f>IF(SUM(W23:X23,Z23:AB23,AD23)-Y23-AC23&gt;0,SUM(W23:X23,Z23:AB23,AD23)-Y23-AC23,"")</f>
        <v>50.599999999999994</v>
      </c>
      <c r="AT23" s="40">
        <f>IF(SUM(AE23:AF23,AH23)-AG23&gt;0,SUM(AE23:AF23,AH23)-AG23,"")</f>
        <v>24</v>
      </c>
      <c r="AU23" s="40">
        <f>IF(SUM(X23,AB23,AF23)&gt;0,SUM(X23,AB23,AF23),"")</f>
        <v>20</v>
      </c>
      <c r="AV23" s="40">
        <f>IF(SUM(AS23,AT23)&gt;0,SUM(AS23,AT23),"")</f>
        <v>74.599999999999994</v>
      </c>
      <c r="AW23" s="40">
        <f>IF(SUM(AJ23,AN23)&gt;0,SUM(AJ23,AN23),"")</f>
        <v>9.6000000000000014</v>
      </c>
      <c r="AX23" s="40">
        <f>IF(SUM(AI23:AJ23,AL23:AN23,AP23)-SUM(AK23,AO23)&gt;0,SUM(AI23:AJ23,AL23:AN23,AP23)-SUM(AK23,AO23),"")</f>
        <v>45.400000000000006</v>
      </c>
      <c r="AY23" s="40">
        <f>IF(SUM(AS23,AT23,AX23)&gt;0,SUM(AS23,AT23,AX23),"")</f>
        <v>120</v>
      </c>
      <c r="AZ23" s="18">
        <v>18.399999999999999</v>
      </c>
      <c r="BA23" s="18">
        <v>7.2</v>
      </c>
      <c r="BB23" s="18">
        <v>0.6</v>
      </c>
      <c r="BC23" s="18">
        <v>0</v>
      </c>
      <c r="BD23" s="18">
        <v>0</v>
      </c>
      <c r="BE23" s="18">
        <v>0</v>
      </c>
      <c r="BF23" s="18">
        <v>0</v>
      </c>
      <c r="BG23" s="18">
        <v>0</v>
      </c>
      <c r="BH23" s="18">
        <v>18.8</v>
      </c>
      <c r="BI23" s="18">
        <v>6.8</v>
      </c>
      <c r="BJ23" s="18">
        <v>0</v>
      </c>
      <c r="BK23" s="18">
        <v>0</v>
      </c>
      <c r="BL23" s="18"/>
      <c r="BM23" s="18"/>
      <c r="BN23" s="18"/>
      <c r="BO23" s="18"/>
      <c r="BP23" s="18"/>
      <c r="BQ23" s="18"/>
      <c r="BR23" s="18"/>
      <c r="BS23" s="18"/>
      <c r="BT23" s="28"/>
      <c r="BU23" s="11">
        <f>IF(SUM(BA23,BE23)&gt;0,SUM(BA23,BE23),"")</f>
        <v>7.2</v>
      </c>
      <c r="BV23" s="11">
        <f>IF(SUM(AZ23:BA23,BC23:BE23,BG23)-BB23-BF23&gt;0,SUM(AZ23:BA23,BC23:BE23,BG23)-BB23-BF23,"")</f>
        <v>24.999999999999996</v>
      </c>
      <c r="BW23" s="11">
        <f>IF(SUM(BH23:BI23,BK23)-BJ23&gt;0,SUM(BH23:BI23,BK23)-BJ23,"")</f>
        <v>25.6</v>
      </c>
      <c r="BX23" s="11">
        <f>IF(SUM(BA23,BE23,BI23)&gt;0,SUM(BA23,BE23,BI23),"")</f>
        <v>14</v>
      </c>
      <c r="BY23" s="11">
        <f>IF(SUM(BV23,BW23)&gt;0,SUM(BV23,BW23),"")</f>
        <v>50.599999999999994</v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>
        <f>IF(SUM(BV23,BW23,CA23)&gt;0,SUM(BV23,BW23,CA23),"")</f>
        <v>50.599999999999994</v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9.1999999999999993</v>
      </c>
      <c r="QH23" s="22">
        <f>IF($CW23="P",CD23,(CD23+BA23)/2)</f>
        <v>3.6</v>
      </c>
      <c r="QI23" s="22">
        <f>IF($CW23="P",CE23,(CE23+BB23)/2)</f>
        <v>0.3</v>
      </c>
      <c r="QJ23" s="22">
        <f>IF($CW23="P",CF23,(CF23+BC23)/2)</f>
        <v>0</v>
      </c>
      <c r="QK23" s="22">
        <f>IF($CW23="P",CG23,(CG23+BD23)/2)</f>
        <v>0</v>
      </c>
      <c r="QL23" s="22">
        <f>IF($CW23="P",CH23,(CH23+BE23)/2)</f>
        <v>0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9.4</v>
      </c>
      <c r="QP23" s="22">
        <f>IF($CW23="P",CL23,(CL23+BI23)/2)</f>
        <v>3.4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0</v>
      </c>
      <c r="QT23" s="22">
        <f>IF($CW23="P",CP23,(CP23+BM23)/2)</f>
        <v>0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0</v>
      </c>
      <c r="QX23" s="22">
        <f>IF($CW23="P",CT23,(CT23+BQ23)/2)</f>
        <v>0</v>
      </c>
      <c r="QY23" s="22">
        <f>IF($CW23="P",CU23,(CU23+BR23)/2)</f>
        <v>0</v>
      </c>
      <c r="QZ23" s="22">
        <f>IF($CW23="P",CV23,(CV23+BS23)/2)</f>
        <v>0</v>
      </c>
      <c r="RA23" s="27" t="s">
        <v>46</v>
      </c>
      <c r="RB23" s="40">
        <f>IF(SUM(QH23,QL23)&gt;0,SUM(QH23,QL23),"")</f>
        <v>3.6</v>
      </c>
      <c r="RC23" s="40">
        <f>IF(SUM(QG23:QH23,QJ23:QL23,QN23)-QI23-QM23&gt;0,SUM(QG23:QH23,QJ23:QL23,QN23)-QI23-QM23,"")</f>
        <v>12.499999999999998</v>
      </c>
      <c r="RD23" s="40">
        <f>IF(SUM(QO23:QP23,QR23)-QQ23&gt;0,SUM(QO23:QP23,QR23)-QQ23,"")</f>
        <v>12.8</v>
      </c>
      <c r="RE23" s="40">
        <f>IF(SUM(QH23,QL23,QP23)&gt;0,SUM(QH23,QL23,QP23),"")</f>
        <v>7</v>
      </c>
      <c r="RF23" s="40">
        <f>IF(SUM(RC23,RD23)&gt;0,SUM(RC23,RD23),"")</f>
        <v>25.299999999999997</v>
      </c>
      <c r="RG23" s="40" t="str">
        <f>IF(SUM(QT23,QX23)&gt;0,SUM(QT23,QX23),"")</f>
        <v/>
      </c>
      <c r="RH23" s="40" t="str">
        <f>IF(SUM(QS23:QT23,QV23:QX23,QZ23)-SUM(QU23,QY23)&gt;0,SUM(QS23:QT23,QV23:QX23,QZ23)-SUM(QU23,QY23),"")</f>
        <v/>
      </c>
      <c r="RI23" s="40">
        <f>IF(SUM(RC23,RD23,RH23)&gt;0,SUM(RC23,RD23,RH23),"")</f>
        <v>25.299999999999997</v>
      </c>
    </row>
    <row r="24" spans="1:477" x14ac:dyDescent="0.2">
      <c r="A24" s="4" cm="1">
        <f t="array" ref="A24">IF(AND(J24&lt;&gt;"",J24&lt;&gt;"No DD"),SUMPRODUCT((J$4:J$40&lt;&gt;"")*(J$4:J$40&lt;&gt;"No DD")*(F$4:F$40&gt;F24))+1,IF(J24="No DD",SUMPRODUCT((J$4:J$40="No DD")*(F$4:F$40&gt;F24))+1+SUMPRODUCT((J$4:J$40&lt;&gt;"")*(J$4:J$40&lt;&gt;"No DD")),""))</f>
        <v>21</v>
      </c>
      <c r="B24" s="4" cm="1">
        <f t="array" ref="B24">IF(AND(J24&lt;&gt;"",J24&lt;&gt;"No DD",G24=""),SUMPRODUCT((J$4:J$40&lt;&gt;"")*(J$4:J$40&lt;&gt;"No DD")*(G$4:G$40="")*(F$4:F$40&gt;F24))+1,IF(J24="No DD",SUMPRODUCT((J$4:J$40="No DD")*(F$4:F$40&gt;F24)*(G$4:G$40=""))+1+SUMPRODUCT((J$4:J$40&lt;&gt;"")*(G$4:G$40="")*(J$4:J$40&lt;&gt;"No DD")),""))</f>
        <v>14</v>
      </c>
      <c r="C24" s="5" t="s">
        <v>112</v>
      </c>
      <c r="D24" s="4" t="s">
        <v>5</v>
      </c>
      <c r="E24" s="4">
        <v>2005</v>
      </c>
      <c r="F24" s="9">
        <f>SUM(L24:T24)+SUM(L24:Q24)*0.0000001+SUM(L24)*0.0000000000001</f>
        <v>126.90001269000517</v>
      </c>
      <c r="G24" s="66"/>
      <c r="H24" s="3" t="str">
        <f>IF(OR(AND(AR24&gt;=AY$42,AS24&gt;=AY$46,AR24&lt;&gt;"",AQ24=""),AND(AW24&gt;=AY$42,AX24&gt;=AY$46,AW24&lt;&gt;"",AQ24=""),AND(BU24&gt;=CB$42,BV24&gt;=CB$46,BU24&lt;&gt;"",BT24=""),AND(BZ24&gt;=CB$42,CA24&gt;=CB$46,BZ24&lt;&gt;"",BT24=""),AND(CX24&gt;=DE$42,CY24&gt;=DE$46,CX24&lt;&gt;"",CW24=""),AND(DC24&gt;=DE$42,DD24&gt;=DE$46,DC24&lt;&gt;""),AND(EC24&gt;=EJ$42,ED24&gt;=EJ$46,EC24&lt;&gt;""),AND(EH24&gt;=EJ$42,EI24&gt;=EJ$46,EH24&lt;&gt;""),AND(FE24&gt;=FL$42,FF24&gt;=FL$46,FE24&lt;&gt;""),AND(FJ24&gt;=FL$42,FK24&gt;=FL$46,FJ24&lt;&gt;""),AND(GG24&gt;=GN$42,GH24&gt;=GN$46,GG24&lt;&gt;""),AND(GL24&gt;=GN$42,GM24&gt;=GN$46,GL24&lt;&gt;""),AND(HI24&gt;=HP$42,HJ24&gt;=HP$46,HI24&lt;&gt;""),AND(HN24&gt;=HP$42,HO24&gt;=HP$46,HN24&lt;&gt;""),AND(IK24&gt;=IR$42,IL24&gt;=IR$46,IK24&lt;&gt;""),AND(IP24&gt;=IR$42,IQ24&gt;=IR$46,IP24&lt;&gt;""),AND(JM24&gt;=JT$42,JN24&gt;=JT$46,JM24&lt;&gt;""),AND(JR24&gt;=JT$42,JS24&gt;=JT$46,JR24&lt;&gt;""),AND(KO24&gt;=KV$42,KP24&gt;=KV$46,KO24&lt;&gt;""),AND(KT24&gt;=KV$42,KU24&gt;=KV$46,KT24&lt;&gt;""),AND(LQ24&gt;=LX$42,LR24&gt;=LX$46,LQ24&lt;&gt;""),AND(LV24&gt;=LX$42,LW24&gt;=LX$46,LV24&lt;&gt;""),AND(MS24&gt;=MZ$42,MT24&gt;=MZ$46,MS24&lt;&gt;""),AND(MX24&gt;=MZ$42,MY24&gt;=MZ$46,MX24&lt;&gt;""),AND(NU24&gt;=OB$42,NV24&gt;=OB$46,NU24&lt;&gt;""),AND(NZ24&gt;=OB$42,OA24&gt;=OB$46,NZ24&lt;&gt;""),AND(OW24&gt;=PD$42,OX24&gt;=PD$46,OW24&lt;&gt;""),AND(PB24&gt;=PD$42,PC24&gt;=PD$46,PB24&lt;&gt;""),AND(PY24&gt;=QF$42,PZ24&gt;=QF$46,PY24&lt;&gt;""),AND(QD24&gt;=QF$42,QE24&gt;=QF$46,QD24&lt;&gt;"")),"P","")</f>
        <v>P</v>
      </c>
      <c r="I24" s="3" t="str">
        <f>IF(OR(AND(AS24&gt;=AY$46,AS24&lt;&gt;"",AQ24=""),AND(AX24&gt;=AY$46,AX24&lt;&gt;"",AQ24=""),AND(BV24&gt;=CB$46,BV24&lt;&gt;"",BT24=""),AND(CA24&gt;=CB$46,CA24&lt;&gt;"",BT24=""),AND(CY24&gt;=DE$46,CY24&lt;&gt;"",CW24=""),AND(DD24&gt;=DE$46,DD24&lt;&gt;"",CW24=""),AND(ED24&gt;=EJ$46,ED24&lt;&gt;""),AND(EI24&gt;=EJ$46,EI24&lt;&gt;""),AND(FF24&gt;=FL$46,FF24&lt;&gt;""),AND(FK24&gt;=FL$46,FK24&lt;&gt;""),AND(GH24&gt;=GN$46,GH24&lt;&gt;""),AND(GM24&gt;=GN$46,GM24&lt;&gt;""),AND(HJ24&gt;=HP$46,HJ24&lt;&gt;""),AND(HO24&gt;=HP$46,HO24&lt;&gt;""),AND(IL24&gt;=IR$46,IL24&lt;&gt;""),AND(IQ24&gt;=IR$46,IQ24&lt;&gt;""),AND(JN24&gt;=JT$46,JN24&lt;&gt;""),AND(JS24&gt;=JT$46,JS24&lt;&gt;""),AND(KP24&gt;=KV$46,KP24&lt;&gt;""),AND(KU24&gt;=KV$46,KU24&lt;&gt;""),AND(LR24&gt;=LX$46,LR24&lt;&gt;""),AND(LW24&gt;=LX$46,LW24&lt;&gt;""),AND(MT24&gt;=MZ$46,MT24&lt;&gt;""),AND(MY24&gt;=MZ$46,MY24&lt;&gt;""),AND(NV24&gt;=OB$46,NV24&lt;&gt;""),AND(OA24&gt;=OB$46,OA24&lt;&gt;""),AND(OX24&gt;=PD$46,OX24&lt;&gt;""),AND(PC24&gt;=PD$46,PC24&lt;&gt;""),AND(PZ24&gt;=QF$46,PZ24&lt;&gt;""),AND(QE24&gt;=QF$46,QE24&lt;&gt;"")),"P","")</f>
        <v>P</v>
      </c>
      <c r="J24" s="36" t="str">
        <f>IF(AND(I24="P",H24=""),"No DD",IF(OR(AND(AU24&gt;=AY$45,AV24&gt;=AY$49,AU24&lt;&gt;"",AQ24=""),AND(BX24&gt;=CB$45,BY24&gt;=CB$49,BX24&lt;&gt;"",BT24=""),AND(DA24&gt;=DE$45,DB24&gt;=DE$49,DA24&lt;&gt;"",CW24=""),AND(EF24&gt;=EJ$45,EG24&gt;=EJ$49,EF24&lt;&gt;""),AND(FH24&gt;=FL$45,FI24&gt;=FL$49,FH24&lt;&gt;""),AND(GJ24&gt;=GN$45,GK24&gt;=GN$49,GJ24&lt;&gt;""),AND(HL24&gt;=HP$45,HM24&gt;=HP$49,HL24&lt;&gt;""),AND(IN24&gt;=IR$45,IO24&gt;=IR$49,IN24&lt;&gt;""),AND(JP24&gt;=JT$45,JQ24&gt;=JT$49,JP24&lt;&gt;""),AND(KR24&gt;=KV$45,KS24&gt;=KV$49,KR24&lt;&gt;""),AND(LT24&gt;=LX$45,LU24&gt;=LX$49,LT24&lt;&gt;""),AND(MV24&gt;=MZ$45,MW24&gt;=MZ$49,MV24&lt;&gt;""),AND(NX24&gt;=OB$45,NY24&gt;=OB$49,NX24&lt;&gt;""),AND(OZ24&gt;=PD$45,PA24&gt;=PD$49,OZ24&lt;&gt;""),AND(QB24&gt;=QF$45,QC24&gt;=QF$49,QB24&lt;&gt;"")),"Merit",IF(OR(AND(AU24&gt;=AY$44,AV24&gt;=AY$48,AU24&lt;&gt;"",AQ24=""),AND(BX24&gt;=CB$44,BY24&gt;=CB$48,BX24&lt;&gt;"",BT24=""),AND(DA24&gt;=DE$44,DB24&gt;=DE$48,DA24&lt;&gt;"",CW24=""),AND(EF24&gt;=EJ$44,EG24&gt;=EJ$48,EF24&lt;&gt;""),AND(FH24&gt;=FL$44,FI24&gt;=FL$48,FH24&lt;&gt;""),AND(GJ24&gt;=GN$44,GK24&gt;=GN$48,GJ24&lt;&gt;""),AND(HL24&gt;=HP$44,HM24&gt;=HP$48,HL24&lt;&gt;""),AND(IN24&gt;=IR$44,IO24&gt;=IR$48,IN24&lt;&gt;""),AND(JP24&gt;=JT$44,JQ24&gt;=JT$48,JP24&lt;&gt;""),AND(KR24&gt;=KV$44,KS24&gt;=KV$48,KR24&lt;&gt;""),AND(LT24&gt;=LX$44,LU24&gt;=LX$48,LT24&lt;&gt;""),AND(MV24&gt;=MZ$44,MW24&gt;=MZ$48,MV24&lt;&gt;""),AND(NX24&gt;=OB$44,NY24&gt;=OB$48,NX24&lt;&gt;""),AND(OZ24&gt;=PD$44,PA24&gt;=PD$48,OZ24&lt;&gt;""),AND(QB24&gt;=QF$44,QC24&gt;=QF$48,QB24&lt;&gt;"")),"Excellence",IF(K24="P","Worlds Team",IF(H24="P","National Team","")))))</f>
        <v>National Team</v>
      </c>
      <c r="K24" s="3" t="str">
        <f>IF(OR(AND(AU24&gt;=AY$43,AV24&gt;=AY$47,AU24&lt;&gt;"",AQ24=""),AND(BX24&gt;=CB$43,BY24&gt;=CB$47,BX24&lt;&gt;"",BT24=""),AND(DA24&gt;=DE$43,DB24&gt;=DE$47,DA24&lt;&gt;"",CW24=""),AND(EF24&gt;=EJ$43,EG24&gt;=EJ$47,EF24&lt;&gt;""),AND(FH24&gt;=FL$43,FI24&gt;=FL$47,FH24&lt;&gt;""),AND(GJ24&gt;=GN$43,GK24&gt;=GN$47,GJ24&lt;&gt;""),AND(HL24&gt;=HP$43,HM24&gt;=HP$47,HL24&lt;&gt;""),AND(IN24&gt;=IR$43,IO24&gt;=IR$47,IN24&lt;&gt;""),AND(JP24&gt;=JT$43,JQ24&gt;=JT$47,JP24&lt;&gt;""),AND(KR24&gt;=KV$43,KS24&gt;=KV$47,KR24&lt;&gt;""),AND(LT24&gt;=LX$43,LU24&gt;=LX$47,LT24&lt;&gt;""),AND(MV24&gt;=MZ$43,MW24&gt;=MZ$47,MV24&lt;&gt;""),AND(NX24&gt;=OB$43,NY24&gt;=OB$47,NX24&lt;&gt;""),AND(OZ24&gt;=PD$43,PA24&gt;=PD$47,OZ24&lt;&gt;""),AND(QB24&gt;=QF$43,QC24&gt;=QF$47,QB24&lt;&gt;"")),"P","")</f>
        <v/>
      </c>
      <c r="L24" s="8">
        <f>IF(COUNT(AS24,BV24,CY24)&gt;0,LARGE((AS24,BV24,CY24),1),0)</f>
        <v>51.699999999999996</v>
      </c>
      <c r="M24" s="8" t="str">
        <f>IF(L24=0,"",IF(L24=CY24,$CC$1,IF(L24=BV24,$AZ$1,IF(L24=AS24,$W$1,""))))</f>
        <v>2024 Nationals</v>
      </c>
      <c r="N24" s="8">
        <f>IF(COUNT(AS24,BV24,CY24)&gt;1,LARGE((AS24,BV24,CY24),2),0)</f>
        <v>48.9</v>
      </c>
      <c r="O24" s="8" t="str">
        <f>IF(N24=0,"",IF(N24=CY24,$CC$1,IF(N24=BV24,$AZ$1,IF(N24=AS24,$W$1,""))))</f>
        <v>2024 Elite Canada</v>
      </c>
      <c r="P24" s="8">
        <f>IF(COUNT(AT24,BW24,CZ24)&gt;0,LARGE((AT24,BW24,CZ24),1),0)</f>
        <v>26.299999999999997</v>
      </c>
      <c r="Q24" s="8" t="str">
        <f>IF(P24=0,"",IF(P24=CZ24,$CC$1,IF(P24=BW24,$AZ$1,IF(P24=AT24,$W$1,""))))</f>
        <v>2023 3rd Domestic Trial</v>
      </c>
      <c r="R24" s="8">
        <f>IF(MAX(AX24,CA24,DD24)&gt;0,MAX(AX24,CA24,DD24),0)</f>
        <v>0</v>
      </c>
      <c r="S24" s="8" t="str">
        <f>IF(R24=0,"",IF(R24=DD24,$CC$1,IF(R24=CA24,$AZ$1,IF(R24=AX24,$W$1,""))))</f>
        <v/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>
        <v>18.100000000000001</v>
      </c>
      <c r="X24" s="19">
        <v>6.8</v>
      </c>
      <c r="Y24" s="19">
        <v>0</v>
      </c>
      <c r="Z24" s="19">
        <v>0</v>
      </c>
      <c r="AA24" s="19">
        <v>17</v>
      </c>
      <c r="AB24" s="19">
        <v>2.4</v>
      </c>
      <c r="AC24" s="19">
        <v>0</v>
      </c>
      <c r="AD24" s="19">
        <v>0</v>
      </c>
      <c r="AE24" s="19">
        <v>18.2</v>
      </c>
      <c r="AF24" s="19">
        <v>8.1</v>
      </c>
      <c r="AG24" s="19">
        <v>0</v>
      </c>
      <c r="AH24" s="19">
        <v>0</v>
      </c>
      <c r="AI24" s="19"/>
      <c r="AJ24" s="19"/>
      <c r="AK24" s="19"/>
      <c r="AL24" s="19"/>
      <c r="AM24" s="19"/>
      <c r="AN24" s="19"/>
      <c r="AO24" s="19"/>
      <c r="AP24" s="19"/>
      <c r="AQ24" s="27"/>
      <c r="AR24" s="40">
        <f>IF(SUM(X24,AB24)&gt;0,SUM(X24,AB24),"")</f>
        <v>9.1999999999999993</v>
      </c>
      <c r="AS24" s="40">
        <f>IF(SUM(W24:X24,Z24:AB24,AD24)-Y24-AC24&gt;0,SUM(W24:X24,Z24:AB24,AD24)-Y24-AC24,"")</f>
        <v>44.300000000000004</v>
      </c>
      <c r="AT24" s="40">
        <f>IF(SUM(AE24:AF24,AH24)-AG24&gt;0,SUM(AE24:AF24,AH24)-AG24,"")</f>
        <v>26.299999999999997</v>
      </c>
      <c r="AU24" s="40">
        <f>IF(SUM(X24,AB24,AF24)&gt;0,SUM(X24,AB24,AF24),"")</f>
        <v>17.299999999999997</v>
      </c>
      <c r="AV24" s="40">
        <f>IF(SUM(AS24,AT24)&gt;0,SUM(AS24,AT24),"")</f>
        <v>70.599999999999994</v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>
        <f>IF(SUM(AS24,AT24,AX24)&gt;0,SUM(AS24,AT24,AX24),"")</f>
        <v>70.599999999999994</v>
      </c>
      <c r="AZ24" s="18">
        <v>16.7</v>
      </c>
      <c r="BA24" s="18">
        <v>8</v>
      </c>
      <c r="BB24" s="18">
        <v>0.8</v>
      </c>
      <c r="BC24" s="18">
        <v>0.3</v>
      </c>
      <c r="BD24" s="18">
        <v>17.899999999999999</v>
      </c>
      <c r="BE24" s="18">
        <v>6.8</v>
      </c>
      <c r="BF24" s="18">
        <v>0</v>
      </c>
      <c r="BG24" s="18">
        <v>0</v>
      </c>
      <c r="BH24" s="18">
        <v>18</v>
      </c>
      <c r="BI24" s="18">
        <v>6.4</v>
      </c>
      <c r="BJ24" s="18">
        <v>0.8</v>
      </c>
      <c r="BK24" s="18">
        <v>0</v>
      </c>
      <c r="BL24" s="18"/>
      <c r="BM24" s="18"/>
      <c r="BN24" s="18"/>
      <c r="BO24" s="18"/>
      <c r="BP24" s="18"/>
      <c r="BQ24" s="18"/>
      <c r="BR24" s="18"/>
      <c r="BS24" s="18"/>
      <c r="BT24" s="28"/>
      <c r="BU24" s="11">
        <f>IF(SUM(BA24,BE24)&gt;0,SUM(BA24,BE24),"")</f>
        <v>14.8</v>
      </c>
      <c r="BV24" s="11">
        <f>IF(SUM(AZ24:BA24,BC24:BE24,BG24)-BB24-BF24&gt;0,SUM(AZ24:BA24,BC24:BE24,BG24)-BB24-BF24,"")</f>
        <v>48.9</v>
      </c>
      <c r="BW24" s="11">
        <f>IF(SUM(BH24:BI24,BK24)-BJ24&gt;0,SUM(BH24:BI24,BK24)-BJ24,"")</f>
        <v>23.599999999999998</v>
      </c>
      <c r="BX24" s="11">
        <f>IF(SUM(BA24,BE24,BI24)&gt;0,SUM(BA24,BE24,BI24),"")</f>
        <v>21.200000000000003</v>
      </c>
      <c r="BY24" s="11">
        <f>IF(SUM(BV24,BW24)&gt;0,SUM(BV24,BW24),"")</f>
        <v>72.5</v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>
        <f>IF(SUM(BV24,BW24,CA24)&gt;0,SUM(BV24,BW24,CA24),"")</f>
        <v>72.5</v>
      </c>
      <c r="CC24" s="19">
        <v>18.2</v>
      </c>
      <c r="CD24" s="19">
        <v>8.4</v>
      </c>
      <c r="CE24" s="19">
        <v>0</v>
      </c>
      <c r="CF24" s="19">
        <v>0.3</v>
      </c>
      <c r="CG24" s="19">
        <v>18.2</v>
      </c>
      <c r="CH24" s="19">
        <v>6.8</v>
      </c>
      <c r="CI24" s="19">
        <v>0.2</v>
      </c>
      <c r="CJ24" s="19">
        <v>0</v>
      </c>
      <c r="CK24" s="19">
        <v>17.399999999999999</v>
      </c>
      <c r="CL24" s="19">
        <v>2.8</v>
      </c>
      <c r="CM24" s="19">
        <v>0</v>
      </c>
      <c r="CN24" s="19">
        <v>0</v>
      </c>
      <c r="CO24" s="19"/>
      <c r="CP24" s="19"/>
      <c r="CQ24" s="19"/>
      <c r="CR24" s="19"/>
      <c r="CS24" s="19"/>
      <c r="CT24" s="19"/>
      <c r="CU24" s="19"/>
      <c r="CV24" s="19"/>
      <c r="CW24" s="27"/>
      <c r="CX24" s="40">
        <f>IF(SUM(CD24,CH24)&gt;0,SUM(CD24,CH24),"")</f>
        <v>15.2</v>
      </c>
      <c r="CY24" s="40">
        <f>IF(SUM(CC24:CD24,CF24:CH24,CJ24)-CE24-CI24&gt;0,SUM(CC24:CD24,CF24:CH24,CJ24)-CE24-CI24,"")</f>
        <v>51.699999999999996</v>
      </c>
      <c r="CZ24" s="40">
        <f>IF(SUM(CK24:CL24,CN24)-CM24&gt;0,SUM(CK24:CL24,CN24)-CM24,"")</f>
        <v>20.2</v>
      </c>
      <c r="DA24" s="40">
        <f>IF(SUM(CD24,CH24,CL24)&gt;0,SUM(CD24,CH24,CL24),"")</f>
        <v>18</v>
      </c>
      <c r="DB24" s="40">
        <f>IF(SUM(CY24,CZ24)&gt;0,SUM(CY24,CZ24),"")</f>
        <v>71.899999999999991</v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>
        <f>IF(SUM(CY24,CZ24,DD24)&gt;0,SUM(CY24,CZ24,DD24),"")</f>
        <v>71.899999999999991</v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17.45</v>
      </c>
      <c r="QH24" s="22">
        <f>IF($CW24="P",CD24,(CD24+BA24)/2)</f>
        <v>8.1999999999999993</v>
      </c>
      <c r="QI24" s="22">
        <f>IF($CW24="P",CE24,(CE24+BB24)/2)</f>
        <v>0.4</v>
      </c>
      <c r="QJ24" s="22">
        <f>IF($CW24="P",CF24,(CF24+BC24)/2)</f>
        <v>0.3</v>
      </c>
      <c r="QK24" s="22">
        <f>IF($CW24="P",CG24,(CG24+BD24)/2)</f>
        <v>18.049999999999997</v>
      </c>
      <c r="QL24" s="22">
        <f>IF($CW24="P",CH24,(CH24+BE24)/2)</f>
        <v>6.8</v>
      </c>
      <c r="QM24" s="22">
        <f>IF($CW24="P",CI24,(CI24+BF24)/2)</f>
        <v>0.1</v>
      </c>
      <c r="QN24" s="22">
        <f>IF($CW24="P",CJ24,(CJ24+BG24)/2)</f>
        <v>0</v>
      </c>
      <c r="QO24" s="22">
        <f>IF($CW24="P",CK24,(CK24+BH24)/2)</f>
        <v>17.7</v>
      </c>
      <c r="QP24" s="22">
        <f>IF($CW24="P",CL24,(CL24+BI24)/2)</f>
        <v>4.5999999999999996</v>
      </c>
      <c r="QQ24" s="22">
        <f>IF($CW24="P",CM24,(CM24+BJ24)/2)</f>
        <v>0.4</v>
      </c>
      <c r="QR24" s="22">
        <f>IF($CW24="P",CN24,(CN24+BK24)/2)</f>
        <v>0</v>
      </c>
      <c r="QS24" s="22">
        <f>IF($CW24="P",CO24,(CO24+BL24)/2)</f>
        <v>0</v>
      </c>
      <c r="QT24" s="22">
        <f>IF($CW24="P",CP24,(CP24+BM24)/2)</f>
        <v>0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0</v>
      </c>
      <c r="QX24" s="22">
        <f>IF($CW24="P",CT24,(CT24+BQ24)/2)</f>
        <v>0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15</v>
      </c>
      <c r="RC24" s="40">
        <f>IF(SUM(QG24:QH24,QJ24:QL24,QN24)-QI24-QM24&gt;0,SUM(QG24:QH24,QJ24:QL24,QN24)-QI24-QM24,"")</f>
        <v>50.3</v>
      </c>
      <c r="RD24" s="40">
        <f>IF(SUM(QO24:QP24,QR24)-QQ24&gt;0,SUM(QO24:QP24,QR24)-QQ24,"")</f>
        <v>21.9</v>
      </c>
      <c r="RE24" s="40">
        <f>IF(SUM(QH24,QL24,QP24)&gt;0,SUM(QH24,QL24,QP24),"")</f>
        <v>19.600000000000001</v>
      </c>
      <c r="RF24" s="40">
        <f>IF(SUM(RC24,RD24)&gt;0,SUM(RC24,RD24),"")</f>
        <v>72.199999999999989</v>
      </c>
      <c r="RG24" s="40" t="str">
        <f>IF(SUM(QT24,QX24)&gt;0,SUM(QT24,QX24),"")</f>
        <v/>
      </c>
      <c r="RH24" s="40" t="str">
        <f>IF(SUM(QS24:QT24,QV24:QX24,QZ24)-SUM(QU24,QY24)&gt;0,SUM(QS24:QT24,QV24:QX24,QZ24)-SUM(QU24,QY24),"")</f>
        <v/>
      </c>
      <c r="RI24" s="40">
        <f>IF(SUM(RC24,RD24,RH24)&gt;0,SUM(RC24,RD24,RH24),"")</f>
        <v>72.199999999999989</v>
      </c>
    </row>
    <row r="25" spans="1:477" x14ac:dyDescent="0.2">
      <c r="A25" s="4" cm="1">
        <f t="array" ref="A25">IF(AND(J25&lt;&gt;"",J25&lt;&gt;"No DD"),SUMPRODUCT((J$4:J$40&lt;&gt;"")*(J$4:J$40&lt;&gt;"No DD")*(F$4:F$40&gt;F25))+1,IF(J25="No DD",SUMPRODUCT((J$4:J$40="No DD")*(F$4:F$40&gt;F25))+1+SUMPRODUCT((J$4:J$40&lt;&gt;"")*(J$4:J$40&lt;&gt;"No DD")),""))</f>
        <v>22</v>
      </c>
      <c r="B25" s="4" cm="1">
        <f t="array" ref="B25">IF(AND(J25&lt;&gt;"",J25&lt;&gt;"No DD",G25=""),SUMPRODUCT((J$4:J$40&lt;&gt;"")*(J$4:J$40&lt;&gt;"No DD")*(G$4:G$40="")*(F$4:F$40&gt;F25))+1,IF(J25="No DD",SUMPRODUCT((J$4:J$40="No DD")*(F$4:F$40&gt;F25)*(G$4:G$40=""))+1+SUMPRODUCT((J$4:J$40&lt;&gt;"")*(G$4:G$40="")*(J$4:J$40&lt;&gt;"No DD")),""))</f>
        <v>15</v>
      </c>
      <c r="C25" s="5" t="s">
        <v>131</v>
      </c>
      <c r="D25" s="4" t="s">
        <v>6</v>
      </c>
      <c r="E25" s="4">
        <v>2006</v>
      </c>
      <c r="F25" s="9">
        <f>SUM(L25:T25)+SUM(L25:Q25)*0.0000001+SUM(L25)*0.0000000000001</f>
        <v>120.7000120700051</v>
      </c>
      <c r="G25" s="66"/>
      <c r="H25" s="3" t="str">
        <f>IF(OR(AND(AR25&gt;=AY$42,AS25&gt;=AY$46,AR25&lt;&gt;"",AQ25=""),AND(AW25&gt;=AY$42,AX25&gt;=AY$46,AW25&lt;&gt;"",AQ25=""),AND(BU25&gt;=CB$42,BV25&gt;=CB$46,BU25&lt;&gt;"",BT25=""),AND(BZ25&gt;=CB$42,CA25&gt;=CB$46,BZ25&lt;&gt;"",BT25=""),AND(CX25&gt;=DE$42,CY25&gt;=DE$46,CX25&lt;&gt;"",CW25=""),AND(DC25&gt;=DE$42,DD25&gt;=DE$46,DC25&lt;&gt;""),AND(EC25&gt;=EJ$42,ED25&gt;=EJ$46,EC25&lt;&gt;""),AND(EH25&gt;=EJ$42,EI25&gt;=EJ$46,EH25&lt;&gt;""),AND(FE25&gt;=FL$42,FF25&gt;=FL$46,FE25&lt;&gt;""),AND(FJ25&gt;=FL$42,FK25&gt;=FL$46,FJ25&lt;&gt;""),AND(GG25&gt;=GN$42,GH25&gt;=GN$46,GG25&lt;&gt;""),AND(GL25&gt;=GN$42,GM25&gt;=GN$46,GL25&lt;&gt;""),AND(HI25&gt;=HP$42,HJ25&gt;=HP$46,HI25&lt;&gt;""),AND(HN25&gt;=HP$42,HO25&gt;=HP$46,HN25&lt;&gt;""),AND(IK25&gt;=IR$42,IL25&gt;=IR$46,IK25&lt;&gt;""),AND(IP25&gt;=IR$42,IQ25&gt;=IR$46,IP25&lt;&gt;""),AND(JM25&gt;=JT$42,JN25&gt;=JT$46,JM25&lt;&gt;""),AND(JR25&gt;=JT$42,JS25&gt;=JT$46,JR25&lt;&gt;""),AND(KO25&gt;=KV$42,KP25&gt;=KV$46,KO25&lt;&gt;""),AND(KT25&gt;=KV$42,KU25&gt;=KV$46,KT25&lt;&gt;""),AND(LQ25&gt;=LX$42,LR25&gt;=LX$46,LQ25&lt;&gt;""),AND(LV25&gt;=LX$42,LW25&gt;=LX$46,LV25&lt;&gt;""),AND(MS25&gt;=MZ$42,MT25&gt;=MZ$46,MS25&lt;&gt;""),AND(MX25&gt;=MZ$42,MY25&gt;=MZ$46,MX25&lt;&gt;""),AND(NU25&gt;=OB$42,NV25&gt;=OB$46,NU25&lt;&gt;""),AND(NZ25&gt;=OB$42,OA25&gt;=OB$46,NZ25&lt;&gt;""),AND(OW25&gt;=PD$42,OX25&gt;=PD$46,OW25&lt;&gt;""),AND(PB25&gt;=PD$42,PC25&gt;=PD$46,PB25&lt;&gt;""),AND(PY25&gt;=QF$42,PZ25&gt;=QF$46,PY25&lt;&gt;""),AND(QD25&gt;=QF$42,QE25&gt;=QF$46,QD25&lt;&gt;"")),"P","")</f>
        <v>P</v>
      </c>
      <c r="I25" s="3" t="str">
        <f>IF(OR(AND(AS25&gt;=AY$46,AS25&lt;&gt;"",AQ25=""),AND(AX25&gt;=AY$46,AX25&lt;&gt;"",AQ25=""),AND(BV25&gt;=CB$46,BV25&lt;&gt;"",BT25=""),AND(CA25&gt;=CB$46,CA25&lt;&gt;"",BT25=""),AND(CY25&gt;=DE$46,CY25&lt;&gt;"",CW25=""),AND(DD25&gt;=DE$46,DD25&lt;&gt;"",CW25=""),AND(ED25&gt;=EJ$46,ED25&lt;&gt;""),AND(EI25&gt;=EJ$46,EI25&lt;&gt;""),AND(FF25&gt;=FL$46,FF25&lt;&gt;""),AND(FK25&gt;=FL$46,FK25&lt;&gt;""),AND(GH25&gt;=GN$46,GH25&lt;&gt;""),AND(GM25&gt;=GN$46,GM25&lt;&gt;""),AND(HJ25&gt;=HP$46,HJ25&lt;&gt;""),AND(HO25&gt;=HP$46,HO25&lt;&gt;""),AND(IL25&gt;=IR$46,IL25&lt;&gt;""),AND(IQ25&gt;=IR$46,IQ25&lt;&gt;""),AND(JN25&gt;=JT$46,JN25&lt;&gt;""),AND(JS25&gt;=JT$46,JS25&lt;&gt;""),AND(KP25&gt;=KV$46,KP25&lt;&gt;""),AND(KU25&gt;=KV$46,KU25&lt;&gt;""),AND(LR25&gt;=LX$46,LR25&lt;&gt;""),AND(LW25&gt;=LX$46,LW25&lt;&gt;""),AND(MT25&gt;=MZ$46,MT25&lt;&gt;""),AND(MY25&gt;=MZ$46,MY25&lt;&gt;""),AND(NV25&gt;=OB$46,NV25&lt;&gt;""),AND(OA25&gt;=OB$46,OA25&lt;&gt;""),AND(OX25&gt;=PD$46,OX25&lt;&gt;""),AND(PC25&gt;=PD$46,PC25&lt;&gt;""),AND(PZ25&gt;=QF$46,PZ25&lt;&gt;""),AND(QE25&gt;=QF$46,QE25&lt;&gt;"")),"P","")</f>
        <v>P</v>
      </c>
      <c r="J25" s="36" t="str">
        <f>IF(AND(I25="P",H25=""),"No DD",IF(OR(AND(AU25&gt;=AY$45,AV25&gt;=AY$49,AU25&lt;&gt;"",AQ25=""),AND(BX25&gt;=CB$45,BY25&gt;=CB$49,BX25&lt;&gt;"",BT25=""),AND(DA25&gt;=DE$45,DB25&gt;=DE$49,DA25&lt;&gt;"",CW25=""),AND(EF25&gt;=EJ$45,EG25&gt;=EJ$49,EF25&lt;&gt;""),AND(FH25&gt;=FL$45,FI25&gt;=FL$49,FH25&lt;&gt;""),AND(GJ25&gt;=GN$45,GK25&gt;=GN$49,GJ25&lt;&gt;""),AND(HL25&gt;=HP$45,HM25&gt;=HP$49,HL25&lt;&gt;""),AND(IN25&gt;=IR$45,IO25&gt;=IR$49,IN25&lt;&gt;""),AND(JP25&gt;=JT$45,JQ25&gt;=JT$49,JP25&lt;&gt;""),AND(KR25&gt;=KV$45,KS25&gt;=KV$49,KR25&lt;&gt;""),AND(LT25&gt;=LX$45,LU25&gt;=LX$49,LT25&lt;&gt;""),AND(MV25&gt;=MZ$45,MW25&gt;=MZ$49,MV25&lt;&gt;""),AND(NX25&gt;=OB$45,NY25&gt;=OB$49,NX25&lt;&gt;""),AND(OZ25&gt;=PD$45,PA25&gt;=PD$49,OZ25&lt;&gt;""),AND(QB25&gt;=QF$45,QC25&gt;=QF$49,QB25&lt;&gt;"")),"Merit",IF(OR(AND(AU25&gt;=AY$44,AV25&gt;=AY$48,AU25&lt;&gt;"",AQ25=""),AND(BX25&gt;=CB$44,BY25&gt;=CB$48,BX25&lt;&gt;"",BT25=""),AND(DA25&gt;=DE$44,DB25&gt;=DE$48,DA25&lt;&gt;"",CW25=""),AND(EF25&gt;=EJ$44,EG25&gt;=EJ$48,EF25&lt;&gt;""),AND(FH25&gt;=FL$44,FI25&gt;=FL$48,FH25&lt;&gt;""),AND(GJ25&gt;=GN$44,GK25&gt;=GN$48,GJ25&lt;&gt;""),AND(HL25&gt;=HP$44,HM25&gt;=HP$48,HL25&lt;&gt;""),AND(IN25&gt;=IR$44,IO25&gt;=IR$48,IN25&lt;&gt;""),AND(JP25&gt;=JT$44,JQ25&gt;=JT$48,JP25&lt;&gt;""),AND(KR25&gt;=KV$44,KS25&gt;=KV$48,KR25&lt;&gt;""),AND(LT25&gt;=LX$44,LU25&gt;=LX$48,LT25&lt;&gt;""),AND(MV25&gt;=MZ$44,MW25&gt;=MZ$48,MV25&lt;&gt;""),AND(NX25&gt;=OB$44,NY25&gt;=OB$48,NX25&lt;&gt;""),AND(OZ25&gt;=PD$44,PA25&gt;=PD$48,OZ25&lt;&gt;""),AND(QB25&gt;=QF$44,QC25&gt;=QF$48,QB25&lt;&gt;"")),"Excellence",IF(K25="P","Worlds Team",IF(H25="P","National Team","")))))</f>
        <v>National Team</v>
      </c>
      <c r="K25" s="3" t="str">
        <f>IF(OR(AND(AU25&gt;=AY$43,AV25&gt;=AY$47,AU25&lt;&gt;"",AQ25=""),AND(BX25&gt;=CB$43,BY25&gt;=CB$47,BX25&lt;&gt;"",BT25=""),AND(DA25&gt;=DE$43,DB25&gt;=DE$47,DA25&lt;&gt;"",CW25=""),AND(EF25&gt;=EJ$43,EG25&gt;=EJ$47,EF25&lt;&gt;""),AND(FH25&gt;=FL$43,FI25&gt;=FL$47,FH25&lt;&gt;""),AND(GJ25&gt;=GN$43,GK25&gt;=GN$47,GJ25&lt;&gt;""),AND(HL25&gt;=HP$43,HM25&gt;=HP$47,HL25&lt;&gt;""),AND(IN25&gt;=IR$43,IO25&gt;=IR$47,IN25&lt;&gt;""),AND(JP25&gt;=JT$43,JQ25&gt;=JT$47,JP25&lt;&gt;""),AND(KR25&gt;=KV$43,KS25&gt;=KV$47,KR25&lt;&gt;""),AND(LT25&gt;=LX$43,LU25&gt;=LX$47,LT25&lt;&gt;""),AND(MV25&gt;=MZ$43,MW25&gt;=MZ$47,MV25&lt;&gt;""),AND(NX25&gt;=OB$43,NY25&gt;=OB$47,NX25&lt;&gt;""),AND(OZ25&gt;=PD$43,PA25&gt;=PD$47,OZ25&lt;&gt;""),AND(QB25&gt;=QF$43,QC25&gt;=QF$47,QB25&lt;&gt;"")),"P","")</f>
        <v/>
      </c>
      <c r="L25" s="8">
        <f>IF(COUNT(AS25,BV25,CY25)&gt;0,LARGE((AS25,BV25,CY25),1),0)</f>
        <v>51</v>
      </c>
      <c r="M25" s="8" t="str">
        <f>IF(L25=0,"",IF(L25=CY25,$CC$1,IF(L25=BV25,$AZ$1,IF(L25=AS25,$W$1,""))))</f>
        <v>2024 Elite Canada</v>
      </c>
      <c r="N25" s="8">
        <f>IF(COUNT(AS25,BV25,CY25)&gt;1,LARGE((AS25,BV25,CY25),2),0)</f>
        <v>46</v>
      </c>
      <c r="O25" s="8" t="str">
        <f>IF(N25=0,"",IF(N25=CY25,$CC$1,IF(N25=BV25,$AZ$1,IF(N25=AS25,$W$1,""))))</f>
        <v>2023 3rd Domestic Trial</v>
      </c>
      <c r="P25" s="8">
        <f>IF(COUNT(AT25,BW25,CZ25)&gt;0,LARGE((AT25,BW25,CZ25),1),0)</f>
        <v>23.700000000000003</v>
      </c>
      <c r="Q25" s="8" t="str">
        <f>IF(P25=0,"",IF(P25=CZ25,$CC$1,IF(P25=BW25,$AZ$1,IF(P25=AT25,$W$1,""))))</f>
        <v>2024 Nationals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>
        <v>18.600000000000001</v>
      </c>
      <c r="X25" s="19">
        <v>7.6</v>
      </c>
      <c r="Y25" s="19">
        <v>0</v>
      </c>
      <c r="Z25" s="19">
        <v>0</v>
      </c>
      <c r="AA25" s="19">
        <v>17.8</v>
      </c>
      <c r="AB25" s="19">
        <v>3.2</v>
      </c>
      <c r="AC25" s="19">
        <v>1.2</v>
      </c>
      <c r="AD25" s="19">
        <v>0</v>
      </c>
      <c r="AE25" s="19">
        <v>0</v>
      </c>
      <c r="AF25" s="19">
        <v>0</v>
      </c>
      <c r="AG25" s="19">
        <v>0</v>
      </c>
      <c r="AH25" s="19">
        <v>0</v>
      </c>
      <c r="AI25" s="19"/>
      <c r="AJ25" s="19"/>
      <c r="AK25" s="19"/>
      <c r="AL25" s="19"/>
      <c r="AM25" s="19"/>
      <c r="AN25" s="19"/>
      <c r="AO25" s="19"/>
      <c r="AP25" s="19"/>
      <c r="AQ25" s="27"/>
      <c r="AR25" s="40">
        <f>IF(SUM(X25,AB25)&gt;0,SUM(X25,AB25),"")</f>
        <v>10.8</v>
      </c>
      <c r="AS25" s="40">
        <f>IF(SUM(W25:X25,Z25:AB25,AD25)-Y25-AC25&gt;0,SUM(W25:X25,Z25:AB25,AD25)-Y25-AC25,"")</f>
        <v>46</v>
      </c>
      <c r="AT25" s="40" t="str">
        <f>IF(SUM(AE25:AF25,AH25)-AG25&gt;0,SUM(AE25:AF25,AH25)-AG25,"")</f>
        <v/>
      </c>
      <c r="AU25" s="40">
        <f>IF(SUM(X25,AB25,AF25)&gt;0,SUM(X25,AB25,AF25),"")</f>
        <v>10.8</v>
      </c>
      <c r="AV25" s="40">
        <f>IF(SUM(AS25,AT25)&gt;0,SUM(AS25,AT25),"")</f>
        <v>46</v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>
        <f>IF(SUM(AS25,AT25,AX25)&gt;0,SUM(AS25,AT25,AX25),"")</f>
        <v>46</v>
      </c>
      <c r="AZ25" s="18">
        <v>18.7</v>
      </c>
      <c r="BA25" s="18">
        <v>7.6</v>
      </c>
      <c r="BB25" s="18">
        <v>0.6</v>
      </c>
      <c r="BC25" s="18">
        <v>0</v>
      </c>
      <c r="BD25" s="18">
        <v>18.5</v>
      </c>
      <c r="BE25" s="18">
        <v>7.6</v>
      </c>
      <c r="BF25" s="18">
        <v>0.8</v>
      </c>
      <c r="BG25" s="18">
        <v>0</v>
      </c>
      <c r="BH25" s="18">
        <v>16.399999999999999</v>
      </c>
      <c r="BI25" s="18">
        <v>7.3</v>
      </c>
      <c r="BJ25" s="18">
        <v>0.8</v>
      </c>
      <c r="BK25" s="18">
        <v>0</v>
      </c>
      <c r="BL25" s="18"/>
      <c r="BM25" s="18"/>
      <c r="BN25" s="18"/>
      <c r="BO25" s="18"/>
      <c r="BP25" s="18"/>
      <c r="BQ25" s="18"/>
      <c r="BR25" s="18"/>
      <c r="BS25" s="18"/>
      <c r="BT25" s="28"/>
      <c r="BU25" s="11">
        <f>IF(SUM(BA25,BE25)&gt;0,SUM(BA25,BE25),"")</f>
        <v>15.2</v>
      </c>
      <c r="BV25" s="11">
        <f>IF(SUM(AZ25:BA25,BC25:BE25,BG25)-BB25-BF25&gt;0,SUM(AZ25:BA25,BC25:BE25,BG25)-BB25-BF25,"")</f>
        <v>51</v>
      </c>
      <c r="BW25" s="11">
        <f>IF(SUM(BH25:BI25,BK25)-BJ25&gt;0,SUM(BH25:BI25,BK25)-BJ25,"")</f>
        <v>22.9</v>
      </c>
      <c r="BX25" s="11">
        <f>IF(SUM(BA25,BE25,BI25)&gt;0,SUM(BA25,BE25,BI25),"")</f>
        <v>22.5</v>
      </c>
      <c r="BY25" s="11">
        <f>IF(SUM(BV25,BW25)&gt;0,SUM(BV25,BW25),"")</f>
        <v>73.900000000000006</v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>
        <f>IF(SUM(BV25,BW25,CA25)&gt;0,SUM(BV25,BW25,CA25),"")</f>
        <v>73.900000000000006</v>
      </c>
      <c r="CC25" s="19">
        <v>18.8</v>
      </c>
      <c r="CD25" s="19">
        <v>7.6</v>
      </c>
      <c r="CE25" s="19">
        <v>0.6</v>
      </c>
      <c r="CF25" s="19">
        <v>0</v>
      </c>
      <c r="CG25" s="19">
        <v>18.2</v>
      </c>
      <c r="CH25" s="19">
        <v>3.2</v>
      </c>
      <c r="CI25" s="19">
        <v>1.6</v>
      </c>
      <c r="CJ25" s="19">
        <v>0</v>
      </c>
      <c r="CK25" s="19">
        <v>16.600000000000001</v>
      </c>
      <c r="CL25" s="19">
        <v>7.3</v>
      </c>
      <c r="CM25" s="19">
        <v>0.2</v>
      </c>
      <c r="CN25" s="19">
        <v>0</v>
      </c>
      <c r="CO25" s="19"/>
      <c r="CP25" s="19"/>
      <c r="CQ25" s="19"/>
      <c r="CR25" s="19"/>
      <c r="CS25" s="19"/>
      <c r="CT25" s="19"/>
      <c r="CU25" s="19"/>
      <c r="CV25" s="19"/>
      <c r="CW25" s="27"/>
      <c r="CX25" s="40">
        <f>IF(SUM(CD25,CH25)&gt;0,SUM(CD25,CH25),"")</f>
        <v>10.8</v>
      </c>
      <c r="CY25" s="40">
        <f>IF(SUM(CC25:CD25,CF25:CH25,CJ25)-CE25-CI25&gt;0,SUM(CC25:CD25,CF25:CH25,CJ25)-CE25-CI25,"")</f>
        <v>45.599999999999994</v>
      </c>
      <c r="CZ25" s="40">
        <f>IF(SUM(CK25:CL25,CN25)-CM25&gt;0,SUM(CK25:CL25,CN25)-CM25,"")</f>
        <v>23.700000000000003</v>
      </c>
      <c r="DA25" s="40">
        <f>IF(SUM(CD25,CH25,CL25)&gt;0,SUM(CD25,CH25,CL25),"")</f>
        <v>18.100000000000001</v>
      </c>
      <c r="DB25" s="40">
        <f>IF(SUM(CY25,CZ25)&gt;0,SUM(CY25,CZ25),"")</f>
        <v>69.3</v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>
        <f>IF(SUM(CY25,CZ25,DD25)&gt;0,SUM(CY25,CZ25,DD25),"")</f>
        <v>69.3</v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18.75</v>
      </c>
      <c r="QH25" s="22">
        <f>IF($CW25="P",CD25,(CD25+BA25)/2)</f>
        <v>7.6</v>
      </c>
      <c r="QI25" s="22">
        <f>IF($CW25="P",CE25,(CE25+BB25)/2)</f>
        <v>0.6</v>
      </c>
      <c r="QJ25" s="22">
        <f>IF($CW25="P",CF25,(CF25+BC25)/2)</f>
        <v>0</v>
      </c>
      <c r="QK25" s="22">
        <f>IF($CW25="P",CG25,(CG25+BD25)/2)</f>
        <v>18.350000000000001</v>
      </c>
      <c r="QL25" s="22">
        <f>IF($CW25="P",CH25,(CH25+BE25)/2)</f>
        <v>5.4</v>
      </c>
      <c r="QM25" s="22">
        <f>IF($CW25="P",CI25,(CI25+BF25)/2)</f>
        <v>1.2000000000000002</v>
      </c>
      <c r="QN25" s="22">
        <f>IF($CW25="P",CJ25,(CJ25+BG25)/2)</f>
        <v>0</v>
      </c>
      <c r="QO25" s="22">
        <f>IF($CW25="P",CK25,(CK25+BH25)/2)</f>
        <v>16.5</v>
      </c>
      <c r="QP25" s="22">
        <f>IF($CW25="P",CL25,(CL25+BI25)/2)</f>
        <v>7.3</v>
      </c>
      <c r="QQ25" s="22">
        <f>IF($CW25="P",CM25,(CM25+BJ25)/2)</f>
        <v>0.5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13</v>
      </c>
      <c r="RC25" s="40">
        <f>IF(SUM(QG25:QH25,QJ25:QL25,QN25)-QI25-QM25&gt;0,SUM(QG25:QH25,QJ25:QL25,QN25)-QI25-QM25,"")</f>
        <v>48.3</v>
      </c>
      <c r="RD25" s="40">
        <f>IF(SUM(QO25:QP25,QR25)-QQ25&gt;0,SUM(QO25:QP25,QR25)-QQ25,"")</f>
        <v>23.3</v>
      </c>
      <c r="RE25" s="40">
        <f>IF(SUM(QH25,QL25,QP25)&gt;0,SUM(QH25,QL25,QP25),"")</f>
        <v>20.3</v>
      </c>
      <c r="RF25" s="40">
        <f>IF(SUM(RC25,RD25)&gt;0,SUM(RC25,RD25),"")</f>
        <v>71.599999999999994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71.599999999999994</v>
      </c>
    </row>
    <row r="26" spans="1:477" x14ac:dyDescent="0.2">
      <c r="A26" s="4" cm="1">
        <f t="array" ref="A26">IF(AND(J26&lt;&gt;"",J26&lt;&gt;"No DD"),SUMPRODUCT((J$4:J$40&lt;&gt;"")*(J$4:J$40&lt;&gt;"No DD")*(F$4:F$40&gt;F26))+1,IF(J26="No DD",SUMPRODUCT((J$4:J$40="No DD")*(F$4:F$40&gt;F26))+1+SUMPRODUCT((J$4:J$40&lt;&gt;"")*(J$4:J$40&lt;&gt;"No DD")),""))</f>
        <v>23</v>
      </c>
      <c r="B26" s="4" cm="1">
        <f t="array" ref="B26">IF(AND(J26&lt;&gt;"",J26&lt;&gt;"No DD",G26=""),SUMPRODUCT((J$4:J$40&lt;&gt;"")*(J$4:J$40&lt;&gt;"No DD")*(G$4:G$40="")*(F$4:F$40&gt;F26))+1,IF(J26="No DD",SUMPRODUCT((J$4:J$40="No DD")*(F$4:F$40&gt;F26)*(G$4:G$40=""))+1+SUMPRODUCT((J$4:J$40&lt;&gt;"")*(G$4:G$40="")*(J$4:J$40&lt;&gt;"No DD")),""))</f>
        <v>16</v>
      </c>
      <c r="C26" s="5" t="s">
        <v>145</v>
      </c>
      <c r="D26" s="4" t="s">
        <v>3</v>
      </c>
      <c r="E26" s="4">
        <v>2006</v>
      </c>
      <c r="F26" s="9">
        <f>SUM(L26:T26)+SUM(L26:Q26)*0.0000001+SUM(L26)*0.0000000000001</f>
        <v>115.10000709000487</v>
      </c>
      <c r="G26" s="66"/>
      <c r="H26" s="3" t="str">
        <f>IF(OR(AND(AR26&gt;=AY$42,AS26&gt;=AY$46,AR26&lt;&gt;"",AQ26=""),AND(AW26&gt;=AY$42,AX26&gt;=AY$46,AW26&lt;&gt;"",AQ26=""),AND(BU26&gt;=CB$42,BV26&gt;=CB$46,BU26&lt;&gt;"",BT26=""),AND(BZ26&gt;=CB$42,CA26&gt;=CB$46,BZ26&lt;&gt;"",BT26=""),AND(CX26&gt;=DE$42,CY26&gt;=DE$46,CX26&lt;&gt;"",CW26=""),AND(DC26&gt;=DE$42,DD26&gt;=DE$46,DC26&lt;&gt;""),AND(EC26&gt;=EJ$42,ED26&gt;=EJ$46,EC26&lt;&gt;""),AND(EH26&gt;=EJ$42,EI26&gt;=EJ$46,EH26&lt;&gt;""),AND(FE26&gt;=FL$42,FF26&gt;=FL$46,FE26&lt;&gt;""),AND(FJ26&gt;=FL$42,FK26&gt;=FL$46,FJ26&lt;&gt;""),AND(GG26&gt;=GN$42,GH26&gt;=GN$46,GG26&lt;&gt;""),AND(GL26&gt;=GN$42,GM26&gt;=GN$46,GL26&lt;&gt;""),AND(HI26&gt;=HP$42,HJ26&gt;=HP$46,HI26&lt;&gt;""),AND(HN26&gt;=HP$42,HO26&gt;=HP$46,HN26&lt;&gt;""),AND(IK26&gt;=IR$42,IL26&gt;=IR$46,IK26&lt;&gt;""),AND(IP26&gt;=IR$42,IQ26&gt;=IR$46,IP26&lt;&gt;""),AND(JM26&gt;=JT$42,JN26&gt;=JT$46,JM26&lt;&gt;""),AND(JR26&gt;=JT$42,JS26&gt;=JT$46,JR26&lt;&gt;""),AND(KO26&gt;=KV$42,KP26&gt;=KV$46,KO26&lt;&gt;""),AND(KT26&gt;=KV$42,KU26&gt;=KV$46,KT26&lt;&gt;""),AND(LQ26&gt;=LX$42,LR26&gt;=LX$46,LQ26&lt;&gt;""),AND(LV26&gt;=LX$42,LW26&gt;=LX$46,LV26&lt;&gt;""),AND(MS26&gt;=MZ$42,MT26&gt;=MZ$46,MS26&lt;&gt;""),AND(MX26&gt;=MZ$42,MY26&gt;=MZ$46,MX26&lt;&gt;""),AND(NU26&gt;=OB$42,NV26&gt;=OB$46,NU26&lt;&gt;""),AND(NZ26&gt;=OB$42,OA26&gt;=OB$46,NZ26&lt;&gt;""),AND(OW26&gt;=PD$42,OX26&gt;=PD$46,OW26&lt;&gt;""),AND(PB26&gt;=PD$42,PC26&gt;=PD$46,PB26&lt;&gt;""),AND(PY26&gt;=QF$42,PZ26&gt;=QF$46,PY26&lt;&gt;""),AND(QD26&gt;=QF$42,QE26&gt;=QF$46,QD26&lt;&gt;"")),"P","")</f>
        <v>P</v>
      </c>
      <c r="I26" s="3" t="str">
        <f>IF(OR(AND(AS26&gt;=AY$46,AS26&lt;&gt;"",AQ26=""),AND(AX26&gt;=AY$46,AX26&lt;&gt;"",AQ26=""),AND(BV26&gt;=CB$46,BV26&lt;&gt;"",BT26=""),AND(CA26&gt;=CB$46,CA26&lt;&gt;"",BT26=""),AND(CY26&gt;=DE$46,CY26&lt;&gt;"",CW26=""),AND(DD26&gt;=DE$46,DD26&lt;&gt;"",CW26=""),AND(ED26&gt;=EJ$46,ED26&lt;&gt;""),AND(EI26&gt;=EJ$46,EI26&lt;&gt;""),AND(FF26&gt;=FL$46,FF26&lt;&gt;""),AND(FK26&gt;=FL$46,FK26&lt;&gt;""),AND(GH26&gt;=GN$46,GH26&lt;&gt;""),AND(GM26&gt;=GN$46,GM26&lt;&gt;""),AND(HJ26&gt;=HP$46,HJ26&lt;&gt;""),AND(HO26&gt;=HP$46,HO26&lt;&gt;""),AND(IL26&gt;=IR$46,IL26&lt;&gt;""),AND(IQ26&gt;=IR$46,IQ26&lt;&gt;""),AND(JN26&gt;=JT$46,JN26&lt;&gt;""),AND(JS26&gt;=JT$46,JS26&lt;&gt;""),AND(KP26&gt;=KV$46,KP26&lt;&gt;""),AND(KU26&gt;=KV$46,KU26&lt;&gt;""),AND(LR26&gt;=LX$46,LR26&lt;&gt;""),AND(LW26&gt;=LX$46,LW26&lt;&gt;""),AND(MT26&gt;=MZ$46,MT26&lt;&gt;""),AND(MY26&gt;=MZ$46,MY26&lt;&gt;""),AND(NV26&gt;=OB$46,NV26&lt;&gt;""),AND(OA26&gt;=OB$46,OA26&lt;&gt;""),AND(OX26&gt;=PD$46,OX26&lt;&gt;""),AND(PC26&gt;=PD$46,PC26&lt;&gt;""),AND(PZ26&gt;=QF$46,PZ26&lt;&gt;""),AND(QE26&gt;=QF$46,QE26&lt;&gt;"")),"P","")</f>
        <v>P</v>
      </c>
      <c r="J26" s="36" t="str">
        <f>IF(AND(I26="P",H26=""),"No DD",IF(OR(AND(AU26&gt;=AY$45,AV26&gt;=AY$49,AU26&lt;&gt;"",AQ26=""),AND(BX26&gt;=CB$45,BY26&gt;=CB$49,BX26&lt;&gt;"",BT26=""),AND(DA26&gt;=DE$45,DB26&gt;=DE$49,DA26&lt;&gt;"",CW26=""),AND(EF26&gt;=EJ$45,EG26&gt;=EJ$49,EF26&lt;&gt;""),AND(FH26&gt;=FL$45,FI26&gt;=FL$49,FH26&lt;&gt;""),AND(GJ26&gt;=GN$45,GK26&gt;=GN$49,GJ26&lt;&gt;""),AND(HL26&gt;=HP$45,HM26&gt;=HP$49,HL26&lt;&gt;""),AND(IN26&gt;=IR$45,IO26&gt;=IR$49,IN26&lt;&gt;""),AND(JP26&gt;=JT$45,JQ26&gt;=JT$49,JP26&lt;&gt;""),AND(KR26&gt;=KV$45,KS26&gt;=KV$49,KR26&lt;&gt;""),AND(LT26&gt;=LX$45,LU26&gt;=LX$49,LT26&lt;&gt;""),AND(MV26&gt;=MZ$45,MW26&gt;=MZ$49,MV26&lt;&gt;""),AND(NX26&gt;=OB$45,NY26&gt;=OB$49,NX26&lt;&gt;""),AND(OZ26&gt;=PD$45,PA26&gt;=PD$49,OZ26&lt;&gt;""),AND(QB26&gt;=QF$45,QC26&gt;=QF$49,QB26&lt;&gt;"")),"Merit",IF(OR(AND(AU26&gt;=AY$44,AV26&gt;=AY$48,AU26&lt;&gt;"",AQ26=""),AND(BX26&gt;=CB$44,BY26&gt;=CB$48,BX26&lt;&gt;"",BT26=""),AND(DA26&gt;=DE$44,DB26&gt;=DE$48,DA26&lt;&gt;"",CW26=""),AND(EF26&gt;=EJ$44,EG26&gt;=EJ$48,EF26&lt;&gt;""),AND(FH26&gt;=FL$44,FI26&gt;=FL$48,FH26&lt;&gt;""),AND(GJ26&gt;=GN$44,GK26&gt;=GN$48,GJ26&lt;&gt;""),AND(HL26&gt;=HP$44,HM26&gt;=HP$48,HL26&lt;&gt;""),AND(IN26&gt;=IR$44,IO26&gt;=IR$48,IN26&lt;&gt;""),AND(JP26&gt;=JT$44,JQ26&gt;=JT$48,JP26&lt;&gt;""),AND(KR26&gt;=KV$44,KS26&gt;=KV$48,KR26&lt;&gt;""),AND(LT26&gt;=LX$44,LU26&gt;=LX$48,LT26&lt;&gt;""),AND(MV26&gt;=MZ$44,MW26&gt;=MZ$48,MV26&lt;&gt;""),AND(NX26&gt;=OB$44,NY26&gt;=OB$48,NX26&lt;&gt;""),AND(OZ26&gt;=PD$44,PA26&gt;=PD$48,OZ26&lt;&gt;""),AND(QB26&gt;=QF$44,QC26&gt;=QF$48,QB26&lt;&gt;"")),"Excellence",IF(K26="P","Worlds Team",IF(H26="P","National Team","")))))</f>
        <v>National Team</v>
      </c>
      <c r="K26" s="3" t="str">
        <f>IF(OR(AND(AU26&gt;=AY$43,AV26&gt;=AY$47,AU26&lt;&gt;"",AQ26=""),AND(BX26&gt;=CB$43,BY26&gt;=CB$47,BX26&lt;&gt;"",BT26=""),AND(DA26&gt;=DE$43,DB26&gt;=DE$47,DA26&lt;&gt;"",CW26=""),AND(EF26&gt;=EJ$43,EG26&gt;=EJ$47,EF26&lt;&gt;""),AND(FH26&gt;=FL$43,FI26&gt;=FL$47,FH26&lt;&gt;""),AND(GJ26&gt;=GN$43,GK26&gt;=GN$47,GJ26&lt;&gt;""),AND(HL26&gt;=HP$43,HM26&gt;=HP$47,HL26&lt;&gt;""),AND(IN26&gt;=IR$43,IO26&gt;=IR$47,IN26&lt;&gt;""),AND(JP26&gt;=JT$43,JQ26&gt;=JT$47,JP26&lt;&gt;""),AND(KR26&gt;=KV$43,KS26&gt;=KV$47,KR26&lt;&gt;""),AND(LT26&gt;=LX$43,LU26&gt;=LX$47,LT26&lt;&gt;""),AND(MV26&gt;=MZ$43,MW26&gt;=MZ$47,MV26&lt;&gt;""),AND(NX26&gt;=OB$43,NY26&gt;=OB$47,NX26&lt;&gt;""),AND(OZ26&gt;=PD$43,PA26&gt;=PD$47,OZ26&lt;&gt;""),AND(QB26&gt;=QF$43,QC26&gt;=QF$47,QB26&lt;&gt;"")),"P","")</f>
        <v/>
      </c>
      <c r="L26" s="8">
        <f>IF(COUNT(AS26,BV26,CY26)&gt;0,LARGE((AS26,BV26,CY26),1),0)</f>
        <v>48.800000000000004</v>
      </c>
      <c r="M26" s="8" t="str">
        <f>IF(L26=0,"",IF(L26=CY26,$CC$1,IF(L26=BV26,$AZ$1,IF(L26=AS26,$W$1,""))))</f>
        <v>2023 3rd Domestic Trial</v>
      </c>
      <c r="N26" s="8">
        <f>IF(COUNT(AS26,BV26,CY26)&gt;1,LARGE((AS26,BV26,CY26),2),0)</f>
        <v>0</v>
      </c>
      <c r="O26" s="8" t="str">
        <f>IF(N26=0,"",IF(N26=CY26,$CC$1,IF(N26=BV26,$AZ$1,IF(N26=AS26,$W$1,""))))</f>
        <v/>
      </c>
      <c r="P26" s="8">
        <f>IF(COUNT(AT26,BW26,CZ26)&gt;0,LARGE((AT26,BW26,CZ26),1),0)</f>
        <v>22.1</v>
      </c>
      <c r="Q26" s="8" t="str">
        <f>IF(P26=0,"",IF(P26=CZ26,$CC$1,IF(P26=BW26,$AZ$1,IF(P26=AT26,$W$1,""))))</f>
        <v>2023 3rd Domestic Trial</v>
      </c>
      <c r="R26" s="8">
        <f>IF(MAX(AX26,CA26,DD26)&gt;0,MAX(AX26,CA26,DD26),0)</f>
        <v>44.199999999999996</v>
      </c>
      <c r="S26" s="8" t="str">
        <f>IF(R26=0,"",IF(R26=DD26,$CC$1,IF(R26=CA26,$AZ$1,IF(R26=AX26,$W$1,""))))</f>
        <v>2023 3rd Domestic Trial</v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>
        <v>18.399999999999999</v>
      </c>
      <c r="X26" s="19">
        <v>6.4</v>
      </c>
      <c r="Y26" s="19">
        <v>0.6</v>
      </c>
      <c r="Z26" s="19">
        <v>0</v>
      </c>
      <c r="AA26" s="19">
        <v>18.600000000000001</v>
      </c>
      <c r="AB26" s="19">
        <v>6.8000000000000007</v>
      </c>
      <c r="AC26" s="19">
        <v>0.8</v>
      </c>
      <c r="AD26" s="19">
        <v>0</v>
      </c>
      <c r="AE26" s="19">
        <v>16.100000000000001</v>
      </c>
      <c r="AF26" s="19">
        <v>6.8000000000000007</v>
      </c>
      <c r="AG26" s="19">
        <v>0.8</v>
      </c>
      <c r="AH26" s="19">
        <v>0</v>
      </c>
      <c r="AI26" s="19">
        <v>18</v>
      </c>
      <c r="AJ26" s="19">
        <v>6.4</v>
      </c>
      <c r="AK26" s="19">
        <v>0</v>
      </c>
      <c r="AL26" s="19">
        <v>0</v>
      </c>
      <c r="AM26" s="19">
        <v>17.399999999999999</v>
      </c>
      <c r="AN26" s="19">
        <v>2.4</v>
      </c>
      <c r="AO26" s="19">
        <v>0</v>
      </c>
      <c r="AP26" s="19">
        <v>0</v>
      </c>
      <c r="AQ26" s="27"/>
      <c r="AR26" s="40">
        <f>IF(SUM(X26,AB26)&gt;0,SUM(X26,AB26),"")</f>
        <v>13.200000000000001</v>
      </c>
      <c r="AS26" s="40">
        <f>IF(SUM(W26:X26,Z26:AB26,AD26)-Y26-AC26&gt;0,SUM(W26:X26,Z26:AB26,AD26)-Y26-AC26,"")</f>
        <v>48.800000000000004</v>
      </c>
      <c r="AT26" s="40">
        <f>IF(SUM(AE26:AF26,AH26)-AG26&gt;0,SUM(AE26:AF26,AH26)-AG26,"")</f>
        <v>22.1</v>
      </c>
      <c r="AU26" s="40">
        <f>IF(SUM(X26,AB26,AF26)&gt;0,SUM(X26,AB26,AF26),"")</f>
        <v>20</v>
      </c>
      <c r="AV26" s="40">
        <f>IF(SUM(AS26,AT26)&gt;0,SUM(AS26,AT26),"")</f>
        <v>70.900000000000006</v>
      </c>
      <c r="AW26" s="40">
        <f>IF(SUM(AJ26,AN26)&gt;0,SUM(AJ26,AN26),"")</f>
        <v>8.8000000000000007</v>
      </c>
      <c r="AX26" s="40">
        <f>IF(SUM(AI26:AJ26,AL26:AN26,AP26)-SUM(AK26,AO26)&gt;0,SUM(AI26:AJ26,AL26:AN26,AP26)-SUM(AK26,AO26),"")</f>
        <v>44.199999999999996</v>
      </c>
      <c r="AY26" s="40">
        <f>IF(SUM(AS26,AT26,AX26)&gt;0,SUM(AS26,AT26,AX26),"")</f>
        <v>115.1</v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>IF(SUM(BA26,BE26)&gt;0,SUM(BA26,BE26),"")</f>
        <v/>
      </c>
      <c r="BV26" s="11" t="str">
        <f>IF(SUM(AZ26:BA26,BC26:BE26,BG26)-BB26-BF26&gt;0,SUM(AZ26:BA26,BC26:BE26,BG26)-BB26-BF26,"")</f>
        <v/>
      </c>
      <c r="BW26" s="11" t="str">
        <f>IF(SUM(BH26:BI26,BK26)-BJ26&gt;0,SUM(BH26:BI26,BK26)-BJ26,"")</f>
        <v/>
      </c>
      <c r="BX26" s="11" t="str">
        <f>IF(SUM(BA26,BE26,BI26)&gt;0,SUM(BA26,BE26,BI26),"")</f>
        <v/>
      </c>
      <c r="BY26" s="11" t="str">
        <f>IF(SUM(BV26,BW26)&gt;0,SUM(BV26,BW26),"")</f>
        <v/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 t="str">
        <f>IF(SUM(BV26,BW26,CA26)&gt;0,SUM(BV26,BW26,CA26),"")</f>
        <v/>
      </c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 t="str">
        <f>IF(SUM(CD26,CH26)&gt;0,SUM(CD26,CH26),"")</f>
        <v/>
      </c>
      <c r="CY26" s="40" t="str">
        <f>IF(SUM(CC26:CD26,CF26:CH26,CJ26)-CE26-CI26&gt;0,SUM(CC26:CD26,CF26:CH26,CJ26)-CE26-CI26,"")</f>
        <v/>
      </c>
      <c r="CZ26" s="40" t="str">
        <f>IF(SUM(CK26:CL26,CN26)-CM26&gt;0,SUM(CK26:CL26,CN26)-CM26,"")</f>
        <v/>
      </c>
      <c r="DA26" s="40" t="str">
        <f>IF(SUM(CD26,CH26,CL26)&gt;0,SUM(CD26,CH26,CL26),"")</f>
        <v/>
      </c>
      <c r="DB26" s="40" t="str">
        <f>IF(SUM(CY26,CZ26)&gt;0,SUM(CY26,CZ26),"")</f>
        <v/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 t="str">
        <f>IF(SUM(CY26,CZ26,DD26)&gt;0,SUM(CY26,CZ26,DD26),"")</f>
        <v/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0</v>
      </c>
      <c r="QH26" s="22">
        <f>IF($CW26="P",CD26,(CD26+BA26)/2)</f>
        <v>0</v>
      </c>
      <c r="QI26" s="22">
        <f>IF($CW26="P",CE26,(CE26+BB26)/2)</f>
        <v>0</v>
      </c>
      <c r="QJ26" s="22">
        <f>IF($CW26="P",CF26,(CF26+BC26)/2)</f>
        <v>0</v>
      </c>
      <c r="QK26" s="22">
        <f>IF($CW26="P",CG26,(CG26+BD26)/2)</f>
        <v>0</v>
      </c>
      <c r="QL26" s="22">
        <f>IF($CW26="P",CH26,(CH26+BE26)/2)</f>
        <v>0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0</v>
      </c>
      <c r="QP26" s="22">
        <f>IF($CW26="P",CL26,(CL26+BI26)/2)</f>
        <v>0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 t="str">
        <f>IF(SUM(QH26,QL26)&gt;0,SUM(QH26,QL26),"")</f>
        <v/>
      </c>
      <c r="RC26" s="40" t="str">
        <f>IF(SUM(QG26:QH26,QJ26:QL26,QN26)-QI26-QM26&gt;0,SUM(QG26:QH26,QJ26:QL26,QN26)-QI26-QM26,"")</f>
        <v/>
      </c>
      <c r="RD26" s="40" t="str">
        <f>IF(SUM(QO26:QP26,QR26)-QQ26&gt;0,SUM(QO26:QP26,QR26)-QQ26,"")</f>
        <v/>
      </c>
      <c r="RE26" s="40" t="str">
        <f>IF(SUM(QH26,QL26,QP26)&gt;0,SUM(QH26,QL26,QP26),"")</f>
        <v/>
      </c>
      <c r="RF26" s="40" t="str">
        <f>IF(SUM(RC26,RD26)&gt;0,SUM(RC26,RD26),"")</f>
        <v/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 t="str">
        <f>IF(SUM(RC26,RD26,RH26)&gt;0,SUM(RC26,RD26,RH26),"")</f>
        <v/>
      </c>
    </row>
    <row r="27" spans="1:477" x14ac:dyDescent="0.2">
      <c r="A27" s="4" cm="1">
        <f t="array" ref="A27">IF(AND(J27&lt;&gt;"",J27&lt;&gt;"No DD"),SUMPRODUCT((J$4:J$40&lt;&gt;"")*(J$4:J$40&lt;&gt;"No DD")*(F$4:F$40&gt;F27))+1,IF(J27="No DD",SUMPRODUCT((J$4:J$40="No DD")*(F$4:F$40&gt;F27))+1+SUMPRODUCT((J$4:J$40&lt;&gt;"")*(J$4:J$40&lt;&gt;"No DD")),""))</f>
        <v>24</v>
      </c>
      <c r="B27" s="4" cm="1">
        <f t="array" ref="B27">IF(AND(J27&lt;&gt;"",J27&lt;&gt;"No DD",G27=""),SUMPRODUCT((J$4:J$40&lt;&gt;"")*(J$4:J$40&lt;&gt;"No DD")*(G$4:G$40="")*(F$4:F$40&gt;F27))+1,IF(J27="No DD",SUMPRODUCT((J$4:J$40="No DD")*(F$4:F$40&gt;F27)*(G$4:G$40=""))+1+SUMPRODUCT((J$4:J$40&lt;&gt;"")*(G$4:G$40="")*(J$4:J$40&lt;&gt;"No DD")),""))</f>
        <v>17</v>
      </c>
      <c r="C27" s="5" t="s">
        <v>121</v>
      </c>
      <c r="D27" s="4" t="s">
        <v>4</v>
      </c>
      <c r="E27" s="4">
        <v>2004</v>
      </c>
      <c r="F27" s="9">
        <f>SUM(L27:T27)+SUM(L27:Q27)*0.0000001+SUM(L27)*0.0000000000001</f>
        <v>114.7000066700044</v>
      </c>
      <c r="G27" s="66"/>
      <c r="H27" s="3" t="str">
        <f>IF(OR(AND(AR27&gt;=AY$42,AS27&gt;=AY$46,AR27&lt;&gt;"",AQ27=""),AND(AW27&gt;=AY$42,AX27&gt;=AY$46,AW27&lt;&gt;"",AQ27=""),AND(BU27&gt;=CB$42,BV27&gt;=CB$46,BU27&lt;&gt;"",BT27=""),AND(BZ27&gt;=CB$42,CA27&gt;=CB$46,BZ27&lt;&gt;"",BT27=""),AND(CX27&gt;=DE$42,CY27&gt;=DE$46,CX27&lt;&gt;"",CW27=""),AND(DC27&gt;=DE$42,DD27&gt;=DE$46,DC27&lt;&gt;""),AND(EC27&gt;=EJ$42,ED27&gt;=EJ$46,EC27&lt;&gt;""),AND(EH27&gt;=EJ$42,EI27&gt;=EJ$46,EH27&lt;&gt;""),AND(FE27&gt;=FL$42,FF27&gt;=FL$46,FE27&lt;&gt;""),AND(FJ27&gt;=FL$42,FK27&gt;=FL$46,FJ27&lt;&gt;""),AND(GG27&gt;=GN$42,GH27&gt;=GN$46,GG27&lt;&gt;""),AND(GL27&gt;=GN$42,GM27&gt;=GN$46,GL27&lt;&gt;""),AND(HI27&gt;=HP$42,HJ27&gt;=HP$46,HI27&lt;&gt;""),AND(HN27&gt;=HP$42,HO27&gt;=HP$46,HN27&lt;&gt;""),AND(IK27&gt;=IR$42,IL27&gt;=IR$46,IK27&lt;&gt;""),AND(IP27&gt;=IR$42,IQ27&gt;=IR$46,IP27&lt;&gt;""),AND(JM27&gt;=JT$42,JN27&gt;=JT$46,JM27&lt;&gt;""),AND(JR27&gt;=JT$42,JS27&gt;=JT$46,JR27&lt;&gt;""),AND(KO27&gt;=KV$42,KP27&gt;=KV$46,KO27&lt;&gt;""),AND(KT27&gt;=KV$42,KU27&gt;=KV$46,KT27&lt;&gt;""),AND(LQ27&gt;=LX$42,LR27&gt;=LX$46,LQ27&lt;&gt;""),AND(LV27&gt;=LX$42,LW27&gt;=LX$46,LV27&lt;&gt;""),AND(MS27&gt;=MZ$42,MT27&gt;=MZ$46,MS27&lt;&gt;""),AND(MX27&gt;=MZ$42,MY27&gt;=MZ$46,MX27&lt;&gt;""),AND(NU27&gt;=OB$42,NV27&gt;=OB$46,NU27&lt;&gt;""),AND(NZ27&gt;=OB$42,OA27&gt;=OB$46,NZ27&lt;&gt;""),AND(OW27&gt;=PD$42,OX27&gt;=PD$46,OW27&lt;&gt;""),AND(PB27&gt;=PD$42,PC27&gt;=PD$46,PB27&lt;&gt;""),AND(PY27&gt;=QF$42,PZ27&gt;=QF$46,PY27&lt;&gt;""),AND(QD27&gt;=QF$42,QE27&gt;=QF$46,QD27&lt;&gt;"")),"P","")</f>
        <v>P</v>
      </c>
      <c r="I27" s="3" t="str">
        <f>IF(OR(AND(AS27&gt;=AY$46,AS27&lt;&gt;"",AQ27=""),AND(AX27&gt;=AY$46,AX27&lt;&gt;"",AQ27=""),AND(BV27&gt;=CB$46,BV27&lt;&gt;"",BT27=""),AND(CA27&gt;=CB$46,CA27&lt;&gt;"",BT27=""),AND(CY27&gt;=DE$46,CY27&lt;&gt;"",CW27=""),AND(DD27&gt;=DE$46,DD27&lt;&gt;"",CW27=""),AND(ED27&gt;=EJ$46,ED27&lt;&gt;""),AND(EI27&gt;=EJ$46,EI27&lt;&gt;""),AND(FF27&gt;=FL$46,FF27&lt;&gt;""),AND(FK27&gt;=FL$46,FK27&lt;&gt;""),AND(GH27&gt;=GN$46,GH27&lt;&gt;""),AND(GM27&gt;=GN$46,GM27&lt;&gt;""),AND(HJ27&gt;=HP$46,HJ27&lt;&gt;""),AND(HO27&gt;=HP$46,HO27&lt;&gt;""),AND(IL27&gt;=IR$46,IL27&lt;&gt;""),AND(IQ27&gt;=IR$46,IQ27&lt;&gt;""),AND(JN27&gt;=JT$46,JN27&lt;&gt;""),AND(JS27&gt;=JT$46,JS27&lt;&gt;""),AND(KP27&gt;=KV$46,KP27&lt;&gt;""),AND(KU27&gt;=KV$46,KU27&lt;&gt;""),AND(LR27&gt;=LX$46,LR27&lt;&gt;""),AND(LW27&gt;=LX$46,LW27&lt;&gt;""),AND(MT27&gt;=MZ$46,MT27&lt;&gt;""),AND(MY27&gt;=MZ$46,MY27&lt;&gt;""),AND(NV27&gt;=OB$46,NV27&lt;&gt;""),AND(OA27&gt;=OB$46,OA27&lt;&gt;""),AND(OX27&gt;=PD$46,OX27&lt;&gt;""),AND(PC27&gt;=PD$46,PC27&lt;&gt;""),AND(PZ27&gt;=QF$46,PZ27&lt;&gt;""),AND(QE27&gt;=QF$46,QE27&lt;&gt;"")),"P","")</f>
        <v>P</v>
      </c>
      <c r="J27" s="36" t="str">
        <f>IF(AND(I27="P",H27=""),"No DD",IF(OR(AND(AU27&gt;=AY$45,AV27&gt;=AY$49,AU27&lt;&gt;"",AQ27=""),AND(BX27&gt;=CB$45,BY27&gt;=CB$49,BX27&lt;&gt;"",BT27=""),AND(DA27&gt;=DE$45,DB27&gt;=DE$49,DA27&lt;&gt;"",CW27=""),AND(EF27&gt;=EJ$45,EG27&gt;=EJ$49,EF27&lt;&gt;""),AND(FH27&gt;=FL$45,FI27&gt;=FL$49,FH27&lt;&gt;""),AND(GJ27&gt;=GN$45,GK27&gt;=GN$49,GJ27&lt;&gt;""),AND(HL27&gt;=HP$45,HM27&gt;=HP$49,HL27&lt;&gt;""),AND(IN27&gt;=IR$45,IO27&gt;=IR$49,IN27&lt;&gt;""),AND(JP27&gt;=JT$45,JQ27&gt;=JT$49,JP27&lt;&gt;""),AND(KR27&gt;=KV$45,KS27&gt;=KV$49,KR27&lt;&gt;""),AND(LT27&gt;=LX$45,LU27&gt;=LX$49,LT27&lt;&gt;""),AND(MV27&gt;=MZ$45,MW27&gt;=MZ$49,MV27&lt;&gt;""),AND(NX27&gt;=OB$45,NY27&gt;=OB$49,NX27&lt;&gt;""),AND(OZ27&gt;=PD$45,PA27&gt;=PD$49,OZ27&lt;&gt;""),AND(QB27&gt;=QF$45,QC27&gt;=QF$49,QB27&lt;&gt;"")),"Merit",IF(OR(AND(AU27&gt;=AY$44,AV27&gt;=AY$48,AU27&lt;&gt;"",AQ27=""),AND(BX27&gt;=CB$44,BY27&gt;=CB$48,BX27&lt;&gt;"",BT27=""),AND(DA27&gt;=DE$44,DB27&gt;=DE$48,DA27&lt;&gt;"",CW27=""),AND(EF27&gt;=EJ$44,EG27&gt;=EJ$48,EF27&lt;&gt;""),AND(FH27&gt;=FL$44,FI27&gt;=FL$48,FH27&lt;&gt;""),AND(GJ27&gt;=GN$44,GK27&gt;=GN$48,GJ27&lt;&gt;""),AND(HL27&gt;=HP$44,HM27&gt;=HP$48,HL27&lt;&gt;""),AND(IN27&gt;=IR$44,IO27&gt;=IR$48,IN27&lt;&gt;""),AND(JP27&gt;=JT$44,JQ27&gt;=JT$48,JP27&lt;&gt;""),AND(KR27&gt;=KV$44,KS27&gt;=KV$48,KR27&lt;&gt;""),AND(LT27&gt;=LX$44,LU27&gt;=LX$48,LT27&lt;&gt;""),AND(MV27&gt;=MZ$44,MW27&gt;=MZ$48,MV27&lt;&gt;""),AND(NX27&gt;=OB$44,NY27&gt;=OB$48,NX27&lt;&gt;""),AND(OZ27&gt;=PD$44,PA27&gt;=PD$48,OZ27&lt;&gt;""),AND(QB27&gt;=QF$44,QC27&gt;=QF$48,QB27&lt;&gt;"")),"Excellence",IF(K27="P","Worlds Team",IF(H27="P","National Team","")))))</f>
        <v>National Team</v>
      </c>
      <c r="K27" s="3" t="str">
        <f>IF(OR(AND(AU27&gt;=AY$43,AV27&gt;=AY$47,AU27&lt;&gt;"",AQ27=""),AND(BX27&gt;=CB$43,BY27&gt;=CB$47,BX27&lt;&gt;"",BT27=""),AND(DA27&gt;=DE$43,DB27&gt;=DE$47,DA27&lt;&gt;"",CW27=""),AND(EF27&gt;=EJ$43,EG27&gt;=EJ$47,EF27&lt;&gt;""),AND(FH27&gt;=FL$43,FI27&gt;=FL$47,FH27&lt;&gt;""),AND(GJ27&gt;=GN$43,GK27&gt;=GN$47,GJ27&lt;&gt;""),AND(HL27&gt;=HP$43,HM27&gt;=HP$47,HL27&lt;&gt;""),AND(IN27&gt;=IR$43,IO27&gt;=IR$47,IN27&lt;&gt;""),AND(JP27&gt;=JT$43,JQ27&gt;=JT$47,JP27&lt;&gt;""),AND(KR27&gt;=KV$43,KS27&gt;=KV$47,KR27&lt;&gt;""),AND(LT27&gt;=LX$43,LU27&gt;=LX$47,LT27&lt;&gt;""),AND(MV27&gt;=MZ$43,MW27&gt;=MZ$47,MV27&lt;&gt;""),AND(NX27&gt;=OB$43,NY27&gt;=OB$47,NX27&lt;&gt;""),AND(OZ27&gt;=PD$43,PA27&gt;=PD$47,OZ27&lt;&gt;""),AND(QB27&gt;=QF$43,QC27&gt;=QF$47,QB27&lt;&gt;"")),"P","")</f>
        <v/>
      </c>
      <c r="L27" s="8">
        <f>IF(COUNT(AS27,BV27,CY27)&gt;0,LARGE((AS27,BV27,CY27),1),0)</f>
        <v>43.999999999999993</v>
      </c>
      <c r="M27" s="8" t="str">
        <f>IF(L27=0,"",IF(L27=CY27,$CC$1,IF(L27=BV27,$AZ$1,IF(L27=AS27,$W$1,""))))</f>
        <v>2023 3rd Domestic Trial</v>
      </c>
      <c r="N27" s="8">
        <f>IF(COUNT(AS27,BV27,CY27)&gt;1,LARGE((AS27,BV27,CY27),2),0)</f>
        <v>0</v>
      </c>
      <c r="O27" s="8" t="str">
        <f>IF(N27=0,"",IF(N27=CY27,$CC$1,IF(N27=BV27,$AZ$1,IF(N27=AS27,$W$1,""))))</f>
        <v/>
      </c>
      <c r="P27" s="8">
        <f>IF(COUNT(AT27,BW27,CZ27)&gt;0,LARGE((AT27,BW27,CZ27),1),0)</f>
        <v>22.7</v>
      </c>
      <c r="Q27" s="8" t="str">
        <f>IF(P27=0,"",IF(P27=CZ27,$CC$1,IF(P27=BW27,$AZ$1,IF(P27=AT27,$W$1,""))))</f>
        <v>2023 3rd Domestic Trial</v>
      </c>
      <c r="R27" s="8">
        <f>IF(MAX(AX27,CA27,DD27)&gt;0,MAX(AX27,CA27,DD27),0)</f>
        <v>48</v>
      </c>
      <c r="S27" s="8" t="str">
        <f>IF(R27=0,"",IF(R27=DD27,$CC$1,IF(R27=CA27,$AZ$1,IF(R27=AX27,$W$1,""))))</f>
        <v>2023 3rd Domestic Trial</v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>
        <v>18.399999999999999</v>
      </c>
      <c r="X27" s="19">
        <v>6</v>
      </c>
      <c r="Y27" s="19">
        <v>0.6</v>
      </c>
      <c r="Z27" s="19">
        <v>0</v>
      </c>
      <c r="AA27" s="19">
        <v>17.399999999999999</v>
      </c>
      <c r="AB27" s="19">
        <v>2.8</v>
      </c>
      <c r="AC27" s="19">
        <v>0</v>
      </c>
      <c r="AD27" s="19">
        <v>0</v>
      </c>
      <c r="AE27" s="19">
        <v>19.2</v>
      </c>
      <c r="AF27" s="19">
        <v>3.5</v>
      </c>
      <c r="AG27" s="19">
        <v>0</v>
      </c>
      <c r="AH27" s="19">
        <v>0</v>
      </c>
      <c r="AI27" s="19">
        <v>18.600000000000001</v>
      </c>
      <c r="AJ27" s="19">
        <v>6</v>
      </c>
      <c r="AK27" s="19">
        <v>0.2</v>
      </c>
      <c r="AL27" s="19">
        <v>0</v>
      </c>
      <c r="AM27" s="19">
        <v>18.399999999999999</v>
      </c>
      <c r="AN27" s="19">
        <v>6</v>
      </c>
      <c r="AO27" s="19">
        <v>0.8</v>
      </c>
      <c r="AP27" s="19">
        <v>0</v>
      </c>
      <c r="AQ27" s="27"/>
      <c r="AR27" s="40">
        <f>IF(SUM(X27,AB27)&gt;0,SUM(X27,AB27),"")</f>
        <v>8.8000000000000007</v>
      </c>
      <c r="AS27" s="40">
        <f>IF(SUM(W27:X27,Z27:AB27,AD27)-Y27-AC27&gt;0,SUM(W27:X27,Z27:AB27,AD27)-Y27-AC27,"")</f>
        <v>43.999999999999993</v>
      </c>
      <c r="AT27" s="40">
        <f>IF(SUM(AE27:AF27,AH27)-AG27&gt;0,SUM(AE27:AF27,AH27)-AG27,"")</f>
        <v>22.7</v>
      </c>
      <c r="AU27" s="40">
        <f>IF(SUM(X27,AB27,AF27)&gt;0,SUM(X27,AB27,AF27),"")</f>
        <v>12.3</v>
      </c>
      <c r="AV27" s="40">
        <f>IF(SUM(AS27,AT27)&gt;0,SUM(AS27,AT27),"")</f>
        <v>66.699999999999989</v>
      </c>
      <c r="AW27" s="40">
        <f>IF(SUM(AJ27,AN27)&gt;0,SUM(AJ27,AN27),"")</f>
        <v>12</v>
      </c>
      <c r="AX27" s="40">
        <f>IF(SUM(AI27:AJ27,AL27:AN27,AP27)-SUM(AK27,AO27)&gt;0,SUM(AI27:AJ27,AL27:AN27,AP27)-SUM(AK27,AO27),"")</f>
        <v>48</v>
      </c>
      <c r="AY27" s="40">
        <f>IF(SUM(AS27,AT27,AX27)&gt;0,SUM(AS27,AT27,AX27),"")</f>
        <v>114.69999999999999</v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>IF(SUM(BA27,BE27)&gt;0,SUM(BA27,BE27),"")</f>
        <v/>
      </c>
      <c r="BV27" s="11" t="str">
        <f>IF(SUM(AZ27:BA27,BC27:BE27,BG27)-BB27-BF27&gt;0,SUM(AZ27:BA27,BC27:BE27,BG27)-BB27-BF27,"")</f>
        <v/>
      </c>
      <c r="BW27" s="11" t="str">
        <f>IF(SUM(BH27:BI27,BK27)-BJ27&gt;0,SUM(BH27:BI27,BK27)-BJ27,"")</f>
        <v/>
      </c>
      <c r="BX27" s="11" t="str">
        <f>IF(SUM(BA27,BE27,BI27)&gt;0,SUM(BA27,BE27,BI27),"")</f>
        <v/>
      </c>
      <c r="BY27" s="11" t="str">
        <f>IF(SUM(BV27,BW27)&gt;0,SUM(BV27,BW27),"")</f>
        <v/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 t="str">
        <f>IF(SUM(BV27,BW27,CA27)&gt;0,SUM(BV27,BW27,CA27),"")</f>
        <v/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0</v>
      </c>
      <c r="QH27" s="22">
        <f>IF($CW27="P",CD27,(CD27+BA27)/2)</f>
        <v>0</v>
      </c>
      <c r="QI27" s="22">
        <f>IF($CW27="P",CE27,(CE27+BB27)/2)</f>
        <v>0</v>
      </c>
      <c r="QJ27" s="22">
        <f>IF($CW27="P",CF27,(CF27+BC27)/2)</f>
        <v>0</v>
      </c>
      <c r="QK27" s="22">
        <f>IF($CW27="P",CG27,(CG27+BD27)/2)</f>
        <v>0</v>
      </c>
      <c r="QL27" s="22">
        <f>IF($CW27="P",CH27,(CH27+BE27)/2)</f>
        <v>0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0</v>
      </c>
      <c r="QP27" s="22">
        <f>IF($CW27="P",CL27,(CL27+BI27)/2)</f>
        <v>0</v>
      </c>
      <c r="QQ27" s="22">
        <f>IF($CW27="P",CM27,(CM27+BJ27)/2)</f>
        <v>0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 t="str">
        <f>IF(SUM(QH27,QL27)&gt;0,SUM(QH27,QL27),"")</f>
        <v/>
      </c>
      <c r="RC27" s="40" t="str">
        <f>IF(SUM(QG27:QH27,QJ27:QL27,QN27)-QI27-QM27&gt;0,SUM(QG27:QH27,QJ27:QL27,QN27)-QI27-QM27,"")</f>
        <v/>
      </c>
      <c r="RD27" s="40" t="str">
        <f>IF(SUM(QO27:QP27,QR27)-QQ27&gt;0,SUM(QO27:QP27,QR27)-QQ27,"")</f>
        <v/>
      </c>
      <c r="RE27" s="40" t="str">
        <f>IF(SUM(QH27,QL27,QP27)&gt;0,SUM(QH27,QL27,QP27),"")</f>
        <v/>
      </c>
      <c r="RF27" s="40" t="str">
        <f>IF(SUM(RC27,RD27)&gt;0,SUM(RC27,RD27),"")</f>
        <v/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 t="str">
        <f>IF(SUM(RC27,RD27,RH27)&gt;0,SUM(RC27,RD27,RH27),"")</f>
        <v/>
      </c>
    </row>
    <row r="28" spans="1:477" x14ac:dyDescent="0.2">
      <c r="A28" s="4" cm="1">
        <f t="array" ref="A28">IF(AND(J28&lt;&gt;"",J28&lt;&gt;"No DD"),SUMPRODUCT((J$4:J$40&lt;&gt;"")*(J$4:J$40&lt;&gt;"No DD")*(F$4:F$40&gt;F28))+1,IF(J28="No DD",SUMPRODUCT((J$4:J$40="No DD")*(F$4:F$40&gt;F28))+1+SUMPRODUCT((J$4:J$40&lt;&gt;"")*(J$4:J$40&lt;&gt;"No DD")),""))</f>
        <v>25</v>
      </c>
      <c r="B28" s="4" cm="1">
        <f t="array" ref="B28">IF(AND(J28&lt;&gt;"",J28&lt;&gt;"No DD",G28=""),SUMPRODUCT((J$4:J$40&lt;&gt;"")*(J$4:J$40&lt;&gt;"No DD")*(G$4:G$40="")*(F$4:F$40&gt;F28))+1,IF(J28="No DD",SUMPRODUCT((J$4:J$40="No DD")*(F$4:F$40&gt;F28)*(G$4:G$40=""))+1+SUMPRODUCT((J$4:J$40&lt;&gt;"")*(G$4:G$40="")*(J$4:J$40&lt;&gt;"No DD")),""))</f>
        <v>18</v>
      </c>
      <c r="C28" s="5" t="s">
        <v>153</v>
      </c>
      <c r="D28" s="4" t="s">
        <v>5</v>
      </c>
      <c r="E28" s="4">
        <v>2005</v>
      </c>
      <c r="F28" s="9">
        <f>SUM(L28:T28)+SUM(L28:Q28)*0.0000001+SUM(L28)*0.0000000000001</f>
        <v>111.20000688000489</v>
      </c>
      <c r="G28" s="66"/>
      <c r="H28" s="3" t="str">
        <f>IF(OR(AND(AR28&gt;=AY$42,AS28&gt;=AY$46,AR28&lt;&gt;"",AQ28=""),AND(AW28&gt;=AY$42,AX28&gt;=AY$46,AW28&lt;&gt;"",AQ28=""),AND(BU28&gt;=CB$42,BV28&gt;=CB$46,BU28&lt;&gt;"",BT28=""),AND(BZ28&gt;=CB$42,CA28&gt;=CB$46,BZ28&lt;&gt;"",BT28=""),AND(CX28&gt;=DE$42,CY28&gt;=DE$46,CX28&lt;&gt;"",CW28=""),AND(DC28&gt;=DE$42,DD28&gt;=DE$46,DC28&lt;&gt;""),AND(EC28&gt;=EJ$42,ED28&gt;=EJ$46,EC28&lt;&gt;""),AND(EH28&gt;=EJ$42,EI28&gt;=EJ$46,EH28&lt;&gt;""),AND(FE28&gt;=FL$42,FF28&gt;=FL$46,FE28&lt;&gt;""),AND(FJ28&gt;=FL$42,FK28&gt;=FL$46,FJ28&lt;&gt;""),AND(GG28&gt;=GN$42,GH28&gt;=GN$46,GG28&lt;&gt;""),AND(GL28&gt;=GN$42,GM28&gt;=GN$46,GL28&lt;&gt;""),AND(HI28&gt;=HP$42,HJ28&gt;=HP$46,HI28&lt;&gt;""),AND(HN28&gt;=HP$42,HO28&gt;=HP$46,HN28&lt;&gt;""),AND(IK28&gt;=IR$42,IL28&gt;=IR$46,IK28&lt;&gt;""),AND(IP28&gt;=IR$42,IQ28&gt;=IR$46,IP28&lt;&gt;""),AND(JM28&gt;=JT$42,JN28&gt;=JT$46,JM28&lt;&gt;""),AND(JR28&gt;=JT$42,JS28&gt;=JT$46,JR28&lt;&gt;""),AND(KO28&gt;=KV$42,KP28&gt;=KV$46,KO28&lt;&gt;""),AND(KT28&gt;=KV$42,KU28&gt;=KV$46,KT28&lt;&gt;""),AND(LQ28&gt;=LX$42,LR28&gt;=LX$46,LQ28&lt;&gt;""),AND(LV28&gt;=LX$42,LW28&gt;=LX$46,LV28&lt;&gt;""),AND(MS28&gt;=MZ$42,MT28&gt;=MZ$46,MS28&lt;&gt;""),AND(MX28&gt;=MZ$42,MY28&gt;=MZ$46,MX28&lt;&gt;""),AND(NU28&gt;=OB$42,NV28&gt;=OB$46,NU28&lt;&gt;""),AND(NZ28&gt;=OB$42,OA28&gt;=OB$46,NZ28&lt;&gt;""),AND(OW28&gt;=PD$42,OX28&gt;=PD$46,OW28&lt;&gt;""),AND(PB28&gt;=PD$42,PC28&gt;=PD$46,PB28&lt;&gt;""),AND(PY28&gt;=QF$42,PZ28&gt;=QF$46,PY28&lt;&gt;""),AND(QD28&gt;=QF$42,QE28&gt;=QF$46,QD28&lt;&gt;"")),"P","")</f>
        <v>P</v>
      </c>
      <c r="I28" s="3" t="str">
        <f>IF(OR(AND(AS28&gt;=AY$46,AS28&lt;&gt;"",AQ28=""),AND(AX28&gt;=AY$46,AX28&lt;&gt;"",AQ28=""),AND(BV28&gt;=CB$46,BV28&lt;&gt;"",BT28=""),AND(CA28&gt;=CB$46,CA28&lt;&gt;"",BT28=""),AND(CY28&gt;=DE$46,CY28&lt;&gt;"",CW28=""),AND(DD28&gt;=DE$46,DD28&lt;&gt;"",CW28=""),AND(ED28&gt;=EJ$46,ED28&lt;&gt;""),AND(EI28&gt;=EJ$46,EI28&lt;&gt;""),AND(FF28&gt;=FL$46,FF28&lt;&gt;""),AND(FK28&gt;=FL$46,FK28&lt;&gt;""),AND(GH28&gt;=GN$46,GH28&lt;&gt;""),AND(GM28&gt;=GN$46,GM28&lt;&gt;""),AND(HJ28&gt;=HP$46,HJ28&lt;&gt;""),AND(HO28&gt;=HP$46,HO28&lt;&gt;""),AND(IL28&gt;=IR$46,IL28&lt;&gt;""),AND(IQ28&gt;=IR$46,IQ28&lt;&gt;""),AND(JN28&gt;=JT$46,JN28&lt;&gt;""),AND(JS28&gt;=JT$46,JS28&lt;&gt;""),AND(KP28&gt;=KV$46,KP28&lt;&gt;""),AND(KU28&gt;=KV$46,KU28&lt;&gt;""),AND(LR28&gt;=LX$46,LR28&lt;&gt;""),AND(LW28&gt;=LX$46,LW28&lt;&gt;""),AND(MT28&gt;=MZ$46,MT28&lt;&gt;""),AND(MY28&gt;=MZ$46,MY28&lt;&gt;""),AND(NV28&gt;=OB$46,NV28&lt;&gt;""),AND(OA28&gt;=OB$46,OA28&lt;&gt;""),AND(OX28&gt;=PD$46,OX28&lt;&gt;""),AND(PC28&gt;=PD$46,PC28&lt;&gt;""),AND(PZ28&gt;=QF$46,PZ28&lt;&gt;""),AND(QE28&gt;=QF$46,QE28&lt;&gt;"")),"P","")</f>
        <v>P</v>
      </c>
      <c r="J28" s="36" t="str">
        <f>IF(AND(I28="P",H28=""),"No DD",IF(OR(AND(AU28&gt;=AY$45,AV28&gt;=AY$49,AU28&lt;&gt;"",AQ28=""),AND(BX28&gt;=CB$45,BY28&gt;=CB$49,BX28&lt;&gt;"",BT28=""),AND(DA28&gt;=DE$45,DB28&gt;=DE$49,DA28&lt;&gt;"",CW28=""),AND(EF28&gt;=EJ$45,EG28&gt;=EJ$49,EF28&lt;&gt;""),AND(FH28&gt;=FL$45,FI28&gt;=FL$49,FH28&lt;&gt;""),AND(GJ28&gt;=GN$45,GK28&gt;=GN$49,GJ28&lt;&gt;""),AND(HL28&gt;=HP$45,HM28&gt;=HP$49,HL28&lt;&gt;""),AND(IN28&gt;=IR$45,IO28&gt;=IR$49,IN28&lt;&gt;""),AND(JP28&gt;=JT$45,JQ28&gt;=JT$49,JP28&lt;&gt;""),AND(KR28&gt;=KV$45,KS28&gt;=KV$49,KR28&lt;&gt;""),AND(LT28&gt;=LX$45,LU28&gt;=LX$49,LT28&lt;&gt;""),AND(MV28&gt;=MZ$45,MW28&gt;=MZ$49,MV28&lt;&gt;""),AND(NX28&gt;=OB$45,NY28&gt;=OB$49,NX28&lt;&gt;""),AND(OZ28&gt;=PD$45,PA28&gt;=PD$49,OZ28&lt;&gt;""),AND(QB28&gt;=QF$45,QC28&gt;=QF$49,QB28&lt;&gt;"")),"Merit",IF(OR(AND(AU28&gt;=AY$44,AV28&gt;=AY$48,AU28&lt;&gt;"",AQ28=""),AND(BX28&gt;=CB$44,BY28&gt;=CB$48,BX28&lt;&gt;"",BT28=""),AND(DA28&gt;=DE$44,DB28&gt;=DE$48,DA28&lt;&gt;"",CW28=""),AND(EF28&gt;=EJ$44,EG28&gt;=EJ$48,EF28&lt;&gt;""),AND(FH28&gt;=FL$44,FI28&gt;=FL$48,FH28&lt;&gt;""),AND(GJ28&gt;=GN$44,GK28&gt;=GN$48,GJ28&lt;&gt;""),AND(HL28&gt;=HP$44,HM28&gt;=HP$48,HL28&lt;&gt;""),AND(IN28&gt;=IR$44,IO28&gt;=IR$48,IN28&lt;&gt;""),AND(JP28&gt;=JT$44,JQ28&gt;=JT$48,JP28&lt;&gt;""),AND(KR28&gt;=KV$44,KS28&gt;=KV$48,KR28&lt;&gt;""),AND(LT28&gt;=LX$44,LU28&gt;=LX$48,LT28&lt;&gt;""),AND(MV28&gt;=MZ$44,MW28&gt;=MZ$48,MV28&lt;&gt;""),AND(NX28&gt;=OB$44,NY28&gt;=OB$48,NX28&lt;&gt;""),AND(OZ28&gt;=PD$44,PA28&gt;=PD$48,OZ28&lt;&gt;""),AND(QB28&gt;=QF$44,QC28&gt;=QF$48,QB28&lt;&gt;"")),"Excellence",IF(K28="P","Worlds Team",IF(H28="P","National Team","")))))</f>
        <v>National Team</v>
      </c>
      <c r="K28" s="3" t="str">
        <f>IF(OR(AND(AU28&gt;=AY$43,AV28&gt;=AY$47,AU28&lt;&gt;"",AQ28=""),AND(BX28&gt;=CB$43,BY28&gt;=CB$47,BX28&lt;&gt;"",BT28=""),AND(DA28&gt;=DE$43,DB28&gt;=DE$47,DA28&lt;&gt;"",CW28=""),AND(EF28&gt;=EJ$43,EG28&gt;=EJ$47,EF28&lt;&gt;""),AND(FH28&gt;=FL$43,FI28&gt;=FL$47,FH28&lt;&gt;""),AND(GJ28&gt;=GN$43,GK28&gt;=GN$47,GJ28&lt;&gt;""),AND(HL28&gt;=HP$43,HM28&gt;=HP$47,HL28&lt;&gt;""),AND(IN28&gt;=IR$43,IO28&gt;=IR$47,IN28&lt;&gt;""),AND(JP28&gt;=JT$43,JQ28&gt;=JT$47,JP28&lt;&gt;""),AND(KR28&gt;=KV$43,KS28&gt;=KV$47,KR28&lt;&gt;""),AND(LT28&gt;=LX$43,LU28&gt;=LX$47,LT28&lt;&gt;""),AND(MV28&gt;=MZ$43,MW28&gt;=MZ$47,MV28&lt;&gt;""),AND(NX28&gt;=OB$43,NY28&gt;=OB$47,NX28&lt;&gt;""),AND(OZ28&gt;=PD$43,PA28&gt;=PD$47,OZ28&lt;&gt;""),AND(QB28&gt;=QF$43,QC28&gt;=QF$47,QB28&lt;&gt;"")),"P","")</f>
        <v/>
      </c>
      <c r="L28" s="8">
        <f>IF(COUNT(AS28,BV28,CY28)&gt;0,LARGE((AS28,BV28,CY28),1),0)</f>
        <v>49</v>
      </c>
      <c r="M28" s="8" t="str">
        <f>IF(L28=0,"",IF(L28=CY28,$CC$1,IF(L28=BV28,$AZ$1,IF(L28=AS28,$W$1,""))))</f>
        <v>2023 3rd Domestic Trial</v>
      </c>
      <c r="N28" s="8">
        <f>IF(COUNT(AS28,BV28,CY28)&gt;1,LARGE((AS28,BV28,CY28),2),0)</f>
        <v>0</v>
      </c>
      <c r="O28" s="8" t="str">
        <f>IF(N28=0,"",IF(N28=CY28,$CC$1,IF(N28=BV28,$AZ$1,IF(N28=AS28,$W$1,""))))</f>
        <v/>
      </c>
      <c r="P28" s="8">
        <f>IF(COUNT(AT28,BW28,CZ28)&gt;0,LARGE((AT28,BW28,CZ28),1),0)</f>
        <v>19.799999999999997</v>
      </c>
      <c r="Q28" s="8" t="str">
        <f>IF(P28=0,"",IF(P28=CZ28,$CC$1,IF(P28=BW28,$AZ$1,IF(P28=AT28,$W$1,""))))</f>
        <v>2023 3rd Domestic Trial</v>
      </c>
      <c r="R28" s="8">
        <f>IF(MAX(AX28,CA28,DD28)&gt;0,MAX(AX28,CA28,DD28),0)</f>
        <v>42.399999999999991</v>
      </c>
      <c r="S28" s="8" t="str">
        <f>IF(R28=0,"",IF(R28=DD28,$CC$1,IF(R28=CA28,$AZ$1,IF(R28=AX28,$W$1,""))))</f>
        <v>2023 3rd Domestic Trial</v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>
        <v>18.2</v>
      </c>
      <c r="X28" s="19">
        <v>6</v>
      </c>
      <c r="Y28" s="19">
        <v>0.8</v>
      </c>
      <c r="Z28" s="19">
        <v>0</v>
      </c>
      <c r="AA28" s="19">
        <v>18.600000000000001</v>
      </c>
      <c r="AB28" s="19">
        <v>7.2</v>
      </c>
      <c r="AC28" s="19">
        <v>0.2</v>
      </c>
      <c r="AD28" s="19">
        <v>0</v>
      </c>
      <c r="AE28" s="19">
        <v>17.399999999999999</v>
      </c>
      <c r="AF28" s="19">
        <v>2.4</v>
      </c>
      <c r="AG28" s="19">
        <v>0</v>
      </c>
      <c r="AH28" s="19">
        <v>0</v>
      </c>
      <c r="AI28" s="19">
        <v>17.2</v>
      </c>
      <c r="AJ28" s="19">
        <v>4</v>
      </c>
      <c r="AK28" s="19">
        <v>0</v>
      </c>
      <c r="AL28" s="19">
        <v>0</v>
      </c>
      <c r="AM28" s="19">
        <v>18.399999999999999</v>
      </c>
      <c r="AN28" s="19">
        <v>3.4</v>
      </c>
      <c r="AO28" s="19">
        <v>0.6</v>
      </c>
      <c r="AP28" s="19">
        <v>0</v>
      </c>
      <c r="AQ28" s="27"/>
      <c r="AR28" s="40">
        <f>IF(SUM(X28,AB28)&gt;0,SUM(X28,AB28),"")</f>
        <v>13.2</v>
      </c>
      <c r="AS28" s="40">
        <f>IF(SUM(W28:X28,Z28:AB28,AD28)-Y28-AC28&gt;0,SUM(W28:X28,Z28:AB28,AD28)-Y28-AC28,"")</f>
        <v>49</v>
      </c>
      <c r="AT28" s="40">
        <f>IF(SUM(AE28:AF28,AH28)-AG28&gt;0,SUM(AE28:AF28,AH28)-AG28,"")</f>
        <v>19.799999999999997</v>
      </c>
      <c r="AU28" s="40">
        <f>IF(SUM(X28,AB28,AF28)&gt;0,SUM(X28,AB28,AF28),"")</f>
        <v>15.6</v>
      </c>
      <c r="AV28" s="40">
        <f>IF(SUM(AS28,AT28)&gt;0,SUM(AS28,AT28),"")</f>
        <v>68.8</v>
      </c>
      <c r="AW28" s="40">
        <f>IF(SUM(AJ28,AN28)&gt;0,SUM(AJ28,AN28),"")</f>
        <v>7.4</v>
      </c>
      <c r="AX28" s="40">
        <f>IF(SUM(AI28:AJ28,AL28:AN28,AP28)-SUM(AK28,AO28)&gt;0,SUM(AI28:AJ28,AL28:AN28,AP28)-SUM(AK28,AO28),"")</f>
        <v>42.399999999999991</v>
      </c>
      <c r="AY28" s="40">
        <f>IF(SUM(AS28,AT28,AX28)&gt;0,SUM(AS28,AT28,AX28),"")</f>
        <v>111.19999999999999</v>
      </c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28"/>
      <c r="BU28" s="11" t="str">
        <f>IF(SUM(BA28,BE28)&gt;0,SUM(BA28,BE28),"")</f>
        <v/>
      </c>
      <c r="BV28" s="11" t="str">
        <f>IF(SUM(AZ28:BA28,BC28:BE28,BG28)-BB28-BF28&gt;0,SUM(AZ28:BA28,BC28:BE28,BG28)-BB28-BF28,"")</f>
        <v/>
      </c>
      <c r="BW28" s="11" t="str">
        <f>IF(SUM(BH28:BI28,BK28)-BJ28&gt;0,SUM(BH28:BI28,BK28)-BJ28,"")</f>
        <v/>
      </c>
      <c r="BX28" s="11" t="str">
        <f>IF(SUM(BA28,BE28,BI28)&gt;0,SUM(BA28,BE28,BI28),"")</f>
        <v/>
      </c>
      <c r="BY28" s="11" t="str">
        <f>IF(SUM(BV28,BW28)&gt;0,SUM(BV28,BW28),"")</f>
        <v/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 t="str">
        <f>IF(SUM(BV28,BW28,CA28)&gt;0,SUM(BV28,BW28,CA28),"")</f>
        <v/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0</v>
      </c>
      <c r="QH28" s="22">
        <f>IF($CW28="P",CD28,(CD28+BA28)/2)</f>
        <v>0</v>
      </c>
      <c r="QI28" s="22">
        <f>IF($CW28="P",CE28,(CE28+BB28)/2)</f>
        <v>0</v>
      </c>
      <c r="QJ28" s="22">
        <f>IF($CW28="P",CF28,(CF28+BC28)/2)</f>
        <v>0</v>
      </c>
      <c r="QK28" s="22">
        <f>IF($CW28="P",CG28,(CG28+BD28)/2)</f>
        <v>0</v>
      </c>
      <c r="QL28" s="22">
        <f>IF($CW28="P",CH28,(CH28+BE28)/2)</f>
        <v>0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0</v>
      </c>
      <c r="QP28" s="22">
        <f>IF($CW28="P",CL28,(CL28+BI28)/2)</f>
        <v>0</v>
      </c>
      <c r="QQ28" s="22">
        <f>IF($CW28="P",CM28,(CM28+BJ28)/2)</f>
        <v>0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 t="str">
        <f>IF(SUM(QH28,QL28)&gt;0,SUM(QH28,QL28),"")</f>
        <v/>
      </c>
      <c r="RC28" s="40" t="str">
        <f>IF(SUM(QG28:QH28,QJ28:QL28,QN28)-QI28-QM28&gt;0,SUM(QG28:QH28,QJ28:QL28,QN28)-QI28-QM28,"")</f>
        <v/>
      </c>
      <c r="RD28" s="40" t="str">
        <f>IF(SUM(QO28:QP28,QR28)-QQ28&gt;0,SUM(QO28:QP28,QR28)-QQ28,"")</f>
        <v/>
      </c>
      <c r="RE28" s="40" t="str">
        <f>IF(SUM(QH28,QL28,QP28)&gt;0,SUM(QH28,QL28,QP28),"")</f>
        <v/>
      </c>
      <c r="RF28" s="40" t="str">
        <f>IF(SUM(RC28,RD28)&gt;0,SUM(RC28,RD28),"")</f>
        <v/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 t="str">
        <f>IF(SUM(RC28,RD28,RH28)&gt;0,SUM(RC28,RD28,RH28),"")</f>
        <v/>
      </c>
    </row>
    <row r="29" spans="1:477" x14ac:dyDescent="0.2">
      <c r="A29" s="4" cm="1">
        <f t="array" ref="A29">IF(AND(J29&lt;&gt;"",J29&lt;&gt;"No DD"),SUMPRODUCT((J$4:J$40&lt;&gt;"")*(J$4:J$40&lt;&gt;"No DD")*(F$4:F$40&gt;F29))+1,IF(J29="No DD",SUMPRODUCT((J$4:J$40="No DD")*(F$4:F$40&gt;F29))+1+SUMPRODUCT((J$4:J$40&lt;&gt;"")*(J$4:J$40&lt;&gt;"No DD")),""))</f>
        <v>26</v>
      </c>
      <c r="B29" s="4" cm="1">
        <f t="array" ref="B29">IF(AND(J29&lt;&gt;"",J29&lt;&gt;"No DD",G29=""),SUMPRODUCT((J$4:J$40&lt;&gt;"")*(J$4:J$40&lt;&gt;"No DD")*(G$4:G$40="")*(F$4:F$40&gt;F29))+1,IF(J29="No DD",SUMPRODUCT((J$4:J$40="No DD")*(F$4:F$40&gt;F29)*(G$4:G$40=""))+1+SUMPRODUCT((J$4:J$40&lt;&gt;"")*(G$4:G$40="")*(J$4:J$40&lt;&gt;"No DD")),""))</f>
        <v>19</v>
      </c>
      <c r="C29" s="5" t="s">
        <v>122</v>
      </c>
      <c r="D29" s="4" t="s">
        <v>6</v>
      </c>
      <c r="E29" s="4">
        <v>2004</v>
      </c>
      <c r="F29" s="9">
        <f>SUM(L29:T29)+SUM(L29:Q29)*0.0000001+SUM(L29)*0.0000000000001</f>
        <v>71.500007150005118</v>
      </c>
      <c r="G29" s="66"/>
      <c r="H29" s="3" t="str">
        <f>IF(OR(AND(AR29&gt;=AY$42,AS29&gt;=AY$46,AR29&lt;&gt;"",AQ29=""),AND(AW29&gt;=AY$42,AX29&gt;=AY$46,AW29&lt;&gt;"",AQ29=""),AND(BU29&gt;=CB$42,BV29&gt;=CB$46,BU29&lt;&gt;"",BT29=""),AND(BZ29&gt;=CB$42,CA29&gt;=CB$46,BZ29&lt;&gt;"",BT29=""),AND(CX29&gt;=DE$42,CY29&gt;=DE$46,CX29&lt;&gt;"",CW29=""),AND(DC29&gt;=DE$42,DD29&gt;=DE$46,DC29&lt;&gt;""),AND(EC29&gt;=EJ$42,ED29&gt;=EJ$46,EC29&lt;&gt;""),AND(EH29&gt;=EJ$42,EI29&gt;=EJ$46,EH29&lt;&gt;""),AND(FE29&gt;=FL$42,FF29&gt;=FL$46,FE29&lt;&gt;""),AND(FJ29&gt;=FL$42,FK29&gt;=FL$46,FJ29&lt;&gt;""),AND(GG29&gt;=GN$42,GH29&gt;=GN$46,GG29&lt;&gt;""),AND(GL29&gt;=GN$42,GM29&gt;=GN$46,GL29&lt;&gt;""),AND(HI29&gt;=HP$42,HJ29&gt;=HP$46,HI29&lt;&gt;""),AND(HN29&gt;=HP$42,HO29&gt;=HP$46,HN29&lt;&gt;""),AND(IK29&gt;=IR$42,IL29&gt;=IR$46,IK29&lt;&gt;""),AND(IP29&gt;=IR$42,IQ29&gt;=IR$46,IP29&lt;&gt;""),AND(JM29&gt;=JT$42,JN29&gt;=JT$46,JM29&lt;&gt;""),AND(JR29&gt;=JT$42,JS29&gt;=JT$46,JR29&lt;&gt;""),AND(KO29&gt;=KV$42,KP29&gt;=KV$46,KO29&lt;&gt;""),AND(KT29&gt;=KV$42,KU29&gt;=KV$46,KT29&lt;&gt;""),AND(LQ29&gt;=LX$42,LR29&gt;=LX$46,LQ29&lt;&gt;""),AND(LV29&gt;=LX$42,LW29&gt;=LX$46,LV29&lt;&gt;""),AND(MS29&gt;=MZ$42,MT29&gt;=MZ$46,MS29&lt;&gt;""),AND(MX29&gt;=MZ$42,MY29&gt;=MZ$46,MX29&lt;&gt;""),AND(NU29&gt;=OB$42,NV29&gt;=OB$46,NU29&lt;&gt;""),AND(NZ29&gt;=OB$42,OA29&gt;=OB$46,NZ29&lt;&gt;""),AND(OW29&gt;=PD$42,OX29&gt;=PD$46,OW29&lt;&gt;""),AND(PB29&gt;=PD$42,PC29&gt;=PD$46,PB29&lt;&gt;""),AND(PY29&gt;=QF$42,PZ29&gt;=QF$46,PY29&lt;&gt;""),AND(QD29&gt;=QF$42,QE29&gt;=QF$46,QD29&lt;&gt;"")),"P","")</f>
        <v>P</v>
      </c>
      <c r="I29" s="3" t="str">
        <f>IF(OR(AND(AS29&gt;=AY$46,AS29&lt;&gt;"",AQ29=""),AND(AX29&gt;=AY$46,AX29&lt;&gt;"",AQ29=""),AND(BV29&gt;=CB$46,BV29&lt;&gt;"",BT29=""),AND(CA29&gt;=CB$46,CA29&lt;&gt;"",BT29=""),AND(CY29&gt;=DE$46,CY29&lt;&gt;"",CW29=""),AND(DD29&gt;=DE$46,DD29&lt;&gt;"",CW29=""),AND(ED29&gt;=EJ$46,ED29&lt;&gt;""),AND(EI29&gt;=EJ$46,EI29&lt;&gt;""),AND(FF29&gt;=FL$46,FF29&lt;&gt;""),AND(FK29&gt;=FL$46,FK29&lt;&gt;""),AND(GH29&gt;=GN$46,GH29&lt;&gt;""),AND(GM29&gt;=GN$46,GM29&lt;&gt;""),AND(HJ29&gt;=HP$46,HJ29&lt;&gt;""),AND(HO29&gt;=HP$46,HO29&lt;&gt;""),AND(IL29&gt;=IR$46,IL29&lt;&gt;""),AND(IQ29&gt;=IR$46,IQ29&lt;&gt;""),AND(JN29&gt;=JT$46,JN29&lt;&gt;""),AND(JS29&gt;=JT$46,JS29&lt;&gt;""),AND(KP29&gt;=KV$46,KP29&lt;&gt;""),AND(KU29&gt;=KV$46,KU29&lt;&gt;""),AND(LR29&gt;=LX$46,LR29&lt;&gt;""),AND(LW29&gt;=LX$46,LW29&lt;&gt;""),AND(MT29&gt;=MZ$46,MT29&lt;&gt;""),AND(MY29&gt;=MZ$46,MY29&lt;&gt;""),AND(NV29&gt;=OB$46,NV29&lt;&gt;""),AND(OA29&gt;=OB$46,OA29&lt;&gt;""),AND(OX29&gt;=PD$46,OX29&lt;&gt;""),AND(PC29&gt;=PD$46,PC29&lt;&gt;""),AND(PZ29&gt;=QF$46,PZ29&lt;&gt;""),AND(QE29&gt;=QF$46,QE29&lt;&gt;"")),"P","")</f>
        <v>P</v>
      </c>
      <c r="J29" s="36" t="str">
        <f>IF(AND(I29="P",H29=""),"No DD",IF(OR(AND(AU29&gt;=AY$45,AV29&gt;=AY$49,AU29&lt;&gt;"",AQ29=""),AND(BX29&gt;=CB$45,BY29&gt;=CB$49,BX29&lt;&gt;"",BT29=""),AND(DA29&gt;=DE$45,DB29&gt;=DE$49,DA29&lt;&gt;"",CW29=""),AND(EF29&gt;=EJ$45,EG29&gt;=EJ$49,EF29&lt;&gt;""),AND(FH29&gt;=FL$45,FI29&gt;=FL$49,FH29&lt;&gt;""),AND(GJ29&gt;=GN$45,GK29&gt;=GN$49,GJ29&lt;&gt;""),AND(HL29&gt;=HP$45,HM29&gt;=HP$49,HL29&lt;&gt;""),AND(IN29&gt;=IR$45,IO29&gt;=IR$49,IN29&lt;&gt;""),AND(JP29&gt;=JT$45,JQ29&gt;=JT$49,JP29&lt;&gt;""),AND(KR29&gt;=KV$45,KS29&gt;=KV$49,KR29&lt;&gt;""),AND(LT29&gt;=LX$45,LU29&gt;=LX$49,LT29&lt;&gt;""),AND(MV29&gt;=MZ$45,MW29&gt;=MZ$49,MV29&lt;&gt;""),AND(NX29&gt;=OB$45,NY29&gt;=OB$49,NX29&lt;&gt;""),AND(OZ29&gt;=PD$45,PA29&gt;=PD$49,OZ29&lt;&gt;""),AND(QB29&gt;=QF$45,QC29&gt;=QF$49,QB29&lt;&gt;"")),"Merit",IF(OR(AND(AU29&gt;=AY$44,AV29&gt;=AY$48,AU29&lt;&gt;"",AQ29=""),AND(BX29&gt;=CB$44,BY29&gt;=CB$48,BX29&lt;&gt;"",BT29=""),AND(DA29&gt;=DE$44,DB29&gt;=DE$48,DA29&lt;&gt;"",CW29=""),AND(EF29&gt;=EJ$44,EG29&gt;=EJ$48,EF29&lt;&gt;""),AND(FH29&gt;=FL$44,FI29&gt;=FL$48,FH29&lt;&gt;""),AND(GJ29&gt;=GN$44,GK29&gt;=GN$48,GJ29&lt;&gt;""),AND(HL29&gt;=HP$44,HM29&gt;=HP$48,HL29&lt;&gt;""),AND(IN29&gt;=IR$44,IO29&gt;=IR$48,IN29&lt;&gt;""),AND(JP29&gt;=JT$44,JQ29&gt;=JT$48,JP29&lt;&gt;""),AND(KR29&gt;=KV$44,KS29&gt;=KV$48,KR29&lt;&gt;""),AND(LT29&gt;=LX$44,LU29&gt;=LX$48,LT29&lt;&gt;""),AND(MV29&gt;=MZ$44,MW29&gt;=MZ$48,MV29&lt;&gt;""),AND(NX29&gt;=OB$44,NY29&gt;=OB$48,NX29&lt;&gt;""),AND(OZ29&gt;=PD$44,PA29&gt;=PD$48,OZ29&lt;&gt;""),AND(QB29&gt;=QF$44,QC29&gt;=QF$48,QB29&lt;&gt;"")),"Excellence",IF(K29="P","Worlds Team",IF(H29="P","National Team","")))))</f>
        <v>National Team</v>
      </c>
      <c r="K29" s="3" t="str">
        <f>IF(OR(AND(AU29&gt;=AY$43,AV29&gt;=AY$47,AU29&lt;&gt;"",AQ29=""),AND(BX29&gt;=CB$43,BY29&gt;=CB$47,BX29&lt;&gt;"",BT29=""),AND(DA29&gt;=DE$43,DB29&gt;=DE$47,DA29&lt;&gt;"",CW29=""),AND(EF29&gt;=EJ$43,EG29&gt;=EJ$47,EF29&lt;&gt;""),AND(FH29&gt;=FL$43,FI29&gt;=FL$47,FH29&lt;&gt;""),AND(GJ29&gt;=GN$43,GK29&gt;=GN$47,GJ29&lt;&gt;""),AND(HL29&gt;=HP$43,HM29&gt;=HP$47,HL29&lt;&gt;""),AND(IN29&gt;=IR$43,IO29&gt;=IR$47,IN29&lt;&gt;""),AND(JP29&gt;=JT$43,JQ29&gt;=JT$47,JP29&lt;&gt;""),AND(KR29&gt;=KV$43,KS29&gt;=KV$47,KR29&lt;&gt;""),AND(LT29&gt;=LX$43,LU29&gt;=LX$47,LT29&lt;&gt;""),AND(MV29&gt;=MZ$43,MW29&gt;=MZ$47,MV29&lt;&gt;""),AND(NX29&gt;=OB$43,NY29&gt;=OB$47,NX29&lt;&gt;""),AND(OZ29&gt;=PD$43,PA29&gt;=PD$47,OZ29&lt;&gt;""),AND(QB29&gt;=QF$43,QC29&gt;=QF$47,QB29&lt;&gt;"")),"P","")</f>
        <v/>
      </c>
      <c r="L29" s="8">
        <f>IF(COUNT(AS29,BV29,CY29)&gt;0,LARGE((AS29,BV29,CY29),1),0)</f>
        <v>51.2</v>
      </c>
      <c r="M29" s="8" t="str">
        <f>IF(L29=0,"",IF(L29=CY29,$CC$1,IF(L29=BV29,$AZ$1,IF(L29=AS29,$W$1,""))))</f>
        <v>2024 Nationals</v>
      </c>
      <c r="N29" s="8">
        <f>IF(COUNT(AS29,BV29,CY29)&gt;1,LARGE((AS29,BV29,CY29),2),0)</f>
        <v>0</v>
      </c>
      <c r="O29" s="8" t="str">
        <f>IF(N29=0,"",IF(N29=CY29,$CC$1,IF(N29=BV29,$AZ$1,IF(N29=AS29,$W$1,""))))</f>
        <v/>
      </c>
      <c r="P29" s="8">
        <f>IF(COUNT(AT29,BW29,CZ29)&gt;0,LARGE((AT29,BW29,CZ29),1),0)</f>
        <v>20.3</v>
      </c>
      <c r="Q29" s="8" t="str">
        <f>IF(P29=0,"",IF(P29=CZ29,$CC$1,IF(P29=BW29,$AZ$1,IF(P29=AT29,$W$1,""))))</f>
        <v>2024 Nationals</v>
      </c>
      <c r="R29" s="8">
        <f>IF(MAX(AX29,CA29,DD29)&gt;0,MAX(AX29,CA29,DD29),0)</f>
        <v>0</v>
      </c>
      <c r="S29" s="8" t="str">
        <f>IF(R29=0,"",IF(R29=DD29,$CC$1,IF(R29=CA29,$AZ$1,IF(R29=AX29,$W$1,""))))</f>
        <v/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27"/>
      <c r="AR29" s="40" t="str">
        <f>IF(SUM(X29,AB29)&gt;0,SUM(X29,AB29),"")</f>
        <v/>
      </c>
      <c r="AS29" s="40" t="str">
        <f>IF(SUM(W29:X29,Z29:AB29,AD29)-Y29-AC29&gt;0,SUM(W29:X29,Z29:AB29,AD29)-Y29-AC29,"")</f>
        <v/>
      </c>
      <c r="AT29" s="40" t="str">
        <f>IF(SUM(AE29:AF29,AH29)-AG29&gt;0,SUM(AE29:AF29,AH29)-AG29,"")</f>
        <v/>
      </c>
      <c r="AU29" s="40" t="str">
        <f>IF(SUM(X29,AB29,AF29)&gt;0,SUM(X29,AB29,AF29),"")</f>
        <v/>
      </c>
      <c r="AV29" s="40" t="str">
        <f>IF(SUM(AS29,AT29)&gt;0,SUM(AS29,AT29),"")</f>
        <v/>
      </c>
      <c r="AW29" s="40" t="str">
        <f>IF(SUM(AJ29,AN29)&gt;0,SUM(AJ29,AN29),"")</f>
        <v/>
      </c>
      <c r="AX29" s="40" t="str">
        <f>IF(SUM(AI29:AJ29,AL29:AN29,AP29)-SUM(AK29,AO29)&gt;0,SUM(AI29:AJ29,AL29:AN29,AP29)-SUM(AK29,AO29),"")</f>
        <v/>
      </c>
      <c r="AY29" s="40" t="str">
        <f>IF(SUM(AS29,AT29,AX29)&gt;0,SUM(AS29,AT29,AX29),"")</f>
        <v/>
      </c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8"/>
      <c r="BU29" s="11" t="str">
        <f>IF(SUM(BA29,BE29)&gt;0,SUM(BA29,BE29),"")</f>
        <v/>
      </c>
      <c r="BV29" s="11" t="str">
        <f>IF(SUM(AZ29:BA29,BC29:BE29,BG29)-BB29-BF29&gt;0,SUM(AZ29:BA29,BC29:BE29,BG29)-BB29-BF29,"")</f>
        <v/>
      </c>
      <c r="BW29" s="11" t="str">
        <f>IF(SUM(BH29:BI29,BK29)-BJ29&gt;0,SUM(BH29:BI29,BK29)-BJ29,"")</f>
        <v/>
      </c>
      <c r="BX29" s="11" t="str">
        <f>IF(SUM(BA29,BE29,BI29)&gt;0,SUM(BA29,BE29,BI29),"")</f>
        <v/>
      </c>
      <c r="BY29" s="11" t="str">
        <f>IF(SUM(BV29,BW29)&gt;0,SUM(BV29,BW29),"")</f>
        <v/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 t="str">
        <f>IF(SUM(BV29,BW29,CA29)&gt;0,SUM(BV29,BW29,CA29),"")</f>
        <v/>
      </c>
      <c r="CC29" s="19">
        <v>18.7</v>
      </c>
      <c r="CD29" s="19">
        <v>6.9</v>
      </c>
      <c r="CE29" s="19">
        <v>0</v>
      </c>
      <c r="CF29" s="19">
        <v>0</v>
      </c>
      <c r="CG29" s="19">
        <v>19</v>
      </c>
      <c r="CH29" s="19">
        <v>7.2</v>
      </c>
      <c r="CI29" s="19">
        <v>0.6</v>
      </c>
      <c r="CJ29" s="19">
        <v>0</v>
      </c>
      <c r="CK29" s="19">
        <v>17.3</v>
      </c>
      <c r="CL29" s="19">
        <v>3.2</v>
      </c>
      <c r="CM29" s="19">
        <v>0.2</v>
      </c>
      <c r="CN29" s="19">
        <v>0</v>
      </c>
      <c r="CO29" s="19"/>
      <c r="CP29" s="19"/>
      <c r="CQ29" s="19"/>
      <c r="CR29" s="19"/>
      <c r="CS29" s="19"/>
      <c r="CT29" s="19"/>
      <c r="CU29" s="19"/>
      <c r="CV29" s="19"/>
      <c r="CW29" s="27"/>
      <c r="CX29" s="40">
        <f>IF(SUM(CD29,CH29)&gt;0,SUM(CD29,CH29),"")</f>
        <v>14.100000000000001</v>
      </c>
      <c r="CY29" s="40">
        <f>IF(SUM(CC29:CD29,CF29:CH29,CJ29)-CE29-CI29&gt;0,SUM(CC29:CD29,CF29:CH29,CJ29)-CE29-CI29,"")</f>
        <v>51.2</v>
      </c>
      <c r="CZ29" s="40">
        <f>IF(SUM(CK29:CL29,CN29)-CM29&gt;0,SUM(CK29:CL29,CN29)-CM29,"")</f>
        <v>20.3</v>
      </c>
      <c r="DA29" s="40">
        <f>IF(SUM(CD29,CH29,CL29)&gt;0,SUM(CD29,CH29,CL29),"")</f>
        <v>17.3</v>
      </c>
      <c r="DB29" s="40">
        <f>IF(SUM(CY29,CZ29)&gt;0,SUM(CY29,CZ29),"")</f>
        <v>71.5</v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>
        <f>IF(SUM(CY29,CZ29,DD29)&gt;0,SUM(CY29,CZ29,DD29),"")</f>
        <v>71.5</v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9.35</v>
      </c>
      <c r="QH29" s="22">
        <f>IF($CW29="P",CD29,(CD29+BA29)/2)</f>
        <v>3.45</v>
      </c>
      <c r="QI29" s="22">
        <f>IF($CW29="P",CE29,(CE29+BB29)/2)</f>
        <v>0</v>
      </c>
      <c r="QJ29" s="22">
        <f>IF($CW29="P",CF29,(CF29+BC29)/2)</f>
        <v>0</v>
      </c>
      <c r="QK29" s="22">
        <f>IF($CW29="P",CG29,(CG29+BD29)/2)</f>
        <v>9.5</v>
      </c>
      <c r="QL29" s="22">
        <f>IF($CW29="P",CH29,(CH29+BE29)/2)</f>
        <v>3.6</v>
      </c>
      <c r="QM29" s="22">
        <f>IF($CW29="P",CI29,(CI29+BF29)/2)</f>
        <v>0.3</v>
      </c>
      <c r="QN29" s="22">
        <f>IF($CW29="P",CJ29,(CJ29+BG29)/2)</f>
        <v>0</v>
      </c>
      <c r="QO29" s="22">
        <f>IF($CW29="P",CK29,(CK29+BH29)/2)</f>
        <v>8.65</v>
      </c>
      <c r="QP29" s="22">
        <f>IF($CW29="P",CL29,(CL29+BI29)/2)</f>
        <v>1.6</v>
      </c>
      <c r="QQ29" s="22">
        <f>IF($CW29="P",CM29,(CM29+BJ29)/2)</f>
        <v>0.1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>
        <f>IF(SUM(QH29,QL29)&gt;0,SUM(QH29,QL29),"")</f>
        <v>7.0500000000000007</v>
      </c>
      <c r="RC29" s="40">
        <f>IF(SUM(QG29:QH29,QJ29:QL29,QN29)-QI29-QM29&gt;0,SUM(QG29:QH29,QJ29:QL29,QN29)-QI29-QM29,"")</f>
        <v>25.6</v>
      </c>
      <c r="RD29" s="40">
        <f>IF(SUM(QO29:QP29,QR29)-QQ29&gt;0,SUM(QO29:QP29,QR29)-QQ29,"")</f>
        <v>10.15</v>
      </c>
      <c r="RE29" s="40">
        <f>IF(SUM(QH29,QL29,QP29)&gt;0,SUM(QH29,QL29,QP29),"")</f>
        <v>8.65</v>
      </c>
      <c r="RF29" s="40">
        <f>IF(SUM(RC29,RD29)&gt;0,SUM(RC29,RD29),"")</f>
        <v>35.75</v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>
        <f>IF(SUM(RC29,RD29,RH29)&gt;0,SUM(RC29,RD29,RH29),"")</f>
        <v>35.75</v>
      </c>
    </row>
    <row r="30" spans="1:477" x14ac:dyDescent="0.2">
      <c r="A30" s="4" t="str" cm="1">
        <f t="array" ref="A30">IF(AND(J30&lt;&gt;"",J30&lt;&gt;"No DD"),SUMPRODUCT((J$4:J$40&lt;&gt;"")*(J$4:J$40&lt;&gt;"No DD")*(F$4:F$40&gt;F30))+1,IF(J30="No DD",SUMPRODUCT((J$4:J$40="No DD")*(F$4:F$40&gt;F30))+1+SUMPRODUCT((J$4:J$40&lt;&gt;"")*(J$4:J$40&lt;&gt;"No DD")),""))</f>
        <v/>
      </c>
      <c r="B30" s="4" t="str" cm="1">
        <f t="array" ref="B30">IF(AND(J30&lt;&gt;"",J30&lt;&gt;"No DD",G30=""),SUMPRODUCT((J$4:J$40&lt;&gt;"")*(J$4:J$40&lt;&gt;"No DD")*(G$4:G$40="")*(F$4:F$40&gt;F30))+1,IF(J30="No DD",SUMPRODUCT((J$4:J$40="No DD")*(F$4:F$40&gt;F30)*(G$4:G$40=""))+1+SUMPRODUCT((J$4:J$40&lt;&gt;"")*(G$4:G$40="")*(J$4:J$40&lt;&gt;"No DD")),""))</f>
        <v/>
      </c>
      <c r="C30" s="5" t="s">
        <v>217</v>
      </c>
      <c r="D30" s="4" t="s">
        <v>4</v>
      </c>
      <c r="E30" s="4">
        <v>2005</v>
      </c>
      <c r="F30" s="9">
        <f>SUM(L30:T30)+SUM(L30:Q30)*0.0000001+SUM(L30)*0.0000000000001</f>
        <v>163.90001163000468</v>
      </c>
      <c r="G30" s="66"/>
      <c r="H30" s="3" t="str">
        <f>IF(OR(AND(AR30&gt;=AY$42,AS30&gt;=AY$46,AR30&lt;&gt;"",AQ30=""),AND(AW30&gt;=AY$42,AX30&gt;=AY$46,AW30&lt;&gt;"",AQ30=""),AND(BU30&gt;=CB$42,BV30&gt;=CB$46,BU30&lt;&gt;"",BT30=""),AND(BZ30&gt;=CB$42,CA30&gt;=CB$46,BZ30&lt;&gt;"",BT30=""),AND(CX30&gt;=DE$42,CY30&gt;=DE$46,CX30&lt;&gt;"",CW30=""),AND(DC30&gt;=DE$42,DD30&gt;=DE$46,DC30&lt;&gt;""),AND(EC30&gt;=EJ$42,ED30&gt;=EJ$46,EC30&lt;&gt;""),AND(EH30&gt;=EJ$42,EI30&gt;=EJ$46,EH30&lt;&gt;""),AND(FE30&gt;=FL$42,FF30&gt;=FL$46,FE30&lt;&gt;""),AND(FJ30&gt;=FL$42,FK30&gt;=FL$46,FJ30&lt;&gt;""),AND(GG30&gt;=GN$42,GH30&gt;=GN$46,GG30&lt;&gt;""),AND(GL30&gt;=GN$42,GM30&gt;=GN$46,GL30&lt;&gt;""),AND(HI30&gt;=HP$42,HJ30&gt;=HP$46,HI30&lt;&gt;""),AND(HN30&gt;=HP$42,HO30&gt;=HP$46,HN30&lt;&gt;""),AND(IK30&gt;=IR$42,IL30&gt;=IR$46,IK30&lt;&gt;""),AND(IP30&gt;=IR$42,IQ30&gt;=IR$46,IP30&lt;&gt;""),AND(JM30&gt;=JT$42,JN30&gt;=JT$46,JM30&lt;&gt;""),AND(JR30&gt;=JT$42,JS30&gt;=JT$46,JR30&lt;&gt;""),AND(KO30&gt;=KV$42,KP30&gt;=KV$46,KO30&lt;&gt;""),AND(KT30&gt;=KV$42,KU30&gt;=KV$46,KT30&lt;&gt;""),AND(LQ30&gt;=LX$42,LR30&gt;=LX$46,LQ30&lt;&gt;""),AND(LV30&gt;=LX$42,LW30&gt;=LX$46,LV30&lt;&gt;""),AND(MS30&gt;=MZ$42,MT30&gt;=MZ$46,MS30&lt;&gt;""),AND(MX30&gt;=MZ$42,MY30&gt;=MZ$46,MX30&lt;&gt;""),AND(NU30&gt;=OB$42,NV30&gt;=OB$46,NU30&lt;&gt;""),AND(NZ30&gt;=OB$42,OA30&gt;=OB$46,NZ30&lt;&gt;""),AND(OW30&gt;=PD$42,OX30&gt;=PD$46,OW30&lt;&gt;""),AND(PB30&gt;=PD$42,PC30&gt;=PD$46,PB30&lt;&gt;""),AND(PY30&gt;=QF$42,PZ30&gt;=QF$46,PY30&lt;&gt;""),AND(QD30&gt;=QF$42,QE30&gt;=QF$46,QD30&lt;&gt;"")),"P","")</f>
        <v/>
      </c>
      <c r="I30" s="3" t="str">
        <f>IF(OR(AND(AS30&gt;=AY$46,AS30&lt;&gt;"",AQ30=""),AND(AX30&gt;=AY$46,AX30&lt;&gt;"",AQ30=""),AND(BV30&gt;=CB$46,BV30&lt;&gt;"",BT30=""),AND(CA30&gt;=CB$46,CA30&lt;&gt;"",BT30=""),AND(CY30&gt;=DE$46,CY30&lt;&gt;"",CW30=""),AND(DD30&gt;=DE$46,DD30&lt;&gt;"",CW30=""),AND(ED30&gt;=EJ$46,ED30&lt;&gt;""),AND(EI30&gt;=EJ$46,EI30&lt;&gt;""),AND(FF30&gt;=FL$46,FF30&lt;&gt;""),AND(FK30&gt;=FL$46,FK30&lt;&gt;""),AND(GH30&gt;=GN$46,GH30&lt;&gt;""),AND(GM30&gt;=GN$46,GM30&lt;&gt;""),AND(HJ30&gt;=HP$46,HJ30&lt;&gt;""),AND(HO30&gt;=HP$46,HO30&lt;&gt;""),AND(IL30&gt;=IR$46,IL30&lt;&gt;""),AND(IQ30&gt;=IR$46,IQ30&lt;&gt;""),AND(JN30&gt;=JT$46,JN30&lt;&gt;""),AND(JS30&gt;=JT$46,JS30&lt;&gt;""),AND(KP30&gt;=KV$46,KP30&lt;&gt;""),AND(KU30&gt;=KV$46,KU30&lt;&gt;""),AND(LR30&gt;=LX$46,LR30&lt;&gt;""),AND(LW30&gt;=LX$46,LW30&lt;&gt;""),AND(MT30&gt;=MZ$46,MT30&lt;&gt;""),AND(MY30&gt;=MZ$46,MY30&lt;&gt;""),AND(NV30&gt;=OB$46,NV30&lt;&gt;""),AND(OA30&gt;=OB$46,OA30&lt;&gt;""),AND(OX30&gt;=PD$46,OX30&lt;&gt;""),AND(PC30&gt;=PD$46,PC30&lt;&gt;""),AND(PZ30&gt;=QF$46,PZ30&lt;&gt;""),AND(QE30&gt;=QF$46,QE30&lt;&gt;"")),"P","")</f>
        <v/>
      </c>
      <c r="J30" s="36" t="str">
        <f>IF(AND(I30="P",H30=""),"No DD",IF(OR(AND(AU30&gt;=AY$45,AV30&gt;=AY$49,AU30&lt;&gt;"",AQ30=""),AND(BX30&gt;=CB$45,BY30&gt;=CB$49,BX30&lt;&gt;"",BT30=""),AND(DA30&gt;=DE$45,DB30&gt;=DE$49,DA30&lt;&gt;"",CW30=""),AND(EF30&gt;=EJ$45,EG30&gt;=EJ$49,EF30&lt;&gt;""),AND(FH30&gt;=FL$45,FI30&gt;=FL$49,FH30&lt;&gt;""),AND(GJ30&gt;=GN$45,GK30&gt;=GN$49,GJ30&lt;&gt;""),AND(HL30&gt;=HP$45,HM30&gt;=HP$49,HL30&lt;&gt;""),AND(IN30&gt;=IR$45,IO30&gt;=IR$49,IN30&lt;&gt;""),AND(JP30&gt;=JT$45,JQ30&gt;=JT$49,JP30&lt;&gt;""),AND(KR30&gt;=KV$45,KS30&gt;=KV$49,KR30&lt;&gt;""),AND(LT30&gt;=LX$45,LU30&gt;=LX$49,LT30&lt;&gt;""),AND(MV30&gt;=MZ$45,MW30&gt;=MZ$49,MV30&lt;&gt;""),AND(NX30&gt;=OB$45,NY30&gt;=OB$49,NX30&lt;&gt;""),AND(OZ30&gt;=PD$45,PA30&gt;=PD$49,OZ30&lt;&gt;""),AND(QB30&gt;=QF$45,QC30&gt;=QF$49,QB30&lt;&gt;"")),"Merit",IF(OR(AND(AU30&gt;=AY$44,AV30&gt;=AY$48,AU30&lt;&gt;"",AQ30=""),AND(BX30&gt;=CB$44,BY30&gt;=CB$48,BX30&lt;&gt;"",BT30=""),AND(DA30&gt;=DE$44,DB30&gt;=DE$48,DA30&lt;&gt;"",CW30=""),AND(EF30&gt;=EJ$44,EG30&gt;=EJ$48,EF30&lt;&gt;""),AND(FH30&gt;=FL$44,FI30&gt;=FL$48,FH30&lt;&gt;""),AND(GJ30&gt;=GN$44,GK30&gt;=GN$48,GJ30&lt;&gt;""),AND(HL30&gt;=HP$44,HM30&gt;=HP$48,HL30&lt;&gt;""),AND(IN30&gt;=IR$44,IO30&gt;=IR$48,IN30&lt;&gt;""),AND(JP30&gt;=JT$44,JQ30&gt;=JT$48,JP30&lt;&gt;""),AND(KR30&gt;=KV$44,KS30&gt;=KV$48,KR30&lt;&gt;""),AND(LT30&gt;=LX$44,LU30&gt;=LX$48,LT30&lt;&gt;""),AND(MV30&gt;=MZ$44,MW30&gt;=MZ$48,MV30&lt;&gt;""),AND(NX30&gt;=OB$44,NY30&gt;=OB$48,NX30&lt;&gt;""),AND(OZ30&gt;=PD$44,PA30&gt;=PD$48,OZ30&lt;&gt;""),AND(QB30&gt;=QF$44,QC30&gt;=QF$48,QB30&lt;&gt;"")),"Excellence",IF(K30="P","Worlds Team",IF(H30="P","National Team","")))))</f>
        <v/>
      </c>
      <c r="K30" s="3" t="str">
        <f>IF(OR(AND(AU30&gt;=AY$43,AV30&gt;=AY$47,AU30&lt;&gt;"",AQ30=""),AND(BX30&gt;=CB$43,BY30&gt;=CB$47,BX30&lt;&gt;"",BT30=""),AND(DA30&gt;=DE$43,DB30&gt;=DE$47,DA30&lt;&gt;"",CW30=""),AND(EF30&gt;=EJ$43,EG30&gt;=EJ$47,EF30&lt;&gt;""),AND(FH30&gt;=FL$43,FI30&gt;=FL$47,FH30&lt;&gt;""),AND(GJ30&gt;=GN$43,GK30&gt;=GN$47,GJ30&lt;&gt;""),AND(HL30&gt;=HP$43,HM30&gt;=HP$47,HL30&lt;&gt;""),AND(IN30&gt;=IR$43,IO30&gt;=IR$47,IN30&lt;&gt;""),AND(JP30&gt;=JT$43,JQ30&gt;=JT$47,JP30&lt;&gt;""),AND(KR30&gt;=KV$43,KS30&gt;=KV$47,KR30&lt;&gt;""),AND(LT30&gt;=LX$43,LU30&gt;=LX$47,LT30&lt;&gt;""),AND(MV30&gt;=MZ$43,MW30&gt;=MZ$47,MV30&lt;&gt;""),AND(NX30&gt;=OB$43,NY30&gt;=OB$47,NX30&lt;&gt;""),AND(OZ30&gt;=PD$43,PA30&gt;=PD$47,OZ30&lt;&gt;""),AND(QB30&gt;=QF$43,QC30&gt;=QF$47,QB30&lt;&gt;"")),"P","")</f>
        <v/>
      </c>
      <c r="L30" s="8">
        <f>IF(COUNT(AS30,BV30,CY30)&gt;0,LARGE((AS30,BV30,CY30),1),0)</f>
        <v>47.3</v>
      </c>
      <c r="M30" s="8" t="str">
        <f>IF(L30=0,"",IF(L30=CY30,$CC$1,IF(L30=BV30,$AZ$1,IF(L30=AS30,$W$1,""))))</f>
        <v>2024 Nationals</v>
      </c>
      <c r="N30" s="8">
        <f>IF(COUNT(AS30,BV30,CY30)&gt;1,LARGE((AS30,BV30,CY30),2),0)</f>
        <v>45.399999999999991</v>
      </c>
      <c r="O30" s="8" t="str">
        <f>IF(N30=0,"",IF(N30=CY30,$CC$1,IF(N30=BV30,$AZ$1,IF(N30=AS30,$W$1,""))))</f>
        <v>2024 Elite Canada</v>
      </c>
      <c r="P30" s="8">
        <f>IF(COUNT(AT30,BW30,CZ30)&gt;0,LARGE((AT30,BW30,CZ30),1),0)</f>
        <v>23.599999999999998</v>
      </c>
      <c r="Q30" s="8" t="str">
        <f>IF(P30=0,"",IF(P30=CZ30,$CC$1,IF(P30=BW30,$AZ$1,IF(P30=AT30,$W$1,""))))</f>
        <v>2024 Elite Canada</v>
      </c>
      <c r="R30" s="8">
        <f>IF(MAX(AX30,CA30,DD30)&gt;0,MAX(AX30,CA30,DD30),0)</f>
        <v>47.6</v>
      </c>
      <c r="S30" s="8" t="str">
        <f>IF(R30=0,"",IF(R30=DD30,$CC$1,IF(R30=CA30,$AZ$1,IF(R30=AX30,$W$1,""))))</f>
        <v>2024 Nationals</v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>IF(SUM(X30,AB30)&gt;0,SUM(X30,AB30),"")</f>
        <v/>
      </c>
      <c r="AS30" s="40" t="str">
        <f>IF(SUM(W30:X30,Z30:AB30,AD30)-Y30-AC30&gt;0,SUM(W30:X30,Z30:AB30,AD30)-Y30-AC30,"")</f>
        <v/>
      </c>
      <c r="AT30" s="40" t="str">
        <f>IF(SUM(AE30:AF30,AH30)-AG30&gt;0,SUM(AE30:AF30,AH30)-AG30,"")</f>
        <v/>
      </c>
      <c r="AU30" s="40" t="str">
        <f>IF(SUM(X30,AB30,AF30)&gt;0,SUM(X30,AB30,AF30),"")</f>
        <v/>
      </c>
      <c r="AV30" s="40" t="str">
        <f>IF(SUM(AS30,AT30)&gt;0,SUM(AS30,AT30),"")</f>
        <v/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 t="str">
        <f>IF(SUM(AS30,AT30,AX30)&gt;0,SUM(AS30,AT30,AX30),"")</f>
        <v/>
      </c>
      <c r="AZ30" s="18">
        <v>18.399999999999999</v>
      </c>
      <c r="BA30" s="18">
        <v>5.2</v>
      </c>
      <c r="BB30" s="18">
        <v>0</v>
      </c>
      <c r="BC30" s="18">
        <v>0</v>
      </c>
      <c r="BD30" s="18">
        <v>18.5</v>
      </c>
      <c r="BE30" s="18">
        <v>3.5</v>
      </c>
      <c r="BF30" s="18">
        <v>0.2</v>
      </c>
      <c r="BG30" s="18">
        <v>0</v>
      </c>
      <c r="BH30" s="18">
        <v>18.399999999999999</v>
      </c>
      <c r="BI30" s="18">
        <v>5.2</v>
      </c>
      <c r="BJ30" s="18">
        <v>0</v>
      </c>
      <c r="BK30" s="18">
        <v>0</v>
      </c>
      <c r="BL30" s="18">
        <v>18.600000000000001</v>
      </c>
      <c r="BM30" s="18">
        <v>4.3</v>
      </c>
      <c r="BN30" s="18">
        <v>0</v>
      </c>
      <c r="BO30" s="18">
        <v>0</v>
      </c>
      <c r="BP30" s="18">
        <v>18.899999999999999</v>
      </c>
      <c r="BQ30" s="18">
        <v>5.2</v>
      </c>
      <c r="BR30" s="18">
        <v>0.2</v>
      </c>
      <c r="BS30" s="18">
        <v>0</v>
      </c>
      <c r="BT30" s="28"/>
      <c r="BU30" s="11">
        <f>IF(SUM(BA30,BE30)&gt;0,SUM(BA30,BE30),"")</f>
        <v>8.6999999999999993</v>
      </c>
      <c r="BV30" s="11">
        <f>IF(SUM(AZ30:BA30,BC30:BE30,BG30)-BB30-BF30&gt;0,SUM(AZ30:BA30,BC30:BE30,BG30)-BB30-BF30,"")</f>
        <v>45.399999999999991</v>
      </c>
      <c r="BW30" s="11">
        <f>IF(SUM(BH30:BI30,BK30)-BJ30&gt;0,SUM(BH30:BI30,BK30)-BJ30,"")</f>
        <v>23.599999999999998</v>
      </c>
      <c r="BX30" s="11">
        <f>IF(SUM(BA30,BE30,BI30)&gt;0,SUM(BA30,BE30,BI30),"")</f>
        <v>13.899999999999999</v>
      </c>
      <c r="BY30" s="11">
        <f>IF(SUM(BV30,BW30)&gt;0,SUM(BV30,BW30),"")</f>
        <v>68.999999999999986</v>
      </c>
      <c r="BZ30" s="11">
        <f>IF(SUM(BM30,BQ30)&gt;0,SUM(BM30,BQ30),"")</f>
        <v>9.5</v>
      </c>
      <c r="CA30" s="11">
        <f>IF(SUM(BL30:BM30,BO30:BQ30,BS30)-SUM(BN30,BR30)&gt;0,SUM(BL30:BM30,BO30:BQ30,BS30)-SUM(BN30,BR30),"")</f>
        <v>46.8</v>
      </c>
      <c r="CB30" s="11">
        <f>IF(SUM(BV30,BW30,CA30)&gt;0,SUM(BV30,BW30,CA30),"")</f>
        <v>115.79999999999998</v>
      </c>
      <c r="CC30" s="19">
        <v>17.899999999999999</v>
      </c>
      <c r="CD30" s="19">
        <v>6</v>
      </c>
      <c r="CE30" s="19">
        <v>0.6</v>
      </c>
      <c r="CF30" s="19">
        <v>0</v>
      </c>
      <c r="CG30" s="19">
        <v>18</v>
      </c>
      <c r="CH30" s="19">
        <v>6</v>
      </c>
      <c r="CI30" s="19">
        <v>0</v>
      </c>
      <c r="CJ30" s="19">
        <v>0</v>
      </c>
      <c r="CK30" s="19">
        <v>17</v>
      </c>
      <c r="CL30" s="19">
        <v>2.4</v>
      </c>
      <c r="CM30" s="19">
        <v>0</v>
      </c>
      <c r="CN30" s="19">
        <v>0</v>
      </c>
      <c r="CO30" s="19">
        <v>18.2</v>
      </c>
      <c r="CP30" s="19">
        <v>6</v>
      </c>
      <c r="CQ30" s="19">
        <v>0.8</v>
      </c>
      <c r="CR30" s="19">
        <v>0</v>
      </c>
      <c r="CS30" s="19">
        <v>18.600000000000001</v>
      </c>
      <c r="CT30" s="19">
        <v>5.6</v>
      </c>
      <c r="CU30" s="19">
        <v>0</v>
      </c>
      <c r="CV30" s="19">
        <v>0</v>
      </c>
      <c r="CW30" s="27"/>
      <c r="CX30" s="40">
        <f>IF(SUM(CD30,CH30)&gt;0,SUM(CD30,CH30),"")</f>
        <v>12</v>
      </c>
      <c r="CY30" s="40">
        <f>IF(SUM(CC30:CD30,CF30:CH30,CJ30)-CE30-CI30&gt;0,SUM(CC30:CD30,CF30:CH30,CJ30)-CE30-CI30,"")</f>
        <v>47.3</v>
      </c>
      <c r="CZ30" s="40">
        <f>IF(SUM(CK30:CL30,CN30)-CM30&gt;0,SUM(CK30:CL30,CN30)-CM30,"")</f>
        <v>19.399999999999999</v>
      </c>
      <c r="DA30" s="40">
        <f>IF(SUM(CD30,CH30,CL30)&gt;0,SUM(CD30,CH30,CL30),"")</f>
        <v>14.4</v>
      </c>
      <c r="DB30" s="40">
        <f>IF(SUM(CY30,CZ30)&gt;0,SUM(CY30,CZ30),"")</f>
        <v>66.699999999999989</v>
      </c>
      <c r="DC30" s="40">
        <f>IF(SUM(CP30,CT30)&gt;0,SUM(CP30,CT30),"")</f>
        <v>11.6</v>
      </c>
      <c r="DD30" s="40">
        <f>IF(SUM(CO30:CP30,CR30:CT30,CV30)-SUM(CQ30,CU30)&gt;0,SUM(CO30:CP30,CR30:CT30,CV30)-SUM(CQ30,CU30),"")</f>
        <v>47.6</v>
      </c>
      <c r="DE30" s="40">
        <f>IF(SUM(CY30,CZ30,DD30)&gt;0,SUM(CY30,CZ30,DD30),"")</f>
        <v>114.29999999999998</v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18.149999999999999</v>
      </c>
      <c r="QH30" s="22">
        <f>IF($CW30="P",CD30,(CD30+BA30)/2)</f>
        <v>5.6</v>
      </c>
      <c r="QI30" s="22">
        <f>IF($CW30="P",CE30,(CE30+BB30)/2)</f>
        <v>0.3</v>
      </c>
      <c r="QJ30" s="22">
        <f>IF($CW30="P",CF30,(CF30+BC30)/2)</f>
        <v>0</v>
      </c>
      <c r="QK30" s="22">
        <f>IF($CW30="P",CG30,(CG30+BD30)/2)</f>
        <v>18.25</v>
      </c>
      <c r="QL30" s="22">
        <f>IF($CW30="P",CH30,(CH30+BE30)/2)</f>
        <v>4.75</v>
      </c>
      <c r="QM30" s="22">
        <f>IF($CW30="P",CI30,(CI30+BF30)/2)</f>
        <v>0.1</v>
      </c>
      <c r="QN30" s="22">
        <f>IF($CW30="P",CJ30,(CJ30+BG30)/2)</f>
        <v>0</v>
      </c>
      <c r="QO30" s="22">
        <f>IF($CW30="P",CK30,(CK30+BH30)/2)</f>
        <v>17.7</v>
      </c>
      <c r="QP30" s="22">
        <f>IF($CW30="P",CL30,(CL30+BI30)/2)</f>
        <v>3.8</v>
      </c>
      <c r="QQ30" s="22">
        <f>IF($CW30="P",CM30,(CM30+BJ30)/2)</f>
        <v>0</v>
      </c>
      <c r="QR30" s="22">
        <f>IF($CW30="P",CN30,(CN30+BK30)/2)</f>
        <v>0</v>
      </c>
      <c r="QS30" s="22">
        <f>IF($CW30="P",CO30,(CO30+BL30)/2)</f>
        <v>18.399999999999999</v>
      </c>
      <c r="QT30" s="22">
        <f>IF($CW30="P",CP30,(CP30+BM30)/2)</f>
        <v>5.15</v>
      </c>
      <c r="QU30" s="22">
        <f>IF($CW30="P",CQ30,(CQ30+BN30)/2)</f>
        <v>0.4</v>
      </c>
      <c r="QV30" s="22">
        <f>IF($CW30="P",CR30,(CR30+BO30)/2)</f>
        <v>0</v>
      </c>
      <c r="QW30" s="22">
        <f>IF($CW30="P",CS30,(CS30+BP30)/2)</f>
        <v>18.75</v>
      </c>
      <c r="QX30" s="22">
        <f>IF($CW30="P",CT30,(CT30+BQ30)/2)</f>
        <v>5.4</v>
      </c>
      <c r="QY30" s="22">
        <f>IF($CW30="P",CU30,(CU30+BR30)/2)</f>
        <v>0.1</v>
      </c>
      <c r="QZ30" s="22">
        <f>IF($CW30="P",CV30,(CV30+BS30)/2)</f>
        <v>0</v>
      </c>
      <c r="RA30" s="27" t="s">
        <v>46</v>
      </c>
      <c r="RB30" s="40">
        <f>IF(SUM(QH30,QL30)&gt;0,SUM(QH30,QL30),"")</f>
        <v>10.35</v>
      </c>
      <c r="RC30" s="40">
        <f>IF(SUM(QG30:QH30,QJ30:QL30,QN30)-QI30-QM30&gt;0,SUM(QG30:QH30,QJ30:QL30,QN30)-QI30-QM30,"")</f>
        <v>46.35</v>
      </c>
      <c r="RD30" s="40">
        <f>IF(SUM(QO30:QP30,QR30)-QQ30&gt;0,SUM(QO30:QP30,QR30)-QQ30,"")</f>
        <v>21.5</v>
      </c>
      <c r="RE30" s="40">
        <f>IF(SUM(QH30,QL30,QP30)&gt;0,SUM(QH30,QL30,QP30),"")</f>
        <v>14.149999999999999</v>
      </c>
      <c r="RF30" s="40">
        <f>IF(SUM(RC30,RD30)&gt;0,SUM(RC30,RD30),"")</f>
        <v>67.849999999999994</v>
      </c>
      <c r="RG30" s="40">
        <f>IF(SUM(QT30,QX30)&gt;0,SUM(QT30,QX30),"")</f>
        <v>10.55</v>
      </c>
      <c r="RH30" s="40">
        <f>IF(SUM(QS30:QT30,QV30:QX30,QZ30)-SUM(QU30,QY30)&gt;0,SUM(QS30:QT30,QV30:QX30,QZ30)-SUM(QU30,QY30),"")</f>
        <v>47.199999999999996</v>
      </c>
      <c r="RI30" s="40">
        <f>IF(SUM(RC30,RD30,RH30)&gt;0,SUM(RC30,RD30,RH30),"")</f>
        <v>115.04999999999998</v>
      </c>
    </row>
    <row r="31" spans="1:477" x14ac:dyDescent="0.2">
      <c r="A31" s="4" t="str" cm="1">
        <f t="array" ref="A31">IF(AND(J31&lt;&gt;"",J31&lt;&gt;"No DD"),SUMPRODUCT((J$4:J$40&lt;&gt;"")*(J$4:J$40&lt;&gt;"No DD")*(F$4:F$40&gt;F31))+1,IF(J31="No DD",SUMPRODUCT((J$4:J$40="No DD")*(F$4:F$40&gt;F31))+1+SUMPRODUCT((J$4:J$40&lt;&gt;"")*(J$4:J$40&lt;&gt;"No DD")),""))</f>
        <v/>
      </c>
      <c r="B31" s="4" t="str" cm="1">
        <f t="array" ref="B31">IF(AND(J31&lt;&gt;"",J31&lt;&gt;"No DD",G31=""),SUMPRODUCT((J$4:J$40&lt;&gt;"")*(J$4:J$40&lt;&gt;"No DD")*(G$4:G$40="")*(F$4:F$40&gt;F31))+1,IF(J31="No DD",SUMPRODUCT((J$4:J$40="No DD")*(F$4:F$40&gt;F31)*(G$4:G$40=""))+1+SUMPRODUCT((J$4:J$40&lt;&gt;"")*(G$4:G$40="")*(J$4:J$40&lt;&gt;"No DD")),""))</f>
        <v/>
      </c>
      <c r="C31" s="5" t="s">
        <v>152</v>
      </c>
      <c r="D31" s="4" t="s">
        <v>3</v>
      </c>
      <c r="E31" s="4">
        <v>2006</v>
      </c>
      <c r="F31" s="9">
        <f>SUM(L31:T31)+SUM(L31:Q31)*0.0000001+SUM(L31)*0.0000000000001</f>
        <v>156.40001095000446</v>
      </c>
      <c r="G31" s="66"/>
      <c r="H31" s="3" t="str">
        <f>IF(OR(AND(AR31&gt;=AY$42,AS31&gt;=AY$46,AR31&lt;&gt;"",AQ31=""),AND(AW31&gt;=AY$42,AX31&gt;=AY$46,AW31&lt;&gt;"",AQ31=""),AND(BU31&gt;=CB$42,BV31&gt;=CB$46,BU31&lt;&gt;"",BT31=""),AND(BZ31&gt;=CB$42,CA31&gt;=CB$46,BZ31&lt;&gt;"",BT31=""),AND(CX31&gt;=DE$42,CY31&gt;=DE$46,CX31&lt;&gt;"",CW31=""),AND(DC31&gt;=DE$42,DD31&gt;=DE$46,DC31&lt;&gt;""),AND(EC31&gt;=EJ$42,ED31&gt;=EJ$46,EC31&lt;&gt;""),AND(EH31&gt;=EJ$42,EI31&gt;=EJ$46,EH31&lt;&gt;""),AND(FE31&gt;=FL$42,FF31&gt;=FL$46,FE31&lt;&gt;""),AND(FJ31&gt;=FL$42,FK31&gt;=FL$46,FJ31&lt;&gt;""),AND(GG31&gt;=GN$42,GH31&gt;=GN$46,GG31&lt;&gt;""),AND(GL31&gt;=GN$42,GM31&gt;=GN$46,GL31&lt;&gt;""),AND(HI31&gt;=HP$42,HJ31&gt;=HP$46,HI31&lt;&gt;""),AND(HN31&gt;=HP$42,HO31&gt;=HP$46,HN31&lt;&gt;""),AND(IK31&gt;=IR$42,IL31&gt;=IR$46,IK31&lt;&gt;""),AND(IP31&gt;=IR$42,IQ31&gt;=IR$46,IP31&lt;&gt;""),AND(JM31&gt;=JT$42,JN31&gt;=JT$46,JM31&lt;&gt;""),AND(JR31&gt;=JT$42,JS31&gt;=JT$46,JR31&lt;&gt;""),AND(KO31&gt;=KV$42,KP31&gt;=KV$46,KO31&lt;&gt;""),AND(KT31&gt;=KV$42,KU31&gt;=KV$46,KT31&lt;&gt;""),AND(LQ31&gt;=LX$42,LR31&gt;=LX$46,LQ31&lt;&gt;""),AND(LV31&gt;=LX$42,LW31&gt;=LX$46,LV31&lt;&gt;""),AND(MS31&gt;=MZ$42,MT31&gt;=MZ$46,MS31&lt;&gt;""),AND(MX31&gt;=MZ$42,MY31&gt;=MZ$46,MX31&lt;&gt;""),AND(NU31&gt;=OB$42,NV31&gt;=OB$46,NU31&lt;&gt;""),AND(NZ31&gt;=OB$42,OA31&gt;=OB$46,NZ31&lt;&gt;""),AND(OW31&gt;=PD$42,OX31&gt;=PD$46,OW31&lt;&gt;""),AND(PB31&gt;=PD$42,PC31&gt;=PD$46,PB31&lt;&gt;""),AND(PY31&gt;=QF$42,PZ31&gt;=QF$46,PY31&lt;&gt;""),AND(QD31&gt;=QF$42,QE31&gt;=QF$46,QD31&lt;&gt;"")),"P","")</f>
        <v/>
      </c>
      <c r="I31" s="3" t="str">
        <f>IF(OR(AND(AS31&gt;=AY$46,AS31&lt;&gt;"",AQ31=""),AND(AX31&gt;=AY$46,AX31&lt;&gt;"",AQ31=""),AND(BV31&gt;=CB$46,BV31&lt;&gt;"",BT31=""),AND(CA31&gt;=CB$46,CA31&lt;&gt;"",BT31=""),AND(CY31&gt;=DE$46,CY31&lt;&gt;"",CW31=""),AND(DD31&gt;=DE$46,DD31&lt;&gt;"",CW31=""),AND(ED31&gt;=EJ$46,ED31&lt;&gt;""),AND(EI31&gt;=EJ$46,EI31&lt;&gt;""),AND(FF31&gt;=FL$46,FF31&lt;&gt;""),AND(FK31&gt;=FL$46,FK31&lt;&gt;""),AND(GH31&gt;=GN$46,GH31&lt;&gt;""),AND(GM31&gt;=GN$46,GM31&lt;&gt;""),AND(HJ31&gt;=HP$46,HJ31&lt;&gt;""),AND(HO31&gt;=HP$46,HO31&lt;&gt;""),AND(IL31&gt;=IR$46,IL31&lt;&gt;""),AND(IQ31&gt;=IR$46,IQ31&lt;&gt;""),AND(JN31&gt;=JT$46,JN31&lt;&gt;""),AND(JS31&gt;=JT$46,JS31&lt;&gt;""),AND(KP31&gt;=KV$46,KP31&lt;&gt;""),AND(KU31&gt;=KV$46,KU31&lt;&gt;""),AND(LR31&gt;=LX$46,LR31&lt;&gt;""),AND(LW31&gt;=LX$46,LW31&lt;&gt;""),AND(MT31&gt;=MZ$46,MT31&lt;&gt;""),AND(MY31&gt;=MZ$46,MY31&lt;&gt;""),AND(NV31&gt;=OB$46,NV31&lt;&gt;""),AND(OA31&gt;=OB$46,OA31&lt;&gt;""),AND(OX31&gt;=PD$46,OX31&lt;&gt;""),AND(PC31&gt;=PD$46,PC31&lt;&gt;""),AND(PZ31&gt;=QF$46,PZ31&lt;&gt;""),AND(QE31&gt;=QF$46,QE31&lt;&gt;"")),"P","")</f>
        <v/>
      </c>
      <c r="J31" s="36" t="str">
        <f>IF(AND(I31="P",H31=""),"No DD",IF(OR(AND(AU31&gt;=AY$45,AV31&gt;=AY$49,AU31&lt;&gt;"",AQ31=""),AND(BX31&gt;=CB$45,BY31&gt;=CB$49,BX31&lt;&gt;"",BT31=""),AND(DA31&gt;=DE$45,DB31&gt;=DE$49,DA31&lt;&gt;"",CW31=""),AND(EF31&gt;=EJ$45,EG31&gt;=EJ$49,EF31&lt;&gt;""),AND(FH31&gt;=FL$45,FI31&gt;=FL$49,FH31&lt;&gt;""),AND(GJ31&gt;=GN$45,GK31&gt;=GN$49,GJ31&lt;&gt;""),AND(HL31&gt;=HP$45,HM31&gt;=HP$49,HL31&lt;&gt;""),AND(IN31&gt;=IR$45,IO31&gt;=IR$49,IN31&lt;&gt;""),AND(JP31&gt;=JT$45,JQ31&gt;=JT$49,JP31&lt;&gt;""),AND(KR31&gt;=KV$45,KS31&gt;=KV$49,KR31&lt;&gt;""),AND(LT31&gt;=LX$45,LU31&gt;=LX$49,LT31&lt;&gt;""),AND(MV31&gt;=MZ$45,MW31&gt;=MZ$49,MV31&lt;&gt;""),AND(NX31&gt;=OB$45,NY31&gt;=OB$49,NX31&lt;&gt;""),AND(OZ31&gt;=PD$45,PA31&gt;=PD$49,OZ31&lt;&gt;""),AND(QB31&gt;=QF$45,QC31&gt;=QF$49,QB31&lt;&gt;"")),"Merit",IF(OR(AND(AU31&gt;=AY$44,AV31&gt;=AY$48,AU31&lt;&gt;"",AQ31=""),AND(BX31&gt;=CB$44,BY31&gt;=CB$48,BX31&lt;&gt;"",BT31=""),AND(DA31&gt;=DE$44,DB31&gt;=DE$48,DA31&lt;&gt;"",CW31=""),AND(EF31&gt;=EJ$44,EG31&gt;=EJ$48,EF31&lt;&gt;""),AND(FH31&gt;=FL$44,FI31&gt;=FL$48,FH31&lt;&gt;""),AND(GJ31&gt;=GN$44,GK31&gt;=GN$48,GJ31&lt;&gt;""),AND(HL31&gt;=HP$44,HM31&gt;=HP$48,HL31&lt;&gt;""),AND(IN31&gt;=IR$44,IO31&gt;=IR$48,IN31&lt;&gt;""),AND(JP31&gt;=JT$44,JQ31&gt;=JT$48,JP31&lt;&gt;""),AND(KR31&gt;=KV$44,KS31&gt;=KV$48,KR31&lt;&gt;""),AND(LT31&gt;=LX$44,LU31&gt;=LX$48,LT31&lt;&gt;""),AND(MV31&gt;=MZ$44,MW31&gt;=MZ$48,MV31&lt;&gt;""),AND(NX31&gt;=OB$44,NY31&gt;=OB$48,NX31&lt;&gt;""),AND(OZ31&gt;=PD$44,PA31&gt;=PD$48,OZ31&lt;&gt;""),AND(QB31&gt;=QF$44,QC31&gt;=QF$48,QB31&lt;&gt;"")),"Excellence",IF(K31="P","Worlds Team",IF(H31="P","National Team","")))))</f>
        <v/>
      </c>
      <c r="K31" s="3" t="str">
        <f>IF(OR(AND(AU31&gt;=AY$43,AV31&gt;=AY$47,AU31&lt;&gt;"",AQ31=""),AND(BX31&gt;=CB$43,BY31&gt;=CB$47,BX31&lt;&gt;"",BT31=""),AND(DA31&gt;=DE$43,DB31&gt;=DE$47,DA31&lt;&gt;"",CW31=""),AND(EF31&gt;=EJ$43,EG31&gt;=EJ$47,EF31&lt;&gt;""),AND(FH31&gt;=FL$43,FI31&gt;=FL$47,FH31&lt;&gt;""),AND(GJ31&gt;=GN$43,GK31&gt;=GN$47,GJ31&lt;&gt;""),AND(HL31&gt;=HP$43,HM31&gt;=HP$47,HL31&lt;&gt;""),AND(IN31&gt;=IR$43,IO31&gt;=IR$47,IN31&lt;&gt;""),AND(JP31&gt;=JT$43,JQ31&gt;=JT$47,JP31&lt;&gt;""),AND(KR31&gt;=KV$43,KS31&gt;=KV$47,KR31&lt;&gt;""),AND(LT31&gt;=LX$43,LU31&gt;=LX$47,LT31&lt;&gt;""),AND(MV31&gt;=MZ$43,MW31&gt;=MZ$47,MV31&lt;&gt;""),AND(NX31&gt;=OB$43,NY31&gt;=OB$47,NX31&lt;&gt;""),AND(OZ31&gt;=PD$43,PA31&gt;=PD$47,OZ31&lt;&gt;""),AND(QB31&gt;=QF$43,QC31&gt;=QF$47,QB31&lt;&gt;"")),"P","")</f>
        <v/>
      </c>
      <c r="L31" s="8">
        <f>IF(COUNT(AS31,BV31,CY31)&gt;0,LARGE((AS31,BV31,CY31),1),0)</f>
        <v>44.6</v>
      </c>
      <c r="M31" s="8" t="str">
        <f>IF(L31=0,"",IF(L31=CY31,$CC$1,IF(L31=BV31,$AZ$1,IF(L31=AS31,$W$1,""))))</f>
        <v>2024 Nationals</v>
      </c>
      <c r="N31" s="8">
        <f>IF(COUNT(AS31,BV31,CY31)&gt;1,LARGE((AS31,BV31,CY31),2),0)</f>
        <v>42.899999999999991</v>
      </c>
      <c r="O31" s="8" t="str">
        <f>IF(N31=0,"",IF(N31=CY31,$CC$1,IF(N31=BV31,$AZ$1,IF(N31=AS31,$W$1,""))))</f>
        <v>2023 3rd Domestic Trial</v>
      </c>
      <c r="P31" s="8">
        <f>IF(COUNT(AT31,BW31,CZ31)&gt;0,LARGE((AT31,BW31,CZ31),1),0)</f>
        <v>22</v>
      </c>
      <c r="Q31" s="8" t="str">
        <f>IF(P31=0,"",IF(P31=CZ31,$CC$1,IF(P31=BW31,$AZ$1,IF(P31=AT31,$W$1,""))))</f>
        <v>2024 Nationals</v>
      </c>
      <c r="R31" s="8">
        <f>IF(MAX(AX31,CA31,DD31)&gt;0,MAX(AX31,CA31,DD31),0)</f>
        <v>46.9</v>
      </c>
      <c r="S31" s="8" t="str">
        <f>IF(R31=0,"",IF(R31=DD31,$CC$1,IF(R31=CA31,$AZ$1,IF(R31=AX31,$W$1,""))))</f>
        <v>2023 3rd Domestic Trial</v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>
        <v>18.2</v>
      </c>
      <c r="X31" s="19">
        <v>5.6</v>
      </c>
      <c r="Y31" s="19">
        <v>1</v>
      </c>
      <c r="Z31" s="19">
        <v>0</v>
      </c>
      <c r="AA31" s="19">
        <v>18.399999999999999</v>
      </c>
      <c r="AB31" s="19">
        <v>2.8</v>
      </c>
      <c r="AC31" s="19">
        <v>1.1000000000000001</v>
      </c>
      <c r="AD31" s="19">
        <v>0</v>
      </c>
      <c r="AE31" s="19">
        <v>17.8</v>
      </c>
      <c r="AF31" s="19">
        <v>4</v>
      </c>
      <c r="AG31" s="19">
        <v>1</v>
      </c>
      <c r="AH31" s="19">
        <v>0</v>
      </c>
      <c r="AI31" s="19">
        <v>18.399999999999999</v>
      </c>
      <c r="AJ31" s="19">
        <v>5.6</v>
      </c>
      <c r="AK31" s="19">
        <v>0.6</v>
      </c>
      <c r="AL31" s="19">
        <v>0</v>
      </c>
      <c r="AM31" s="19">
        <v>17.899999999999999</v>
      </c>
      <c r="AN31" s="19">
        <v>6</v>
      </c>
      <c r="AO31" s="19">
        <v>0.4</v>
      </c>
      <c r="AP31" s="19">
        <v>0</v>
      </c>
      <c r="AQ31" s="27"/>
      <c r="AR31" s="40">
        <f>IF(SUM(X31,AB31)&gt;0,SUM(X31,AB31),"")</f>
        <v>8.3999999999999986</v>
      </c>
      <c r="AS31" s="40">
        <f>IF(SUM(W31:X31,Z31:AB31,AD31)-Y31-AC31&gt;0,SUM(W31:X31,Z31:AB31,AD31)-Y31-AC31,"")</f>
        <v>42.899999999999991</v>
      </c>
      <c r="AT31" s="40">
        <f>IF(SUM(AE31:AF31,AH31)-AG31&gt;0,SUM(AE31:AF31,AH31)-AG31,"")</f>
        <v>20.8</v>
      </c>
      <c r="AU31" s="40">
        <f>IF(SUM(X31,AB31,AF31)&gt;0,SUM(X31,AB31,AF31),"")</f>
        <v>12.399999999999999</v>
      </c>
      <c r="AV31" s="40">
        <f>IF(SUM(AS31,AT31)&gt;0,SUM(AS31,AT31),"")</f>
        <v>63.699999999999989</v>
      </c>
      <c r="AW31" s="40">
        <f>IF(SUM(AJ31,AN31)&gt;0,SUM(AJ31,AN31),"")</f>
        <v>11.6</v>
      </c>
      <c r="AX31" s="40">
        <f>IF(SUM(AI31:AJ31,AL31:AN31,AP31)-SUM(AK31,AO31)&gt;0,SUM(AI31:AJ31,AL31:AN31,AP31)-SUM(AK31,AO31),"")</f>
        <v>46.9</v>
      </c>
      <c r="AY31" s="40">
        <f>IF(SUM(AS31,AT31,AX31)&gt;0,SUM(AS31,AT31,AX31),"")</f>
        <v>110.6</v>
      </c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28"/>
      <c r="BU31" s="11" t="str">
        <f>IF(SUM(BA31,BE31)&gt;0,SUM(BA31,BE31),"")</f>
        <v/>
      </c>
      <c r="BV31" s="11" t="str">
        <f>IF(SUM(AZ31:BA31,BC31:BE31,BG31)-BB31-BF31&gt;0,SUM(AZ31:BA31,BC31:BE31,BG31)-BB31-BF31,"")</f>
        <v/>
      </c>
      <c r="BW31" s="11" t="str">
        <f>IF(SUM(BH31:BI31,BK31)-BJ31&gt;0,SUM(BH31:BI31,BK31)-BJ31,"")</f>
        <v/>
      </c>
      <c r="BX31" s="11" t="str">
        <f>IF(SUM(BA31,BE31,BI31)&gt;0,SUM(BA31,BE31,BI31),"")</f>
        <v/>
      </c>
      <c r="BY31" s="11" t="str">
        <f>IF(SUM(BV31,BW31)&gt;0,SUM(BV31,BW31),"")</f>
        <v/>
      </c>
      <c r="BZ31" s="11" t="str">
        <f>IF(SUM(BM31,BQ31)&gt;0,SUM(BM31,BQ31),"")</f>
        <v/>
      </c>
      <c r="CA31" s="11" t="str">
        <f>IF(SUM(BL31:BM31,BO31:BQ31,BS31)-SUM(BN31,BR31)&gt;0,SUM(BL31:BM31,BO31:BQ31,BS31)-SUM(BN31,BR31),"")</f>
        <v/>
      </c>
      <c r="CB31" s="11" t="str">
        <f>IF(SUM(BV31,BW31,CA31)&gt;0,SUM(BV31,BW31,CA31),"")</f>
        <v/>
      </c>
      <c r="CC31" s="19">
        <v>17.600000000000001</v>
      </c>
      <c r="CD31" s="19">
        <v>5.2</v>
      </c>
      <c r="CE31" s="19">
        <v>1</v>
      </c>
      <c r="CF31" s="19">
        <v>0</v>
      </c>
      <c r="CG31" s="19">
        <v>18.2</v>
      </c>
      <c r="CH31" s="19">
        <v>5.2</v>
      </c>
      <c r="CI31" s="19">
        <v>0.6</v>
      </c>
      <c r="CJ31" s="19">
        <v>0</v>
      </c>
      <c r="CK31" s="19">
        <v>18.2</v>
      </c>
      <c r="CL31" s="19">
        <v>4</v>
      </c>
      <c r="CM31" s="19">
        <v>0.2</v>
      </c>
      <c r="CN31" s="19">
        <v>0</v>
      </c>
      <c r="CO31" s="19">
        <v>18.2</v>
      </c>
      <c r="CP31" s="19">
        <v>5.2</v>
      </c>
      <c r="CQ31" s="19">
        <v>0.6</v>
      </c>
      <c r="CR31" s="19">
        <v>0</v>
      </c>
      <c r="CS31" s="19">
        <v>18.2</v>
      </c>
      <c r="CT31" s="19">
        <v>5.6</v>
      </c>
      <c r="CU31" s="19">
        <v>0.6</v>
      </c>
      <c r="CV31" s="19">
        <v>0</v>
      </c>
      <c r="CW31" s="27"/>
      <c r="CX31" s="40">
        <f>IF(SUM(CD31,CH31)&gt;0,SUM(CD31,CH31),"")</f>
        <v>10.4</v>
      </c>
      <c r="CY31" s="40">
        <f>IF(SUM(CC31:CD31,CF31:CH31,CJ31)-CE31-CI31&gt;0,SUM(CC31:CD31,CF31:CH31,CJ31)-CE31-CI31,"")</f>
        <v>44.6</v>
      </c>
      <c r="CZ31" s="40">
        <f>IF(SUM(CK31:CL31,CN31)-CM31&gt;0,SUM(CK31:CL31,CN31)-CM31,"")</f>
        <v>22</v>
      </c>
      <c r="DA31" s="40">
        <f>IF(SUM(CD31,CH31,CL31)&gt;0,SUM(CD31,CH31,CL31),"")</f>
        <v>14.4</v>
      </c>
      <c r="DB31" s="40">
        <f>IF(SUM(CY31,CZ31)&gt;0,SUM(CY31,CZ31),"")</f>
        <v>66.599999999999994</v>
      </c>
      <c r="DC31" s="40">
        <f>IF(SUM(CP31,CT31)&gt;0,SUM(CP31,CT31),"")</f>
        <v>10.8</v>
      </c>
      <c r="DD31" s="40">
        <f>IF(SUM(CO31:CP31,CR31:CT31,CV31)-SUM(CQ31,CU31)&gt;0,SUM(CO31:CP31,CR31:CT31,CV31)-SUM(CQ31,CU31),"")</f>
        <v>45.999999999999993</v>
      </c>
      <c r="DE31" s="40">
        <f>IF(SUM(CY31,CZ31,DD31)&gt;0,SUM(CY31,CZ31,DD31),"")</f>
        <v>112.6</v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8.8000000000000007</v>
      </c>
      <c r="QH31" s="22">
        <f>IF($CW31="P",CD31,(CD31+BA31)/2)</f>
        <v>2.6</v>
      </c>
      <c r="QI31" s="22">
        <f>IF($CW31="P",CE31,(CE31+BB31)/2)</f>
        <v>0.5</v>
      </c>
      <c r="QJ31" s="22">
        <f>IF($CW31="P",CF31,(CF31+BC31)/2)</f>
        <v>0</v>
      </c>
      <c r="QK31" s="22">
        <f>IF($CW31="P",CG31,(CG31+BD31)/2)</f>
        <v>9.1</v>
      </c>
      <c r="QL31" s="22">
        <f>IF($CW31="P",CH31,(CH31+BE31)/2)</f>
        <v>2.6</v>
      </c>
      <c r="QM31" s="22">
        <f>IF($CW31="P",CI31,(CI31+BF31)/2)</f>
        <v>0.3</v>
      </c>
      <c r="QN31" s="22">
        <f>IF($CW31="P",CJ31,(CJ31+BG31)/2)</f>
        <v>0</v>
      </c>
      <c r="QO31" s="22">
        <f>IF($CW31="P",CK31,(CK31+BH31)/2)</f>
        <v>9.1</v>
      </c>
      <c r="QP31" s="22">
        <f>IF($CW31="P",CL31,(CL31+BI31)/2)</f>
        <v>2</v>
      </c>
      <c r="QQ31" s="22">
        <f>IF($CW31="P",CM31,(CM31+BJ31)/2)</f>
        <v>0.1</v>
      </c>
      <c r="QR31" s="22">
        <f>IF($CW31="P",CN31,(CN31+BK31)/2)</f>
        <v>0</v>
      </c>
      <c r="QS31" s="22">
        <f>IF($CW31="P",CO31,(CO31+BL31)/2)</f>
        <v>9.1</v>
      </c>
      <c r="QT31" s="22">
        <f>IF($CW31="P",CP31,(CP31+BM31)/2)</f>
        <v>2.6</v>
      </c>
      <c r="QU31" s="22">
        <f>IF($CW31="P",CQ31,(CQ31+BN31)/2)</f>
        <v>0.3</v>
      </c>
      <c r="QV31" s="22">
        <f>IF($CW31="P",CR31,(CR31+BO31)/2)</f>
        <v>0</v>
      </c>
      <c r="QW31" s="22">
        <f>IF($CW31="P",CS31,(CS31+BP31)/2)</f>
        <v>9.1</v>
      </c>
      <c r="QX31" s="22">
        <f>IF($CW31="P",CT31,(CT31+BQ31)/2)</f>
        <v>2.8</v>
      </c>
      <c r="QY31" s="22">
        <f>IF($CW31="P",CU31,(CU31+BR31)/2)</f>
        <v>0.3</v>
      </c>
      <c r="QZ31" s="22">
        <f>IF($CW31="P",CV31,(CV31+BS31)/2)</f>
        <v>0</v>
      </c>
      <c r="RA31" s="27" t="s">
        <v>46</v>
      </c>
      <c r="RB31" s="40">
        <f>IF(SUM(QH31,QL31)&gt;0,SUM(QH31,QL31),"")</f>
        <v>5.2</v>
      </c>
      <c r="RC31" s="40">
        <f>IF(SUM(QG31:QH31,QJ31:QL31,QN31)-QI31-QM31&gt;0,SUM(QG31:QH31,QJ31:QL31,QN31)-QI31-QM31,"")</f>
        <v>22.3</v>
      </c>
      <c r="RD31" s="40">
        <f>IF(SUM(QO31:QP31,QR31)-QQ31&gt;0,SUM(QO31:QP31,QR31)-QQ31,"")</f>
        <v>11</v>
      </c>
      <c r="RE31" s="40">
        <f>IF(SUM(QH31,QL31,QP31)&gt;0,SUM(QH31,QL31,QP31),"")</f>
        <v>7.2</v>
      </c>
      <c r="RF31" s="40">
        <f>IF(SUM(RC31,RD31)&gt;0,SUM(RC31,RD31),"")</f>
        <v>33.299999999999997</v>
      </c>
      <c r="RG31" s="40">
        <f>IF(SUM(QT31,QX31)&gt;0,SUM(QT31,QX31),"")</f>
        <v>5.4</v>
      </c>
      <c r="RH31" s="40">
        <f>IF(SUM(QS31:QT31,QV31:QX31,QZ31)-SUM(QU31,QY31)&gt;0,SUM(QS31:QT31,QV31:QX31,QZ31)-SUM(QU31,QY31),"")</f>
        <v>22.999999999999996</v>
      </c>
      <c r="RI31" s="40">
        <f>IF(SUM(RC31,RD31,RH31)&gt;0,SUM(RC31,RD31,RH31),"")</f>
        <v>56.3</v>
      </c>
    </row>
    <row r="32" spans="1:477" x14ac:dyDescent="0.2">
      <c r="A32" s="4" t="str" cm="1">
        <f t="array" ref="A32">IF(AND(J32&lt;&gt;"",J32&lt;&gt;"No DD"),SUMPRODUCT((J$4:J$40&lt;&gt;"")*(J$4:J$40&lt;&gt;"No DD")*(F$4:F$40&gt;F32))+1,IF(J32="No DD",SUMPRODUCT((J$4:J$40="No DD")*(F$4:F$40&gt;F32))+1+SUMPRODUCT((J$4:J$40&lt;&gt;"")*(J$4:J$40&lt;&gt;"No DD")),""))</f>
        <v/>
      </c>
      <c r="B32" s="4" t="str" cm="1">
        <f t="array" ref="B32">IF(AND(J32&lt;&gt;"",J32&lt;&gt;"No DD",G32=""),SUMPRODUCT((J$4:J$40&lt;&gt;"")*(J$4:J$40&lt;&gt;"No DD")*(G$4:G$40="")*(F$4:F$40&gt;F32))+1,IF(J32="No DD",SUMPRODUCT((J$4:J$40="No DD")*(F$4:F$40&gt;F32)*(G$4:G$40=""))+1+SUMPRODUCT((J$4:J$40&lt;&gt;"")*(G$4:G$40="")*(J$4:J$40&lt;&gt;"No DD")),""))</f>
        <v/>
      </c>
      <c r="C32" s="5" t="s">
        <v>218</v>
      </c>
      <c r="D32" s="4" t="s">
        <v>6</v>
      </c>
      <c r="E32" s="4">
        <v>2005</v>
      </c>
      <c r="F32" s="9">
        <f>SUM(L32:T32)+SUM(L32:Q32)*0.0000001+SUM(L32)*0.0000000000001</f>
        <v>153.40001093000461</v>
      </c>
      <c r="G32" s="66"/>
      <c r="H32" s="3" t="str">
        <f>IF(OR(AND(AR32&gt;=AY$42,AS32&gt;=AY$46,AR32&lt;&gt;"",AQ32=""),AND(AW32&gt;=AY$42,AX32&gt;=AY$46,AW32&lt;&gt;"",AQ32=""),AND(BU32&gt;=CB$42,BV32&gt;=CB$46,BU32&lt;&gt;"",BT32=""),AND(BZ32&gt;=CB$42,CA32&gt;=CB$46,BZ32&lt;&gt;"",BT32=""),AND(CX32&gt;=DE$42,CY32&gt;=DE$46,CX32&lt;&gt;"",CW32=""),AND(DC32&gt;=DE$42,DD32&gt;=DE$46,DC32&lt;&gt;""),AND(EC32&gt;=EJ$42,ED32&gt;=EJ$46,EC32&lt;&gt;""),AND(EH32&gt;=EJ$42,EI32&gt;=EJ$46,EH32&lt;&gt;""),AND(FE32&gt;=FL$42,FF32&gt;=FL$46,FE32&lt;&gt;""),AND(FJ32&gt;=FL$42,FK32&gt;=FL$46,FJ32&lt;&gt;""),AND(GG32&gt;=GN$42,GH32&gt;=GN$46,GG32&lt;&gt;""),AND(GL32&gt;=GN$42,GM32&gt;=GN$46,GL32&lt;&gt;""),AND(HI32&gt;=HP$42,HJ32&gt;=HP$46,HI32&lt;&gt;""),AND(HN32&gt;=HP$42,HO32&gt;=HP$46,HN32&lt;&gt;""),AND(IK32&gt;=IR$42,IL32&gt;=IR$46,IK32&lt;&gt;""),AND(IP32&gt;=IR$42,IQ32&gt;=IR$46,IP32&lt;&gt;""),AND(JM32&gt;=JT$42,JN32&gt;=JT$46,JM32&lt;&gt;""),AND(JR32&gt;=JT$42,JS32&gt;=JT$46,JR32&lt;&gt;""),AND(KO32&gt;=KV$42,KP32&gt;=KV$46,KO32&lt;&gt;""),AND(KT32&gt;=KV$42,KU32&gt;=KV$46,KT32&lt;&gt;""),AND(LQ32&gt;=LX$42,LR32&gt;=LX$46,LQ32&lt;&gt;""),AND(LV32&gt;=LX$42,LW32&gt;=LX$46,LV32&lt;&gt;""),AND(MS32&gt;=MZ$42,MT32&gt;=MZ$46,MS32&lt;&gt;""),AND(MX32&gt;=MZ$42,MY32&gt;=MZ$46,MX32&lt;&gt;""),AND(NU32&gt;=OB$42,NV32&gt;=OB$46,NU32&lt;&gt;""),AND(NZ32&gt;=OB$42,OA32&gt;=OB$46,NZ32&lt;&gt;""),AND(OW32&gt;=PD$42,OX32&gt;=PD$46,OW32&lt;&gt;""),AND(PB32&gt;=PD$42,PC32&gt;=PD$46,PB32&lt;&gt;""),AND(PY32&gt;=QF$42,PZ32&gt;=QF$46,PY32&lt;&gt;""),AND(QD32&gt;=QF$42,QE32&gt;=QF$46,QD32&lt;&gt;"")),"P","")</f>
        <v/>
      </c>
      <c r="I32" s="3" t="str">
        <f>IF(OR(AND(AS32&gt;=AY$46,AS32&lt;&gt;"",AQ32=""),AND(AX32&gt;=AY$46,AX32&lt;&gt;"",AQ32=""),AND(BV32&gt;=CB$46,BV32&lt;&gt;"",BT32=""),AND(CA32&gt;=CB$46,CA32&lt;&gt;"",BT32=""),AND(CY32&gt;=DE$46,CY32&lt;&gt;"",CW32=""),AND(DD32&gt;=DE$46,DD32&lt;&gt;"",CW32=""),AND(ED32&gt;=EJ$46,ED32&lt;&gt;""),AND(EI32&gt;=EJ$46,EI32&lt;&gt;""),AND(FF32&gt;=FL$46,FF32&lt;&gt;""),AND(FK32&gt;=FL$46,FK32&lt;&gt;""),AND(GH32&gt;=GN$46,GH32&lt;&gt;""),AND(GM32&gt;=GN$46,GM32&lt;&gt;""),AND(HJ32&gt;=HP$46,HJ32&lt;&gt;""),AND(HO32&gt;=HP$46,HO32&lt;&gt;""),AND(IL32&gt;=IR$46,IL32&lt;&gt;""),AND(IQ32&gt;=IR$46,IQ32&lt;&gt;""),AND(JN32&gt;=JT$46,JN32&lt;&gt;""),AND(JS32&gt;=JT$46,JS32&lt;&gt;""),AND(KP32&gt;=KV$46,KP32&lt;&gt;""),AND(KU32&gt;=KV$46,KU32&lt;&gt;""),AND(LR32&gt;=LX$46,LR32&lt;&gt;""),AND(LW32&gt;=LX$46,LW32&lt;&gt;""),AND(MT32&gt;=MZ$46,MT32&lt;&gt;""),AND(MY32&gt;=MZ$46,MY32&lt;&gt;""),AND(NV32&gt;=OB$46,NV32&lt;&gt;""),AND(OA32&gt;=OB$46,OA32&lt;&gt;""),AND(OX32&gt;=PD$46,OX32&lt;&gt;""),AND(PC32&gt;=PD$46,PC32&lt;&gt;""),AND(PZ32&gt;=QF$46,PZ32&lt;&gt;""),AND(QE32&gt;=QF$46,QE32&lt;&gt;"")),"P","")</f>
        <v/>
      </c>
      <c r="J32" s="36" t="str">
        <f>IF(AND(I32="P",H32=""),"No DD",IF(OR(AND(AU32&gt;=AY$45,AV32&gt;=AY$49,AU32&lt;&gt;"",AQ32=""),AND(BX32&gt;=CB$45,BY32&gt;=CB$49,BX32&lt;&gt;"",BT32=""),AND(DA32&gt;=DE$45,DB32&gt;=DE$49,DA32&lt;&gt;"",CW32=""),AND(EF32&gt;=EJ$45,EG32&gt;=EJ$49,EF32&lt;&gt;""),AND(FH32&gt;=FL$45,FI32&gt;=FL$49,FH32&lt;&gt;""),AND(GJ32&gt;=GN$45,GK32&gt;=GN$49,GJ32&lt;&gt;""),AND(HL32&gt;=HP$45,HM32&gt;=HP$49,HL32&lt;&gt;""),AND(IN32&gt;=IR$45,IO32&gt;=IR$49,IN32&lt;&gt;""),AND(JP32&gt;=JT$45,JQ32&gt;=JT$49,JP32&lt;&gt;""),AND(KR32&gt;=KV$45,KS32&gt;=KV$49,KR32&lt;&gt;""),AND(LT32&gt;=LX$45,LU32&gt;=LX$49,LT32&lt;&gt;""),AND(MV32&gt;=MZ$45,MW32&gt;=MZ$49,MV32&lt;&gt;""),AND(NX32&gt;=OB$45,NY32&gt;=OB$49,NX32&lt;&gt;""),AND(OZ32&gt;=PD$45,PA32&gt;=PD$49,OZ32&lt;&gt;""),AND(QB32&gt;=QF$45,QC32&gt;=QF$49,QB32&lt;&gt;"")),"Merit",IF(OR(AND(AU32&gt;=AY$44,AV32&gt;=AY$48,AU32&lt;&gt;"",AQ32=""),AND(BX32&gt;=CB$44,BY32&gt;=CB$48,BX32&lt;&gt;"",BT32=""),AND(DA32&gt;=DE$44,DB32&gt;=DE$48,DA32&lt;&gt;"",CW32=""),AND(EF32&gt;=EJ$44,EG32&gt;=EJ$48,EF32&lt;&gt;""),AND(FH32&gt;=FL$44,FI32&gt;=FL$48,FH32&lt;&gt;""),AND(GJ32&gt;=GN$44,GK32&gt;=GN$48,GJ32&lt;&gt;""),AND(HL32&gt;=HP$44,HM32&gt;=HP$48,HL32&lt;&gt;""),AND(IN32&gt;=IR$44,IO32&gt;=IR$48,IN32&lt;&gt;""),AND(JP32&gt;=JT$44,JQ32&gt;=JT$48,JP32&lt;&gt;""),AND(KR32&gt;=KV$44,KS32&gt;=KV$48,KR32&lt;&gt;""),AND(LT32&gt;=LX$44,LU32&gt;=LX$48,LT32&lt;&gt;""),AND(MV32&gt;=MZ$44,MW32&gt;=MZ$48,MV32&lt;&gt;""),AND(NX32&gt;=OB$44,NY32&gt;=OB$48,NX32&lt;&gt;""),AND(OZ32&gt;=PD$44,PA32&gt;=PD$48,OZ32&lt;&gt;""),AND(QB32&gt;=QF$44,QC32&gt;=QF$48,QB32&lt;&gt;"")),"Excellence",IF(K32="P","Worlds Team",IF(H32="P","National Team","")))))</f>
        <v/>
      </c>
      <c r="K32" s="3" t="str">
        <f>IF(OR(AND(AU32&gt;=AY$43,AV32&gt;=AY$47,AU32&lt;&gt;"",AQ32=""),AND(BX32&gt;=CB$43,BY32&gt;=CB$47,BX32&lt;&gt;"",BT32=""),AND(DA32&gt;=DE$43,DB32&gt;=DE$47,DA32&lt;&gt;"",CW32=""),AND(EF32&gt;=EJ$43,EG32&gt;=EJ$47,EF32&lt;&gt;""),AND(FH32&gt;=FL$43,FI32&gt;=FL$47,FH32&lt;&gt;""),AND(GJ32&gt;=GN$43,GK32&gt;=GN$47,GJ32&lt;&gt;""),AND(HL32&gt;=HP$43,HM32&gt;=HP$47,HL32&lt;&gt;""),AND(IN32&gt;=IR$43,IO32&gt;=IR$47,IN32&lt;&gt;""),AND(JP32&gt;=JT$43,JQ32&gt;=JT$47,JP32&lt;&gt;""),AND(KR32&gt;=KV$43,KS32&gt;=KV$47,KR32&lt;&gt;""),AND(LT32&gt;=LX$43,LU32&gt;=LX$47,LT32&lt;&gt;""),AND(MV32&gt;=MZ$43,MW32&gt;=MZ$47,MV32&lt;&gt;""),AND(NX32&gt;=OB$43,NY32&gt;=OB$47,NX32&lt;&gt;""),AND(OZ32&gt;=PD$43,PA32&gt;=PD$47,OZ32&lt;&gt;""),AND(QB32&gt;=QF$43,QC32&gt;=QF$47,QB32&lt;&gt;"")),"P","")</f>
        <v/>
      </c>
      <c r="L32" s="8">
        <f>IF(COUNT(AS32,BV32,CY32)&gt;0,LARGE((AS32,BV32,CY32),1),0)</f>
        <v>46.199999999999996</v>
      </c>
      <c r="M32" s="8" t="str">
        <f>IF(L32=0,"",IF(L32=CY32,$CC$1,IF(L32=BV32,$AZ$1,IF(L32=AS32,$W$1,""))))</f>
        <v>2024 Nationals</v>
      </c>
      <c r="N32" s="8">
        <f>IF(COUNT(AS32,BV32,CY32)&gt;1,LARGE((AS32,BV32,CY32),2),0)</f>
        <v>42.900000000000006</v>
      </c>
      <c r="O32" s="8" t="str">
        <f>IF(N32=0,"",IF(N32=CY32,$CC$1,IF(N32=BV32,$AZ$1,IF(N32=AS32,$W$1,""))))</f>
        <v>2024 Elite Canada</v>
      </c>
      <c r="P32" s="8">
        <f>IF(COUNT(AT32,BW32,CZ32)&gt;0,LARGE((AT32,BW32,CZ32),1),0)</f>
        <v>20.2</v>
      </c>
      <c r="Q32" s="8" t="str">
        <f>IF(P32=0,"",IF(P32=CZ32,$CC$1,IF(P32=BW32,$AZ$1,IF(P32=AT32,$W$1,""))))</f>
        <v>2024 Elite Canada</v>
      </c>
      <c r="R32" s="8">
        <f>IF(MAX(AX32,CA32,DD32)&gt;0,MAX(AX32,CA32,DD32),0)</f>
        <v>44.099999999999994</v>
      </c>
      <c r="S32" s="8" t="str">
        <f>IF(R32=0,"",IF(R32=DD32,$CC$1,IF(R32=CA32,$AZ$1,IF(R32=AX32,$W$1,""))))</f>
        <v>2024 Elite Canada</v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27"/>
      <c r="AR32" s="40" t="str">
        <f>IF(SUM(X32,AB32)&gt;0,SUM(X32,AB32),"")</f>
        <v/>
      </c>
      <c r="AS32" s="40" t="str">
        <f>IF(SUM(W32:X32,Z32:AB32,AD32)-Y32-AC32&gt;0,SUM(W32:X32,Z32:AB32,AD32)-Y32-AC32,"")</f>
        <v/>
      </c>
      <c r="AT32" s="40" t="str">
        <f>IF(SUM(AE32:AF32,AH32)-AG32&gt;0,SUM(AE32:AF32,AH32)-AG32,"")</f>
        <v/>
      </c>
      <c r="AU32" s="40" t="str">
        <f>IF(SUM(X32,AB32,AF32)&gt;0,SUM(X32,AB32,AF32),"")</f>
        <v/>
      </c>
      <c r="AV32" s="40" t="str">
        <f>IF(SUM(AS32,AT32)&gt;0,SUM(AS32,AT32),"")</f>
        <v/>
      </c>
      <c r="AW32" s="40" t="str">
        <f>IF(SUM(AJ32,AN32)&gt;0,SUM(AJ32,AN32),"")</f>
        <v/>
      </c>
      <c r="AX32" s="40" t="str">
        <f>IF(SUM(AI32:AJ32,AL32:AN32,AP32)-SUM(AK32,AO32)&gt;0,SUM(AI32:AJ32,AL32:AN32,AP32)-SUM(AK32,AO32),"")</f>
        <v/>
      </c>
      <c r="AY32" s="40" t="str">
        <f>IF(SUM(AS32,AT32,AX32)&gt;0,SUM(AS32,AT32,AX32),"")</f>
        <v/>
      </c>
      <c r="AZ32" s="18">
        <v>18.600000000000001</v>
      </c>
      <c r="BA32" s="18">
        <v>5.2</v>
      </c>
      <c r="BB32" s="18">
        <v>0</v>
      </c>
      <c r="BC32" s="18">
        <v>0</v>
      </c>
      <c r="BD32" s="18">
        <v>16.600000000000001</v>
      </c>
      <c r="BE32" s="18">
        <v>3.5</v>
      </c>
      <c r="BF32" s="18">
        <v>1</v>
      </c>
      <c r="BG32" s="18">
        <v>0</v>
      </c>
      <c r="BH32" s="18">
        <v>17.399999999999999</v>
      </c>
      <c r="BI32" s="18">
        <v>2.8</v>
      </c>
      <c r="BJ32" s="18">
        <v>0</v>
      </c>
      <c r="BK32" s="18">
        <v>0</v>
      </c>
      <c r="BL32" s="18">
        <v>18.7</v>
      </c>
      <c r="BM32" s="18">
        <v>3.5</v>
      </c>
      <c r="BN32" s="18">
        <v>0</v>
      </c>
      <c r="BO32" s="18">
        <v>0</v>
      </c>
      <c r="BP32" s="18">
        <v>18.600000000000001</v>
      </c>
      <c r="BQ32" s="18">
        <v>3.5</v>
      </c>
      <c r="BR32" s="18">
        <v>0.2</v>
      </c>
      <c r="BS32" s="18">
        <v>0</v>
      </c>
      <c r="BT32" s="28"/>
      <c r="BU32" s="11">
        <f>IF(SUM(BA32,BE32)&gt;0,SUM(BA32,BE32),"")</f>
        <v>8.6999999999999993</v>
      </c>
      <c r="BV32" s="11">
        <f>IF(SUM(AZ32:BA32,BC32:BE32,BG32)-BB32-BF32&gt;0,SUM(AZ32:BA32,BC32:BE32,BG32)-BB32-BF32,"")</f>
        <v>42.900000000000006</v>
      </c>
      <c r="BW32" s="11">
        <f>IF(SUM(BH32:BI32,BK32)-BJ32&gt;0,SUM(BH32:BI32,BK32)-BJ32,"")</f>
        <v>20.2</v>
      </c>
      <c r="BX32" s="11">
        <f>IF(SUM(BA32,BE32,BI32)&gt;0,SUM(BA32,BE32,BI32),"")</f>
        <v>11.5</v>
      </c>
      <c r="BY32" s="11">
        <f>IF(SUM(BV32,BW32)&gt;0,SUM(BV32,BW32),"")</f>
        <v>63.100000000000009</v>
      </c>
      <c r="BZ32" s="11">
        <f>IF(SUM(BM32,BQ32)&gt;0,SUM(BM32,BQ32),"")</f>
        <v>7</v>
      </c>
      <c r="CA32" s="11">
        <f>IF(SUM(BL32:BM32,BO32:BQ32,BS32)-SUM(BN32,BR32)&gt;0,SUM(BL32:BM32,BO32:BQ32,BS32)-SUM(BN32,BR32),"")</f>
        <v>44.099999999999994</v>
      </c>
      <c r="CB32" s="11">
        <f>IF(SUM(BV32,BW32,CA32)&gt;0,SUM(BV32,BW32,CA32),"")</f>
        <v>107.2</v>
      </c>
      <c r="CC32" s="19">
        <v>18.8</v>
      </c>
      <c r="CD32" s="19">
        <v>5.2</v>
      </c>
      <c r="CE32" s="19">
        <v>0.2</v>
      </c>
      <c r="CF32" s="19">
        <v>0</v>
      </c>
      <c r="CG32" s="19">
        <v>18.399999999999999</v>
      </c>
      <c r="CH32" s="19">
        <v>4.8</v>
      </c>
      <c r="CI32" s="19">
        <v>0.8</v>
      </c>
      <c r="CJ32" s="19">
        <v>0</v>
      </c>
      <c r="CK32" s="19">
        <v>17.600000000000001</v>
      </c>
      <c r="CL32" s="19">
        <v>0.7</v>
      </c>
      <c r="CM32" s="19">
        <v>0</v>
      </c>
      <c r="CN32" s="19">
        <v>0</v>
      </c>
      <c r="CO32" s="19"/>
      <c r="CP32" s="19"/>
      <c r="CQ32" s="19"/>
      <c r="CR32" s="19"/>
      <c r="CS32" s="19"/>
      <c r="CT32" s="19"/>
      <c r="CU32" s="19"/>
      <c r="CV32" s="19"/>
      <c r="CW32" s="27"/>
      <c r="CX32" s="40">
        <f>IF(SUM(CD32,CH32)&gt;0,SUM(CD32,CH32),"")</f>
        <v>10</v>
      </c>
      <c r="CY32" s="40">
        <f>IF(SUM(CC32:CD32,CF32:CH32,CJ32)-CE32-CI32&gt;0,SUM(CC32:CD32,CF32:CH32,CJ32)-CE32-CI32,"")</f>
        <v>46.199999999999996</v>
      </c>
      <c r="CZ32" s="40">
        <f>IF(SUM(CK32:CL32,CN32)-CM32&gt;0,SUM(CK32:CL32,CN32)-CM32,"")</f>
        <v>18.3</v>
      </c>
      <c r="DA32" s="40">
        <f>IF(SUM(CD32,CH32,CL32)&gt;0,SUM(CD32,CH32,CL32),"")</f>
        <v>10.7</v>
      </c>
      <c r="DB32" s="40">
        <f>IF(SUM(CY32,CZ32)&gt;0,SUM(CY32,CZ32),"")</f>
        <v>64.5</v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>
        <f>IF(SUM(CY32,CZ32,DD32)&gt;0,SUM(CY32,CZ32,DD32),"")</f>
        <v>64.5</v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18.700000000000003</v>
      </c>
      <c r="QH32" s="22">
        <f>IF($CW32="P",CD32,(CD32+BA32)/2)</f>
        <v>5.2</v>
      </c>
      <c r="QI32" s="22">
        <f>IF($CW32="P",CE32,(CE32+BB32)/2)</f>
        <v>0.1</v>
      </c>
      <c r="QJ32" s="22">
        <f>IF($CW32="P",CF32,(CF32+BC32)/2)</f>
        <v>0</v>
      </c>
      <c r="QK32" s="22">
        <f>IF($CW32="P",CG32,(CG32+BD32)/2)</f>
        <v>17.5</v>
      </c>
      <c r="QL32" s="22">
        <f>IF($CW32="P",CH32,(CH32+BE32)/2)</f>
        <v>4.1500000000000004</v>
      </c>
      <c r="QM32" s="22">
        <f>IF($CW32="P",CI32,(CI32+BF32)/2)</f>
        <v>0.9</v>
      </c>
      <c r="QN32" s="22">
        <f>IF($CW32="P",CJ32,(CJ32+BG32)/2)</f>
        <v>0</v>
      </c>
      <c r="QO32" s="22">
        <f>IF($CW32="P",CK32,(CK32+BH32)/2)</f>
        <v>17.5</v>
      </c>
      <c r="QP32" s="22">
        <f>IF($CW32="P",CL32,(CL32+BI32)/2)</f>
        <v>1.75</v>
      </c>
      <c r="QQ32" s="22">
        <f>IF($CW32="P",CM32,(CM32+BJ32)/2)</f>
        <v>0</v>
      </c>
      <c r="QR32" s="22">
        <f>IF($CW32="P",CN32,(CN32+BK32)/2)</f>
        <v>0</v>
      </c>
      <c r="QS32" s="22">
        <f>IF($CW32="P",CO32,(CO32+BL32)/2)</f>
        <v>9.35</v>
      </c>
      <c r="QT32" s="22">
        <f>IF($CW32="P",CP32,(CP32+BM32)/2)</f>
        <v>1.75</v>
      </c>
      <c r="QU32" s="22">
        <f>IF($CW32="P",CQ32,(CQ32+BN32)/2)</f>
        <v>0</v>
      </c>
      <c r="QV32" s="22">
        <f>IF($CW32="P",CR32,(CR32+BO32)/2)</f>
        <v>0</v>
      </c>
      <c r="QW32" s="22">
        <f>IF($CW32="P",CS32,(CS32+BP32)/2)</f>
        <v>9.3000000000000007</v>
      </c>
      <c r="QX32" s="22">
        <f>IF($CW32="P",CT32,(CT32+BQ32)/2)</f>
        <v>1.75</v>
      </c>
      <c r="QY32" s="22">
        <f>IF($CW32="P",CU32,(CU32+BR32)/2)</f>
        <v>0.1</v>
      </c>
      <c r="QZ32" s="22">
        <f>IF($CW32="P",CV32,(CV32+BS32)/2)</f>
        <v>0</v>
      </c>
      <c r="RA32" s="27" t="s">
        <v>46</v>
      </c>
      <c r="RB32" s="40">
        <f>IF(SUM(QH32,QL32)&gt;0,SUM(QH32,QL32),"")</f>
        <v>9.3500000000000014</v>
      </c>
      <c r="RC32" s="40">
        <f>IF(SUM(QG32:QH32,QJ32:QL32,QN32)-QI32-QM32&gt;0,SUM(QG32:QH32,QJ32:QL32,QN32)-QI32-QM32,"")</f>
        <v>44.550000000000004</v>
      </c>
      <c r="RD32" s="40">
        <f>IF(SUM(QO32:QP32,QR32)-QQ32&gt;0,SUM(QO32:QP32,QR32)-QQ32,"")</f>
        <v>19.25</v>
      </c>
      <c r="RE32" s="40">
        <f>IF(SUM(QH32,QL32,QP32)&gt;0,SUM(QH32,QL32,QP32),"")</f>
        <v>11.100000000000001</v>
      </c>
      <c r="RF32" s="40">
        <f>IF(SUM(RC32,RD32)&gt;0,SUM(RC32,RD32),"")</f>
        <v>63.800000000000004</v>
      </c>
      <c r="RG32" s="40">
        <f>IF(SUM(QT32,QX32)&gt;0,SUM(QT32,QX32),"")</f>
        <v>3.5</v>
      </c>
      <c r="RH32" s="40">
        <f>IF(SUM(QS32:QT32,QV32:QX32,QZ32)-SUM(QU32,QY32)&gt;0,SUM(QS32:QT32,QV32:QX32,QZ32)-SUM(QU32,QY32),"")</f>
        <v>22.049999999999997</v>
      </c>
      <c r="RI32" s="40">
        <f>IF(SUM(RC32,RD32,RH32)&gt;0,SUM(RC32,RD32,RH32),"")</f>
        <v>85.85</v>
      </c>
    </row>
    <row r="33" spans="1:477" x14ac:dyDescent="0.2">
      <c r="A33" s="4" t="str" cm="1">
        <f t="array" ref="A33">IF(AND(J33&lt;&gt;"",J33&lt;&gt;"No DD"),SUMPRODUCT((J$4:J$40&lt;&gt;"")*(J$4:J$40&lt;&gt;"No DD")*(F$4:F$40&gt;F33))+1,IF(J33="No DD",SUMPRODUCT((J$4:J$40="No DD")*(F$4:F$40&gt;F33))+1+SUMPRODUCT((J$4:J$40&lt;&gt;"")*(J$4:J$40&lt;&gt;"No DD")),""))</f>
        <v/>
      </c>
      <c r="B33" s="4" t="str" cm="1">
        <f t="array" ref="B33">IF(AND(J33&lt;&gt;"",J33&lt;&gt;"No DD",G33=""),SUMPRODUCT((J$4:J$40&lt;&gt;"")*(J$4:J$40&lt;&gt;"No DD")*(G$4:G$40="")*(F$4:F$40&gt;F33))+1,IF(J33="No DD",SUMPRODUCT((J$4:J$40="No DD")*(F$4:F$40&gt;F33)*(G$4:G$40=""))+1+SUMPRODUCT((J$4:J$40&lt;&gt;"")*(G$4:G$40="")*(J$4:J$40&lt;&gt;"No DD")),""))</f>
        <v/>
      </c>
      <c r="C33" s="5" t="s">
        <v>219</v>
      </c>
      <c r="D33" s="4" t="s">
        <v>4</v>
      </c>
      <c r="E33" s="4">
        <v>2006</v>
      </c>
      <c r="F33" s="9">
        <f>SUM(L33:T33)+SUM(L33:Q33)*0.0000001+SUM(L33)*0.0000000000001</f>
        <v>153.30001124000455</v>
      </c>
      <c r="G33" s="66"/>
      <c r="H33" s="3" t="str">
        <f>IF(OR(AND(AR33&gt;=AY$42,AS33&gt;=AY$46,AR33&lt;&gt;"",AQ33=""),AND(AW33&gt;=AY$42,AX33&gt;=AY$46,AW33&lt;&gt;"",AQ33=""),AND(BU33&gt;=CB$42,BV33&gt;=CB$46,BU33&lt;&gt;"",BT33=""),AND(BZ33&gt;=CB$42,CA33&gt;=CB$46,BZ33&lt;&gt;"",BT33=""),AND(CX33&gt;=DE$42,CY33&gt;=DE$46,CX33&lt;&gt;"",CW33=""),AND(DC33&gt;=DE$42,DD33&gt;=DE$46,DC33&lt;&gt;""),AND(EC33&gt;=EJ$42,ED33&gt;=EJ$46,EC33&lt;&gt;""),AND(EH33&gt;=EJ$42,EI33&gt;=EJ$46,EH33&lt;&gt;""),AND(FE33&gt;=FL$42,FF33&gt;=FL$46,FE33&lt;&gt;""),AND(FJ33&gt;=FL$42,FK33&gt;=FL$46,FJ33&lt;&gt;""),AND(GG33&gt;=GN$42,GH33&gt;=GN$46,GG33&lt;&gt;""),AND(GL33&gt;=GN$42,GM33&gt;=GN$46,GL33&lt;&gt;""),AND(HI33&gt;=HP$42,HJ33&gt;=HP$46,HI33&lt;&gt;""),AND(HN33&gt;=HP$42,HO33&gt;=HP$46,HN33&lt;&gt;""),AND(IK33&gt;=IR$42,IL33&gt;=IR$46,IK33&lt;&gt;""),AND(IP33&gt;=IR$42,IQ33&gt;=IR$46,IP33&lt;&gt;""),AND(JM33&gt;=JT$42,JN33&gt;=JT$46,JM33&lt;&gt;""),AND(JR33&gt;=JT$42,JS33&gt;=JT$46,JR33&lt;&gt;""),AND(KO33&gt;=KV$42,KP33&gt;=KV$46,KO33&lt;&gt;""),AND(KT33&gt;=KV$42,KU33&gt;=KV$46,KT33&lt;&gt;""),AND(LQ33&gt;=LX$42,LR33&gt;=LX$46,LQ33&lt;&gt;""),AND(LV33&gt;=LX$42,LW33&gt;=LX$46,LV33&lt;&gt;""),AND(MS33&gt;=MZ$42,MT33&gt;=MZ$46,MS33&lt;&gt;""),AND(MX33&gt;=MZ$42,MY33&gt;=MZ$46,MX33&lt;&gt;""),AND(NU33&gt;=OB$42,NV33&gt;=OB$46,NU33&lt;&gt;""),AND(NZ33&gt;=OB$42,OA33&gt;=OB$46,NZ33&lt;&gt;""),AND(OW33&gt;=PD$42,OX33&gt;=PD$46,OW33&lt;&gt;""),AND(PB33&gt;=PD$42,PC33&gt;=PD$46,PB33&lt;&gt;""),AND(PY33&gt;=QF$42,PZ33&gt;=QF$46,PY33&lt;&gt;""),AND(QD33&gt;=QF$42,QE33&gt;=QF$46,QD33&lt;&gt;"")),"P","")</f>
        <v/>
      </c>
      <c r="I33" s="3" t="str">
        <f>IF(OR(AND(AS33&gt;=AY$46,AS33&lt;&gt;"",AQ33=""),AND(AX33&gt;=AY$46,AX33&lt;&gt;"",AQ33=""),AND(BV33&gt;=CB$46,BV33&lt;&gt;"",BT33=""),AND(CA33&gt;=CB$46,CA33&lt;&gt;"",BT33=""),AND(CY33&gt;=DE$46,CY33&lt;&gt;"",CW33=""),AND(DD33&gt;=DE$46,DD33&lt;&gt;"",CW33=""),AND(ED33&gt;=EJ$46,ED33&lt;&gt;""),AND(EI33&gt;=EJ$46,EI33&lt;&gt;""),AND(FF33&gt;=FL$46,FF33&lt;&gt;""),AND(FK33&gt;=FL$46,FK33&lt;&gt;""),AND(GH33&gt;=GN$46,GH33&lt;&gt;""),AND(GM33&gt;=GN$46,GM33&lt;&gt;""),AND(HJ33&gt;=HP$46,HJ33&lt;&gt;""),AND(HO33&gt;=HP$46,HO33&lt;&gt;""),AND(IL33&gt;=IR$46,IL33&lt;&gt;""),AND(IQ33&gt;=IR$46,IQ33&lt;&gt;""),AND(JN33&gt;=JT$46,JN33&lt;&gt;""),AND(JS33&gt;=JT$46,JS33&lt;&gt;""),AND(KP33&gt;=KV$46,KP33&lt;&gt;""),AND(KU33&gt;=KV$46,KU33&lt;&gt;""),AND(LR33&gt;=LX$46,LR33&lt;&gt;""),AND(LW33&gt;=LX$46,LW33&lt;&gt;""),AND(MT33&gt;=MZ$46,MT33&lt;&gt;""),AND(MY33&gt;=MZ$46,MY33&lt;&gt;""),AND(NV33&gt;=OB$46,NV33&lt;&gt;""),AND(OA33&gt;=OB$46,OA33&lt;&gt;""),AND(OX33&gt;=PD$46,OX33&lt;&gt;""),AND(PC33&gt;=PD$46,PC33&lt;&gt;""),AND(PZ33&gt;=QF$46,PZ33&lt;&gt;""),AND(QE33&gt;=QF$46,QE33&lt;&gt;"")),"P","")</f>
        <v/>
      </c>
      <c r="J33" s="36" t="str">
        <f>IF(AND(I33="P",H33=""),"No DD",IF(OR(AND(AU33&gt;=AY$45,AV33&gt;=AY$49,AU33&lt;&gt;"",AQ33=""),AND(BX33&gt;=CB$45,BY33&gt;=CB$49,BX33&lt;&gt;"",BT33=""),AND(DA33&gt;=DE$45,DB33&gt;=DE$49,DA33&lt;&gt;"",CW33=""),AND(EF33&gt;=EJ$45,EG33&gt;=EJ$49,EF33&lt;&gt;""),AND(FH33&gt;=FL$45,FI33&gt;=FL$49,FH33&lt;&gt;""),AND(GJ33&gt;=GN$45,GK33&gt;=GN$49,GJ33&lt;&gt;""),AND(HL33&gt;=HP$45,HM33&gt;=HP$49,HL33&lt;&gt;""),AND(IN33&gt;=IR$45,IO33&gt;=IR$49,IN33&lt;&gt;""),AND(JP33&gt;=JT$45,JQ33&gt;=JT$49,JP33&lt;&gt;""),AND(KR33&gt;=KV$45,KS33&gt;=KV$49,KR33&lt;&gt;""),AND(LT33&gt;=LX$45,LU33&gt;=LX$49,LT33&lt;&gt;""),AND(MV33&gt;=MZ$45,MW33&gt;=MZ$49,MV33&lt;&gt;""),AND(NX33&gt;=OB$45,NY33&gt;=OB$49,NX33&lt;&gt;""),AND(OZ33&gt;=PD$45,PA33&gt;=PD$49,OZ33&lt;&gt;""),AND(QB33&gt;=QF$45,QC33&gt;=QF$49,QB33&lt;&gt;"")),"Merit",IF(OR(AND(AU33&gt;=AY$44,AV33&gt;=AY$48,AU33&lt;&gt;"",AQ33=""),AND(BX33&gt;=CB$44,BY33&gt;=CB$48,BX33&lt;&gt;"",BT33=""),AND(DA33&gt;=DE$44,DB33&gt;=DE$48,DA33&lt;&gt;"",CW33=""),AND(EF33&gt;=EJ$44,EG33&gt;=EJ$48,EF33&lt;&gt;""),AND(FH33&gt;=FL$44,FI33&gt;=FL$48,FH33&lt;&gt;""),AND(GJ33&gt;=GN$44,GK33&gt;=GN$48,GJ33&lt;&gt;""),AND(HL33&gt;=HP$44,HM33&gt;=HP$48,HL33&lt;&gt;""),AND(IN33&gt;=IR$44,IO33&gt;=IR$48,IN33&lt;&gt;""),AND(JP33&gt;=JT$44,JQ33&gt;=JT$48,JP33&lt;&gt;""),AND(KR33&gt;=KV$44,KS33&gt;=KV$48,KR33&lt;&gt;""),AND(LT33&gt;=LX$44,LU33&gt;=LX$48,LT33&lt;&gt;""),AND(MV33&gt;=MZ$44,MW33&gt;=MZ$48,MV33&lt;&gt;""),AND(NX33&gt;=OB$44,NY33&gt;=OB$48,NX33&lt;&gt;""),AND(OZ33&gt;=PD$44,PA33&gt;=PD$48,OZ33&lt;&gt;""),AND(QB33&gt;=QF$44,QC33&gt;=QF$48,QB33&lt;&gt;"")),"Excellence",IF(K33="P","Worlds Team",IF(H33="P","National Team","")))))</f>
        <v/>
      </c>
      <c r="K33" s="3" t="str">
        <f>IF(OR(AND(AU33&gt;=AY$43,AV33&gt;=AY$47,AU33&lt;&gt;"",AQ33=""),AND(BX33&gt;=CB$43,BY33&gt;=CB$47,BX33&lt;&gt;"",BT33=""),AND(DA33&gt;=DE$43,DB33&gt;=DE$47,DA33&lt;&gt;"",CW33=""),AND(EF33&gt;=EJ$43,EG33&gt;=EJ$47,EF33&lt;&gt;""),AND(FH33&gt;=FL$43,FI33&gt;=FL$47,FH33&lt;&gt;""),AND(GJ33&gt;=GN$43,GK33&gt;=GN$47,GJ33&lt;&gt;""),AND(HL33&gt;=HP$43,HM33&gt;=HP$47,HL33&lt;&gt;""),AND(IN33&gt;=IR$43,IO33&gt;=IR$47,IN33&lt;&gt;""),AND(JP33&gt;=JT$43,JQ33&gt;=JT$47,JP33&lt;&gt;""),AND(KR33&gt;=KV$43,KS33&gt;=KV$47,KR33&lt;&gt;""),AND(LT33&gt;=LX$43,LU33&gt;=LX$47,LT33&lt;&gt;""),AND(MV33&gt;=MZ$43,MW33&gt;=MZ$47,MV33&lt;&gt;""),AND(NX33&gt;=OB$43,NY33&gt;=OB$47,NX33&lt;&gt;""),AND(OZ33&gt;=PD$43,PA33&gt;=PD$47,OZ33&lt;&gt;""),AND(QB33&gt;=QF$43,QC33&gt;=QF$47,QB33&lt;&gt;"")),"P","")</f>
        <v/>
      </c>
      <c r="L33" s="8">
        <f>IF(COUNT(AS33,BV33,CY33)&gt;0,LARGE((AS33,BV33,CY33),1),0)</f>
        <v>45.599999999999994</v>
      </c>
      <c r="M33" s="8" t="str">
        <f>IF(L33=0,"",IF(L33=CY33,$CC$1,IF(L33=BV33,$AZ$1,IF(L33=AS33,$W$1,""))))</f>
        <v>2024 Elite Canada</v>
      </c>
      <c r="N33" s="8">
        <f>IF(COUNT(AS33,BV33,CY33)&gt;1,LARGE((AS33,BV33,CY33),2),0)</f>
        <v>44.70000000000001</v>
      </c>
      <c r="O33" s="8" t="str">
        <f>IF(N33=0,"",IF(N33=CY33,$CC$1,IF(N33=BV33,$AZ$1,IF(N33=AS33,$W$1,""))))</f>
        <v>2024 Nationals</v>
      </c>
      <c r="P33" s="8">
        <f>IF(COUNT(AT33,BW33,CZ33)&gt;0,LARGE((AT33,BW33,CZ33),1),0)</f>
        <v>22.1</v>
      </c>
      <c r="Q33" s="8" t="str">
        <f>IF(P33=0,"",IF(P33=CZ33,$CC$1,IF(P33=BW33,$AZ$1,IF(P33=AT33,$W$1,""))))</f>
        <v>2024 Nationals</v>
      </c>
      <c r="R33" s="8">
        <f>IF(MAX(AX33,CA33,DD33)&gt;0,MAX(AX33,CA33,DD33),0)</f>
        <v>40.9</v>
      </c>
      <c r="S33" s="8" t="str">
        <f>IF(R33=0,"",IF(R33=DD33,$CC$1,IF(R33=CA33,$AZ$1,IF(R33=AX33,$W$1,""))))</f>
        <v>2024 Nationals</v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27"/>
      <c r="AR33" s="40" t="str">
        <f>IF(SUM(X33,AB33)&gt;0,SUM(X33,AB33),"")</f>
        <v/>
      </c>
      <c r="AS33" s="40" t="str">
        <f>IF(SUM(W33:X33,Z33:AB33,AD33)-Y33-AC33&gt;0,SUM(W33:X33,Z33:AB33,AD33)-Y33-AC33,"")</f>
        <v/>
      </c>
      <c r="AT33" s="40" t="str">
        <f>IF(SUM(AE33:AF33,AH33)-AG33&gt;0,SUM(AE33:AF33,AH33)-AG33,"")</f>
        <v/>
      </c>
      <c r="AU33" s="40" t="str">
        <f>IF(SUM(X33,AB33,AF33)&gt;0,SUM(X33,AB33,AF33),"")</f>
        <v/>
      </c>
      <c r="AV33" s="40" t="str">
        <f>IF(SUM(AS33,AT33)&gt;0,SUM(AS33,AT33),"")</f>
        <v/>
      </c>
      <c r="AW33" s="40" t="str">
        <f>IF(SUM(AJ33,AN33)&gt;0,SUM(AJ33,AN33),"")</f>
        <v/>
      </c>
      <c r="AX33" s="40" t="str">
        <f>IF(SUM(AI33:AJ33,AL33:AN33,AP33)-SUM(AK33,AO33)&gt;0,SUM(AI33:AJ33,AL33:AN33,AP33)-SUM(AK33,AO33),"")</f>
        <v/>
      </c>
      <c r="AY33" s="40" t="str">
        <f>IF(SUM(AS33,AT33,AX33)&gt;0,SUM(AS33,AT33,AX33),"")</f>
        <v/>
      </c>
      <c r="AZ33" s="18">
        <v>18.2</v>
      </c>
      <c r="BA33" s="18">
        <v>4.8</v>
      </c>
      <c r="BB33" s="18">
        <v>0</v>
      </c>
      <c r="BC33" s="18">
        <v>0</v>
      </c>
      <c r="BD33" s="18">
        <v>18.399999999999999</v>
      </c>
      <c r="BE33" s="18">
        <v>4.8</v>
      </c>
      <c r="BF33" s="18">
        <v>0.6</v>
      </c>
      <c r="BG33" s="18">
        <v>0</v>
      </c>
      <c r="BH33" s="18">
        <v>18</v>
      </c>
      <c r="BI33" s="18">
        <v>3.5</v>
      </c>
      <c r="BJ33" s="18">
        <v>0.8</v>
      </c>
      <c r="BK33" s="18">
        <v>0</v>
      </c>
      <c r="BL33" s="18">
        <v>18.2</v>
      </c>
      <c r="BM33" s="18">
        <v>6</v>
      </c>
      <c r="BN33" s="18">
        <v>0.2</v>
      </c>
      <c r="BO33" s="18">
        <v>0</v>
      </c>
      <c r="BP33" s="18">
        <v>0</v>
      </c>
      <c r="BQ33" s="18">
        <v>0</v>
      </c>
      <c r="BR33" s="18">
        <v>0</v>
      </c>
      <c r="BS33" s="18">
        <v>0</v>
      </c>
      <c r="BT33" s="28"/>
      <c r="BU33" s="11">
        <f>IF(SUM(BA33,BE33)&gt;0,SUM(BA33,BE33),"")</f>
        <v>9.6</v>
      </c>
      <c r="BV33" s="11">
        <f>IF(SUM(AZ33:BA33,BC33:BE33,BG33)-BB33-BF33&gt;0,SUM(AZ33:BA33,BC33:BE33,BG33)-BB33-BF33,"")</f>
        <v>45.599999999999994</v>
      </c>
      <c r="BW33" s="11">
        <f>IF(SUM(BH33:BI33,BK33)-BJ33&gt;0,SUM(BH33:BI33,BK33)-BJ33,"")</f>
        <v>20.7</v>
      </c>
      <c r="BX33" s="11">
        <f>IF(SUM(BA33,BE33,BI33)&gt;0,SUM(BA33,BE33,BI33),"")</f>
        <v>13.1</v>
      </c>
      <c r="BY33" s="11">
        <f>IF(SUM(BV33,BW33)&gt;0,SUM(BV33,BW33),"")</f>
        <v>66.3</v>
      </c>
      <c r="BZ33" s="11">
        <f>IF(SUM(BM33,BQ33)&gt;0,SUM(BM33,BQ33),"")</f>
        <v>6</v>
      </c>
      <c r="CA33" s="11">
        <f>IF(SUM(BL33:BM33,BO33:BQ33,BS33)-SUM(BN33,BR33)&gt;0,SUM(BL33:BM33,BO33:BQ33,BS33)-SUM(BN33,BR33),"")</f>
        <v>24</v>
      </c>
      <c r="CB33" s="11">
        <f>IF(SUM(BV33,BW33,CA33)&gt;0,SUM(BV33,BW33,CA33),"")</f>
        <v>90.3</v>
      </c>
      <c r="CC33" s="19">
        <v>18.2</v>
      </c>
      <c r="CD33" s="19">
        <v>4.4000000000000004</v>
      </c>
      <c r="CE33" s="19">
        <v>0.8</v>
      </c>
      <c r="CF33" s="19">
        <v>0</v>
      </c>
      <c r="CG33" s="19">
        <v>18.3</v>
      </c>
      <c r="CH33" s="19">
        <v>5.2</v>
      </c>
      <c r="CI33" s="19">
        <v>0.6</v>
      </c>
      <c r="CJ33" s="19">
        <v>0</v>
      </c>
      <c r="CK33" s="19">
        <v>18</v>
      </c>
      <c r="CL33" s="19">
        <v>4.3</v>
      </c>
      <c r="CM33" s="19">
        <v>0.2</v>
      </c>
      <c r="CN33" s="19">
        <v>0</v>
      </c>
      <c r="CO33" s="19">
        <v>18.3</v>
      </c>
      <c r="CP33" s="19">
        <v>5.2</v>
      </c>
      <c r="CQ33" s="19">
        <v>0.2</v>
      </c>
      <c r="CR33" s="19">
        <v>0</v>
      </c>
      <c r="CS33" s="19">
        <v>17.899999999999999</v>
      </c>
      <c r="CT33" s="19">
        <v>2</v>
      </c>
      <c r="CU33" s="19">
        <v>2.2999999999999998</v>
      </c>
      <c r="CV33" s="19">
        <v>0</v>
      </c>
      <c r="CW33" s="27"/>
      <c r="CX33" s="40">
        <f>IF(SUM(CD33,CH33)&gt;0,SUM(CD33,CH33),"")</f>
        <v>9.6000000000000014</v>
      </c>
      <c r="CY33" s="40">
        <f>IF(SUM(CC33:CD33,CF33:CH33,CJ33)-CE33-CI33&gt;0,SUM(CC33:CD33,CF33:CH33,CJ33)-CE33-CI33,"")</f>
        <v>44.70000000000001</v>
      </c>
      <c r="CZ33" s="40">
        <f>IF(SUM(CK33:CL33,CN33)-CM33&gt;0,SUM(CK33:CL33,CN33)-CM33,"")</f>
        <v>22.1</v>
      </c>
      <c r="DA33" s="40">
        <f>IF(SUM(CD33,CH33,CL33)&gt;0,SUM(CD33,CH33,CL33),"")</f>
        <v>13.900000000000002</v>
      </c>
      <c r="DB33" s="40">
        <f>IF(SUM(CY33,CZ33)&gt;0,SUM(CY33,CZ33),"")</f>
        <v>66.800000000000011</v>
      </c>
      <c r="DC33" s="40">
        <f>IF(SUM(CP33,CT33)&gt;0,SUM(CP33,CT33),"")</f>
        <v>7.2</v>
      </c>
      <c r="DD33" s="40">
        <f>IF(SUM(CO33:CP33,CR33:CT33,CV33)-SUM(CQ33,CU33)&gt;0,SUM(CO33:CP33,CR33:CT33,CV33)-SUM(CQ33,CU33),"")</f>
        <v>40.9</v>
      </c>
      <c r="DE33" s="40">
        <f>IF(SUM(CY33,CZ33,DD33)&gt;0,SUM(CY33,CZ33,DD33),"")</f>
        <v>107.70000000000002</v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18.2</v>
      </c>
      <c r="QH33" s="22">
        <f>IF($CW33="P",CD33,(CD33+BA33)/2)</f>
        <v>4.5999999999999996</v>
      </c>
      <c r="QI33" s="22">
        <f>IF($CW33="P",CE33,(CE33+BB33)/2)</f>
        <v>0.4</v>
      </c>
      <c r="QJ33" s="22">
        <f>IF($CW33="P",CF33,(CF33+BC33)/2)</f>
        <v>0</v>
      </c>
      <c r="QK33" s="22">
        <f>IF($CW33="P",CG33,(CG33+BD33)/2)</f>
        <v>18.350000000000001</v>
      </c>
      <c r="QL33" s="22">
        <f>IF($CW33="P",CH33,(CH33+BE33)/2)</f>
        <v>5</v>
      </c>
      <c r="QM33" s="22">
        <f>IF($CW33="P",CI33,(CI33+BF33)/2)</f>
        <v>0.6</v>
      </c>
      <c r="QN33" s="22">
        <f>IF($CW33="P",CJ33,(CJ33+BG33)/2)</f>
        <v>0</v>
      </c>
      <c r="QO33" s="22">
        <f>IF($CW33="P",CK33,(CK33+BH33)/2)</f>
        <v>18</v>
      </c>
      <c r="QP33" s="22">
        <f>IF($CW33="P",CL33,(CL33+BI33)/2)</f>
        <v>3.9</v>
      </c>
      <c r="QQ33" s="22">
        <f>IF($CW33="P",CM33,(CM33+BJ33)/2)</f>
        <v>0.5</v>
      </c>
      <c r="QR33" s="22">
        <f>IF($CW33="P",CN33,(CN33+BK33)/2)</f>
        <v>0</v>
      </c>
      <c r="QS33" s="22">
        <f>IF($CW33="P",CO33,(CO33+BL33)/2)</f>
        <v>18.25</v>
      </c>
      <c r="QT33" s="22">
        <f>IF($CW33="P",CP33,(CP33+BM33)/2)</f>
        <v>5.6</v>
      </c>
      <c r="QU33" s="22">
        <f>IF($CW33="P",CQ33,(CQ33+BN33)/2)</f>
        <v>0.2</v>
      </c>
      <c r="QV33" s="22">
        <f>IF($CW33="P",CR33,(CR33+BO33)/2)</f>
        <v>0</v>
      </c>
      <c r="QW33" s="22">
        <f>IF($CW33="P",CS33,(CS33+BP33)/2)</f>
        <v>8.9499999999999993</v>
      </c>
      <c r="QX33" s="22">
        <f>IF($CW33="P",CT33,(CT33+BQ33)/2)</f>
        <v>1</v>
      </c>
      <c r="QY33" s="22">
        <f>IF($CW33="P",CU33,(CU33+BR33)/2)</f>
        <v>1.1499999999999999</v>
      </c>
      <c r="QZ33" s="22">
        <f>IF($CW33="P",CV33,(CV33+BS33)/2)</f>
        <v>0</v>
      </c>
      <c r="RA33" s="27" t="s">
        <v>46</v>
      </c>
      <c r="RB33" s="40">
        <f>IF(SUM(QH33,QL33)&gt;0,SUM(QH33,QL33),"")</f>
        <v>9.6</v>
      </c>
      <c r="RC33" s="40">
        <f>IF(SUM(QG33:QH33,QJ33:QL33,QN33)-QI33-QM33&gt;0,SUM(QG33:QH33,QJ33:QL33,QN33)-QI33-QM33,"")</f>
        <v>45.15</v>
      </c>
      <c r="RD33" s="40">
        <f>IF(SUM(QO33:QP33,QR33)-QQ33&gt;0,SUM(QO33:QP33,QR33)-QQ33,"")</f>
        <v>21.4</v>
      </c>
      <c r="RE33" s="40">
        <f>IF(SUM(QH33,QL33,QP33)&gt;0,SUM(QH33,QL33,QP33),"")</f>
        <v>13.5</v>
      </c>
      <c r="RF33" s="40">
        <f>IF(SUM(RC33,RD33)&gt;0,SUM(RC33,RD33),"")</f>
        <v>66.55</v>
      </c>
      <c r="RG33" s="40">
        <f>IF(SUM(QT33,QX33)&gt;0,SUM(QT33,QX33),"")</f>
        <v>6.6</v>
      </c>
      <c r="RH33" s="40">
        <f>IF(SUM(QS33:QT33,QV33:QX33,QZ33)-SUM(QU33,QY33)&gt;0,SUM(QS33:QT33,QV33:QX33,QZ33)-SUM(QU33,QY33),"")</f>
        <v>32.449999999999996</v>
      </c>
      <c r="RI33" s="40">
        <f>IF(SUM(RC33,RD33,RH33)&gt;0,SUM(RC33,RD33,RH33),"")</f>
        <v>99</v>
      </c>
    </row>
    <row r="34" spans="1:477" x14ac:dyDescent="0.2">
      <c r="A34" s="4" cm="1">
        <f t="array" ref="A34">IF(AND(J34&lt;&gt;"",J34&lt;&gt;"No DD"),SUMPRODUCT((J$4:J$40&lt;&gt;"")*(J$4:J$40&lt;&gt;"No DD")*(F$4:F$40&gt;F34))+1,IF(J34="No DD",SUMPRODUCT((J$4:J$40="No DD")*(F$4:F$40&gt;F34))+1+SUMPRODUCT((J$4:J$40&lt;&gt;"")*(J$4:J$40&lt;&gt;"No DD")),""))</f>
        <v>27</v>
      </c>
      <c r="B34" s="4" cm="1">
        <f t="array" ref="B34">IF(AND(J34&lt;&gt;"",J34&lt;&gt;"No DD",G34=""),SUMPRODUCT((J$4:J$40&lt;&gt;"")*(J$4:J$40&lt;&gt;"No DD")*(G$4:G$40="")*(F$4:F$40&gt;F34))+1,IF(J34="No DD",SUMPRODUCT((J$4:J$40="No DD")*(F$4:F$40&gt;F34)*(G$4:G$40=""))+1+SUMPRODUCT((J$4:J$40&lt;&gt;"")*(G$4:G$40="")*(J$4:J$40&lt;&gt;"No DD")),""))</f>
        <v>20</v>
      </c>
      <c r="C34" s="5" t="s">
        <v>195</v>
      </c>
      <c r="D34" s="4" t="s">
        <v>6</v>
      </c>
      <c r="E34" s="4">
        <v>2007</v>
      </c>
      <c r="F34" s="9">
        <f>SUM(L34:T34)+SUM(L34:Q34)*0.0000001+SUM(L34)*0.0000000000001</f>
        <v>118.60000706000486</v>
      </c>
      <c r="H34" s="3" t="str">
        <f>IF(OR(AND(AR34&gt;=AY$42,AS34&gt;=AY$46,AR34&lt;&gt;"",AQ34=""),AND(AW34&gt;=AY$42,AX34&gt;=AY$46,AW34&lt;&gt;"",AQ34=""),AND(BU34&gt;=CB$42,BV34&gt;=CB$46,BU34&lt;&gt;"",BT34=""),AND(BZ34&gt;=CB$42,CA34&gt;=CB$46,BZ34&lt;&gt;"",BT34=""),AND(CX34&gt;=DE$42,CY34&gt;=DE$46,CX34&lt;&gt;"",CW34=""),AND(DC34&gt;=DE$42,DD34&gt;=DE$46,DC34&lt;&gt;""),AND(EC34&gt;=EJ$42,ED34&gt;=EJ$46,EC34&lt;&gt;""),AND(EH34&gt;=EJ$42,EI34&gt;=EJ$46,EH34&lt;&gt;""),AND(FE34&gt;=FL$42,FF34&gt;=FL$46,FE34&lt;&gt;""),AND(FJ34&gt;=FL$42,FK34&gt;=FL$46,FJ34&lt;&gt;""),AND(GG34&gt;=GN$42,GH34&gt;=GN$46,GG34&lt;&gt;""),AND(GL34&gt;=GN$42,GM34&gt;=GN$46,GL34&lt;&gt;""),AND(HI34&gt;=HP$42,HJ34&gt;=HP$46,HI34&lt;&gt;""),AND(HN34&gt;=HP$42,HO34&gt;=HP$46,HN34&lt;&gt;""),AND(IK34&gt;=IR$42,IL34&gt;=IR$46,IK34&lt;&gt;""),AND(IP34&gt;=IR$42,IQ34&gt;=IR$46,IP34&lt;&gt;""),AND(JM34&gt;=JT$42,JN34&gt;=JT$46,JM34&lt;&gt;""),AND(JR34&gt;=JT$42,JS34&gt;=JT$46,JR34&lt;&gt;""),AND(KO34&gt;=KV$42,KP34&gt;=KV$46,KO34&lt;&gt;""),AND(KT34&gt;=KV$42,KU34&gt;=KV$46,KT34&lt;&gt;""),AND(LQ34&gt;=LX$42,LR34&gt;=LX$46,LQ34&lt;&gt;""),AND(LV34&gt;=LX$42,LW34&gt;=LX$46,LV34&lt;&gt;""),AND(MS34&gt;=MZ$42,MT34&gt;=MZ$46,MS34&lt;&gt;""),AND(MX34&gt;=MZ$42,MY34&gt;=MZ$46,MX34&lt;&gt;""),AND(NU34&gt;=OB$42,NV34&gt;=OB$46,NU34&lt;&gt;""),AND(NZ34&gt;=OB$42,OA34&gt;=OB$46,NZ34&lt;&gt;""),AND(OW34&gt;=PD$42,OX34&gt;=PD$46,OW34&lt;&gt;""),AND(PB34&gt;=PD$42,PC34&gt;=PD$46,PB34&lt;&gt;""),AND(PY34&gt;=QF$42,PZ34&gt;=QF$46,PY34&lt;&gt;""),AND(QD34&gt;=QF$42,QE34&gt;=QF$46,QD34&lt;&gt;"")),"P","")</f>
        <v/>
      </c>
      <c r="I34" s="3" t="str">
        <f>IF(OR(AND(AS34&gt;=AY$46,AS34&lt;&gt;"",AQ34=""),AND(AX34&gt;=AY$46,AX34&lt;&gt;"",AQ34=""),AND(BV34&gt;=CB$46,BV34&lt;&gt;"",BT34=""),AND(CA34&gt;=CB$46,CA34&lt;&gt;"",BT34=""),AND(CY34&gt;=DE$46,CY34&lt;&gt;"",CW34=""),AND(DD34&gt;=DE$46,DD34&lt;&gt;"",CW34=""),AND(ED34&gt;=EJ$46,ED34&lt;&gt;""),AND(EI34&gt;=EJ$46,EI34&lt;&gt;""),AND(FF34&gt;=FL$46,FF34&lt;&gt;""),AND(FK34&gt;=FL$46,FK34&lt;&gt;""),AND(GH34&gt;=GN$46,GH34&lt;&gt;""),AND(GM34&gt;=GN$46,GM34&lt;&gt;""),AND(HJ34&gt;=HP$46,HJ34&lt;&gt;""),AND(HO34&gt;=HP$46,HO34&lt;&gt;""),AND(IL34&gt;=IR$46,IL34&lt;&gt;""),AND(IQ34&gt;=IR$46,IQ34&lt;&gt;""),AND(JN34&gt;=JT$46,JN34&lt;&gt;""),AND(JS34&gt;=JT$46,JS34&lt;&gt;""),AND(KP34&gt;=KV$46,KP34&lt;&gt;""),AND(KU34&gt;=KV$46,KU34&lt;&gt;""),AND(LR34&gt;=LX$46,LR34&lt;&gt;""),AND(LW34&gt;=LX$46,LW34&lt;&gt;""),AND(MT34&gt;=MZ$46,MT34&lt;&gt;""),AND(MY34&gt;=MZ$46,MY34&lt;&gt;""),AND(NV34&gt;=OB$46,NV34&lt;&gt;""),AND(OA34&gt;=OB$46,OA34&lt;&gt;""),AND(OX34&gt;=PD$46,OX34&lt;&gt;""),AND(PC34&gt;=PD$46,PC34&lt;&gt;""),AND(PZ34&gt;=QF$46,PZ34&lt;&gt;""),AND(QE34&gt;=QF$46,QE34&lt;&gt;"")),"P","")</f>
        <v>P</v>
      </c>
      <c r="J34" s="36" t="str">
        <f>IF(AND(I34="P",H34=""),"No DD",IF(OR(AND(AU34&gt;=AY$45,AV34&gt;=AY$49,AU34&lt;&gt;"",AQ34=""),AND(BX34&gt;=CB$45,BY34&gt;=CB$49,BX34&lt;&gt;"",BT34=""),AND(DA34&gt;=DE$45,DB34&gt;=DE$49,DA34&lt;&gt;"",CW34=""),AND(EF34&gt;=EJ$45,EG34&gt;=EJ$49,EF34&lt;&gt;""),AND(FH34&gt;=FL$45,FI34&gt;=FL$49,FH34&lt;&gt;""),AND(GJ34&gt;=GN$45,GK34&gt;=GN$49,GJ34&lt;&gt;""),AND(HL34&gt;=HP$45,HM34&gt;=HP$49,HL34&lt;&gt;""),AND(IN34&gt;=IR$45,IO34&gt;=IR$49,IN34&lt;&gt;""),AND(JP34&gt;=JT$45,JQ34&gt;=JT$49,JP34&lt;&gt;""),AND(KR34&gt;=KV$45,KS34&gt;=KV$49,KR34&lt;&gt;""),AND(LT34&gt;=LX$45,LU34&gt;=LX$49,LT34&lt;&gt;""),AND(MV34&gt;=MZ$45,MW34&gt;=MZ$49,MV34&lt;&gt;""),AND(NX34&gt;=OB$45,NY34&gt;=OB$49,NX34&lt;&gt;""),AND(OZ34&gt;=PD$45,PA34&gt;=PD$49,OZ34&lt;&gt;""),AND(QB34&gt;=QF$45,QC34&gt;=QF$49,QB34&lt;&gt;"")),"Merit",IF(OR(AND(AU34&gt;=AY$44,AV34&gt;=AY$48,AU34&lt;&gt;"",AQ34=""),AND(BX34&gt;=CB$44,BY34&gt;=CB$48,BX34&lt;&gt;"",BT34=""),AND(DA34&gt;=DE$44,DB34&gt;=DE$48,DA34&lt;&gt;"",CW34=""),AND(EF34&gt;=EJ$44,EG34&gt;=EJ$48,EF34&lt;&gt;""),AND(FH34&gt;=FL$44,FI34&gt;=FL$48,FH34&lt;&gt;""),AND(GJ34&gt;=GN$44,GK34&gt;=GN$48,GJ34&lt;&gt;""),AND(HL34&gt;=HP$44,HM34&gt;=HP$48,HL34&lt;&gt;""),AND(IN34&gt;=IR$44,IO34&gt;=IR$48,IN34&lt;&gt;""),AND(JP34&gt;=JT$44,JQ34&gt;=JT$48,JP34&lt;&gt;""),AND(KR34&gt;=KV$44,KS34&gt;=KV$48,KR34&lt;&gt;""),AND(LT34&gt;=LX$44,LU34&gt;=LX$48,LT34&lt;&gt;""),AND(MV34&gt;=MZ$44,MW34&gt;=MZ$48,MV34&lt;&gt;""),AND(NX34&gt;=OB$44,NY34&gt;=OB$48,NX34&lt;&gt;""),AND(OZ34&gt;=PD$44,PA34&gt;=PD$48,OZ34&lt;&gt;""),AND(QB34&gt;=QF$44,QC34&gt;=QF$48,QB34&lt;&gt;"")),"Excellence",IF(K34="P","Worlds Team",IF(H34="P","National Team","")))))</f>
        <v>No DD</v>
      </c>
      <c r="K34" s="3" t="str">
        <f>IF(OR(AND(AU34&gt;=AY$43,AV34&gt;=AY$47,AU34&lt;&gt;"",AQ34=""),AND(BX34&gt;=CB$43,BY34&gt;=CB$47,BX34&lt;&gt;"",BT34=""),AND(DA34&gt;=DE$43,DB34&gt;=DE$47,DA34&lt;&gt;"",CW34=""),AND(EF34&gt;=EJ$43,EG34&gt;=EJ$47,EF34&lt;&gt;""),AND(FH34&gt;=FL$43,FI34&gt;=FL$47,FH34&lt;&gt;""),AND(GJ34&gt;=GN$43,GK34&gt;=GN$47,GJ34&lt;&gt;""),AND(HL34&gt;=HP$43,HM34&gt;=HP$47,HL34&lt;&gt;""),AND(IN34&gt;=IR$43,IO34&gt;=IR$47,IN34&lt;&gt;""),AND(JP34&gt;=JT$43,JQ34&gt;=JT$47,JP34&lt;&gt;""),AND(KR34&gt;=KV$43,KS34&gt;=KV$47,KR34&lt;&gt;""),AND(LT34&gt;=LX$43,LU34&gt;=LX$47,LT34&lt;&gt;""),AND(MV34&gt;=MZ$43,MW34&gt;=MZ$47,MV34&lt;&gt;""),AND(NX34&gt;=OB$43,NY34&gt;=OB$47,NX34&lt;&gt;""),AND(OZ34&gt;=PD$43,PA34&gt;=PD$47,OZ34&lt;&gt;""),AND(QB34&gt;=QF$43,QC34&gt;=QF$47,QB34&lt;&gt;"")),"P","")</f>
        <v/>
      </c>
      <c r="L34" s="8">
        <f>IF(COUNT(AS34,BV34,CY34)&gt;0,LARGE((AS34,BV34,CY34),1),0)</f>
        <v>48.400000000000006</v>
      </c>
      <c r="M34" s="8" t="str">
        <f>IF(L34=0,"",IF(L34=CY34,$CC$1,IF(L34=BV34,$AZ$1,IF(L34=AS34,$W$1,""))))</f>
        <v>2024 Nationals</v>
      </c>
      <c r="N34" s="8">
        <f>IF(COUNT(AS34,BV34,CY34)&gt;1,LARGE((AS34,BV34,CY34),2),0)</f>
        <v>0</v>
      </c>
      <c r="O34" s="8" t="str">
        <f>IF(N34=0,"",IF(N34=CY34,$CC$1,IF(N34=BV34,$AZ$1,IF(N34=AS34,$W$1,""))))</f>
        <v/>
      </c>
      <c r="P34" s="8">
        <f>IF(COUNT(AT34,BW34,CZ34)&gt;0,LARGE((AT34,BW34,CZ34),1),0)</f>
        <v>22.2</v>
      </c>
      <c r="Q34" s="8" t="str">
        <f>IF(P34=0,"",IF(P34=CZ34,$CC$1,IF(P34=BW34,$AZ$1,IF(P34=AT34,$W$1,""))))</f>
        <v>2024 Nationals</v>
      </c>
      <c r="R34" s="8">
        <f>IF(MAX(AX34,CA34,DD34)&gt;0,MAX(AX34,CA34,DD34),0)</f>
        <v>48</v>
      </c>
      <c r="S34" s="8" t="str">
        <f>IF(R34=0,"",IF(R34=DD34,$CC$1,IF(R34=CA34,$AZ$1,IF(R34=AX34,$W$1,""))))</f>
        <v>2024 Nationals</v>
      </c>
      <c r="T34" s="8" t="str">
        <f>IF(MAX(DF34:DH34)&gt;0,MAX(DF34:DH34),"")</f>
        <v/>
      </c>
      <c r="U34" s="11" t="str">
        <f>IF(T34="","",IF(T34=DF34,"("&amp;DF$2&amp;")",IF(T34=DG34,"("&amp;DG$2&amp;")",IF(T34=DH34,"("&amp;DH$2&amp;")"))))</f>
        <v/>
      </c>
      <c r="V34" s="8" t="str">
        <f>IF(T34="","",IF(T34=DF34,IF(T34+IF(N34="",0,N34)=PZ34,$PE$1,IF(T34+IF(N34="",0,N34)=OX34,$OC$1,IF(T34+IF(N34="",0,N34)=NV34,$NA$1,IF(T34+IF(N34="",0,N34)=MT34,$LY$1,IF(T34+IF(N34="",0,N34)=LR34,$KW$1,IF(T34+IF(N34="",0,N34)=KP34,$JU$1,IF(T34+IF(N34="",0,N34)=JN34,$IS$1,IF(T34+IF(N34="",0,N34)=IL34,$HQ$1,IF(T34+IF(N34="",0,N34)=HJ34,$GO$1,IF(T34+IF(N34="",0,N34)=GH34,$FM$1,IF(T34+IF(N34="",0,N34)=FF34,$EK$1,IF(T34+IF(N34="",0,N34)=ED34,$DI$1)))))))))))),IF(T34=DG34,IF(T34+IF(P34="",0,P34)=QA34,$PE$1,IF(T34+IF(P34="",0,P34)=OY34,$OC$1,IF(T34+IF(P34="",0,P34)=NW34,$NA$1,IF(T34+IF(P34="",0,P34)=MU34,$LY$1,IF(T34+IF(P34="",0,P34)=LS34,$KW$1,IF(T34+IF(P34="",0,P34)=KQ34,$JU$1,IF(T34+IF(P34="",0,P34)=JO34,$IS$1,IF(T34+IF(P34="",0,P34)=IM34,$HQ$1,IF(T34+IF(P34="",0,P34)=HK34,$GO$1,IF(T34+IF(P34="",0,P34)=GI34,$FM$1,IF(T34+IF(P34="",0,P34)=FG34,$EK$1,IF(T34+IF(P34="",0,P34)=EE34,$DI$1)))))))))))),IF(T34=DH34,IF(T34+IF(R34="",0,R34)=QE34,$PE$1,IF(T34+IF(R34="",0,R34)=PC34,$OC$1,IF(T34+IF(R34="",0,R34)=OA34,$NA$1,IF(T34+IF(R34="",0,R34)=MY34,$LY$1,IF(T34+IF(R34="",0,R34)=LW34,$KW$1,IF(T34+IF(R34="",0,R34)=KU34,$JU$1,IF(T34+IF(R34="",0,R34)=JS34,$IS$1,IF(T34+IF(R34="",0,R34)=IQ34,$HQ$1,IF(T34+IF(R34="",0,R34)=HO34,$GO$1,IF(T34+IF(R34="",0,R34)=GM34,$FM$1,IF(T34+IF(R34="",0,R34)=FK34,$EK$1,IF(T34+IF(R34="",0,R34)=EI34,$DI$1))))))))))))))))</f>
        <v/>
      </c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27"/>
      <c r="AR34" s="40" t="str">
        <f>IF(SUM(X34,AB34)&gt;0,SUM(X34,AB34),"")</f>
        <v/>
      </c>
      <c r="AS34" s="40" t="str">
        <f>IF(SUM(W34:X34,Z34:AB34,AD34)-Y34-AC34&gt;0,SUM(W34:X34,Z34:AB34,AD34)-Y34-AC34,"")</f>
        <v/>
      </c>
      <c r="AT34" s="40" t="str">
        <f>IF(SUM(AE34:AF34,AH34)-AG34&gt;0,SUM(AE34:AF34,AH34)-AG34,"")</f>
        <v/>
      </c>
      <c r="AU34" s="40" t="str">
        <f>IF(SUM(X34,AB34,AF34)&gt;0,SUM(X34,AB34,AF34),"")</f>
        <v/>
      </c>
      <c r="AV34" s="40" t="str">
        <f>IF(SUM(AS34,AT34)&gt;0,SUM(AS34,AT34),"")</f>
        <v/>
      </c>
      <c r="AW34" s="40" t="str">
        <f>IF(SUM(AJ34,AN34)&gt;0,SUM(AJ34,AN34),"")</f>
        <v/>
      </c>
      <c r="AX34" s="40" t="str">
        <f>IF(SUM(AI34:AJ34,AL34:AN34,AP34)-SUM(AK34,AO34)&gt;0,SUM(AI34:AJ34,AL34:AN34,AP34)-SUM(AK34,AO34),"")</f>
        <v/>
      </c>
      <c r="AY34" s="40" t="str">
        <f>IF(SUM(AS34,AT34,AX34)&gt;0,SUM(AS34,AT34,AX34),"")</f>
        <v/>
      </c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28"/>
      <c r="BU34" s="11" t="str">
        <f>IF(SUM(BA34,BE34)&gt;0,SUM(BA34,BE34),"")</f>
        <v/>
      </c>
      <c r="BV34" s="11" t="str">
        <f>IF(SUM(AZ34:BA34,BC34:BE34,BG34)-BB34-BF34&gt;0,SUM(AZ34:BA34,BC34:BE34,BG34)-BB34-BF34,"")</f>
        <v/>
      </c>
      <c r="BW34" s="11" t="str">
        <f>IF(SUM(BH34:BI34,BK34)-BJ34&gt;0,SUM(BH34:BI34,BK34)-BJ34,"")</f>
        <v/>
      </c>
      <c r="BX34" s="11" t="str">
        <f>IF(SUM(BA34,BE34,BI34)&gt;0,SUM(BA34,BE34,BI34),"")</f>
        <v/>
      </c>
      <c r="BY34" s="11" t="str">
        <f>IF(SUM(BV34,BW34)&gt;0,SUM(BV34,BW34),"")</f>
        <v/>
      </c>
      <c r="BZ34" s="11" t="str">
        <f>IF(SUM(BM34,BQ34)&gt;0,SUM(BM34,BQ34),"")</f>
        <v/>
      </c>
      <c r="CA34" s="11" t="str">
        <f>IF(SUM(BL34:BM34,BO34:BQ34,BS34)-SUM(BN34,BR34)&gt;0,SUM(BL34:BM34,BO34:BQ34,BS34)-SUM(BN34,BR34),"")</f>
        <v/>
      </c>
      <c r="CB34" s="11" t="str">
        <f>IF(SUM(BV34,BW34,CA34)&gt;0,SUM(BV34,BW34,CA34),"")</f>
        <v/>
      </c>
      <c r="CC34" s="19">
        <v>19</v>
      </c>
      <c r="CD34" s="19">
        <v>5.2</v>
      </c>
      <c r="CE34" s="19">
        <v>0</v>
      </c>
      <c r="CF34" s="19">
        <v>0</v>
      </c>
      <c r="CG34" s="19">
        <v>19</v>
      </c>
      <c r="CH34" s="19">
        <v>5.2</v>
      </c>
      <c r="CI34" s="19">
        <v>0</v>
      </c>
      <c r="CJ34" s="19">
        <v>0</v>
      </c>
      <c r="CK34" s="19">
        <v>18.5</v>
      </c>
      <c r="CL34" s="19">
        <v>3.9</v>
      </c>
      <c r="CM34" s="19">
        <v>0.2</v>
      </c>
      <c r="CN34" s="19">
        <v>0</v>
      </c>
      <c r="CO34" s="19">
        <v>18.899999999999999</v>
      </c>
      <c r="CP34" s="19">
        <v>5.2</v>
      </c>
      <c r="CQ34" s="19">
        <v>0.2</v>
      </c>
      <c r="CR34" s="19">
        <v>0</v>
      </c>
      <c r="CS34" s="19">
        <v>18.899999999999999</v>
      </c>
      <c r="CT34" s="19">
        <v>5.2</v>
      </c>
      <c r="CU34" s="19">
        <v>0</v>
      </c>
      <c r="CV34" s="19">
        <v>0</v>
      </c>
      <c r="CW34" s="27"/>
      <c r="CX34" s="40">
        <f>IF(SUM(CD34,CH34)&gt;0,SUM(CD34,CH34),"")</f>
        <v>10.4</v>
      </c>
      <c r="CY34" s="40">
        <f>IF(SUM(CC34:CD34,CF34:CH34,CJ34)-CE34-CI34&gt;0,SUM(CC34:CD34,CF34:CH34,CJ34)-CE34-CI34,"")</f>
        <v>48.400000000000006</v>
      </c>
      <c r="CZ34" s="40">
        <f>IF(SUM(CK34:CL34,CN34)-CM34&gt;0,SUM(CK34:CL34,CN34)-CM34,"")</f>
        <v>22.2</v>
      </c>
      <c r="DA34" s="40">
        <f>IF(SUM(CD34,CH34,CL34)&gt;0,SUM(CD34,CH34,CL34),"")</f>
        <v>14.3</v>
      </c>
      <c r="DB34" s="40">
        <f>IF(SUM(CY34,CZ34)&gt;0,SUM(CY34,CZ34),"")</f>
        <v>70.600000000000009</v>
      </c>
      <c r="DC34" s="40">
        <f>IF(SUM(CP34,CT34)&gt;0,SUM(CP34,CT34),"")</f>
        <v>10.4</v>
      </c>
      <c r="DD34" s="40">
        <f>IF(SUM(CO34:CP34,CR34:CT34,CV34)-SUM(CQ34,CU34)&gt;0,SUM(CO34:CP34,CR34:CT34,CV34)-SUM(CQ34,CU34),"")</f>
        <v>48</v>
      </c>
      <c r="DE34" s="40">
        <f>IF(SUM(CY34,CZ34,DD34)&gt;0,SUM(CY34,CZ34,DD34),"")</f>
        <v>118.60000000000001</v>
      </c>
      <c r="DF34" s="50" t="str">
        <f>IF(MAX(ED34,FF34,GH34,HJ34,IL34,JN34,KP34,LR34,MT34,NV34,OX34,PZ34)-IF(N34="",0,N34)&gt;0.001,MAX(ED34,FF34,GH34,HJ34,IL34,JN34,KP34,LR34,MT34,NV34,OX34,PZ34)-IF(N34="",0,N34),"")</f>
        <v/>
      </c>
      <c r="DG34" s="50" t="str">
        <f>IF(MAX(EE34,FG34,GI34,HK34,IM34,JO34,KQ34,LS34,MU34,NW34,OY34,QA34)-IF(P34="",0,P34)&gt;0.001,MAX(EE34,FG34,GI34,HK34,IM34,JO34,KQ34,LS34,MU34,NW34,OY34,QA34)-IF(P34="",0,P34),"")</f>
        <v/>
      </c>
      <c r="DH34" s="50" t="str">
        <f>IF(MAX(EI34,FK34,GM34,HO34,IQ34,JS34,KU34,LW34,MY34,OA34,PC34,QE34)-IF(R34="",0,R34)&gt;0.001,MAX(EI34,FK34,GM34,HO34,IQ34,JS34,KU34,LW34,MY34,OA34,PC34,QE34)-IF(R34="",0,R34),"")</f>
        <v/>
      </c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40" t="str">
        <f>IF(SUM(DJ34,DN34)&gt;0,SUM(DJ34,DN34),"")</f>
        <v/>
      </c>
      <c r="ED34" s="40" t="str">
        <f>IF(SUM(DI34:DJ34,DL34:DN34,DP34)-DK34-DO34&gt;0,SUM(DI34:DJ34,DL34:DN34,DP34)-DK34-DO34,"")</f>
        <v/>
      </c>
      <c r="EE34" s="40" t="str">
        <f>IF(SUM(DQ34:DR34,DT34)-DS34&gt;0,SUM(DQ34:DR34,DT34)-DS34,"")</f>
        <v/>
      </c>
      <c r="EF34" s="40" t="str">
        <f>IF(SUM(DJ34,DN34,DR34)&gt;0,SUM(DJ34,DN34,DR34),"")</f>
        <v/>
      </c>
      <c r="EG34" s="40" t="str">
        <f>IF(SUM(ED34,EE34)&gt;0,SUM(ED34,EE34),"")</f>
        <v/>
      </c>
      <c r="EH34" s="40" t="str">
        <f>IF(SUM(DV34,DZ34)&gt;0,SUM(DV34,DZ34),"")</f>
        <v/>
      </c>
      <c r="EI34" s="40" t="str">
        <f>IF(SUM(DU34:DV34,DX34:DZ34,EB34)-SUM(DW34,EA34)&gt;0,SUM(DU34:DV34,DX34:DZ34,EB34)-SUM(DW34,EA34),"")</f>
        <v/>
      </c>
      <c r="EJ34" s="40" t="str">
        <f>IF(SUM(ED34,EE34,EI34)&gt;0,SUM(ED34,EE34,EI34),"")</f>
        <v/>
      </c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1" t="str">
        <f>IF(SUM(EL34,EP34)&gt;0,SUM(EL34,EP34),"")</f>
        <v/>
      </c>
      <c r="FF34" s="11" t="str">
        <f>IF(SUM(EK34:EL34,EN34:EP34,ER34)-EM34-EQ34&gt;0,SUM(EK34:EL34,EN34:EP34,ER34)-EM34-EQ34,"")</f>
        <v/>
      </c>
      <c r="FG34" s="11" t="str">
        <f>IF(SUM(ES34:ET34,EV34)-EU34&gt;0,SUM(ES34:ET34,EV34)-EU34,"")</f>
        <v/>
      </c>
      <c r="FH34" s="11" t="str">
        <f>IF(SUM(EL34,EP34,ET34)&gt;0,SUM(EL34,EP34,ET34),"")</f>
        <v/>
      </c>
      <c r="FI34" s="11" t="str">
        <f>IF(SUM(FF34,FG34)&gt;0,SUM(FF34,FG34),"")</f>
        <v/>
      </c>
      <c r="FJ34" s="11" t="str">
        <f>IF(SUM(EX34,FB34)&gt;0,SUM(EX34,FB34),"")</f>
        <v/>
      </c>
      <c r="FK34" s="11" t="str">
        <f>IF(SUM(EW34:EX34,EZ34:FB34,FD34)-SUM(EY34,FC34)&gt;0,SUM(EW34:EX34,EZ34:FB34,FD34)-SUM(EY34,FC34),"")</f>
        <v/>
      </c>
      <c r="FL34" s="11" t="str">
        <f>IF(SUM(FF34,FG34,FK34)&gt;0,SUM(FF34,FG34,FK34),"")</f>
        <v/>
      </c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40" t="str">
        <f>IF(SUM(FN34,FR34)&gt;0,SUM(FN34,FR34),"")</f>
        <v/>
      </c>
      <c r="GH34" s="40" t="str">
        <f>IF(SUM(FM34:FN34,FP34:FR34,FT34)-FO34-FS34&gt;0,SUM(FM34:FN34,FP34:FR34,FT34)-FO34-FS34,"")</f>
        <v/>
      </c>
      <c r="GI34" s="40" t="str">
        <f>IF(SUM(FU34:FV34,FX34)-FW34&gt;0,SUM(FU34:FV34,FX34)-FW34,"")</f>
        <v/>
      </c>
      <c r="GJ34" s="40" t="str">
        <f>IF(SUM(FN34,FR34,FV34)&gt;0,SUM(FN34,FR34,FV34),"")</f>
        <v/>
      </c>
      <c r="GK34" s="40" t="str">
        <f>IF(SUM(GH34,GI34)&gt;0,SUM(GH34,GI34),"")</f>
        <v/>
      </c>
      <c r="GL34" s="40" t="str">
        <f>IF(SUM(FZ34,GD34)&gt;0,SUM(FZ34,GD34),"")</f>
        <v/>
      </c>
      <c r="GM34" s="40" t="str">
        <f>IF(SUM(FY34:FZ34,GB34:GD34,GF34)-SUM(GA34,GE34)&gt;0,SUM(FY34:FZ34,GB34:GD34,GF34)-SUM(GA34,GE34),"")</f>
        <v/>
      </c>
      <c r="GN34" s="40" t="str">
        <f>IF(SUM(GH34,GI34,GM34)&gt;0,SUM(GH34,GI34,GM34),"")</f>
        <v/>
      </c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1" t="str">
        <f>IF(SUM(GP34,GT34)&gt;0,SUM(GP34,GT34),"")</f>
        <v/>
      </c>
      <c r="HJ34" s="11" t="str">
        <f>IF(SUM(GO34:GP34,GR34:GT34,GV34)-GQ34-GU34&gt;0,SUM(GO34:GP34,GR34:GT34,GV34)-GQ34-GU34,"")</f>
        <v/>
      </c>
      <c r="HK34" s="11" t="str">
        <f>IF(SUM(GW34:GX34,GZ34)-GY34&gt;0,SUM(GW34:GX34,GZ34)-GY34,"")</f>
        <v/>
      </c>
      <c r="HL34" s="11" t="str">
        <f>IF(SUM(GP34,GT34,GX34)&gt;0,SUM(GP34,GT34,GX34),"")</f>
        <v/>
      </c>
      <c r="HM34" s="11" t="str">
        <f>IF(SUM(HJ34,HK34)&gt;0,SUM(HJ34,HK34),"")</f>
        <v/>
      </c>
      <c r="HN34" s="11" t="str">
        <f>IF(SUM(HB34,HF34)&gt;0,SUM(HB34,HF34),"")</f>
        <v/>
      </c>
      <c r="HO34" s="11" t="str">
        <f>IF(SUM(HA34:HB34,HD34:HF34,HH34)-SUM(HC34,HG34)&gt;0,SUM(HA34:HB34,HD34:HF34,HH34)-SUM(HC34,HG34),"")</f>
        <v/>
      </c>
      <c r="HP34" s="11" t="str">
        <f>IF(SUM(HJ34,HK34,HO34)&gt;0,SUM(HJ34,HK34,HO34),"")</f>
        <v/>
      </c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40" t="str">
        <f>IF(SUM(HR34,HV34)&gt;0,SUM(HR34,HV34),"")</f>
        <v/>
      </c>
      <c r="IL34" s="40" t="str">
        <f>IF(SUM(HQ34:HR34,HT34:HV34,HX34)-HS34-HW34&gt;0,SUM(HQ34:HR34,HT34:HV34,HX34)-HS34-HW34,"")</f>
        <v/>
      </c>
      <c r="IM34" s="40" t="str">
        <f>IF(SUM(HY34:HZ34,IB34)-IA34&gt;0,SUM(HY34:HZ34,IB34)-IA34,"")</f>
        <v/>
      </c>
      <c r="IN34" s="40" t="str">
        <f>IF(SUM(HR34,HV34,HZ34)&gt;0,SUM(HR34,HV34,HZ34),"")</f>
        <v/>
      </c>
      <c r="IO34" s="40" t="str">
        <f>IF(SUM(IL34,IM34)&gt;0,SUM(IL34,IM34),"")</f>
        <v/>
      </c>
      <c r="IP34" s="40" t="str">
        <f>IF(SUM(ID34,IH34)&gt;0,SUM(ID34,IH34),"")</f>
        <v/>
      </c>
      <c r="IQ34" s="40" t="str">
        <f>IF(SUM(IC34:ID34,IF34:IH34,IJ34)-SUM(IE34,II34)&gt;0,SUM(IC34:ID34,IF34:IH34,IJ34)-SUM(IE34,II34),"")</f>
        <v/>
      </c>
      <c r="IR34" s="40" t="str">
        <f>IF(SUM(IL34,IM34,IQ34)&gt;0,SUM(IL34,IM34,IQ34),"")</f>
        <v/>
      </c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1" t="str">
        <f>IF(SUM(IT34,IX34)&gt;0,SUM(IT34,IX34),"")</f>
        <v/>
      </c>
      <c r="JN34" s="11" t="str">
        <f>IF(SUM(IS34:IT34,IV34:IX34,IZ34)-IU34-IY34&gt;0,SUM(IS34:IT34,IV34:IX34,IZ34)-IU34-IY34,"")</f>
        <v/>
      </c>
      <c r="JO34" s="11" t="str">
        <f>IF(SUM(JA34:JB34,JD34)-JC34&gt;0,SUM(JA34:JB34,JD34)-JC34,"")</f>
        <v/>
      </c>
      <c r="JP34" s="11" t="str">
        <f>IF(SUM(IT34,IX34,JB34)&gt;0,SUM(IT34,IX34,JB34),"")</f>
        <v/>
      </c>
      <c r="JQ34" s="11" t="str">
        <f>IF(SUM(JN34,JO34)&gt;0,SUM(JN34,JO34),"")</f>
        <v/>
      </c>
      <c r="JR34" s="11" t="str">
        <f>IF(SUM(JF34,JJ34)&gt;0,SUM(JF34,JJ34),"")</f>
        <v/>
      </c>
      <c r="JS34" s="11" t="str">
        <f>IF(SUM(JE34:JF34,JH34:JJ34,JL34)-SUM(JG34,JK34)&gt;0,SUM(JE34:JF34,JH34:JJ34,JL34)-SUM(JG34,JK34),"")</f>
        <v/>
      </c>
      <c r="JT34" s="11" t="str">
        <f>IF(SUM(JN34,JO34,JS34)&gt;0,SUM(JN34,JO34,JS34),"")</f>
        <v/>
      </c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40" t="str">
        <f>IF(SUM(JV34,JZ34)&gt;0,SUM(JV34,JZ34),"")</f>
        <v/>
      </c>
      <c r="KP34" s="40" t="str">
        <f>IF(SUM(JU34:JV34,JX34:JZ34,KB34)-JW34-KA34&gt;0,SUM(JU34:JV34,JX34:JZ34,KB34)-JW34-KA34,"")</f>
        <v/>
      </c>
      <c r="KQ34" s="40" t="str">
        <f>IF(SUM(KC34:KD34,KF34)-KE34&gt;0,SUM(KC34:KD34,KF34)-KE34,"")</f>
        <v/>
      </c>
      <c r="KR34" s="40" t="str">
        <f>IF(SUM(JV34,JZ34,KD34)&gt;0,SUM(JV34,JZ34,KD34),"")</f>
        <v/>
      </c>
      <c r="KS34" s="40" t="str">
        <f>IF(SUM(KP34,KQ34)&gt;0,SUM(KP34,KQ34),"")</f>
        <v/>
      </c>
      <c r="KT34" s="40" t="str">
        <f>IF(SUM(KH34,KL34)&gt;0,SUM(KH34,KL34),"")</f>
        <v/>
      </c>
      <c r="KU34" s="40" t="str">
        <f>IF(SUM(KG34:KH34,KJ34:KL34,KN34)-SUM(KI34,KM34)&gt;0,SUM(KG34:KH34,KJ34:KL34,KN34)-SUM(KI34,KM34),"")</f>
        <v/>
      </c>
      <c r="KV34" s="40" t="str">
        <f>IF(SUM(KP34,KQ34,KU34)&gt;0,SUM(KP34,KQ34,KU34),"")</f>
        <v/>
      </c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1" t="str">
        <f>IF(SUM(KX34,LB34)&gt;0,SUM(KX34,LB34),"")</f>
        <v/>
      </c>
      <c r="LR34" s="11" t="str">
        <f>IF(SUM(KW34:KX34,KZ34:LB34,LD34)-KY34-LC34&gt;0,SUM(KW34:KX34,KZ34:LB34,LD34)-KY34-LC34,"")</f>
        <v/>
      </c>
      <c r="LS34" s="11" t="str">
        <f>IF(SUM(LE34:LF34,LH34)-LG34&gt;0,SUM(LE34:LF34,LH34)-LG34,"")</f>
        <v/>
      </c>
      <c r="LT34" s="11" t="str">
        <f>IF(SUM(KX34,LB34,LF34)&gt;0,SUM(KX34,LB34,LF34),"")</f>
        <v/>
      </c>
      <c r="LU34" s="11" t="str">
        <f>IF(SUM(LR34,LS34)&gt;0,SUM(LR34,LS34),"")</f>
        <v/>
      </c>
      <c r="LV34" s="11" t="str">
        <f>IF(SUM(LJ34,LN34)&gt;0,SUM(LJ34,LN34),"")</f>
        <v/>
      </c>
      <c r="LW34" s="11" t="str">
        <f>IF(SUM(LI34:LJ34,LL34:LN34,LP34)-SUM(LK34,LO34)&gt;0,SUM(LI34:LJ34,LL34:LN34,LP34)-SUM(LK34,LO34),"")</f>
        <v/>
      </c>
      <c r="LX34" s="11" t="str">
        <f>IF(SUM(LR34,LS34,LW34)&gt;0,SUM(LR34,LS34,LW34),"")</f>
        <v/>
      </c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40" t="str">
        <f>IF(SUM(LZ34,MD34)&gt;0,SUM(LZ34,MD34),"")</f>
        <v/>
      </c>
      <c r="MT34" s="40" t="str">
        <f>IF(SUM(LY34:LZ34,MB34:MD34,MF34)-MA34-ME34&gt;0,SUM(LY34:LZ34,MB34:MD34,MF34)-MA34-ME34,"")</f>
        <v/>
      </c>
      <c r="MU34" s="40" t="str">
        <f>IF(SUM(MG34:MH34,MJ34)-MI34&gt;0,SUM(MG34:MH34,MJ34)-MI34,"")</f>
        <v/>
      </c>
      <c r="MV34" s="40" t="str">
        <f>IF(SUM(LZ34,MD34,MH34)&gt;0,SUM(LZ34,MD34,MH34),"")</f>
        <v/>
      </c>
      <c r="MW34" s="40" t="str">
        <f>IF(SUM(MT34,MU34)&gt;0,SUM(MT34,MU34),"")</f>
        <v/>
      </c>
      <c r="MX34" s="40" t="str">
        <f>IF(SUM(ML34,MP34)&gt;0,SUM(ML34,MP34),"")</f>
        <v/>
      </c>
      <c r="MY34" s="40" t="str">
        <f>IF(SUM(MK34:ML34,MN34:MP34,MR34)-SUM(MM34,MQ34)&gt;0,SUM(MK34:ML34,MN34:MP34,MR34)-SUM(MM34,MQ34),"")</f>
        <v/>
      </c>
      <c r="MZ34" s="40" t="str">
        <f>IF(SUM(MT34,MU34,MY34)&gt;0,SUM(MT34,MU34,MY34),"")</f>
        <v/>
      </c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1" t="str">
        <f>IF(SUM(NB34,NF34)&gt;0,SUM(NB34,NF34),"")</f>
        <v/>
      </c>
      <c r="NV34" s="11" t="str">
        <f>IF(SUM(NA34:NB34,ND34:NF34,NH34)-NC34-NG34&gt;0,SUM(NA34:NB34,ND34:NF34,NH34)-NC34-NG34,"")</f>
        <v/>
      </c>
      <c r="NW34" s="11" t="str">
        <f>IF(SUM(NI34:NJ34,NL34)-NK34&gt;0,SUM(NI34:NJ34,NL34)-NK34,"")</f>
        <v/>
      </c>
      <c r="NX34" s="11" t="str">
        <f>IF(SUM(NB34,NF34,NJ34)&gt;0,SUM(NB34,NF34,NJ34),"")</f>
        <v/>
      </c>
      <c r="NY34" s="11" t="str">
        <f>IF(SUM(NV34,NW34)&gt;0,SUM(NV34,NW34),"")</f>
        <v/>
      </c>
      <c r="NZ34" s="11" t="str">
        <f>IF(SUM(NN34,NR34)&gt;0,SUM(NN34,NR34),"")</f>
        <v/>
      </c>
      <c r="OA34" s="11" t="str">
        <f>IF(SUM(NM34:NN34,NP34:NR34,NT34)-SUM(NO34,NS34)&gt;0,SUM(NM34:NN34,NP34:NR34,NT34)-SUM(NO34,NS34),"")</f>
        <v/>
      </c>
      <c r="OB34" s="11" t="str">
        <f>IF(SUM(NV34,NW34,OA34)&gt;0,SUM(NV34,NW34,OA34),"")</f>
        <v/>
      </c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40" t="str">
        <f>IF(SUM(OD34,OH34)&gt;0,SUM(OD34,OH34),"")</f>
        <v/>
      </c>
      <c r="OX34" s="40" t="str">
        <f>IF(SUM(OC34:OD34,OF34:OH34,OJ34)-OE34-OI34&gt;0,SUM(OC34:OD34,OF34:OH34,OJ34)-OE34-OI34,"")</f>
        <v/>
      </c>
      <c r="OY34" s="40" t="str">
        <f>IF(SUM(OK34:OL34,ON34)-OM34&gt;0,SUM(OK34:OL34,ON34)-OM34,"")</f>
        <v/>
      </c>
      <c r="OZ34" s="40" t="str">
        <f>IF(SUM(OD34,OH34,OL34)&gt;0,SUM(OD34,OH34,OL34),"")</f>
        <v/>
      </c>
      <c r="PA34" s="40" t="str">
        <f>IF(SUM(OX34,OY34)&gt;0,SUM(OX34,OY34),"")</f>
        <v/>
      </c>
      <c r="PB34" s="40" t="str">
        <f>IF(SUM(OP34,OT34)&gt;0,SUM(OP34,OT34),"")</f>
        <v/>
      </c>
      <c r="PC34" s="40" t="str">
        <f>IF(SUM(OO34:OP34,OR34:OT34,OV34)-SUM(OQ34,OU34)&gt;0,SUM(OO34:OP34,OR34:OT34,OV34)-SUM(OQ34,OU34),"")</f>
        <v/>
      </c>
      <c r="PD34" s="40" t="str">
        <f>IF(SUM(OX34,OY34,PC34)&gt;0,SUM(OX34,OY34,PC34),"")</f>
        <v/>
      </c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1" t="str">
        <f>IF(SUM(PF34,PJ34)&gt;0,SUM(PF34,PJ34),"")</f>
        <v/>
      </c>
      <c r="PZ34" s="11" t="str">
        <f>IF(SUM(PE34:PF34,PH34:PJ34,PL34)-PG34-PK34&gt;0,SUM(PE34:PF34,PH34:PJ34,PL34)-PG34-PK34,"")</f>
        <v/>
      </c>
      <c r="QA34" s="11" t="str">
        <f>IF(SUM(PM34:PN34,PP34)-PO34&gt;0,SUM(PM34:PN34,PP34)-PO34,"")</f>
        <v/>
      </c>
      <c r="QB34" s="11" t="str">
        <f>IF(SUM(PF34,PJ34,PN34)&gt;0,SUM(PF34,PJ34,PN34),"")</f>
        <v/>
      </c>
      <c r="QC34" s="11" t="str">
        <f>IF(SUM(PZ34,QA34)&gt;0,SUM(PZ34,QA34),"")</f>
        <v/>
      </c>
      <c r="QD34" s="11" t="str">
        <f>IF(SUM(PR34,PV34)&gt;0,SUM(PR34,PV34),"")</f>
        <v/>
      </c>
      <c r="QE34" s="11" t="str">
        <f>IF(SUM(PQ34:PR34,PT34:PV34,PX34)-SUM(PS34,PW34)&gt;0,SUM(PQ34:PR34,PT34:PV34,PX34)-SUM(PS34,PW34),"")</f>
        <v/>
      </c>
      <c r="QF34" s="11" t="str">
        <f>IF(SUM(PZ34,QA34,QE34)&gt;0,SUM(PZ34,QA34,QE34),"")</f>
        <v/>
      </c>
      <c r="QG34" s="22">
        <f>IF($CW34="P",CC34,(CC34+AZ34)/2)</f>
        <v>9.5</v>
      </c>
      <c r="QH34" s="22">
        <f>IF($CW34="P",CD34,(CD34+BA34)/2)</f>
        <v>2.6</v>
      </c>
      <c r="QI34" s="22">
        <f>IF($CW34="P",CE34,(CE34+BB34)/2)</f>
        <v>0</v>
      </c>
      <c r="QJ34" s="22">
        <f>IF($CW34="P",CF34,(CF34+BC34)/2)</f>
        <v>0</v>
      </c>
      <c r="QK34" s="22">
        <f>IF($CW34="P",CG34,(CG34+BD34)/2)</f>
        <v>9.5</v>
      </c>
      <c r="QL34" s="22">
        <f>IF($CW34="P",CH34,(CH34+BE34)/2)</f>
        <v>2.6</v>
      </c>
      <c r="QM34" s="22">
        <f>IF($CW34="P",CI34,(CI34+BF34)/2)</f>
        <v>0</v>
      </c>
      <c r="QN34" s="22">
        <f>IF($CW34="P",CJ34,(CJ34+BG34)/2)</f>
        <v>0</v>
      </c>
      <c r="QO34" s="22">
        <f>IF($CW34="P",CK34,(CK34+BH34)/2)</f>
        <v>9.25</v>
      </c>
      <c r="QP34" s="22">
        <f>IF($CW34="P",CL34,(CL34+BI34)/2)</f>
        <v>1.95</v>
      </c>
      <c r="QQ34" s="22">
        <f>IF($CW34="P",CM34,(CM34+BJ34)/2)</f>
        <v>0.1</v>
      </c>
      <c r="QR34" s="22">
        <f>IF($CW34="P",CN34,(CN34+BK34)/2)</f>
        <v>0</v>
      </c>
      <c r="QS34" s="22">
        <f>IF($CW34="P",CO34,(CO34+BL34)/2)</f>
        <v>9.4499999999999993</v>
      </c>
      <c r="QT34" s="22">
        <f>IF($CW34="P",CP34,(CP34+BM34)/2)</f>
        <v>2.6</v>
      </c>
      <c r="QU34" s="22">
        <f>IF($CW34="P",CQ34,(CQ34+BN34)/2)</f>
        <v>0.1</v>
      </c>
      <c r="QV34" s="22">
        <f>IF($CW34="P",CR34,(CR34+BO34)/2)</f>
        <v>0</v>
      </c>
      <c r="QW34" s="22">
        <f>IF($CW34="P",CS34,(CS34+BP34)/2)</f>
        <v>9.4499999999999993</v>
      </c>
      <c r="QX34" s="22">
        <f>IF($CW34="P",CT34,(CT34+BQ34)/2)</f>
        <v>2.6</v>
      </c>
      <c r="QY34" s="22">
        <f>IF($CW34="P",CU34,(CU34+BR34)/2)</f>
        <v>0</v>
      </c>
      <c r="QZ34" s="22">
        <f>IF($CW34="P",CV34,(CV34+BS34)/2)</f>
        <v>0</v>
      </c>
      <c r="RA34" s="27" t="s">
        <v>46</v>
      </c>
      <c r="RB34" s="40">
        <f>IF(SUM(QH34,QL34)&gt;0,SUM(QH34,QL34),"")</f>
        <v>5.2</v>
      </c>
      <c r="RC34" s="40">
        <f>IF(SUM(QG34:QH34,QJ34:QL34,QN34)-QI34-QM34&gt;0,SUM(QG34:QH34,QJ34:QL34,QN34)-QI34-QM34,"")</f>
        <v>24.200000000000003</v>
      </c>
      <c r="RD34" s="40">
        <f>IF(SUM(QO34:QP34,QR34)-QQ34&gt;0,SUM(QO34:QP34,QR34)-QQ34,"")</f>
        <v>11.1</v>
      </c>
      <c r="RE34" s="40">
        <f>IF(SUM(QH34,QL34,QP34)&gt;0,SUM(QH34,QL34,QP34),"")</f>
        <v>7.15</v>
      </c>
      <c r="RF34" s="40">
        <f>IF(SUM(RC34,RD34)&gt;0,SUM(RC34,RD34),"")</f>
        <v>35.300000000000004</v>
      </c>
      <c r="RG34" s="40">
        <f>IF(SUM(QT34,QX34)&gt;0,SUM(QT34,QX34),"")</f>
        <v>5.2</v>
      </c>
      <c r="RH34" s="40">
        <f>IF(SUM(QS34:QT34,QV34:QX34,QZ34)-SUM(QU34,QY34)&gt;0,SUM(QS34:QT34,QV34:QX34,QZ34)-SUM(QU34,QY34),"")</f>
        <v>24</v>
      </c>
      <c r="RI34" s="40">
        <f>IF(SUM(RC34,RD34,RH34)&gt;0,SUM(RC34,RD34,RH34),"")</f>
        <v>59.300000000000004</v>
      </c>
    </row>
    <row r="35" spans="1:477" x14ac:dyDescent="0.2">
      <c r="A35" s="4" t="str" cm="1">
        <f t="array" ref="A35">IF(AND(J35&lt;&gt;"",J35&lt;&gt;"No DD"),SUMPRODUCT((J$4:J$40&lt;&gt;"")*(J$4:J$40&lt;&gt;"No DD")*(F$4:F$40&gt;F35))+1,IF(J35="No DD",SUMPRODUCT((J$4:J$40="No DD")*(F$4:F$40&gt;F35))+1+SUMPRODUCT((J$4:J$40&lt;&gt;"")*(J$4:J$40&lt;&gt;"No DD")),""))</f>
        <v/>
      </c>
      <c r="B35" s="4" t="str" cm="1">
        <f t="array" ref="B35">IF(AND(J35&lt;&gt;"",J35&lt;&gt;"No DD",G35=""),SUMPRODUCT((J$4:J$40&lt;&gt;"")*(J$4:J$40&lt;&gt;"No DD")*(G$4:G$40="")*(F$4:F$40&gt;F35))+1,IF(J35="No DD",SUMPRODUCT((J$4:J$40="No DD")*(F$4:F$40&gt;F35)*(G$4:G$40=""))+1+SUMPRODUCT((J$4:J$40&lt;&gt;"")*(G$4:G$40="")*(J$4:J$40&lt;&gt;"No DD")),""))</f>
        <v/>
      </c>
      <c r="C35" s="5" t="s">
        <v>170</v>
      </c>
      <c r="D35" s="4" t="s">
        <v>3</v>
      </c>
      <c r="E35" s="4">
        <v>2008</v>
      </c>
      <c r="F35" s="9">
        <f>SUM(L35:T35)+SUM(L35:Q35)*0.0000001+SUM(L35)*0.0000000000001</f>
        <v>116.90000701000471</v>
      </c>
      <c r="G35" s="66"/>
      <c r="H35" s="3" t="str">
        <f>IF(OR(AND(AR35&gt;=AY$42,AS35&gt;=AY$46,AR35&lt;&gt;"",AQ35=""),AND(AW35&gt;=AY$42,AX35&gt;=AY$46,AW35&lt;&gt;"",AQ35=""),AND(BU35&gt;=CB$42,BV35&gt;=CB$46,BU35&lt;&gt;"",BT35=""),AND(BZ35&gt;=CB$42,CA35&gt;=CB$46,BZ35&lt;&gt;"",BT35=""),AND(CX35&gt;=DE$42,CY35&gt;=DE$46,CX35&lt;&gt;"",CW35=""),AND(DC35&gt;=DE$42,DD35&gt;=DE$46,DC35&lt;&gt;""),AND(EC35&gt;=EJ$42,ED35&gt;=EJ$46,EC35&lt;&gt;""),AND(EH35&gt;=EJ$42,EI35&gt;=EJ$46,EH35&lt;&gt;""),AND(FE35&gt;=FL$42,FF35&gt;=FL$46,FE35&lt;&gt;""),AND(FJ35&gt;=FL$42,FK35&gt;=FL$46,FJ35&lt;&gt;""),AND(GG35&gt;=GN$42,GH35&gt;=GN$46,GG35&lt;&gt;""),AND(GL35&gt;=GN$42,GM35&gt;=GN$46,GL35&lt;&gt;""),AND(HI35&gt;=HP$42,HJ35&gt;=HP$46,HI35&lt;&gt;""),AND(HN35&gt;=HP$42,HO35&gt;=HP$46,HN35&lt;&gt;""),AND(IK35&gt;=IR$42,IL35&gt;=IR$46,IK35&lt;&gt;""),AND(IP35&gt;=IR$42,IQ35&gt;=IR$46,IP35&lt;&gt;""),AND(JM35&gt;=JT$42,JN35&gt;=JT$46,JM35&lt;&gt;""),AND(JR35&gt;=JT$42,JS35&gt;=JT$46,JR35&lt;&gt;""),AND(KO35&gt;=KV$42,KP35&gt;=KV$46,KO35&lt;&gt;""),AND(KT35&gt;=KV$42,KU35&gt;=KV$46,KT35&lt;&gt;""),AND(LQ35&gt;=LX$42,LR35&gt;=LX$46,LQ35&lt;&gt;""),AND(LV35&gt;=LX$42,LW35&gt;=LX$46,LV35&lt;&gt;""),AND(MS35&gt;=MZ$42,MT35&gt;=MZ$46,MS35&lt;&gt;""),AND(MX35&gt;=MZ$42,MY35&gt;=MZ$46,MX35&lt;&gt;""),AND(NU35&gt;=OB$42,NV35&gt;=OB$46,NU35&lt;&gt;""),AND(NZ35&gt;=OB$42,OA35&gt;=OB$46,NZ35&lt;&gt;""),AND(OW35&gt;=PD$42,OX35&gt;=PD$46,OW35&lt;&gt;""),AND(PB35&gt;=PD$42,PC35&gt;=PD$46,PB35&lt;&gt;""),AND(PY35&gt;=QF$42,PZ35&gt;=QF$46,PY35&lt;&gt;""),AND(QD35&gt;=QF$42,QE35&gt;=QF$46,QD35&lt;&gt;"")),"P","")</f>
        <v/>
      </c>
      <c r="I35" s="3" t="str">
        <f>IF(OR(AND(AS35&gt;=AY$46,AS35&lt;&gt;"",AQ35=""),AND(AX35&gt;=AY$46,AX35&lt;&gt;"",AQ35=""),AND(BV35&gt;=CB$46,BV35&lt;&gt;"",BT35=""),AND(CA35&gt;=CB$46,CA35&lt;&gt;"",BT35=""),AND(CY35&gt;=DE$46,CY35&lt;&gt;"",CW35=""),AND(DD35&gt;=DE$46,DD35&lt;&gt;"",CW35=""),AND(ED35&gt;=EJ$46,ED35&lt;&gt;""),AND(EI35&gt;=EJ$46,EI35&lt;&gt;""),AND(FF35&gt;=FL$46,FF35&lt;&gt;""),AND(FK35&gt;=FL$46,FK35&lt;&gt;""),AND(GH35&gt;=GN$46,GH35&lt;&gt;""),AND(GM35&gt;=GN$46,GM35&lt;&gt;""),AND(HJ35&gt;=HP$46,HJ35&lt;&gt;""),AND(HO35&gt;=HP$46,HO35&lt;&gt;""),AND(IL35&gt;=IR$46,IL35&lt;&gt;""),AND(IQ35&gt;=IR$46,IQ35&lt;&gt;""),AND(JN35&gt;=JT$46,JN35&lt;&gt;""),AND(JS35&gt;=JT$46,JS35&lt;&gt;""),AND(KP35&gt;=KV$46,KP35&lt;&gt;""),AND(KU35&gt;=KV$46,KU35&lt;&gt;""),AND(LR35&gt;=LX$46,LR35&lt;&gt;""),AND(LW35&gt;=LX$46,LW35&lt;&gt;""),AND(MT35&gt;=MZ$46,MT35&lt;&gt;""),AND(MY35&gt;=MZ$46,MY35&lt;&gt;""),AND(NV35&gt;=OB$46,NV35&lt;&gt;""),AND(OA35&gt;=OB$46,OA35&lt;&gt;""),AND(OX35&gt;=PD$46,OX35&lt;&gt;""),AND(PC35&gt;=PD$46,PC35&lt;&gt;""),AND(PZ35&gt;=QF$46,PZ35&lt;&gt;""),AND(QE35&gt;=QF$46,QE35&lt;&gt;"")),"P","")</f>
        <v/>
      </c>
      <c r="J35" s="36" t="str">
        <f>IF(AND(I35="P",H35=""),"No DD",IF(OR(AND(AU35&gt;=AY$45,AV35&gt;=AY$49,AU35&lt;&gt;"",AQ35=""),AND(BX35&gt;=CB$45,BY35&gt;=CB$49,BX35&lt;&gt;"",BT35=""),AND(DA35&gt;=DE$45,DB35&gt;=DE$49,DA35&lt;&gt;"",CW35=""),AND(EF35&gt;=EJ$45,EG35&gt;=EJ$49,EF35&lt;&gt;""),AND(FH35&gt;=FL$45,FI35&gt;=FL$49,FH35&lt;&gt;""),AND(GJ35&gt;=GN$45,GK35&gt;=GN$49,GJ35&lt;&gt;""),AND(HL35&gt;=HP$45,HM35&gt;=HP$49,HL35&lt;&gt;""),AND(IN35&gt;=IR$45,IO35&gt;=IR$49,IN35&lt;&gt;""),AND(JP35&gt;=JT$45,JQ35&gt;=JT$49,JP35&lt;&gt;""),AND(KR35&gt;=KV$45,KS35&gt;=KV$49,KR35&lt;&gt;""),AND(LT35&gt;=LX$45,LU35&gt;=LX$49,LT35&lt;&gt;""),AND(MV35&gt;=MZ$45,MW35&gt;=MZ$49,MV35&lt;&gt;""),AND(NX35&gt;=OB$45,NY35&gt;=OB$49,NX35&lt;&gt;""),AND(OZ35&gt;=PD$45,PA35&gt;=PD$49,OZ35&lt;&gt;""),AND(QB35&gt;=QF$45,QC35&gt;=QF$49,QB35&lt;&gt;"")),"Merit",IF(OR(AND(AU35&gt;=AY$44,AV35&gt;=AY$48,AU35&lt;&gt;"",AQ35=""),AND(BX35&gt;=CB$44,BY35&gt;=CB$48,BX35&lt;&gt;"",BT35=""),AND(DA35&gt;=DE$44,DB35&gt;=DE$48,DA35&lt;&gt;"",CW35=""),AND(EF35&gt;=EJ$44,EG35&gt;=EJ$48,EF35&lt;&gt;""),AND(FH35&gt;=FL$44,FI35&gt;=FL$48,FH35&lt;&gt;""),AND(GJ35&gt;=GN$44,GK35&gt;=GN$48,GJ35&lt;&gt;""),AND(HL35&gt;=HP$44,HM35&gt;=HP$48,HL35&lt;&gt;""),AND(IN35&gt;=IR$44,IO35&gt;=IR$48,IN35&lt;&gt;""),AND(JP35&gt;=JT$44,JQ35&gt;=JT$48,JP35&lt;&gt;""),AND(KR35&gt;=KV$44,KS35&gt;=KV$48,KR35&lt;&gt;""),AND(LT35&gt;=LX$44,LU35&gt;=LX$48,LT35&lt;&gt;""),AND(MV35&gt;=MZ$44,MW35&gt;=MZ$48,MV35&lt;&gt;""),AND(NX35&gt;=OB$44,NY35&gt;=OB$48,NX35&lt;&gt;""),AND(OZ35&gt;=PD$44,PA35&gt;=PD$48,OZ35&lt;&gt;""),AND(QB35&gt;=QF$44,QC35&gt;=QF$48,QB35&lt;&gt;"")),"Excellence",IF(K35="P","Worlds Team",IF(H35="P","National Team","")))))</f>
        <v/>
      </c>
      <c r="K35" s="3" t="str">
        <f>IF(OR(AND(AU35&gt;=AY$43,AV35&gt;=AY$47,AU35&lt;&gt;"",AQ35=""),AND(BX35&gt;=CB$43,BY35&gt;=CB$47,BX35&lt;&gt;"",BT35=""),AND(DA35&gt;=DE$43,DB35&gt;=DE$47,DA35&lt;&gt;"",CW35=""),AND(EF35&gt;=EJ$43,EG35&gt;=EJ$47,EF35&lt;&gt;""),AND(FH35&gt;=FL$43,FI35&gt;=FL$47,FH35&lt;&gt;""),AND(GJ35&gt;=GN$43,GK35&gt;=GN$47,GJ35&lt;&gt;""),AND(HL35&gt;=HP$43,HM35&gt;=HP$47,HL35&lt;&gt;""),AND(IN35&gt;=IR$43,IO35&gt;=IR$47,IN35&lt;&gt;""),AND(JP35&gt;=JT$43,JQ35&gt;=JT$47,JP35&lt;&gt;""),AND(KR35&gt;=KV$43,KS35&gt;=KV$47,KR35&lt;&gt;""),AND(LT35&gt;=LX$43,LU35&gt;=LX$47,LT35&lt;&gt;""),AND(MV35&gt;=MZ$43,MW35&gt;=MZ$47,MV35&lt;&gt;""),AND(NX35&gt;=OB$43,NY35&gt;=OB$47,NX35&lt;&gt;""),AND(OZ35&gt;=PD$43,PA35&gt;=PD$47,OZ35&lt;&gt;""),AND(QB35&gt;=QF$43,QC35&gt;=QF$47,QB35&lt;&gt;"")),"P","")</f>
        <v/>
      </c>
      <c r="L35" s="8">
        <f>IF(COUNT(AS35,BV35,CY35)&gt;0,LARGE((AS35,BV35,CY35),1),0)</f>
        <v>47.099999999999994</v>
      </c>
      <c r="M35" s="8" t="str">
        <f>IF(L35=0,"",IF(L35=CY35,$CC$1,IF(L35=BV35,$AZ$1,IF(L35=AS35,$W$1,""))))</f>
        <v>2023 3rd Domestic Trial</v>
      </c>
      <c r="N35" s="8">
        <f>IF(COUNT(AS35,BV35,CY35)&gt;1,LARGE((AS35,BV35,CY35),2),0)</f>
        <v>0</v>
      </c>
      <c r="O35" s="8" t="str">
        <f>IF(N35=0,"",IF(N35=CY35,$CC$1,IF(N35=BV35,$AZ$1,IF(N35=AS35,$W$1,""))))</f>
        <v/>
      </c>
      <c r="P35" s="8">
        <f>IF(COUNT(AT35,BW35,CZ35)&gt;0,LARGE((AT35,BW35,CZ35),1),0)</f>
        <v>23</v>
      </c>
      <c r="Q35" s="8" t="str">
        <f>IF(P35=0,"",IF(P35=CZ35,$CC$1,IF(P35=BW35,$AZ$1,IF(P35=AT35,$W$1,""))))</f>
        <v>2023 3rd Domestic Trial</v>
      </c>
      <c r="R35" s="8">
        <f>IF(MAX(AX35,CA35,DD35)&gt;0,MAX(AX35,CA35,DD35),0)</f>
        <v>46.800000000000004</v>
      </c>
      <c r="S35" s="8" t="str">
        <f>IF(R35=0,"",IF(R35=DD35,$CC$1,IF(R35=CA35,$AZ$1,IF(R35=AX35,$W$1,""))))</f>
        <v>2023 3rd Domestic Trial</v>
      </c>
      <c r="T35" s="8" t="str">
        <f>IF(MAX(DF35:DH35)&gt;0,MAX(DF35:DH35),"")</f>
        <v/>
      </c>
      <c r="U35" s="11" t="str">
        <f>IF(T35="","",IF(T35=DF35,"("&amp;DF$2&amp;")",IF(T35=DG35,"("&amp;DG$2&amp;")",IF(T35=DH35,"("&amp;DH$2&amp;")"))))</f>
        <v/>
      </c>
      <c r="V35" s="8" t="str">
        <f>IF(T35="","",IF(T35=DF35,IF(T35+IF(N35="",0,N35)=PZ35,$PE$1,IF(T35+IF(N35="",0,N35)=OX35,$OC$1,IF(T35+IF(N35="",0,N35)=NV35,$NA$1,IF(T35+IF(N35="",0,N35)=MT35,$LY$1,IF(T35+IF(N35="",0,N35)=LR35,$KW$1,IF(T35+IF(N35="",0,N35)=KP35,$JU$1,IF(T35+IF(N35="",0,N35)=JN35,$IS$1,IF(T35+IF(N35="",0,N35)=IL35,$HQ$1,IF(T35+IF(N35="",0,N35)=HJ35,$GO$1,IF(T35+IF(N35="",0,N35)=GH35,$FM$1,IF(T35+IF(N35="",0,N35)=FF35,$EK$1,IF(T35+IF(N35="",0,N35)=ED35,$DI$1)))))))))))),IF(T35=DG35,IF(T35+IF(P35="",0,P35)=QA35,$PE$1,IF(T35+IF(P35="",0,P35)=OY35,$OC$1,IF(T35+IF(P35="",0,P35)=NW35,$NA$1,IF(T35+IF(P35="",0,P35)=MU35,$LY$1,IF(T35+IF(P35="",0,P35)=LS35,$KW$1,IF(T35+IF(P35="",0,P35)=KQ35,$JU$1,IF(T35+IF(P35="",0,P35)=JO35,$IS$1,IF(T35+IF(P35="",0,P35)=IM35,$HQ$1,IF(T35+IF(P35="",0,P35)=HK35,$GO$1,IF(T35+IF(P35="",0,P35)=GI35,$FM$1,IF(T35+IF(P35="",0,P35)=FG35,$EK$1,IF(T35+IF(P35="",0,P35)=EE35,$DI$1)))))))))))),IF(T35=DH35,IF(T35+IF(R35="",0,R35)=QE35,$PE$1,IF(T35+IF(R35="",0,R35)=PC35,$OC$1,IF(T35+IF(R35="",0,R35)=OA35,$NA$1,IF(T35+IF(R35="",0,R35)=MY35,$LY$1,IF(T35+IF(R35="",0,R35)=LW35,$KW$1,IF(T35+IF(R35="",0,R35)=KU35,$JU$1,IF(T35+IF(R35="",0,R35)=JS35,$IS$1,IF(T35+IF(R35="",0,R35)=IQ35,$HQ$1,IF(T35+IF(R35="",0,R35)=HO35,$GO$1,IF(T35+IF(R35="",0,R35)=GM35,$FM$1,IF(T35+IF(R35="",0,R35)=FK35,$EK$1,IF(T35+IF(R35="",0,R35)=EI35,$DI$1))))))))))))))))</f>
        <v/>
      </c>
      <c r="W35" s="19">
        <v>18.2</v>
      </c>
      <c r="X35" s="19">
        <v>5.1999999999999993</v>
      </c>
      <c r="Y35" s="19">
        <v>0</v>
      </c>
      <c r="Z35" s="19">
        <v>0</v>
      </c>
      <c r="AA35" s="19">
        <v>18.5</v>
      </c>
      <c r="AB35" s="19">
        <v>5.1999999999999993</v>
      </c>
      <c r="AC35" s="19">
        <v>0</v>
      </c>
      <c r="AD35" s="19">
        <v>0</v>
      </c>
      <c r="AE35" s="19">
        <v>19</v>
      </c>
      <c r="AF35" s="19">
        <v>4</v>
      </c>
      <c r="AG35" s="19">
        <v>0</v>
      </c>
      <c r="AH35" s="19">
        <v>0</v>
      </c>
      <c r="AI35" s="19">
        <v>18.8</v>
      </c>
      <c r="AJ35" s="19">
        <v>5.1999999999999993</v>
      </c>
      <c r="AK35" s="19">
        <v>0</v>
      </c>
      <c r="AL35" s="19">
        <v>0</v>
      </c>
      <c r="AM35" s="19">
        <v>18.2</v>
      </c>
      <c r="AN35" s="19">
        <v>5.1999999999999993</v>
      </c>
      <c r="AO35" s="19">
        <v>0.6</v>
      </c>
      <c r="AP35" s="19">
        <v>0</v>
      </c>
      <c r="AQ35" s="27"/>
      <c r="AR35" s="40">
        <f>IF(SUM(X35,AB35)&gt;0,SUM(X35,AB35),"")</f>
        <v>10.399999999999999</v>
      </c>
      <c r="AS35" s="40">
        <f>IF(SUM(W35:X35,Z35:AB35,AD35)-Y35-AC35&gt;0,SUM(W35:X35,Z35:AB35,AD35)-Y35-AC35,"")</f>
        <v>47.099999999999994</v>
      </c>
      <c r="AT35" s="40">
        <f>IF(SUM(AE35:AF35,AH35)-AG35&gt;0,SUM(AE35:AF35,AH35)-AG35,"")</f>
        <v>23</v>
      </c>
      <c r="AU35" s="40">
        <f>IF(SUM(X35,AB35,AF35)&gt;0,SUM(X35,AB35,AF35),"")</f>
        <v>14.399999999999999</v>
      </c>
      <c r="AV35" s="40">
        <f>IF(SUM(AS35,AT35)&gt;0,SUM(AS35,AT35),"")</f>
        <v>70.099999999999994</v>
      </c>
      <c r="AW35" s="40">
        <f>IF(SUM(AJ35,AN35)&gt;0,SUM(AJ35,AN35),"")</f>
        <v>10.399999999999999</v>
      </c>
      <c r="AX35" s="40">
        <f>IF(SUM(AI35:AJ35,AL35:AN35,AP35)-SUM(AK35,AO35)&gt;0,SUM(AI35:AJ35,AL35:AN35,AP35)-SUM(AK35,AO35),"")</f>
        <v>46.800000000000004</v>
      </c>
      <c r="AY35" s="40">
        <f>IF(SUM(AS35,AT35,AX35)&gt;0,SUM(AS35,AT35,AX35),"")</f>
        <v>116.9</v>
      </c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28"/>
      <c r="BU35" s="11" t="str">
        <f>IF(SUM(BA35,BE35)&gt;0,SUM(BA35,BE35),"")</f>
        <v/>
      </c>
      <c r="BV35" s="11" t="str">
        <f>IF(SUM(AZ35:BA35,BC35:BE35,BG35)-BB35-BF35&gt;0,SUM(AZ35:BA35,BC35:BE35,BG35)-BB35-BF35,"")</f>
        <v/>
      </c>
      <c r="BW35" s="11" t="str">
        <f>IF(SUM(BH35:BI35,BK35)-BJ35&gt;0,SUM(BH35:BI35,BK35)-BJ35,"")</f>
        <v/>
      </c>
      <c r="BX35" s="11" t="str">
        <f>IF(SUM(BA35,BE35,BI35)&gt;0,SUM(BA35,BE35,BI35),"")</f>
        <v/>
      </c>
      <c r="BY35" s="11" t="str">
        <f>IF(SUM(BV35,BW35)&gt;0,SUM(BV35,BW35),"")</f>
        <v/>
      </c>
      <c r="BZ35" s="11" t="str">
        <f>IF(SUM(BM35,BQ35)&gt;0,SUM(BM35,BQ35),"")</f>
        <v/>
      </c>
      <c r="CA35" s="11" t="str">
        <f>IF(SUM(BL35:BM35,BO35:BQ35,BS35)-SUM(BN35,BR35)&gt;0,SUM(BL35:BM35,BO35:BQ35,BS35)-SUM(BN35,BR35),"")</f>
        <v/>
      </c>
      <c r="CB35" s="11" t="str">
        <f>IF(SUM(BV35,BW35,CA35)&gt;0,SUM(BV35,BW35,CA35),"")</f>
        <v/>
      </c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27"/>
      <c r="CX35" s="40" t="str">
        <f>IF(SUM(CD35,CH35)&gt;0,SUM(CD35,CH35),"")</f>
        <v/>
      </c>
      <c r="CY35" s="40" t="str">
        <f>IF(SUM(CC35:CD35,CF35:CH35,CJ35)-CE35-CI35&gt;0,SUM(CC35:CD35,CF35:CH35,CJ35)-CE35-CI35,"")</f>
        <v/>
      </c>
      <c r="CZ35" s="40" t="str">
        <f>IF(SUM(CK35:CL35,CN35)-CM35&gt;0,SUM(CK35:CL35,CN35)-CM35,"")</f>
        <v/>
      </c>
      <c r="DA35" s="40" t="str">
        <f>IF(SUM(CD35,CH35,CL35)&gt;0,SUM(CD35,CH35,CL35),"")</f>
        <v/>
      </c>
      <c r="DB35" s="40" t="str">
        <f>IF(SUM(CY35,CZ35)&gt;0,SUM(CY35,CZ35),"")</f>
        <v/>
      </c>
      <c r="DC35" s="40" t="str">
        <f>IF(SUM(CP35,CT35)&gt;0,SUM(CP35,CT35),"")</f>
        <v/>
      </c>
      <c r="DD35" s="40" t="str">
        <f>IF(SUM(CO35:CP35,CR35:CT35,CV35)-SUM(CQ35,CU35)&gt;0,SUM(CO35:CP35,CR35:CT35,CV35)-SUM(CQ35,CU35),"")</f>
        <v/>
      </c>
      <c r="DE35" s="40" t="str">
        <f>IF(SUM(CY35,CZ35,DD35)&gt;0,SUM(CY35,CZ35,DD35),"")</f>
        <v/>
      </c>
      <c r="DF35" s="50" t="str">
        <f>IF(MAX(ED35,FF35,GH35,HJ35,IL35,JN35,KP35,LR35,MT35,NV35,OX35,PZ35)-IF(N35="",0,N35)&gt;0.001,MAX(ED35,FF35,GH35,HJ35,IL35,JN35,KP35,LR35,MT35,NV35,OX35,PZ35)-IF(N35="",0,N35),"")</f>
        <v/>
      </c>
      <c r="DG35" s="50" t="str">
        <f>IF(MAX(EE35,FG35,GI35,HK35,IM35,JO35,KQ35,LS35,MU35,NW35,OY35,QA35)-IF(P35="",0,P35)&gt;0.001,MAX(EE35,FG35,GI35,HK35,IM35,JO35,KQ35,LS35,MU35,NW35,OY35,QA35)-IF(P35="",0,P35),"")</f>
        <v/>
      </c>
      <c r="DH35" s="50" t="str">
        <f>IF(MAX(EI35,FK35,GM35,HO35,IQ35,JS35,KU35,LW35,MY35,OA35,PC35,QE35)-IF(R35="",0,R35)&gt;0.001,MAX(EI35,FK35,GM35,HO35,IQ35,JS35,KU35,LW35,MY35,OA35,PC35,QE35)-IF(R35="",0,R35),"")</f>
        <v/>
      </c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40" t="str">
        <f>IF(SUM(DJ35,DN35)&gt;0,SUM(DJ35,DN35),"")</f>
        <v/>
      </c>
      <c r="ED35" s="40" t="str">
        <f>IF(SUM(DI35:DJ35,DL35:DN35,DP35)-DK35-DO35&gt;0,SUM(DI35:DJ35,DL35:DN35,DP35)-DK35-DO35,"")</f>
        <v/>
      </c>
      <c r="EE35" s="40" t="str">
        <f>IF(SUM(DQ35:DR35,DT35)-DS35&gt;0,SUM(DQ35:DR35,DT35)-DS35,"")</f>
        <v/>
      </c>
      <c r="EF35" s="40" t="str">
        <f>IF(SUM(DJ35,DN35,DR35)&gt;0,SUM(DJ35,DN35,DR35),"")</f>
        <v/>
      </c>
      <c r="EG35" s="40" t="str">
        <f>IF(SUM(ED35,EE35)&gt;0,SUM(ED35,EE35),"")</f>
        <v/>
      </c>
      <c r="EH35" s="40" t="str">
        <f>IF(SUM(DV35,DZ35)&gt;0,SUM(DV35,DZ35),"")</f>
        <v/>
      </c>
      <c r="EI35" s="40" t="str">
        <f>IF(SUM(DU35:DV35,DX35:DZ35,EB35)-SUM(DW35,EA35)&gt;0,SUM(DU35:DV35,DX35:DZ35,EB35)-SUM(DW35,EA35),"")</f>
        <v/>
      </c>
      <c r="EJ35" s="40" t="str">
        <f>IF(SUM(ED35,EE35,EI35)&gt;0,SUM(ED35,EE35,EI35),"")</f>
        <v/>
      </c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1" t="str">
        <f>IF(SUM(EL35,EP35)&gt;0,SUM(EL35,EP35),"")</f>
        <v/>
      </c>
      <c r="FF35" s="11" t="str">
        <f>IF(SUM(EK35:EL35,EN35:EP35,ER35)-EM35-EQ35&gt;0,SUM(EK35:EL35,EN35:EP35,ER35)-EM35-EQ35,"")</f>
        <v/>
      </c>
      <c r="FG35" s="11" t="str">
        <f>IF(SUM(ES35:ET35,EV35)-EU35&gt;0,SUM(ES35:ET35,EV35)-EU35,"")</f>
        <v/>
      </c>
      <c r="FH35" s="11" t="str">
        <f>IF(SUM(EL35,EP35,ET35)&gt;0,SUM(EL35,EP35,ET35),"")</f>
        <v/>
      </c>
      <c r="FI35" s="11" t="str">
        <f>IF(SUM(FF35,FG35)&gt;0,SUM(FF35,FG35),"")</f>
        <v/>
      </c>
      <c r="FJ35" s="11" t="str">
        <f>IF(SUM(EX35,FB35)&gt;0,SUM(EX35,FB35),"")</f>
        <v/>
      </c>
      <c r="FK35" s="11" t="str">
        <f>IF(SUM(EW35:EX35,EZ35:FB35,FD35)-SUM(EY35,FC35)&gt;0,SUM(EW35:EX35,EZ35:FB35,FD35)-SUM(EY35,FC35),"")</f>
        <v/>
      </c>
      <c r="FL35" s="11" t="str">
        <f>IF(SUM(FF35,FG35,FK35)&gt;0,SUM(FF35,FG35,FK35),"")</f>
        <v/>
      </c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40" t="str">
        <f>IF(SUM(FN35,FR35)&gt;0,SUM(FN35,FR35),"")</f>
        <v/>
      </c>
      <c r="GH35" s="40" t="str">
        <f>IF(SUM(FM35:FN35,FP35:FR35,FT35)-FO35-FS35&gt;0,SUM(FM35:FN35,FP35:FR35,FT35)-FO35-FS35,"")</f>
        <v/>
      </c>
      <c r="GI35" s="40" t="str">
        <f>IF(SUM(FU35:FV35,FX35)-FW35&gt;0,SUM(FU35:FV35,FX35)-FW35,"")</f>
        <v/>
      </c>
      <c r="GJ35" s="40" t="str">
        <f>IF(SUM(FN35,FR35,FV35)&gt;0,SUM(FN35,FR35,FV35),"")</f>
        <v/>
      </c>
      <c r="GK35" s="40" t="str">
        <f>IF(SUM(GH35,GI35)&gt;0,SUM(GH35,GI35),"")</f>
        <v/>
      </c>
      <c r="GL35" s="40" t="str">
        <f>IF(SUM(FZ35,GD35)&gt;0,SUM(FZ35,GD35),"")</f>
        <v/>
      </c>
      <c r="GM35" s="40" t="str">
        <f>IF(SUM(FY35:FZ35,GB35:GD35,GF35)-SUM(GA35,GE35)&gt;0,SUM(FY35:FZ35,GB35:GD35,GF35)-SUM(GA35,GE35),"")</f>
        <v/>
      </c>
      <c r="GN35" s="40" t="str">
        <f>IF(SUM(GH35,GI35,GM35)&gt;0,SUM(GH35,GI35,GM35),"")</f>
        <v/>
      </c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1" t="str">
        <f>IF(SUM(GP35,GT35)&gt;0,SUM(GP35,GT35),"")</f>
        <v/>
      </c>
      <c r="HJ35" s="11" t="str">
        <f>IF(SUM(GO35:GP35,GR35:GT35,GV35)-GQ35-GU35&gt;0,SUM(GO35:GP35,GR35:GT35,GV35)-GQ35-GU35,"")</f>
        <v/>
      </c>
      <c r="HK35" s="11" t="str">
        <f>IF(SUM(GW35:GX35,GZ35)-GY35&gt;0,SUM(GW35:GX35,GZ35)-GY35,"")</f>
        <v/>
      </c>
      <c r="HL35" s="11" t="str">
        <f>IF(SUM(GP35,GT35,GX35)&gt;0,SUM(GP35,GT35,GX35),"")</f>
        <v/>
      </c>
      <c r="HM35" s="11" t="str">
        <f>IF(SUM(HJ35,HK35)&gt;0,SUM(HJ35,HK35),"")</f>
        <v/>
      </c>
      <c r="HN35" s="11" t="str">
        <f>IF(SUM(HB35,HF35)&gt;0,SUM(HB35,HF35),"")</f>
        <v/>
      </c>
      <c r="HO35" s="11" t="str">
        <f>IF(SUM(HA35:HB35,HD35:HF35,HH35)-SUM(HC35,HG35)&gt;0,SUM(HA35:HB35,HD35:HF35,HH35)-SUM(HC35,HG35),"")</f>
        <v/>
      </c>
      <c r="HP35" s="11" t="str">
        <f>IF(SUM(HJ35,HK35,HO35)&gt;0,SUM(HJ35,HK35,HO35),"")</f>
        <v/>
      </c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40" t="str">
        <f>IF(SUM(HR35,HV35)&gt;0,SUM(HR35,HV35),"")</f>
        <v/>
      </c>
      <c r="IL35" s="40" t="str">
        <f>IF(SUM(HQ35:HR35,HT35:HV35,HX35)-HS35-HW35&gt;0,SUM(HQ35:HR35,HT35:HV35,HX35)-HS35-HW35,"")</f>
        <v/>
      </c>
      <c r="IM35" s="40" t="str">
        <f>IF(SUM(HY35:HZ35,IB35)-IA35&gt;0,SUM(HY35:HZ35,IB35)-IA35,"")</f>
        <v/>
      </c>
      <c r="IN35" s="40" t="str">
        <f>IF(SUM(HR35,HV35,HZ35)&gt;0,SUM(HR35,HV35,HZ35),"")</f>
        <v/>
      </c>
      <c r="IO35" s="40" t="str">
        <f>IF(SUM(IL35,IM35)&gt;0,SUM(IL35,IM35),"")</f>
        <v/>
      </c>
      <c r="IP35" s="40" t="str">
        <f>IF(SUM(ID35,IH35)&gt;0,SUM(ID35,IH35),"")</f>
        <v/>
      </c>
      <c r="IQ35" s="40" t="str">
        <f>IF(SUM(IC35:ID35,IF35:IH35,IJ35)-SUM(IE35,II35)&gt;0,SUM(IC35:ID35,IF35:IH35,IJ35)-SUM(IE35,II35),"")</f>
        <v/>
      </c>
      <c r="IR35" s="40" t="str">
        <f>IF(SUM(IL35,IM35,IQ35)&gt;0,SUM(IL35,IM35,IQ35),"")</f>
        <v/>
      </c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1" t="str">
        <f>IF(SUM(IT35,IX35)&gt;0,SUM(IT35,IX35),"")</f>
        <v/>
      </c>
      <c r="JN35" s="11" t="str">
        <f>IF(SUM(IS35:IT35,IV35:IX35,IZ35)-IU35-IY35&gt;0,SUM(IS35:IT35,IV35:IX35,IZ35)-IU35-IY35,"")</f>
        <v/>
      </c>
      <c r="JO35" s="11" t="str">
        <f>IF(SUM(JA35:JB35,JD35)-JC35&gt;0,SUM(JA35:JB35,JD35)-JC35,"")</f>
        <v/>
      </c>
      <c r="JP35" s="11" t="str">
        <f>IF(SUM(IT35,IX35,JB35)&gt;0,SUM(IT35,IX35,JB35),"")</f>
        <v/>
      </c>
      <c r="JQ35" s="11" t="str">
        <f>IF(SUM(JN35,JO35)&gt;0,SUM(JN35,JO35),"")</f>
        <v/>
      </c>
      <c r="JR35" s="11" t="str">
        <f>IF(SUM(JF35,JJ35)&gt;0,SUM(JF35,JJ35),"")</f>
        <v/>
      </c>
      <c r="JS35" s="11" t="str">
        <f>IF(SUM(JE35:JF35,JH35:JJ35,JL35)-SUM(JG35,JK35)&gt;0,SUM(JE35:JF35,JH35:JJ35,JL35)-SUM(JG35,JK35),"")</f>
        <v/>
      </c>
      <c r="JT35" s="11" t="str">
        <f>IF(SUM(JN35,JO35,JS35)&gt;0,SUM(JN35,JO35,JS35),"")</f>
        <v/>
      </c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40" t="str">
        <f>IF(SUM(JV35,JZ35)&gt;0,SUM(JV35,JZ35),"")</f>
        <v/>
      </c>
      <c r="KP35" s="40" t="str">
        <f>IF(SUM(JU35:JV35,JX35:JZ35,KB35)-JW35-KA35&gt;0,SUM(JU35:JV35,JX35:JZ35,KB35)-JW35-KA35,"")</f>
        <v/>
      </c>
      <c r="KQ35" s="40" t="str">
        <f>IF(SUM(KC35:KD35,KF35)-KE35&gt;0,SUM(KC35:KD35,KF35)-KE35,"")</f>
        <v/>
      </c>
      <c r="KR35" s="40" t="str">
        <f>IF(SUM(JV35,JZ35,KD35)&gt;0,SUM(JV35,JZ35,KD35),"")</f>
        <v/>
      </c>
      <c r="KS35" s="40" t="str">
        <f>IF(SUM(KP35,KQ35)&gt;0,SUM(KP35,KQ35),"")</f>
        <v/>
      </c>
      <c r="KT35" s="40" t="str">
        <f>IF(SUM(KH35,KL35)&gt;0,SUM(KH35,KL35),"")</f>
        <v/>
      </c>
      <c r="KU35" s="40" t="str">
        <f>IF(SUM(KG35:KH35,KJ35:KL35,KN35)-SUM(KI35,KM35)&gt;0,SUM(KG35:KH35,KJ35:KL35,KN35)-SUM(KI35,KM35),"")</f>
        <v/>
      </c>
      <c r="KV35" s="40" t="str">
        <f>IF(SUM(KP35,KQ35,KU35)&gt;0,SUM(KP35,KQ35,KU35),"")</f>
        <v/>
      </c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1" t="str">
        <f>IF(SUM(KX35,LB35)&gt;0,SUM(KX35,LB35),"")</f>
        <v/>
      </c>
      <c r="LR35" s="11" t="str">
        <f>IF(SUM(KW35:KX35,KZ35:LB35,LD35)-KY35-LC35&gt;0,SUM(KW35:KX35,KZ35:LB35,LD35)-KY35-LC35,"")</f>
        <v/>
      </c>
      <c r="LS35" s="11" t="str">
        <f>IF(SUM(LE35:LF35,LH35)-LG35&gt;0,SUM(LE35:LF35,LH35)-LG35,"")</f>
        <v/>
      </c>
      <c r="LT35" s="11" t="str">
        <f>IF(SUM(KX35,LB35,LF35)&gt;0,SUM(KX35,LB35,LF35),"")</f>
        <v/>
      </c>
      <c r="LU35" s="11" t="str">
        <f>IF(SUM(LR35,LS35)&gt;0,SUM(LR35,LS35),"")</f>
        <v/>
      </c>
      <c r="LV35" s="11" t="str">
        <f>IF(SUM(LJ35,LN35)&gt;0,SUM(LJ35,LN35),"")</f>
        <v/>
      </c>
      <c r="LW35" s="11" t="str">
        <f>IF(SUM(LI35:LJ35,LL35:LN35,LP35)-SUM(LK35,LO35)&gt;0,SUM(LI35:LJ35,LL35:LN35,LP35)-SUM(LK35,LO35),"")</f>
        <v/>
      </c>
      <c r="LX35" s="11" t="str">
        <f>IF(SUM(LR35,LS35,LW35)&gt;0,SUM(LR35,LS35,LW35),"")</f>
        <v/>
      </c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40" t="str">
        <f>IF(SUM(LZ35,MD35)&gt;0,SUM(LZ35,MD35),"")</f>
        <v/>
      </c>
      <c r="MT35" s="40" t="str">
        <f>IF(SUM(LY35:LZ35,MB35:MD35,MF35)-MA35-ME35&gt;0,SUM(LY35:LZ35,MB35:MD35,MF35)-MA35-ME35,"")</f>
        <v/>
      </c>
      <c r="MU35" s="40" t="str">
        <f>IF(SUM(MG35:MH35,MJ35)-MI35&gt;0,SUM(MG35:MH35,MJ35)-MI35,"")</f>
        <v/>
      </c>
      <c r="MV35" s="40" t="str">
        <f>IF(SUM(LZ35,MD35,MH35)&gt;0,SUM(LZ35,MD35,MH35),"")</f>
        <v/>
      </c>
      <c r="MW35" s="40" t="str">
        <f>IF(SUM(MT35,MU35)&gt;0,SUM(MT35,MU35),"")</f>
        <v/>
      </c>
      <c r="MX35" s="40" t="str">
        <f>IF(SUM(ML35,MP35)&gt;0,SUM(ML35,MP35),"")</f>
        <v/>
      </c>
      <c r="MY35" s="40" t="str">
        <f>IF(SUM(MK35:ML35,MN35:MP35,MR35)-SUM(MM35,MQ35)&gt;0,SUM(MK35:ML35,MN35:MP35,MR35)-SUM(MM35,MQ35),"")</f>
        <v/>
      </c>
      <c r="MZ35" s="40" t="str">
        <f>IF(SUM(MT35,MU35,MY35)&gt;0,SUM(MT35,MU35,MY35),"")</f>
        <v/>
      </c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1" t="str">
        <f>IF(SUM(NB35,NF35)&gt;0,SUM(NB35,NF35),"")</f>
        <v/>
      </c>
      <c r="NV35" s="11" t="str">
        <f>IF(SUM(NA35:NB35,ND35:NF35,NH35)-NC35-NG35&gt;0,SUM(NA35:NB35,ND35:NF35,NH35)-NC35-NG35,"")</f>
        <v/>
      </c>
      <c r="NW35" s="11" t="str">
        <f>IF(SUM(NI35:NJ35,NL35)-NK35&gt;0,SUM(NI35:NJ35,NL35)-NK35,"")</f>
        <v/>
      </c>
      <c r="NX35" s="11" t="str">
        <f>IF(SUM(NB35,NF35,NJ35)&gt;0,SUM(NB35,NF35,NJ35),"")</f>
        <v/>
      </c>
      <c r="NY35" s="11" t="str">
        <f>IF(SUM(NV35,NW35)&gt;0,SUM(NV35,NW35),"")</f>
        <v/>
      </c>
      <c r="NZ35" s="11" t="str">
        <f>IF(SUM(NN35,NR35)&gt;0,SUM(NN35,NR35),"")</f>
        <v/>
      </c>
      <c r="OA35" s="11" t="str">
        <f>IF(SUM(NM35:NN35,NP35:NR35,NT35)-SUM(NO35,NS35)&gt;0,SUM(NM35:NN35,NP35:NR35,NT35)-SUM(NO35,NS35),"")</f>
        <v/>
      </c>
      <c r="OB35" s="11" t="str">
        <f>IF(SUM(NV35,NW35,OA35)&gt;0,SUM(NV35,NW35,OA35),"")</f>
        <v/>
      </c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40" t="str">
        <f>IF(SUM(OD35,OH35)&gt;0,SUM(OD35,OH35),"")</f>
        <v/>
      </c>
      <c r="OX35" s="40" t="str">
        <f>IF(SUM(OC35:OD35,OF35:OH35,OJ35)-OE35-OI35&gt;0,SUM(OC35:OD35,OF35:OH35,OJ35)-OE35-OI35,"")</f>
        <v/>
      </c>
      <c r="OY35" s="40" t="str">
        <f>IF(SUM(OK35:OL35,ON35)-OM35&gt;0,SUM(OK35:OL35,ON35)-OM35,"")</f>
        <v/>
      </c>
      <c r="OZ35" s="40" t="str">
        <f>IF(SUM(OD35,OH35,OL35)&gt;0,SUM(OD35,OH35,OL35),"")</f>
        <v/>
      </c>
      <c r="PA35" s="40" t="str">
        <f>IF(SUM(OX35,OY35)&gt;0,SUM(OX35,OY35),"")</f>
        <v/>
      </c>
      <c r="PB35" s="40" t="str">
        <f>IF(SUM(OP35,OT35)&gt;0,SUM(OP35,OT35),"")</f>
        <v/>
      </c>
      <c r="PC35" s="40" t="str">
        <f>IF(SUM(OO35:OP35,OR35:OT35,OV35)-SUM(OQ35,OU35)&gt;0,SUM(OO35:OP35,OR35:OT35,OV35)-SUM(OQ35,OU35),"")</f>
        <v/>
      </c>
      <c r="PD35" s="40" t="str">
        <f>IF(SUM(OX35,OY35,PC35)&gt;0,SUM(OX35,OY35,PC35),"")</f>
        <v/>
      </c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1" t="str">
        <f>IF(SUM(PF35,PJ35)&gt;0,SUM(PF35,PJ35),"")</f>
        <v/>
      </c>
      <c r="PZ35" s="11" t="str">
        <f>IF(SUM(PE35:PF35,PH35:PJ35,PL35)-PG35-PK35&gt;0,SUM(PE35:PF35,PH35:PJ35,PL35)-PG35-PK35,"")</f>
        <v/>
      </c>
      <c r="QA35" s="11" t="str">
        <f>IF(SUM(PM35:PN35,PP35)-PO35&gt;0,SUM(PM35:PN35,PP35)-PO35,"")</f>
        <v/>
      </c>
      <c r="QB35" s="11" t="str">
        <f>IF(SUM(PF35,PJ35,PN35)&gt;0,SUM(PF35,PJ35,PN35),"")</f>
        <v/>
      </c>
      <c r="QC35" s="11" t="str">
        <f>IF(SUM(PZ35,QA35)&gt;0,SUM(PZ35,QA35),"")</f>
        <v/>
      </c>
      <c r="QD35" s="11" t="str">
        <f>IF(SUM(PR35,PV35)&gt;0,SUM(PR35,PV35),"")</f>
        <v/>
      </c>
      <c r="QE35" s="11" t="str">
        <f>IF(SUM(PQ35:PR35,PT35:PV35,PX35)-SUM(PS35,PW35)&gt;0,SUM(PQ35:PR35,PT35:PV35,PX35)-SUM(PS35,PW35),"")</f>
        <v/>
      </c>
      <c r="QF35" s="11" t="str">
        <f>IF(SUM(PZ35,QA35,QE35)&gt;0,SUM(PZ35,QA35,QE35),"")</f>
        <v/>
      </c>
      <c r="QG35" s="22">
        <f>IF($CW35="P",CC35,(CC35+AZ35)/2)</f>
        <v>0</v>
      </c>
      <c r="QH35" s="22">
        <f>IF($CW35="P",CD35,(CD35+BA35)/2)</f>
        <v>0</v>
      </c>
      <c r="QI35" s="22">
        <f>IF($CW35="P",CE35,(CE35+BB35)/2)</f>
        <v>0</v>
      </c>
      <c r="QJ35" s="22">
        <f>IF($CW35="P",CF35,(CF35+BC35)/2)</f>
        <v>0</v>
      </c>
      <c r="QK35" s="22">
        <f>IF($CW35="P",CG35,(CG35+BD35)/2)</f>
        <v>0</v>
      </c>
      <c r="QL35" s="22">
        <f>IF($CW35="P",CH35,(CH35+BE35)/2)</f>
        <v>0</v>
      </c>
      <c r="QM35" s="22">
        <f>IF($CW35="P",CI35,(CI35+BF35)/2)</f>
        <v>0</v>
      </c>
      <c r="QN35" s="22">
        <f>IF($CW35="P",CJ35,(CJ35+BG35)/2)</f>
        <v>0</v>
      </c>
      <c r="QO35" s="22">
        <f>IF($CW35="P",CK35,(CK35+BH35)/2)</f>
        <v>0</v>
      </c>
      <c r="QP35" s="22">
        <f>IF($CW35="P",CL35,(CL35+BI35)/2)</f>
        <v>0</v>
      </c>
      <c r="QQ35" s="22">
        <f>IF($CW35="P",CM35,(CM35+BJ35)/2)</f>
        <v>0</v>
      </c>
      <c r="QR35" s="22">
        <f>IF($CW35="P",CN35,(CN35+BK35)/2)</f>
        <v>0</v>
      </c>
      <c r="QS35" s="22">
        <f>IF($CW35="P",CO35,(CO35+BL35)/2)</f>
        <v>0</v>
      </c>
      <c r="QT35" s="22">
        <f>IF($CW35="P",CP35,(CP35+BM35)/2)</f>
        <v>0</v>
      </c>
      <c r="QU35" s="22">
        <f>IF($CW35="P",CQ35,(CQ35+BN35)/2)</f>
        <v>0</v>
      </c>
      <c r="QV35" s="22">
        <f>IF($CW35="P",CR35,(CR35+BO35)/2)</f>
        <v>0</v>
      </c>
      <c r="QW35" s="22">
        <f>IF($CW35="P",CS35,(CS35+BP35)/2)</f>
        <v>0</v>
      </c>
      <c r="QX35" s="22">
        <f>IF($CW35="P",CT35,(CT35+BQ35)/2)</f>
        <v>0</v>
      </c>
      <c r="QY35" s="22">
        <f>IF($CW35="P",CU35,(CU35+BR35)/2)</f>
        <v>0</v>
      </c>
      <c r="QZ35" s="22">
        <f>IF($CW35="P",CV35,(CV35+BS35)/2)</f>
        <v>0</v>
      </c>
      <c r="RA35" s="27" t="s">
        <v>46</v>
      </c>
      <c r="RB35" s="40" t="str">
        <f>IF(SUM(QH35,QL35)&gt;0,SUM(QH35,QL35),"")</f>
        <v/>
      </c>
      <c r="RC35" s="40" t="str">
        <f>IF(SUM(QG35:QH35,QJ35:QL35,QN35)-QI35-QM35&gt;0,SUM(QG35:QH35,QJ35:QL35,QN35)-QI35-QM35,"")</f>
        <v/>
      </c>
      <c r="RD35" s="40" t="str">
        <f>IF(SUM(QO35:QP35,QR35)-QQ35&gt;0,SUM(QO35:QP35,QR35)-QQ35,"")</f>
        <v/>
      </c>
      <c r="RE35" s="40" t="str">
        <f>IF(SUM(QH35,QL35,QP35)&gt;0,SUM(QH35,QL35,QP35),"")</f>
        <v/>
      </c>
      <c r="RF35" s="40" t="str">
        <f>IF(SUM(RC35,RD35)&gt;0,SUM(RC35,RD35),"")</f>
        <v/>
      </c>
      <c r="RG35" s="40" t="str">
        <f>IF(SUM(QT35,QX35)&gt;0,SUM(QT35,QX35),"")</f>
        <v/>
      </c>
      <c r="RH35" s="40" t="str">
        <f>IF(SUM(QS35:QT35,QV35:QX35,QZ35)-SUM(QU35,QY35)&gt;0,SUM(QS35:QT35,QV35:QX35,QZ35)-SUM(QU35,QY35),"")</f>
        <v/>
      </c>
      <c r="RI35" s="40" t="str">
        <f>IF(SUM(RC35,RD35,RH35)&gt;0,SUM(RC35,RD35,RH35),"")</f>
        <v/>
      </c>
    </row>
    <row r="36" spans="1:477" x14ac:dyDescent="0.2">
      <c r="A36" s="4" t="str" cm="1">
        <f t="array" ref="A36">IF(AND(J36&lt;&gt;"",J36&lt;&gt;"No DD"),SUMPRODUCT((J$4:J$40&lt;&gt;"")*(J$4:J$40&lt;&gt;"No DD")*(F$4:F$40&gt;F36))+1,IF(J36="No DD",SUMPRODUCT((J$4:J$40="No DD")*(F$4:F$40&gt;F36))+1+SUMPRODUCT((J$4:J$40&lt;&gt;"")*(J$4:J$40&lt;&gt;"No DD")),""))</f>
        <v/>
      </c>
      <c r="B36" s="4" t="str" cm="1">
        <f t="array" ref="B36">IF(AND(J36&lt;&gt;"",J36&lt;&gt;"No DD",G36=""),SUMPRODUCT((J$4:J$40&lt;&gt;"")*(J$4:J$40&lt;&gt;"No DD")*(G$4:G$40="")*(F$4:F$40&gt;F36))+1,IF(J36="No DD",SUMPRODUCT((J$4:J$40="No DD")*(F$4:F$40&gt;F36)*(G$4:G$40=""))+1+SUMPRODUCT((J$4:J$40&lt;&gt;"")*(G$4:G$40="")*(J$4:J$40&lt;&gt;"No DD")),""))</f>
        <v/>
      </c>
      <c r="C36" s="5" t="s">
        <v>231</v>
      </c>
      <c r="D36" s="4" t="s">
        <v>3</v>
      </c>
      <c r="E36" s="4">
        <v>2007</v>
      </c>
      <c r="F36" s="9">
        <f>SUM(L36:T36)+SUM(L36:Q36)*0.0000001+SUM(L36)*0.0000000000001</f>
        <v>114.40000684000454</v>
      </c>
      <c r="H36" s="3" t="str">
        <f>IF(OR(AND(AR36&gt;=AY$42,AS36&gt;=AY$46,AR36&lt;&gt;"",AQ36=""),AND(AW36&gt;=AY$42,AX36&gt;=AY$46,AW36&lt;&gt;"",AQ36=""),AND(BU36&gt;=CB$42,BV36&gt;=CB$46,BU36&lt;&gt;"",BT36=""),AND(BZ36&gt;=CB$42,CA36&gt;=CB$46,BZ36&lt;&gt;"",BT36=""),AND(CX36&gt;=DE$42,CY36&gt;=DE$46,CX36&lt;&gt;"",CW36=""),AND(DC36&gt;=DE$42,DD36&gt;=DE$46,DC36&lt;&gt;""),AND(EC36&gt;=EJ$42,ED36&gt;=EJ$46,EC36&lt;&gt;""),AND(EH36&gt;=EJ$42,EI36&gt;=EJ$46,EH36&lt;&gt;""),AND(FE36&gt;=FL$42,FF36&gt;=FL$46,FE36&lt;&gt;""),AND(FJ36&gt;=FL$42,FK36&gt;=FL$46,FJ36&lt;&gt;""),AND(GG36&gt;=GN$42,GH36&gt;=GN$46,GG36&lt;&gt;""),AND(GL36&gt;=GN$42,GM36&gt;=GN$46,GL36&lt;&gt;""),AND(HI36&gt;=HP$42,HJ36&gt;=HP$46,HI36&lt;&gt;""),AND(HN36&gt;=HP$42,HO36&gt;=HP$46,HN36&lt;&gt;""),AND(IK36&gt;=IR$42,IL36&gt;=IR$46,IK36&lt;&gt;""),AND(IP36&gt;=IR$42,IQ36&gt;=IR$46,IP36&lt;&gt;""),AND(JM36&gt;=JT$42,JN36&gt;=JT$46,JM36&lt;&gt;""),AND(JR36&gt;=JT$42,JS36&gt;=JT$46,JR36&lt;&gt;""),AND(KO36&gt;=KV$42,KP36&gt;=KV$46,KO36&lt;&gt;""),AND(KT36&gt;=KV$42,KU36&gt;=KV$46,KT36&lt;&gt;""),AND(LQ36&gt;=LX$42,LR36&gt;=LX$46,LQ36&lt;&gt;""),AND(LV36&gt;=LX$42,LW36&gt;=LX$46,LV36&lt;&gt;""),AND(MS36&gt;=MZ$42,MT36&gt;=MZ$46,MS36&lt;&gt;""),AND(MX36&gt;=MZ$42,MY36&gt;=MZ$46,MX36&lt;&gt;""),AND(NU36&gt;=OB$42,NV36&gt;=OB$46,NU36&lt;&gt;""),AND(NZ36&gt;=OB$42,OA36&gt;=OB$46,NZ36&lt;&gt;""),AND(OW36&gt;=PD$42,OX36&gt;=PD$46,OW36&lt;&gt;""),AND(PB36&gt;=PD$42,PC36&gt;=PD$46,PB36&lt;&gt;""),AND(PY36&gt;=QF$42,PZ36&gt;=QF$46,PY36&lt;&gt;""),AND(QD36&gt;=QF$42,QE36&gt;=QF$46,QD36&lt;&gt;"")),"P","")</f>
        <v/>
      </c>
      <c r="I36" s="3" t="str">
        <f>IF(OR(AND(AS36&gt;=AY$46,AS36&lt;&gt;"",AQ36=""),AND(AX36&gt;=AY$46,AX36&lt;&gt;"",AQ36=""),AND(BV36&gt;=CB$46,BV36&lt;&gt;"",BT36=""),AND(CA36&gt;=CB$46,CA36&lt;&gt;"",BT36=""),AND(CY36&gt;=DE$46,CY36&lt;&gt;"",CW36=""),AND(DD36&gt;=DE$46,DD36&lt;&gt;"",CW36=""),AND(ED36&gt;=EJ$46,ED36&lt;&gt;""),AND(EI36&gt;=EJ$46,EI36&lt;&gt;""),AND(FF36&gt;=FL$46,FF36&lt;&gt;""),AND(FK36&gt;=FL$46,FK36&lt;&gt;""),AND(GH36&gt;=GN$46,GH36&lt;&gt;""),AND(GM36&gt;=GN$46,GM36&lt;&gt;""),AND(HJ36&gt;=HP$46,HJ36&lt;&gt;""),AND(HO36&gt;=HP$46,HO36&lt;&gt;""),AND(IL36&gt;=IR$46,IL36&lt;&gt;""),AND(IQ36&gt;=IR$46,IQ36&lt;&gt;""),AND(JN36&gt;=JT$46,JN36&lt;&gt;""),AND(JS36&gt;=JT$46,JS36&lt;&gt;""),AND(KP36&gt;=KV$46,KP36&lt;&gt;""),AND(KU36&gt;=KV$46,KU36&lt;&gt;""),AND(LR36&gt;=LX$46,LR36&lt;&gt;""),AND(LW36&gt;=LX$46,LW36&lt;&gt;""),AND(MT36&gt;=MZ$46,MT36&lt;&gt;""),AND(MY36&gt;=MZ$46,MY36&lt;&gt;""),AND(NV36&gt;=OB$46,NV36&lt;&gt;""),AND(OA36&gt;=OB$46,OA36&lt;&gt;""),AND(OX36&gt;=PD$46,OX36&lt;&gt;""),AND(PC36&gt;=PD$46,PC36&lt;&gt;""),AND(PZ36&gt;=QF$46,PZ36&lt;&gt;""),AND(QE36&gt;=QF$46,QE36&lt;&gt;"")),"P","")</f>
        <v/>
      </c>
      <c r="J36" s="36" t="str">
        <f>IF(AND(I36="P",H36=""),"No DD",IF(OR(AND(AU36&gt;=AY$45,AV36&gt;=AY$49,AU36&lt;&gt;"",AQ36=""),AND(BX36&gt;=CB$45,BY36&gt;=CB$49,BX36&lt;&gt;"",BT36=""),AND(DA36&gt;=DE$45,DB36&gt;=DE$49,DA36&lt;&gt;"",CW36=""),AND(EF36&gt;=EJ$45,EG36&gt;=EJ$49,EF36&lt;&gt;""),AND(FH36&gt;=FL$45,FI36&gt;=FL$49,FH36&lt;&gt;""),AND(GJ36&gt;=GN$45,GK36&gt;=GN$49,GJ36&lt;&gt;""),AND(HL36&gt;=HP$45,HM36&gt;=HP$49,HL36&lt;&gt;""),AND(IN36&gt;=IR$45,IO36&gt;=IR$49,IN36&lt;&gt;""),AND(JP36&gt;=JT$45,JQ36&gt;=JT$49,JP36&lt;&gt;""),AND(KR36&gt;=KV$45,KS36&gt;=KV$49,KR36&lt;&gt;""),AND(LT36&gt;=LX$45,LU36&gt;=LX$49,LT36&lt;&gt;""),AND(MV36&gt;=MZ$45,MW36&gt;=MZ$49,MV36&lt;&gt;""),AND(NX36&gt;=OB$45,NY36&gt;=OB$49,NX36&lt;&gt;""),AND(OZ36&gt;=PD$45,PA36&gt;=PD$49,OZ36&lt;&gt;""),AND(QB36&gt;=QF$45,QC36&gt;=QF$49,QB36&lt;&gt;"")),"Merit",IF(OR(AND(AU36&gt;=AY$44,AV36&gt;=AY$48,AU36&lt;&gt;"",AQ36=""),AND(BX36&gt;=CB$44,BY36&gt;=CB$48,BX36&lt;&gt;"",BT36=""),AND(DA36&gt;=DE$44,DB36&gt;=DE$48,DA36&lt;&gt;"",CW36=""),AND(EF36&gt;=EJ$44,EG36&gt;=EJ$48,EF36&lt;&gt;""),AND(FH36&gt;=FL$44,FI36&gt;=FL$48,FH36&lt;&gt;""),AND(GJ36&gt;=GN$44,GK36&gt;=GN$48,GJ36&lt;&gt;""),AND(HL36&gt;=HP$44,HM36&gt;=HP$48,HL36&lt;&gt;""),AND(IN36&gt;=IR$44,IO36&gt;=IR$48,IN36&lt;&gt;""),AND(JP36&gt;=JT$44,JQ36&gt;=JT$48,JP36&lt;&gt;""),AND(KR36&gt;=KV$44,KS36&gt;=KV$48,KR36&lt;&gt;""),AND(LT36&gt;=LX$44,LU36&gt;=LX$48,LT36&lt;&gt;""),AND(MV36&gt;=MZ$44,MW36&gt;=MZ$48,MV36&lt;&gt;""),AND(NX36&gt;=OB$44,NY36&gt;=OB$48,NX36&lt;&gt;""),AND(OZ36&gt;=PD$44,PA36&gt;=PD$48,OZ36&lt;&gt;""),AND(QB36&gt;=QF$44,QC36&gt;=QF$48,QB36&lt;&gt;"")),"Excellence",IF(K36="P","Worlds Team",IF(H36="P","National Team","")))))</f>
        <v/>
      </c>
      <c r="K36" s="3" t="str">
        <f>IF(OR(AND(AU36&gt;=AY$43,AV36&gt;=AY$47,AU36&lt;&gt;"",AQ36=""),AND(BX36&gt;=CB$43,BY36&gt;=CB$47,BX36&lt;&gt;"",BT36=""),AND(DA36&gt;=DE$43,DB36&gt;=DE$47,DA36&lt;&gt;"",CW36=""),AND(EF36&gt;=EJ$43,EG36&gt;=EJ$47,EF36&lt;&gt;""),AND(FH36&gt;=FL$43,FI36&gt;=FL$47,FH36&lt;&gt;""),AND(GJ36&gt;=GN$43,GK36&gt;=GN$47,GJ36&lt;&gt;""),AND(HL36&gt;=HP$43,HM36&gt;=HP$47,HL36&lt;&gt;""),AND(IN36&gt;=IR$43,IO36&gt;=IR$47,IN36&lt;&gt;""),AND(JP36&gt;=JT$43,JQ36&gt;=JT$47,JP36&lt;&gt;""),AND(KR36&gt;=KV$43,KS36&gt;=KV$47,KR36&lt;&gt;""),AND(LT36&gt;=LX$43,LU36&gt;=LX$47,LT36&lt;&gt;""),AND(MV36&gt;=MZ$43,MW36&gt;=MZ$47,MV36&lt;&gt;""),AND(NX36&gt;=OB$43,NY36&gt;=OB$47,NX36&lt;&gt;""),AND(OZ36&gt;=PD$43,PA36&gt;=PD$47,OZ36&lt;&gt;""),AND(QB36&gt;=QF$43,QC36&gt;=QF$47,QB36&lt;&gt;"")),"P","")</f>
        <v/>
      </c>
      <c r="L36" s="8">
        <f>IF(COUNT(AS36,BV36,CY36)&gt;0,LARGE((AS36,BV36,CY36),1),0)</f>
        <v>45.499999999999993</v>
      </c>
      <c r="M36" s="8" t="str">
        <f>IF(L36=0,"",IF(L36=CY36,$CC$1,IF(L36=BV36,$AZ$1,IF(L36=AS36,$W$1,""))))</f>
        <v>2024 Nationals</v>
      </c>
      <c r="N36" s="8">
        <f>IF(COUNT(AS36,BV36,CY36)&gt;1,LARGE((AS36,BV36,CY36),2),0)</f>
        <v>0</v>
      </c>
      <c r="O36" s="8" t="str">
        <f>IF(N36=0,"",IF(N36=CY36,$CC$1,IF(N36=BV36,$AZ$1,IF(N36=AS36,$W$1,""))))</f>
        <v/>
      </c>
      <c r="P36" s="8">
        <f>IF(COUNT(AT36,BW36,CZ36)&gt;0,LARGE((AT36,BW36,CZ36),1),0)</f>
        <v>22.900000000000002</v>
      </c>
      <c r="Q36" s="8" t="str">
        <f>IF(P36=0,"",IF(P36=CZ36,$CC$1,IF(P36=BW36,$AZ$1,IF(P36=AT36,$W$1,""))))</f>
        <v>2024 Nationals</v>
      </c>
      <c r="R36" s="8">
        <f>IF(MAX(AX36,CA36,DD36)&gt;0,MAX(AX36,CA36,DD36),0)</f>
        <v>46</v>
      </c>
      <c r="S36" s="8" t="str">
        <f>IF(R36=0,"",IF(R36=DD36,$CC$1,IF(R36=CA36,$AZ$1,IF(R36=AX36,$W$1,""))))</f>
        <v>2024 Nationals</v>
      </c>
      <c r="T36" s="8" t="str">
        <f>IF(MAX(DF36:DH36)&gt;0,MAX(DF36:DH36),"")</f>
        <v/>
      </c>
      <c r="U36" s="11" t="str">
        <f>IF(T36="","",IF(T36=DF36,"("&amp;DF$2&amp;")",IF(T36=DG36,"("&amp;DG$2&amp;")",IF(T36=DH36,"("&amp;DH$2&amp;")"))))</f>
        <v/>
      </c>
      <c r="V36" s="8" t="str">
        <f>IF(T36="","",IF(T36=DF36,IF(T36+IF(N36="",0,N36)=PZ36,$PE$1,IF(T36+IF(N36="",0,N36)=OX36,$OC$1,IF(T36+IF(N36="",0,N36)=NV36,$NA$1,IF(T36+IF(N36="",0,N36)=MT36,$LY$1,IF(T36+IF(N36="",0,N36)=LR36,$KW$1,IF(T36+IF(N36="",0,N36)=KP36,$JU$1,IF(T36+IF(N36="",0,N36)=JN36,$IS$1,IF(T36+IF(N36="",0,N36)=IL36,$HQ$1,IF(T36+IF(N36="",0,N36)=HJ36,$GO$1,IF(T36+IF(N36="",0,N36)=GH36,$FM$1,IF(T36+IF(N36="",0,N36)=FF36,$EK$1,IF(T36+IF(N36="",0,N36)=ED36,$DI$1)))))))))))),IF(T36=DG36,IF(T36+IF(P36="",0,P36)=QA36,$PE$1,IF(T36+IF(P36="",0,P36)=OY36,$OC$1,IF(T36+IF(P36="",0,P36)=NW36,$NA$1,IF(T36+IF(P36="",0,P36)=MU36,$LY$1,IF(T36+IF(P36="",0,P36)=LS36,$KW$1,IF(T36+IF(P36="",0,P36)=KQ36,$JU$1,IF(T36+IF(P36="",0,P36)=JO36,$IS$1,IF(T36+IF(P36="",0,P36)=IM36,$HQ$1,IF(T36+IF(P36="",0,P36)=HK36,$GO$1,IF(T36+IF(P36="",0,P36)=GI36,$FM$1,IF(T36+IF(P36="",0,P36)=FG36,$EK$1,IF(T36+IF(P36="",0,P36)=EE36,$DI$1)))))))))))),IF(T36=DH36,IF(T36+IF(R36="",0,R36)=QE36,$PE$1,IF(T36+IF(R36="",0,R36)=PC36,$OC$1,IF(T36+IF(R36="",0,R36)=OA36,$NA$1,IF(T36+IF(R36="",0,R36)=MY36,$LY$1,IF(T36+IF(R36="",0,R36)=LW36,$KW$1,IF(T36+IF(R36="",0,R36)=KU36,$JU$1,IF(T36+IF(R36="",0,R36)=JS36,$IS$1,IF(T36+IF(R36="",0,R36)=IQ36,$HQ$1,IF(T36+IF(R36="",0,R36)=HO36,$GO$1,IF(T36+IF(R36="",0,R36)=GM36,$FM$1,IF(T36+IF(R36="",0,R36)=FK36,$EK$1,IF(T36+IF(R36="",0,R36)=EI36,$DI$1))))))))))))))))</f>
        <v/>
      </c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27"/>
      <c r="AR36" s="40" t="str">
        <f>IF(SUM(X36,AB36)&gt;0,SUM(X36,AB36),"")</f>
        <v/>
      </c>
      <c r="AS36" s="40" t="str">
        <f>IF(SUM(W36:X36,Z36:AB36,AD36)-Y36-AC36&gt;0,SUM(W36:X36,Z36:AB36,AD36)-Y36-AC36,"")</f>
        <v/>
      </c>
      <c r="AT36" s="40" t="str">
        <f>IF(SUM(AE36:AF36,AH36)-AG36&gt;0,SUM(AE36:AF36,AH36)-AG36,"")</f>
        <v/>
      </c>
      <c r="AU36" s="40" t="str">
        <f>IF(SUM(X36,AB36,AF36)&gt;0,SUM(X36,AB36,AF36),"")</f>
        <v/>
      </c>
      <c r="AV36" s="40" t="str">
        <f>IF(SUM(AS36,AT36)&gt;0,SUM(AS36,AT36),"")</f>
        <v/>
      </c>
      <c r="AW36" s="40" t="str">
        <f>IF(SUM(AJ36,AN36)&gt;0,SUM(AJ36,AN36),"")</f>
        <v/>
      </c>
      <c r="AX36" s="40" t="str">
        <f>IF(SUM(AI36:AJ36,AL36:AN36,AP36)-SUM(AK36,AO36)&gt;0,SUM(AI36:AJ36,AL36:AN36,AP36)-SUM(AK36,AO36),"")</f>
        <v/>
      </c>
      <c r="AY36" s="40" t="str">
        <f>IF(SUM(AS36,AT36,AX36)&gt;0,SUM(AS36,AT36,AX36),"")</f>
        <v/>
      </c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28"/>
      <c r="BU36" s="11" t="str">
        <f>IF(SUM(BA36,BE36)&gt;0,SUM(BA36,BE36),"")</f>
        <v/>
      </c>
      <c r="BV36" s="11" t="str">
        <f>IF(SUM(AZ36:BA36,BC36:BE36,BG36)-BB36-BF36&gt;0,SUM(AZ36:BA36,BC36:BE36,BG36)-BB36-BF36,"")</f>
        <v/>
      </c>
      <c r="BW36" s="11" t="str">
        <f>IF(SUM(BH36:BI36,BK36)-BJ36&gt;0,SUM(BH36:BI36,BK36)-BJ36,"")</f>
        <v/>
      </c>
      <c r="BX36" s="11" t="str">
        <f>IF(SUM(BA36,BE36,BI36)&gt;0,SUM(BA36,BE36,BI36),"")</f>
        <v/>
      </c>
      <c r="BY36" s="11" t="str">
        <f>IF(SUM(BV36,BW36)&gt;0,SUM(BV36,BW36),"")</f>
        <v/>
      </c>
      <c r="BZ36" s="11" t="str">
        <f>IF(SUM(BM36,BQ36)&gt;0,SUM(BM36,BQ36),"")</f>
        <v/>
      </c>
      <c r="CA36" s="11" t="str">
        <f>IF(SUM(BL36:BM36,BO36:BQ36,BS36)-SUM(BN36,BR36)&gt;0,SUM(BL36:BM36,BO36:BQ36,BS36)-SUM(BN36,BR36),"")</f>
        <v/>
      </c>
      <c r="CB36" s="11" t="str">
        <f>IF(SUM(BV36,BW36,CA36)&gt;0,SUM(BV36,BW36,CA36),"")</f>
        <v/>
      </c>
      <c r="CC36" s="19">
        <v>18.2</v>
      </c>
      <c r="CD36" s="19">
        <v>4.8</v>
      </c>
      <c r="CE36" s="19">
        <v>0</v>
      </c>
      <c r="CF36" s="19">
        <v>0</v>
      </c>
      <c r="CG36" s="19">
        <v>18.8</v>
      </c>
      <c r="CH36" s="19">
        <v>4.3</v>
      </c>
      <c r="CI36" s="19">
        <v>0.6</v>
      </c>
      <c r="CJ36" s="19">
        <v>0</v>
      </c>
      <c r="CK36" s="19">
        <v>18.100000000000001</v>
      </c>
      <c r="CL36" s="19">
        <v>4.8</v>
      </c>
      <c r="CM36" s="19">
        <v>0</v>
      </c>
      <c r="CN36" s="19">
        <v>0</v>
      </c>
      <c r="CO36" s="19">
        <v>18.600000000000001</v>
      </c>
      <c r="CP36" s="19">
        <v>5.2</v>
      </c>
      <c r="CQ36" s="19">
        <v>0.6</v>
      </c>
      <c r="CR36" s="19">
        <v>0</v>
      </c>
      <c r="CS36" s="19">
        <v>18.7</v>
      </c>
      <c r="CT36" s="19">
        <v>4.3</v>
      </c>
      <c r="CU36" s="19">
        <v>0.2</v>
      </c>
      <c r="CV36" s="19">
        <v>0</v>
      </c>
      <c r="CW36" s="27"/>
      <c r="CX36" s="40">
        <f>IF(SUM(CD36,CH36)&gt;0,SUM(CD36,CH36),"")</f>
        <v>9.1</v>
      </c>
      <c r="CY36" s="40">
        <f>IF(SUM(CC36:CD36,CF36:CH36,CJ36)-CE36-CI36&gt;0,SUM(CC36:CD36,CF36:CH36,CJ36)-CE36-CI36,"")</f>
        <v>45.499999999999993</v>
      </c>
      <c r="CZ36" s="40">
        <f>IF(SUM(CK36:CL36,CN36)-CM36&gt;0,SUM(CK36:CL36,CN36)-CM36,"")</f>
        <v>22.900000000000002</v>
      </c>
      <c r="DA36" s="40">
        <f>IF(SUM(CD36,CH36,CL36)&gt;0,SUM(CD36,CH36,CL36),"")</f>
        <v>13.899999999999999</v>
      </c>
      <c r="DB36" s="40">
        <f>IF(SUM(CY36,CZ36)&gt;0,SUM(CY36,CZ36),"")</f>
        <v>68.399999999999991</v>
      </c>
      <c r="DC36" s="40">
        <f>IF(SUM(CP36,CT36)&gt;0,SUM(CP36,CT36),"")</f>
        <v>9.5</v>
      </c>
      <c r="DD36" s="40">
        <f>IF(SUM(CO36:CP36,CR36:CT36,CV36)-SUM(CQ36,CU36)&gt;0,SUM(CO36:CP36,CR36:CT36,CV36)-SUM(CQ36,CU36),"")</f>
        <v>46</v>
      </c>
      <c r="DE36" s="40">
        <f>IF(SUM(CY36,CZ36,DD36)&gt;0,SUM(CY36,CZ36,DD36),"")</f>
        <v>114.39999999999999</v>
      </c>
      <c r="DF36" s="50" t="str">
        <f>IF(MAX(ED36,FF36,GH36,HJ36,IL36,JN36,KP36,LR36,MT36,NV36,OX36,PZ36)-IF(N36="",0,N36)&gt;0.001,MAX(ED36,FF36,GH36,HJ36,IL36,JN36,KP36,LR36,MT36,NV36,OX36,PZ36)-IF(N36="",0,N36),"")</f>
        <v/>
      </c>
      <c r="DG36" s="50" t="str">
        <f>IF(MAX(EE36,FG36,GI36,HK36,IM36,JO36,KQ36,LS36,MU36,NW36,OY36,QA36)-IF(P36="",0,P36)&gt;0.001,MAX(EE36,FG36,GI36,HK36,IM36,JO36,KQ36,LS36,MU36,NW36,OY36,QA36)-IF(P36="",0,P36),"")</f>
        <v/>
      </c>
      <c r="DH36" s="50" t="str">
        <f>IF(MAX(EI36,FK36,GM36,HO36,IQ36,JS36,KU36,LW36,MY36,OA36,PC36,QE36)-IF(R36="",0,R36)&gt;0.001,MAX(EI36,FK36,GM36,HO36,IQ36,JS36,KU36,LW36,MY36,OA36,PC36,QE36)-IF(R36="",0,R36),"")</f>
        <v/>
      </c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40" t="str">
        <f>IF(SUM(DJ36,DN36)&gt;0,SUM(DJ36,DN36),"")</f>
        <v/>
      </c>
      <c r="ED36" s="40" t="str">
        <f>IF(SUM(DI36:DJ36,DL36:DN36,DP36)-DK36-DO36&gt;0,SUM(DI36:DJ36,DL36:DN36,DP36)-DK36-DO36,"")</f>
        <v/>
      </c>
      <c r="EE36" s="40" t="str">
        <f>IF(SUM(DQ36:DR36,DT36)-DS36&gt;0,SUM(DQ36:DR36,DT36)-DS36,"")</f>
        <v/>
      </c>
      <c r="EF36" s="40" t="str">
        <f>IF(SUM(DJ36,DN36,DR36)&gt;0,SUM(DJ36,DN36,DR36),"")</f>
        <v/>
      </c>
      <c r="EG36" s="40" t="str">
        <f>IF(SUM(ED36,EE36)&gt;0,SUM(ED36,EE36),"")</f>
        <v/>
      </c>
      <c r="EH36" s="40" t="str">
        <f>IF(SUM(DV36,DZ36)&gt;0,SUM(DV36,DZ36),"")</f>
        <v/>
      </c>
      <c r="EI36" s="40" t="str">
        <f>IF(SUM(DU36:DV36,DX36:DZ36,EB36)-SUM(DW36,EA36)&gt;0,SUM(DU36:DV36,DX36:DZ36,EB36)-SUM(DW36,EA36),"")</f>
        <v/>
      </c>
      <c r="EJ36" s="40" t="str">
        <f>IF(SUM(ED36,EE36,EI36)&gt;0,SUM(ED36,EE36,EI36),"")</f>
        <v/>
      </c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1" t="str">
        <f>IF(SUM(EL36,EP36)&gt;0,SUM(EL36,EP36),"")</f>
        <v/>
      </c>
      <c r="FF36" s="11" t="str">
        <f>IF(SUM(EK36:EL36,EN36:EP36,ER36)-EM36-EQ36&gt;0,SUM(EK36:EL36,EN36:EP36,ER36)-EM36-EQ36,"")</f>
        <v/>
      </c>
      <c r="FG36" s="11" t="str">
        <f>IF(SUM(ES36:ET36,EV36)-EU36&gt;0,SUM(ES36:ET36,EV36)-EU36,"")</f>
        <v/>
      </c>
      <c r="FH36" s="11" t="str">
        <f>IF(SUM(EL36,EP36,ET36)&gt;0,SUM(EL36,EP36,ET36),"")</f>
        <v/>
      </c>
      <c r="FI36" s="11" t="str">
        <f>IF(SUM(FF36,FG36)&gt;0,SUM(FF36,FG36),"")</f>
        <v/>
      </c>
      <c r="FJ36" s="11" t="str">
        <f>IF(SUM(EX36,FB36)&gt;0,SUM(EX36,FB36),"")</f>
        <v/>
      </c>
      <c r="FK36" s="11" t="str">
        <f>IF(SUM(EW36:EX36,EZ36:FB36,FD36)-SUM(EY36,FC36)&gt;0,SUM(EW36:EX36,EZ36:FB36,FD36)-SUM(EY36,FC36),"")</f>
        <v/>
      </c>
      <c r="FL36" s="11" t="str">
        <f>IF(SUM(FF36,FG36,FK36)&gt;0,SUM(FF36,FG36,FK36),"")</f>
        <v/>
      </c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40" t="str">
        <f>IF(SUM(FN36,FR36)&gt;0,SUM(FN36,FR36),"")</f>
        <v/>
      </c>
      <c r="GH36" s="40" t="str">
        <f>IF(SUM(FM36:FN36,FP36:FR36,FT36)-FO36-FS36&gt;0,SUM(FM36:FN36,FP36:FR36,FT36)-FO36-FS36,"")</f>
        <v/>
      </c>
      <c r="GI36" s="40" t="str">
        <f>IF(SUM(FU36:FV36,FX36)-FW36&gt;0,SUM(FU36:FV36,FX36)-FW36,"")</f>
        <v/>
      </c>
      <c r="GJ36" s="40" t="str">
        <f>IF(SUM(FN36,FR36,FV36)&gt;0,SUM(FN36,FR36,FV36),"")</f>
        <v/>
      </c>
      <c r="GK36" s="40" t="str">
        <f>IF(SUM(GH36,GI36)&gt;0,SUM(GH36,GI36),"")</f>
        <v/>
      </c>
      <c r="GL36" s="40" t="str">
        <f>IF(SUM(FZ36,GD36)&gt;0,SUM(FZ36,GD36),"")</f>
        <v/>
      </c>
      <c r="GM36" s="40" t="str">
        <f>IF(SUM(FY36:FZ36,GB36:GD36,GF36)-SUM(GA36,GE36)&gt;0,SUM(FY36:FZ36,GB36:GD36,GF36)-SUM(GA36,GE36),"")</f>
        <v/>
      </c>
      <c r="GN36" s="40" t="str">
        <f>IF(SUM(GH36,GI36,GM36)&gt;0,SUM(GH36,GI36,GM36),"")</f>
        <v/>
      </c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1" t="str">
        <f>IF(SUM(GP36,GT36)&gt;0,SUM(GP36,GT36),"")</f>
        <v/>
      </c>
      <c r="HJ36" s="11" t="str">
        <f>IF(SUM(GO36:GP36,GR36:GT36,GV36)-GQ36-GU36&gt;0,SUM(GO36:GP36,GR36:GT36,GV36)-GQ36-GU36,"")</f>
        <v/>
      </c>
      <c r="HK36" s="11" t="str">
        <f>IF(SUM(GW36:GX36,GZ36)-GY36&gt;0,SUM(GW36:GX36,GZ36)-GY36,"")</f>
        <v/>
      </c>
      <c r="HL36" s="11" t="str">
        <f>IF(SUM(GP36,GT36,GX36)&gt;0,SUM(GP36,GT36,GX36),"")</f>
        <v/>
      </c>
      <c r="HM36" s="11" t="str">
        <f>IF(SUM(HJ36,HK36)&gt;0,SUM(HJ36,HK36),"")</f>
        <v/>
      </c>
      <c r="HN36" s="11" t="str">
        <f>IF(SUM(HB36,HF36)&gt;0,SUM(HB36,HF36),"")</f>
        <v/>
      </c>
      <c r="HO36" s="11" t="str">
        <f>IF(SUM(HA36:HB36,HD36:HF36,HH36)-SUM(HC36,HG36)&gt;0,SUM(HA36:HB36,HD36:HF36,HH36)-SUM(HC36,HG36),"")</f>
        <v/>
      </c>
      <c r="HP36" s="11" t="str">
        <f>IF(SUM(HJ36,HK36,HO36)&gt;0,SUM(HJ36,HK36,HO36),"")</f>
        <v/>
      </c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40" t="str">
        <f>IF(SUM(HR36,HV36)&gt;0,SUM(HR36,HV36),"")</f>
        <v/>
      </c>
      <c r="IL36" s="40" t="str">
        <f>IF(SUM(HQ36:HR36,HT36:HV36,HX36)-HS36-HW36&gt;0,SUM(HQ36:HR36,HT36:HV36,HX36)-HS36-HW36,"")</f>
        <v/>
      </c>
      <c r="IM36" s="40" t="str">
        <f>IF(SUM(HY36:HZ36,IB36)-IA36&gt;0,SUM(HY36:HZ36,IB36)-IA36,"")</f>
        <v/>
      </c>
      <c r="IN36" s="40" t="str">
        <f>IF(SUM(HR36,HV36,HZ36)&gt;0,SUM(HR36,HV36,HZ36),"")</f>
        <v/>
      </c>
      <c r="IO36" s="40" t="str">
        <f>IF(SUM(IL36,IM36)&gt;0,SUM(IL36,IM36),"")</f>
        <v/>
      </c>
      <c r="IP36" s="40" t="str">
        <f>IF(SUM(ID36,IH36)&gt;0,SUM(ID36,IH36),"")</f>
        <v/>
      </c>
      <c r="IQ36" s="40" t="str">
        <f>IF(SUM(IC36:ID36,IF36:IH36,IJ36)-SUM(IE36,II36)&gt;0,SUM(IC36:ID36,IF36:IH36,IJ36)-SUM(IE36,II36),"")</f>
        <v/>
      </c>
      <c r="IR36" s="40" t="str">
        <f>IF(SUM(IL36,IM36,IQ36)&gt;0,SUM(IL36,IM36,IQ36),"")</f>
        <v/>
      </c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1" t="str">
        <f>IF(SUM(IT36,IX36)&gt;0,SUM(IT36,IX36),"")</f>
        <v/>
      </c>
      <c r="JN36" s="11" t="str">
        <f>IF(SUM(IS36:IT36,IV36:IX36,IZ36)-IU36-IY36&gt;0,SUM(IS36:IT36,IV36:IX36,IZ36)-IU36-IY36,"")</f>
        <v/>
      </c>
      <c r="JO36" s="11" t="str">
        <f>IF(SUM(JA36:JB36,JD36)-JC36&gt;0,SUM(JA36:JB36,JD36)-JC36,"")</f>
        <v/>
      </c>
      <c r="JP36" s="11" t="str">
        <f>IF(SUM(IT36,IX36,JB36)&gt;0,SUM(IT36,IX36,JB36),"")</f>
        <v/>
      </c>
      <c r="JQ36" s="11" t="str">
        <f>IF(SUM(JN36,JO36)&gt;0,SUM(JN36,JO36),"")</f>
        <v/>
      </c>
      <c r="JR36" s="11" t="str">
        <f>IF(SUM(JF36,JJ36)&gt;0,SUM(JF36,JJ36),"")</f>
        <v/>
      </c>
      <c r="JS36" s="11" t="str">
        <f>IF(SUM(JE36:JF36,JH36:JJ36,JL36)-SUM(JG36,JK36)&gt;0,SUM(JE36:JF36,JH36:JJ36,JL36)-SUM(JG36,JK36),"")</f>
        <v/>
      </c>
      <c r="JT36" s="11" t="str">
        <f>IF(SUM(JN36,JO36,JS36)&gt;0,SUM(JN36,JO36,JS36),"")</f>
        <v/>
      </c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40" t="str">
        <f>IF(SUM(JV36,JZ36)&gt;0,SUM(JV36,JZ36),"")</f>
        <v/>
      </c>
      <c r="KP36" s="40" t="str">
        <f>IF(SUM(JU36:JV36,JX36:JZ36,KB36)-JW36-KA36&gt;0,SUM(JU36:JV36,JX36:JZ36,KB36)-JW36-KA36,"")</f>
        <v/>
      </c>
      <c r="KQ36" s="40" t="str">
        <f>IF(SUM(KC36:KD36,KF36)-KE36&gt;0,SUM(KC36:KD36,KF36)-KE36,"")</f>
        <v/>
      </c>
      <c r="KR36" s="40" t="str">
        <f>IF(SUM(JV36,JZ36,KD36)&gt;0,SUM(JV36,JZ36,KD36),"")</f>
        <v/>
      </c>
      <c r="KS36" s="40" t="str">
        <f>IF(SUM(KP36,KQ36)&gt;0,SUM(KP36,KQ36),"")</f>
        <v/>
      </c>
      <c r="KT36" s="40" t="str">
        <f>IF(SUM(KH36,KL36)&gt;0,SUM(KH36,KL36),"")</f>
        <v/>
      </c>
      <c r="KU36" s="40" t="str">
        <f>IF(SUM(KG36:KH36,KJ36:KL36,KN36)-SUM(KI36,KM36)&gt;0,SUM(KG36:KH36,KJ36:KL36,KN36)-SUM(KI36,KM36),"")</f>
        <v/>
      </c>
      <c r="KV36" s="40" t="str">
        <f>IF(SUM(KP36,KQ36,KU36)&gt;0,SUM(KP36,KQ36,KU36),"")</f>
        <v/>
      </c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1" t="str">
        <f>IF(SUM(KX36,LB36)&gt;0,SUM(KX36,LB36),"")</f>
        <v/>
      </c>
      <c r="LR36" s="11" t="str">
        <f>IF(SUM(KW36:KX36,KZ36:LB36,LD36)-KY36-LC36&gt;0,SUM(KW36:KX36,KZ36:LB36,LD36)-KY36-LC36,"")</f>
        <v/>
      </c>
      <c r="LS36" s="11" t="str">
        <f>IF(SUM(LE36:LF36,LH36)-LG36&gt;0,SUM(LE36:LF36,LH36)-LG36,"")</f>
        <v/>
      </c>
      <c r="LT36" s="11" t="str">
        <f>IF(SUM(KX36,LB36,LF36)&gt;0,SUM(KX36,LB36,LF36),"")</f>
        <v/>
      </c>
      <c r="LU36" s="11" t="str">
        <f>IF(SUM(LR36,LS36)&gt;0,SUM(LR36,LS36),"")</f>
        <v/>
      </c>
      <c r="LV36" s="11" t="str">
        <f>IF(SUM(LJ36,LN36)&gt;0,SUM(LJ36,LN36),"")</f>
        <v/>
      </c>
      <c r="LW36" s="11" t="str">
        <f>IF(SUM(LI36:LJ36,LL36:LN36,LP36)-SUM(LK36,LO36)&gt;0,SUM(LI36:LJ36,LL36:LN36,LP36)-SUM(LK36,LO36),"")</f>
        <v/>
      </c>
      <c r="LX36" s="11" t="str">
        <f>IF(SUM(LR36,LS36,LW36)&gt;0,SUM(LR36,LS36,LW36),"")</f>
        <v/>
      </c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40" t="str">
        <f>IF(SUM(LZ36,MD36)&gt;0,SUM(LZ36,MD36),"")</f>
        <v/>
      </c>
      <c r="MT36" s="40" t="str">
        <f>IF(SUM(LY36:LZ36,MB36:MD36,MF36)-MA36-ME36&gt;0,SUM(LY36:LZ36,MB36:MD36,MF36)-MA36-ME36,"")</f>
        <v/>
      </c>
      <c r="MU36" s="40" t="str">
        <f>IF(SUM(MG36:MH36,MJ36)-MI36&gt;0,SUM(MG36:MH36,MJ36)-MI36,"")</f>
        <v/>
      </c>
      <c r="MV36" s="40" t="str">
        <f>IF(SUM(LZ36,MD36,MH36)&gt;0,SUM(LZ36,MD36,MH36),"")</f>
        <v/>
      </c>
      <c r="MW36" s="40" t="str">
        <f>IF(SUM(MT36,MU36)&gt;0,SUM(MT36,MU36),"")</f>
        <v/>
      </c>
      <c r="MX36" s="40" t="str">
        <f>IF(SUM(ML36,MP36)&gt;0,SUM(ML36,MP36),"")</f>
        <v/>
      </c>
      <c r="MY36" s="40" t="str">
        <f>IF(SUM(MK36:ML36,MN36:MP36,MR36)-SUM(MM36,MQ36)&gt;0,SUM(MK36:ML36,MN36:MP36,MR36)-SUM(MM36,MQ36),"")</f>
        <v/>
      </c>
      <c r="MZ36" s="40" t="str">
        <f>IF(SUM(MT36,MU36,MY36)&gt;0,SUM(MT36,MU36,MY36),"")</f>
        <v/>
      </c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1" t="str">
        <f>IF(SUM(NB36,NF36)&gt;0,SUM(NB36,NF36),"")</f>
        <v/>
      </c>
      <c r="NV36" s="11" t="str">
        <f>IF(SUM(NA36:NB36,ND36:NF36,NH36)-NC36-NG36&gt;0,SUM(NA36:NB36,ND36:NF36,NH36)-NC36-NG36,"")</f>
        <v/>
      </c>
      <c r="NW36" s="11" t="str">
        <f>IF(SUM(NI36:NJ36,NL36)-NK36&gt;0,SUM(NI36:NJ36,NL36)-NK36,"")</f>
        <v/>
      </c>
      <c r="NX36" s="11" t="str">
        <f>IF(SUM(NB36,NF36,NJ36)&gt;0,SUM(NB36,NF36,NJ36),"")</f>
        <v/>
      </c>
      <c r="NY36" s="11" t="str">
        <f>IF(SUM(NV36,NW36)&gt;0,SUM(NV36,NW36),"")</f>
        <v/>
      </c>
      <c r="NZ36" s="11" t="str">
        <f>IF(SUM(NN36,NR36)&gt;0,SUM(NN36,NR36),"")</f>
        <v/>
      </c>
      <c r="OA36" s="11" t="str">
        <f>IF(SUM(NM36:NN36,NP36:NR36,NT36)-SUM(NO36,NS36)&gt;0,SUM(NM36:NN36,NP36:NR36,NT36)-SUM(NO36,NS36),"")</f>
        <v/>
      </c>
      <c r="OB36" s="11" t="str">
        <f>IF(SUM(NV36,NW36,OA36)&gt;0,SUM(NV36,NW36,OA36),"")</f>
        <v/>
      </c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40" t="str">
        <f>IF(SUM(OD36,OH36)&gt;0,SUM(OD36,OH36),"")</f>
        <v/>
      </c>
      <c r="OX36" s="40" t="str">
        <f>IF(SUM(OC36:OD36,OF36:OH36,OJ36)-OE36-OI36&gt;0,SUM(OC36:OD36,OF36:OH36,OJ36)-OE36-OI36,"")</f>
        <v/>
      </c>
      <c r="OY36" s="40" t="str">
        <f>IF(SUM(OK36:OL36,ON36)-OM36&gt;0,SUM(OK36:OL36,ON36)-OM36,"")</f>
        <v/>
      </c>
      <c r="OZ36" s="40" t="str">
        <f>IF(SUM(OD36,OH36,OL36)&gt;0,SUM(OD36,OH36,OL36),"")</f>
        <v/>
      </c>
      <c r="PA36" s="40" t="str">
        <f>IF(SUM(OX36,OY36)&gt;0,SUM(OX36,OY36),"")</f>
        <v/>
      </c>
      <c r="PB36" s="40" t="str">
        <f>IF(SUM(OP36,OT36)&gt;0,SUM(OP36,OT36),"")</f>
        <v/>
      </c>
      <c r="PC36" s="40" t="str">
        <f>IF(SUM(OO36:OP36,OR36:OT36,OV36)-SUM(OQ36,OU36)&gt;0,SUM(OO36:OP36,OR36:OT36,OV36)-SUM(OQ36,OU36),"")</f>
        <v/>
      </c>
      <c r="PD36" s="40" t="str">
        <f>IF(SUM(OX36,OY36,PC36)&gt;0,SUM(OX36,OY36,PC36),"")</f>
        <v/>
      </c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1" t="str">
        <f>IF(SUM(PF36,PJ36)&gt;0,SUM(PF36,PJ36),"")</f>
        <v/>
      </c>
      <c r="PZ36" s="11" t="str">
        <f>IF(SUM(PE36:PF36,PH36:PJ36,PL36)-PG36-PK36&gt;0,SUM(PE36:PF36,PH36:PJ36,PL36)-PG36-PK36,"")</f>
        <v/>
      </c>
      <c r="QA36" s="11" t="str">
        <f>IF(SUM(PM36:PN36,PP36)-PO36&gt;0,SUM(PM36:PN36,PP36)-PO36,"")</f>
        <v/>
      </c>
      <c r="QB36" s="11" t="str">
        <f>IF(SUM(PF36,PJ36,PN36)&gt;0,SUM(PF36,PJ36,PN36),"")</f>
        <v/>
      </c>
      <c r="QC36" s="11" t="str">
        <f>IF(SUM(PZ36,QA36)&gt;0,SUM(PZ36,QA36),"")</f>
        <v/>
      </c>
      <c r="QD36" s="11" t="str">
        <f>IF(SUM(PR36,PV36)&gt;0,SUM(PR36,PV36),"")</f>
        <v/>
      </c>
      <c r="QE36" s="11" t="str">
        <f>IF(SUM(PQ36:PR36,PT36:PV36,PX36)-SUM(PS36,PW36)&gt;0,SUM(PQ36:PR36,PT36:PV36,PX36)-SUM(PS36,PW36),"")</f>
        <v/>
      </c>
      <c r="QF36" s="11" t="str">
        <f>IF(SUM(PZ36,QA36,QE36)&gt;0,SUM(PZ36,QA36,QE36),"")</f>
        <v/>
      </c>
      <c r="QG36" s="22">
        <f>IF($CW36="P",CC36,(CC36+AZ36)/2)</f>
        <v>9.1</v>
      </c>
      <c r="QH36" s="22">
        <f>IF($CW36="P",CD36,(CD36+BA36)/2)</f>
        <v>2.4</v>
      </c>
      <c r="QI36" s="22">
        <f>IF($CW36="P",CE36,(CE36+BB36)/2)</f>
        <v>0</v>
      </c>
      <c r="QJ36" s="22">
        <f>IF($CW36="P",CF36,(CF36+BC36)/2)</f>
        <v>0</v>
      </c>
      <c r="QK36" s="22">
        <f>IF($CW36="P",CG36,(CG36+BD36)/2)</f>
        <v>9.4</v>
      </c>
      <c r="QL36" s="22">
        <f>IF($CW36="P",CH36,(CH36+BE36)/2)</f>
        <v>2.15</v>
      </c>
      <c r="QM36" s="22">
        <f>IF($CW36="P",CI36,(CI36+BF36)/2)</f>
        <v>0.3</v>
      </c>
      <c r="QN36" s="22">
        <f>IF($CW36="P",CJ36,(CJ36+BG36)/2)</f>
        <v>0</v>
      </c>
      <c r="QO36" s="22">
        <f>IF($CW36="P",CK36,(CK36+BH36)/2)</f>
        <v>9.0500000000000007</v>
      </c>
      <c r="QP36" s="22">
        <f>IF($CW36="P",CL36,(CL36+BI36)/2)</f>
        <v>2.4</v>
      </c>
      <c r="QQ36" s="22">
        <f>IF($CW36="P",CM36,(CM36+BJ36)/2)</f>
        <v>0</v>
      </c>
      <c r="QR36" s="22">
        <f>IF($CW36="P",CN36,(CN36+BK36)/2)</f>
        <v>0</v>
      </c>
      <c r="QS36" s="22">
        <f>IF($CW36="P",CO36,(CO36+BL36)/2)</f>
        <v>9.3000000000000007</v>
      </c>
      <c r="QT36" s="22">
        <f>IF($CW36="P",CP36,(CP36+BM36)/2)</f>
        <v>2.6</v>
      </c>
      <c r="QU36" s="22">
        <f>IF($CW36="P",CQ36,(CQ36+BN36)/2)</f>
        <v>0.3</v>
      </c>
      <c r="QV36" s="22">
        <f>IF($CW36="P",CR36,(CR36+BO36)/2)</f>
        <v>0</v>
      </c>
      <c r="QW36" s="22">
        <f>IF($CW36="P",CS36,(CS36+BP36)/2)</f>
        <v>9.35</v>
      </c>
      <c r="QX36" s="22">
        <f>IF($CW36="P",CT36,(CT36+BQ36)/2)</f>
        <v>2.15</v>
      </c>
      <c r="QY36" s="22">
        <f>IF($CW36="P",CU36,(CU36+BR36)/2)</f>
        <v>0.1</v>
      </c>
      <c r="QZ36" s="22">
        <f>IF($CW36="P",CV36,(CV36+BS36)/2)</f>
        <v>0</v>
      </c>
      <c r="RA36" s="27" t="s">
        <v>46</v>
      </c>
      <c r="RB36" s="40">
        <f>IF(SUM(QH36,QL36)&gt;0,SUM(QH36,QL36),"")</f>
        <v>4.55</v>
      </c>
      <c r="RC36" s="40">
        <f>IF(SUM(QG36:QH36,QJ36:QL36,QN36)-QI36-QM36&gt;0,SUM(QG36:QH36,QJ36:QL36,QN36)-QI36-QM36,"")</f>
        <v>22.749999999999996</v>
      </c>
      <c r="RD36" s="40">
        <f>IF(SUM(QO36:QP36,QR36)-QQ36&gt;0,SUM(QO36:QP36,QR36)-QQ36,"")</f>
        <v>11.450000000000001</v>
      </c>
      <c r="RE36" s="40">
        <f>IF(SUM(QH36,QL36,QP36)&gt;0,SUM(QH36,QL36,QP36),"")</f>
        <v>6.9499999999999993</v>
      </c>
      <c r="RF36" s="40">
        <f>IF(SUM(RC36,RD36)&gt;0,SUM(RC36,RD36),"")</f>
        <v>34.199999999999996</v>
      </c>
      <c r="RG36" s="40">
        <f>IF(SUM(QT36,QX36)&gt;0,SUM(QT36,QX36),"")</f>
        <v>4.75</v>
      </c>
      <c r="RH36" s="40">
        <f>IF(SUM(QS36:QT36,QV36:QX36,QZ36)-SUM(QU36,QY36)&gt;0,SUM(QS36:QT36,QV36:QX36,QZ36)-SUM(QU36,QY36),"")</f>
        <v>23</v>
      </c>
      <c r="RI36" s="40">
        <f>IF(SUM(RC36,RD36,RH36)&gt;0,SUM(RC36,RD36,RH36),"")</f>
        <v>57.199999999999996</v>
      </c>
    </row>
    <row r="37" spans="1:477" x14ac:dyDescent="0.2">
      <c r="A37" s="4" t="str" cm="1">
        <f t="array" ref="A37">IF(AND(J37&lt;&gt;"",J37&lt;&gt;"No DD"),SUMPRODUCT((J$4:J$40&lt;&gt;"")*(J$4:J$40&lt;&gt;"No DD")*(F$4:F$40&gt;F37))+1,IF(J37="No DD",SUMPRODUCT((J$4:J$40="No DD")*(F$4:F$40&gt;F37))+1+SUMPRODUCT((J$4:J$40&lt;&gt;"")*(J$4:J$40&lt;&gt;"No DD")),""))</f>
        <v/>
      </c>
      <c r="B37" s="4" t="str" cm="1">
        <f t="array" ref="B37">IF(AND(J37&lt;&gt;"",J37&lt;&gt;"No DD",G37=""),SUMPRODUCT((J$4:J$40&lt;&gt;"")*(J$4:J$40&lt;&gt;"No DD")*(G$4:G$40="")*(F$4:F$40&gt;F37))+1,IF(J37="No DD",SUMPRODUCT((J$4:J$40="No DD")*(F$4:F$40&gt;F37)*(G$4:G$40=""))+1+SUMPRODUCT((J$4:J$40&lt;&gt;"")*(G$4:G$40="")*(J$4:J$40&lt;&gt;"No DD")),""))</f>
        <v/>
      </c>
      <c r="C37" s="5" t="s">
        <v>197</v>
      </c>
      <c r="D37" s="4" t="s">
        <v>5</v>
      </c>
      <c r="E37" s="4">
        <v>2007</v>
      </c>
      <c r="F37" s="9">
        <f>SUM(L37:T37)+SUM(L37:Q37)*0.0000001+SUM(L37)*0.0000000000001</f>
        <v>90.30000692000462</v>
      </c>
      <c r="H37" s="3" t="str">
        <f>IF(OR(AND(AR37&gt;=AY$42,AS37&gt;=AY$46,AR37&lt;&gt;"",AQ37=""),AND(AW37&gt;=AY$42,AX37&gt;=AY$46,AW37&lt;&gt;"",AQ37=""),AND(BU37&gt;=CB$42,BV37&gt;=CB$46,BU37&lt;&gt;"",BT37=""),AND(BZ37&gt;=CB$42,CA37&gt;=CB$46,BZ37&lt;&gt;"",BT37=""),AND(CX37&gt;=DE$42,CY37&gt;=DE$46,CX37&lt;&gt;"",CW37=""),AND(DC37&gt;=DE$42,DD37&gt;=DE$46,DC37&lt;&gt;""),AND(EC37&gt;=EJ$42,ED37&gt;=EJ$46,EC37&lt;&gt;""),AND(EH37&gt;=EJ$42,EI37&gt;=EJ$46,EH37&lt;&gt;""),AND(FE37&gt;=FL$42,FF37&gt;=FL$46,FE37&lt;&gt;""),AND(FJ37&gt;=FL$42,FK37&gt;=FL$46,FJ37&lt;&gt;""),AND(GG37&gt;=GN$42,GH37&gt;=GN$46,GG37&lt;&gt;""),AND(GL37&gt;=GN$42,GM37&gt;=GN$46,GL37&lt;&gt;""),AND(HI37&gt;=HP$42,HJ37&gt;=HP$46,HI37&lt;&gt;""),AND(HN37&gt;=HP$42,HO37&gt;=HP$46,HN37&lt;&gt;""),AND(IK37&gt;=IR$42,IL37&gt;=IR$46,IK37&lt;&gt;""),AND(IP37&gt;=IR$42,IQ37&gt;=IR$46,IP37&lt;&gt;""),AND(JM37&gt;=JT$42,JN37&gt;=JT$46,JM37&lt;&gt;""),AND(JR37&gt;=JT$42,JS37&gt;=JT$46,JR37&lt;&gt;""),AND(KO37&gt;=KV$42,KP37&gt;=KV$46,KO37&lt;&gt;""),AND(KT37&gt;=KV$42,KU37&gt;=KV$46,KT37&lt;&gt;""),AND(LQ37&gt;=LX$42,LR37&gt;=LX$46,LQ37&lt;&gt;""),AND(LV37&gt;=LX$42,LW37&gt;=LX$46,LV37&lt;&gt;""),AND(MS37&gt;=MZ$42,MT37&gt;=MZ$46,MS37&lt;&gt;""),AND(MX37&gt;=MZ$42,MY37&gt;=MZ$46,MX37&lt;&gt;""),AND(NU37&gt;=OB$42,NV37&gt;=OB$46,NU37&lt;&gt;""),AND(NZ37&gt;=OB$42,OA37&gt;=OB$46,NZ37&lt;&gt;""),AND(OW37&gt;=PD$42,OX37&gt;=PD$46,OW37&lt;&gt;""),AND(PB37&gt;=PD$42,PC37&gt;=PD$46,PB37&lt;&gt;""),AND(PY37&gt;=QF$42,PZ37&gt;=QF$46,PY37&lt;&gt;""),AND(QD37&gt;=QF$42,QE37&gt;=QF$46,QD37&lt;&gt;"")),"P","")</f>
        <v/>
      </c>
      <c r="I37" s="3" t="str">
        <f>IF(OR(AND(AS37&gt;=AY$46,AS37&lt;&gt;"",AQ37=""),AND(AX37&gt;=AY$46,AX37&lt;&gt;"",AQ37=""),AND(BV37&gt;=CB$46,BV37&lt;&gt;"",BT37=""),AND(CA37&gt;=CB$46,CA37&lt;&gt;"",BT37=""),AND(CY37&gt;=DE$46,CY37&lt;&gt;"",CW37=""),AND(DD37&gt;=DE$46,DD37&lt;&gt;"",CW37=""),AND(ED37&gt;=EJ$46,ED37&lt;&gt;""),AND(EI37&gt;=EJ$46,EI37&lt;&gt;""),AND(FF37&gt;=FL$46,FF37&lt;&gt;""),AND(FK37&gt;=FL$46,FK37&lt;&gt;""),AND(GH37&gt;=GN$46,GH37&lt;&gt;""),AND(GM37&gt;=GN$46,GM37&lt;&gt;""),AND(HJ37&gt;=HP$46,HJ37&lt;&gt;""),AND(HO37&gt;=HP$46,HO37&lt;&gt;""),AND(IL37&gt;=IR$46,IL37&lt;&gt;""),AND(IQ37&gt;=IR$46,IQ37&lt;&gt;""),AND(JN37&gt;=JT$46,JN37&lt;&gt;""),AND(JS37&gt;=JT$46,JS37&lt;&gt;""),AND(KP37&gt;=KV$46,KP37&lt;&gt;""),AND(KU37&gt;=KV$46,KU37&lt;&gt;""),AND(LR37&gt;=LX$46,LR37&lt;&gt;""),AND(LW37&gt;=LX$46,LW37&lt;&gt;""),AND(MT37&gt;=MZ$46,MT37&lt;&gt;""),AND(MY37&gt;=MZ$46,MY37&lt;&gt;""),AND(NV37&gt;=OB$46,NV37&lt;&gt;""),AND(OA37&gt;=OB$46,OA37&lt;&gt;""),AND(OX37&gt;=PD$46,OX37&lt;&gt;""),AND(PC37&gt;=PD$46,PC37&lt;&gt;""),AND(PZ37&gt;=QF$46,PZ37&lt;&gt;""),AND(QE37&gt;=QF$46,QE37&lt;&gt;"")),"P","")</f>
        <v/>
      </c>
      <c r="J37" s="36" t="str">
        <f>IF(AND(I37="P",H37=""),"No DD",IF(OR(AND(AU37&gt;=AY$45,AV37&gt;=AY$49,AU37&lt;&gt;"",AQ37=""),AND(BX37&gt;=CB$45,BY37&gt;=CB$49,BX37&lt;&gt;"",BT37=""),AND(DA37&gt;=DE$45,DB37&gt;=DE$49,DA37&lt;&gt;"",CW37=""),AND(EF37&gt;=EJ$45,EG37&gt;=EJ$49,EF37&lt;&gt;""),AND(FH37&gt;=FL$45,FI37&gt;=FL$49,FH37&lt;&gt;""),AND(GJ37&gt;=GN$45,GK37&gt;=GN$49,GJ37&lt;&gt;""),AND(HL37&gt;=HP$45,HM37&gt;=HP$49,HL37&lt;&gt;""),AND(IN37&gt;=IR$45,IO37&gt;=IR$49,IN37&lt;&gt;""),AND(JP37&gt;=JT$45,JQ37&gt;=JT$49,JP37&lt;&gt;""),AND(KR37&gt;=KV$45,KS37&gt;=KV$49,KR37&lt;&gt;""),AND(LT37&gt;=LX$45,LU37&gt;=LX$49,LT37&lt;&gt;""),AND(MV37&gt;=MZ$45,MW37&gt;=MZ$49,MV37&lt;&gt;""),AND(NX37&gt;=OB$45,NY37&gt;=OB$49,NX37&lt;&gt;""),AND(OZ37&gt;=PD$45,PA37&gt;=PD$49,OZ37&lt;&gt;""),AND(QB37&gt;=QF$45,QC37&gt;=QF$49,QB37&lt;&gt;"")),"Merit",IF(OR(AND(AU37&gt;=AY$44,AV37&gt;=AY$48,AU37&lt;&gt;"",AQ37=""),AND(BX37&gt;=CB$44,BY37&gt;=CB$48,BX37&lt;&gt;"",BT37=""),AND(DA37&gt;=DE$44,DB37&gt;=DE$48,DA37&lt;&gt;"",CW37=""),AND(EF37&gt;=EJ$44,EG37&gt;=EJ$48,EF37&lt;&gt;""),AND(FH37&gt;=FL$44,FI37&gt;=FL$48,FH37&lt;&gt;""),AND(GJ37&gt;=GN$44,GK37&gt;=GN$48,GJ37&lt;&gt;""),AND(HL37&gt;=HP$44,HM37&gt;=HP$48,HL37&lt;&gt;""),AND(IN37&gt;=IR$44,IO37&gt;=IR$48,IN37&lt;&gt;""),AND(JP37&gt;=JT$44,JQ37&gt;=JT$48,JP37&lt;&gt;""),AND(KR37&gt;=KV$44,KS37&gt;=KV$48,KR37&lt;&gt;""),AND(LT37&gt;=LX$44,LU37&gt;=LX$48,LT37&lt;&gt;""),AND(MV37&gt;=MZ$44,MW37&gt;=MZ$48,MV37&lt;&gt;""),AND(NX37&gt;=OB$44,NY37&gt;=OB$48,NX37&lt;&gt;""),AND(OZ37&gt;=PD$44,PA37&gt;=PD$48,OZ37&lt;&gt;""),AND(QB37&gt;=QF$44,QC37&gt;=QF$48,QB37&lt;&gt;"")),"Excellence",IF(K37="P","Worlds Team",IF(H37="P","National Team","")))))</f>
        <v/>
      </c>
      <c r="K37" s="3" t="str">
        <f>IF(OR(AND(AU37&gt;=AY$43,AV37&gt;=AY$47,AU37&lt;&gt;"",AQ37=""),AND(BX37&gt;=CB$43,BY37&gt;=CB$47,BX37&lt;&gt;"",BT37=""),AND(DA37&gt;=DE$43,DB37&gt;=DE$47,DA37&lt;&gt;"",CW37=""),AND(EF37&gt;=EJ$43,EG37&gt;=EJ$47,EF37&lt;&gt;""),AND(FH37&gt;=FL$43,FI37&gt;=FL$47,FH37&lt;&gt;""),AND(GJ37&gt;=GN$43,GK37&gt;=GN$47,GJ37&lt;&gt;""),AND(HL37&gt;=HP$43,HM37&gt;=HP$47,HL37&lt;&gt;""),AND(IN37&gt;=IR$43,IO37&gt;=IR$47,IN37&lt;&gt;""),AND(JP37&gt;=JT$43,JQ37&gt;=JT$47,JP37&lt;&gt;""),AND(KR37&gt;=KV$43,KS37&gt;=KV$47,KR37&lt;&gt;""),AND(LT37&gt;=LX$43,LU37&gt;=LX$47,LT37&lt;&gt;""),AND(MV37&gt;=MZ$43,MW37&gt;=MZ$47,MV37&lt;&gt;""),AND(NX37&gt;=OB$43,NY37&gt;=OB$47,NX37&lt;&gt;""),AND(OZ37&gt;=PD$43,PA37&gt;=PD$47,OZ37&lt;&gt;""),AND(QB37&gt;=QF$43,QC37&gt;=QF$47,QB37&lt;&gt;"")),"P","")</f>
        <v/>
      </c>
      <c r="L37" s="8">
        <f>IF(COUNT(AS37,BV37,CY37)&gt;0,LARGE((AS37,BV37,CY37),1),0)</f>
        <v>46.1</v>
      </c>
      <c r="M37" s="8" t="str">
        <f>IF(L37=0,"",IF(L37=CY37,$CC$1,IF(L37=BV37,$AZ$1,IF(L37=AS37,$W$1,""))))</f>
        <v>2024 Nationals</v>
      </c>
      <c r="N37" s="8">
        <f>IF(COUNT(AS37,BV37,CY37)&gt;1,LARGE((AS37,BV37,CY37),2),0)</f>
        <v>0</v>
      </c>
      <c r="O37" s="8" t="str">
        <f>IF(N37=0,"",IF(N37=CY37,$CC$1,IF(N37=BV37,$AZ$1,IF(N37=AS37,$W$1,""))))</f>
        <v/>
      </c>
      <c r="P37" s="8">
        <f>IF(COUNT(AT37,BW37,CZ37)&gt;0,LARGE((AT37,BW37,CZ37),1),0)</f>
        <v>23.1</v>
      </c>
      <c r="Q37" s="8" t="str">
        <f>IF(P37=0,"",IF(P37=CZ37,$CC$1,IF(P37=BW37,$AZ$1,IF(P37=AT37,$W$1,""))))</f>
        <v>2024 Nationals</v>
      </c>
      <c r="R37" s="8">
        <f>IF(MAX(AX37,CA37,DD37)&gt;0,MAX(AX37,CA37,DD37),0)</f>
        <v>21.1</v>
      </c>
      <c r="S37" s="8" t="str">
        <f>IF(R37=0,"",IF(R37=DD37,$CC$1,IF(R37=CA37,$AZ$1,IF(R37=AX37,$W$1,""))))</f>
        <v>2024 Nationals</v>
      </c>
      <c r="T37" s="8" t="str">
        <f>IF(MAX(DF37:DH37)&gt;0,MAX(DF37:DH37),"")</f>
        <v/>
      </c>
      <c r="U37" s="11" t="str">
        <f>IF(T37="","",IF(T37=DF37,"("&amp;DF$2&amp;")",IF(T37=DG37,"("&amp;DG$2&amp;")",IF(T37=DH37,"("&amp;DH$2&amp;")"))))</f>
        <v/>
      </c>
      <c r="V37" s="8" t="str">
        <f>IF(T37="","",IF(T37=DF37,IF(T37+IF(N37="",0,N37)=PZ37,$PE$1,IF(T37+IF(N37="",0,N37)=OX37,$OC$1,IF(T37+IF(N37="",0,N37)=NV37,$NA$1,IF(T37+IF(N37="",0,N37)=MT37,$LY$1,IF(T37+IF(N37="",0,N37)=LR37,$KW$1,IF(T37+IF(N37="",0,N37)=KP37,$JU$1,IF(T37+IF(N37="",0,N37)=JN37,$IS$1,IF(T37+IF(N37="",0,N37)=IL37,$HQ$1,IF(T37+IF(N37="",0,N37)=HJ37,$GO$1,IF(T37+IF(N37="",0,N37)=GH37,$FM$1,IF(T37+IF(N37="",0,N37)=FF37,$EK$1,IF(T37+IF(N37="",0,N37)=ED37,$DI$1)))))))))))),IF(T37=DG37,IF(T37+IF(P37="",0,P37)=QA37,$PE$1,IF(T37+IF(P37="",0,P37)=OY37,$OC$1,IF(T37+IF(P37="",0,P37)=NW37,$NA$1,IF(T37+IF(P37="",0,P37)=MU37,$LY$1,IF(T37+IF(P37="",0,P37)=LS37,$KW$1,IF(T37+IF(P37="",0,P37)=KQ37,$JU$1,IF(T37+IF(P37="",0,P37)=JO37,$IS$1,IF(T37+IF(P37="",0,P37)=IM37,$HQ$1,IF(T37+IF(P37="",0,P37)=HK37,$GO$1,IF(T37+IF(P37="",0,P37)=GI37,$FM$1,IF(T37+IF(P37="",0,P37)=FG37,$EK$1,IF(T37+IF(P37="",0,P37)=EE37,$DI$1)))))))))))),IF(T37=DH37,IF(T37+IF(R37="",0,R37)=QE37,$PE$1,IF(T37+IF(R37="",0,R37)=PC37,$OC$1,IF(T37+IF(R37="",0,R37)=OA37,$NA$1,IF(T37+IF(R37="",0,R37)=MY37,$LY$1,IF(T37+IF(R37="",0,R37)=LW37,$KW$1,IF(T37+IF(R37="",0,R37)=KU37,$JU$1,IF(T37+IF(R37="",0,R37)=JS37,$IS$1,IF(T37+IF(R37="",0,R37)=IQ37,$HQ$1,IF(T37+IF(R37="",0,R37)=HO37,$GO$1,IF(T37+IF(R37="",0,R37)=GM37,$FM$1,IF(T37+IF(R37="",0,R37)=FK37,$EK$1,IF(T37+IF(R37="",0,R37)=EI37,$DI$1))))))))))))))))</f>
        <v/>
      </c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27"/>
      <c r="AR37" s="40" t="str">
        <f>IF(SUM(X37,AB37)&gt;0,SUM(X37,AB37),"")</f>
        <v/>
      </c>
      <c r="AS37" s="40" t="str">
        <f>IF(SUM(W37:X37,Z37:AB37,AD37)-Y37-AC37&gt;0,SUM(W37:X37,Z37:AB37,AD37)-Y37-AC37,"")</f>
        <v/>
      </c>
      <c r="AT37" s="40" t="str">
        <f>IF(SUM(AE37:AF37,AH37)-AG37&gt;0,SUM(AE37:AF37,AH37)-AG37,"")</f>
        <v/>
      </c>
      <c r="AU37" s="40" t="str">
        <f>IF(SUM(X37,AB37,AF37)&gt;0,SUM(X37,AB37,AF37),"")</f>
        <v/>
      </c>
      <c r="AV37" s="40" t="str">
        <f>IF(SUM(AS37,AT37)&gt;0,SUM(AS37,AT37),"")</f>
        <v/>
      </c>
      <c r="AW37" s="40" t="str">
        <f>IF(SUM(AJ37,AN37)&gt;0,SUM(AJ37,AN37),"")</f>
        <v/>
      </c>
      <c r="AX37" s="40" t="str">
        <f>IF(SUM(AI37:AJ37,AL37:AN37,AP37)-SUM(AK37,AO37)&gt;0,SUM(AI37:AJ37,AL37:AN37,AP37)-SUM(AK37,AO37),"")</f>
        <v/>
      </c>
      <c r="AY37" s="40" t="str">
        <f>IF(SUM(AS37,AT37,AX37)&gt;0,SUM(AS37,AT37,AX37),"")</f>
        <v/>
      </c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28"/>
      <c r="BU37" s="11" t="str">
        <f>IF(SUM(BA37,BE37)&gt;0,SUM(BA37,BE37),"")</f>
        <v/>
      </c>
      <c r="BV37" s="11" t="str">
        <f>IF(SUM(AZ37:BA37,BC37:BE37,BG37)-BB37-BF37&gt;0,SUM(AZ37:BA37,BC37:BE37,BG37)-BB37-BF37,"")</f>
        <v/>
      </c>
      <c r="BW37" s="11" t="str">
        <f>IF(SUM(BH37:BI37,BK37)-BJ37&gt;0,SUM(BH37:BI37,BK37)-BJ37,"")</f>
        <v/>
      </c>
      <c r="BX37" s="11" t="str">
        <f>IF(SUM(BA37,BE37,BI37)&gt;0,SUM(BA37,BE37,BI37),"")</f>
        <v/>
      </c>
      <c r="BY37" s="11" t="str">
        <f>IF(SUM(BV37,BW37)&gt;0,SUM(BV37,BW37),"")</f>
        <v/>
      </c>
      <c r="BZ37" s="11" t="str">
        <f>IF(SUM(BM37,BQ37)&gt;0,SUM(BM37,BQ37),"")</f>
        <v/>
      </c>
      <c r="CA37" s="11" t="str">
        <f>IF(SUM(BL37:BM37,BO37:BQ37,BS37)-SUM(BN37,BR37)&gt;0,SUM(BL37:BM37,BO37:BQ37,BS37)-SUM(BN37,BR37),"")</f>
        <v/>
      </c>
      <c r="CB37" s="11" t="str">
        <f>IF(SUM(BV37,BW37,CA37)&gt;0,SUM(BV37,BW37,CA37),"")</f>
        <v/>
      </c>
      <c r="CC37" s="19">
        <v>18.100000000000001</v>
      </c>
      <c r="CD37" s="19">
        <v>5.2</v>
      </c>
      <c r="CE37" s="19">
        <v>0</v>
      </c>
      <c r="CF37" s="19">
        <v>0</v>
      </c>
      <c r="CG37" s="19">
        <v>18</v>
      </c>
      <c r="CH37" s="19">
        <v>5.6</v>
      </c>
      <c r="CI37" s="19">
        <v>0.8</v>
      </c>
      <c r="CJ37" s="19">
        <v>0</v>
      </c>
      <c r="CK37" s="19">
        <v>18.8</v>
      </c>
      <c r="CL37" s="19">
        <v>4.3</v>
      </c>
      <c r="CM37" s="19">
        <v>0</v>
      </c>
      <c r="CN37" s="19">
        <v>0</v>
      </c>
      <c r="CO37" s="19">
        <v>0</v>
      </c>
      <c r="CP37" s="19">
        <v>0</v>
      </c>
      <c r="CQ37" s="19">
        <v>0</v>
      </c>
      <c r="CR37" s="19">
        <v>0</v>
      </c>
      <c r="CS37" s="19">
        <v>16.5</v>
      </c>
      <c r="CT37" s="19">
        <v>4.8</v>
      </c>
      <c r="CU37" s="19">
        <v>0.2</v>
      </c>
      <c r="CV37" s="19">
        <v>0</v>
      </c>
      <c r="CW37" s="27"/>
      <c r="CX37" s="40">
        <f>IF(SUM(CD37,CH37)&gt;0,SUM(CD37,CH37),"")</f>
        <v>10.8</v>
      </c>
      <c r="CY37" s="40">
        <f>IF(SUM(CC37:CD37,CF37:CH37,CJ37)-CE37-CI37&gt;0,SUM(CC37:CD37,CF37:CH37,CJ37)-CE37-CI37,"")</f>
        <v>46.1</v>
      </c>
      <c r="CZ37" s="40">
        <f>IF(SUM(CK37:CL37,CN37)-CM37&gt;0,SUM(CK37:CL37,CN37)-CM37,"")</f>
        <v>23.1</v>
      </c>
      <c r="DA37" s="40">
        <f>IF(SUM(CD37,CH37,CL37)&gt;0,SUM(CD37,CH37,CL37),"")</f>
        <v>15.100000000000001</v>
      </c>
      <c r="DB37" s="40">
        <f>IF(SUM(CY37,CZ37)&gt;0,SUM(CY37,CZ37),"")</f>
        <v>69.2</v>
      </c>
      <c r="DC37" s="40">
        <f>IF(SUM(CP37,CT37)&gt;0,SUM(CP37,CT37),"")</f>
        <v>4.8</v>
      </c>
      <c r="DD37" s="40">
        <f>IF(SUM(CO37:CP37,CR37:CT37,CV37)-SUM(CQ37,CU37)&gt;0,SUM(CO37:CP37,CR37:CT37,CV37)-SUM(CQ37,CU37),"")</f>
        <v>21.1</v>
      </c>
      <c r="DE37" s="40">
        <f>IF(SUM(CY37,CZ37,DD37)&gt;0,SUM(CY37,CZ37,DD37),"")</f>
        <v>90.300000000000011</v>
      </c>
      <c r="DF37" s="50" t="str">
        <f>IF(MAX(ED37,FF37,GH37,HJ37,IL37,JN37,KP37,LR37,MT37,NV37,OX37,PZ37)-IF(N37="",0,N37)&gt;0.001,MAX(ED37,FF37,GH37,HJ37,IL37,JN37,KP37,LR37,MT37,NV37,OX37,PZ37)-IF(N37="",0,N37),"")</f>
        <v/>
      </c>
      <c r="DG37" s="50" t="str">
        <f>IF(MAX(EE37,FG37,GI37,HK37,IM37,JO37,KQ37,LS37,MU37,NW37,OY37,QA37)-IF(P37="",0,P37)&gt;0.001,MAX(EE37,FG37,GI37,HK37,IM37,JO37,KQ37,LS37,MU37,NW37,OY37,QA37)-IF(P37="",0,P37),"")</f>
        <v/>
      </c>
      <c r="DH37" s="50" t="str">
        <f>IF(MAX(EI37,FK37,GM37,HO37,IQ37,JS37,KU37,LW37,MY37,OA37,PC37,QE37)-IF(R37="",0,R37)&gt;0.001,MAX(EI37,FK37,GM37,HO37,IQ37,JS37,KU37,LW37,MY37,OA37,PC37,QE37)-IF(R37="",0,R37),"")</f>
        <v/>
      </c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40" t="str">
        <f>IF(SUM(DJ37,DN37)&gt;0,SUM(DJ37,DN37),"")</f>
        <v/>
      </c>
      <c r="ED37" s="40" t="str">
        <f>IF(SUM(DI37:DJ37,DL37:DN37,DP37)-DK37-DO37&gt;0,SUM(DI37:DJ37,DL37:DN37,DP37)-DK37-DO37,"")</f>
        <v/>
      </c>
      <c r="EE37" s="40" t="str">
        <f>IF(SUM(DQ37:DR37,DT37)-DS37&gt;0,SUM(DQ37:DR37,DT37)-DS37,"")</f>
        <v/>
      </c>
      <c r="EF37" s="40" t="str">
        <f>IF(SUM(DJ37,DN37,DR37)&gt;0,SUM(DJ37,DN37,DR37),"")</f>
        <v/>
      </c>
      <c r="EG37" s="40" t="str">
        <f>IF(SUM(ED37,EE37)&gt;0,SUM(ED37,EE37),"")</f>
        <v/>
      </c>
      <c r="EH37" s="40" t="str">
        <f>IF(SUM(DV37,DZ37)&gt;0,SUM(DV37,DZ37),"")</f>
        <v/>
      </c>
      <c r="EI37" s="40" t="str">
        <f>IF(SUM(DU37:DV37,DX37:DZ37,EB37)-SUM(DW37,EA37)&gt;0,SUM(DU37:DV37,DX37:DZ37,EB37)-SUM(DW37,EA37),"")</f>
        <v/>
      </c>
      <c r="EJ37" s="40" t="str">
        <f>IF(SUM(ED37,EE37,EI37)&gt;0,SUM(ED37,EE37,EI37),"")</f>
        <v/>
      </c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1" t="str">
        <f>IF(SUM(EL37,EP37)&gt;0,SUM(EL37,EP37),"")</f>
        <v/>
      </c>
      <c r="FF37" s="11" t="str">
        <f>IF(SUM(EK37:EL37,EN37:EP37,ER37)-EM37-EQ37&gt;0,SUM(EK37:EL37,EN37:EP37,ER37)-EM37-EQ37,"")</f>
        <v/>
      </c>
      <c r="FG37" s="11" t="str">
        <f>IF(SUM(ES37:ET37,EV37)-EU37&gt;0,SUM(ES37:ET37,EV37)-EU37,"")</f>
        <v/>
      </c>
      <c r="FH37" s="11" t="str">
        <f>IF(SUM(EL37,EP37,ET37)&gt;0,SUM(EL37,EP37,ET37),"")</f>
        <v/>
      </c>
      <c r="FI37" s="11" t="str">
        <f>IF(SUM(FF37,FG37)&gt;0,SUM(FF37,FG37),"")</f>
        <v/>
      </c>
      <c r="FJ37" s="11" t="str">
        <f>IF(SUM(EX37,FB37)&gt;0,SUM(EX37,FB37),"")</f>
        <v/>
      </c>
      <c r="FK37" s="11" t="str">
        <f>IF(SUM(EW37:EX37,EZ37:FB37,FD37)-SUM(EY37,FC37)&gt;0,SUM(EW37:EX37,EZ37:FB37,FD37)-SUM(EY37,FC37),"")</f>
        <v/>
      </c>
      <c r="FL37" s="11" t="str">
        <f>IF(SUM(FF37,FG37,FK37)&gt;0,SUM(FF37,FG37,FK37),"")</f>
        <v/>
      </c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40" t="str">
        <f>IF(SUM(FN37,FR37)&gt;0,SUM(FN37,FR37),"")</f>
        <v/>
      </c>
      <c r="GH37" s="40" t="str">
        <f>IF(SUM(FM37:FN37,FP37:FR37,FT37)-FO37-FS37&gt;0,SUM(FM37:FN37,FP37:FR37,FT37)-FO37-FS37,"")</f>
        <v/>
      </c>
      <c r="GI37" s="40" t="str">
        <f>IF(SUM(FU37:FV37,FX37)-FW37&gt;0,SUM(FU37:FV37,FX37)-FW37,"")</f>
        <v/>
      </c>
      <c r="GJ37" s="40" t="str">
        <f>IF(SUM(FN37,FR37,FV37)&gt;0,SUM(FN37,FR37,FV37),"")</f>
        <v/>
      </c>
      <c r="GK37" s="40" t="str">
        <f>IF(SUM(GH37,GI37)&gt;0,SUM(GH37,GI37),"")</f>
        <v/>
      </c>
      <c r="GL37" s="40" t="str">
        <f>IF(SUM(FZ37,GD37)&gt;0,SUM(FZ37,GD37),"")</f>
        <v/>
      </c>
      <c r="GM37" s="40" t="str">
        <f>IF(SUM(FY37:FZ37,GB37:GD37,GF37)-SUM(GA37,GE37)&gt;0,SUM(FY37:FZ37,GB37:GD37,GF37)-SUM(GA37,GE37),"")</f>
        <v/>
      </c>
      <c r="GN37" s="40" t="str">
        <f>IF(SUM(GH37,GI37,GM37)&gt;0,SUM(GH37,GI37,GM37),"")</f>
        <v/>
      </c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1" t="str">
        <f>IF(SUM(GP37,GT37)&gt;0,SUM(GP37,GT37),"")</f>
        <v/>
      </c>
      <c r="HJ37" s="11" t="str">
        <f>IF(SUM(GO37:GP37,GR37:GT37,GV37)-GQ37-GU37&gt;0,SUM(GO37:GP37,GR37:GT37,GV37)-GQ37-GU37,"")</f>
        <v/>
      </c>
      <c r="HK37" s="11" t="str">
        <f>IF(SUM(GW37:GX37,GZ37)-GY37&gt;0,SUM(GW37:GX37,GZ37)-GY37,"")</f>
        <v/>
      </c>
      <c r="HL37" s="11" t="str">
        <f>IF(SUM(GP37,GT37,GX37)&gt;0,SUM(GP37,GT37,GX37),"")</f>
        <v/>
      </c>
      <c r="HM37" s="11" t="str">
        <f>IF(SUM(HJ37,HK37)&gt;0,SUM(HJ37,HK37),"")</f>
        <v/>
      </c>
      <c r="HN37" s="11" t="str">
        <f>IF(SUM(HB37,HF37)&gt;0,SUM(HB37,HF37),"")</f>
        <v/>
      </c>
      <c r="HO37" s="11" t="str">
        <f>IF(SUM(HA37:HB37,HD37:HF37,HH37)-SUM(HC37,HG37)&gt;0,SUM(HA37:HB37,HD37:HF37,HH37)-SUM(HC37,HG37),"")</f>
        <v/>
      </c>
      <c r="HP37" s="11" t="str">
        <f>IF(SUM(HJ37,HK37,HO37)&gt;0,SUM(HJ37,HK37,HO37),"")</f>
        <v/>
      </c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40" t="str">
        <f>IF(SUM(HR37,HV37)&gt;0,SUM(HR37,HV37),"")</f>
        <v/>
      </c>
      <c r="IL37" s="40" t="str">
        <f>IF(SUM(HQ37:HR37,HT37:HV37,HX37)-HS37-HW37&gt;0,SUM(HQ37:HR37,HT37:HV37,HX37)-HS37-HW37,"")</f>
        <v/>
      </c>
      <c r="IM37" s="40" t="str">
        <f>IF(SUM(HY37:HZ37,IB37)-IA37&gt;0,SUM(HY37:HZ37,IB37)-IA37,"")</f>
        <v/>
      </c>
      <c r="IN37" s="40" t="str">
        <f>IF(SUM(HR37,HV37,HZ37)&gt;0,SUM(HR37,HV37,HZ37),"")</f>
        <v/>
      </c>
      <c r="IO37" s="40" t="str">
        <f>IF(SUM(IL37,IM37)&gt;0,SUM(IL37,IM37),"")</f>
        <v/>
      </c>
      <c r="IP37" s="40" t="str">
        <f>IF(SUM(ID37,IH37)&gt;0,SUM(ID37,IH37),"")</f>
        <v/>
      </c>
      <c r="IQ37" s="40" t="str">
        <f>IF(SUM(IC37:ID37,IF37:IH37,IJ37)-SUM(IE37,II37)&gt;0,SUM(IC37:ID37,IF37:IH37,IJ37)-SUM(IE37,II37),"")</f>
        <v/>
      </c>
      <c r="IR37" s="40" t="str">
        <f>IF(SUM(IL37,IM37,IQ37)&gt;0,SUM(IL37,IM37,IQ37),"")</f>
        <v/>
      </c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8"/>
      <c r="JL37" s="18"/>
      <c r="JM37" s="11" t="str">
        <f>IF(SUM(IT37,IX37)&gt;0,SUM(IT37,IX37),"")</f>
        <v/>
      </c>
      <c r="JN37" s="11" t="str">
        <f>IF(SUM(IS37:IT37,IV37:IX37,IZ37)-IU37-IY37&gt;0,SUM(IS37:IT37,IV37:IX37,IZ37)-IU37-IY37,"")</f>
        <v/>
      </c>
      <c r="JO37" s="11" t="str">
        <f>IF(SUM(JA37:JB37,JD37)-JC37&gt;0,SUM(JA37:JB37,JD37)-JC37,"")</f>
        <v/>
      </c>
      <c r="JP37" s="11" t="str">
        <f>IF(SUM(IT37,IX37,JB37)&gt;0,SUM(IT37,IX37,JB37),"")</f>
        <v/>
      </c>
      <c r="JQ37" s="11" t="str">
        <f>IF(SUM(JN37,JO37)&gt;0,SUM(JN37,JO37),"")</f>
        <v/>
      </c>
      <c r="JR37" s="11" t="str">
        <f>IF(SUM(JF37,JJ37)&gt;0,SUM(JF37,JJ37),"")</f>
        <v/>
      </c>
      <c r="JS37" s="11" t="str">
        <f>IF(SUM(JE37:JF37,JH37:JJ37,JL37)-SUM(JG37,JK37)&gt;0,SUM(JE37:JF37,JH37:JJ37,JL37)-SUM(JG37,JK37),"")</f>
        <v/>
      </c>
      <c r="JT37" s="11" t="str">
        <f>IF(SUM(JN37,JO37,JS37)&gt;0,SUM(JN37,JO37,JS37),"")</f>
        <v/>
      </c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40" t="str">
        <f>IF(SUM(JV37,JZ37)&gt;0,SUM(JV37,JZ37),"")</f>
        <v/>
      </c>
      <c r="KP37" s="40" t="str">
        <f>IF(SUM(JU37:JV37,JX37:JZ37,KB37)-JW37-KA37&gt;0,SUM(JU37:JV37,JX37:JZ37,KB37)-JW37-KA37,"")</f>
        <v/>
      </c>
      <c r="KQ37" s="40" t="str">
        <f>IF(SUM(KC37:KD37,KF37)-KE37&gt;0,SUM(KC37:KD37,KF37)-KE37,"")</f>
        <v/>
      </c>
      <c r="KR37" s="40" t="str">
        <f>IF(SUM(JV37,JZ37,KD37)&gt;0,SUM(JV37,JZ37,KD37),"")</f>
        <v/>
      </c>
      <c r="KS37" s="40" t="str">
        <f>IF(SUM(KP37,KQ37)&gt;0,SUM(KP37,KQ37),"")</f>
        <v/>
      </c>
      <c r="KT37" s="40" t="str">
        <f>IF(SUM(KH37,KL37)&gt;0,SUM(KH37,KL37),"")</f>
        <v/>
      </c>
      <c r="KU37" s="40" t="str">
        <f>IF(SUM(KG37:KH37,KJ37:KL37,KN37)-SUM(KI37,KM37)&gt;0,SUM(KG37:KH37,KJ37:KL37,KN37)-SUM(KI37,KM37),"")</f>
        <v/>
      </c>
      <c r="KV37" s="40" t="str">
        <f>IF(SUM(KP37,KQ37,KU37)&gt;0,SUM(KP37,KQ37,KU37),"")</f>
        <v/>
      </c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8"/>
      <c r="LP37" s="18"/>
      <c r="LQ37" s="11" t="str">
        <f>IF(SUM(KX37,LB37)&gt;0,SUM(KX37,LB37),"")</f>
        <v/>
      </c>
      <c r="LR37" s="11" t="str">
        <f>IF(SUM(KW37:KX37,KZ37:LB37,LD37)-KY37-LC37&gt;0,SUM(KW37:KX37,KZ37:LB37,LD37)-KY37-LC37,"")</f>
        <v/>
      </c>
      <c r="LS37" s="11" t="str">
        <f>IF(SUM(LE37:LF37,LH37)-LG37&gt;0,SUM(LE37:LF37,LH37)-LG37,"")</f>
        <v/>
      </c>
      <c r="LT37" s="11" t="str">
        <f>IF(SUM(KX37,LB37,LF37)&gt;0,SUM(KX37,LB37,LF37),"")</f>
        <v/>
      </c>
      <c r="LU37" s="11" t="str">
        <f>IF(SUM(LR37,LS37)&gt;0,SUM(LR37,LS37),"")</f>
        <v/>
      </c>
      <c r="LV37" s="11" t="str">
        <f>IF(SUM(LJ37,LN37)&gt;0,SUM(LJ37,LN37),"")</f>
        <v/>
      </c>
      <c r="LW37" s="11" t="str">
        <f>IF(SUM(LI37:LJ37,LL37:LN37,LP37)-SUM(LK37,LO37)&gt;0,SUM(LI37:LJ37,LL37:LN37,LP37)-SUM(LK37,LO37),"")</f>
        <v/>
      </c>
      <c r="LX37" s="11" t="str">
        <f>IF(SUM(LR37,LS37,LW37)&gt;0,SUM(LR37,LS37,LW37),"")</f>
        <v/>
      </c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40" t="str">
        <f>IF(SUM(LZ37,MD37)&gt;0,SUM(LZ37,MD37),"")</f>
        <v/>
      </c>
      <c r="MT37" s="40" t="str">
        <f>IF(SUM(LY37:LZ37,MB37:MD37,MF37)-MA37-ME37&gt;0,SUM(LY37:LZ37,MB37:MD37,MF37)-MA37-ME37,"")</f>
        <v/>
      </c>
      <c r="MU37" s="40" t="str">
        <f>IF(SUM(MG37:MH37,MJ37)-MI37&gt;0,SUM(MG37:MH37,MJ37)-MI37,"")</f>
        <v/>
      </c>
      <c r="MV37" s="40" t="str">
        <f>IF(SUM(LZ37,MD37,MH37)&gt;0,SUM(LZ37,MD37,MH37),"")</f>
        <v/>
      </c>
      <c r="MW37" s="40" t="str">
        <f>IF(SUM(MT37,MU37)&gt;0,SUM(MT37,MU37),"")</f>
        <v/>
      </c>
      <c r="MX37" s="40" t="str">
        <f>IF(SUM(ML37,MP37)&gt;0,SUM(ML37,MP37),"")</f>
        <v/>
      </c>
      <c r="MY37" s="40" t="str">
        <f>IF(SUM(MK37:ML37,MN37:MP37,MR37)-SUM(MM37,MQ37)&gt;0,SUM(MK37:ML37,MN37:MP37,MR37)-SUM(MM37,MQ37),"")</f>
        <v/>
      </c>
      <c r="MZ37" s="40" t="str">
        <f>IF(SUM(MT37,MU37,MY37)&gt;0,SUM(MT37,MU37,MY37),"")</f>
        <v/>
      </c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8"/>
      <c r="NT37" s="18"/>
      <c r="NU37" s="11" t="str">
        <f>IF(SUM(NB37,NF37)&gt;0,SUM(NB37,NF37),"")</f>
        <v/>
      </c>
      <c r="NV37" s="11" t="str">
        <f>IF(SUM(NA37:NB37,ND37:NF37,NH37)-NC37-NG37&gt;0,SUM(NA37:NB37,ND37:NF37,NH37)-NC37-NG37,"")</f>
        <v/>
      </c>
      <c r="NW37" s="11" t="str">
        <f>IF(SUM(NI37:NJ37,NL37)-NK37&gt;0,SUM(NI37:NJ37,NL37)-NK37,"")</f>
        <v/>
      </c>
      <c r="NX37" s="11" t="str">
        <f>IF(SUM(NB37,NF37,NJ37)&gt;0,SUM(NB37,NF37,NJ37),"")</f>
        <v/>
      </c>
      <c r="NY37" s="11" t="str">
        <f>IF(SUM(NV37,NW37)&gt;0,SUM(NV37,NW37),"")</f>
        <v/>
      </c>
      <c r="NZ37" s="11" t="str">
        <f>IF(SUM(NN37,NR37)&gt;0,SUM(NN37,NR37),"")</f>
        <v/>
      </c>
      <c r="OA37" s="11" t="str">
        <f>IF(SUM(NM37:NN37,NP37:NR37,NT37)-SUM(NO37,NS37)&gt;0,SUM(NM37:NN37,NP37:NR37,NT37)-SUM(NO37,NS37),"")</f>
        <v/>
      </c>
      <c r="OB37" s="11" t="str">
        <f>IF(SUM(NV37,NW37,OA37)&gt;0,SUM(NV37,NW37,OA37),"")</f>
        <v/>
      </c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40" t="str">
        <f>IF(SUM(OD37,OH37)&gt;0,SUM(OD37,OH37),"")</f>
        <v/>
      </c>
      <c r="OX37" s="40" t="str">
        <f>IF(SUM(OC37:OD37,OF37:OH37,OJ37)-OE37-OI37&gt;0,SUM(OC37:OD37,OF37:OH37,OJ37)-OE37-OI37,"")</f>
        <v/>
      </c>
      <c r="OY37" s="40" t="str">
        <f>IF(SUM(OK37:OL37,ON37)-OM37&gt;0,SUM(OK37:OL37,ON37)-OM37,"")</f>
        <v/>
      </c>
      <c r="OZ37" s="40" t="str">
        <f>IF(SUM(OD37,OH37,OL37)&gt;0,SUM(OD37,OH37,OL37),"")</f>
        <v/>
      </c>
      <c r="PA37" s="40" t="str">
        <f>IF(SUM(OX37,OY37)&gt;0,SUM(OX37,OY37),"")</f>
        <v/>
      </c>
      <c r="PB37" s="40" t="str">
        <f>IF(SUM(OP37,OT37)&gt;0,SUM(OP37,OT37),"")</f>
        <v/>
      </c>
      <c r="PC37" s="40" t="str">
        <f>IF(SUM(OO37:OP37,OR37:OT37,OV37)-SUM(OQ37,OU37)&gt;0,SUM(OO37:OP37,OR37:OT37,OV37)-SUM(OQ37,OU37),"")</f>
        <v/>
      </c>
      <c r="PD37" s="40" t="str">
        <f>IF(SUM(OX37,OY37,PC37)&gt;0,SUM(OX37,OY37,PC37),"")</f>
        <v/>
      </c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8"/>
      <c r="PX37" s="18"/>
      <c r="PY37" s="11" t="str">
        <f>IF(SUM(PF37,PJ37)&gt;0,SUM(PF37,PJ37),"")</f>
        <v/>
      </c>
      <c r="PZ37" s="11" t="str">
        <f>IF(SUM(PE37:PF37,PH37:PJ37,PL37)-PG37-PK37&gt;0,SUM(PE37:PF37,PH37:PJ37,PL37)-PG37-PK37,"")</f>
        <v/>
      </c>
      <c r="QA37" s="11" t="str">
        <f>IF(SUM(PM37:PN37,PP37)-PO37&gt;0,SUM(PM37:PN37,PP37)-PO37,"")</f>
        <v/>
      </c>
      <c r="QB37" s="11" t="str">
        <f>IF(SUM(PF37,PJ37,PN37)&gt;0,SUM(PF37,PJ37,PN37),"")</f>
        <v/>
      </c>
      <c r="QC37" s="11" t="str">
        <f>IF(SUM(PZ37,QA37)&gt;0,SUM(PZ37,QA37),"")</f>
        <v/>
      </c>
      <c r="QD37" s="11" t="str">
        <f>IF(SUM(PR37,PV37)&gt;0,SUM(PR37,PV37),"")</f>
        <v/>
      </c>
      <c r="QE37" s="11" t="str">
        <f>IF(SUM(PQ37:PR37,PT37:PV37,PX37)-SUM(PS37,PW37)&gt;0,SUM(PQ37:PR37,PT37:PV37,PX37)-SUM(PS37,PW37),"")</f>
        <v/>
      </c>
      <c r="QF37" s="11" t="str">
        <f>IF(SUM(PZ37,QA37,QE37)&gt;0,SUM(PZ37,QA37,QE37),"")</f>
        <v/>
      </c>
      <c r="QG37" s="22">
        <f>IF($CW37="P",CC37,(CC37+AZ37)/2)</f>
        <v>9.0500000000000007</v>
      </c>
      <c r="QH37" s="22">
        <f>IF($CW37="P",CD37,(CD37+BA37)/2)</f>
        <v>2.6</v>
      </c>
      <c r="QI37" s="22">
        <f>IF($CW37="P",CE37,(CE37+BB37)/2)</f>
        <v>0</v>
      </c>
      <c r="QJ37" s="22">
        <f>IF($CW37="P",CF37,(CF37+BC37)/2)</f>
        <v>0</v>
      </c>
      <c r="QK37" s="22">
        <f>IF($CW37="P",CG37,(CG37+BD37)/2)</f>
        <v>9</v>
      </c>
      <c r="QL37" s="22">
        <f>IF($CW37="P",CH37,(CH37+BE37)/2)</f>
        <v>2.8</v>
      </c>
      <c r="QM37" s="22">
        <f>IF($CW37="P",CI37,(CI37+BF37)/2)</f>
        <v>0.4</v>
      </c>
      <c r="QN37" s="22">
        <f>IF($CW37="P",CJ37,(CJ37+BG37)/2)</f>
        <v>0</v>
      </c>
      <c r="QO37" s="22">
        <f>IF($CW37="P",CK37,(CK37+BH37)/2)</f>
        <v>9.4</v>
      </c>
      <c r="QP37" s="22">
        <f>IF($CW37="P",CL37,(CL37+BI37)/2)</f>
        <v>2.15</v>
      </c>
      <c r="QQ37" s="22">
        <f>IF($CW37="P",CM37,(CM37+BJ37)/2)</f>
        <v>0</v>
      </c>
      <c r="QR37" s="22">
        <f>IF($CW37="P",CN37,(CN37+BK37)/2)</f>
        <v>0</v>
      </c>
      <c r="QS37" s="22">
        <f>IF($CW37="P",CO37,(CO37+BL37)/2)</f>
        <v>0</v>
      </c>
      <c r="QT37" s="22">
        <f>IF($CW37="P",CP37,(CP37+BM37)/2)</f>
        <v>0</v>
      </c>
      <c r="QU37" s="22">
        <f>IF($CW37="P",CQ37,(CQ37+BN37)/2)</f>
        <v>0</v>
      </c>
      <c r="QV37" s="22">
        <f>IF($CW37="P",CR37,(CR37+BO37)/2)</f>
        <v>0</v>
      </c>
      <c r="QW37" s="22">
        <f>IF($CW37="P",CS37,(CS37+BP37)/2)</f>
        <v>8.25</v>
      </c>
      <c r="QX37" s="22">
        <f>IF($CW37="P",CT37,(CT37+BQ37)/2)</f>
        <v>2.4</v>
      </c>
      <c r="QY37" s="22">
        <f>IF($CW37="P",CU37,(CU37+BR37)/2)</f>
        <v>0.1</v>
      </c>
      <c r="QZ37" s="22">
        <f>IF($CW37="P",CV37,(CV37+BS37)/2)</f>
        <v>0</v>
      </c>
      <c r="RA37" s="27" t="s">
        <v>46</v>
      </c>
      <c r="RB37" s="40">
        <f>IF(SUM(QH37,QL37)&gt;0,SUM(QH37,QL37),"")</f>
        <v>5.4</v>
      </c>
      <c r="RC37" s="40">
        <f>IF(SUM(QG37:QH37,QJ37:QL37,QN37)-QI37-QM37&gt;0,SUM(QG37:QH37,QJ37:QL37,QN37)-QI37-QM37,"")</f>
        <v>23.05</v>
      </c>
      <c r="RD37" s="40">
        <f>IF(SUM(QO37:QP37,QR37)-QQ37&gt;0,SUM(QO37:QP37,QR37)-QQ37,"")</f>
        <v>11.55</v>
      </c>
      <c r="RE37" s="40">
        <f>IF(SUM(QH37,QL37,QP37)&gt;0,SUM(QH37,QL37,QP37),"")</f>
        <v>7.5500000000000007</v>
      </c>
      <c r="RF37" s="40">
        <f>IF(SUM(RC37,RD37)&gt;0,SUM(RC37,RD37),"")</f>
        <v>34.6</v>
      </c>
      <c r="RG37" s="40">
        <f>IF(SUM(QT37,QX37)&gt;0,SUM(QT37,QX37),"")</f>
        <v>2.4</v>
      </c>
      <c r="RH37" s="40">
        <f>IF(SUM(QS37:QT37,QV37:QX37,QZ37)-SUM(QU37,QY37)&gt;0,SUM(QS37:QT37,QV37:QX37,QZ37)-SUM(QU37,QY37),"")</f>
        <v>10.55</v>
      </c>
      <c r="RI37" s="40">
        <f>IF(SUM(RC37,RD37,RH37)&gt;0,SUM(RC37,RD37,RH37),"")</f>
        <v>45.150000000000006</v>
      </c>
    </row>
    <row r="38" spans="1:477" x14ac:dyDescent="0.2">
      <c r="A38" s="4" t="str" cm="1">
        <f t="array" ref="A38">IF(AND(J38&lt;&gt;"",J38&lt;&gt;"No DD"),SUMPRODUCT((J$4:J$40&lt;&gt;"")*(J$4:J$40&lt;&gt;"No DD")*(F$4:F$40&gt;F38))+1,IF(J38="No DD",SUMPRODUCT((J$4:J$40="No DD")*(F$4:F$40&gt;F38))+1+SUMPRODUCT((J$4:J$40&lt;&gt;"")*(J$4:J$40&lt;&gt;"No DD")),""))</f>
        <v/>
      </c>
      <c r="B38" s="4" t="str" cm="1">
        <f t="array" ref="B38">IF(AND(J38&lt;&gt;"",J38&lt;&gt;"No DD",G38=""),SUMPRODUCT((J$4:J$40&lt;&gt;"")*(J$4:J$40&lt;&gt;"No DD")*(G$4:G$40="")*(F$4:F$40&gt;F38))+1,IF(J38="No DD",SUMPRODUCT((J$4:J$40="No DD")*(F$4:F$40&gt;F38)*(G$4:G$40=""))+1+SUMPRODUCT((J$4:J$40&lt;&gt;"")*(G$4:G$40="")*(J$4:J$40&lt;&gt;"No DD")),""))</f>
        <v/>
      </c>
      <c r="C38" s="5" t="s">
        <v>237</v>
      </c>
      <c r="D38" s="4" t="s">
        <v>6</v>
      </c>
      <c r="E38" s="4">
        <v>2006</v>
      </c>
      <c r="F38" s="9">
        <f>SUM(L38:T38)+SUM(L38:Q38)*0.0000001+SUM(L38)*0.0000000000001</f>
        <v>65.300006530004296</v>
      </c>
      <c r="H38" s="3" t="str">
        <f>IF(OR(AND(AR38&gt;=AY$42,AS38&gt;=AY$46,AR38&lt;&gt;"",AQ38=""),AND(AW38&gt;=AY$42,AX38&gt;=AY$46,AW38&lt;&gt;"",AQ38=""),AND(BU38&gt;=CB$42,BV38&gt;=CB$46,BU38&lt;&gt;"",BT38=""),AND(BZ38&gt;=CB$42,CA38&gt;=CB$46,BZ38&lt;&gt;"",BT38=""),AND(CX38&gt;=DE$42,CY38&gt;=DE$46,CX38&lt;&gt;"",CW38=""),AND(DC38&gt;=DE$42,DD38&gt;=DE$46,DC38&lt;&gt;""),AND(EC38&gt;=EJ$42,ED38&gt;=EJ$46,EC38&lt;&gt;""),AND(EH38&gt;=EJ$42,EI38&gt;=EJ$46,EH38&lt;&gt;""),AND(FE38&gt;=FL$42,FF38&gt;=FL$46,FE38&lt;&gt;""),AND(FJ38&gt;=FL$42,FK38&gt;=FL$46,FJ38&lt;&gt;""),AND(GG38&gt;=GN$42,GH38&gt;=GN$46,GG38&lt;&gt;""),AND(GL38&gt;=GN$42,GM38&gt;=GN$46,GL38&lt;&gt;""),AND(HI38&gt;=HP$42,HJ38&gt;=HP$46,HI38&lt;&gt;""),AND(HN38&gt;=HP$42,HO38&gt;=HP$46,HN38&lt;&gt;""),AND(IK38&gt;=IR$42,IL38&gt;=IR$46,IK38&lt;&gt;""),AND(IP38&gt;=IR$42,IQ38&gt;=IR$46,IP38&lt;&gt;""),AND(JM38&gt;=JT$42,JN38&gt;=JT$46,JM38&lt;&gt;""),AND(JR38&gt;=JT$42,JS38&gt;=JT$46,JR38&lt;&gt;""),AND(KO38&gt;=KV$42,KP38&gt;=KV$46,KO38&lt;&gt;""),AND(KT38&gt;=KV$42,KU38&gt;=KV$46,KT38&lt;&gt;""),AND(LQ38&gt;=LX$42,LR38&gt;=LX$46,LQ38&lt;&gt;""),AND(LV38&gt;=LX$42,LW38&gt;=LX$46,LV38&lt;&gt;""),AND(MS38&gt;=MZ$42,MT38&gt;=MZ$46,MS38&lt;&gt;""),AND(MX38&gt;=MZ$42,MY38&gt;=MZ$46,MX38&lt;&gt;""),AND(NU38&gt;=OB$42,NV38&gt;=OB$46,NU38&lt;&gt;""),AND(NZ38&gt;=OB$42,OA38&gt;=OB$46,NZ38&lt;&gt;""),AND(OW38&gt;=PD$42,OX38&gt;=PD$46,OW38&lt;&gt;""),AND(PB38&gt;=PD$42,PC38&gt;=PD$46,PB38&lt;&gt;""),AND(PY38&gt;=QF$42,PZ38&gt;=QF$46,PY38&lt;&gt;""),AND(QD38&gt;=QF$42,QE38&gt;=QF$46,QD38&lt;&gt;"")),"P","")</f>
        <v/>
      </c>
      <c r="I38" s="3" t="str">
        <f>IF(OR(AND(AS38&gt;=AY$46,AS38&lt;&gt;"",AQ38=""),AND(AX38&gt;=AY$46,AX38&lt;&gt;"",AQ38=""),AND(BV38&gt;=CB$46,BV38&lt;&gt;"",BT38=""),AND(CA38&gt;=CB$46,CA38&lt;&gt;"",BT38=""),AND(CY38&gt;=DE$46,CY38&lt;&gt;"",CW38=""),AND(DD38&gt;=DE$46,DD38&lt;&gt;"",CW38=""),AND(ED38&gt;=EJ$46,ED38&lt;&gt;""),AND(EI38&gt;=EJ$46,EI38&lt;&gt;""),AND(FF38&gt;=FL$46,FF38&lt;&gt;""),AND(FK38&gt;=FL$46,FK38&lt;&gt;""),AND(GH38&gt;=GN$46,GH38&lt;&gt;""),AND(GM38&gt;=GN$46,GM38&lt;&gt;""),AND(HJ38&gt;=HP$46,HJ38&lt;&gt;""),AND(HO38&gt;=HP$46,HO38&lt;&gt;""),AND(IL38&gt;=IR$46,IL38&lt;&gt;""),AND(IQ38&gt;=IR$46,IQ38&lt;&gt;""),AND(JN38&gt;=JT$46,JN38&lt;&gt;""),AND(JS38&gt;=JT$46,JS38&lt;&gt;""),AND(KP38&gt;=KV$46,KP38&lt;&gt;""),AND(KU38&gt;=KV$46,KU38&lt;&gt;""),AND(LR38&gt;=LX$46,LR38&lt;&gt;""),AND(LW38&gt;=LX$46,LW38&lt;&gt;""),AND(MT38&gt;=MZ$46,MT38&lt;&gt;""),AND(MY38&gt;=MZ$46,MY38&lt;&gt;""),AND(NV38&gt;=OB$46,NV38&lt;&gt;""),AND(OA38&gt;=OB$46,OA38&lt;&gt;""),AND(OX38&gt;=PD$46,OX38&lt;&gt;""),AND(PC38&gt;=PD$46,PC38&lt;&gt;""),AND(PZ38&gt;=QF$46,PZ38&lt;&gt;""),AND(QE38&gt;=QF$46,QE38&lt;&gt;"")),"P","")</f>
        <v/>
      </c>
      <c r="J38" s="36" t="str">
        <f>IF(AND(I38="P",H38=""),"No DD",IF(OR(AND(AU38&gt;=AY$45,AV38&gt;=AY$49,AU38&lt;&gt;"",AQ38=""),AND(BX38&gt;=CB$45,BY38&gt;=CB$49,BX38&lt;&gt;"",BT38=""),AND(DA38&gt;=DE$45,DB38&gt;=DE$49,DA38&lt;&gt;"",CW38=""),AND(EF38&gt;=EJ$45,EG38&gt;=EJ$49,EF38&lt;&gt;""),AND(FH38&gt;=FL$45,FI38&gt;=FL$49,FH38&lt;&gt;""),AND(GJ38&gt;=GN$45,GK38&gt;=GN$49,GJ38&lt;&gt;""),AND(HL38&gt;=HP$45,HM38&gt;=HP$49,HL38&lt;&gt;""),AND(IN38&gt;=IR$45,IO38&gt;=IR$49,IN38&lt;&gt;""),AND(JP38&gt;=JT$45,JQ38&gt;=JT$49,JP38&lt;&gt;""),AND(KR38&gt;=KV$45,KS38&gt;=KV$49,KR38&lt;&gt;""),AND(LT38&gt;=LX$45,LU38&gt;=LX$49,LT38&lt;&gt;""),AND(MV38&gt;=MZ$45,MW38&gt;=MZ$49,MV38&lt;&gt;""),AND(NX38&gt;=OB$45,NY38&gt;=OB$49,NX38&lt;&gt;""),AND(OZ38&gt;=PD$45,PA38&gt;=PD$49,OZ38&lt;&gt;""),AND(QB38&gt;=QF$45,QC38&gt;=QF$49,QB38&lt;&gt;"")),"Merit",IF(OR(AND(AU38&gt;=AY$44,AV38&gt;=AY$48,AU38&lt;&gt;"",AQ38=""),AND(BX38&gt;=CB$44,BY38&gt;=CB$48,BX38&lt;&gt;"",BT38=""),AND(DA38&gt;=DE$44,DB38&gt;=DE$48,DA38&lt;&gt;"",CW38=""),AND(EF38&gt;=EJ$44,EG38&gt;=EJ$48,EF38&lt;&gt;""),AND(FH38&gt;=FL$44,FI38&gt;=FL$48,FH38&lt;&gt;""),AND(GJ38&gt;=GN$44,GK38&gt;=GN$48,GJ38&lt;&gt;""),AND(HL38&gt;=HP$44,HM38&gt;=HP$48,HL38&lt;&gt;""),AND(IN38&gt;=IR$44,IO38&gt;=IR$48,IN38&lt;&gt;""),AND(JP38&gt;=JT$44,JQ38&gt;=JT$48,JP38&lt;&gt;""),AND(KR38&gt;=KV$44,KS38&gt;=KV$48,KR38&lt;&gt;""),AND(LT38&gt;=LX$44,LU38&gt;=LX$48,LT38&lt;&gt;""),AND(MV38&gt;=MZ$44,MW38&gt;=MZ$48,MV38&lt;&gt;""),AND(NX38&gt;=OB$44,NY38&gt;=OB$48,NX38&lt;&gt;""),AND(OZ38&gt;=PD$44,PA38&gt;=PD$48,OZ38&lt;&gt;""),AND(QB38&gt;=QF$44,QC38&gt;=QF$48,QB38&lt;&gt;"")),"Excellence",IF(K38="P","Worlds Team",IF(H38="P","National Team","")))))</f>
        <v/>
      </c>
      <c r="K38" s="3" t="str">
        <f>IF(OR(AND(AU38&gt;=AY$43,AV38&gt;=AY$47,AU38&lt;&gt;"",AQ38=""),AND(BX38&gt;=CB$43,BY38&gt;=CB$47,BX38&lt;&gt;"",BT38=""),AND(DA38&gt;=DE$43,DB38&gt;=DE$47,DA38&lt;&gt;"",CW38=""),AND(EF38&gt;=EJ$43,EG38&gt;=EJ$47,EF38&lt;&gt;""),AND(FH38&gt;=FL$43,FI38&gt;=FL$47,FH38&lt;&gt;""),AND(GJ38&gt;=GN$43,GK38&gt;=GN$47,GJ38&lt;&gt;""),AND(HL38&gt;=HP$43,HM38&gt;=HP$47,HL38&lt;&gt;""),AND(IN38&gt;=IR$43,IO38&gt;=IR$47,IN38&lt;&gt;""),AND(JP38&gt;=JT$43,JQ38&gt;=JT$47,JP38&lt;&gt;""),AND(KR38&gt;=KV$43,KS38&gt;=KV$47,KR38&lt;&gt;""),AND(LT38&gt;=LX$43,LU38&gt;=LX$47,LT38&lt;&gt;""),AND(MV38&gt;=MZ$43,MW38&gt;=MZ$47,MV38&lt;&gt;""),AND(NX38&gt;=OB$43,NY38&gt;=OB$47,NX38&lt;&gt;""),AND(OZ38&gt;=PD$43,PA38&gt;=PD$47,OZ38&lt;&gt;""),AND(QB38&gt;=QF$43,QC38&gt;=QF$47,QB38&lt;&gt;"")),"P","")</f>
        <v/>
      </c>
      <c r="L38" s="8">
        <f>IF(COUNT(AS38,BV38,CY38)&gt;0,LARGE((AS38,BV38,CY38),1),0)</f>
        <v>42.900000000000006</v>
      </c>
      <c r="M38" s="8" t="str">
        <f>IF(L38=0,"",IF(L38=CY38,$CC$1,IF(L38=BV38,$AZ$1,IF(L38=AS38,$W$1,""))))</f>
        <v>2024 Nationals</v>
      </c>
      <c r="N38" s="8">
        <f>IF(COUNT(AS38,BV38,CY38)&gt;1,LARGE((AS38,BV38,CY38),2),0)</f>
        <v>0</v>
      </c>
      <c r="O38" s="8" t="str">
        <f>IF(N38=0,"",IF(N38=CY38,$CC$1,IF(N38=BV38,$AZ$1,IF(N38=AS38,$W$1,""))))</f>
        <v/>
      </c>
      <c r="P38" s="8">
        <f>IF(COUNT(AT38,BW38,CZ38)&gt;0,LARGE((AT38,BW38,CZ38),1),0)</f>
        <v>22.4</v>
      </c>
      <c r="Q38" s="8" t="str">
        <f>IF(P38=0,"",IF(P38=CZ38,$CC$1,IF(P38=BW38,$AZ$1,IF(P38=AT38,$W$1,""))))</f>
        <v>2024 Nationals</v>
      </c>
      <c r="R38" s="8">
        <f>IF(MAX(AX38,CA38,DD38)&gt;0,MAX(AX38,CA38,DD38),0)</f>
        <v>0</v>
      </c>
      <c r="S38" s="8" t="str">
        <f>IF(R38=0,"",IF(R38=DD38,$CC$1,IF(R38=CA38,$AZ$1,IF(R38=AX38,$W$1,""))))</f>
        <v/>
      </c>
      <c r="T38" s="8" t="str">
        <f>IF(MAX(DF38:DH38)&gt;0,MAX(DF38:DH38),"")</f>
        <v/>
      </c>
      <c r="U38" s="11" t="str">
        <f>IF(T38="","",IF(T38=DF38,"("&amp;DF$2&amp;")",IF(T38=DG38,"("&amp;DG$2&amp;")",IF(T38=DH38,"("&amp;DH$2&amp;")"))))</f>
        <v/>
      </c>
      <c r="V38" s="8" t="str">
        <f>IF(T38="","",IF(T38=DF38,IF(T38+IF(N38="",0,N38)=PZ38,$PE$1,IF(T38+IF(N38="",0,N38)=OX38,$OC$1,IF(T38+IF(N38="",0,N38)=NV38,$NA$1,IF(T38+IF(N38="",0,N38)=MT38,$LY$1,IF(T38+IF(N38="",0,N38)=LR38,$KW$1,IF(T38+IF(N38="",0,N38)=KP38,$JU$1,IF(T38+IF(N38="",0,N38)=JN38,$IS$1,IF(T38+IF(N38="",0,N38)=IL38,$HQ$1,IF(T38+IF(N38="",0,N38)=HJ38,$GO$1,IF(T38+IF(N38="",0,N38)=GH38,$FM$1,IF(T38+IF(N38="",0,N38)=FF38,$EK$1,IF(T38+IF(N38="",0,N38)=ED38,$DI$1)))))))))))),IF(T38=DG38,IF(T38+IF(P38="",0,P38)=QA38,$PE$1,IF(T38+IF(P38="",0,P38)=OY38,$OC$1,IF(T38+IF(P38="",0,P38)=NW38,$NA$1,IF(T38+IF(P38="",0,P38)=MU38,$LY$1,IF(T38+IF(P38="",0,P38)=LS38,$KW$1,IF(T38+IF(P38="",0,P38)=KQ38,$JU$1,IF(T38+IF(P38="",0,P38)=JO38,$IS$1,IF(T38+IF(P38="",0,P38)=IM38,$HQ$1,IF(T38+IF(P38="",0,P38)=HK38,$GO$1,IF(T38+IF(P38="",0,P38)=GI38,$FM$1,IF(T38+IF(P38="",0,P38)=FG38,$EK$1,IF(T38+IF(P38="",0,P38)=EE38,$DI$1)))))))))))),IF(T38=DH38,IF(T38+IF(R38="",0,R38)=QE38,$PE$1,IF(T38+IF(R38="",0,R38)=PC38,$OC$1,IF(T38+IF(R38="",0,R38)=OA38,$NA$1,IF(T38+IF(R38="",0,R38)=MY38,$LY$1,IF(T38+IF(R38="",0,R38)=LW38,$KW$1,IF(T38+IF(R38="",0,R38)=KU38,$JU$1,IF(T38+IF(R38="",0,R38)=JS38,$IS$1,IF(T38+IF(R38="",0,R38)=IQ38,$HQ$1,IF(T38+IF(R38="",0,R38)=HO38,$GO$1,IF(T38+IF(R38="",0,R38)=GM38,$FM$1,IF(T38+IF(R38="",0,R38)=FK38,$EK$1,IF(T38+IF(R38="",0,R38)=EI38,$DI$1))))))))))))))))</f>
        <v/>
      </c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27"/>
      <c r="AR38" s="40" t="str">
        <f>IF(SUM(X38,AB38)&gt;0,SUM(X38,AB38),"")</f>
        <v/>
      </c>
      <c r="AS38" s="40" t="str">
        <f>IF(SUM(W38:X38,Z38:AB38,AD38)-Y38-AC38&gt;0,SUM(W38:X38,Z38:AB38,AD38)-Y38-AC38,"")</f>
        <v/>
      </c>
      <c r="AT38" s="40" t="str">
        <f>IF(SUM(AE38:AF38,AH38)-AG38&gt;0,SUM(AE38:AF38,AH38)-AG38,"")</f>
        <v/>
      </c>
      <c r="AU38" s="40" t="str">
        <f>IF(SUM(X38,AB38,AF38)&gt;0,SUM(X38,AB38,AF38),"")</f>
        <v/>
      </c>
      <c r="AV38" s="40" t="str">
        <f>IF(SUM(AS38,AT38)&gt;0,SUM(AS38,AT38),"")</f>
        <v/>
      </c>
      <c r="AW38" s="40" t="str">
        <f>IF(SUM(AJ38,AN38)&gt;0,SUM(AJ38,AN38),"")</f>
        <v/>
      </c>
      <c r="AX38" s="40" t="str">
        <f>IF(SUM(AI38:AJ38,AL38:AN38,AP38)-SUM(AK38,AO38)&gt;0,SUM(AI38:AJ38,AL38:AN38,AP38)-SUM(AK38,AO38),"")</f>
        <v/>
      </c>
      <c r="AY38" s="40" t="str">
        <f>IF(SUM(AS38,AT38,AX38)&gt;0,SUM(AS38,AT38,AX38),"")</f>
        <v/>
      </c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28"/>
      <c r="BU38" s="11" t="str">
        <f>IF(SUM(BA38,BE38)&gt;0,SUM(BA38,BE38),"")</f>
        <v/>
      </c>
      <c r="BV38" s="11" t="str">
        <f>IF(SUM(AZ38:BA38,BC38:BE38,BG38)-BB38-BF38&gt;0,SUM(AZ38:BA38,BC38:BE38,BG38)-BB38-BF38,"")</f>
        <v/>
      </c>
      <c r="BW38" s="11" t="str">
        <f>IF(SUM(BH38:BI38,BK38)-BJ38&gt;0,SUM(BH38:BI38,BK38)-BJ38,"")</f>
        <v/>
      </c>
      <c r="BX38" s="11" t="str">
        <f>IF(SUM(BA38,BE38,BI38)&gt;0,SUM(BA38,BE38,BI38),"")</f>
        <v/>
      </c>
      <c r="BY38" s="11" t="str">
        <f>IF(SUM(BV38,BW38)&gt;0,SUM(BV38,BW38),"")</f>
        <v/>
      </c>
      <c r="BZ38" s="11" t="str">
        <f>IF(SUM(BM38,BQ38)&gt;0,SUM(BM38,BQ38),"")</f>
        <v/>
      </c>
      <c r="CA38" s="11" t="str">
        <f>IF(SUM(BL38:BM38,BO38:BQ38,BS38)-SUM(BN38,BR38)&gt;0,SUM(BL38:BM38,BO38:BQ38,BS38)-SUM(BN38,BR38),"")</f>
        <v/>
      </c>
      <c r="CB38" s="11" t="str">
        <f>IF(SUM(BV38,BW38,CA38)&gt;0,SUM(BV38,BW38,CA38),"")</f>
        <v/>
      </c>
      <c r="CC38" s="19">
        <v>18.8</v>
      </c>
      <c r="CD38" s="19">
        <v>3.5</v>
      </c>
      <c r="CE38" s="19">
        <v>0</v>
      </c>
      <c r="CF38" s="19">
        <v>0</v>
      </c>
      <c r="CG38" s="19">
        <v>16.600000000000001</v>
      </c>
      <c r="CH38" s="19">
        <v>4.8</v>
      </c>
      <c r="CI38" s="19">
        <v>0.8</v>
      </c>
      <c r="CJ38" s="19">
        <v>0</v>
      </c>
      <c r="CK38" s="19">
        <v>18.2</v>
      </c>
      <c r="CL38" s="19">
        <v>4.8</v>
      </c>
      <c r="CM38" s="19">
        <v>0.6</v>
      </c>
      <c r="CN38" s="19">
        <v>0</v>
      </c>
      <c r="CO38" s="19"/>
      <c r="CP38" s="19"/>
      <c r="CQ38" s="19"/>
      <c r="CR38" s="19"/>
      <c r="CS38" s="19"/>
      <c r="CT38" s="19"/>
      <c r="CU38" s="19"/>
      <c r="CV38" s="19"/>
      <c r="CW38" s="27"/>
      <c r="CX38" s="40">
        <f>IF(SUM(CD38,CH38)&gt;0,SUM(CD38,CH38),"")</f>
        <v>8.3000000000000007</v>
      </c>
      <c r="CY38" s="40">
        <f>IF(SUM(CC38:CD38,CF38:CH38,CJ38)-CE38-CI38&gt;0,SUM(CC38:CD38,CF38:CH38,CJ38)-CE38-CI38,"")</f>
        <v>42.900000000000006</v>
      </c>
      <c r="CZ38" s="40">
        <f>IF(SUM(CK38:CL38,CN38)-CM38&gt;0,SUM(CK38:CL38,CN38)-CM38,"")</f>
        <v>22.4</v>
      </c>
      <c r="DA38" s="40">
        <f>IF(SUM(CD38,CH38,CL38)&gt;0,SUM(CD38,CH38,CL38),"")</f>
        <v>13.100000000000001</v>
      </c>
      <c r="DB38" s="40">
        <f>IF(SUM(CY38,CZ38)&gt;0,SUM(CY38,CZ38),"")</f>
        <v>65.300000000000011</v>
      </c>
      <c r="DC38" s="40" t="str">
        <f>IF(SUM(CP38,CT38)&gt;0,SUM(CP38,CT38),"")</f>
        <v/>
      </c>
      <c r="DD38" s="40" t="str">
        <f>IF(SUM(CO38:CP38,CR38:CT38,CV38)-SUM(CQ38,CU38)&gt;0,SUM(CO38:CP38,CR38:CT38,CV38)-SUM(CQ38,CU38),"")</f>
        <v/>
      </c>
      <c r="DE38" s="40">
        <f>IF(SUM(CY38,CZ38,DD38)&gt;0,SUM(CY38,CZ38,DD38),"")</f>
        <v>65.300000000000011</v>
      </c>
      <c r="DF38" s="50" t="str">
        <f>IF(MAX(ED38,FF38,GH38,HJ38,IL38,JN38,KP38,LR38,MT38,NV38,OX38,PZ38)-IF(N38="",0,N38)&gt;0.001,MAX(ED38,FF38,GH38,HJ38,IL38,JN38,KP38,LR38,MT38,NV38,OX38,PZ38)-IF(N38="",0,N38),"")</f>
        <v/>
      </c>
      <c r="DG38" s="50" t="str">
        <f>IF(MAX(EE38,FG38,GI38,HK38,IM38,JO38,KQ38,LS38,MU38,NW38,OY38,QA38)-IF(P38="",0,P38)&gt;0.001,MAX(EE38,FG38,GI38,HK38,IM38,JO38,KQ38,LS38,MU38,NW38,OY38,QA38)-IF(P38="",0,P38),"")</f>
        <v/>
      </c>
      <c r="DH38" s="50" t="str">
        <f>IF(MAX(EI38,FK38,GM38,HO38,IQ38,JS38,KU38,LW38,MY38,OA38,PC38,QE38)-IF(R38="",0,R38)&gt;0.001,MAX(EI38,FK38,GM38,HO38,IQ38,JS38,KU38,LW38,MY38,OA38,PC38,QE38)-IF(R38="",0,R38),"")</f>
        <v/>
      </c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40" t="str">
        <f>IF(SUM(DJ38,DN38)&gt;0,SUM(DJ38,DN38),"")</f>
        <v/>
      </c>
      <c r="ED38" s="40" t="str">
        <f>IF(SUM(DI38:DJ38,DL38:DN38,DP38)-DK38-DO38&gt;0,SUM(DI38:DJ38,DL38:DN38,DP38)-DK38-DO38,"")</f>
        <v/>
      </c>
      <c r="EE38" s="40" t="str">
        <f>IF(SUM(DQ38:DR38,DT38)-DS38&gt;0,SUM(DQ38:DR38,DT38)-DS38,"")</f>
        <v/>
      </c>
      <c r="EF38" s="40" t="str">
        <f>IF(SUM(DJ38,DN38,DR38)&gt;0,SUM(DJ38,DN38,DR38),"")</f>
        <v/>
      </c>
      <c r="EG38" s="40" t="str">
        <f>IF(SUM(ED38,EE38)&gt;0,SUM(ED38,EE38),"")</f>
        <v/>
      </c>
      <c r="EH38" s="40" t="str">
        <f>IF(SUM(DV38,DZ38)&gt;0,SUM(DV38,DZ38),"")</f>
        <v/>
      </c>
      <c r="EI38" s="40" t="str">
        <f>IF(SUM(DU38:DV38,DX38:DZ38,EB38)-SUM(DW38,EA38)&gt;0,SUM(DU38:DV38,DX38:DZ38,EB38)-SUM(DW38,EA38),"")</f>
        <v/>
      </c>
      <c r="EJ38" s="40" t="str">
        <f>IF(SUM(ED38,EE38,EI38)&gt;0,SUM(ED38,EE38,EI38),"")</f>
        <v/>
      </c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1" t="str">
        <f>IF(SUM(EL38,EP38)&gt;0,SUM(EL38,EP38),"")</f>
        <v/>
      </c>
      <c r="FF38" s="11" t="str">
        <f>IF(SUM(EK38:EL38,EN38:EP38,ER38)-EM38-EQ38&gt;0,SUM(EK38:EL38,EN38:EP38,ER38)-EM38-EQ38,"")</f>
        <v/>
      </c>
      <c r="FG38" s="11" t="str">
        <f>IF(SUM(ES38:ET38,EV38)-EU38&gt;0,SUM(ES38:ET38,EV38)-EU38,"")</f>
        <v/>
      </c>
      <c r="FH38" s="11" t="str">
        <f>IF(SUM(EL38,EP38,ET38)&gt;0,SUM(EL38,EP38,ET38),"")</f>
        <v/>
      </c>
      <c r="FI38" s="11" t="str">
        <f>IF(SUM(FF38,FG38)&gt;0,SUM(FF38,FG38),"")</f>
        <v/>
      </c>
      <c r="FJ38" s="11" t="str">
        <f>IF(SUM(EX38,FB38)&gt;0,SUM(EX38,FB38),"")</f>
        <v/>
      </c>
      <c r="FK38" s="11" t="str">
        <f>IF(SUM(EW38:EX38,EZ38:FB38,FD38)-SUM(EY38,FC38)&gt;0,SUM(EW38:EX38,EZ38:FB38,FD38)-SUM(EY38,FC38),"")</f>
        <v/>
      </c>
      <c r="FL38" s="11" t="str">
        <f>IF(SUM(FF38,FG38,FK38)&gt;0,SUM(FF38,FG38,FK38),"")</f>
        <v/>
      </c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40" t="str">
        <f>IF(SUM(FN38,FR38)&gt;0,SUM(FN38,FR38),"")</f>
        <v/>
      </c>
      <c r="GH38" s="40" t="str">
        <f>IF(SUM(FM38:FN38,FP38:FR38,FT38)-FO38-FS38&gt;0,SUM(FM38:FN38,FP38:FR38,FT38)-FO38-FS38,"")</f>
        <v/>
      </c>
      <c r="GI38" s="40" t="str">
        <f>IF(SUM(FU38:FV38,FX38)-FW38&gt;0,SUM(FU38:FV38,FX38)-FW38,"")</f>
        <v/>
      </c>
      <c r="GJ38" s="40" t="str">
        <f>IF(SUM(FN38,FR38,FV38)&gt;0,SUM(FN38,FR38,FV38),"")</f>
        <v/>
      </c>
      <c r="GK38" s="40" t="str">
        <f>IF(SUM(GH38,GI38)&gt;0,SUM(GH38,GI38),"")</f>
        <v/>
      </c>
      <c r="GL38" s="40" t="str">
        <f>IF(SUM(FZ38,GD38)&gt;0,SUM(FZ38,GD38),"")</f>
        <v/>
      </c>
      <c r="GM38" s="40" t="str">
        <f>IF(SUM(FY38:FZ38,GB38:GD38,GF38)-SUM(GA38,GE38)&gt;0,SUM(FY38:FZ38,GB38:GD38,GF38)-SUM(GA38,GE38),"")</f>
        <v/>
      </c>
      <c r="GN38" s="40" t="str">
        <f>IF(SUM(GH38,GI38,GM38)&gt;0,SUM(GH38,GI38,GM38),"")</f>
        <v/>
      </c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8"/>
      <c r="HH38" s="18"/>
      <c r="HI38" s="11" t="str">
        <f>IF(SUM(GP38,GT38)&gt;0,SUM(GP38,GT38),"")</f>
        <v/>
      </c>
      <c r="HJ38" s="11" t="str">
        <f>IF(SUM(GO38:GP38,GR38:GT38,GV38)-GQ38-GU38&gt;0,SUM(GO38:GP38,GR38:GT38,GV38)-GQ38-GU38,"")</f>
        <v/>
      </c>
      <c r="HK38" s="11" t="str">
        <f>IF(SUM(GW38:GX38,GZ38)-GY38&gt;0,SUM(GW38:GX38,GZ38)-GY38,"")</f>
        <v/>
      </c>
      <c r="HL38" s="11" t="str">
        <f>IF(SUM(GP38,GT38,GX38)&gt;0,SUM(GP38,GT38,GX38),"")</f>
        <v/>
      </c>
      <c r="HM38" s="11" t="str">
        <f>IF(SUM(HJ38,HK38)&gt;0,SUM(HJ38,HK38),"")</f>
        <v/>
      </c>
      <c r="HN38" s="11" t="str">
        <f>IF(SUM(HB38,HF38)&gt;0,SUM(HB38,HF38),"")</f>
        <v/>
      </c>
      <c r="HO38" s="11" t="str">
        <f>IF(SUM(HA38:HB38,HD38:HF38,HH38)-SUM(HC38,HG38)&gt;0,SUM(HA38:HB38,HD38:HF38,HH38)-SUM(HC38,HG38),"")</f>
        <v/>
      </c>
      <c r="HP38" s="11" t="str">
        <f>IF(SUM(HJ38,HK38,HO38)&gt;0,SUM(HJ38,HK38,HO38),"")</f>
        <v/>
      </c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17"/>
      <c r="IJ38" s="17"/>
      <c r="IK38" s="40" t="str">
        <f>IF(SUM(HR38,HV38)&gt;0,SUM(HR38,HV38),"")</f>
        <v/>
      </c>
      <c r="IL38" s="40" t="str">
        <f>IF(SUM(HQ38:HR38,HT38:HV38,HX38)-HS38-HW38&gt;0,SUM(HQ38:HR38,HT38:HV38,HX38)-HS38-HW38,"")</f>
        <v/>
      </c>
      <c r="IM38" s="40" t="str">
        <f>IF(SUM(HY38:HZ38,IB38)-IA38&gt;0,SUM(HY38:HZ38,IB38)-IA38,"")</f>
        <v/>
      </c>
      <c r="IN38" s="40" t="str">
        <f>IF(SUM(HR38,HV38,HZ38)&gt;0,SUM(HR38,HV38,HZ38),"")</f>
        <v/>
      </c>
      <c r="IO38" s="40" t="str">
        <f>IF(SUM(IL38,IM38)&gt;0,SUM(IL38,IM38),"")</f>
        <v/>
      </c>
      <c r="IP38" s="40" t="str">
        <f>IF(SUM(ID38,IH38)&gt;0,SUM(ID38,IH38),"")</f>
        <v/>
      </c>
      <c r="IQ38" s="40" t="str">
        <f>IF(SUM(IC38:ID38,IF38:IH38,IJ38)-SUM(IE38,II38)&gt;0,SUM(IC38:ID38,IF38:IH38,IJ38)-SUM(IE38,II38),"")</f>
        <v/>
      </c>
      <c r="IR38" s="40" t="str">
        <f>IF(SUM(IL38,IM38,IQ38)&gt;0,SUM(IL38,IM38,IQ38),"")</f>
        <v/>
      </c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8"/>
      <c r="JL38" s="18"/>
      <c r="JM38" s="11" t="str">
        <f>IF(SUM(IT38,IX38)&gt;0,SUM(IT38,IX38),"")</f>
        <v/>
      </c>
      <c r="JN38" s="11" t="str">
        <f>IF(SUM(IS38:IT38,IV38:IX38,IZ38)-IU38-IY38&gt;0,SUM(IS38:IT38,IV38:IX38,IZ38)-IU38-IY38,"")</f>
        <v/>
      </c>
      <c r="JO38" s="11" t="str">
        <f>IF(SUM(JA38:JB38,JD38)-JC38&gt;0,SUM(JA38:JB38,JD38)-JC38,"")</f>
        <v/>
      </c>
      <c r="JP38" s="11" t="str">
        <f>IF(SUM(IT38,IX38,JB38)&gt;0,SUM(IT38,IX38,JB38),"")</f>
        <v/>
      </c>
      <c r="JQ38" s="11" t="str">
        <f>IF(SUM(JN38,JO38)&gt;0,SUM(JN38,JO38),"")</f>
        <v/>
      </c>
      <c r="JR38" s="11" t="str">
        <f>IF(SUM(JF38,JJ38)&gt;0,SUM(JF38,JJ38),"")</f>
        <v/>
      </c>
      <c r="JS38" s="11" t="str">
        <f>IF(SUM(JE38:JF38,JH38:JJ38,JL38)-SUM(JG38,JK38)&gt;0,SUM(JE38:JF38,JH38:JJ38,JL38)-SUM(JG38,JK38),"")</f>
        <v/>
      </c>
      <c r="JT38" s="11" t="str">
        <f>IF(SUM(JN38,JO38,JS38)&gt;0,SUM(JN38,JO38,JS38),"")</f>
        <v/>
      </c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17"/>
      <c r="KN38" s="17"/>
      <c r="KO38" s="40" t="str">
        <f>IF(SUM(JV38,JZ38)&gt;0,SUM(JV38,JZ38),"")</f>
        <v/>
      </c>
      <c r="KP38" s="40" t="str">
        <f>IF(SUM(JU38:JV38,JX38:JZ38,KB38)-JW38-KA38&gt;0,SUM(JU38:JV38,JX38:JZ38,KB38)-JW38-KA38,"")</f>
        <v/>
      </c>
      <c r="KQ38" s="40" t="str">
        <f>IF(SUM(KC38:KD38,KF38)-KE38&gt;0,SUM(KC38:KD38,KF38)-KE38,"")</f>
        <v/>
      </c>
      <c r="KR38" s="40" t="str">
        <f>IF(SUM(JV38,JZ38,KD38)&gt;0,SUM(JV38,JZ38,KD38),"")</f>
        <v/>
      </c>
      <c r="KS38" s="40" t="str">
        <f>IF(SUM(KP38,KQ38)&gt;0,SUM(KP38,KQ38),"")</f>
        <v/>
      </c>
      <c r="KT38" s="40" t="str">
        <f>IF(SUM(KH38,KL38)&gt;0,SUM(KH38,KL38),"")</f>
        <v/>
      </c>
      <c r="KU38" s="40" t="str">
        <f>IF(SUM(KG38:KH38,KJ38:KL38,KN38)-SUM(KI38,KM38)&gt;0,SUM(KG38:KH38,KJ38:KL38,KN38)-SUM(KI38,KM38),"")</f>
        <v/>
      </c>
      <c r="KV38" s="40" t="str">
        <f>IF(SUM(KP38,KQ38,KU38)&gt;0,SUM(KP38,KQ38,KU38),"")</f>
        <v/>
      </c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8"/>
      <c r="LP38" s="18"/>
      <c r="LQ38" s="11" t="str">
        <f>IF(SUM(KX38,LB38)&gt;0,SUM(KX38,LB38),"")</f>
        <v/>
      </c>
      <c r="LR38" s="11" t="str">
        <f>IF(SUM(KW38:KX38,KZ38:LB38,LD38)-KY38-LC38&gt;0,SUM(KW38:KX38,KZ38:LB38,LD38)-KY38-LC38,"")</f>
        <v/>
      </c>
      <c r="LS38" s="11" t="str">
        <f>IF(SUM(LE38:LF38,LH38)-LG38&gt;0,SUM(LE38:LF38,LH38)-LG38,"")</f>
        <v/>
      </c>
      <c r="LT38" s="11" t="str">
        <f>IF(SUM(KX38,LB38,LF38)&gt;0,SUM(KX38,LB38,LF38),"")</f>
        <v/>
      </c>
      <c r="LU38" s="11" t="str">
        <f>IF(SUM(LR38,LS38)&gt;0,SUM(LR38,LS38),"")</f>
        <v/>
      </c>
      <c r="LV38" s="11" t="str">
        <f>IF(SUM(LJ38,LN38)&gt;0,SUM(LJ38,LN38),"")</f>
        <v/>
      </c>
      <c r="LW38" s="11" t="str">
        <f>IF(SUM(LI38:LJ38,LL38:LN38,LP38)-SUM(LK38,LO38)&gt;0,SUM(LI38:LJ38,LL38:LN38,LP38)-SUM(LK38,LO38),"")</f>
        <v/>
      </c>
      <c r="LX38" s="11" t="str">
        <f>IF(SUM(LR38,LS38,LW38)&gt;0,SUM(LR38,LS38,LW38),"")</f>
        <v/>
      </c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17"/>
      <c r="MR38" s="17"/>
      <c r="MS38" s="40" t="str">
        <f>IF(SUM(LZ38,MD38)&gt;0,SUM(LZ38,MD38),"")</f>
        <v/>
      </c>
      <c r="MT38" s="40" t="str">
        <f>IF(SUM(LY38:LZ38,MB38:MD38,MF38)-MA38-ME38&gt;0,SUM(LY38:LZ38,MB38:MD38,MF38)-MA38-ME38,"")</f>
        <v/>
      </c>
      <c r="MU38" s="40" t="str">
        <f>IF(SUM(MG38:MH38,MJ38)-MI38&gt;0,SUM(MG38:MH38,MJ38)-MI38,"")</f>
        <v/>
      </c>
      <c r="MV38" s="40" t="str">
        <f>IF(SUM(LZ38,MD38,MH38)&gt;0,SUM(LZ38,MD38,MH38),"")</f>
        <v/>
      </c>
      <c r="MW38" s="40" t="str">
        <f>IF(SUM(MT38,MU38)&gt;0,SUM(MT38,MU38),"")</f>
        <v/>
      </c>
      <c r="MX38" s="40" t="str">
        <f>IF(SUM(ML38,MP38)&gt;0,SUM(ML38,MP38),"")</f>
        <v/>
      </c>
      <c r="MY38" s="40" t="str">
        <f>IF(SUM(MK38:ML38,MN38:MP38,MR38)-SUM(MM38,MQ38)&gt;0,SUM(MK38:ML38,MN38:MP38,MR38)-SUM(MM38,MQ38),"")</f>
        <v/>
      </c>
      <c r="MZ38" s="40" t="str">
        <f>IF(SUM(MT38,MU38,MY38)&gt;0,SUM(MT38,MU38,MY38),"")</f>
        <v/>
      </c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8"/>
      <c r="NT38" s="18"/>
      <c r="NU38" s="11" t="str">
        <f>IF(SUM(NB38,NF38)&gt;0,SUM(NB38,NF38),"")</f>
        <v/>
      </c>
      <c r="NV38" s="11" t="str">
        <f>IF(SUM(NA38:NB38,ND38:NF38,NH38)-NC38-NG38&gt;0,SUM(NA38:NB38,ND38:NF38,NH38)-NC38-NG38,"")</f>
        <v/>
      </c>
      <c r="NW38" s="11" t="str">
        <f>IF(SUM(NI38:NJ38,NL38)-NK38&gt;0,SUM(NI38:NJ38,NL38)-NK38,"")</f>
        <v/>
      </c>
      <c r="NX38" s="11" t="str">
        <f>IF(SUM(NB38,NF38,NJ38)&gt;0,SUM(NB38,NF38,NJ38),"")</f>
        <v/>
      </c>
      <c r="NY38" s="11" t="str">
        <f>IF(SUM(NV38,NW38)&gt;0,SUM(NV38,NW38),"")</f>
        <v/>
      </c>
      <c r="NZ38" s="11" t="str">
        <f>IF(SUM(NN38,NR38)&gt;0,SUM(NN38,NR38),"")</f>
        <v/>
      </c>
      <c r="OA38" s="11" t="str">
        <f>IF(SUM(NM38:NN38,NP38:NR38,NT38)-SUM(NO38,NS38)&gt;0,SUM(NM38:NN38,NP38:NR38,NT38)-SUM(NO38,NS38),"")</f>
        <v/>
      </c>
      <c r="OB38" s="11" t="str">
        <f>IF(SUM(NV38,NW38,OA38)&gt;0,SUM(NV38,NW38,OA38),"")</f>
        <v/>
      </c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17"/>
      <c r="OV38" s="17"/>
      <c r="OW38" s="40" t="str">
        <f>IF(SUM(OD38,OH38)&gt;0,SUM(OD38,OH38),"")</f>
        <v/>
      </c>
      <c r="OX38" s="40" t="str">
        <f>IF(SUM(OC38:OD38,OF38:OH38,OJ38)-OE38-OI38&gt;0,SUM(OC38:OD38,OF38:OH38,OJ38)-OE38-OI38,"")</f>
        <v/>
      </c>
      <c r="OY38" s="40" t="str">
        <f>IF(SUM(OK38:OL38,ON38)-OM38&gt;0,SUM(OK38:OL38,ON38)-OM38,"")</f>
        <v/>
      </c>
      <c r="OZ38" s="40" t="str">
        <f>IF(SUM(OD38,OH38,OL38)&gt;0,SUM(OD38,OH38,OL38),"")</f>
        <v/>
      </c>
      <c r="PA38" s="40" t="str">
        <f>IF(SUM(OX38,OY38)&gt;0,SUM(OX38,OY38),"")</f>
        <v/>
      </c>
      <c r="PB38" s="40" t="str">
        <f>IF(SUM(OP38,OT38)&gt;0,SUM(OP38,OT38),"")</f>
        <v/>
      </c>
      <c r="PC38" s="40" t="str">
        <f>IF(SUM(OO38:OP38,OR38:OT38,OV38)-SUM(OQ38,OU38)&gt;0,SUM(OO38:OP38,OR38:OT38,OV38)-SUM(OQ38,OU38),"")</f>
        <v/>
      </c>
      <c r="PD38" s="40" t="str">
        <f>IF(SUM(OX38,OY38,PC38)&gt;0,SUM(OX38,OY38,PC38),"")</f>
        <v/>
      </c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8"/>
      <c r="PX38" s="18"/>
      <c r="PY38" s="11" t="str">
        <f>IF(SUM(PF38,PJ38)&gt;0,SUM(PF38,PJ38),"")</f>
        <v/>
      </c>
      <c r="PZ38" s="11" t="str">
        <f>IF(SUM(PE38:PF38,PH38:PJ38,PL38)-PG38-PK38&gt;0,SUM(PE38:PF38,PH38:PJ38,PL38)-PG38-PK38,"")</f>
        <v/>
      </c>
      <c r="QA38" s="11" t="str">
        <f>IF(SUM(PM38:PN38,PP38)-PO38&gt;0,SUM(PM38:PN38,PP38)-PO38,"")</f>
        <v/>
      </c>
      <c r="QB38" s="11" t="str">
        <f>IF(SUM(PF38,PJ38,PN38)&gt;0,SUM(PF38,PJ38,PN38),"")</f>
        <v/>
      </c>
      <c r="QC38" s="11" t="str">
        <f>IF(SUM(PZ38,QA38)&gt;0,SUM(PZ38,QA38),"")</f>
        <v/>
      </c>
      <c r="QD38" s="11" t="str">
        <f>IF(SUM(PR38,PV38)&gt;0,SUM(PR38,PV38),"")</f>
        <v/>
      </c>
      <c r="QE38" s="11" t="str">
        <f>IF(SUM(PQ38:PR38,PT38:PV38,PX38)-SUM(PS38,PW38)&gt;0,SUM(PQ38:PR38,PT38:PV38,PX38)-SUM(PS38,PW38),"")</f>
        <v/>
      </c>
      <c r="QF38" s="11" t="str">
        <f>IF(SUM(PZ38,QA38,QE38)&gt;0,SUM(PZ38,QA38,QE38),"")</f>
        <v/>
      </c>
      <c r="QG38" s="22">
        <f>IF($CW38="P",CC38,(CC38+AZ38)/2)</f>
        <v>9.4</v>
      </c>
      <c r="QH38" s="22">
        <f>IF($CW38="P",CD38,(CD38+BA38)/2)</f>
        <v>1.75</v>
      </c>
      <c r="QI38" s="22">
        <f>IF($CW38="P",CE38,(CE38+BB38)/2)</f>
        <v>0</v>
      </c>
      <c r="QJ38" s="22">
        <f>IF($CW38="P",CF38,(CF38+BC38)/2)</f>
        <v>0</v>
      </c>
      <c r="QK38" s="22">
        <f>IF($CW38="P",CG38,(CG38+BD38)/2)</f>
        <v>8.3000000000000007</v>
      </c>
      <c r="QL38" s="22">
        <f>IF($CW38="P",CH38,(CH38+BE38)/2)</f>
        <v>2.4</v>
      </c>
      <c r="QM38" s="22">
        <f>IF($CW38="P",CI38,(CI38+BF38)/2)</f>
        <v>0.4</v>
      </c>
      <c r="QN38" s="22">
        <f>IF($CW38="P",CJ38,(CJ38+BG38)/2)</f>
        <v>0</v>
      </c>
      <c r="QO38" s="22">
        <f>IF($CW38="P",CK38,(CK38+BH38)/2)</f>
        <v>9.1</v>
      </c>
      <c r="QP38" s="22">
        <f>IF($CW38="P",CL38,(CL38+BI38)/2)</f>
        <v>2.4</v>
      </c>
      <c r="QQ38" s="22">
        <f>IF($CW38="P",CM38,(CM38+BJ38)/2)</f>
        <v>0.3</v>
      </c>
      <c r="QR38" s="22">
        <f>IF($CW38="P",CN38,(CN38+BK38)/2)</f>
        <v>0</v>
      </c>
      <c r="QS38" s="22">
        <f>IF($CW38="P",CO38,(CO38+BL38)/2)</f>
        <v>0</v>
      </c>
      <c r="QT38" s="22">
        <f>IF($CW38="P",CP38,(CP38+BM38)/2)</f>
        <v>0</v>
      </c>
      <c r="QU38" s="22">
        <f>IF($CW38="P",CQ38,(CQ38+BN38)/2)</f>
        <v>0</v>
      </c>
      <c r="QV38" s="22">
        <f>IF($CW38="P",CR38,(CR38+BO38)/2)</f>
        <v>0</v>
      </c>
      <c r="QW38" s="22">
        <f>IF($CW38="P",CS38,(CS38+BP38)/2)</f>
        <v>0</v>
      </c>
      <c r="QX38" s="22">
        <f>IF($CW38="P",CT38,(CT38+BQ38)/2)</f>
        <v>0</v>
      </c>
      <c r="QY38" s="22">
        <f>IF($CW38="P",CU38,(CU38+BR38)/2)</f>
        <v>0</v>
      </c>
      <c r="QZ38" s="22">
        <f>IF($CW38="P",CV38,(CV38+BS38)/2)</f>
        <v>0</v>
      </c>
      <c r="RA38" s="27" t="s">
        <v>46</v>
      </c>
      <c r="RB38" s="40">
        <f>IF(SUM(QH38,QL38)&gt;0,SUM(QH38,QL38),"")</f>
        <v>4.1500000000000004</v>
      </c>
      <c r="RC38" s="40">
        <f>IF(SUM(QG38:QH38,QJ38:QL38,QN38)-QI38-QM38&gt;0,SUM(QG38:QH38,QJ38:QL38,QN38)-QI38-QM38,"")</f>
        <v>21.450000000000003</v>
      </c>
      <c r="RD38" s="40">
        <f>IF(SUM(QO38:QP38,QR38)-QQ38&gt;0,SUM(QO38:QP38,QR38)-QQ38,"")</f>
        <v>11.2</v>
      </c>
      <c r="RE38" s="40">
        <f>IF(SUM(QH38,QL38,QP38)&gt;0,SUM(QH38,QL38,QP38),"")</f>
        <v>6.5500000000000007</v>
      </c>
      <c r="RF38" s="40">
        <f>IF(SUM(RC38,RD38)&gt;0,SUM(RC38,RD38),"")</f>
        <v>32.650000000000006</v>
      </c>
      <c r="RG38" s="40" t="str">
        <f>IF(SUM(QT38,QX38)&gt;0,SUM(QT38,QX38),"")</f>
        <v/>
      </c>
      <c r="RH38" s="40" t="str">
        <f>IF(SUM(QS38:QT38,QV38:QX38,QZ38)-SUM(QU38,QY38)&gt;0,SUM(QS38:QT38,QV38:QX38,QZ38)-SUM(QU38,QY38),"")</f>
        <v/>
      </c>
      <c r="RI38" s="40">
        <f>IF(SUM(RC38,RD38,RH38)&gt;0,SUM(RC38,RD38,RH38),"")</f>
        <v>32.650000000000006</v>
      </c>
    </row>
    <row r="39" spans="1:477" x14ac:dyDescent="0.2">
      <c r="A39" s="4" t="str" cm="1">
        <f t="array" ref="A39">IF(AND(J39&lt;&gt;"",J39&lt;&gt;"No DD"),SUMPRODUCT((J$4:J$40&lt;&gt;"")*(J$4:J$40&lt;&gt;"No DD")*(F$4:F$40&gt;F39))+1,IF(J39="No DD",SUMPRODUCT((J$4:J$40="No DD")*(F$4:F$40&gt;F39))+1+SUMPRODUCT((J$4:J$40&lt;&gt;"")*(J$4:J$40&lt;&gt;"No DD")),""))</f>
        <v/>
      </c>
      <c r="B39" s="4" t="str" cm="1">
        <f t="array" ref="B39">IF(AND(J39&lt;&gt;"",J39&lt;&gt;"No DD",G39=""),SUMPRODUCT((J$4:J$40&lt;&gt;"")*(J$4:J$40&lt;&gt;"No DD")*(G$4:G$40="")*(F$4:F$40&gt;F39))+1,IF(J39="No DD",SUMPRODUCT((J$4:J$40="No DD")*(F$4:F$40&gt;F39)*(G$4:G$40=""))+1+SUMPRODUCT((J$4:J$40&lt;&gt;"")*(G$4:G$40="")*(J$4:J$40&lt;&gt;"No DD")),""))</f>
        <v/>
      </c>
      <c r="C39" s="5" t="s">
        <v>238</v>
      </c>
      <c r="D39" s="4" t="s">
        <v>3</v>
      </c>
      <c r="E39" s="4">
        <v>2006</v>
      </c>
      <c r="F39" s="9">
        <f>SUM(L39:T39)+SUM(L39:Q39)*0.0000001+SUM(L39)*0.0000000000001</f>
        <v>64.800006480004555</v>
      </c>
      <c r="H39" s="3" t="str">
        <f>IF(OR(AND(AR39&gt;=AY$42,AS39&gt;=AY$46,AR39&lt;&gt;"",AQ39=""),AND(AW39&gt;=AY$42,AX39&gt;=AY$46,AW39&lt;&gt;"",AQ39=""),AND(BU39&gt;=CB$42,BV39&gt;=CB$46,BU39&lt;&gt;"",BT39=""),AND(BZ39&gt;=CB$42,CA39&gt;=CB$46,BZ39&lt;&gt;"",BT39=""),AND(CX39&gt;=DE$42,CY39&gt;=DE$46,CX39&lt;&gt;"",CW39=""),AND(DC39&gt;=DE$42,DD39&gt;=DE$46,DC39&lt;&gt;""),AND(EC39&gt;=EJ$42,ED39&gt;=EJ$46,EC39&lt;&gt;""),AND(EH39&gt;=EJ$42,EI39&gt;=EJ$46,EH39&lt;&gt;""),AND(FE39&gt;=FL$42,FF39&gt;=FL$46,FE39&lt;&gt;""),AND(FJ39&gt;=FL$42,FK39&gt;=FL$46,FJ39&lt;&gt;""),AND(GG39&gt;=GN$42,GH39&gt;=GN$46,GG39&lt;&gt;""),AND(GL39&gt;=GN$42,GM39&gt;=GN$46,GL39&lt;&gt;""),AND(HI39&gt;=HP$42,HJ39&gt;=HP$46,HI39&lt;&gt;""),AND(HN39&gt;=HP$42,HO39&gt;=HP$46,HN39&lt;&gt;""),AND(IK39&gt;=IR$42,IL39&gt;=IR$46,IK39&lt;&gt;""),AND(IP39&gt;=IR$42,IQ39&gt;=IR$46,IP39&lt;&gt;""),AND(JM39&gt;=JT$42,JN39&gt;=JT$46,JM39&lt;&gt;""),AND(JR39&gt;=JT$42,JS39&gt;=JT$46,JR39&lt;&gt;""),AND(KO39&gt;=KV$42,KP39&gt;=KV$46,KO39&lt;&gt;""),AND(KT39&gt;=KV$42,KU39&gt;=KV$46,KT39&lt;&gt;""),AND(LQ39&gt;=LX$42,LR39&gt;=LX$46,LQ39&lt;&gt;""),AND(LV39&gt;=LX$42,LW39&gt;=LX$46,LV39&lt;&gt;""),AND(MS39&gt;=MZ$42,MT39&gt;=MZ$46,MS39&lt;&gt;""),AND(MX39&gt;=MZ$42,MY39&gt;=MZ$46,MX39&lt;&gt;""),AND(NU39&gt;=OB$42,NV39&gt;=OB$46,NU39&lt;&gt;""),AND(NZ39&gt;=OB$42,OA39&gt;=OB$46,NZ39&lt;&gt;""),AND(OW39&gt;=PD$42,OX39&gt;=PD$46,OW39&lt;&gt;""),AND(PB39&gt;=PD$42,PC39&gt;=PD$46,PB39&lt;&gt;""),AND(PY39&gt;=QF$42,PZ39&gt;=QF$46,PY39&lt;&gt;""),AND(QD39&gt;=QF$42,QE39&gt;=QF$46,QD39&lt;&gt;"")),"P","")</f>
        <v/>
      </c>
      <c r="I39" s="3" t="str">
        <f>IF(OR(AND(AS39&gt;=AY$46,AS39&lt;&gt;"",AQ39=""),AND(AX39&gt;=AY$46,AX39&lt;&gt;"",AQ39=""),AND(BV39&gt;=CB$46,BV39&lt;&gt;"",BT39=""),AND(CA39&gt;=CB$46,CA39&lt;&gt;"",BT39=""),AND(CY39&gt;=DE$46,CY39&lt;&gt;"",CW39=""),AND(DD39&gt;=DE$46,DD39&lt;&gt;"",CW39=""),AND(ED39&gt;=EJ$46,ED39&lt;&gt;""),AND(EI39&gt;=EJ$46,EI39&lt;&gt;""),AND(FF39&gt;=FL$46,FF39&lt;&gt;""),AND(FK39&gt;=FL$46,FK39&lt;&gt;""),AND(GH39&gt;=GN$46,GH39&lt;&gt;""),AND(GM39&gt;=GN$46,GM39&lt;&gt;""),AND(HJ39&gt;=HP$46,HJ39&lt;&gt;""),AND(HO39&gt;=HP$46,HO39&lt;&gt;""),AND(IL39&gt;=IR$46,IL39&lt;&gt;""),AND(IQ39&gt;=IR$46,IQ39&lt;&gt;""),AND(JN39&gt;=JT$46,JN39&lt;&gt;""),AND(JS39&gt;=JT$46,JS39&lt;&gt;""),AND(KP39&gt;=KV$46,KP39&lt;&gt;""),AND(KU39&gt;=KV$46,KU39&lt;&gt;""),AND(LR39&gt;=LX$46,LR39&lt;&gt;""),AND(LW39&gt;=LX$46,LW39&lt;&gt;""),AND(MT39&gt;=MZ$46,MT39&lt;&gt;""),AND(MY39&gt;=MZ$46,MY39&lt;&gt;""),AND(NV39&gt;=OB$46,NV39&lt;&gt;""),AND(OA39&gt;=OB$46,OA39&lt;&gt;""),AND(OX39&gt;=PD$46,OX39&lt;&gt;""),AND(PC39&gt;=PD$46,PC39&lt;&gt;""),AND(PZ39&gt;=QF$46,PZ39&lt;&gt;""),AND(QE39&gt;=QF$46,QE39&lt;&gt;"")),"P","")</f>
        <v/>
      </c>
      <c r="J39" s="36" t="str">
        <f>IF(AND(I39="P",H39=""),"No DD",IF(OR(AND(AU39&gt;=AY$45,AV39&gt;=AY$49,AU39&lt;&gt;"",AQ39=""),AND(BX39&gt;=CB$45,BY39&gt;=CB$49,BX39&lt;&gt;"",BT39=""),AND(DA39&gt;=DE$45,DB39&gt;=DE$49,DA39&lt;&gt;"",CW39=""),AND(EF39&gt;=EJ$45,EG39&gt;=EJ$49,EF39&lt;&gt;""),AND(FH39&gt;=FL$45,FI39&gt;=FL$49,FH39&lt;&gt;""),AND(GJ39&gt;=GN$45,GK39&gt;=GN$49,GJ39&lt;&gt;""),AND(HL39&gt;=HP$45,HM39&gt;=HP$49,HL39&lt;&gt;""),AND(IN39&gt;=IR$45,IO39&gt;=IR$49,IN39&lt;&gt;""),AND(JP39&gt;=JT$45,JQ39&gt;=JT$49,JP39&lt;&gt;""),AND(KR39&gt;=KV$45,KS39&gt;=KV$49,KR39&lt;&gt;""),AND(LT39&gt;=LX$45,LU39&gt;=LX$49,LT39&lt;&gt;""),AND(MV39&gt;=MZ$45,MW39&gt;=MZ$49,MV39&lt;&gt;""),AND(NX39&gt;=OB$45,NY39&gt;=OB$49,NX39&lt;&gt;""),AND(OZ39&gt;=PD$45,PA39&gt;=PD$49,OZ39&lt;&gt;""),AND(QB39&gt;=QF$45,QC39&gt;=QF$49,QB39&lt;&gt;"")),"Merit",IF(OR(AND(AU39&gt;=AY$44,AV39&gt;=AY$48,AU39&lt;&gt;"",AQ39=""),AND(BX39&gt;=CB$44,BY39&gt;=CB$48,BX39&lt;&gt;"",BT39=""),AND(DA39&gt;=DE$44,DB39&gt;=DE$48,DA39&lt;&gt;"",CW39=""),AND(EF39&gt;=EJ$44,EG39&gt;=EJ$48,EF39&lt;&gt;""),AND(FH39&gt;=FL$44,FI39&gt;=FL$48,FH39&lt;&gt;""),AND(GJ39&gt;=GN$44,GK39&gt;=GN$48,GJ39&lt;&gt;""),AND(HL39&gt;=HP$44,HM39&gt;=HP$48,HL39&lt;&gt;""),AND(IN39&gt;=IR$44,IO39&gt;=IR$48,IN39&lt;&gt;""),AND(JP39&gt;=JT$44,JQ39&gt;=JT$48,JP39&lt;&gt;""),AND(KR39&gt;=KV$44,KS39&gt;=KV$48,KR39&lt;&gt;""),AND(LT39&gt;=LX$44,LU39&gt;=LX$48,LT39&lt;&gt;""),AND(MV39&gt;=MZ$44,MW39&gt;=MZ$48,MV39&lt;&gt;""),AND(NX39&gt;=OB$44,NY39&gt;=OB$48,NX39&lt;&gt;""),AND(OZ39&gt;=PD$44,PA39&gt;=PD$48,OZ39&lt;&gt;""),AND(QB39&gt;=QF$44,QC39&gt;=QF$48,QB39&lt;&gt;"")),"Excellence",IF(K39="P","Worlds Team",IF(H39="P","National Team","")))))</f>
        <v/>
      </c>
      <c r="K39" s="3" t="str">
        <f>IF(OR(AND(AU39&gt;=AY$43,AV39&gt;=AY$47,AU39&lt;&gt;"",AQ39=""),AND(BX39&gt;=CB$43,BY39&gt;=CB$47,BX39&lt;&gt;"",BT39=""),AND(DA39&gt;=DE$43,DB39&gt;=DE$47,DA39&lt;&gt;"",CW39=""),AND(EF39&gt;=EJ$43,EG39&gt;=EJ$47,EF39&lt;&gt;""),AND(FH39&gt;=FL$43,FI39&gt;=FL$47,FH39&lt;&gt;""),AND(GJ39&gt;=GN$43,GK39&gt;=GN$47,GJ39&lt;&gt;""),AND(HL39&gt;=HP$43,HM39&gt;=HP$47,HL39&lt;&gt;""),AND(IN39&gt;=IR$43,IO39&gt;=IR$47,IN39&lt;&gt;""),AND(JP39&gt;=JT$43,JQ39&gt;=JT$47,JP39&lt;&gt;""),AND(KR39&gt;=KV$43,KS39&gt;=KV$47,KR39&lt;&gt;""),AND(LT39&gt;=LX$43,LU39&gt;=LX$47,LT39&lt;&gt;""),AND(MV39&gt;=MZ$43,MW39&gt;=MZ$47,MV39&lt;&gt;""),AND(NX39&gt;=OB$43,NY39&gt;=OB$47,NX39&lt;&gt;""),AND(OZ39&gt;=PD$43,PA39&gt;=PD$47,OZ39&lt;&gt;""),AND(QB39&gt;=QF$43,QC39&gt;=QF$47,QB39&lt;&gt;"")),"P","")</f>
        <v/>
      </c>
      <c r="L39" s="8">
        <f>IF(COUNT(AS39,BV39,CY39)&gt;0,LARGE((AS39,BV39,CY39),1),0)</f>
        <v>45.599999999999994</v>
      </c>
      <c r="M39" s="8" t="str">
        <f>IF(L39=0,"",IF(L39=CY39,$CC$1,IF(L39=BV39,$AZ$1,IF(L39=AS39,$W$1,""))))</f>
        <v>2024 Nationals</v>
      </c>
      <c r="N39" s="8">
        <f>IF(COUNT(AS39,BV39,CY39)&gt;1,LARGE((AS39,BV39,CY39),2),0)</f>
        <v>0</v>
      </c>
      <c r="O39" s="8" t="str">
        <f>IF(N39=0,"",IF(N39=CY39,$CC$1,IF(N39=BV39,$AZ$1,IF(N39=AS39,$W$1,""))))</f>
        <v/>
      </c>
      <c r="P39" s="8">
        <f>IF(COUNT(AT39,BW39,CZ39)&gt;0,LARGE((AT39,BW39,CZ39),1),0)</f>
        <v>19.2</v>
      </c>
      <c r="Q39" s="8" t="str">
        <f>IF(P39=0,"",IF(P39=CZ39,$CC$1,IF(P39=BW39,$AZ$1,IF(P39=AT39,$W$1,""))))</f>
        <v>2024 Nationals</v>
      </c>
      <c r="R39" s="8">
        <f>IF(MAX(AX39,CA39,DD39)&gt;0,MAX(AX39,CA39,DD39),0)</f>
        <v>0</v>
      </c>
      <c r="S39" s="8" t="str">
        <f>IF(R39=0,"",IF(R39=DD39,$CC$1,IF(R39=CA39,$AZ$1,IF(R39=AX39,$W$1,""))))</f>
        <v/>
      </c>
      <c r="T39" s="8" t="str">
        <f>IF(MAX(DF39:DH39)&gt;0,MAX(DF39:DH39),"")</f>
        <v/>
      </c>
      <c r="U39" s="11" t="str">
        <f>IF(T39="","",IF(T39=DF39,"("&amp;DF$2&amp;")",IF(T39=DG39,"("&amp;DG$2&amp;")",IF(T39=DH39,"("&amp;DH$2&amp;")"))))</f>
        <v/>
      </c>
      <c r="V39" s="8" t="str">
        <f>IF(T39="","",IF(T39=DF39,IF(T39+IF(N39="",0,N39)=PZ39,$PE$1,IF(T39+IF(N39="",0,N39)=OX39,$OC$1,IF(T39+IF(N39="",0,N39)=NV39,$NA$1,IF(T39+IF(N39="",0,N39)=MT39,$LY$1,IF(T39+IF(N39="",0,N39)=LR39,$KW$1,IF(T39+IF(N39="",0,N39)=KP39,$JU$1,IF(T39+IF(N39="",0,N39)=JN39,$IS$1,IF(T39+IF(N39="",0,N39)=IL39,$HQ$1,IF(T39+IF(N39="",0,N39)=HJ39,$GO$1,IF(T39+IF(N39="",0,N39)=GH39,$FM$1,IF(T39+IF(N39="",0,N39)=FF39,$EK$1,IF(T39+IF(N39="",0,N39)=ED39,$DI$1)))))))))))),IF(T39=DG39,IF(T39+IF(P39="",0,P39)=QA39,$PE$1,IF(T39+IF(P39="",0,P39)=OY39,$OC$1,IF(T39+IF(P39="",0,P39)=NW39,$NA$1,IF(T39+IF(P39="",0,P39)=MU39,$LY$1,IF(T39+IF(P39="",0,P39)=LS39,$KW$1,IF(T39+IF(P39="",0,P39)=KQ39,$JU$1,IF(T39+IF(P39="",0,P39)=JO39,$IS$1,IF(T39+IF(P39="",0,P39)=IM39,$HQ$1,IF(T39+IF(P39="",0,P39)=HK39,$GO$1,IF(T39+IF(P39="",0,P39)=GI39,$FM$1,IF(T39+IF(P39="",0,P39)=FG39,$EK$1,IF(T39+IF(P39="",0,P39)=EE39,$DI$1)))))))))))),IF(T39=DH39,IF(T39+IF(R39="",0,R39)=QE39,$PE$1,IF(T39+IF(R39="",0,R39)=PC39,$OC$1,IF(T39+IF(R39="",0,R39)=OA39,$NA$1,IF(T39+IF(R39="",0,R39)=MY39,$LY$1,IF(T39+IF(R39="",0,R39)=LW39,$KW$1,IF(T39+IF(R39="",0,R39)=KU39,$JU$1,IF(T39+IF(R39="",0,R39)=JS39,$IS$1,IF(T39+IF(R39="",0,R39)=IQ39,$HQ$1,IF(T39+IF(R39="",0,R39)=HO39,$GO$1,IF(T39+IF(R39="",0,R39)=GM39,$FM$1,IF(T39+IF(R39="",0,R39)=FK39,$EK$1,IF(T39+IF(R39="",0,R39)=EI39,$DI$1))))))))))))))))</f>
        <v/>
      </c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27"/>
      <c r="AR39" s="40" t="str">
        <f>IF(SUM(X39,AB39)&gt;0,SUM(X39,AB39),"")</f>
        <v/>
      </c>
      <c r="AS39" s="40" t="str">
        <f>IF(SUM(W39:X39,Z39:AB39,AD39)-Y39-AC39&gt;0,SUM(W39:X39,Z39:AB39,AD39)-Y39-AC39,"")</f>
        <v/>
      </c>
      <c r="AT39" s="40" t="str">
        <f>IF(SUM(AE39:AF39,AH39)-AG39&gt;0,SUM(AE39:AF39,AH39)-AG39,"")</f>
        <v/>
      </c>
      <c r="AU39" s="40" t="str">
        <f>IF(SUM(X39,AB39,AF39)&gt;0,SUM(X39,AB39,AF39),"")</f>
        <v/>
      </c>
      <c r="AV39" s="40" t="str">
        <f>IF(SUM(AS39,AT39)&gt;0,SUM(AS39,AT39),"")</f>
        <v/>
      </c>
      <c r="AW39" s="40" t="str">
        <f>IF(SUM(AJ39,AN39)&gt;0,SUM(AJ39,AN39),"")</f>
        <v/>
      </c>
      <c r="AX39" s="40" t="str">
        <f>IF(SUM(AI39:AJ39,AL39:AN39,AP39)-SUM(AK39,AO39)&gt;0,SUM(AI39:AJ39,AL39:AN39,AP39)-SUM(AK39,AO39),"")</f>
        <v/>
      </c>
      <c r="AY39" s="40" t="str">
        <f>IF(SUM(AS39,AT39,AX39)&gt;0,SUM(AS39,AT39,AX39),"")</f>
        <v/>
      </c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28"/>
      <c r="BU39" s="11" t="str">
        <f>IF(SUM(BA39,BE39)&gt;0,SUM(BA39,BE39),"")</f>
        <v/>
      </c>
      <c r="BV39" s="11" t="str">
        <f>IF(SUM(AZ39:BA39,BC39:BE39,BG39)-BB39-BF39&gt;0,SUM(AZ39:BA39,BC39:BE39,BG39)-BB39-BF39,"")</f>
        <v/>
      </c>
      <c r="BW39" s="11" t="str">
        <f>IF(SUM(BH39:BI39,BK39)-BJ39&gt;0,SUM(BH39:BI39,BK39)-BJ39,"")</f>
        <v/>
      </c>
      <c r="BX39" s="11" t="str">
        <f>IF(SUM(BA39,BE39,BI39)&gt;0,SUM(BA39,BE39,BI39),"")</f>
        <v/>
      </c>
      <c r="BY39" s="11" t="str">
        <f>IF(SUM(BV39,BW39)&gt;0,SUM(BV39,BW39),"")</f>
        <v/>
      </c>
      <c r="BZ39" s="11" t="str">
        <f>IF(SUM(BM39,BQ39)&gt;0,SUM(BM39,BQ39),"")</f>
        <v/>
      </c>
      <c r="CA39" s="11" t="str">
        <f>IF(SUM(BL39:BM39,BO39:BQ39,BS39)-SUM(BN39,BR39)&gt;0,SUM(BL39:BM39,BO39:BQ39,BS39)-SUM(BN39,BR39),"")</f>
        <v/>
      </c>
      <c r="CB39" s="11" t="str">
        <f>IF(SUM(BV39,BW39,CA39)&gt;0,SUM(BV39,BW39,CA39),"")</f>
        <v/>
      </c>
      <c r="CC39" s="19">
        <v>19</v>
      </c>
      <c r="CD39" s="19">
        <v>3.5</v>
      </c>
      <c r="CE39" s="19">
        <v>0</v>
      </c>
      <c r="CF39" s="19">
        <v>0</v>
      </c>
      <c r="CG39" s="19">
        <v>18.3</v>
      </c>
      <c r="CH39" s="19">
        <v>4.8</v>
      </c>
      <c r="CI39" s="19">
        <v>0</v>
      </c>
      <c r="CJ39" s="19">
        <v>0</v>
      </c>
      <c r="CK39" s="19">
        <v>18.2</v>
      </c>
      <c r="CL39" s="19">
        <v>2</v>
      </c>
      <c r="CM39" s="19">
        <v>1</v>
      </c>
      <c r="CN39" s="19">
        <v>0</v>
      </c>
      <c r="CO39" s="19"/>
      <c r="CP39" s="19"/>
      <c r="CQ39" s="19"/>
      <c r="CR39" s="19"/>
      <c r="CS39" s="19"/>
      <c r="CT39" s="19"/>
      <c r="CU39" s="19"/>
      <c r="CV39" s="19"/>
      <c r="CW39" s="27"/>
      <c r="CX39" s="40">
        <f>IF(SUM(CD39,CH39)&gt;0,SUM(CD39,CH39),"")</f>
        <v>8.3000000000000007</v>
      </c>
      <c r="CY39" s="40">
        <f>IF(SUM(CC39:CD39,CF39:CH39,CJ39)-CE39-CI39&gt;0,SUM(CC39:CD39,CF39:CH39,CJ39)-CE39-CI39,"")</f>
        <v>45.599999999999994</v>
      </c>
      <c r="CZ39" s="40">
        <f>IF(SUM(CK39:CL39,CN39)-CM39&gt;0,SUM(CK39:CL39,CN39)-CM39,"")</f>
        <v>19.2</v>
      </c>
      <c r="DA39" s="40">
        <f>IF(SUM(CD39,CH39,CL39)&gt;0,SUM(CD39,CH39,CL39),"")</f>
        <v>10.3</v>
      </c>
      <c r="DB39" s="40">
        <f>IF(SUM(CY39,CZ39)&gt;0,SUM(CY39,CZ39),"")</f>
        <v>64.8</v>
      </c>
      <c r="DC39" s="40" t="str">
        <f>IF(SUM(CP39,CT39)&gt;0,SUM(CP39,CT39),"")</f>
        <v/>
      </c>
      <c r="DD39" s="40" t="str">
        <f>IF(SUM(CO39:CP39,CR39:CT39,CV39)-SUM(CQ39,CU39)&gt;0,SUM(CO39:CP39,CR39:CT39,CV39)-SUM(CQ39,CU39),"")</f>
        <v/>
      </c>
      <c r="DE39" s="40">
        <f>IF(SUM(CY39,CZ39,DD39)&gt;0,SUM(CY39,CZ39,DD39),"")</f>
        <v>64.8</v>
      </c>
      <c r="DF39" s="50" t="str">
        <f>IF(MAX(ED39,FF39,GH39,HJ39,IL39,JN39,KP39,LR39,MT39,NV39,OX39,PZ39)-IF(N39="",0,N39)&gt;0.001,MAX(ED39,FF39,GH39,HJ39,IL39,JN39,KP39,LR39,MT39,NV39,OX39,PZ39)-IF(N39="",0,N39),"")</f>
        <v/>
      </c>
      <c r="DG39" s="50" t="str">
        <f>IF(MAX(EE39,FG39,GI39,HK39,IM39,JO39,KQ39,LS39,MU39,NW39,OY39,QA39)-IF(P39="",0,P39)&gt;0.001,MAX(EE39,FG39,GI39,HK39,IM39,JO39,KQ39,LS39,MU39,NW39,OY39,QA39)-IF(P39="",0,P39),"")</f>
        <v/>
      </c>
      <c r="DH39" s="50" t="str">
        <f>IF(MAX(EI39,FK39,GM39,HO39,IQ39,JS39,KU39,LW39,MY39,OA39,PC39,QE39)-IF(R39="",0,R39)&gt;0.001,MAX(EI39,FK39,GM39,HO39,IQ39,JS39,KU39,LW39,MY39,OA39,PC39,QE39)-IF(R39="",0,R39),"")</f>
        <v/>
      </c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40" t="str">
        <f>IF(SUM(DJ39,DN39)&gt;0,SUM(DJ39,DN39),"")</f>
        <v/>
      </c>
      <c r="ED39" s="40" t="str">
        <f>IF(SUM(DI39:DJ39,DL39:DN39,DP39)-DK39-DO39&gt;0,SUM(DI39:DJ39,DL39:DN39,DP39)-DK39-DO39,"")</f>
        <v/>
      </c>
      <c r="EE39" s="40" t="str">
        <f>IF(SUM(DQ39:DR39,DT39)-DS39&gt;0,SUM(DQ39:DR39,DT39)-DS39,"")</f>
        <v/>
      </c>
      <c r="EF39" s="40" t="str">
        <f>IF(SUM(DJ39,DN39,DR39)&gt;0,SUM(DJ39,DN39,DR39),"")</f>
        <v/>
      </c>
      <c r="EG39" s="40" t="str">
        <f>IF(SUM(ED39,EE39)&gt;0,SUM(ED39,EE39),"")</f>
        <v/>
      </c>
      <c r="EH39" s="40" t="str">
        <f>IF(SUM(DV39,DZ39)&gt;0,SUM(DV39,DZ39),"")</f>
        <v/>
      </c>
      <c r="EI39" s="40" t="str">
        <f>IF(SUM(DU39:DV39,DX39:DZ39,EB39)-SUM(DW39,EA39)&gt;0,SUM(DU39:DV39,DX39:DZ39,EB39)-SUM(DW39,EA39),"")</f>
        <v/>
      </c>
      <c r="EJ39" s="40" t="str">
        <f>IF(SUM(ED39,EE39,EI39)&gt;0,SUM(ED39,EE39,EI39),"")</f>
        <v/>
      </c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1" t="str">
        <f>IF(SUM(EL39,EP39)&gt;0,SUM(EL39,EP39),"")</f>
        <v/>
      </c>
      <c r="FF39" s="11" t="str">
        <f>IF(SUM(EK39:EL39,EN39:EP39,ER39)-EM39-EQ39&gt;0,SUM(EK39:EL39,EN39:EP39,ER39)-EM39-EQ39,"")</f>
        <v/>
      </c>
      <c r="FG39" s="11" t="str">
        <f>IF(SUM(ES39:ET39,EV39)-EU39&gt;0,SUM(ES39:ET39,EV39)-EU39,"")</f>
        <v/>
      </c>
      <c r="FH39" s="11" t="str">
        <f>IF(SUM(EL39,EP39,ET39)&gt;0,SUM(EL39,EP39,ET39),"")</f>
        <v/>
      </c>
      <c r="FI39" s="11" t="str">
        <f>IF(SUM(FF39,FG39)&gt;0,SUM(FF39,FG39),"")</f>
        <v/>
      </c>
      <c r="FJ39" s="11" t="str">
        <f>IF(SUM(EX39,FB39)&gt;0,SUM(EX39,FB39),"")</f>
        <v/>
      </c>
      <c r="FK39" s="11" t="str">
        <f>IF(SUM(EW39:EX39,EZ39:FB39,FD39)-SUM(EY39,FC39)&gt;0,SUM(EW39:EX39,EZ39:FB39,FD39)-SUM(EY39,FC39),"")</f>
        <v/>
      </c>
      <c r="FL39" s="11" t="str">
        <f>IF(SUM(FF39,FG39,FK39)&gt;0,SUM(FF39,FG39,FK39),"")</f>
        <v/>
      </c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40" t="str">
        <f>IF(SUM(FN39,FR39)&gt;0,SUM(FN39,FR39),"")</f>
        <v/>
      </c>
      <c r="GH39" s="40" t="str">
        <f>IF(SUM(FM39:FN39,FP39:FR39,FT39)-FO39-FS39&gt;0,SUM(FM39:FN39,FP39:FR39,FT39)-FO39-FS39,"")</f>
        <v/>
      </c>
      <c r="GI39" s="40" t="str">
        <f>IF(SUM(FU39:FV39,FX39)-FW39&gt;0,SUM(FU39:FV39,FX39)-FW39,"")</f>
        <v/>
      </c>
      <c r="GJ39" s="40" t="str">
        <f>IF(SUM(FN39,FR39,FV39)&gt;0,SUM(FN39,FR39,FV39),"")</f>
        <v/>
      </c>
      <c r="GK39" s="40" t="str">
        <f>IF(SUM(GH39,GI39)&gt;0,SUM(GH39,GI39),"")</f>
        <v/>
      </c>
      <c r="GL39" s="40" t="str">
        <f>IF(SUM(FZ39,GD39)&gt;0,SUM(FZ39,GD39),"")</f>
        <v/>
      </c>
      <c r="GM39" s="40" t="str">
        <f>IF(SUM(FY39:FZ39,GB39:GD39,GF39)-SUM(GA39,GE39)&gt;0,SUM(FY39:FZ39,GB39:GD39,GF39)-SUM(GA39,GE39),"")</f>
        <v/>
      </c>
      <c r="GN39" s="40" t="str">
        <f>IF(SUM(GH39,GI39,GM39)&gt;0,SUM(GH39,GI39,GM39),"")</f>
        <v/>
      </c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1" t="str">
        <f>IF(SUM(GP39,GT39)&gt;0,SUM(GP39,GT39),"")</f>
        <v/>
      </c>
      <c r="HJ39" s="11" t="str">
        <f>IF(SUM(GO39:GP39,GR39:GT39,GV39)-GQ39-GU39&gt;0,SUM(GO39:GP39,GR39:GT39,GV39)-GQ39-GU39,"")</f>
        <v/>
      </c>
      <c r="HK39" s="11" t="str">
        <f>IF(SUM(GW39:GX39,GZ39)-GY39&gt;0,SUM(GW39:GX39,GZ39)-GY39,"")</f>
        <v/>
      </c>
      <c r="HL39" s="11" t="str">
        <f>IF(SUM(GP39,GT39,GX39)&gt;0,SUM(GP39,GT39,GX39),"")</f>
        <v/>
      </c>
      <c r="HM39" s="11" t="str">
        <f>IF(SUM(HJ39,HK39)&gt;0,SUM(HJ39,HK39),"")</f>
        <v/>
      </c>
      <c r="HN39" s="11" t="str">
        <f>IF(SUM(HB39,HF39)&gt;0,SUM(HB39,HF39),"")</f>
        <v/>
      </c>
      <c r="HO39" s="11" t="str">
        <f>IF(SUM(HA39:HB39,HD39:HF39,HH39)-SUM(HC39,HG39)&gt;0,SUM(HA39:HB39,HD39:HF39,HH39)-SUM(HC39,HG39),"")</f>
        <v/>
      </c>
      <c r="HP39" s="11" t="str">
        <f>IF(SUM(HJ39,HK39,HO39)&gt;0,SUM(HJ39,HK39,HO39),"")</f>
        <v/>
      </c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17"/>
      <c r="IJ39" s="17"/>
      <c r="IK39" s="40" t="str">
        <f>IF(SUM(HR39,HV39)&gt;0,SUM(HR39,HV39),"")</f>
        <v/>
      </c>
      <c r="IL39" s="40" t="str">
        <f>IF(SUM(HQ39:HR39,HT39:HV39,HX39)-HS39-HW39&gt;0,SUM(HQ39:HR39,HT39:HV39,HX39)-HS39-HW39,"")</f>
        <v/>
      </c>
      <c r="IM39" s="40" t="str">
        <f>IF(SUM(HY39:HZ39,IB39)-IA39&gt;0,SUM(HY39:HZ39,IB39)-IA39,"")</f>
        <v/>
      </c>
      <c r="IN39" s="40" t="str">
        <f>IF(SUM(HR39,HV39,HZ39)&gt;0,SUM(HR39,HV39,HZ39),"")</f>
        <v/>
      </c>
      <c r="IO39" s="40" t="str">
        <f>IF(SUM(IL39,IM39)&gt;0,SUM(IL39,IM39),"")</f>
        <v/>
      </c>
      <c r="IP39" s="40" t="str">
        <f>IF(SUM(ID39,IH39)&gt;0,SUM(ID39,IH39),"")</f>
        <v/>
      </c>
      <c r="IQ39" s="40" t="str">
        <f>IF(SUM(IC39:ID39,IF39:IH39,IJ39)-SUM(IE39,II39)&gt;0,SUM(IC39:ID39,IF39:IH39,IJ39)-SUM(IE39,II39),"")</f>
        <v/>
      </c>
      <c r="IR39" s="40" t="str">
        <f>IF(SUM(IL39,IM39,IQ39)&gt;0,SUM(IL39,IM39,IQ39),"")</f>
        <v/>
      </c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8"/>
      <c r="JL39" s="18"/>
      <c r="JM39" s="11" t="str">
        <f>IF(SUM(IT39,IX39)&gt;0,SUM(IT39,IX39),"")</f>
        <v/>
      </c>
      <c r="JN39" s="11" t="str">
        <f>IF(SUM(IS39:IT39,IV39:IX39,IZ39)-IU39-IY39&gt;0,SUM(IS39:IT39,IV39:IX39,IZ39)-IU39-IY39,"")</f>
        <v/>
      </c>
      <c r="JO39" s="11" t="str">
        <f>IF(SUM(JA39:JB39,JD39)-JC39&gt;0,SUM(JA39:JB39,JD39)-JC39,"")</f>
        <v/>
      </c>
      <c r="JP39" s="11" t="str">
        <f>IF(SUM(IT39,IX39,JB39)&gt;0,SUM(IT39,IX39,JB39),"")</f>
        <v/>
      </c>
      <c r="JQ39" s="11" t="str">
        <f>IF(SUM(JN39,JO39)&gt;0,SUM(JN39,JO39),"")</f>
        <v/>
      </c>
      <c r="JR39" s="11" t="str">
        <f>IF(SUM(JF39,JJ39)&gt;0,SUM(JF39,JJ39),"")</f>
        <v/>
      </c>
      <c r="JS39" s="11" t="str">
        <f>IF(SUM(JE39:JF39,JH39:JJ39,JL39)-SUM(JG39,JK39)&gt;0,SUM(JE39:JF39,JH39:JJ39,JL39)-SUM(JG39,JK39),"")</f>
        <v/>
      </c>
      <c r="JT39" s="11" t="str">
        <f>IF(SUM(JN39,JO39,JS39)&gt;0,SUM(JN39,JO39,JS39),"")</f>
        <v/>
      </c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17"/>
      <c r="KN39" s="17"/>
      <c r="KO39" s="40" t="str">
        <f>IF(SUM(JV39,JZ39)&gt;0,SUM(JV39,JZ39),"")</f>
        <v/>
      </c>
      <c r="KP39" s="40" t="str">
        <f>IF(SUM(JU39:JV39,JX39:JZ39,KB39)-JW39-KA39&gt;0,SUM(JU39:JV39,JX39:JZ39,KB39)-JW39-KA39,"")</f>
        <v/>
      </c>
      <c r="KQ39" s="40" t="str">
        <f>IF(SUM(KC39:KD39,KF39)-KE39&gt;0,SUM(KC39:KD39,KF39)-KE39,"")</f>
        <v/>
      </c>
      <c r="KR39" s="40" t="str">
        <f>IF(SUM(JV39,JZ39,KD39)&gt;0,SUM(JV39,JZ39,KD39),"")</f>
        <v/>
      </c>
      <c r="KS39" s="40" t="str">
        <f>IF(SUM(KP39,KQ39)&gt;0,SUM(KP39,KQ39),"")</f>
        <v/>
      </c>
      <c r="KT39" s="40" t="str">
        <f>IF(SUM(KH39,KL39)&gt;0,SUM(KH39,KL39),"")</f>
        <v/>
      </c>
      <c r="KU39" s="40" t="str">
        <f>IF(SUM(KG39:KH39,KJ39:KL39,KN39)-SUM(KI39,KM39)&gt;0,SUM(KG39:KH39,KJ39:KL39,KN39)-SUM(KI39,KM39),"")</f>
        <v/>
      </c>
      <c r="KV39" s="40" t="str">
        <f>IF(SUM(KP39,KQ39,KU39)&gt;0,SUM(KP39,KQ39,KU39),"")</f>
        <v/>
      </c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8"/>
      <c r="LP39" s="18"/>
      <c r="LQ39" s="11" t="str">
        <f>IF(SUM(KX39,LB39)&gt;0,SUM(KX39,LB39),"")</f>
        <v/>
      </c>
      <c r="LR39" s="11" t="str">
        <f>IF(SUM(KW39:KX39,KZ39:LB39,LD39)-KY39-LC39&gt;0,SUM(KW39:KX39,KZ39:LB39,LD39)-KY39-LC39,"")</f>
        <v/>
      </c>
      <c r="LS39" s="11" t="str">
        <f>IF(SUM(LE39:LF39,LH39)-LG39&gt;0,SUM(LE39:LF39,LH39)-LG39,"")</f>
        <v/>
      </c>
      <c r="LT39" s="11" t="str">
        <f>IF(SUM(KX39,LB39,LF39)&gt;0,SUM(KX39,LB39,LF39),"")</f>
        <v/>
      </c>
      <c r="LU39" s="11" t="str">
        <f>IF(SUM(LR39,LS39)&gt;0,SUM(LR39,LS39),"")</f>
        <v/>
      </c>
      <c r="LV39" s="11" t="str">
        <f>IF(SUM(LJ39,LN39)&gt;0,SUM(LJ39,LN39),"")</f>
        <v/>
      </c>
      <c r="LW39" s="11" t="str">
        <f>IF(SUM(LI39:LJ39,LL39:LN39,LP39)-SUM(LK39,LO39)&gt;0,SUM(LI39:LJ39,LL39:LN39,LP39)-SUM(LK39,LO39),"")</f>
        <v/>
      </c>
      <c r="LX39" s="11" t="str">
        <f>IF(SUM(LR39,LS39,LW39)&gt;0,SUM(LR39,LS39,LW39),"")</f>
        <v/>
      </c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17"/>
      <c r="MR39" s="17"/>
      <c r="MS39" s="40" t="str">
        <f>IF(SUM(LZ39,MD39)&gt;0,SUM(LZ39,MD39),"")</f>
        <v/>
      </c>
      <c r="MT39" s="40" t="str">
        <f>IF(SUM(LY39:LZ39,MB39:MD39,MF39)-MA39-ME39&gt;0,SUM(LY39:LZ39,MB39:MD39,MF39)-MA39-ME39,"")</f>
        <v/>
      </c>
      <c r="MU39" s="40" t="str">
        <f>IF(SUM(MG39:MH39,MJ39)-MI39&gt;0,SUM(MG39:MH39,MJ39)-MI39,"")</f>
        <v/>
      </c>
      <c r="MV39" s="40" t="str">
        <f>IF(SUM(LZ39,MD39,MH39)&gt;0,SUM(LZ39,MD39,MH39),"")</f>
        <v/>
      </c>
      <c r="MW39" s="40" t="str">
        <f>IF(SUM(MT39,MU39)&gt;0,SUM(MT39,MU39),"")</f>
        <v/>
      </c>
      <c r="MX39" s="40" t="str">
        <f>IF(SUM(ML39,MP39)&gt;0,SUM(ML39,MP39),"")</f>
        <v/>
      </c>
      <c r="MY39" s="40" t="str">
        <f>IF(SUM(MK39:ML39,MN39:MP39,MR39)-SUM(MM39,MQ39)&gt;0,SUM(MK39:ML39,MN39:MP39,MR39)-SUM(MM39,MQ39),"")</f>
        <v/>
      </c>
      <c r="MZ39" s="40" t="str">
        <f>IF(SUM(MT39,MU39,MY39)&gt;0,SUM(MT39,MU39,MY39),"")</f>
        <v/>
      </c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8"/>
      <c r="NT39" s="18"/>
      <c r="NU39" s="11" t="str">
        <f>IF(SUM(NB39,NF39)&gt;0,SUM(NB39,NF39),"")</f>
        <v/>
      </c>
      <c r="NV39" s="11" t="str">
        <f>IF(SUM(NA39:NB39,ND39:NF39,NH39)-NC39-NG39&gt;0,SUM(NA39:NB39,ND39:NF39,NH39)-NC39-NG39,"")</f>
        <v/>
      </c>
      <c r="NW39" s="11" t="str">
        <f>IF(SUM(NI39:NJ39,NL39)-NK39&gt;0,SUM(NI39:NJ39,NL39)-NK39,"")</f>
        <v/>
      </c>
      <c r="NX39" s="11" t="str">
        <f>IF(SUM(NB39,NF39,NJ39)&gt;0,SUM(NB39,NF39,NJ39),"")</f>
        <v/>
      </c>
      <c r="NY39" s="11" t="str">
        <f>IF(SUM(NV39,NW39)&gt;0,SUM(NV39,NW39),"")</f>
        <v/>
      </c>
      <c r="NZ39" s="11" t="str">
        <f>IF(SUM(NN39,NR39)&gt;0,SUM(NN39,NR39),"")</f>
        <v/>
      </c>
      <c r="OA39" s="11" t="str">
        <f>IF(SUM(NM39:NN39,NP39:NR39,NT39)-SUM(NO39,NS39)&gt;0,SUM(NM39:NN39,NP39:NR39,NT39)-SUM(NO39,NS39),"")</f>
        <v/>
      </c>
      <c r="OB39" s="11" t="str">
        <f>IF(SUM(NV39,NW39,OA39)&gt;0,SUM(NV39,NW39,OA39),"")</f>
        <v/>
      </c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17"/>
      <c r="OV39" s="17"/>
      <c r="OW39" s="40" t="str">
        <f>IF(SUM(OD39,OH39)&gt;0,SUM(OD39,OH39),"")</f>
        <v/>
      </c>
      <c r="OX39" s="40" t="str">
        <f>IF(SUM(OC39:OD39,OF39:OH39,OJ39)-OE39-OI39&gt;0,SUM(OC39:OD39,OF39:OH39,OJ39)-OE39-OI39,"")</f>
        <v/>
      </c>
      <c r="OY39" s="40" t="str">
        <f>IF(SUM(OK39:OL39,ON39)-OM39&gt;0,SUM(OK39:OL39,ON39)-OM39,"")</f>
        <v/>
      </c>
      <c r="OZ39" s="40" t="str">
        <f>IF(SUM(OD39,OH39,OL39)&gt;0,SUM(OD39,OH39,OL39),"")</f>
        <v/>
      </c>
      <c r="PA39" s="40" t="str">
        <f>IF(SUM(OX39,OY39)&gt;0,SUM(OX39,OY39),"")</f>
        <v/>
      </c>
      <c r="PB39" s="40" t="str">
        <f>IF(SUM(OP39,OT39)&gt;0,SUM(OP39,OT39),"")</f>
        <v/>
      </c>
      <c r="PC39" s="40" t="str">
        <f>IF(SUM(OO39:OP39,OR39:OT39,OV39)-SUM(OQ39,OU39)&gt;0,SUM(OO39:OP39,OR39:OT39,OV39)-SUM(OQ39,OU39),"")</f>
        <v/>
      </c>
      <c r="PD39" s="40" t="str">
        <f>IF(SUM(OX39,OY39,PC39)&gt;0,SUM(OX39,OY39,PC39),"")</f>
        <v/>
      </c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8"/>
      <c r="PX39" s="18"/>
      <c r="PY39" s="11" t="str">
        <f>IF(SUM(PF39,PJ39)&gt;0,SUM(PF39,PJ39),"")</f>
        <v/>
      </c>
      <c r="PZ39" s="11" t="str">
        <f>IF(SUM(PE39:PF39,PH39:PJ39,PL39)-PG39-PK39&gt;0,SUM(PE39:PF39,PH39:PJ39,PL39)-PG39-PK39,"")</f>
        <v/>
      </c>
      <c r="QA39" s="11" t="str">
        <f>IF(SUM(PM39:PN39,PP39)-PO39&gt;0,SUM(PM39:PN39,PP39)-PO39,"")</f>
        <v/>
      </c>
      <c r="QB39" s="11" t="str">
        <f>IF(SUM(PF39,PJ39,PN39)&gt;0,SUM(PF39,PJ39,PN39),"")</f>
        <v/>
      </c>
      <c r="QC39" s="11" t="str">
        <f>IF(SUM(PZ39,QA39)&gt;0,SUM(PZ39,QA39),"")</f>
        <v/>
      </c>
      <c r="QD39" s="11" t="str">
        <f>IF(SUM(PR39,PV39)&gt;0,SUM(PR39,PV39),"")</f>
        <v/>
      </c>
      <c r="QE39" s="11" t="str">
        <f>IF(SUM(PQ39:PR39,PT39:PV39,PX39)-SUM(PS39,PW39)&gt;0,SUM(PQ39:PR39,PT39:PV39,PX39)-SUM(PS39,PW39),"")</f>
        <v/>
      </c>
      <c r="QF39" s="11" t="str">
        <f>IF(SUM(PZ39,QA39,QE39)&gt;0,SUM(PZ39,QA39,QE39),"")</f>
        <v/>
      </c>
      <c r="QG39" s="22">
        <f>IF($CW39="P",CC39,(CC39+AZ39)/2)</f>
        <v>9.5</v>
      </c>
      <c r="QH39" s="22">
        <f>IF($CW39="P",CD39,(CD39+BA39)/2)</f>
        <v>1.75</v>
      </c>
      <c r="QI39" s="22">
        <f>IF($CW39="P",CE39,(CE39+BB39)/2)</f>
        <v>0</v>
      </c>
      <c r="QJ39" s="22">
        <f>IF($CW39="P",CF39,(CF39+BC39)/2)</f>
        <v>0</v>
      </c>
      <c r="QK39" s="22">
        <f>IF($CW39="P",CG39,(CG39+BD39)/2)</f>
        <v>9.15</v>
      </c>
      <c r="QL39" s="22">
        <f>IF($CW39="P",CH39,(CH39+BE39)/2)</f>
        <v>2.4</v>
      </c>
      <c r="QM39" s="22">
        <f>IF($CW39="P",CI39,(CI39+BF39)/2)</f>
        <v>0</v>
      </c>
      <c r="QN39" s="22">
        <f>IF($CW39="P",CJ39,(CJ39+BG39)/2)</f>
        <v>0</v>
      </c>
      <c r="QO39" s="22">
        <f>IF($CW39="P",CK39,(CK39+BH39)/2)</f>
        <v>9.1</v>
      </c>
      <c r="QP39" s="22">
        <f>IF($CW39="P",CL39,(CL39+BI39)/2)</f>
        <v>1</v>
      </c>
      <c r="QQ39" s="22">
        <f>IF($CW39="P",CM39,(CM39+BJ39)/2)</f>
        <v>0.5</v>
      </c>
      <c r="QR39" s="22">
        <f>IF($CW39="P",CN39,(CN39+BK39)/2)</f>
        <v>0</v>
      </c>
      <c r="QS39" s="22">
        <f>IF($CW39="P",CO39,(CO39+BL39)/2)</f>
        <v>0</v>
      </c>
      <c r="QT39" s="22">
        <f>IF($CW39="P",CP39,(CP39+BM39)/2)</f>
        <v>0</v>
      </c>
      <c r="QU39" s="22">
        <f>IF($CW39="P",CQ39,(CQ39+BN39)/2)</f>
        <v>0</v>
      </c>
      <c r="QV39" s="22">
        <f>IF($CW39="P",CR39,(CR39+BO39)/2)</f>
        <v>0</v>
      </c>
      <c r="QW39" s="22">
        <f>IF($CW39="P",CS39,(CS39+BP39)/2)</f>
        <v>0</v>
      </c>
      <c r="QX39" s="22">
        <f>IF($CW39="P",CT39,(CT39+BQ39)/2)</f>
        <v>0</v>
      </c>
      <c r="QY39" s="22">
        <f>IF($CW39="P",CU39,(CU39+BR39)/2)</f>
        <v>0</v>
      </c>
      <c r="QZ39" s="22">
        <f>IF($CW39="P",CV39,(CV39+BS39)/2)</f>
        <v>0</v>
      </c>
      <c r="RA39" s="27" t="s">
        <v>46</v>
      </c>
      <c r="RB39" s="40">
        <f>IF(SUM(QH39,QL39)&gt;0,SUM(QH39,QL39),"")</f>
        <v>4.1500000000000004</v>
      </c>
      <c r="RC39" s="40">
        <f>IF(SUM(QG39:QH39,QJ39:QL39,QN39)-QI39-QM39&gt;0,SUM(QG39:QH39,QJ39:QL39,QN39)-QI39-QM39,"")</f>
        <v>22.799999999999997</v>
      </c>
      <c r="RD39" s="40">
        <f>IF(SUM(QO39:QP39,QR39)-QQ39&gt;0,SUM(QO39:QP39,QR39)-QQ39,"")</f>
        <v>9.6</v>
      </c>
      <c r="RE39" s="40">
        <f>IF(SUM(QH39,QL39,QP39)&gt;0,SUM(QH39,QL39,QP39),"")</f>
        <v>5.15</v>
      </c>
      <c r="RF39" s="40">
        <f>IF(SUM(RC39,RD39)&gt;0,SUM(RC39,RD39),"")</f>
        <v>32.4</v>
      </c>
      <c r="RG39" s="40" t="str">
        <f>IF(SUM(QT39,QX39)&gt;0,SUM(QT39,QX39),"")</f>
        <v/>
      </c>
      <c r="RH39" s="40" t="str">
        <f>IF(SUM(QS39:QT39,QV39:QX39,QZ39)-SUM(QU39,QY39)&gt;0,SUM(QS39:QT39,QV39:QX39,QZ39)-SUM(QU39,QY39),"")</f>
        <v/>
      </c>
      <c r="RI39" s="40">
        <f>IF(SUM(RC39,RD39,RH39)&gt;0,SUM(RC39,RD39,RH39),"")</f>
        <v>32.4</v>
      </c>
    </row>
    <row r="40" spans="1:477" ht="17" x14ac:dyDescent="0.2">
      <c r="T40" s="10"/>
      <c r="U40" s="10"/>
      <c r="V40" s="10"/>
    </row>
    <row r="41" spans="1:477" ht="17" x14ac:dyDescent="0.2">
      <c r="T41" s="10"/>
      <c r="U41" s="10"/>
      <c r="V41" s="10"/>
    </row>
    <row r="42" spans="1:477" ht="17" x14ac:dyDescent="0.2">
      <c r="C42" s="23" t="s">
        <v>44</v>
      </c>
      <c r="T42" s="10"/>
      <c r="U42" s="10"/>
      <c r="V42" s="10"/>
      <c r="AR42" s="4"/>
      <c r="AY42" s="42">
        <v>11.2</v>
      </c>
      <c r="BU42" s="4"/>
      <c r="CB42" s="42">
        <v>11.2</v>
      </c>
      <c r="CX42" s="4"/>
      <c r="DE42" s="42">
        <v>11.2</v>
      </c>
      <c r="EC42" s="4"/>
      <c r="EJ42" s="42">
        <v>11.2</v>
      </c>
      <c r="FE42" s="4"/>
      <c r="FL42" s="42">
        <v>11.2</v>
      </c>
      <c r="GG42" s="4"/>
      <c r="GN42" s="42">
        <v>11.2</v>
      </c>
      <c r="HI42" s="4"/>
      <c r="HP42" s="42">
        <v>11.2</v>
      </c>
      <c r="IK42" s="4"/>
      <c r="IR42" s="42">
        <v>11.2</v>
      </c>
      <c r="JM42" s="4"/>
      <c r="JT42" s="42">
        <v>11.2</v>
      </c>
      <c r="KO42" s="4"/>
      <c r="KV42" s="42">
        <v>11.2</v>
      </c>
      <c r="LQ42" s="4"/>
      <c r="LX42" s="42">
        <v>11.2</v>
      </c>
      <c r="MS42" s="4"/>
      <c r="MZ42" s="42">
        <v>11.2</v>
      </c>
      <c r="NU42" s="4"/>
      <c r="OB42" s="42">
        <v>11.2</v>
      </c>
      <c r="OW42" s="4"/>
      <c r="PD42" s="42">
        <v>11.2</v>
      </c>
      <c r="PY42" s="4"/>
      <c r="QF42" s="42">
        <v>11.2</v>
      </c>
    </row>
    <row r="43" spans="1:477" ht="17" hidden="1" x14ac:dyDescent="0.2">
      <c r="C43" s="30" t="s">
        <v>43</v>
      </c>
      <c r="T43" s="10"/>
      <c r="U43" s="10"/>
      <c r="V43" s="10"/>
      <c r="AR43" s="4"/>
      <c r="AY43" s="51">
        <v>1000</v>
      </c>
      <c r="BU43" s="4"/>
      <c r="CB43" s="51">
        <v>1000</v>
      </c>
      <c r="CX43" s="4"/>
      <c r="DE43" s="51">
        <v>1000</v>
      </c>
      <c r="EC43" s="4"/>
      <c r="EJ43" s="51">
        <v>1000</v>
      </c>
      <c r="FE43" s="4"/>
      <c r="FL43" s="51">
        <v>1000</v>
      </c>
      <c r="GG43" s="4"/>
      <c r="GN43" s="51">
        <v>1000</v>
      </c>
      <c r="HI43" s="4"/>
      <c r="HP43" s="51">
        <v>1000</v>
      </c>
      <c r="IK43" s="4"/>
      <c r="IR43" s="51">
        <v>1000</v>
      </c>
      <c r="JM43" s="4"/>
      <c r="JT43" s="51">
        <v>1000</v>
      </c>
      <c r="KO43" s="4"/>
      <c r="KV43" s="51">
        <v>1000</v>
      </c>
      <c r="LQ43" s="4"/>
      <c r="LX43" s="51">
        <v>1000</v>
      </c>
      <c r="MS43" s="4"/>
      <c r="MZ43" s="51">
        <v>1000</v>
      </c>
      <c r="NU43" s="4"/>
      <c r="OB43" s="51">
        <v>1000</v>
      </c>
      <c r="OW43" s="4"/>
      <c r="PD43" s="51">
        <v>1000</v>
      </c>
      <c r="PY43" s="4"/>
      <c r="QF43" s="51">
        <v>1000</v>
      </c>
    </row>
    <row r="44" spans="1:477" ht="17" hidden="1" x14ac:dyDescent="0.2">
      <c r="A44" s="5"/>
      <c r="B44" s="5"/>
      <c r="C44" s="31" t="s">
        <v>55</v>
      </c>
      <c r="D44" s="20"/>
      <c r="T44" s="10"/>
      <c r="U44" s="10"/>
      <c r="V44" s="10"/>
      <c r="AR44" s="4"/>
      <c r="AY44" s="43">
        <v>1000</v>
      </c>
      <c r="BU44" s="4"/>
      <c r="CB44" s="43">
        <v>1000</v>
      </c>
      <c r="CX44" s="4"/>
      <c r="DE44" s="43">
        <v>1000</v>
      </c>
      <c r="EC44" s="4"/>
      <c r="EJ44" s="43">
        <v>1000</v>
      </c>
      <c r="FE44" s="4"/>
      <c r="FL44" s="43">
        <v>1000</v>
      </c>
      <c r="GG44" s="4"/>
      <c r="GN44" s="43">
        <v>1000</v>
      </c>
      <c r="HI44" s="4"/>
      <c r="HP44" s="43">
        <v>1000</v>
      </c>
      <c r="IK44" s="4"/>
      <c r="IR44" s="43">
        <v>1000</v>
      </c>
      <c r="JM44" s="4"/>
      <c r="JT44" s="43">
        <v>1000</v>
      </c>
      <c r="KO44" s="4"/>
      <c r="KV44" s="43">
        <v>1000</v>
      </c>
      <c r="LQ44" s="4"/>
      <c r="LX44" s="43">
        <v>1000</v>
      </c>
      <c r="MS44" s="4"/>
      <c r="MZ44" s="43">
        <v>1000</v>
      </c>
      <c r="NU44" s="4"/>
      <c r="OB44" s="43">
        <v>1000</v>
      </c>
      <c r="OW44" s="4"/>
      <c r="PD44" s="43">
        <v>1000</v>
      </c>
      <c r="PY44" s="4"/>
      <c r="QF44" s="43">
        <v>1000</v>
      </c>
    </row>
    <row r="45" spans="1:477" ht="17" hidden="1" x14ac:dyDescent="0.2">
      <c r="A45" s="5"/>
      <c r="B45" s="5"/>
      <c r="C45" s="35" t="s">
        <v>62</v>
      </c>
      <c r="D45" s="20"/>
      <c r="T45" s="10"/>
      <c r="U45" s="10"/>
      <c r="V45" s="10"/>
      <c r="AR45" s="4"/>
      <c r="AY45" s="62">
        <v>1000</v>
      </c>
      <c r="BU45" s="4"/>
      <c r="CB45" s="62">
        <v>1000</v>
      </c>
      <c r="CX45" s="4"/>
      <c r="DE45" s="62">
        <v>1000</v>
      </c>
      <c r="EC45" s="4"/>
      <c r="EJ45" s="62">
        <v>1000</v>
      </c>
      <c r="FE45" s="4"/>
      <c r="FL45" s="62">
        <v>1000</v>
      </c>
      <c r="GG45" s="4"/>
      <c r="GN45" s="62">
        <v>1000</v>
      </c>
      <c r="HI45" s="4"/>
      <c r="HP45" s="62">
        <v>1000</v>
      </c>
      <c r="IK45" s="4"/>
      <c r="IR45" s="62">
        <v>1000</v>
      </c>
      <c r="JM45" s="4"/>
      <c r="JT45" s="62">
        <v>1000</v>
      </c>
      <c r="KO45" s="4"/>
      <c r="KV45" s="62">
        <v>1000</v>
      </c>
      <c r="LQ45" s="4"/>
      <c r="LX45" s="62">
        <v>1000</v>
      </c>
      <c r="MS45" s="4"/>
      <c r="MZ45" s="62">
        <v>1000</v>
      </c>
      <c r="NU45" s="4"/>
      <c r="OB45" s="62">
        <v>1000</v>
      </c>
      <c r="OW45" s="4"/>
      <c r="PD45" s="62">
        <v>1000</v>
      </c>
      <c r="PY45" s="4"/>
      <c r="QF45" s="62">
        <v>1000</v>
      </c>
    </row>
    <row r="46" spans="1:477" ht="17" x14ac:dyDescent="0.2">
      <c r="A46" s="5"/>
      <c r="B46" s="5"/>
      <c r="C46" s="34" t="s">
        <v>41</v>
      </c>
      <c r="D46" s="20"/>
      <c r="T46" s="10"/>
      <c r="U46" s="10"/>
      <c r="V46" s="10"/>
      <c r="AR46" s="4"/>
      <c r="AY46" s="63">
        <v>48</v>
      </c>
      <c r="BU46" s="4"/>
      <c r="CB46" s="63">
        <v>48</v>
      </c>
      <c r="CX46" s="4"/>
      <c r="DE46" s="63">
        <v>48</v>
      </c>
      <c r="EC46" s="4"/>
      <c r="EJ46" s="63">
        <v>48</v>
      </c>
      <c r="FE46" s="4"/>
      <c r="FL46" s="63">
        <v>48</v>
      </c>
      <c r="GG46" s="4"/>
      <c r="GN46" s="63">
        <v>48</v>
      </c>
      <c r="HI46" s="4"/>
      <c r="HP46" s="63">
        <v>48</v>
      </c>
      <c r="IK46" s="4"/>
      <c r="IR46" s="63">
        <v>48</v>
      </c>
      <c r="JM46" s="4"/>
      <c r="JT46" s="63">
        <v>48</v>
      </c>
      <c r="KO46" s="4"/>
      <c r="KV46" s="63">
        <v>48</v>
      </c>
      <c r="LQ46" s="4"/>
      <c r="LX46" s="63">
        <v>48</v>
      </c>
      <c r="MS46" s="4"/>
      <c r="MZ46" s="63">
        <v>48</v>
      </c>
      <c r="NU46" s="4"/>
      <c r="OB46" s="63">
        <v>48</v>
      </c>
      <c r="OW46" s="4"/>
      <c r="PD46" s="63">
        <v>48</v>
      </c>
      <c r="PY46" s="4"/>
      <c r="QF46" s="63">
        <v>48</v>
      </c>
    </row>
    <row r="47" spans="1:477" ht="17" hidden="1" x14ac:dyDescent="0.2">
      <c r="A47" s="5"/>
      <c r="B47" s="5"/>
      <c r="C47" s="24" t="s">
        <v>42</v>
      </c>
      <c r="D47" s="20"/>
      <c r="T47" s="10"/>
      <c r="U47" s="10"/>
      <c r="V47" s="10"/>
      <c r="AR47" s="4"/>
      <c r="AY47" s="46">
        <v>1000</v>
      </c>
      <c r="BU47" s="4"/>
      <c r="CB47" s="46">
        <v>1000</v>
      </c>
      <c r="CX47" s="4"/>
      <c r="DE47" s="46">
        <v>1000</v>
      </c>
      <c r="EC47" s="4"/>
      <c r="EJ47" s="46">
        <v>1000</v>
      </c>
      <c r="FE47" s="4"/>
      <c r="FL47" s="46">
        <v>1000</v>
      </c>
      <c r="GG47" s="4"/>
      <c r="GN47" s="46">
        <v>1000</v>
      </c>
      <c r="HI47" s="4"/>
      <c r="HP47" s="46">
        <v>1000</v>
      </c>
      <c r="IK47" s="4"/>
      <c r="IR47" s="46">
        <v>1000</v>
      </c>
      <c r="JM47" s="4"/>
      <c r="JT47" s="46">
        <v>1000</v>
      </c>
      <c r="KO47" s="4"/>
      <c r="KV47" s="46">
        <v>1000</v>
      </c>
      <c r="LQ47" s="4"/>
      <c r="LX47" s="46">
        <v>1000</v>
      </c>
      <c r="MS47" s="4"/>
      <c r="MZ47" s="46">
        <v>1000</v>
      </c>
      <c r="NU47" s="4"/>
      <c r="OB47" s="46">
        <v>1000</v>
      </c>
      <c r="OW47" s="4"/>
      <c r="PD47" s="46">
        <v>1000</v>
      </c>
      <c r="PY47" s="4"/>
      <c r="QF47" s="46">
        <v>1000</v>
      </c>
    </row>
    <row r="48" spans="1:477" ht="17" hidden="1" x14ac:dyDescent="0.2">
      <c r="A48" s="5"/>
      <c r="B48" s="5"/>
      <c r="C48" s="33" t="s">
        <v>54</v>
      </c>
      <c r="D48" s="20"/>
      <c r="T48" s="10"/>
      <c r="U48" s="10"/>
      <c r="V48" s="10"/>
      <c r="AR48" s="4"/>
      <c r="AY48" s="47">
        <v>1000</v>
      </c>
      <c r="BU48" s="4"/>
      <c r="CB48" s="47">
        <v>1000</v>
      </c>
      <c r="CX48" s="4"/>
      <c r="DE48" s="47">
        <v>1000</v>
      </c>
      <c r="EC48" s="4"/>
      <c r="EJ48" s="47">
        <v>1000</v>
      </c>
      <c r="FE48" s="4"/>
      <c r="FL48" s="47">
        <v>1000</v>
      </c>
      <c r="GG48" s="4"/>
      <c r="GN48" s="47">
        <v>1000</v>
      </c>
      <c r="HI48" s="4"/>
      <c r="HP48" s="47">
        <v>1000</v>
      </c>
      <c r="IK48" s="4"/>
      <c r="IR48" s="47">
        <v>1000</v>
      </c>
      <c r="JM48" s="4"/>
      <c r="JT48" s="47">
        <v>1000</v>
      </c>
      <c r="KO48" s="4"/>
      <c r="KV48" s="47">
        <v>1000</v>
      </c>
      <c r="LQ48" s="4"/>
      <c r="LX48" s="47">
        <v>1000</v>
      </c>
      <c r="MS48" s="4"/>
      <c r="MZ48" s="47">
        <v>1000</v>
      </c>
      <c r="NU48" s="4"/>
      <c r="OB48" s="47">
        <v>1000</v>
      </c>
      <c r="OW48" s="4"/>
      <c r="PD48" s="47">
        <v>1000</v>
      </c>
      <c r="PY48" s="4"/>
      <c r="QF48" s="47">
        <v>1000</v>
      </c>
    </row>
    <row r="49" spans="1:458" ht="17" hidden="1" x14ac:dyDescent="0.2">
      <c r="A49" s="5"/>
      <c r="B49" s="5"/>
      <c r="C49" s="25" t="s">
        <v>27</v>
      </c>
      <c r="D49" s="20"/>
      <c r="T49" s="10"/>
      <c r="U49" s="10"/>
      <c r="V49" s="10"/>
      <c r="AR49" s="4"/>
      <c r="AY49" s="48">
        <v>1000</v>
      </c>
      <c r="BU49" s="4"/>
      <c r="CB49" s="48">
        <v>1000</v>
      </c>
      <c r="CX49" s="4"/>
      <c r="DE49" s="48">
        <v>1000</v>
      </c>
      <c r="EC49" s="4"/>
      <c r="EJ49" s="48">
        <v>1000</v>
      </c>
      <c r="FE49" s="4"/>
      <c r="FL49" s="48">
        <v>1000</v>
      </c>
      <c r="GG49" s="4"/>
      <c r="GN49" s="48">
        <v>1000</v>
      </c>
      <c r="HI49" s="4"/>
      <c r="HP49" s="48">
        <v>1000</v>
      </c>
      <c r="IK49" s="4"/>
      <c r="IR49" s="48">
        <v>1000</v>
      </c>
      <c r="JM49" s="4"/>
      <c r="JT49" s="48">
        <v>1000</v>
      </c>
      <c r="KO49" s="4"/>
      <c r="KV49" s="48">
        <v>1000</v>
      </c>
      <c r="LQ49" s="4"/>
      <c r="LX49" s="48">
        <v>1000</v>
      </c>
      <c r="MS49" s="4"/>
      <c r="MZ49" s="48">
        <v>1000</v>
      </c>
      <c r="NU49" s="4"/>
      <c r="OB49" s="48">
        <v>1000</v>
      </c>
      <c r="OW49" s="4"/>
      <c r="PD49" s="48">
        <v>1000</v>
      </c>
      <c r="PY49" s="4"/>
      <c r="QF49" s="48">
        <v>1000</v>
      </c>
    </row>
    <row r="50" spans="1:458" x14ac:dyDescent="0.2">
      <c r="C50" s="29" t="s">
        <v>47</v>
      </c>
      <c r="D50" s="2"/>
    </row>
    <row r="51" spans="1:458" x14ac:dyDescent="0.2">
      <c r="A51" s="5"/>
      <c r="B51" s="5"/>
      <c r="C51" s="5"/>
      <c r="D51" s="20"/>
      <c r="QH51" s="2"/>
      <c r="QI51" s="2"/>
      <c r="QJ51" s="2"/>
      <c r="QK51" s="2"/>
      <c r="QL51" s="2"/>
      <c r="QM51" s="2"/>
      <c r="QN51" s="2"/>
      <c r="QO51" s="2"/>
      <c r="QP51" s="2"/>
    </row>
    <row r="52" spans="1:458" x14ac:dyDescent="0.2">
      <c r="A52" s="5"/>
      <c r="B52" s="5"/>
      <c r="C52" s="5"/>
      <c r="D52" s="20"/>
    </row>
    <row r="53" spans="1:458" x14ac:dyDescent="0.2">
      <c r="A53" s="5"/>
      <c r="B53" s="5"/>
      <c r="C53" s="5"/>
      <c r="D53" s="20"/>
    </row>
    <row r="54" spans="1:458" x14ac:dyDescent="0.2">
      <c r="A54" s="5"/>
      <c r="B54" s="5"/>
      <c r="C54" s="5"/>
      <c r="D54" s="5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9">
      <sortCondition descending="1" ref="H1:H40"/>
    </sortState>
  </autoFilter>
  <mergeCells count="119">
    <mergeCell ref="QO2:QR2"/>
    <mergeCell ref="QS2:QV2"/>
    <mergeCell ref="QW2:QZ2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HU2:HX2"/>
    <mergeCell ref="HY2:IB2"/>
    <mergeCell ref="IC2:IF2"/>
    <mergeCell ref="IG2:IJ2"/>
    <mergeCell ref="IS2:IV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T1:T3"/>
    <mergeCell ref="U1:U3"/>
    <mergeCell ref="V1:V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R1:R3"/>
    <mergeCell ref="S1:S3"/>
    <mergeCell ref="B1:B3"/>
    <mergeCell ref="G1:G3"/>
  </mergeCells>
  <conditionalFormatting sqref="W4:AY39">
    <cfRule type="expression" dxfId="59" priority="7" stopIfTrue="1">
      <formula>IF($AQ4&lt;&gt;"",1,0)</formula>
    </cfRule>
  </conditionalFormatting>
  <conditionalFormatting sqref="AZ4:CB39">
    <cfRule type="expression" dxfId="58" priority="12" stopIfTrue="1">
      <formula>IF($BT4&lt;&gt;"",1,0)</formula>
    </cfRule>
  </conditionalFormatting>
  <conditionalFormatting sqref="O1:O3 Q1:Q3 M1:M1048576 S1:S1048576 O4:Q1048576">
    <cfRule type="expression" dxfId="57" priority="19">
      <formula>IF(M1=$CC$1,1,0)</formula>
    </cfRule>
    <cfRule type="expression" dxfId="56" priority="20">
      <formula>IF(M1=$AZ$1,1,0)</formula>
    </cfRule>
    <cfRule type="expression" dxfId="55" priority="21">
      <formula>IF(M1=$W$1,1,0)</formula>
    </cfRule>
  </conditionalFormatting>
  <conditionalFormatting sqref="CC4:DE39">
    <cfRule type="expression" dxfId="54" priority="13" stopIfTrue="1">
      <formula>IF($CW4&lt;&gt;"",1,0)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V50:AV1048576 BY50:BY1048576 EG50:EG1048576 FI50:FI1048576 BY1:BY48 DB1:DB1048576 EG1:EG48 FI1:FI48 GK1:GK1048576 HM1:HM1048576 IO1:IO1048576 JQ1:JQ1048576 KS1:KS1048576 LU1:LU1048576 MW1:MW1048576 NY1:NY1048576 PA1:PA1048576 QC1:QC1048576 AV1:AV48">
    <cfRule type="cellIs" dxfId="46" priority="59088" operator="between">
      <formula>AY$49</formula>
      <formula>1000</formula>
    </cfRule>
    <cfRule type="cellIs" dxfId="45" priority="59089" operator="between">
      <formula>AY$48</formula>
      <formula>AY$49</formula>
    </cfRule>
    <cfRule type="cellIs" dxfId="44" priority="59090" operator="between">
      <formula>AY$47</formula>
      <formula>AY$48</formula>
    </cfRule>
  </conditionalFormatting>
  <conditionalFormatting sqref="A1:B3">
    <cfRule type="expression" dxfId="4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65262" operator="between">
      <formula>AY$42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1" priority="165307" operator="between">
      <formula>AY$46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0" priority="165352" operator="between">
      <formula>AY$42</formula>
      <formula>AY$43</formula>
    </cfRule>
    <cfRule type="cellIs" dxfId="39" priority="165353" operator="between">
      <formula>AY$43</formula>
      <formula>AY$44</formula>
    </cfRule>
    <cfRule type="cellIs" dxfId="38" priority="165354" operator="between">
      <formula>AY$44</formula>
      <formula>AY$45</formula>
    </cfRule>
    <cfRule type="cellIs" dxfId="37" priority="165355" operator="between">
      <formula>AY$45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6" priority="165532" operator="between">
      <formula>AY$46</formula>
      <formula>AY$47</formula>
    </cfRule>
    <cfRule type="cellIs" dxfId="35" priority="165533" operator="between">
      <formula>AY$47</formula>
      <formula>AY$48</formula>
    </cfRule>
    <cfRule type="cellIs" dxfId="34" priority="165534" operator="between">
      <formula>AY$48</formula>
      <formula>AY$49</formula>
    </cfRule>
    <cfRule type="cellIs" dxfId="33" priority="165535" operator="between">
      <formula>AY$49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2" priority="165712" operator="between">
      <formula>AY$45</formula>
      <formula>1000</formula>
    </cfRule>
    <cfRule type="cellIs" dxfId="31" priority="165713" operator="between">
      <formula>AY$44</formula>
      <formula>AY$45</formula>
    </cfRule>
    <cfRule type="cellIs" dxfId="30" priority="165714" operator="between">
      <formula>AY$43</formula>
      <formula>AY$44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173</v>
      </c>
      <c r="B1" s="78" t="s">
        <v>174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175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90</v>
      </c>
      <c r="M1" s="76" t="s">
        <v>25</v>
      </c>
      <c r="N1" s="75" t="s">
        <v>91</v>
      </c>
      <c r="O1" s="76" t="s">
        <v>25</v>
      </c>
      <c r="P1" s="75" t="s">
        <v>92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169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191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228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149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150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168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177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179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 t="s">
        <v>190</v>
      </c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82</v>
      </c>
      <c r="X2" s="69"/>
      <c r="Y2" s="69"/>
      <c r="Z2" s="69"/>
      <c r="AA2" s="69" t="s">
        <v>83</v>
      </c>
      <c r="AB2" s="69"/>
      <c r="AC2" s="69"/>
      <c r="AD2" s="69"/>
      <c r="AE2" s="69" t="s">
        <v>84</v>
      </c>
      <c r="AF2" s="69"/>
      <c r="AG2" s="69"/>
      <c r="AH2" s="69"/>
      <c r="AI2" s="69" t="s">
        <v>85</v>
      </c>
      <c r="AJ2" s="69"/>
      <c r="AK2" s="69"/>
      <c r="AL2" s="69"/>
      <c r="AM2" s="79" t="s">
        <v>86</v>
      </c>
      <c r="AN2" s="79"/>
      <c r="AO2" s="79"/>
      <c r="AP2" s="79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70" t="s">
        <v>82</v>
      </c>
      <c r="BA2" s="70"/>
      <c r="BB2" s="70"/>
      <c r="BC2" s="70"/>
      <c r="BD2" s="70" t="s">
        <v>83</v>
      </c>
      <c r="BE2" s="70"/>
      <c r="BF2" s="70"/>
      <c r="BG2" s="70"/>
      <c r="BH2" s="70" t="s">
        <v>84</v>
      </c>
      <c r="BI2" s="70"/>
      <c r="BJ2" s="70"/>
      <c r="BK2" s="70"/>
      <c r="BL2" s="70" t="s">
        <v>85</v>
      </c>
      <c r="BM2" s="70"/>
      <c r="BN2" s="70"/>
      <c r="BO2" s="70"/>
      <c r="BP2" s="80" t="s">
        <v>86</v>
      </c>
      <c r="BQ2" s="80"/>
      <c r="BR2" s="80"/>
      <c r="BS2" s="80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69" t="s">
        <v>82</v>
      </c>
      <c r="CD2" s="69"/>
      <c r="CE2" s="69"/>
      <c r="CF2" s="69"/>
      <c r="CG2" s="69" t="s">
        <v>83</v>
      </c>
      <c r="CH2" s="69"/>
      <c r="CI2" s="69"/>
      <c r="CJ2" s="69"/>
      <c r="CK2" s="69" t="s">
        <v>84</v>
      </c>
      <c r="CL2" s="69"/>
      <c r="CM2" s="69"/>
      <c r="CN2" s="69"/>
      <c r="CO2" s="69" t="s">
        <v>85</v>
      </c>
      <c r="CP2" s="69"/>
      <c r="CQ2" s="69"/>
      <c r="CR2" s="69"/>
      <c r="CS2" s="79" t="s">
        <v>86</v>
      </c>
      <c r="CT2" s="79"/>
      <c r="CU2" s="79"/>
      <c r="CV2" s="79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69" t="s">
        <v>82</v>
      </c>
      <c r="DJ2" s="69"/>
      <c r="DK2" s="69"/>
      <c r="DL2" s="69"/>
      <c r="DM2" s="69" t="s">
        <v>83</v>
      </c>
      <c r="DN2" s="69"/>
      <c r="DO2" s="69"/>
      <c r="DP2" s="69"/>
      <c r="DQ2" s="69" t="s">
        <v>84</v>
      </c>
      <c r="DR2" s="69"/>
      <c r="DS2" s="69"/>
      <c r="DT2" s="69"/>
      <c r="DU2" s="69" t="s">
        <v>85</v>
      </c>
      <c r="DV2" s="69"/>
      <c r="DW2" s="69"/>
      <c r="DX2" s="69"/>
      <c r="DY2" s="81" t="s">
        <v>86</v>
      </c>
      <c r="DZ2" s="81"/>
      <c r="EA2" s="81"/>
      <c r="EB2" s="81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70" t="s">
        <v>82</v>
      </c>
      <c r="EL2" s="70"/>
      <c r="EM2" s="70"/>
      <c r="EN2" s="70"/>
      <c r="EO2" s="70" t="s">
        <v>83</v>
      </c>
      <c r="EP2" s="70"/>
      <c r="EQ2" s="70"/>
      <c r="ER2" s="70"/>
      <c r="ES2" s="70" t="s">
        <v>84</v>
      </c>
      <c r="ET2" s="70"/>
      <c r="EU2" s="70"/>
      <c r="EV2" s="70"/>
      <c r="EW2" s="70" t="s">
        <v>85</v>
      </c>
      <c r="EX2" s="70"/>
      <c r="EY2" s="70"/>
      <c r="EZ2" s="70"/>
      <c r="FA2" s="80" t="s">
        <v>86</v>
      </c>
      <c r="FB2" s="80"/>
      <c r="FC2" s="80"/>
      <c r="FD2" s="80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69" t="s">
        <v>82</v>
      </c>
      <c r="FN2" s="69"/>
      <c r="FO2" s="69"/>
      <c r="FP2" s="69"/>
      <c r="FQ2" s="69" t="s">
        <v>83</v>
      </c>
      <c r="FR2" s="69"/>
      <c r="FS2" s="69"/>
      <c r="FT2" s="69"/>
      <c r="FU2" s="69" t="s">
        <v>84</v>
      </c>
      <c r="FV2" s="69"/>
      <c r="FW2" s="69"/>
      <c r="FX2" s="69"/>
      <c r="FY2" s="69" t="s">
        <v>85</v>
      </c>
      <c r="FZ2" s="69"/>
      <c r="GA2" s="69"/>
      <c r="GB2" s="69"/>
      <c r="GC2" s="81" t="s">
        <v>86</v>
      </c>
      <c r="GD2" s="81"/>
      <c r="GE2" s="81"/>
      <c r="GF2" s="81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70" t="s">
        <v>82</v>
      </c>
      <c r="GP2" s="70"/>
      <c r="GQ2" s="70"/>
      <c r="GR2" s="70"/>
      <c r="GS2" s="70" t="s">
        <v>83</v>
      </c>
      <c r="GT2" s="70"/>
      <c r="GU2" s="70"/>
      <c r="GV2" s="70"/>
      <c r="GW2" s="70" t="s">
        <v>84</v>
      </c>
      <c r="GX2" s="70"/>
      <c r="GY2" s="70"/>
      <c r="GZ2" s="70"/>
      <c r="HA2" s="70" t="s">
        <v>85</v>
      </c>
      <c r="HB2" s="70"/>
      <c r="HC2" s="70"/>
      <c r="HD2" s="70"/>
      <c r="HE2" s="80" t="s">
        <v>86</v>
      </c>
      <c r="HF2" s="80"/>
      <c r="HG2" s="80"/>
      <c r="HH2" s="80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69" t="s">
        <v>82</v>
      </c>
      <c r="HR2" s="69"/>
      <c r="HS2" s="69"/>
      <c r="HT2" s="69"/>
      <c r="HU2" s="69" t="s">
        <v>83</v>
      </c>
      <c r="HV2" s="69"/>
      <c r="HW2" s="69"/>
      <c r="HX2" s="69"/>
      <c r="HY2" s="69" t="s">
        <v>84</v>
      </c>
      <c r="HZ2" s="69"/>
      <c r="IA2" s="69"/>
      <c r="IB2" s="69"/>
      <c r="IC2" s="69" t="s">
        <v>85</v>
      </c>
      <c r="ID2" s="69"/>
      <c r="IE2" s="69"/>
      <c r="IF2" s="69"/>
      <c r="IG2" s="81" t="s">
        <v>86</v>
      </c>
      <c r="IH2" s="81"/>
      <c r="II2" s="81"/>
      <c r="IJ2" s="81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70" t="s">
        <v>82</v>
      </c>
      <c r="IT2" s="70"/>
      <c r="IU2" s="70"/>
      <c r="IV2" s="70"/>
      <c r="IW2" s="70" t="s">
        <v>83</v>
      </c>
      <c r="IX2" s="70"/>
      <c r="IY2" s="70"/>
      <c r="IZ2" s="70"/>
      <c r="JA2" s="70" t="s">
        <v>84</v>
      </c>
      <c r="JB2" s="70"/>
      <c r="JC2" s="70"/>
      <c r="JD2" s="70"/>
      <c r="JE2" s="70" t="s">
        <v>85</v>
      </c>
      <c r="JF2" s="70"/>
      <c r="JG2" s="70"/>
      <c r="JH2" s="70"/>
      <c r="JI2" s="80" t="s">
        <v>86</v>
      </c>
      <c r="JJ2" s="80"/>
      <c r="JK2" s="80"/>
      <c r="JL2" s="80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69" t="s">
        <v>82</v>
      </c>
      <c r="JV2" s="69"/>
      <c r="JW2" s="69"/>
      <c r="JX2" s="69"/>
      <c r="JY2" s="69" t="s">
        <v>83</v>
      </c>
      <c r="JZ2" s="69"/>
      <c r="KA2" s="69"/>
      <c r="KB2" s="69"/>
      <c r="KC2" s="69" t="s">
        <v>84</v>
      </c>
      <c r="KD2" s="69"/>
      <c r="KE2" s="69"/>
      <c r="KF2" s="69"/>
      <c r="KG2" s="69" t="s">
        <v>85</v>
      </c>
      <c r="KH2" s="69"/>
      <c r="KI2" s="69"/>
      <c r="KJ2" s="69"/>
      <c r="KK2" s="81" t="s">
        <v>86</v>
      </c>
      <c r="KL2" s="81"/>
      <c r="KM2" s="81"/>
      <c r="KN2" s="81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70" t="s">
        <v>82</v>
      </c>
      <c r="KX2" s="70"/>
      <c r="KY2" s="70"/>
      <c r="KZ2" s="70"/>
      <c r="LA2" s="70" t="s">
        <v>83</v>
      </c>
      <c r="LB2" s="70"/>
      <c r="LC2" s="70"/>
      <c r="LD2" s="70"/>
      <c r="LE2" s="70" t="s">
        <v>84</v>
      </c>
      <c r="LF2" s="70"/>
      <c r="LG2" s="70"/>
      <c r="LH2" s="70"/>
      <c r="LI2" s="70" t="s">
        <v>85</v>
      </c>
      <c r="LJ2" s="70"/>
      <c r="LK2" s="70"/>
      <c r="LL2" s="70"/>
      <c r="LM2" s="80" t="s">
        <v>86</v>
      </c>
      <c r="LN2" s="80"/>
      <c r="LO2" s="80"/>
      <c r="LP2" s="80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69" t="s">
        <v>82</v>
      </c>
      <c r="LZ2" s="69"/>
      <c r="MA2" s="69"/>
      <c r="MB2" s="69"/>
      <c r="MC2" s="69" t="s">
        <v>83</v>
      </c>
      <c r="MD2" s="69"/>
      <c r="ME2" s="69"/>
      <c r="MF2" s="69"/>
      <c r="MG2" s="69" t="s">
        <v>84</v>
      </c>
      <c r="MH2" s="69"/>
      <c r="MI2" s="69"/>
      <c r="MJ2" s="69"/>
      <c r="MK2" s="69" t="s">
        <v>85</v>
      </c>
      <c r="ML2" s="69"/>
      <c r="MM2" s="69"/>
      <c r="MN2" s="69"/>
      <c r="MO2" s="81" t="s">
        <v>86</v>
      </c>
      <c r="MP2" s="81"/>
      <c r="MQ2" s="81"/>
      <c r="MR2" s="81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70" t="s">
        <v>82</v>
      </c>
      <c r="NB2" s="70"/>
      <c r="NC2" s="70"/>
      <c r="ND2" s="70"/>
      <c r="NE2" s="70" t="s">
        <v>83</v>
      </c>
      <c r="NF2" s="70"/>
      <c r="NG2" s="70"/>
      <c r="NH2" s="70"/>
      <c r="NI2" s="70" t="s">
        <v>84</v>
      </c>
      <c r="NJ2" s="70"/>
      <c r="NK2" s="70"/>
      <c r="NL2" s="70"/>
      <c r="NM2" s="70" t="s">
        <v>85</v>
      </c>
      <c r="NN2" s="70"/>
      <c r="NO2" s="70"/>
      <c r="NP2" s="70"/>
      <c r="NQ2" s="80" t="s">
        <v>86</v>
      </c>
      <c r="NR2" s="80"/>
      <c r="NS2" s="80"/>
      <c r="NT2" s="80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69" t="s">
        <v>82</v>
      </c>
      <c r="OD2" s="69"/>
      <c r="OE2" s="69"/>
      <c r="OF2" s="69"/>
      <c r="OG2" s="69" t="s">
        <v>83</v>
      </c>
      <c r="OH2" s="69"/>
      <c r="OI2" s="69"/>
      <c r="OJ2" s="69"/>
      <c r="OK2" s="69" t="s">
        <v>84</v>
      </c>
      <c r="OL2" s="69"/>
      <c r="OM2" s="69"/>
      <c r="ON2" s="69"/>
      <c r="OO2" s="69" t="s">
        <v>85</v>
      </c>
      <c r="OP2" s="69"/>
      <c r="OQ2" s="69"/>
      <c r="OR2" s="69"/>
      <c r="OS2" s="81" t="s">
        <v>86</v>
      </c>
      <c r="OT2" s="81"/>
      <c r="OU2" s="81"/>
      <c r="OV2" s="81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70" t="s">
        <v>82</v>
      </c>
      <c r="PF2" s="70"/>
      <c r="PG2" s="70"/>
      <c r="PH2" s="70"/>
      <c r="PI2" s="70" t="s">
        <v>83</v>
      </c>
      <c r="PJ2" s="70"/>
      <c r="PK2" s="70"/>
      <c r="PL2" s="70"/>
      <c r="PM2" s="70" t="s">
        <v>84</v>
      </c>
      <c r="PN2" s="70"/>
      <c r="PO2" s="70"/>
      <c r="PP2" s="70"/>
      <c r="PQ2" s="70" t="s">
        <v>85</v>
      </c>
      <c r="PR2" s="70"/>
      <c r="PS2" s="70"/>
      <c r="PT2" s="70"/>
      <c r="PU2" s="80" t="s">
        <v>86</v>
      </c>
      <c r="PV2" s="80"/>
      <c r="PW2" s="80"/>
      <c r="PX2" s="80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69" t="s">
        <v>82</v>
      </c>
      <c r="QH2" s="69"/>
      <c r="QI2" s="69"/>
      <c r="QJ2" s="69"/>
      <c r="QK2" s="69" t="s">
        <v>83</v>
      </c>
      <c r="QL2" s="69"/>
      <c r="QM2" s="69"/>
      <c r="QN2" s="69"/>
      <c r="QO2" s="69" t="s">
        <v>84</v>
      </c>
      <c r="QP2" s="69"/>
      <c r="QQ2" s="69"/>
      <c r="QR2" s="69"/>
      <c r="QS2" s="69" t="s">
        <v>85</v>
      </c>
      <c r="QT2" s="69"/>
      <c r="QU2" s="69"/>
      <c r="QV2" s="69"/>
      <c r="QW2" s="79" t="s">
        <v>86</v>
      </c>
      <c r="QX2" s="79"/>
      <c r="QY2" s="79"/>
      <c r="QZ2" s="79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DD"),SUMPRODUCT((J$4:J$34&lt;&gt;"")*(J$4:J$34&lt;&gt;"No DD")*(F$4:F$34&gt;F4))+1,IF(J4="No DD",SUMPRODUCT((J$4:J$34="No DD")*(F$4:F$34&gt;F4))+1+SUMPRODUCT((J$4:J$34&lt;&gt;"")*(J$4:J$34&lt;&gt;"No DD")),""))</f>
        <v>1</v>
      </c>
      <c r="B4" s="4" t="str" cm="1">
        <f t="array" ref="B4">IF(AND(J4&lt;&gt;"",J4&lt;&gt;"No DD",G4=""),SUMPRODUCT((J$4:J$34&lt;&gt;"")*(J$4:J$34&lt;&gt;"No DD")*(G$4:G$34="")*(F$4:F$34&gt;F4))+1,IF(J4="No DD",SUMPRODUCT((J$4:J$34="No DD")*(F$4:F$34&gt;F4)*(G$4:G$34=""))+1+SUMPRODUCT((J$4:J$34&lt;&gt;"")*(G$4:G$34="")*(J$4:J$34&lt;&gt;"No DD")),""))</f>
        <v/>
      </c>
      <c r="C4" s="5" t="s">
        <v>184</v>
      </c>
      <c r="D4" s="4" t="s">
        <v>5</v>
      </c>
      <c r="E4" s="4">
        <v>2007</v>
      </c>
      <c r="F4" s="9">
        <f>SUM(L4:T4)+SUM(L4:P4)*0.0000001+SUM(L4)*0.0000000000001</f>
        <v>177.80001254000507</v>
      </c>
      <c r="G4" s="66" t="s">
        <v>46</v>
      </c>
      <c r="H4" s="3" t="str">
        <f>IF(OR(AND(AR4&gt;=AY$36,AS4&gt;=AY$40,AR4&lt;&gt;"",AQ4=""),AND(AW4&gt;=AY$36,AX4&gt;=AY$40,AW4&lt;&gt;"",AQ4=""),AND(BU4&gt;=CB$36,BV4&gt;=CB$40,BU4&lt;&gt;"",BT4=""),AND(BZ4&gt;=CB$36,CA4&gt;=CB$40,BZ4&lt;&gt;"",BT4=""),AND(CX4&gt;=DE$36,CY4&gt;=DE$40,CX4&lt;&gt;"",CW4=""),AND(DC4&gt;=DE$36,DD4&gt;=DE$40,DC4&lt;&gt;""),AND(EC4&gt;=EJ$36,ED4&gt;=EJ$40,EC4&lt;&gt;""),AND(EH4&gt;=EJ$36,EI4&gt;=EJ$40,EH4&lt;&gt;""),AND(FE4&gt;=FL$36,FF4&gt;=FL$40,FE4&lt;&gt;""),AND(FJ4&gt;=FL$36,FK4&gt;=FL$40,FJ4&lt;&gt;""),AND(GG4&gt;=GN$36,GH4&gt;=GN$40,GG4&lt;&gt;""),AND(GL4&gt;=GN$36,GM4&gt;=GN$40,GL4&lt;&gt;""),AND(HI4&gt;=HP$36,HJ4&gt;=HP$40,HI4&lt;&gt;""),AND(HN4&gt;=HP$36,HO4&gt;=HP$40,HN4&lt;&gt;""),AND(IK4&gt;=IR$36,IL4&gt;=IR$40,IK4&lt;&gt;""),AND(IP4&gt;=IR$36,IQ4&gt;=IR$40,IP4&lt;&gt;""),AND(JM4&gt;=JT$36,JN4&gt;=JT$40,JM4&lt;&gt;""),AND(JR4&gt;=JT$36,JS4&gt;=JT$40,JR4&lt;&gt;""),AND(KO4&gt;=KV$36,KP4&gt;=KV$40,KO4&lt;&gt;""),AND(KT4&gt;=KV$36,KU4&gt;=KV$40,KT4&lt;&gt;""),AND(LQ4&gt;=LX$36,LR4&gt;=LX$40,LQ4&lt;&gt;""),AND(LV4&gt;=LX$36,LW4&gt;=LX$40,LV4&lt;&gt;""),AND(MS4&gt;=MZ$36,MT4&gt;=MZ$40,MS4&lt;&gt;""),AND(MX4&gt;=MZ$36,MY4&gt;=MZ$40,MX4&lt;&gt;""),AND(NU4&gt;=OB$36,NV4&gt;=OB$40,NU4&lt;&gt;""),AND(NZ4&gt;=OB$36,OA4&gt;=OB$40,NZ4&lt;&gt;""),AND(OW4&gt;=PD$36,OX4&gt;=PD$40,OW4&lt;&gt;""),AND(PB4&gt;=PD$36,PC4&gt;=PD$40,PB4&lt;&gt;""),AND(PY4&gt;=QF$36,PZ4&gt;=QF$40,PY4&lt;&gt;""),AND(QD4&gt;=QF$36,QE4&gt;=QF$40,QD4&lt;&gt;"")),"P","")</f>
        <v>P</v>
      </c>
      <c r="I4" s="3" t="str">
        <f>IF(OR(AND(AS4&gt;=AY$40,AS4&lt;&gt;"",AQ4=""),AND(AX4&gt;=AY$40,AX4&lt;&gt;"",AQ4=""),AND(BV4&gt;=CB$40,BV4&lt;&gt;"",BT4=""),AND(CA4&gt;=CB$40,CA4&lt;&gt;"",BT4=""),AND(CY4&gt;=DE$40,CY4&lt;&gt;"",CW4=""),AND(DD4&gt;=DE$40,DD4&lt;&gt;"",CW4=""),AND(ED4&gt;=EJ$40,ED4&lt;&gt;""),AND(EI4&gt;=EJ$40,EI4&lt;&gt;""),AND(FF4&gt;=FL$40,FF4&lt;&gt;""),AND(FK4&gt;=FL$40,FK4&lt;&gt;""),AND(GH4&gt;=GN$40,GH4&lt;&gt;""),AND(GM4&gt;=GN$40,GM4&lt;&gt;""),AND(HJ4&gt;=HP$40,HJ4&lt;&gt;""),AND(HO4&gt;=HP$40,HO4&lt;&gt;""),AND(IL4&gt;=IR$40,IL4&lt;&gt;""),AND(IQ4&gt;=IR$40,IQ4&lt;&gt;""),AND(JN4&gt;=JT$40,JN4&lt;&gt;""),AND(JS4&gt;=JT$40,JS4&lt;&gt;""),AND(KP4&gt;=KV$40,KP4&lt;&gt;""),AND(KU4&gt;=KV$40,KU4&lt;&gt;""),AND(LR4&gt;=LX$40,LR4&lt;&gt;""),AND(LW4&gt;=LX$40,LW4&lt;&gt;""),AND(MT4&gt;=MZ$40,MT4&lt;&gt;""),AND(MY4&gt;=MZ$40,MY4&lt;&gt;""),AND(NV4&gt;=OB$40,NV4&lt;&gt;""),AND(OA4&gt;=OB$40,OA4&lt;&gt;""),AND(OX4&gt;=PD$40,OX4&lt;&gt;""),AND(PC4&gt;=PD$40,PC4&lt;&gt;""),AND(PZ4&gt;=QF$40,PZ4&lt;&gt;""),AND(QE4&gt;=QF$40,QE4&lt;&gt;"")),"P","")</f>
        <v>P</v>
      </c>
      <c r="J4" s="36" t="str">
        <f>IF(AND(I4="P",H4=""),"No DD",IF(OR(AND(AU4&gt;=AY$39,AV4&gt;=AY$43,AU4&lt;&gt;"",AQ4=""),AND(BX4&gt;=CB$39,BY4&gt;=CB$43,BX4&lt;&gt;"",BT4=""),AND(DA4&gt;=DE$39,DB4&gt;=DE$43,DA4&lt;&gt;"",CW4=""),AND(EF4&gt;=EJ$39,EG4&gt;=EJ$43,EF4&lt;&gt;""),AND(FH4&gt;=FL$39,FI4&gt;=FL$43,FH4&lt;&gt;""),AND(GJ4&gt;=GN$39,GK4&gt;=GN$43,GJ4&lt;&gt;""),AND(HL4&gt;=HP$39,HM4&gt;=HP$43,HL4&lt;&gt;""),AND(IN4&gt;=IR$39,IO4&gt;=IR$43,IN4&lt;&gt;""),AND(JP4&gt;=JT$39,JQ4&gt;=JT$43,JP4&lt;&gt;""),AND(KR4&gt;=KV$39,KS4&gt;=KV$43,KR4&lt;&gt;""),AND(LT4&gt;=LX$39,LU4&gt;=LX$43,LT4&lt;&gt;""),AND(MV4&gt;=MZ$39,MW4&gt;=MZ$43,MV4&lt;&gt;""),AND(NX4&gt;=OB$39,NY4&gt;=OB$43,NX4&lt;&gt;""),AND(OZ4&gt;=PD$39,PA4&gt;=PD$43,OZ4&lt;&gt;""),AND(QB4&gt;=QF$39,QC4&gt;=QF$43,QB4&lt;&gt;"")),"Merit",IF(OR(AND(AU4&gt;=AY$38,AV4&gt;=AY$42,AU4&lt;&gt;"",AQ4=""),AND(BX4&gt;=CB$38,BY4&gt;=CB$42,BX4&lt;&gt;"",BT4=""),AND(DA4&gt;=DE$38,DB4&gt;=DE$42,DA4&lt;&gt;"",CW4=""),AND(EF4&gt;=EJ$38,EG4&gt;=EJ$42,EF4&lt;&gt;""),AND(FH4&gt;=FL$38,FI4&gt;=FL$42,FH4&lt;&gt;""),AND(GJ4&gt;=GN$38,GK4&gt;=GN$42,GJ4&lt;&gt;""),AND(HL4&gt;=HP$38,HM4&gt;=HP$42,HL4&lt;&gt;""),AND(IN4&gt;=IR$38,IO4&gt;=IR$42,IN4&lt;&gt;""),AND(JP4&gt;=JT$38,JQ4&gt;=JT$42,JP4&lt;&gt;""),AND(KR4&gt;=KV$38,KS4&gt;=KV$42,KR4&lt;&gt;""),AND(LT4&gt;=LX$38,LU4&gt;=LX$42,LT4&lt;&gt;""),AND(MV4&gt;=MZ$38,MW4&gt;=MZ$42,MV4&lt;&gt;""),AND(NX4&gt;=OB$38,NY4&gt;=OB$42,NX4&lt;&gt;""),AND(OZ4&gt;=PD$38,PA4&gt;=PD$42,OZ4&lt;&gt;""),AND(QB4&gt;=QF$38,QC4&gt;=QF$42,QB4&lt;&gt;"")),"Excellence",IF(K4="P","Worlds Team",IF(H4="P","National Team","")))))</f>
        <v>National Team</v>
      </c>
      <c r="K4" s="3" t="str">
        <f>IF(OR(AND(AU4&gt;=AY$37,AV4&gt;=AY$41,AU4&lt;&gt;"",AQ4=""),AND(BX4&gt;=CB$37,BY4&gt;=CB$41,BX4&lt;&gt;"",BT4=""),AND(DA4&gt;=DE$37,DB4&gt;=DE$41,DA4&lt;&gt;"",CW4=""),AND(EF4&gt;=EJ$37,EG4&gt;=EJ$41,EF4&lt;&gt;""),AND(FH4&gt;=FL$37,FI4&gt;=FL$41,FH4&lt;&gt;""),AND(GJ4&gt;=GN$37,GK4&gt;=GN$41,GJ4&lt;&gt;""),AND(HL4&gt;=HP$37,HM4&gt;=HP$41,HL4&lt;&gt;""),AND(IN4&gt;=IR$37,IO4&gt;=IR$41,IN4&lt;&gt;""),AND(JP4&gt;=JT$37,JQ4&gt;=JT$41,JP4&lt;&gt;""),AND(KR4&gt;=KV$37,KS4&gt;=KV$41,KR4&lt;&gt;""),AND(LT4&gt;=LX$37,LU4&gt;=LX$41,LT4&lt;&gt;""),AND(MV4&gt;=MZ$37,MW4&gt;=MZ$41,MV4&lt;&gt;""),AND(NX4&gt;=OB$37,NY4&gt;=OB$41,NX4&lt;&gt;""),AND(OZ4&gt;=PD$37,PA4&gt;=PD$41,OZ4&lt;&gt;""),AND(QB4&gt;=QF$37,QC4&gt;=QF$41,QB4&lt;&gt;"")),"P","")</f>
        <v/>
      </c>
      <c r="L4" s="8">
        <f>IF(COUNT(AS4,BV4,CY4)&gt;0,LARGE((AS4,BV4,CY4),1),0)</f>
        <v>51</v>
      </c>
      <c r="M4" s="8" t="str">
        <f>IF(L4=0,"",IF(L4=CY4,$CC$1,IF(L4=BV4,$AZ$1,IF(L4=AS4,$W$1,""))))</f>
        <v>2024 Nationals</v>
      </c>
      <c r="N4" s="8">
        <f>IF(COUNT(AS4,BV4,CY4)&gt;1,LARGE((AS4,BV4,CY4),2),0)</f>
        <v>50.3</v>
      </c>
      <c r="O4" s="8" t="str">
        <f>IF(N4=0,"",IF(N4=CY4,$CC$1,IF(N4=BV4,$AZ$1,IF(N4=AS4,$W$1,""))))</f>
        <v>2024 Elite Canada</v>
      </c>
      <c r="P4" s="8">
        <f>IF(COUNT(AT4,BW4,CZ4)&gt;0,LARGE((AT4,BW4,CZ4),1),0)</f>
        <v>24.099999999999998</v>
      </c>
      <c r="Q4" s="8" t="str">
        <f>IF(P4=0,"",IF(P4=CZ4,$CC$1,IF(P4=BW4,$AZ$1,IF(P4=AT4,$W$1,""))))</f>
        <v>2024 Elite Canada</v>
      </c>
      <c r="R4" s="8">
        <f>IF(MAX(AX4,CA4,DD4)&gt;0,MAX(AX4,CA4,DD4),0)</f>
        <v>51.5</v>
      </c>
      <c r="S4" s="8" t="str">
        <f>IF(R4=0,"",IF(R4=DD4,$CC$1,IF(R4=CA4,$AZ$1,IF(R4=AX4,$W$1,""))))</f>
        <v>2024 Elite Canada</v>
      </c>
      <c r="T4" s="8">
        <f>IF(MAX(DF4:DH4)&gt;0,MAX(DF4:DH4),"")</f>
        <v>0.90000000000000213</v>
      </c>
      <c r="U4" s="11" t="str">
        <f>IF(T4="","",IF(T4=DF4,"("&amp;DF$2&amp;")",IF(T4=DG4,"("&amp;DG$2&amp;")",IF(T4=DH4,"("&amp;DH$2&amp;")"))))</f>
        <v>(Q2)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Junior Worlds (Nov 19)</v>
      </c>
      <c r="W4" s="19">
        <v>18.2</v>
      </c>
      <c r="X4" s="19">
        <v>5.1999999999999993</v>
      </c>
      <c r="Y4" s="19">
        <v>0</v>
      </c>
      <c r="Z4" s="19">
        <v>0</v>
      </c>
      <c r="AA4" s="19">
        <v>18.2</v>
      </c>
      <c r="AB4" s="19">
        <v>5.1999999999999993</v>
      </c>
      <c r="AC4" s="19">
        <v>0.2</v>
      </c>
      <c r="AD4" s="19">
        <v>0</v>
      </c>
      <c r="AE4" s="19">
        <v>17</v>
      </c>
      <c r="AF4" s="19">
        <v>3.2</v>
      </c>
      <c r="AG4" s="19">
        <v>0</v>
      </c>
      <c r="AH4" s="19">
        <v>0</v>
      </c>
      <c r="AI4" s="19">
        <v>18.7</v>
      </c>
      <c r="AJ4" s="19">
        <v>6</v>
      </c>
      <c r="AK4" s="19">
        <v>0.2</v>
      </c>
      <c r="AL4" s="19">
        <v>0</v>
      </c>
      <c r="AM4" s="19">
        <v>18.600000000000001</v>
      </c>
      <c r="AN4" s="19">
        <v>5.6</v>
      </c>
      <c r="AO4" s="19">
        <v>0</v>
      </c>
      <c r="AP4" s="19">
        <v>0</v>
      </c>
      <c r="AQ4" s="27"/>
      <c r="AR4" s="40">
        <f>IF(SUM(X4,AB4)&gt;0,SUM(X4,AB4),"")</f>
        <v>10.399999999999999</v>
      </c>
      <c r="AS4" s="40">
        <f>IF(SUM(W4:X4,Z4:AB4,AD4)-Y4-AC4&gt;0,SUM(W4:X4,Z4:AB4,AD4)-Y4-AC4,"")</f>
        <v>46.599999999999994</v>
      </c>
      <c r="AT4" s="40">
        <f>IF(SUM(AE4:AF4,AH4)-AG4&gt;0,SUM(AE4:AF4,AH4)-AG4,"")</f>
        <v>20.2</v>
      </c>
      <c r="AU4" s="40">
        <f>IF(SUM(X4,AB4,AF4)&gt;0,SUM(X4,AB4,AF4),"")</f>
        <v>13.599999999999998</v>
      </c>
      <c r="AV4" s="40">
        <f>IF(SUM(AS4,AT4)&gt;0,SUM(AS4,AT4),"")</f>
        <v>66.8</v>
      </c>
      <c r="AW4" s="40">
        <f>IF(SUM(AJ4,AN4)&gt;0,SUM(AJ4,AN4),"")</f>
        <v>11.6</v>
      </c>
      <c r="AX4" s="40">
        <f>IF(SUM(AI4:AJ4,AL4:AN4,AP4)-SUM(AK4,AO4)&gt;0,SUM(AI4:AJ4,AL4:AN4,AP4)-SUM(AK4,AO4),"")</f>
        <v>48.699999999999996</v>
      </c>
      <c r="AY4" s="40">
        <f>IF(SUM(AS4,AT4,AX4)&gt;0,SUM(AS4,AT4,AX4),"")</f>
        <v>115.5</v>
      </c>
      <c r="AZ4" s="18">
        <v>18.8</v>
      </c>
      <c r="BA4" s="18">
        <v>6.8</v>
      </c>
      <c r="BB4" s="18">
        <v>0</v>
      </c>
      <c r="BC4" s="18">
        <v>0.3</v>
      </c>
      <c r="BD4" s="18">
        <v>18.600000000000001</v>
      </c>
      <c r="BE4" s="18">
        <v>6.4</v>
      </c>
      <c r="BF4" s="18">
        <v>0.6</v>
      </c>
      <c r="BG4" s="18">
        <v>0</v>
      </c>
      <c r="BH4" s="18">
        <v>18.399999999999999</v>
      </c>
      <c r="BI4" s="18">
        <v>6</v>
      </c>
      <c r="BJ4" s="18">
        <v>0.6</v>
      </c>
      <c r="BK4" s="18">
        <v>0.3</v>
      </c>
      <c r="BL4" s="18">
        <v>19</v>
      </c>
      <c r="BM4" s="18">
        <v>6.8</v>
      </c>
      <c r="BN4" s="18">
        <v>0</v>
      </c>
      <c r="BO4" s="18">
        <v>0.3</v>
      </c>
      <c r="BP4" s="18">
        <v>19</v>
      </c>
      <c r="BQ4" s="18">
        <v>6.4</v>
      </c>
      <c r="BR4" s="18">
        <v>0</v>
      </c>
      <c r="BS4" s="18">
        <v>0</v>
      </c>
      <c r="BT4" s="28"/>
      <c r="BU4" s="11">
        <f>IF(SUM(BA4,BE4)&gt;0,SUM(BA4,BE4),"")</f>
        <v>13.2</v>
      </c>
      <c r="BV4" s="11">
        <f>IF(SUM(AZ4:BA4,BC4:BE4,BG4)-BB4-BF4&gt;0,SUM(AZ4:BA4,BC4:BE4,BG4)-BB4-BF4,"")</f>
        <v>50.3</v>
      </c>
      <c r="BW4" s="11">
        <f>IF(SUM(BH4:BI4,BK4)-BJ4&gt;0,SUM(BH4:BI4,BK4)-BJ4,"")</f>
        <v>24.099999999999998</v>
      </c>
      <c r="BX4" s="11">
        <f>IF(SUM(BA4,BE4,BI4)&gt;0,SUM(BA4,BE4,BI4),"")</f>
        <v>19.2</v>
      </c>
      <c r="BY4" s="11">
        <f>IF(SUM(BV4,BW4)&gt;0,SUM(BV4,BW4),"")</f>
        <v>74.399999999999991</v>
      </c>
      <c r="BZ4" s="11">
        <f>IF(SUM(BM4,BQ4)&gt;0,SUM(BM4,BQ4),"")</f>
        <v>13.2</v>
      </c>
      <c r="CA4" s="11">
        <f>IF(SUM(BL4:BM4,BO4:BQ4,BS4)-SUM(BN4,BR4)&gt;0,SUM(BL4:BM4,BO4:BQ4,BS4)-SUM(BN4,BR4),"")</f>
        <v>51.5</v>
      </c>
      <c r="CB4" s="11">
        <f>IF(SUM(BV4,BW4,CA4)&gt;0,SUM(BV4,BW4,CA4),"")</f>
        <v>125.89999999999999</v>
      </c>
      <c r="CC4" s="19">
        <v>19</v>
      </c>
      <c r="CD4" s="19">
        <v>6.8</v>
      </c>
      <c r="CE4" s="19">
        <v>0</v>
      </c>
      <c r="CF4" s="19">
        <v>0.3</v>
      </c>
      <c r="CG4" s="19">
        <v>18.5</v>
      </c>
      <c r="CH4" s="19">
        <v>6.4</v>
      </c>
      <c r="CI4" s="19">
        <v>0</v>
      </c>
      <c r="CJ4" s="19">
        <v>0</v>
      </c>
      <c r="CK4" s="19">
        <v>18.2</v>
      </c>
      <c r="CL4" s="19">
        <v>5.2</v>
      </c>
      <c r="CM4" s="19">
        <v>0.6</v>
      </c>
      <c r="CN4" s="19">
        <v>0.3</v>
      </c>
      <c r="CO4" s="19">
        <v>18.8</v>
      </c>
      <c r="CP4" s="19">
        <v>6.8</v>
      </c>
      <c r="CQ4" s="19">
        <v>0</v>
      </c>
      <c r="CR4" s="19">
        <v>0.3</v>
      </c>
      <c r="CS4" s="19">
        <v>18.899999999999999</v>
      </c>
      <c r="CT4" s="19">
        <v>6.4</v>
      </c>
      <c r="CU4" s="19">
        <v>0</v>
      </c>
      <c r="CV4" s="19">
        <v>0</v>
      </c>
      <c r="CW4" s="27"/>
      <c r="CX4" s="40">
        <f>IF(SUM(CD4,CH4)&gt;0,SUM(CD4,CH4),"")</f>
        <v>13.2</v>
      </c>
      <c r="CY4" s="40">
        <f>IF(SUM(CC4:CD4,CF4:CH4,CJ4)-CE4-CI4&gt;0,SUM(CC4:CD4,CF4:CH4,CJ4)-CE4-CI4,"")</f>
        <v>51</v>
      </c>
      <c r="CZ4" s="40">
        <f>IF(SUM(CK4:CL4,CN4)-CM4&gt;0,SUM(CK4:CL4,CN4)-CM4,"")</f>
        <v>23.099999999999998</v>
      </c>
      <c r="DA4" s="40">
        <f>IF(SUM(CD4,CH4,CL4)&gt;0,SUM(CD4,CH4,CL4),"")</f>
        <v>18.399999999999999</v>
      </c>
      <c r="DB4" s="40">
        <f>IF(SUM(CY4,CZ4)&gt;0,SUM(CY4,CZ4),"")</f>
        <v>74.099999999999994</v>
      </c>
      <c r="DC4" s="40">
        <f>IF(SUM(CP4,CT4)&gt;0,SUM(CP4,CT4),"")</f>
        <v>13.2</v>
      </c>
      <c r="DD4" s="40">
        <f>IF(SUM(CO4:CP4,CR4:CT4,CV4)-SUM(CQ4,CU4)&gt;0,SUM(CO4:CP4,CR4:CT4,CV4)-SUM(CQ4,CU4),"")</f>
        <v>51.199999999999996</v>
      </c>
      <c r="DE4" s="40">
        <f>IF(SUM(CY4,CZ4,DD4)&gt;0,SUM(CY4,CZ4,DD4),"")</f>
        <v>125.29999999999998</v>
      </c>
      <c r="DF4" s="50" t="str">
        <f>IF(MAX(ED4,FF4,GH4,HJ4,IL4,JN4,KP4,LR4,MT4,NV4,OX4,PZ4)-IF(N4="",0,N4)&gt;0.001,MAX(ED4,FF4,GH4,HJ4,IL4,JN4,KP4,LR4,MT4,NV4,OX4,PZ4)-IF(N4="",0,N4),"")</f>
        <v/>
      </c>
      <c r="DG4" s="50">
        <f>IF(MAX(EE4,FG4,GI4,HK4,IM4,JO4,KQ4,LS4,MU4,NW4,OY4,QA4)-IF(P4="",0,P4)&gt;0.001,MAX(EE4,FG4,GI4,HK4,IM4,JO4,KQ4,LS4,MU4,NW4,OY4,QA4)-IF(P4="",0,P4),"")</f>
        <v>0.90000000000000213</v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>
        <v>18.600000000000001</v>
      </c>
      <c r="JB4" s="18">
        <v>6.4</v>
      </c>
      <c r="JC4" s="18">
        <v>0</v>
      </c>
      <c r="JD4" s="18">
        <v>0</v>
      </c>
      <c r="JE4" s="18">
        <v>18.8</v>
      </c>
      <c r="JF4" s="18">
        <v>5.6</v>
      </c>
      <c r="JG4" s="18">
        <v>0</v>
      </c>
      <c r="JH4" s="18">
        <v>0</v>
      </c>
      <c r="JI4" s="18">
        <v>18.399999999999999</v>
      </c>
      <c r="JJ4" s="18">
        <v>6</v>
      </c>
      <c r="JK4" s="18">
        <v>0</v>
      </c>
      <c r="JL4" s="18">
        <v>0</v>
      </c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>
        <f>IF(SUM(JA4:JB4,JD4)-JC4&gt;0,SUM(JA4:JB4,JD4)-JC4,"")</f>
        <v>25</v>
      </c>
      <c r="JP4" s="11">
        <f>IF(SUM(IT4,IX4,JB4)&gt;0,SUM(IT4,IX4,JB4),"")</f>
        <v>6.4</v>
      </c>
      <c r="JQ4" s="11">
        <f>IF(SUM(JN4,JO4)&gt;0,SUM(JN4,JO4),"")</f>
        <v>25</v>
      </c>
      <c r="JR4" s="11">
        <f>IF(SUM(JF4,JJ4)&gt;0,SUM(JF4,JJ4),"")</f>
        <v>11.6</v>
      </c>
      <c r="JS4" s="11">
        <f>IF(SUM(JE4:JF4,JH4:JJ4,JL4)-SUM(JG4,JK4)&gt;0,SUM(JE4:JF4,JH4:JJ4,JL4)-SUM(JG4,JK4),"")</f>
        <v>48.8</v>
      </c>
      <c r="JT4" s="11">
        <f>IF(SUM(JN4,JO4,JS4)&gt;0,SUM(JN4,JO4,JS4),"")</f>
        <v>73.8</v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18.899999999999999</v>
      </c>
      <c r="QH4" s="22">
        <f>IF($CW4="P",CD4,(CD4+BA4)/2)</f>
        <v>6.8</v>
      </c>
      <c r="QI4" s="22">
        <f>IF($CW4="P",CE4,(CE4+BB4)/2)</f>
        <v>0</v>
      </c>
      <c r="QJ4" s="22">
        <f>IF($CW4="P",CF4,(CF4+BC4)/2)</f>
        <v>0.3</v>
      </c>
      <c r="QK4" s="22">
        <f>IF($CW4="P",CG4,(CG4+BD4)/2)</f>
        <v>18.55</v>
      </c>
      <c r="QL4" s="22">
        <f>IF($CW4="P",CH4,(CH4+BE4)/2)</f>
        <v>6.4</v>
      </c>
      <c r="QM4" s="22">
        <f>IF($CW4="P",CI4,(CI4+BF4)/2)</f>
        <v>0.3</v>
      </c>
      <c r="QN4" s="22">
        <f>IF($CW4="P",CJ4,(CJ4+BG4)/2)</f>
        <v>0</v>
      </c>
      <c r="QO4" s="22">
        <f>IF($CW4="P",CK4,(CK4+BH4)/2)</f>
        <v>18.299999999999997</v>
      </c>
      <c r="QP4" s="22">
        <f>IF($CW4="P",CL4,(CL4+BI4)/2)</f>
        <v>5.6</v>
      </c>
      <c r="QQ4" s="22">
        <f>IF($CW4="P",CM4,(CM4+BJ4)/2)</f>
        <v>0.6</v>
      </c>
      <c r="QR4" s="22">
        <f>IF($CW4="P",CN4,(CN4+BK4)/2)</f>
        <v>0.3</v>
      </c>
      <c r="QS4" s="22">
        <f>IF($CW4="P",CO4,(CO4+BL4)/2)</f>
        <v>18.899999999999999</v>
      </c>
      <c r="QT4" s="22">
        <f>IF($CW4="P",CP4,(CP4+BM4)/2)</f>
        <v>6.8</v>
      </c>
      <c r="QU4" s="22">
        <f>IF($CW4="P",CQ4,(CQ4+BN4)/2)</f>
        <v>0</v>
      </c>
      <c r="QV4" s="22">
        <f>IF($CW4="P",CR4,(CR4+BO4)/2)</f>
        <v>0.3</v>
      </c>
      <c r="QW4" s="22">
        <f>IF($CW4="P",CS4,(CS4+BP4)/2)</f>
        <v>18.95</v>
      </c>
      <c r="QX4" s="22">
        <f>IF($CW4="P",CT4,(CT4+BQ4)/2)</f>
        <v>6.4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13.2</v>
      </c>
      <c r="RC4" s="40">
        <f>IF(SUM(QG4:QH4,QJ4:QL4,QN4)-QI4-QM4&gt;0,SUM(QG4:QH4,QJ4:QL4,QN4)-QI4-QM4,"")</f>
        <v>50.65</v>
      </c>
      <c r="RD4" s="40">
        <f>IF(SUM(QO4:QP4,QR4)-QQ4&gt;0,SUM(QO4:QP4,QR4)-QQ4,"")</f>
        <v>23.599999999999998</v>
      </c>
      <c r="RE4" s="40">
        <f>IF(SUM(QH4,QL4,QP4)&gt;0,SUM(QH4,QL4,QP4),"")</f>
        <v>18.799999999999997</v>
      </c>
      <c r="RF4" s="40">
        <f>IF(SUM(RC4,RD4)&gt;0,SUM(RC4,RD4),"")</f>
        <v>74.25</v>
      </c>
      <c r="RG4" s="40">
        <f>IF(SUM(QT4,QX4)&gt;0,SUM(QT4,QX4),"")</f>
        <v>13.2</v>
      </c>
      <c r="RH4" s="40">
        <f>IF(SUM(QS4:QT4,QV4:QX4,QZ4)-SUM(QU4,QY4)&gt;0,SUM(QS4:QT4,QV4:QX4,QZ4)-SUM(QU4,QY4),"")</f>
        <v>51.35</v>
      </c>
      <c r="RI4" s="40">
        <f>IF(SUM(RC4,RD4,RH4)&gt;0,SUM(RC4,RD4,RH4),"")</f>
        <v>125.6</v>
      </c>
    </row>
    <row r="5" spans="1:477" x14ac:dyDescent="0.2">
      <c r="A5" s="4" cm="1">
        <f t="array" ref="A5">IF(AND(J5&lt;&gt;"",J5&lt;&gt;"No DD"),SUMPRODUCT((J$4:J$34&lt;&gt;"")*(J$4:J$34&lt;&gt;"No DD")*(F$4:F$34&gt;F5))+1,IF(J5="No DD",SUMPRODUCT((J$4:J$34="No DD")*(F$4:F$34&gt;F5))+1+SUMPRODUCT((J$4:J$34&lt;&gt;"")*(J$4:J$34&lt;&gt;"No DD")),""))</f>
        <v>2</v>
      </c>
      <c r="B5" s="4" t="str" cm="1">
        <f t="array" ref="B5">IF(AND(J5&lt;&gt;"",J5&lt;&gt;"No DD",G5=""),SUMPRODUCT((J$4:J$34&lt;&gt;"")*(J$4:J$34&lt;&gt;"No DD")*(G$4:G$34="")*(F$4:F$34&gt;F5))+1,IF(J5="No DD",SUMPRODUCT((J$4:J$34="No DD")*(F$4:F$34&gt;F5)*(G$4:G$34=""))+1+SUMPRODUCT((J$4:J$34&lt;&gt;"")*(G$4:G$34="")*(J$4:J$34&lt;&gt;"No DD")),""))</f>
        <v/>
      </c>
      <c r="C5" s="5" t="s">
        <v>64</v>
      </c>
      <c r="D5" s="4" t="s">
        <v>4</v>
      </c>
      <c r="E5" s="4">
        <v>2003</v>
      </c>
      <c r="F5" s="9">
        <f>SUM(L5:T5)+SUM(L5:P5)*0.0000001+SUM(L5)*0.0000000000001</f>
        <v>172.10001213000481</v>
      </c>
      <c r="G5" s="66" t="s">
        <v>46</v>
      </c>
      <c r="H5" s="3" t="str">
        <f>IF(OR(AND(AR5&gt;=AY$36,AS5&gt;=AY$40,AR5&lt;&gt;"",AQ5=""),AND(AW5&gt;=AY$36,AX5&gt;=AY$40,AW5&lt;&gt;"",AQ5=""),AND(BU5&gt;=CB$36,BV5&gt;=CB$40,BU5&lt;&gt;"",BT5=""),AND(BZ5&gt;=CB$36,CA5&gt;=CB$40,BZ5&lt;&gt;"",BT5=""),AND(CX5&gt;=DE$36,CY5&gt;=DE$40,CX5&lt;&gt;"",CW5=""),AND(DC5&gt;=DE$36,DD5&gt;=DE$40,DC5&lt;&gt;""),AND(EC5&gt;=EJ$36,ED5&gt;=EJ$40,EC5&lt;&gt;""),AND(EH5&gt;=EJ$36,EI5&gt;=EJ$40,EH5&lt;&gt;""),AND(FE5&gt;=FL$36,FF5&gt;=FL$40,FE5&lt;&gt;""),AND(FJ5&gt;=FL$36,FK5&gt;=FL$40,FJ5&lt;&gt;""),AND(GG5&gt;=GN$36,GH5&gt;=GN$40,GG5&lt;&gt;""),AND(GL5&gt;=GN$36,GM5&gt;=GN$40,GL5&lt;&gt;""),AND(HI5&gt;=HP$36,HJ5&gt;=HP$40,HI5&lt;&gt;""),AND(HN5&gt;=HP$36,HO5&gt;=HP$40,HN5&lt;&gt;""),AND(IK5&gt;=IR$36,IL5&gt;=IR$40,IK5&lt;&gt;""),AND(IP5&gt;=IR$36,IQ5&gt;=IR$40,IP5&lt;&gt;""),AND(JM5&gt;=JT$36,JN5&gt;=JT$40,JM5&lt;&gt;""),AND(JR5&gt;=JT$36,JS5&gt;=JT$40,JR5&lt;&gt;""),AND(KO5&gt;=KV$36,KP5&gt;=KV$40,KO5&lt;&gt;""),AND(KT5&gt;=KV$36,KU5&gt;=KV$40,KT5&lt;&gt;""),AND(LQ5&gt;=LX$36,LR5&gt;=LX$40,LQ5&lt;&gt;""),AND(LV5&gt;=LX$36,LW5&gt;=LX$40,LV5&lt;&gt;""),AND(MS5&gt;=MZ$36,MT5&gt;=MZ$40,MS5&lt;&gt;""),AND(MX5&gt;=MZ$36,MY5&gt;=MZ$40,MX5&lt;&gt;""),AND(NU5&gt;=OB$36,NV5&gt;=OB$40,NU5&lt;&gt;""),AND(NZ5&gt;=OB$36,OA5&gt;=OB$40,NZ5&lt;&gt;""),AND(OW5&gt;=PD$36,OX5&gt;=PD$40,OW5&lt;&gt;""),AND(PB5&gt;=PD$36,PC5&gt;=PD$40,PB5&lt;&gt;""),AND(PY5&gt;=QF$36,PZ5&gt;=QF$40,PY5&lt;&gt;""),AND(QD5&gt;=QF$36,QE5&gt;=QF$40,QD5&lt;&gt;"")),"P","")</f>
        <v>P</v>
      </c>
      <c r="I5" s="3" t="str">
        <f>IF(OR(AND(AS5&gt;=AY$40,AS5&lt;&gt;"",AQ5=""),AND(AX5&gt;=AY$40,AX5&lt;&gt;"",AQ5=""),AND(BV5&gt;=CB$40,BV5&lt;&gt;"",BT5=""),AND(CA5&gt;=CB$40,CA5&lt;&gt;"",BT5=""),AND(CY5&gt;=DE$40,CY5&lt;&gt;"",CW5=""),AND(DD5&gt;=DE$40,DD5&lt;&gt;"",CW5=""),AND(ED5&gt;=EJ$40,ED5&lt;&gt;""),AND(EI5&gt;=EJ$40,EI5&lt;&gt;""),AND(FF5&gt;=FL$40,FF5&lt;&gt;""),AND(FK5&gt;=FL$40,FK5&lt;&gt;""),AND(GH5&gt;=GN$40,GH5&lt;&gt;""),AND(GM5&gt;=GN$40,GM5&lt;&gt;""),AND(HJ5&gt;=HP$40,HJ5&lt;&gt;""),AND(HO5&gt;=HP$40,HO5&lt;&gt;""),AND(IL5&gt;=IR$40,IL5&lt;&gt;""),AND(IQ5&gt;=IR$40,IQ5&lt;&gt;""),AND(JN5&gt;=JT$40,JN5&lt;&gt;""),AND(JS5&gt;=JT$40,JS5&lt;&gt;""),AND(KP5&gt;=KV$40,KP5&lt;&gt;""),AND(KU5&gt;=KV$40,KU5&lt;&gt;""),AND(LR5&gt;=LX$40,LR5&lt;&gt;""),AND(LW5&gt;=LX$40,LW5&lt;&gt;""),AND(MT5&gt;=MZ$40,MT5&lt;&gt;""),AND(MY5&gt;=MZ$40,MY5&lt;&gt;""),AND(NV5&gt;=OB$40,NV5&lt;&gt;""),AND(OA5&gt;=OB$40,OA5&lt;&gt;""),AND(OX5&gt;=PD$40,OX5&lt;&gt;""),AND(PC5&gt;=PD$40,PC5&lt;&gt;""),AND(PZ5&gt;=QF$40,PZ5&lt;&gt;""),AND(QE5&gt;=QF$40,QE5&lt;&gt;"")),"P","")</f>
        <v>P</v>
      </c>
      <c r="J5" s="36" t="str">
        <f>IF(AND(I5="P",H5=""),"No DD",IF(OR(AND(AU5&gt;=AY$39,AV5&gt;=AY$43,AU5&lt;&gt;"",AQ5=""),AND(BX5&gt;=CB$39,BY5&gt;=CB$43,BX5&lt;&gt;"",BT5=""),AND(DA5&gt;=DE$39,DB5&gt;=DE$43,DA5&lt;&gt;"",CW5=""),AND(EF5&gt;=EJ$39,EG5&gt;=EJ$43,EF5&lt;&gt;""),AND(FH5&gt;=FL$39,FI5&gt;=FL$43,FH5&lt;&gt;""),AND(GJ5&gt;=GN$39,GK5&gt;=GN$43,GJ5&lt;&gt;""),AND(HL5&gt;=HP$39,HM5&gt;=HP$43,HL5&lt;&gt;""),AND(IN5&gt;=IR$39,IO5&gt;=IR$43,IN5&lt;&gt;""),AND(JP5&gt;=JT$39,JQ5&gt;=JT$43,JP5&lt;&gt;""),AND(KR5&gt;=KV$39,KS5&gt;=KV$43,KR5&lt;&gt;""),AND(LT5&gt;=LX$39,LU5&gt;=LX$43,LT5&lt;&gt;""),AND(MV5&gt;=MZ$39,MW5&gt;=MZ$43,MV5&lt;&gt;""),AND(NX5&gt;=OB$39,NY5&gt;=OB$43,NX5&lt;&gt;""),AND(OZ5&gt;=PD$39,PA5&gt;=PD$43,OZ5&lt;&gt;""),AND(QB5&gt;=QF$39,QC5&gt;=QF$43,QB5&lt;&gt;"")),"Merit",IF(OR(AND(AU5&gt;=AY$38,AV5&gt;=AY$42,AU5&lt;&gt;"",AQ5=""),AND(BX5&gt;=CB$38,BY5&gt;=CB$42,BX5&lt;&gt;"",BT5=""),AND(DA5&gt;=DE$38,DB5&gt;=DE$42,DA5&lt;&gt;"",CW5=""),AND(EF5&gt;=EJ$38,EG5&gt;=EJ$42,EF5&lt;&gt;""),AND(FH5&gt;=FL$38,FI5&gt;=FL$42,FH5&lt;&gt;""),AND(GJ5&gt;=GN$38,GK5&gt;=GN$42,GJ5&lt;&gt;""),AND(HL5&gt;=HP$38,HM5&gt;=HP$42,HL5&lt;&gt;""),AND(IN5&gt;=IR$38,IO5&gt;=IR$42,IN5&lt;&gt;""),AND(JP5&gt;=JT$38,JQ5&gt;=JT$42,JP5&lt;&gt;""),AND(KR5&gt;=KV$38,KS5&gt;=KV$42,KR5&lt;&gt;""),AND(LT5&gt;=LX$38,LU5&gt;=LX$42,LT5&lt;&gt;""),AND(MV5&gt;=MZ$38,MW5&gt;=MZ$42,MV5&lt;&gt;""),AND(NX5&gt;=OB$38,NY5&gt;=OB$42,NX5&lt;&gt;""),AND(OZ5&gt;=PD$38,PA5&gt;=PD$42,OZ5&lt;&gt;""),AND(QB5&gt;=QF$38,QC5&gt;=QF$42,QB5&lt;&gt;"")),"Excellence",IF(K5="P","Worlds Team",IF(H5="P","National Team","")))))</f>
        <v>National Team</v>
      </c>
      <c r="K5" s="3" t="str">
        <f>IF(OR(AND(AU5&gt;=AY$37,AV5&gt;=AY$41,AU5&lt;&gt;"",AQ5=""),AND(BX5&gt;=CB$37,BY5&gt;=CB$41,BX5&lt;&gt;"",BT5=""),AND(DA5&gt;=DE$37,DB5&gt;=DE$41,DA5&lt;&gt;"",CW5=""),AND(EF5&gt;=EJ$37,EG5&gt;=EJ$41,EF5&lt;&gt;""),AND(FH5&gt;=FL$37,FI5&gt;=FL$41,FH5&lt;&gt;""),AND(GJ5&gt;=GN$37,GK5&gt;=GN$41,GJ5&lt;&gt;""),AND(HL5&gt;=HP$37,HM5&gt;=HP$41,HL5&lt;&gt;""),AND(IN5&gt;=IR$37,IO5&gt;=IR$41,IN5&lt;&gt;""),AND(JP5&gt;=JT$37,JQ5&gt;=JT$41,JP5&lt;&gt;""),AND(KR5&gt;=KV$37,KS5&gt;=KV$41,KR5&lt;&gt;""),AND(LT5&gt;=LX$37,LU5&gt;=LX$41,LT5&lt;&gt;""),AND(MV5&gt;=MZ$37,MW5&gt;=MZ$41,MV5&lt;&gt;""),AND(NX5&gt;=OB$37,NY5&gt;=OB$41,NX5&lt;&gt;""),AND(OZ5&gt;=PD$37,PA5&gt;=PD$41,OZ5&lt;&gt;""),AND(QB5&gt;=QF$37,QC5&gt;=QF$41,QB5&lt;&gt;"")),"P","")</f>
        <v/>
      </c>
      <c r="L5" s="8">
        <f>IF(COUNT(AS5,BV5,CY5)&gt;0,LARGE((AS5,BV5,CY5),1),0)</f>
        <v>48.300000000000004</v>
      </c>
      <c r="M5" s="8" t="str">
        <f>IF(L5=0,"",IF(L5=CY5,$CC$1,IF(L5=BV5,$AZ$1,IF(L5=AS5,$W$1,""))))</f>
        <v>2024 Nationals</v>
      </c>
      <c r="N5" s="8">
        <f>IF(COUNT(AS5,BV5,CY5)&gt;1,LARGE((AS5,BV5,CY5),2),0)</f>
        <v>48.3</v>
      </c>
      <c r="O5" s="8" t="str">
        <f>IF(N5=0,"",IF(N5=CY5,$CC$1,IF(N5=BV5,$AZ$1,IF(N5=AS5,$W$1,""))))</f>
        <v>2024 Nationals</v>
      </c>
      <c r="P5" s="8">
        <f>IF(COUNT(AT5,BW5,CZ5)&gt;0,LARGE((AT5,BW5,CZ5),1),0)</f>
        <v>24.700000000000003</v>
      </c>
      <c r="Q5" s="8" t="str">
        <f>IF(P5=0,"",IF(P5=CZ5,$CC$1,IF(P5=BW5,$AZ$1,IF(P5=AT5,$W$1,""))))</f>
        <v>2023 3rd Domestic Trial</v>
      </c>
      <c r="R5" s="8">
        <f>IF(MAX(AX5,CA5,DD5)&gt;0,MAX(AX5,CA5,DD5),0)</f>
        <v>49.7</v>
      </c>
      <c r="S5" s="8" t="str">
        <f>IF(R5=0,"",IF(R5=DD5,$CC$1,IF(R5=CA5,$AZ$1,IF(R5=AX5,$W$1,""))))</f>
        <v>2023 3rd Domestic Trial</v>
      </c>
      <c r="T5" s="8">
        <f>IF(MAX(DF5:DH5)&gt;0,MAX(DF5:DH5),"")</f>
        <v>1.1000000000000014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18</v>
      </c>
      <c r="X5" s="19">
        <v>6</v>
      </c>
      <c r="Y5" s="19">
        <v>0</v>
      </c>
      <c r="Z5" s="19">
        <v>0.3</v>
      </c>
      <c r="AA5" s="19">
        <v>18.8</v>
      </c>
      <c r="AB5" s="19">
        <v>5.2</v>
      </c>
      <c r="AC5" s="19">
        <v>0</v>
      </c>
      <c r="AD5" s="19">
        <v>0</v>
      </c>
      <c r="AE5" s="19">
        <v>18.3</v>
      </c>
      <c r="AF5" s="19">
        <v>6.4</v>
      </c>
      <c r="AG5" s="19">
        <v>0</v>
      </c>
      <c r="AH5" s="19">
        <v>0</v>
      </c>
      <c r="AI5" s="19">
        <v>18.399999999999999</v>
      </c>
      <c r="AJ5" s="19">
        <v>7.2</v>
      </c>
      <c r="AK5" s="19">
        <v>0.2</v>
      </c>
      <c r="AL5" s="19">
        <v>0.3</v>
      </c>
      <c r="AM5" s="19">
        <v>18.600000000000001</v>
      </c>
      <c r="AN5" s="19">
        <v>6</v>
      </c>
      <c r="AO5" s="19">
        <v>0.6</v>
      </c>
      <c r="AP5" s="19">
        <v>0</v>
      </c>
      <c r="AQ5" s="27"/>
      <c r="AR5" s="40">
        <f>IF(SUM(X5,AB5)&gt;0,SUM(X5,AB5),"")</f>
        <v>11.2</v>
      </c>
      <c r="AS5" s="40">
        <f>IF(SUM(W5:X5,Z5:AB5,AD5)-Y5-AC5&gt;0,SUM(W5:X5,Z5:AB5,AD5)-Y5-AC5,"")</f>
        <v>48.300000000000004</v>
      </c>
      <c r="AT5" s="40">
        <f>IF(SUM(AE5:AF5,AH5)-AG5&gt;0,SUM(AE5:AF5,AH5)-AG5,"")</f>
        <v>24.700000000000003</v>
      </c>
      <c r="AU5" s="40">
        <f>IF(SUM(X5,AB5,AF5)&gt;0,SUM(X5,AB5,AF5),"")</f>
        <v>17.600000000000001</v>
      </c>
      <c r="AV5" s="40">
        <f>IF(SUM(AS5,AT5)&gt;0,SUM(AS5,AT5),"")</f>
        <v>73</v>
      </c>
      <c r="AW5" s="40">
        <f>IF(SUM(AJ5,AN5)&gt;0,SUM(AJ5,AN5),"")</f>
        <v>13.2</v>
      </c>
      <c r="AX5" s="40">
        <f>IF(SUM(AI5:AJ5,AL5:AN5,AP5)-SUM(AK5,AO5)&gt;0,SUM(AI5:AJ5,AL5:AN5,AP5)-SUM(AK5,AO5),"")</f>
        <v>49.7</v>
      </c>
      <c r="AY5" s="40">
        <f>IF(SUM(AS5,AT5,AX5)&gt;0,SUM(AS5,AT5,AX5),"")</f>
        <v>122.7</v>
      </c>
      <c r="AZ5" s="18">
        <v>18.5</v>
      </c>
      <c r="BA5" s="18">
        <v>6.4</v>
      </c>
      <c r="BB5" s="18">
        <v>0.6</v>
      </c>
      <c r="BC5" s="18">
        <v>0</v>
      </c>
      <c r="BD5" s="18">
        <v>17.2</v>
      </c>
      <c r="BE5" s="18">
        <v>2.4</v>
      </c>
      <c r="BF5" s="18">
        <v>0</v>
      </c>
      <c r="BG5" s="18">
        <v>0</v>
      </c>
      <c r="BH5" s="18">
        <v>16.399999999999999</v>
      </c>
      <c r="BI5" s="18">
        <v>5.2</v>
      </c>
      <c r="BJ5" s="18">
        <v>0.8</v>
      </c>
      <c r="BK5" s="18">
        <v>0.3</v>
      </c>
      <c r="BL5" s="18">
        <v>18.399999999999999</v>
      </c>
      <c r="BM5" s="18">
        <v>6.4</v>
      </c>
      <c r="BN5" s="18">
        <v>0</v>
      </c>
      <c r="BO5" s="18">
        <v>0.3</v>
      </c>
      <c r="BP5" s="18">
        <v>16.100000000000001</v>
      </c>
      <c r="BQ5" s="18">
        <v>4.4000000000000004</v>
      </c>
      <c r="BR5" s="18">
        <v>0.8</v>
      </c>
      <c r="BS5" s="18">
        <v>0</v>
      </c>
      <c r="BT5" s="28"/>
      <c r="BU5" s="11">
        <f>IF(SUM(BA5,BE5)&gt;0,SUM(BA5,BE5),"")</f>
        <v>8.8000000000000007</v>
      </c>
      <c r="BV5" s="11">
        <f>IF(SUM(AZ5:BA5,BC5:BE5,BG5)-BB5-BF5&gt;0,SUM(AZ5:BA5,BC5:BE5,BG5)-BB5-BF5,"")</f>
        <v>43.899999999999991</v>
      </c>
      <c r="BW5" s="11">
        <f>IF(SUM(BH5:BI5,BK5)-BJ5&gt;0,SUM(BH5:BI5,BK5)-BJ5,"")</f>
        <v>21.099999999999998</v>
      </c>
      <c r="BX5" s="11">
        <f>IF(SUM(BA5,BE5,BI5)&gt;0,SUM(BA5,BE5,BI5),"")</f>
        <v>14</v>
      </c>
      <c r="BY5" s="11">
        <f>IF(SUM(BV5,BW5)&gt;0,SUM(BV5,BW5),"")</f>
        <v>64.999999999999986</v>
      </c>
      <c r="BZ5" s="11">
        <f>IF(SUM(BM5,BQ5)&gt;0,SUM(BM5,BQ5),"")</f>
        <v>10.8</v>
      </c>
      <c r="CA5" s="11">
        <f>IF(SUM(BL5:BM5,BO5:BQ5,BS5)-SUM(BN5,BR5)&gt;0,SUM(BL5:BM5,BO5:BQ5,BS5)-SUM(BN5,BR5),"")</f>
        <v>44.800000000000004</v>
      </c>
      <c r="CB5" s="11">
        <f>IF(SUM(BV5,BW5,CA5)&gt;0,SUM(BV5,BW5,CA5),"")</f>
        <v>109.79999999999998</v>
      </c>
      <c r="CC5" s="19">
        <v>18.100000000000001</v>
      </c>
      <c r="CD5" s="19">
        <v>6.4</v>
      </c>
      <c r="CE5" s="19">
        <v>0.2</v>
      </c>
      <c r="CF5" s="19">
        <v>0</v>
      </c>
      <c r="CG5" s="19">
        <v>18.600000000000001</v>
      </c>
      <c r="CH5" s="19">
        <v>6</v>
      </c>
      <c r="CI5" s="19">
        <v>0.6</v>
      </c>
      <c r="CJ5" s="19">
        <v>0</v>
      </c>
      <c r="CK5" s="19">
        <v>18.3</v>
      </c>
      <c r="CL5" s="19">
        <v>5.2</v>
      </c>
      <c r="CM5" s="19">
        <v>0.6</v>
      </c>
      <c r="CN5" s="19">
        <v>0.3</v>
      </c>
      <c r="CO5" s="19">
        <v>18.5</v>
      </c>
      <c r="CP5" s="19">
        <v>6.4</v>
      </c>
      <c r="CQ5" s="19">
        <v>0</v>
      </c>
      <c r="CR5" s="19">
        <v>0</v>
      </c>
      <c r="CS5" s="19">
        <v>18.600000000000001</v>
      </c>
      <c r="CT5" s="19">
        <v>6</v>
      </c>
      <c r="CU5" s="19">
        <v>0</v>
      </c>
      <c r="CV5" s="19">
        <v>0</v>
      </c>
      <c r="CW5" s="27"/>
      <c r="CX5" s="40">
        <f>IF(SUM(CD5,CH5)&gt;0,SUM(CD5,CH5),"")</f>
        <v>12.4</v>
      </c>
      <c r="CY5" s="40">
        <f>IF(SUM(CC5:CD5,CF5:CH5,CJ5)-CE5-CI5&gt;0,SUM(CC5:CD5,CF5:CH5,CJ5)-CE5-CI5,"")</f>
        <v>48.3</v>
      </c>
      <c r="CZ5" s="40">
        <f>IF(SUM(CK5:CL5,CN5)-CM5&gt;0,SUM(CK5:CL5,CN5)-CM5,"")</f>
        <v>23.2</v>
      </c>
      <c r="DA5" s="40">
        <f>IF(SUM(CD5,CH5,CL5)&gt;0,SUM(CD5,CH5,CL5),"")</f>
        <v>17.600000000000001</v>
      </c>
      <c r="DB5" s="40">
        <f>IF(SUM(CY5,CZ5)&gt;0,SUM(CY5,CZ5),"")</f>
        <v>71.5</v>
      </c>
      <c r="DC5" s="40">
        <f>IF(SUM(CP5,CT5)&gt;0,SUM(CP5,CT5),"")</f>
        <v>12.4</v>
      </c>
      <c r="DD5" s="40">
        <f>IF(SUM(CO5:CP5,CR5:CT5,CV5)-SUM(CQ5,CU5)&gt;0,SUM(CO5:CP5,CR5:CT5,CV5)-SUM(CQ5,CU5),"")</f>
        <v>49.5</v>
      </c>
      <c r="DE5" s="40">
        <f>IF(SUM(CY5,CZ5,DD5)&gt;0,SUM(CY5,CZ5,DD5),"")</f>
        <v>121</v>
      </c>
      <c r="DF5" s="50">
        <f>IF(MAX(ED5,FF5,GH5,HJ5,IL5,JN5,KP5,LR5,MT5,NV5,OX5,PZ5)-IF(N5="",0,N5)&gt;0.001,MAX(ED5,FF5,GH5,HJ5,IL5,JN5,KP5,LR5,MT5,NV5,OX5,PZ5)-IF(N5="",0,N5),"")</f>
        <v>1.1000000000000014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>
        <v>18.100000000000001</v>
      </c>
      <c r="FN5" s="17">
        <v>6.4</v>
      </c>
      <c r="FO5" s="17">
        <v>0</v>
      </c>
      <c r="FP5" s="17">
        <v>0</v>
      </c>
      <c r="FQ5" s="17">
        <v>18.3</v>
      </c>
      <c r="FR5" s="17">
        <v>5.2</v>
      </c>
      <c r="FS5" s="17">
        <v>0.8</v>
      </c>
      <c r="FT5" s="17">
        <v>0</v>
      </c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11.600000000000001</v>
      </c>
      <c r="GH5" s="40">
        <f>IF(SUM(FM5:FN5,FP5:FR5,FT5)-FO5-FS5&gt;0,SUM(FM5:FN5,FP5:FR5,FT5)-FO5-FS5,"")</f>
        <v>47.2</v>
      </c>
      <c r="GI5" s="40" t="str">
        <f>IF(SUM(FU5:FV5,FX5)-FW5&gt;0,SUM(FU5:FV5,FX5)-FW5,"")</f>
        <v/>
      </c>
      <c r="GJ5" s="40">
        <f>IF(SUM(FN5,FR5,FV5)&gt;0,SUM(FN5,FR5,FV5),"")</f>
        <v>11.600000000000001</v>
      </c>
      <c r="GK5" s="40">
        <f>IF(SUM(GH5,GI5)&gt;0,SUM(GH5,GI5),"")</f>
        <v>47.2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47.2</v>
      </c>
      <c r="GO5" s="18">
        <v>18.399999999999999</v>
      </c>
      <c r="GP5" s="18">
        <v>7.2</v>
      </c>
      <c r="GQ5" s="18">
        <v>0</v>
      </c>
      <c r="GR5" s="18">
        <v>0</v>
      </c>
      <c r="GS5" s="18">
        <v>18.399999999999999</v>
      </c>
      <c r="GT5" s="18">
        <v>6</v>
      </c>
      <c r="GU5" s="18">
        <v>0.6</v>
      </c>
      <c r="GV5" s="18">
        <v>0</v>
      </c>
      <c r="GW5" s="18">
        <v>18.100000000000001</v>
      </c>
      <c r="GX5" s="18">
        <v>6</v>
      </c>
      <c r="GY5" s="18">
        <v>0</v>
      </c>
      <c r="GZ5" s="18">
        <v>0</v>
      </c>
      <c r="HA5" s="18">
        <v>18.399999999999999</v>
      </c>
      <c r="HB5" s="18">
        <v>6.4</v>
      </c>
      <c r="HC5" s="18">
        <v>0</v>
      </c>
      <c r="HD5" s="18">
        <v>0</v>
      </c>
      <c r="HE5" s="18"/>
      <c r="HF5" s="18"/>
      <c r="HG5" s="18"/>
      <c r="HH5" s="18"/>
      <c r="HI5" s="11">
        <f>IF(SUM(GP5,GT5)&gt;0,SUM(GP5,GT5),"")</f>
        <v>13.2</v>
      </c>
      <c r="HJ5" s="11">
        <f>IF(SUM(GO5:GP5,GR5:GT5,GV5)-GQ5-GU5&gt;0,SUM(GO5:GP5,GR5:GT5,GV5)-GQ5-GU5,"")</f>
        <v>49.4</v>
      </c>
      <c r="HK5" s="11">
        <f>IF(SUM(GW5:GX5,GZ5)-GY5&gt;0,SUM(GW5:GX5,GZ5)-GY5,"")</f>
        <v>24.1</v>
      </c>
      <c r="HL5" s="11">
        <f>IF(SUM(GP5,GT5,GX5)&gt;0,SUM(GP5,GT5,GX5),"")</f>
        <v>19.2</v>
      </c>
      <c r="HM5" s="11">
        <f>IF(SUM(HJ5,HK5)&gt;0,SUM(HJ5,HK5),"")</f>
        <v>73.5</v>
      </c>
      <c r="HN5" s="11">
        <f>IF(SUM(HB5,HF5)&gt;0,SUM(HB5,HF5),"")</f>
        <v>6.4</v>
      </c>
      <c r="HO5" s="11">
        <f>IF(SUM(HA5:HB5,HD5:HF5,HH5)-SUM(HC5,HG5)&gt;0,SUM(HA5:HB5,HD5:HF5,HH5)-SUM(HC5,HG5),"")</f>
        <v>24.799999999999997</v>
      </c>
      <c r="HP5" s="11">
        <f>IF(SUM(HJ5,HK5,HO5)&gt;0,SUM(HJ5,HK5,HO5),"")</f>
        <v>98.3</v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18.3</v>
      </c>
      <c r="QH5" s="22">
        <f>IF($CW5="P",CD5,(CD5+BA5)/2)</f>
        <v>6.4</v>
      </c>
      <c r="QI5" s="22">
        <f>IF($CW5="P",CE5,(CE5+BB5)/2)</f>
        <v>0.4</v>
      </c>
      <c r="QJ5" s="22">
        <f>IF($CW5="P",CF5,(CF5+BC5)/2)</f>
        <v>0</v>
      </c>
      <c r="QK5" s="22">
        <f>IF($CW5="P",CG5,(CG5+BD5)/2)</f>
        <v>17.899999999999999</v>
      </c>
      <c r="QL5" s="22">
        <f>IF($CW5="P",CH5,(CH5+BE5)/2)</f>
        <v>4.2</v>
      </c>
      <c r="QM5" s="22">
        <f>IF($CW5="P",CI5,(CI5+BF5)/2)</f>
        <v>0.3</v>
      </c>
      <c r="QN5" s="22">
        <f>IF($CW5="P",CJ5,(CJ5+BG5)/2)</f>
        <v>0</v>
      </c>
      <c r="QO5" s="22">
        <f>IF($CW5="P",CK5,(CK5+BH5)/2)</f>
        <v>17.350000000000001</v>
      </c>
      <c r="QP5" s="22">
        <f>IF($CW5="P",CL5,(CL5+BI5)/2)</f>
        <v>5.2</v>
      </c>
      <c r="QQ5" s="22">
        <f>IF($CW5="P",CM5,(CM5+BJ5)/2)</f>
        <v>0.7</v>
      </c>
      <c r="QR5" s="22">
        <f>IF($CW5="P",CN5,(CN5+BK5)/2)</f>
        <v>0.3</v>
      </c>
      <c r="QS5" s="22">
        <f>IF($CW5="P",CO5,(CO5+BL5)/2)</f>
        <v>18.45</v>
      </c>
      <c r="QT5" s="22">
        <f>IF($CW5="P",CP5,(CP5+BM5)/2)</f>
        <v>6.4</v>
      </c>
      <c r="QU5" s="22">
        <f>IF($CW5="P",CQ5,(CQ5+BN5)/2)</f>
        <v>0</v>
      </c>
      <c r="QV5" s="22">
        <f>IF($CW5="P",CR5,(CR5+BO5)/2)</f>
        <v>0.15</v>
      </c>
      <c r="QW5" s="22">
        <f>IF($CW5="P",CS5,(CS5+BP5)/2)</f>
        <v>17.350000000000001</v>
      </c>
      <c r="QX5" s="22">
        <f>IF($CW5="P",CT5,(CT5+BQ5)/2)</f>
        <v>5.2</v>
      </c>
      <c r="QY5" s="22">
        <f>IF($CW5="P",CU5,(CU5+BR5)/2)</f>
        <v>0.4</v>
      </c>
      <c r="QZ5" s="22">
        <f>IF($CW5="P",CV5,(CV5+BS5)/2)</f>
        <v>0</v>
      </c>
      <c r="RA5" s="27" t="s">
        <v>46</v>
      </c>
      <c r="RB5" s="40">
        <f>IF(SUM(QH5,QL5)&gt;0,SUM(QH5,QL5),"")</f>
        <v>10.600000000000001</v>
      </c>
      <c r="RC5" s="40">
        <f>IF(SUM(QG5:QH5,QJ5:QL5,QN5)-QI5-QM5&gt;0,SUM(QG5:QH5,QJ5:QL5,QN5)-QI5-QM5,"")</f>
        <v>46.100000000000009</v>
      </c>
      <c r="RD5" s="40">
        <f>IF(SUM(QO5:QP5,QR5)-QQ5&gt;0,SUM(QO5:QP5,QR5)-QQ5,"")</f>
        <v>22.150000000000002</v>
      </c>
      <c r="RE5" s="40">
        <f>IF(SUM(QH5,QL5,QP5)&gt;0,SUM(QH5,QL5,QP5),"")</f>
        <v>15.8</v>
      </c>
      <c r="RF5" s="40">
        <f>IF(SUM(RC5,RD5)&gt;0,SUM(RC5,RD5),"")</f>
        <v>68.250000000000014</v>
      </c>
      <c r="RG5" s="40">
        <f>IF(SUM(QT5,QX5)&gt;0,SUM(QT5,QX5),"")</f>
        <v>11.600000000000001</v>
      </c>
      <c r="RH5" s="40">
        <f>IF(SUM(QS5:QT5,QV5:QX5,QZ5)-SUM(QU5,QY5)&gt;0,SUM(QS5:QT5,QV5:QX5,QZ5)-SUM(QU5,QY5),"")</f>
        <v>47.150000000000006</v>
      </c>
      <c r="RI5" s="40">
        <f>IF(SUM(RC5,RD5,RH5)&gt;0,SUM(RC5,RD5,RH5),"")</f>
        <v>115.40000000000002</v>
      </c>
    </row>
    <row r="6" spans="1:477" x14ac:dyDescent="0.2">
      <c r="A6" s="4" cm="1">
        <f t="array" ref="A6">IF(AND(J6&lt;&gt;"",J6&lt;&gt;"No DD"),SUMPRODUCT((J$4:J$34&lt;&gt;"")*(J$4:J$34&lt;&gt;"No DD")*(F$4:F$34&gt;F6))+1,IF(J6="No DD",SUMPRODUCT((J$4:J$34="No DD")*(F$4:F$34&gt;F6))+1+SUMPRODUCT((J$4:J$34&lt;&gt;"")*(J$4:J$34&lt;&gt;"No DD")),""))</f>
        <v>3</v>
      </c>
      <c r="B6" s="4" t="str" cm="1">
        <f t="array" ref="B6">IF(AND(J6&lt;&gt;"",J6&lt;&gt;"No DD",G6=""),SUMPRODUCT((J$4:J$34&lt;&gt;"")*(J$4:J$34&lt;&gt;"No DD")*(G$4:G$34="")*(F$4:F$34&gt;F6))+1,IF(J6="No DD",SUMPRODUCT((J$4:J$34="No DD")*(F$4:F$34&gt;F6)*(G$4:G$34=""))+1+SUMPRODUCT((J$4:J$34&lt;&gt;"")*(G$4:G$34="")*(J$4:J$34&lt;&gt;"No DD")),""))</f>
        <v/>
      </c>
      <c r="C6" s="5" t="s">
        <v>69</v>
      </c>
      <c r="D6" s="4" t="s">
        <v>5</v>
      </c>
      <c r="E6" s="4">
        <v>2004</v>
      </c>
      <c r="F6" s="9">
        <f>SUM(L6:T6)+SUM(L6:P6)*0.0000001+SUM(L6)*0.0000000000001</f>
        <v>169.20001215000497</v>
      </c>
      <c r="G6" s="66" t="s">
        <v>46</v>
      </c>
      <c r="H6" s="3" t="str">
        <f>IF(OR(AND(AR6&gt;=AY$36,AS6&gt;=AY$40,AR6&lt;&gt;"",AQ6=""),AND(AW6&gt;=AY$36,AX6&gt;=AY$40,AW6&lt;&gt;"",AQ6=""),AND(BU6&gt;=CB$36,BV6&gt;=CB$40,BU6&lt;&gt;"",BT6=""),AND(BZ6&gt;=CB$36,CA6&gt;=CB$40,BZ6&lt;&gt;"",BT6=""),AND(CX6&gt;=DE$36,CY6&gt;=DE$40,CX6&lt;&gt;"",CW6=""),AND(DC6&gt;=DE$36,DD6&gt;=DE$40,DC6&lt;&gt;""),AND(EC6&gt;=EJ$36,ED6&gt;=EJ$40,EC6&lt;&gt;""),AND(EH6&gt;=EJ$36,EI6&gt;=EJ$40,EH6&lt;&gt;""),AND(FE6&gt;=FL$36,FF6&gt;=FL$40,FE6&lt;&gt;""),AND(FJ6&gt;=FL$36,FK6&gt;=FL$40,FJ6&lt;&gt;""),AND(GG6&gt;=GN$36,GH6&gt;=GN$40,GG6&lt;&gt;""),AND(GL6&gt;=GN$36,GM6&gt;=GN$40,GL6&lt;&gt;""),AND(HI6&gt;=HP$36,HJ6&gt;=HP$40,HI6&lt;&gt;""),AND(HN6&gt;=HP$36,HO6&gt;=HP$40,HN6&lt;&gt;""),AND(IK6&gt;=IR$36,IL6&gt;=IR$40,IK6&lt;&gt;""),AND(IP6&gt;=IR$36,IQ6&gt;=IR$40,IP6&lt;&gt;""),AND(JM6&gt;=JT$36,JN6&gt;=JT$40,JM6&lt;&gt;""),AND(JR6&gt;=JT$36,JS6&gt;=JT$40,JR6&lt;&gt;""),AND(KO6&gt;=KV$36,KP6&gt;=KV$40,KO6&lt;&gt;""),AND(KT6&gt;=KV$36,KU6&gt;=KV$40,KT6&lt;&gt;""),AND(LQ6&gt;=LX$36,LR6&gt;=LX$40,LQ6&lt;&gt;""),AND(LV6&gt;=LX$36,LW6&gt;=LX$40,LV6&lt;&gt;""),AND(MS6&gt;=MZ$36,MT6&gt;=MZ$40,MS6&lt;&gt;""),AND(MX6&gt;=MZ$36,MY6&gt;=MZ$40,MX6&lt;&gt;""),AND(NU6&gt;=OB$36,NV6&gt;=OB$40,NU6&lt;&gt;""),AND(NZ6&gt;=OB$36,OA6&gt;=OB$40,NZ6&lt;&gt;""),AND(OW6&gt;=PD$36,OX6&gt;=PD$40,OW6&lt;&gt;""),AND(PB6&gt;=PD$36,PC6&gt;=PD$40,PB6&lt;&gt;""),AND(PY6&gt;=QF$36,PZ6&gt;=QF$40,PY6&lt;&gt;""),AND(QD6&gt;=QF$36,QE6&gt;=QF$40,QD6&lt;&gt;"")),"P","")</f>
        <v>P</v>
      </c>
      <c r="I6" s="3" t="str">
        <f>IF(OR(AND(AS6&gt;=AY$40,AS6&lt;&gt;"",AQ6=""),AND(AX6&gt;=AY$40,AX6&lt;&gt;"",AQ6=""),AND(BV6&gt;=CB$40,BV6&lt;&gt;"",BT6=""),AND(CA6&gt;=CB$40,CA6&lt;&gt;"",BT6=""),AND(CY6&gt;=DE$40,CY6&lt;&gt;"",CW6=""),AND(DD6&gt;=DE$40,DD6&lt;&gt;"",CW6=""),AND(ED6&gt;=EJ$40,ED6&lt;&gt;""),AND(EI6&gt;=EJ$40,EI6&lt;&gt;""),AND(FF6&gt;=FL$40,FF6&lt;&gt;""),AND(FK6&gt;=FL$40,FK6&lt;&gt;""),AND(GH6&gt;=GN$40,GH6&lt;&gt;""),AND(GM6&gt;=GN$40,GM6&lt;&gt;""),AND(HJ6&gt;=HP$40,HJ6&lt;&gt;""),AND(HO6&gt;=HP$40,HO6&lt;&gt;""),AND(IL6&gt;=IR$40,IL6&lt;&gt;""),AND(IQ6&gt;=IR$40,IQ6&lt;&gt;""),AND(JN6&gt;=JT$40,JN6&lt;&gt;""),AND(JS6&gt;=JT$40,JS6&lt;&gt;""),AND(KP6&gt;=KV$40,KP6&lt;&gt;""),AND(KU6&gt;=KV$40,KU6&lt;&gt;""),AND(LR6&gt;=LX$40,LR6&lt;&gt;""),AND(LW6&gt;=LX$40,LW6&lt;&gt;""),AND(MT6&gt;=MZ$40,MT6&lt;&gt;""),AND(MY6&gt;=MZ$40,MY6&lt;&gt;""),AND(NV6&gt;=OB$40,NV6&lt;&gt;""),AND(OA6&gt;=OB$40,OA6&lt;&gt;""),AND(OX6&gt;=PD$40,OX6&lt;&gt;""),AND(PC6&gt;=PD$40,PC6&lt;&gt;""),AND(PZ6&gt;=QF$40,PZ6&lt;&gt;""),AND(QE6&gt;=QF$40,QE6&lt;&gt;"")),"P","")</f>
        <v>P</v>
      </c>
      <c r="J6" s="36" t="str">
        <f>IF(AND(I6="P",H6=""),"No DD",IF(OR(AND(AU6&gt;=AY$39,AV6&gt;=AY$43,AU6&lt;&gt;"",AQ6=""),AND(BX6&gt;=CB$39,BY6&gt;=CB$43,BX6&lt;&gt;"",BT6=""),AND(DA6&gt;=DE$39,DB6&gt;=DE$43,DA6&lt;&gt;"",CW6=""),AND(EF6&gt;=EJ$39,EG6&gt;=EJ$43,EF6&lt;&gt;""),AND(FH6&gt;=FL$39,FI6&gt;=FL$43,FH6&lt;&gt;""),AND(GJ6&gt;=GN$39,GK6&gt;=GN$43,GJ6&lt;&gt;""),AND(HL6&gt;=HP$39,HM6&gt;=HP$43,HL6&lt;&gt;""),AND(IN6&gt;=IR$39,IO6&gt;=IR$43,IN6&lt;&gt;""),AND(JP6&gt;=JT$39,JQ6&gt;=JT$43,JP6&lt;&gt;""),AND(KR6&gt;=KV$39,KS6&gt;=KV$43,KR6&lt;&gt;""),AND(LT6&gt;=LX$39,LU6&gt;=LX$43,LT6&lt;&gt;""),AND(MV6&gt;=MZ$39,MW6&gt;=MZ$43,MV6&lt;&gt;""),AND(NX6&gt;=OB$39,NY6&gt;=OB$43,NX6&lt;&gt;""),AND(OZ6&gt;=PD$39,PA6&gt;=PD$43,OZ6&lt;&gt;""),AND(QB6&gt;=QF$39,QC6&gt;=QF$43,QB6&lt;&gt;"")),"Merit",IF(OR(AND(AU6&gt;=AY$38,AV6&gt;=AY$42,AU6&lt;&gt;"",AQ6=""),AND(BX6&gt;=CB$38,BY6&gt;=CB$42,BX6&lt;&gt;"",BT6=""),AND(DA6&gt;=DE$38,DB6&gt;=DE$42,DA6&lt;&gt;"",CW6=""),AND(EF6&gt;=EJ$38,EG6&gt;=EJ$42,EF6&lt;&gt;""),AND(FH6&gt;=FL$38,FI6&gt;=FL$42,FH6&lt;&gt;""),AND(GJ6&gt;=GN$38,GK6&gt;=GN$42,GJ6&lt;&gt;""),AND(HL6&gt;=HP$38,HM6&gt;=HP$42,HL6&lt;&gt;""),AND(IN6&gt;=IR$38,IO6&gt;=IR$42,IN6&lt;&gt;""),AND(JP6&gt;=JT$38,JQ6&gt;=JT$42,JP6&lt;&gt;""),AND(KR6&gt;=KV$38,KS6&gt;=KV$42,KR6&lt;&gt;""),AND(LT6&gt;=LX$38,LU6&gt;=LX$42,LT6&lt;&gt;""),AND(MV6&gt;=MZ$38,MW6&gt;=MZ$42,MV6&lt;&gt;""),AND(NX6&gt;=OB$38,NY6&gt;=OB$42,NX6&lt;&gt;""),AND(OZ6&gt;=PD$38,PA6&gt;=PD$42,OZ6&lt;&gt;""),AND(QB6&gt;=QF$38,QC6&gt;=QF$42,QB6&lt;&gt;"")),"Excellence",IF(K6="P","Worlds Team",IF(H6="P","National Team","")))))</f>
        <v>National Team</v>
      </c>
      <c r="K6" s="3" t="str">
        <f>IF(OR(AND(AU6&gt;=AY$37,AV6&gt;=AY$41,AU6&lt;&gt;"",AQ6=""),AND(BX6&gt;=CB$37,BY6&gt;=CB$41,BX6&lt;&gt;"",BT6=""),AND(DA6&gt;=DE$37,DB6&gt;=DE$41,DA6&lt;&gt;"",CW6=""),AND(EF6&gt;=EJ$37,EG6&gt;=EJ$41,EF6&lt;&gt;""),AND(FH6&gt;=FL$37,FI6&gt;=FL$41,FH6&lt;&gt;""),AND(GJ6&gt;=GN$37,GK6&gt;=GN$41,GJ6&lt;&gt;""),AND(HL6&gt;=HP$37,HM6&gt;=HP$41,HL6&lt;&gt;""),AND(IN6&gt;=IR$37,IO6&gt;=IR$41,IN6&lt;&gt;""),AND(JP6&gt;=JT$37,JQ6&gt;=JT$41,JP6&lt;&gt;""),AND(KR6&gt;=KV$37,KS6&gt;=KV$41,KR6&lt;&gt;""),AND(LT6&gt;=LX$37,LU6&gt;=LX$41,LT6&lt;&gt;""),AND(MV6&gt;=MZ$37,MW6&gt;=MZ$41,MV6&lt;&gt;""),AND(NX6&gt;=OB$37,NY6&gt;=OB$41,NX6&lt;&gt;""),AND(OZ6&gt;=PD$37,PA6&gt;=PD$41,OZ6&lt;&gt;""),AND(QB6&gt;=QF$37,QC6&gt;=QF$41,QB6&lt;&gt;"")),"P","")</f>
        <v/>
      </c>
      <c r="L6" s="8">
        <f>IF(COUNT(AS6,BV6,CY6)&gt;0,LARGE((AS6,BV6,CY6),1),0)</f>
        <v>49.699999999999996</v>
      </c>
      <c r="M6" s="8" t="str">
        <f>IF(L6=0,"",IF(L6=CY6,$CC$1,IF(L6=BV6,$AZ$1,IF(L6=AS6,$W$1,""))))</f>
        <v>2024 Elite Canada</v>
      </c>
      <c r="N6" s="8">
        <f>IF(COUNT(AS6,BV6,CY6)&gt;1,LARGE((AS6,BV6,CY6),2),0)</f>
        <v>48</v>
      </c>
      <c r="O6" s="8" t="str">
        <f>IF(N6=0,"",IF(N6=CY6,$CC$1,IF(N6=BV6,$AZ$1,IF(N6=AS6,$W$1,""))))</f>
        <v>2024 Nationals</v>
      </c>
      <c r="P6" s="8">
        <f>IF(COUNT(AT6,BW6,CZ6)&gt;0,LARGE((AT6,BW6,CZ6),1),0)</f>
        <v>23.8</v>
      </c>
      <c r="Q6" s="8" t="str">
        <f>IF(P6=0,"",IF(P6=CZ6,$CC$1,IF(P6=BW6,$AZ$1,IF(P6=AT6,$W$1,""))))</f>
        <v>2024 Nationals</v>
      </c>
      <c r="R6" s="8">
        <f>IF(MAX(AX6,CA6,DD6)&gt;0,MAX(AX6,CA6,DD6),0)</f>
        <v>47.5</v>
      </c>
      <c r="S6" s="8" t="str">
        <f>IF(R6=0,"",IF(R6=DD6,$CC$1,IF(R6=CA6,$AZ$1,IF(R6=AX6,$W$1,""))))</f>
        <v>2024 Elite Canada</v>
      </c>
      <c r="T6" s="8">
        <f>IF(MAX(DF6:DH6)&gt;0,MAX(DF6:DH6),"")</f>
        <v>0.19999999999999574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Cup POR 2 (July 8)</v>
      </c>
      <c r="W6" s="19">
        <v>18.600000000000001</v>
      </c>
      <c r="X6" s="19">
        <v>6.4</v>
      </c>
      <c r="Y6" s="19">
        <v>0</v>
      </c>
      <c r="Z6" s="19">
        <v>0</v>
      </c>
      <c r="AA6" s="19">
        <v>18.100000000000001</v>
      </c>
      <c r="AB6" s="19">
        <v>4.4000000000000004</v>
      </c>
      <c r="AC6" s="19">
        <v>0.6</v>
      </c>
      <c r="AD6" s="19">
        <v>0</v>
      </c>
      <c r="AE6" s="19">
        <v>18.100000000000001</v>
      </c>
      <c r="AF6" s="19">
        <v>5.2</v>
      </c>
      <c r="AG6" s="19">
        <v>0.6</v>
      </c>
      <c r="AH6" s="19">
        <v>0</v>
      </c>
      <c r="AI6" s="19">
        <v>18</v>
      </c>
      <c r="AJ6" s="19">
        <v>6.4</v>
      </c>
      <c r="AK6" s="19">
        <v>0.6</v>
      </c>
      <c r="AL6" s="19">
        <v>0</v>
      </c>
      <c r="AM6" s="19">
        <v>0</v>
      </c>
      <c r="AN6" s="19">
        <v>0</v>
      </c>
      <c r="AO6" s="19">
        <v>0</v>
      </c>
      <c r="AP6" s="19">
        <v>0</v>
      </c>
      <c r="AQ6" s="27"/>
      <c r="AR6" s="40">
        <f>IF(SUM(X6,AB6)&gt;0,SUM(X6,AB6),"")</f>
        <v>10.8</v>
      </c>
      <c r="AS6" s="40">
        <f>IF(SUM(W6:X6,Z6:AB6,AD6)-Y6-AC6&gt;0,SUM(W6:X6,Z6:AB6,AD6)-Y6-AC6,"")</f>
        <v>46.9</v>
      </c>
      <c r="AT6" s="40">
        <f>IF(SUM(AE6:AF6,AH6)-AG6&gt;0,SUM(AE6:AF6,AH6)-AG6,"")</f>
        <v>22.7</v>
      </c>
      <c r="AU6" s="40">
        <f>IF(SUM(X6,AB6,AF6)&gt;0,SUM(X6,AB6,AF6),"")</f>
        <v>16</v>
      </c>
      <c r="AV6" s="40">
        <f>IF(SUM(AS6,AT6)&gt;0,SUM(AS6,AT6),"")</f>
        <v>69.599999999999994</v>
      </c>
      <c r="AW6" s="40">
        <f>IF(SUM(AJ6,AN6)&gt;0,SUM(AJ6,AN6),"")</f>
        <v>6.4</v>
      </c>
      <c r="AX6" s="40">
        <f>IF(SUM(AI6:AJ6,AL6:AN6,AP6)-SUM(AK6,AO6)&gt;0,SUM(AI6:AJ6,AL6:AN6,AP6)-SUM(AK6,AO6),"")</f>
        <v>23.799999999999997</v>
      </c>
      <c r="AY6" s="40">
        <f>IF(SUM(AS6,AT6,AX6)&gt;0,SUM(AS6,AT6,AX6),"")</f>
        <v>93.399999999999991</v>
      </c>
      <c r="AZ6" s="18">
        <v>18.600000000000001</v>
      </c>
      <c r="BA6" s="18">
        <v>6.4</v>
      </c>
      <c r="BB6" s="18">
        <v>0.8</v>
      </c>
      <c r="BC6" s="18">
        <v>0</v>
      </c>
      <c r="BD6" s="18">
        <v>18.600000000000001</v>
      </c>
      <c r="BE6" s="18">
        <v>6.8</v>
      </c>
      <c r="BF6" s="18">
        <v>0.2</v>
      </c>
      <c r="BG6" s="18">
        <v>0.3</v>
      </c>
      <c r="BH6" s="18">
        <v>18.8</v>
      </c>
      <c r="BI6" s="18">
        <v>5.6</v>
      </c>
      <c r="BJ6" s="18">
        <v>0.6</v>
      </c>
      <c r="BK6" s="18">
        <v>0</v>
      </c>
      <c r="BL6" s="18">
        <v>18</v>
      </c>
      <c r="BM6" s="18">
        <v>5.6</v>
      </c>
      <c r="BN6" s="18">
        <v>0.8</v>
      </c>
      <c r="BO6" s="18">
        <v>0</v>
      </c>
      <c r="BP6" s="18">
        <v>18.399999999999999</v>
      </c>
      <c r="BQ6" s="18">
        <v>6</v>
      </c>
      <c r="BR6" s="18">
        <v>0</v>
      </c>
      <c r="BS6" s="18">
        <v>0.3</v>
      </c>
      <c r="BT6" s="28"/>
      <c r="BU6" s="11">
        <f>IF(SUM(BA6,BE6)&gt;0,SUM(BA6,BE6),"")</f>
        <v>13.2</v>
      </c>
      <c r="BV6" s="11">
        <f>IF(SUM(AZ6:BA6,BC6:BE6,BG6)-BB6-BF6&gt;0,SUM(AZ6:BA6,BC6:BE6,BG6)-BB6-BF6,"")</f>
        <v>49.699999999999996</v>
      </c>
      <c r="BW6" s="11">
        <f>IF(SUM(BH6:BI6,BK6)-BJ6&gt;0,SUM(BH6:BI6,BK6)-BJ6,"")</f>
        <v>23.799999999999997</v>
      </c>
      <c r="BX6" s="11">
        <f>IF(SUM(BA6,BE6,BI6)&gt;0,SUM(BA6,BE6,BI6),"")</f>
        <v>18.799999999999997</v>
      </c>
      <c r="BY6" s="11">
        <f>IF(SUM(BV6,BW6)&gt;0,SUM(BV6,BW6),"")</f>
        <v>73.5</v>
      </c>
      <c r="BZ6" s="11">
        <f>IF(SUM(BM6,BQ6)&gt;0,SUM(BM6,BQ6),"")</f>
        <v>11.6</v>
      </c>
      <c r="CA6" s="11">
        <f>IF(SUM(BL6:BM6,BO6:BQ6,BS6)-SUM(BN6,BR6)&gt;0,SUM(BL6:BM6,BO6:BQ6,BS6)-SUM(BN6,BR6),"")</f>
        <v>47.5</v>
      </c>
      <c r="CB6" s="11">
        <f>IF(SUM(BV6,BW6,CA6)&gt;0,SUM(BV6,BW6,CA6),"")</f>
        <v>121</v>
      </c>
      <c r="CC6" s="19">
        <v>17</v>
      </c>
      <c r="CD6" s="19">
        <v>6.8</v>
      </c>
      <c r="CE6" s="19">
        <v>0.8</v>
      </c>
      <c r="CF6" s="19">
        <v>0.3</v>
      </c>
      <c r="CG6" s="19">
        <v>18.600000000000001</v>
      </c>
      <c r="CH6" s="19">
        <v>6</v>
      </c>
      <c r="CI6" s="19">
        <v>0.2</v>
      </c>
      <c r="CJ6" s="19">
        <v>0.3</v>
      </c>
      <c r="CK6" s="19">
        <v>18.399999999999999</v>
      </c>
      <c r="CL6" s="19">
        <v>5.6</v>
      </c>
      <c r="CM6" s="19">
        <v>0.2</v>
      </c>
      <c r="CN6" s="19">
        <v>0</v>
      </c>
      <c r="CO6" s="19">
        <v>17.600000000000001</v>
      </c>
      <c r="CP6" s="19">
        <v>2.4</v>
      </c>
      <c r="CQ6" s="19">
        <v>0</v>
      </c>
      <c r="CR6" s="19">
        <v>0</v>
      </c>
      <c r="CS6" s="19">
        <v>19.100000000000001</v>
      </c>
      <c r="CT6" s="19">
        <v>5.6</v>
      </c>
      <c r="CU6" s="19">
        <v>0</v>
      </c>
      <c r="CV6" s="19">
        <v>0</v>
      </c>
      <c r="CW6" s="27"/>
      <c r="CX6" s="40">
        <f>IF(SUM(CD6,CH6)&gt;0,SUM(CD6,CH6),"")</f>
        <v>12.8</v>
      </c>
      <c r="CY6" s="40">
        <f>IF(SUM(CC6:CD6,CF6:CH6,CJ6)-CE6-CI6&gt;0,SUM(CC6:CD6,CF6:CH6,CJ6)-CE6-CI6,"")</f>
        <v>48</v>
      </c>
      <c r="CZ6" s="40">
        <f>IF(SUM(CK6:CL6,CN6)-CM6&gt;0,SUM(CK6:CL6,CN6)-CM6,"")</f>
        <v>23.8</v>
      </c>
      <c r="DA6" s="40">
        <f>IF(SUM(CD6,CH6,CL6)&gt;0,SUM(CD6,CH6,CL6),"")</f>
        <v>18.399999999999999</v>
      </c>
      <c r="DB6" s="40">
        <f>IF(SUM(CY6,CZ6)&gt;0,SUM(CY6,CZ6),"")</f>
        <v>71.8</v>
      </c>
      <c r="DC6" s="40">
        <f>IF(SUM(CP6,CT6)&gt;0,SUM(CP6,CT6),"")</f>
        <v>8</v>
      </c>
      <c r="DD6" s="40">
        <f>IF(SUM(CO6:CP6,CR6:CT6,CV6)-SUM(CQ6,CU6)&gt;0,SUM(CO6:CP6,CR6:CT6,CV6)-SUM(CQ6,CU6),"")</f>
        <v>44.7</v>
      </c>
      <c r="DE6" s="40">
        <f>IF(SUM(CY6,CZ6,DD6)&gt;0,SUM(CY6,CZ6,DD6),"")</f>
        <v>116.5</v>
      </c>
      <c r="DF6" s="50">
        <f>IF(MAX(ED6,FF6,GH6,HJ6,IL6,JN6,KP6,LR6,MT6,NV6,OX6,PZ6)-IF(N6="",0,N6)&gt;0.001,MAX(ED6,FF6,GH6,HJ6,IL6,JN6,KP6,LR6,MT6,NV6,OX6,PZ6)-IF(N6="",0,N6),"")</f>
        <v>0.19999999999999574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>
        <v>18.7</v>
      </c>
      <c r="EL6" s="18">
        <v>6.4</v>
      </c>
      <c r="EM6" s="18">
        <v>0.2</v>
      </c>
      <c r="EN6" s="18">
        <v>0</v>
      </c>
      <c r="EO6" s="18">
        <v>16.600000000000001</v>
      </c>
      <c r="EP6" s="18">
        <v>6.9</v>
      </c>
      <c r="EQ6" s="18">
        <v>0.2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>IF(SUM(EL6,EP6)&gt;0,SUM(EL6,EP6),"")</f>
        <v>13.3</v>
      </c>
      <c r="FF6" s="11">
        <f>IF(SUM(EK6:EL6,EN6:EP6,ER6)-EM6-EQ6&gt;0,SUM(EK6:EL6,EN6:EP6,ER6)-EM6-EQ6,"")</f>
        <v>48.199999999999996</v>
      </c>
      <c r="FG6" s="11" t="str">
        <f>IF(SUM(ES6:ET6,EV6)-EU6&gt;0,SUM(ES6:ET6,EV6)-EU6,"")</f>
        <v/>
      </c>
      <c r="FH6" s="11">
        <f>IF(SUM(EL6,EP6,ET6)&gt;0,SUM(EL6,EP6,ET6),"")</f>
        <v>13.3</v>
      </c>
      <c r="FI6" s="11">
        <f>IF(SUM(FF6,FG6)&gt;0,SUM(FF6,FG6),"")</f>
        <v>48.199999999999996</v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>
        <f>IF(SUM(FF6,FG6,FK6)&gt;0,SUM(FF6,FG6,FK6),"")</f>
        <v>48.199999999999996</v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>
        <v>0</v>
      </c>
      <c r="HR6" s="17">
        <v>0</v>
      </c>
      <c r="HS6" s="17">
        <v>0</v>
      </c>
      <c r="HT6" s="17">
        <v>0</v>
      </c>
      <c r="HU6" s="17">
        <v>17.399999999999999</v>
      </c>
      <c r="HV6" s="17">
        <v>2.8</v>
      </c>
      <c r="HW6" s="17">
        <v>0</v>
      </c>
      <c r="HX6" s="17">
        <v>0</v>
      </c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>
        <f>IF(SUM(HR6,HV6)&gt;0,SUM(HR6,HV6),"")</f>
        <v>2.8</v>
      </c>
      <c r="IL6" s="40">
        <f>IF(SUM(HQ6:HR6,HT6:HV6,HX6)-HS6-HW6&gt;0,SUM(HQ6:HR6,HT6:HV6,HX6)-HS6-HW6,"")</f>
        <v>20.2</v>
      </c>
      <c r="IM6" s="40" t="str">
        <f>IF(SUM(HY6:HZ6,IB6)-IA6&gt;0,SUM(HY6:HZ6,IB6)-IA6,"")</f>
        <v/>
      </c>
      <c r="IN6" s="40">
        <f>IF(SUM(HR6,HV6,HZ6)&gt;0,SUM(HR6,HV6,HZ6),"")</f>
        <v>2.8</v>
      </c>
      <c r="IO6" s="40">
        <f>IF(SUM(IL6,IM6)&gt;0,SUM(IL6,IM6),"")</f>
        <v>20.2</v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>
        <f>IF(SUM(IL6,IM6,IQ6)&gt;0,SUM(IL6,IM6,IQ6),"")</f>
        <v>20.2</v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17.8</v>
      </c>
      <c r="QH6" s="22">
        <f>IF($CW6="P",CD6,(CD6+BA6)/2)</f>
        <v>6.6</v>
      </c>
      <c r="QI6" s="22">
        <f>IF($CW6="P",CE6,(CE6+BB6)/2)</f>
        <v>0.8</v>
      </c>
      <c r="QJ6" s="22">
        <f>IF($CW6="P",CF6,(CF6+BC6)/2)</f>
        <v>0.15</v>
      </c>
      <c r="QK6" s="22">
        <f>IF($CW6="P",CG6,(CG6+BD6)/2)</f>
        <v>18.600000000000001</v>
      </c>
      <c r="QL6" s="22">
        <f>IF($CW6="P",CH6,(CH6+BE6)/2)</f>
        <v>6.4</v>
      </c>
      <c r="QM6" s="22">
        <f>IF($CW6="P",CI6,(CI6+BF6)/2)</f>
        <v>0.2</v>
      </c>
      <c r="QN6" s="22">
        <f>IF($CW6="P",CJ6,(CJ6+BG6)/2)</f>
        <v>0.3</v>
      </c>
      <c r="QO6" s="22">
        <f>IF($CW6="P",CK6,(CK6+BH6)/2)</f>
        <v>18.600000000000001</v>
      </c>
      <c r="QP6" s="22">
        <f>IF($CW6="P",CL6,(CL6+BI6)/2)</f>
        <v>5.6</v>
      </c>
      <c r="QQ6" s="22">
        <f>IF($CW6="P",CM6,(CM6+BJ6)/2)</f>
        <v>0.4</v>
      </c>
      <c r="QR6" s="22">
        <f>IF($CW6="P",CN6,(CN6+BK6)/2)</f>
        <v>0</v>
      </c>
      <c r="QS6" s="22">
        <f>IF($CW6="P",CO6,(CO6+BL6)/2)</f>
        <v>17.8</v>
      </c>
      <c r="QT6" s="22">
        <f>IF($CW6="P",CP6,(CP6+BM6)/2)</f>
        <v>4</v>
      </c>
      <c r="QU6" s="22">
        <f>IF($CW6="P",CQ6,(CQ6+BN6)/2)</f>
        <v>0.4</v>
      </c>
      <c r="QV6" s="22">
        <f>IF($CW6="P",CR6,(CR6+BO6)/2)</f>
        <v>0</v>
      </c>
      <c r="QW6" s="22">
        <f>IF($CW6="P",CS6,(CS6+BP6)/2)</f>
        <v>18.75</v>
      </c>
      <c r="QX6" s="22">
        <f>IF($CW6="P",CT6,(CT6+BQ6)/2)</f>
        <v>5.8</v>
      </c>
      <c r="QY6" s="22">
        <f>IF($CW6="P",CU6,(CU6+BR6)/2)</f>
        <v>0</v>
      </c>
      <c r="QZ6" s="22">
        <f>IF($CW6="P",CV6,(CV6+BS6)/2)</f>
        <v>0.15</v>
      </c>
      <c r="RA6" s="27" t="s">
        <v>46</v>
      </c>
      <c r="RB6" s="40">
        <f>IF(SUM(QH6,QL6)&gt;0,SUM(QH6,QL6),"")</f>
        <v>13</v>
      </c>
      <c r="RC6" s="40">
        <f>IF(SUM(QG6:QH6,QJ6:QL6,QN6)-QI6-QM6&gt;0,SUM(QG6:QH6,QJ6:QL6,QN6)-QI6-QM6,"")</f>
        <v>48.849999999999994</v>
      </c>
      <c r="RD6" s="40">
        <f>IF(SUM(QO6:QP6,QR6)-QQ6&gt;0,SUM(QO6:QP6,QR6)-QQ6,"")</f>
        <v>23.800000000000004</v>
      </c>
      <c r="RE6" s="40">
        <f>IF(SUM(QH6,QL6,QP6)&gt;0,SUM(QH6,QL6,QP6),"")</f>
        <v>18.600000000000001</v>
      </c>
      <c r="RF6" s="40">
        <f>IF(SUM(RC6,RD6)&gt;0,SUM(RC6,RD6),"")</f>
        <v>72.650000000000006</v>
      </c>
      <c r="RG6" s="40">
        <f>IF(SUM(QT6,QX6)&gt;0,SUM(QT6,QX6),"")</f>
        <v>9.8000000000000007</v>
      </c>
      <c r="RH6" s="40">
        <f>IF(SUM(QS6:QT6,QV6:QX6,QZ6)-SUM(QU6,QY6)&gt;0,SUM(QS6:QT6,QV6:QX6,QZ6)-SUM(QU6,QY6),"")</f>
        <v>46.099999999999994</v>
      </c>
      <c r="RI6" s="40">
        <f>IF(SUM(RC6,RD6,RH6)&gt;0,SUM(RC6,RD6,RH6),"")</f>
        <v>118.75</v>
      </c>
    </row>
    <row r="7" spans="1:477" x14ac:dyDescent="0.2">
      <c r="A7" s="4" cm="1">
        <f t="array" ref="A7">IF(AND(J7&lt;&gt;"",J7&lt;&gt;"No DD"),SUMPRODUCT((J$4:J$34&lt;&gt;"")*(J$4:J$34&lt;&gt;"No DD")*(F$4:F$34&gt;F7))+1,IF(J7="No DD",SUMPRODUCT((J$4:J$34="No DD")*(F$4:F$34&gt;F7))+1+SUMPRODUCT((J$4:J$34&lt;&gt;"")*(J$4:J$34&lt;&gt;"No DD")),""))</f>
        <v>4</v>
      </c>
      <c r="B7" s="4" cm="1">
        <f t="array" ref="B7">IF(AND(J7&lt;&gt;"",J7&lt;&gt;"No DD",G7=""),SUMPRODUCT((J$4:J$34&lt;&gt;"")*(J$4:J$34&lt;&gt;"No DD")*(G$4:G$34="")*(F$4:F$34&gt;F7))+1,IF(J7="No DD",SUMPRODUCT((J$4:J$34="No DD")*(F$4:F$34&gt;F7)*(G$4:G$34=""))+1+SUMPRODUCT((J$4:J$34&lt;&gt;"")*(G$4:G$34="")*(J$4:J$34&lt;&gt;"No DD")),""))</f>
        <v>1</v>
      </c>
      <c r="C7" s="5" t="s">
        <v>139</v>
      </c>
      <c r="D7" s="4" t="s">
        <v>4</v>
      </c>
      <c r="E7" s="4">
        <v>2006</v>
      </c>
      <c r="F7" s="9">
        <f>SUM(L7:T7)+SUM(L7:P7)*0.0000001+SUM(L7)*0.0000000000001</f>
        <v>164.70001170000484</v>
      </c>
      <c r="G7" s="66"/>
      <c r="H7" s="3" t="str">
        <f>IF(OR(AND(AR7&gt;=AY$36,AS7&gt;=AY$40,AR7&lt;&gt;"",AQ7=""),AND(AW7&gt;=AY$36,AX7&gt;=AY$40,AW7&lt;&gt;"",AQ7=""),AND(BU7&gt;=CB$36,BV7&gt;=CB$40,BU7&lt;&gt;"",BT7=""),AND(BZ7&gt;=CB$36,CA7&gt;=CB$40,BZ7&lt;&gt;"",BT7=""),AND(CX7&gt;=DE$36,CY7&gt;=DE$40,CX7&lt;&gt;"",CW7=""),AND(DC7&gt;=DE$36,DD7&gt;=DE$40,DC7&lt;&gt;""),AND(EC7&gt;=EJ$36,ED7&gt;=EJ$40,EC7&lt;&gt;""),AND(EH7&gt;=EJ$36,EI7&gt;=EJ$40,EH7&lt;&gt;""),AND(FE7&gt;=FL$36,FF7&gt;=FL$40,FE7&lt;&gt;""),AND(FJ7&gt;=FL$36,FK7&gt;=FL$40,FJ7&lt;&gt;""),AND(GG7&gt;=GN$36,GH7&gt;=GN$40,GG7&lt;&gt;""),AND(GL7&gt;=GN$36,GM7&gt;=GN$40,GL7&lt;&gt;""),AND(HI7&gt;=HP$36,HJ7&gt;=HP$40,HI7&lt;&gt;""),AND(HN7&gt;=HP$36,HO7&gt;=HP$40,HN7&lt;&gt;""),AND(IK7&gt;=IR$36,IL7&gt;=IR$40,IK7&lt;&gt;""),AND(IP7&gt;=IR$36,IQ7&gt;=IR$40,IP7&lt;&gt;""),AND(JM7&gt;=JT$36,JN7&gt;=JT$40,JM7&lt;&gt;""),AND(JR7&gt;=JT$36,JS7&gt;=JT$40,JR7&lt;&gt;""),AND(KO7&gt;=KV$36,KP7&gt;=KV$40,KO7&lt;&gt;""),AND(KT7&gt;=KV$36,KU7&gt;=KV$40,KT7&lt;&gt;""),AND(LQ7&gt;=LX$36,LR7&gt;=LX$40,LQ7&lt;&gt;""),AND(LV7&gt;=LX$36,LW7&gt;=LX$40,LV7&lt;&gt;""),AND(MS7&gt;=MZ$36,MT7&gt;=MZ$40,MS7&lt;&gt;""),AND(MX7&gt;=MZ$36,MY7&gt;=MZ$40,MX7&lt;&gt;""),AND(NU7&gt;=OB$36,NV7&gt;=OB$40,NU7&lt;&gt;""),AND(NZ7&gt;=OB$36,OA7&gt;=OB$40,NZ7&lt;&gt;""),AND(OW7&gt;=PD$36,OX7&gt;=PD$40,OW7&lt;&gt;""),AND(PB7&gt;=PD$36,PC7&gt;=PD$40,PB7&lt;&gt;""),AND(PY7&gt;=QF$36,PZ7&gt;=QF$40,PY7&lt;&gt;""),AND(QD7&gt;=QF$36,QE7&gt;=QF$40,QD7&lt;&gt;"")),"P","")</f>
        <v>P</v>
      </c>
      <c r="I7" s="3" t="str">
        <f>IF(OR(AND(AS7&gt;=AY$40,AS7&lt;&gt;"",AQ7=""),AND(AX7&gt;=AY$40,AX7&lt;&gt;"",AQ7=""),AND(BV7&gt;=CB$40,BV7&lt;&gt;"",BT7=""),AND(CA7&gt;=CB$40,CA7&lt;&gt;"",BT7=""),AND(CY7&gt;=DE$40,CY7&lt;&gt;"",CW7=""),AND(DD7&gt;=DE$40,DD7&lt;&gt;"",CW7=""),AND(ED7&gt;=EJ$40,ED7&lt;&gt;""),AND(EI7&gt;=EJ$40,EI7&lt;&gt;""),AND(FF7&gt;=FL$40,FF7&lt;&gt;""),AND(FK7&gt;=FL$40,FK7&lt;&gt;""),AND(GH7&gt;=GN$40,GH7&lt;&gt;""),AND(GM7&gt;=GN$40,GM7&lt;&gt;""),AND(HJ7&gt;=HP$40,HJ7&lt;&gt;""),AND(HO7&gt;=HP$40,HO7&lt;&gt;""),AND(IL7&gt;=IR$40,IL7&lt;&gt;""),AND(IQ7&gt;=IR$40,IQ7&lt;&gt;""),AND(JN7&gt;=JT$40,JN7&lt;&gt;""),AND(JS7&gt;=JT$40,JS7&lt;&gt;""),AND(KP7&gt;=KV$40,KP7&lt;&gt;""),AND(KU7&gt;=KV$40,KU7&lt;&gt;""),AND(LR7&gt;=LX$40,LR7&lt;&gt;""),AND(LW7&gt;=LX$40,LW7&lt;&gt;""),AND(MT7&gt;=MZ$40,MT7&lt;&gt;""),AND(MY7&gt;=MZ$40,MY7&lt;&gt;""),AND(NV7&gt;=OB$40,NV7&lt;&gt;""),AND(OA7&gt;=OB$40,OA7&lt;&gt;""),AND(OX7&gt;=PD$40,OX7&lt;&gt;""),AND(PC7&gt;=PD$40,PC7&lt;&gt;""),AND(PZ7&gt;=QF$40,PZ7&lt;&gt;""),AND(QE7&gt;=QF$40,QE7&lt;&gt;"")),"P","")</f>
        <v>P</v>
      </c>
      <c r="J7" s="36" t="str">
        <f>IF(AND(I7="P",H7=""),"No DD",IF(OR(AND(AU7&gt;=AY$39,AV7&gt;=AY$43,AU7&lt;&gt;"",AQ7=""),AND(BX7&gt;=CB$39,BY7&gt;=CB$43,BX7&lt;&gt;"",BT7=""),AND(DA7&gt;=DE$39,DB7&gt;=DE$43,DA7&lt;&gt;"",CW7=""),AND(EF7&gt;=EJ$39,EG7&gt;=EJ$43,EF7&lt;&gt;""),AND(FH7&gt;=FL$39,FI7&gt;=FL$43,FH7&lt;&gt;""),AND(GJ7&gt;=GN$39,GK7&gt;=GN$43,GJ7&lt;&gt;""),AND(HL7&gt;=HP$39,HM7&gt;=HP$43,HL7&lt;&gt;""),AND(IN7&gt;=IR$39,IO7&gt;=IR$43,IN7&lt;&gt;""),AND(JP7&gt;=JT$39,JQ7&gt;=JT$43,JP7&lt;&gt;""),AND(KR7&gt;=KV$39,KS7&gt;=KV$43,KR7&lt;&gt;""),AND(LT7&gt;=LX$39,LU7&gt;=LX$43,LT7&lt;&gt;""),AND(MV7&gt;=MZ$39,MW7&gt;=MZ$43,MV7&lt;&gt;""),AND(NX7&gt;=OB$39,NY7&gt;=OB$43,NX7&lt;&gt;""),AND(OZ7&gt;=PD$39,PA7&gt;=PD$43,OZ7&lt;&gt;""),AND(QB7&gt;=QF$39,QC7&gt;=QF$43,QB7&lt;&gt;"")),"Merit",IF(OR(AND(AU7&gt;=AY$38,AV7&gt;=AY$42,AU7&lt;&gt;"",AQ7=""),AND(BX7&gt;=CB$38,BY7&gt;=CB$42,BX7&lt;&gt;"",BT7=""),AND(DA7&gt;=DE$38,DB7&gt;=DE$42,DA7&lt;&gt;"",CW7=""),AND(EF7&gt;=EJ$38,EG7&gt;=EJ$42,EF7&lt;&gt;""),AND(FH7&gt;=FL$38,FI7&gt;=FL$42,FH7&lt;&gt;""),AND(GJ7&gt;=GN$38,GK7&gt;=GN$42,GJ7&lt;&gt;""),AND(HL7&gt;=HP$38,HM7&gt;=HP$42,HL7&lt;&gt;""),AND(IN7&gt;=IR$38,IO7&gt;=IR$42,IN7&lt;&gt;""),AND(JP7&gt;=JT$38,JQ7&gt;=JT$42,JP7&lt;&gt;""),AND(KR7&gt;=KV$38,KS7&gt;=KV$42,KR7&lt;&gt;""),AND(LT7&gt;=LX$38,LU7&gt;=LX$42,LT7&lt;&gt;""),AND(MV7&gt;=MZ$38,MW7&gt;=MZ$42,MV7&lt;&gt;""),AND(NX7&gt;=OB$38,NY7&gt;=OB$42,NX7&lt;&gt;""),AND(OZ7&gt;=PD$38,PA7&gt;=PD$42,OZ7&lt;&gt;""),AND(QB7&gt;=QF$38,QC7&gt;=QF$42,QB7&lt;&gt;"")),"Excellence",IF(K7="P","Worlds Team",IF(H7="P","National Team","")))))</f>
        <v>National Team</v>
      </c>
      <c r="K7" s="3" t="str">
        <f>IF(OR(AND(AU7&gt;=AY$37,AV7&gt;=AY$41,AU7&lt;&gt;"",AQ7=""),AND(BX7&gt;=CB$37,BY7&gt;=CB$41,BX7&lt;&gt;"",BT7=""),AND(DA7&gt;=DE$37,DB7&gt;=DE$41,DA7&lt;&gt;"",CW7=""),AND(EF7&gt;=EJ$37,EG7&gt;=EJ$41,EF7&lt;&gt;""),AND(FH7&gt;=FL$37,FI7&gt;=FL$41,FH7&lt;&gt;""),AND(GJ7&gt;=GN$37,GK7&gt;=GN$41,GJ7&lt;&gt;""),AND(HL7&gt;=HP$37,HM7&gt;=HP$41,HL7&lt;&gt;""),AND(IN7&gt;=IR$37,IO7&gt;=IR$41,IN7&lt;&gt;""),AND(JP7&gt;=JT$37,JQ7&gt;=JT$41,JP7&lt;&gt;""),AND(KR7&gt;=KV$37,KS7&gt;=KV$41,KR7&lt;&gt;""),AND(LT7&gt;=LX$37,LU7&gt;=LX$41,LT7&lt;&gt;""),AND(MV7&gt;=MZ$37,MW7&gt;=MZ$41,MV7&lt;&gt;""),AND(NX7&gt;=OB$37,NY7&gt;=OB$41,NX7&lt;&gt;""),AND(OZ7&gt;=PD$37,PA7&gt;=PD$41,OZ7&lt;&gt;""),AND(QB7&gt;=QF$37,QC7&gt;=QF$41,QB7&lt;&gt;"")),"P","")</f>
        <v/>
      </c>
      <c r="L7" s="8">
        <f>IF(COUNT(AS7,BV7,CY7)&gt;0,LARGE((AS7,BV7,CY7),1),0)</f>
        <v>48.599999999999994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47.6</v>
      </c>
      <c r="O7" s="8" t="str">
        <f>IF(N7=0,"",IF(N7=CY7,$CC$1,IF(N7=BV7,$AZ$1,IF(N7=AS7,$W$1,""))))</f>
        <v>2024 Elite Canada</v>
      </c>
      <c r="P7" s="8">
        <f>IF(COUNT(AT7,BW7,CZ7)&gt;0,LARGE((AT7,BW7,CZ7),1),0)</f>
        <v>20.8</v>
      </c>
      <c r="Q7" s="8" t="str">
        <f>IF(P7=0,"",IF(P7=CZ7,$CC$1,IF(P7=BW7,$AZ$1,IF(P7=AT7,$W$1,""))))</f>
        <v>2024 Elite Canada</v>
      </c>
      <c r="R7" s="8">
        <f>IF(MAX(AX7,CA7,DD7)&gt;0,MAX(AX7,CA7,DD7),0)</f>
        <v>47.699999999999996</v>
      </c>
      <c r="S7" s="8" t="str">
        <f>IF(R7=0,"",IF(R7=DD7,$CC$1,IF(R7=CA7,$AZ$1,IF(R7=AX7,$W$1,""))))</f>
        <v>2023 3rd Domestic Trial</v>
      </c>
      <c r="T7" s="8" t="str">
        <f>IF(MAX(DF7:DH7)&gt;0,MAX(DF7:DH7),"")</f>
        <v/>
      </c>
      <c r="U7" s="11" t="str">
        <f>IF(T7="","",IF(T7=DF7,"("&amp;DF$2&amp;")",IF(T7=DG7,"("&amp;DG$2&amp;")",IF(T7=DH7,"("&amp;DH$2&amp;")"))))</f>
        <v/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/>
      </c>
      <c r="W7" s="19">
        <v>18.7</v>
      </c>
      <c r="X7" s="19">
        <v>5.6</v>
      </c>
      <c r="Y7" s="19">
        <v>0</v>
      </c>
      <c r="Z7" s="19">
        <v>0</v>
      </c>
      <c r="AA7" s="19">
        <v>18.3</v>
      </c>
      <c r="AB7" s="19">
        <v>6</v>
      </c>
      <c r="AC7" s="19">
        <v>0</v>
      </c>
      <c r="AD7" s="19">
        <v>0</v>
      </c>
      <c r="AE7" s="19">
        <v>17.2</v>
      </c>
      <c r="AF7" s="19">
        <v>2</v>
      </c>
      <c r="AG7" s="19">
        <v>0</v>
      </c>
      <c r="AH7" s="19">
        <v>0</v>
      </c>
      <c r="AI7" s="19">
        <v>18.3</v>
      </c>
      <c r="AJ7" s="19">
        <v>5.6</v>
      </c>
      <c r="AK7" s="19">
        <v>0</v>
      </c>
      <c r="AL7" s="19">
        <v>0</v>
      </c>
      <c r="AM7" s="19">
        <v>18.399999999999999</v>
      </c>
      <c r="AN7" s="19">
        <v>6</v>
      </c>
      <c r="AO7" s="19">
        <v>0.6</v>
      </c>
      <c r="AP7" s="19">
        <v>0</v>
      </c>
      <c r="AQ7" s="27"/>
      <c r="AR7" s="40">
        <f>IF(SUM(X7,AB7)&gt;0,SUM(X7,AB7),"")</f>
        <v>11.6</v>
      </c>
      <c r="AS7" s="40">
        <f>IF(SUM(W7:X7,Z7:AB7,AD7)-Y7-AC7&gt;0,SUM(W7:X7,Z7:AB7,AD7)-Y7-AC7,"")</f>
        <v>48.599999999999994</v>
      </c>
      <c r="AT7" s="40">
        <f>IF(SUM(AE7:AF7,AH7)-AG7&gt;0,SUM(AE7:AF7,AH7)-AG7,"")</f>
        <v>19.2</v>
      </c>
      <c r="AU7" s="40">
        <f>IF(SUM(X7,AB7,AF7)&gt;0,SUM(X7,AB7,AF7),"")</f>
        <v>13.6</v>
      </c>
      <c r="AV7" s="40">
        <f>IF(SUM(AS7,AT7)&gt;0,SUM(AS7,AT7),"")</f>
        <v>67.8</v>
      </c>
      <c r="AW7" s="40">
        <f>IF(SUM(AJ7,AN7)&gt;0,SUM(AJ7,AN7),"")</f>
        <v>11.6</v>
      </c>
      <c r="AX7" s="40">
        <f>IF(SUM(AI7:AJ7,AL7:AN7,AP7)-SUM(AK7,AO7)&gt;0,SUM(AI7:AJ7,AL7:AN7,AP7)-SUM(AK7,AO7),"")</f>
        <v>47.699999999999996</v>
      </c>
      <c r="AY7" s="40">
        <f>IF(SUM(AS7,AT7,AX7)&gt;0,SUM(AS7,AT7,AX7),"")</f>
        <v>115.5</v>
      </c>
      <c r="AZ7" s="18">
        <v>18.549999999999997</v>
      </c>
      <c r="BA7" s="18">
        <v>5.6</v>
      </c>
      <c r="BB7" s="18">
        <v>0.4</v>
      </c>
      <c r="BC7" s="18">
        <v>0</v>
      </c>
      <c r="BD7" s="18">
        <v>18.350000000000001</v>
      </c>
      <c r="BE7" s="18">
        <v>6</v>
      </c>
      <c r="BF7" s="18">
        <v>0.5</v>
      </c>
      <c r="BG7" s="18">
        <v>0</v>
      </c>
      <c r="BH7" s="18">
        <v>17.45</v>
      </c>
      <c r="BI7" s="18">
        <v>3.6</v>
      </c>
      <c r="BJ7" s="18">
        <v>0.4</v>
      </c>
      <c r="BK7" s="18">
        <v>0.15</v>
      </c>
      <c r="BL7" s="18">
        <v>18.149999999999999</v>
      </c>
      <c r="BM7" s="18">
        <v>5.1999999999999993</v>
      </c>
      <c r="BN7" s="18">
        <v>0.1</v>
      </c>
      <c r="BO7" s="18">
        <v>0</v>
      </c>
      <c r="BP7" s="18">
        <v>18.2</v>
      </c>
      <c r="BQ7" s="18">
        <v>5.6</v>
      </c>
      <c r="BR7" s="18">
        <v>0.7</v>
      </c>
      <c r="BS7" s="18">
        <v>0</v>
      </c>
      <c r="BT7" s="28" t="s">
        <v>46</v>
      </c>
      <c r="BU7" s="11">
        <f>IF(SUM(BA7,BE7)&gt;0,SUM(BA7,BE7),"")</f>
        <v>11.6</v>
      </c>
      <c r="BV7" s="11">
        <f>IF(SUM(AZ7:BA7,BC7:BE7,BG7)-BB7-BF7&gt;0,SUM(AZ7:BA7,BC7:BE7,BG7)-BB7-BF7,"")</f>
        <v>47.6</v>
      </c>
      <c r="BW7" s="11">
        <f>IF(SUM(BH7:BI7,BK7)-BJ7&gt;0,SUM(BH7:BI7,BK7)-BJ7,"")</f>
        <v>20.8</v>
      </c>
      <c r="BX7" s="11">
        <f>IF(SUM(BA7,BE7,BI7)&gt;0,SUM(BA7,BE7,BI7),"")</f>
        <v>15.2</v>
      </c>
      <c r="BY7" s="11">
        <f>IF(SUM(BV7,BW7)&gt;0,SUM(BV7,BW7),"")</f>
        <v>68.400000000000006</v>
      </c>
      <c r="BZ7" s="11">
        <f>IF(SUM(BM7,BQ7)&gt;0,SUM(BM7,BQ7),"")</f>
        <v>10.799999999999999</v>
      </c>
      <c r="CA7" s="11">
        <f>IF(SUM(BL7:BM7,BO7:BQ7,BS7)-SUM(BN7,BR7)&gt;0,SUM(BL7:BM7,BO7:BQ7,BS7)-SUM(BN7,BR7),"")</f>
        <v>46.35</v>
      </c>
      <c r="CB7" s="11">
        <f>IF(SUM(BV7,BW7,CA7)&gt;0,SUM(BV7,BW7,CA7),"")</f>
        <v>114.75</v>
      </c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27"/>
      <c r="CX7" s="40" t="str">
        <f>IF(SUM(CD7,CH7)&gt;0,SUM(CD7,CH7),"")</f>
        <v/>
      </c>
      <c r="CY7" s="40" t="str">
        <f>IF(SUM(CC7:CD7,CF7:CH7,CJ7)-CE7-CI7&gt;0,SUM(CC7:CD7,CF7:CH7,CJ7)-CE7-CI7,"")</f>
        <v/>
      </c>
      <c r="CZ7" s="40" t="str">
        <f>IF(SUM(CK7:CL7,CN7)-CM7&gt;0,SUM(CK7:CL7,CN7)-CM7,"")</f>
        <v/>
      </c>
      <c r="DA7" s="40" t="str">
        <f>IF(SUM(CD7,CH7,CL7)&gt;0,SUM(CD7,CH7,CL7),"")</f>
        <v/>
      </c>
      <c r="DB7" s="40" t="str">
        <f>IF(SUM(CY7,CZ7)&gt;0,SUM(CY7,CZ7),"")</f>
        <v/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 t="str">
        <f>IF(SUM(CY7,CZ7,DD7)&gt;0,SUM(CY7,CZ7,DD7),"")</f>
        <v/>
      </c>
      <c r="DF7" s="50" t="str">
        <f>IF(MAX(ED7,FF7,GH7,HJ7,IL7,JN7,KP7,LR7,MT7,NV7,OX7,PZ7)-IF(N7="",0,N7)&gt;0.001,MAX(ED7,FF7,GH7,HJ7,IL7,JN7,KP7,LR7,MT7,NV7,OX7,PZ7)-IF(N7="",0,N7),"")</f>
        <v/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9.2749999999999986</v>
      </c>
      <c r="QH7" s="22">
        <f>IF($CW7="P",CD7,(CD7+BA7)/2)</f>
        <v>2.8</v>
      </c>
      <c r="QI7" s="22">
        <f>IF($CW7="P",CE7,(CE7+BB7)/2)</f>
        <v>0.2</v>
      </c>
      <c r="QJ7" s="22">
        <f>IF($CW7="P",CF7,(CF7+BC7)/2)</f>
        <v>0</v>
      </c>
      <c r="QK7" s="22">
        <f>IF($CW7="P",CG7,(CG7+BD7)/2)</f>
        <v>9.1750000000000007</v>
      </c>
      <c r="QL7" s="22">
        <f>IF($CW7="P",CH7,(CH7+BE7)/2)</f>
        <v>3</v>
      </c>
      <c r="QM7" s="22">
        <f>IF($CW7="P",CI7,(CI7+BF7)/2)</f>
        <v>0.25</v>
      </c>
      <c r="QN7" s="22">
        <f>IF($CW7="P",CJ7,(CJ7+BG7)/2)</f>
        <v>0</v>
      </c>
      <c r="QO7" s="22">
        <f>IF($CW7="P",CK7,(CK7+BH7)/2)</f>
        <v>8.7249999999999996</v>
      </c>
      <c r="QP7" s="22">
        <f>IF($CW7="P",CL7,(CL7+BI7)/2)</f>
        <v>1.8</v>
      </c>
      <c r="QQ7" s="22">
        <f>IF($CW7="P",CM7,(CM7+BJ7)/2)</f>
        <v>0.2</v>
      </c>
      <c r="QR7" s="22">
        <f>IF($CW7="P",CN7,(CN7+BK7)/2)</f>
        <v>7.4999999999999997E-2</v>
      </c>
      <c r="QS7" s="22">
        <f>IF($CW7="P",CO7,(CO7+BL7)/2)</f>
        <v>9.0749999999999993</v>
      </c>
      <c r="QT7" s="22">
        <f>IF($CW7="P",CP7,(CP7+BM7)/2)</f>
        <v>2.5999999999999996</v>
      </c>
      <c r="QU7" s="22">
        <f>IF($CW7="P",CQ7,(CQ7+BN7)/2)</f>
        <v>0.05</v>
      </c>
      <c r="QV7" s="22">
        <f>IF($CW7="P",CR7,(CR7+BO7)/2)</f>
        <v>0</v>
      </c>
      <c r="QW7" s="22">
        <f>IF($CW7="P",CS7,(CS7+BP7)/2)</f>
        <v>9.1</v>
      </c>
      <c r="QX7" s="22">
        <f>IF($CW7="P",CT7,(CT7+BQ7)/2)</f>
        <v>2.8</v>
      </c>
      <c r="QY7" s="22">
        <f>IF($CW7="P",CU7,(CU7+BR7)/2)</f>
        <v>0.35</v>
      </c>
      <c r="QZ7" s="22">
        <f>IF($CW7="P",CV7,(CV7+BS7)/2)</f>
        <v>0</v>
      </c>
      <c r="RA7" s="27" t="s">
        <v>46</v>
      </c>
      <c r="RB7" s="40">
        <f>IF(SUM(QH7,QL7)&gt;0,SUM(QH7,QL7),"")</f>
        <v>5.8</v>
      </c>
      <c r="RC7" s="40">
        <f>IF(SUM(QG7:QH7,QJ7:QL7,QN7)-QI7-QM7&gt;0,SUM(QG7:QH7,QJ7:QL7,QN7)-QI7-QM7,"")</f>
        <v>23.8</v>
      </c>
      <c r="RD7" s="40">
        <f>IF(SUM(QO7:QP7,QR7)-QQ7&gt;0,SUM(QO7:QP7,QR7)-QQ7,"")</f>
        <v>10.4</v>
      </c>
      <c r="RE7" s="40">
        <f>IF(SUM(QH7,QL7,QP7)&gt;0,SUM(QH7,QL7,QP7),"")</f>
        <v>7.6</v>
      </c>
      <c r="RF7" s="40">
        <f>IF(SUM(RC7,RD7)&gt;0,SUM(RC7,RD7),"")</f>
        <v>34.200000000000003</v>
      </c>
      <c r="RG7" s="40">
        <f>IF(SUM(QT7,QX7)&gt;0,SUM(QT7,QX7),"")</f>
        <v>5.3999999999999995</v>
      </c>
      <c r="RH7" s="40">
        <f>IF(SUM(QS7:QT7,QV7:QX7,QZ7)-SUM(QU7,QY7)&gt;0,SUM(QS7:QT7,QV7:QX7,QZ7)-SUM(QU7,QY7),"")</f>
        <v>23.175000000000001</v>
      </c>
      <c r="RI7" s="40">
        <f>IF(SUM(RC7,RD7,RH7)&gt;0,SUM(RC7,RD7,RH7),"")</f>
        <v>57.375</v>
      </c>
    </row>
    <row r="8" spans="1:477" x14ac:dyDescent="0.2">
      <c r="A8" s="4" cm="1">
        <f t="array" ref="A8">IF(AND(J8&lt;&gt;"",J8&lt;&gt;"No DD"),SUMPRODUCT((J$4:J$34&lt;&gt;"")*(J$4:J$34&lt;&gt;"No DD")*(F$4:F$34&gt;F8))+1,IF(J8="No DD",SUMPRODUCT((J$4:J$34="No DD")*(F$4:F$34&gt;F8))+1+SUMPRODUCT((J$4:J$34&lt;&gt;"")*(J$4:J$34&lt;&gt;"No DD")),""))</f>
        <v>5</v>
      </c>
      <c r="B8" s="4" cm="1">
        <f t="array" ref="B8">IF(AND(J8&lt;&gt;"",J8&lt;&gt;"No DD",G8=""),SUMPRODUCT((J$4:J$34&lt;&gt;"")*(J$4:J$34&lt;&gt;"No DD")*(G$4:G$34="")*(F$4:F$34&gt;F8))+1,IF(J8="No DD",SUMPRODUCT((J$4:J$34="No DD")*(F$4:F$34&gt;F8)*(G$4:G$34=""))+1+SUMPRODUCT((J$4:J$34&lt;&gt;"")*(G$4:G$34="")*(J$4:J$34&lt;&gt;"No DD")),""))</f>
        <v>2</v>
      </c>
      <c r="C8" s="5" t="s">
        <v>148</v>
      </c>
      <c r="D8" s="4" t="s">
        <v>5</v>
      </c>
      <c r="E8" s="4">
        <v>2006</v>
      </c>
      <c r="F8" s="9">
        <f>SUM(L8:T8)+SUM(L8:P8)*0.0000001+SUM(L8)*0.0000000000001</f>
        <v>162.30001155000465</v>
      </c>
      <c r="G8" s="66"/>
      <c r="H8" s="3" t="str">
        <f>IF(OR(AND(AR8&gt;=AY$36,AS8&gt;=AY$40,AR8&lt;&gt;"",AQ8=""),AND(AW8&gt;=AY$36,AX8&gt;=AY$40,AW8&lt;&gt;"",AQ8=""),AND(BU8&gt;=CB$36,BV8&gt;=CB$40,BU8&lt;&gt;"",BT8=""),AND(BZ8&gt;=CB$36,CA8&gt;=CB$40,BZ8&lt;&gt;"",BT8=""),AND(CX8&gt;=DE$36,CY8&gt;=DE$40,CX8&lt;&gt;"",CW8=""),AND(DC8&gt;=DE$36,DD8&gt;=DE$40,DC8&lt;&gt;""),AND(EC8&gt;=EJ$36,ED8&gt;=EJ$40,EC8&lt;&gt;""),AND(EH8&gt;=EJ$36,EI8&gt;=EJ$40,EH8&lt;&gt;""),AND(FE8&gt;=FL$36,FF8&gt;=FL$40,FE8&lt;&gt;""),AND(FJ8&gt;=FL$36,FK8&gt;=FL$40,FJ8&lt;&gt;""),AND(GG8&gt;=GN$36,GH8&gt;=GN$40,GG8&lt;&gt;""),AND(GL8&gt;=GN$36,GM8&gt;=GN$40,GL8&lt;&gt;""),AND(HI8&gt;=HP$36,HJ8&gt;=HP$40,HI8&lt;&gt;""),AND(HN8&gt;=HP$36,HO8&gt;=HP$40,HN8&lt;&gt;""),AND(IK8&gt;=IR$36,IL8&gt;=IR$40,IK8&lt;&gt;""),AND(IP8&gt;=IR$36,IQ8&gt;=IR$40,IP8&lt;&gt;""),AND(JM8&gt;=JT$36,JN8&gt;=JT$40,JM8&lt;&gt;""),AND(JR8&gt;=JT$36,JS8&gt;=JT$40,JR8&lt;&gt;""),AND(KO8&gt;=KV$36,KP8&gt;=KV$40,KO8&lt;&gt;""),AND(KT8&gt;=KV$36,KU8&gt;=KV$40,KT8&lt;&gt;""),AND(LQ8&gt;=LX$36,LR8&gt;=LX$40,LQ8&lt;&gt;""),AND(LV8&gt;=LX$36,LW8&gt;=LX$40,LV8&lt;&gt;""),AND(MS8&gt;=MZ$36,MT8&gt;=MZ$40,MS8&lt;&gt;""),AND(MX8&gt;=MZ$36,MY8&gt;=MZ$40,MX8&lt;&gt;""),AND(NU8&gt;=OB$36,NV8&gt;=OB$40,NU8&lt;&gt;""),AND(NZ8&gt;=OB$36,OA8&gt;=OB$40,NZ8&lt;&gt;""),AND(OW8&gt;=PD$36,OX8&gt;=PD$40,OW8&lt;&gt;""),AND(PB8&gt;=PD$36,PC8&gt;=PD$40,PB8&lt;&gt;""),AND(PY8&gt;=QF$36,PZ8&gt;=QF$40,PY8&lt;&gt;""),AND(QD8&gt;=QF$36,QE8&gt;=QF$40,QD8&lt;&gt;"")),"P","")</f>
        <v>P</v>
      </c>
      <c r="I8" s="3" t="str">
        <f>IF(OR(AND(AS8&gt;=AY$40,AS8&lt;&gt;"",AQ8=""),AND(AX8&gt;=AY$40,AX8&lt;&gt;"",AQ8=""),AND(BV8&gt;=CB$40,BV8&lt;&gt;"",BT8=""),AND(CA8&gt;=CB$40,CA8&lt;&gt;"",BT8=""),AND(CY8&gt;=DE$40,CY8&lt;&gt;"",CW8=""),AND(DD8&gt;=DE$40,DD8&lt;&gt;"",CW8=""),AND(ED8&gt;=EJ$40,ED8&lt;&gt;""),AND(EI8&gt;=EJ$40,EI8&lt;&gt;""),AND(FF8&gt;=FL$40,FF8&lt;&gt;""),AND(FK8&gt;=FL$40,FK8&lt;&gt;""),AND(GH8&gt;=GN$40,GH8&lt;&gt;""),AND(GM8&gt;=GN$40,GM8&lt;&gt;""),AND(HJ8&gt;=HP$40,HJ8&lt;&gt;""),AND(HO8&gt;=HP$40,HO8&lt;&gt;""),AND(IL8&gt;=IR$40,IL8&lt;&gt;""),AND(IQ8&gt;=IR$40,IQ8&lt;&gt;""),AND(JN8&gt;=JT$40,JN8&lt;&gt;""),AND(JS8&gt;=JT$40,JS8&lt;&gt;""),AND(KP8&gt;=KV$40,KP8&lt;&gt;""),AND(KU8&gt;=KV$40,KU8&lt;&gt;""),AND(LR8&gt;=LX$40,LR8&lt;&gt;""),AND(LW8&gt;=LX$40,LW8&lt;&gt;""),AND(MT8&gt;=MZ$40,MT8&lt;&gt;""),AND(MY8&gt;=MZ$40,MY8&lt;&gt;""),AND(NV8&gt;=OB$40,NV8&lt;&gt;""),AND(OA8&gt;=OB$40,OA8&lt;&gt;""),AND(OX8&gt;=PD$40,OX8&lt;&gt;""),AND(PC8&gt;=PD$40,PC8&lt;&gt;""),AND(PZ8&gt;=QF$40,PZ8&lt;&gt;""),AND(QE8&gt;=QF$40,QE8&lt;&gt;"")),"P","")</f>
        <v>P</v>
      </c>
      <c r="J8" s="36" t="str">
        <f>IF(AND(I8="P",H8=""),"No DD",IF(OR(AND(AU8&gt;=AY$39,AV8&gt;=AY$43,AU8&lt;&gt;"",AQ8=""),AND(BX8&gt;=CB$39,BY8&gt;=CB$43,BX8&lt;&gt;"",BT8=""),AND(DA8&gt;=DE$39,DB8&gt;=DE$43,DA8&lt;&gt;"",CW8=""),AND(EF8&gt;=EJ$39,EG8&gt;=EJ$43,EF8&lt;&gt;""),AND(FH8&gt;=FL$39,FI8&gt;=FL$43,FH8&lt;&gt;""),AND(GJ8&gt;=GN$39,GK8&gt;=GN$43,GJ8&lt;&gt;""),AND(HL8&gt;=HP$39,HM8&gt;=HP$43,HL8&lt;&gt;""),AND(IN8&gt;=IR$39,IO8&gt;=IR$43,IN8&lt;&gt;""),AND(JP8&gt;=JT$39,JQ8&gt;=JT$43,JP8&lt;&gt;""),AND(KR8&gt;=KV$39,KS8&gt;=KV$43,KR8&lt;&gt;""),AND(LT8&gt;=LX$39,LU8&gt;=LX$43,LT8&lt;&gt;""),AND(MV8&gt;=MZ$39,MW8&gt;=MZ$43,MV8&lt;&gt;""),AND(NX8&gt;=OB$39,NY8&gt;=OB$43,NX8&lt;&gt;""),AND(OZ8&gt;=PD$39,PA8&gt;=PD$43,OZ8&lt;&gt;""),AND(QB8&gt;=QF$39,QC8&gt;=QF$43,QB8&lt;&gt;"")),"Merit",IF(OR(AND(AU8&gt;=AY$38,AV8&gt;=AY$42,AU8&lt;&gt;"",AQ8=""),AND(BX8&gt;=CB$38,BY8&gt;=CB$42,BX8&lt;&gt;"",BT8=""),AND(DA8&gt;=DE$38,DB8&gt;=DE$42,DA8&lt;&gt;"",CW8=""),AND(EF8&gt;=EJ$38,EG8&gt;=EJ$42,EF8&lt;&gt;""),AND(FH8&gt;=FL$38,FI8&gt;=FL$42,FH8&lt;&gt;""),AND(GJ8&gt;=GN$38,GK8&gt;=GN$42,GJ8&lt;&gt;""),AND(HL8&gt;=HP$38,HM8&gt;=HP$42,HL8&lt;&gt;""),AND(IN8&gt;=IR$38,IO8&gt;=IR$42,IN8&lt;&gt;""),AND(JP8&gt;=JT$38,JQ8&gt;=JT$42,JP8&lt;&gt;""),AND(KR8&gt;=KV$38,KS8&gt;=KV$42,KR8&lt;&gt;""),AND(LT8&gt;=LX$38,LU8&gt;=LX$42,LT8&lt;&gt;""),AND(MV8&gt;=MZ$38,MW8&gt;=MZ$42,MV8&lt;&gt;""),AND(NX8&gt;=OB$38,NY8&gt;=OB$42,NX8&lt;&gt;""),AND(OZ8&gt;=PD$38,PA8&gt;=PD$42,OZ8&lt;&gt;""),AND(QB8&gt;=QF$38,QC8&gt;=QF$42,QB8&lt;&gt;"")),"Excellence",IF(K8="P","Worlds Team",IF(H8="P","National Team","")))))</f>
        <v>National Team</v>
      </c>
      <c r="K8" s="3" t="str">
        <f>IF(OR(AND(AU8&gt;=AY$37,AV8&gt;=AY$41,AU8&lt;&gt;"",AQ8=""),AND(BX8&gt;=CB$37,BY8&gt;=CB$41,BX8&lt;&gt;"",BT8=""),AND(DA8&gt;=DE$37,DB8&gt;=DE$41,DA8&lt;&gt;"",CW8=""),AND(EF8&gt;=EJ$37,EG8&gt;=EJ$41,EF8&lt;&gt;""),AND(FH8&gt;=FL$37,FI8&gt;=FL$41,FH8&lt;&gt;""),AND(GJ8&gt;=GN$37,GK8&gt;=GN$41,GJ8&lt;&gt;""),AND(HL8&gt;=HP$37,HM8&gt;=HP$41,HL8&lt;&gt;""),AND(IN8&gt;=IR$37,IO8&gt;=IR$41,IN8&lt;&gt;""),AND(JP8&gt;=JT$37,JQ8&gt;=JT$41,JP8&lt;&gt;""),AND(KR8&gt;=KV$37,KS8&gt;=KV$41,KR8&lt;&gt;""),AND(LT8&gt;=LX$37,LU8&gt;=LX$41,LT8&lt;&gt;""),AND(MV8&gt;=MZ$37,MW8&gt;=MZ$41,MV8&lt;&gt;""),AND(NX8&gt;=OB$37,NY8&gt;=OB$41,NX8&lt;&gt;""),AND(OZ8&gt;=PD$37,PA8&gt;=PD$41,OZ8&lt;&gt;""),AND(QB8&gt;=QF$37,QC8&gt;=QF$41,QB8&lt;&gt;"")),"P","")</f>
        <v/>
      </c>
      <c r="L8" s="8">
        <f>IF(COUNT(AS8,BV8,CY8)&gt;0,LARGE((AS8,BV8,CY8),1),0)</f>
        <v>46.699999999999989</v>
      </c>
      <c r="M8" s="8" t="str">
        <f>IF(L8=0,"",IF(L8=CY8,$CC$1,IF(L8=BV8,$AZ$1,IF(L8=AS8,$W$1,""))))</f>
        <v>2024 Nationals</v>
      </c>
      <c r="N8" s="8">
        <f>IF(COUNT(AS8,BV8,CY8)&gt;1,LARGE((AS8,BV8,CY8),2),0)</f>
        <v>45.599999999999994</v>
      </c>
      <c r="O8" s="8" t="str">
        <f>IF(N8=0,"",IF(N8=CY8,$CC$1,IF(N8=BV8,$AZ$1,IF(N8=AS8,$W$1,""))))</f>
        <v>2024 Elite Canada</v>
      </c>
      <c r="P8" s="8">
        <f>IF(COUNT(AT8,BW8,CZ8)&gt;0,LARGE((AT8,BW8,CZ8),1),0)</f>
        <v>23.200000000000003</v>
      </c>
      <c r="Q8" s="8" t="str">
        <f>IF(P8=0,"",IF(P8=CZ8,$CC$1,IF(P8=BW8,$AZ$1,IF(P8=AT8,$W$1,""))))</f>
        <v>2024 Nationals</v>
      </c>
      <c r="R8" s="8">
        <f>IF(MAX(AX8,CA8,DD8)&gt;0,MAX(AX8,CA8,DD8),0)</f>
        <v>46.800000000000004</v>
      </c>
      <c r="S8" s="8" t="str">
        <f>IF(R8=0,"",IF(R8=DD8,$CC$1,IF(R8=CA8,$AZ$1,IF(R8=AX8,$W$1,""))))</f>
        <v>2024 Nationals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18.5</v>
      </c>
      <c r="X8" s="19">
        <v>4.4000000000000004</v>
      </c>
      <c r="Y8" s="19">
        <v>0.2</v>
      </c>
      <c r="Z8" s="19">
        <v>0</v>
      </c>
      <c r="AA8" s="19">
        <v>18</v>
      </c>
      <c r="AB8" s="19">
        <v>2.8</v>
      </c>
      <c r="AC8" s="19">
        <v>0.2</v>
      </c>
      <c r="AD8" s="19">
        <v>0.3</v>
      </c>
      <c r="AE8" s="19">
        <v>19.100000000000001</v>
      </c>
      <c r="AF8" s="19">
        <v>1.2999999999999998</v>
      </c>
      <c r="AG8" s="19">
        <v>3.6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19">
        <v>0</v>
      </c>
      <c r="AP8" s="19">
        <v>0</v>
      </c>
      <c r="AQ8" s="27"/>
      <c r="AR8" s="40">
        <f>IF(SUM(X8,AB8)&gt;0,SUM(X8,AB8),"")</f>
        <v>7.2</v>
      </c>
      <c r="AS8" s="40">
        <f>IF(SUM(W8:X8,Z8:AB8,AD8)-Y8-AC8&gt;0,SUM(W8:X8,Z8:AB8,AD8)-Y8-AC8,"")</f>
        <v>43.599999999999987</v>
      </c>
      <c r="AT8" s="40">
        <f>IF(SUM(AE8:AF8,AH8)-AG8&gt;0,SUM(AE8:AF8,AH8)-AG8,"")</f>
        <v>16.8</v>
      </c>
      <c r="AU8" s="40">
        <f>IF(SUM(X8,AB8,AF8)&gt;0,SUM(X8,AB8,AF8),"")</f>
        <v>8.5</v>
      </c>
      <c r="AV8" s="40">
        <f>IF(SUM(AS8,AT8)&gt;0,SUM(AS8,AT8),"")</f>
        <v>60.399999999999991</v>
      </c>
      <c r="AW8" s="40" t="str">
        <f>IF(SUM(AJ8,AN8)&gt;0,SUM(AJ8,AN8),"")</f>
        <v/>
      </c>
      <c r="AX8" s="40" t="str">
        <f>IF(SUM(AI8:AJ8,AL8:AN8,AP8)-SUM(AK8,AO8)&gt;0,SUM(AI8:AJ8,AL8:AN8,AP8)-SUM(AK8,AO8),"")</f>
        <v/>
      </c>
      <c r="AY8" s="40">
        <f>IF(SUM(AS8,AT8,AX8)&gt;0,SUM(AS8,AT8,AX8),"")</f>
        <v>60.399999999999991</v>
      </c>
      <c r="AZ8" s="18">
        <v>18.8</v>
      </c>
      <c r="BA8" s="18">
        <v>5.2</v>
      </c>
      <c r="BB8" s="18">
        <v>0.6</v>
      </c>
      <c r="BC8" s="18">
        <v>0</v>
      </c>
      <c r="BD8" s="18">
        <v>17.899999999999999</v>
      </c>
      <c r="BE8" s="18">
        <v>4.8</v>
      </c>
      <c r="BF8" s="18">
        <v>0.8</v>
      </c>
      <c r="BG8" s="18">
        <v>0.3</v>
      </c>
      <c r="BH8" s="18">
        <v>17.8</v>
      </c>
      <c r="BI8" s="18">
        <v>0.7</v>
      </c>
      <c r="BJ8" s="18">
        <v>0</v>
      </c>
      <c r="BK8" s="18">
        <v>0</v>
      </c>
      <c r="BL8" s="18">
        <v>18.399999999999999</v>
      </c>
      <c r="BM8" s="18">
        <v>4.4000000000000004</v>
      </c>
      <c r="BN8" s="18">
        <v>0</v>
      </c>
      <c r="BO8" s="18">
        <v>0</v>
      </c>
      <c r="BP8" s="18">
        <v>18.3</v>
      </c>
      <c r="BQ8" s="18">
        <v>5.6</v>
      </c>
      <c r="BR8" s="18">
        <v>0.8</v>
      </c>
      <c r="BS8" s="18">
        <v>0.3</v>
      </c>
      <c r="BT8" s="28"/>
      <c r="BU8" s="11">
        <f>IF(SUM(BA8,BE8)&gt;0,SUM(BA8,BE8),"")</f>
        <v>10</v>
      </c>
      <c r="BV8" s="11">
        <f>IF(SUM(AZ8:BA8,BC8:BE8,BG8)-BB8-BF8&gt;0,SUM(AZ8:BA8,BC8:BE8,BG8)-BB8-BF8,"")</f>
        <v>45.599999999999994</v>
      </c>
      <c r="BW8" s="11">
        <f>IF(SUM(BH8:BI8,BK8)-BJ8&gt;0,SUM(BH8:BI8,BK8)-BJ8,"")</f>
        <v>18.5</v>
      </c>
      <c r="BX8" s="11">
        <f>IF(SUM(BA8,BE8,BI8)&gt;0,SUM(BA8,BE8,BI8),"")</f>
        <v>10.7</v>
      </c>
      <c r="BY8" s="11">
        <f>IF(SUM(BV8,BW8)&gt;0,SUM(BV8,BW8),"")</f>
        <v>64.099999999999994</v>
      </c>
      <c r="BZ8" s="11">
        <f>IF(SUM(BM8,BQ8)&gt;0,SUM(BM8,BQ8),"")</f>
        <v>10</v>
      </c>
      <c r="CA8" s="11">
        <f>IF(SUM(BL8:BM8,BO8:BQ8,BS8)-SUM(BN8,BR8)&gt;0,SUM(BL8:BM8,BO8:BQ8,BS8)-SUM(BN8,BR8),"")</f>
        <v>46.199999999999996</v>
      </c>
      <c r="CB8" s="11">
        <f>IF(SUM(BV8,BW8,CA8)&gt;0,SUM(BV8,BW8,CA8),"")</f>
        <v>110.29999999999998</v>
      </c>
      <c r="CC8" s="19">
        <v>19</v>
      </c>
      <c r="CD8" s="19">
        <v>5.2</v>
      </c>
      <c r="CE8" s="19">
        <v>0.2</v>
      </c>
      <c r="CF8" s="19">
        <v>0</v>
      </c>
      <c r="CG8" s="19">
        <v>18.399999999999999</v>
      </c>
      <c r="CH8" s="19">
        <v>4.8</v>
      </c>
      <c r="CI8" s="19">
        <v>0.8</v>
      </c>
      <c r="CJ8" s="19">
        <v>0.3</v>
      </c>
      <c r="CK8" s="19">
        <v>19.100000000000001</v>
      </c>
      <c r="CL8" s="19">
        <v>4.3</v>
      </c>
      <c r="CM8" s="19">
        <v>0.2</v>
      </c>
      <c r="CN8" s="19">
        <v>0</v>
      </c>
      <c r="CO8" s="19">
        <v>18.899999999999999</v>
      </c>
      <c r="CP8" s="19">
        <v>5.2</v>
      </c>
      <c r="CQ8" s="19">
        <v>0.6</v>
      </c>
      <c r="CR8" s="19">
        <v>0</v>
      </c>
      <c r="CS8" s="19">
        <v>18.600000000000001</v>
      </c>
      <c r="CT8" s="19">
        <v>5.2</v>
      </c>
      <c r="CU8" s="19">
        <v>0.8</v>
      </c>
      <c r="CV8" s="19">
        <v>0.3</v>
      </c>
      <c r="CW8" s="27"/>
      <c r="CX8" s="40">
        <f>IF(SUM(CD8,CH8)&gt;0,SUM(CD8,CH8),"")</f>
        <v>10</v>
      </c>
      <c r="CY8" s="40">
        <f>IF(SUM(CC8:CD8,CF8:CH8,CJ8)-CE8-CI8&gt;0,SUM(CC8:CD8,CF8:CH8,CJ8)-CE8-CI8,"")</f>
        <v>46.699999999999989</v>
      </c>
      <c r="CZ8" s="40">
        <f>IF(SUM(CK8:CL8,CN8)-CM8&gt;0,SUM(CK8:CL8,CN8)-CM8,"")</f>
        <v>23.200000000000003</v>
      </c>
      <c r="DA8" s="40">
        <f>IF(SUM(CD8,CH8,CL8)&gt;0,SUM(CD8,CH8,CL8),"")</f>
        <v>14.3</v>
      </c>
      <c r="DB8" s="40">
        <f>IF(SUM(CY8,CZ8)&gt;0,SUM(CY8,CZ8),"")</f>
        <v>69.899999999999991</v>
      </c>
      <c r="DC8" s="40">
        <f>IF(SUM(CP8,CT8)&gt;0,SUM(CP8,CT8),"")</f>
        <v>10.4</v>
      </c>
      <c r="DD8" s="40">
        <f>IF(SUM(CO8:CP8,CR8:CT8,CV8)-SUM(CQ8,CU8)&gt;0,SUM(CO8:CP8,CR8:CT8,CV8)-SUM(CQ8,CU8),"")</f>
        <v>46.800000000000004</v>
      </c>
      <c r="DE8" s="40">
        <f>IF(SUM(CY8,CZ8,DD8)&gt;0,SUM(CY8,CZ8,DD8),"")</f>
        <v>116.69999999999999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18.899999999999999</v>
      </c>
      <c r="QH8" s="22">
        <f>IF($CW8="P",CD8,(CD8+BA8)/2)</f>
        <v>5.2</v>
      </c>
      <c r="QI8" s="22">
        <f>IF($CW8="P",CE8,(CE8+BB8)/2)</f>
        <v>0.4</v>
      </c>
      <c r="QJ8" s="22">
        <f>IF($CW8="P",CF8,(CF8+BC8)/2)</f>
        <v>0</v>
      </c>
      <c r="QK8" s="22">
        <f>IF($CW8="P",CG8,(CG8+BD8)/2)</f>
        <v>18.149999999999999</v>
      </c>
      <c r="QL8" s="22">
        <f>IF($CW8="P",CH8,(CH8+BE8)/2)</f>
        <v>4.8</v>
      </c>
      <c r="QM8" s="22">
        <f>IF($CW8="P",CI8,(CI8+BF8)/2)</f>
        <v>0.8</v>
      </c>
      <c r="QN8" s="22">
        <f>IF($CW8="P",CJ8,(CJ8+BG8)/2)</f>
        <v>0.3</v>
      </c>
      <c r="QO8" s="22">
        <f>IF($CW8="P",CK8,(CK8+BH8)/2)</f>
        <v>18.450000000000003</v>
      </c>
      <c r="QP8" s="22">
        <f>IF($CW8="P",CL8,(CL8+BI8)/2)</f>
        <v>2.5</v>
      </c>
      <c r="QQ8" s="22">
        <f>IF($CW8="P",CM8,(CM8+BJ8)/2)</f>
        <v>0.1</v>
      </c>
      <c r="QR8" s="22">
        <f>IF($CW8="P",CN8,(CN8+BK8)/2)</f>
        <v>0</v>
      </c>
      <c r="QS8" s="22">
        <f>IF($CW8="P",CO8,(CO8+BL8)/2)</f>
        <v>18.649999999999999</v>
      </c>
      <c r="QT8" s="22">
        <f>IF($CW8="P",CP8,(CP8+BM8)/2)</f>
        <v>4.8000000000000007</v>
      </c>
      <c r="QU8" s="22">
        <f>IF($CW8="P",CQ8,(CQ8+BN8)/2)</f>
        <v>0.3</v>
      </c>
      <c r="QV8" s="22">
        <f>IF($CW8="P",CR8,(CR8+BO8)/2)</f>
        <v>0</v>
      </c>
      <c r="QW8" s="22">
        <f>IF($CW8="P",CS8,(CS8+BP8)/2)</f>
        <v>18.450000000000003</v>
      </c>
      <c r="QX8" s="22">
        <f>IF($CW8="P",CT8,(CT8+BQ8)/2)</f>
        <v>5.4</v>
      </c>
      <c r="QY8" s="22">
        <f>IF($CW8="P",CU8,(CU8+BR8)/2)</f>
        <v>0.8</v>
      </c>
      <c r="QZ8" s="22">
        <f>IF($CW8="P",CV8,(CV8+BS8)/2)</f>
        <v>0.3</v>
      </c>
      <c r="RA8" s="27" t="s">
        <v>46</v>
      </c>
      <c r="RB8" s="40">
        <f>IF(SUM(QH8,QL8)&gt;0,SUM(QH8,QL8),"")</f>
        <v>10</v>
      </c>
      <c r="RC8" s="40">
        <f>IF(SUM(QG8:QH8,QJ8:QL8,QN8)-QI8-QM8&gt;0,SUM(QG8:QH8,QJ8:QL8,QN8)-QI8-QM8,"")</f>
        <v>46.15</v>
      </c>
      <c r="RD8" s="40">
        <f>IF(SUM(QO8:QP8,QR8)-QQ8&gt;0,SUM(QO8:QP8,QR8)-QQ8,"")</f>
        <v>20.85</v>
      </c>
      <c r="RE8" s="40">
        <f>IF(SUM(QH8,QL8,QP8)&gt;0,SUM(QH8,QL8,QP8),"")</f>
        <v>12.5</v>
      </c>
      <c r="RF8" s="40">
        <f>IF(SUM(RC8,RD8)&gt;0,SUM(RC8,RD8),"")</f>
        <v>67</v>
      </c>
      <c r="RG8" s="40">
        <f>IF(SUM(QT8,QX8)&gt;0,SUM(QT8,QX8),"")</f>
        <v>10.200000000000001</v>
      </c>
      <c r="RH8" s="40">
        <f>IF(SUM(QS8:QT8,QV8:QX8,QZ8)-SUM(QU8,QY8)&gt;0,SUM(QS8:QT8,QV8:QX8,QZ8)-SUM(QU8,QY8),"")</f>
        <v>46.5</v>
      </c>
      <c r="RI8" s="40">
        <f>IF(SUM(RC8,RD8,RH8)&gt;0,SUM(RC8,RD8,RH8),"")</f>
        <v>113.5</v>
      </c>
    </row>
    <row r="9" spans="1:477" x14ac:dyDescent="0.2">
      <c r="A9" s="4" cm="1">
        <f t="array" ref="A9">IF(AND(J9&lt;&gt;"",J9&lt;&gt;"No DD"),SUMPRODUCT((J$4:J$34&lt;&gt;"")*(J$4:J$34&lt;&gt;"No DD")*(F$4:F$34&gt;F9))+1,IF(J9="No DD",SUMPRODUCT((J$4:J$34="No DD")*(F$4:F$34&gt;F9))+1+SUMPRODUCT((J$4:J$34&lt;&gt;"")*(J$4:J$34&lt;&gt;"No DD")),""))</f>
        <v>6</v>
      </c>
      <c r="B9" s="4" cm="1">
        <f t="array" ref="B9">IF(AND(J9&lt;&gt;"",J9&lt;&gt;"No DD",G9=""),SUMPRODUCT((J$4:J$34&lt;&gt;"")*(J$4:J$34&lt;&gt;"No DD")*(G$4:G$34="")*(F$4:F$34&gt;F9))+1,IF(J9="No DD",SUMPRODUCT((J$4:J$34="No DD")*(F$4:F$34&gt;F9)*(G$4:G$34=""))+1+SUMPRODUCT((J$4:J$34&lt;&gt;"")*(G$4:G$34="")*(J$4:J$34&lt;&gt;"No DD")),""))</f>
        <v>3</v>
      </c>
      <c r="C9" s="5" t="s">
        <v>116</v>
      </c>
      <c r="D9" s="4" t="s">
        <v>31</v>
      </c>
      <c r="E9" s="4">
        <v>2003</v>
      </c>
      <c r="F9" s="9">
        <f>SUM(L9:T9)+SUM(L9:P9)*0.0000001+SUM(L9)*0.0000000000001</f>
        <v>161.30001145000463</v>
      </c>
      <c r="G9" s="66"/>
      <c r="H9" s="3" t="str">
        <f>IF(OR(AND(AR9&gt;=AY$36,AS9&gt;=AY$40,AR9&lt;&gt;"",AQ9=""),AND(AW9&gt;=AY$36,AX9&gt;=AY$40,AW9&lt;&gt;"",AQ9=""),AND(BU9&gt;=CB$36,BV9&gt;=CB$40,BU9&lt;&gt;"",BT9=""),AND(BZ9&gt;=CB$36,CA9&gt;=CB$40,BZ9&lt;&gt;"",BT9=""),AND(CX9&gt;=DE$36,CY9&gt;=DE$40,CX9&lt;&gt;"",CW9=""),AND(DC9&gt;=DE$36,DD9&gt;=DE$40,DC9&lt;&gt;""),AND(EC9&gt;=EJ$36,ED9&gt;=EJ$40,EC9&lt;&gt;""),AND(EH9&gt;=EJ$36,EI9&gt;=EJ$40,EH9&lt;&gt;""),AND(FE9&gt;=FL$36,FF9&gt;=FL$40,FE9&lt;&gt;""),AND(FJ9&gt;=FL$36,FK9&gt;=FL$40,FJ9&lt;&gt;""),AND(GG9&gt;=GN$36,GH9&gt;=GN$40,GG9&lt;&gt;""),AND(GL9&gt;=GN$36,GM9&gt;=GN$40,GL9&lt;&gt;""),AND(HI9&gt;=HP$36,HJ9&gt;=HP$40,HI9&lt;&gt;""),AND(HN9&gt;=HP$36,HO9&gt;=HP$40,HN9&lt;&gt;""),AND(IK9&gt;=IR$36,IL9&gt;=IR$40,IK9&lt;&gt;""),AND(IP9&gt;=IR$36,IQ9&gt;=IR$40,IP9&lt;&gt;""),AND(JM9&gt;=JT$36,JN9&gt;=JT$40,JM9&lt;&gt;""),AND(JR9&gt;=JT$36,JS9&gt;=JT$40,JR9&lt;&gt;""),AND(KO9&gt;=KV$36,KP9&gt;=KV$40,KO9&lt;&gt;""),AND(KT9&gt;=KV$36,KU9&gt;=KV$40,KT9&lt;&gt;""),AND(LQ9&gt;=LX$36,LR9&gt;=LX$40,LQ9&lt;&gt;""),AND(LV9&gt;=LX$36,LW9&gt;=LX$40,LV9&lt;&gt;""),AND(MS9&gt;=MZ$36,MT9&gt;=MZ$40,MS9&lt;&gt;""),AND(MX9&gt;=MZ$36,MY9&gt;=MZ$40,MX9&lt;&gt;""),AND(NU9&gt;=OB$36,NV9&gt;=OB$40,NU9&lt;&gt;""),AND(NZ9&gt;=OB$36,OA9&gt;=OB$40,NZ9&lt;&gt;""),AND(OW9&gt;=PD$36,OX9&gt;=PD$40,OW9&lt;&gt;""),AND(PB9&gt;=PD$36,PC9&gt;=PD$40,PB9&lt;&gt;""),AND(PY9&gt;=QF$36,PZ9&gt;=QF$40,PY9&lt;&gt;""),AND(QD9&gt;=QF$36,QE9&gt;=QF$40,QD9&lt;&gt;"")),"P","")</f>
        <v>P</v>
      </c>
      <c r="I9" s="3" t="str">
        <f>IF(OR(AND(AS9&gt;=AY$40,AS9&lt;&gt;"",AQ9=""),AND(AX9&gt;=AY$40,AX9&lt;&gt;"",AQ9=""),AND(BV9&gt;=CB$40,BV9&lt;&gt;"",BT9=""),AND(CA9&gt;=CB$40,CA9&lt;&gt;"",BT9=""),AND(CY9&gt;=DE$40,CY9&lt;&gt;"",CW9=""),AND(DD9&gt;=DE$40,DD9&lt;&gt;"",CW9=""),AND(ED9&gt;=EJ$40,ED9&lt;&gt;""),AND(EI9&gt;=EJ$40,EI9&lt;&gt;""),AND(FF9&gt;=FL$40,FF9&lt;&gt;""),AND(FK9&gt;=FL$40,FK9&lt;&gt;""),AND(GH9&gt;=GN$40,GH9&lt;&gt;""),AND(GM9&gt;=GN$40,GM9&lt;&gt;""),AND(HJ9&gt;=HP$40,HJ9&lt;&gt;""),AND(HO9&gt;=HP$40,HO9&lt;&gt;""),AND(IL9&gt;=IR$40,IL9&lt;&gt;""),AND(IQ9&gt;=IR$40,IQ9&lt;&gt;""),AND(JN9&gt;=JT$40,JN9&lt;&gt;""),AND(JS9&gt;=JT$40,JS9&lt;&gt;""),AND(KP9&gt;=KV$40,KP9&lt;&gt;""),AND(KU9&gt;=KV$40,KU9&lt;&gt;""),AND(LR9&gt;=LX$40,LR9&lt;&gt;""),AND(LW9&gt;=LX$40,LW9&lt;&gt;""),AND(MT9&gt;=MZ$40,MT9&lt;&gt;""),AND(MY9&gt;=MZ$40,MY9&lt;&gt;""),AND(NV9&gt;=OB$40,NV9&lt;&gt;""),AND(OA9&gt;=OB$40,OA9&lt;&gt;""),AND(OX9&gt;=PD$40,OX9&lt;&gt;""),AND(PC9&gt;=PD$40,PC9&lt;&gt;""),AND(PZ9&gt;=QF$40,PZ9&lt;&gt;""),AND(QE9&gt;=QF$40,QE9&lt;&gt;"")),"P","")</f>
        <v>P</v>
      </c>
      <c r="J9" s="36" t="str">
        <f>IF(AND(I9="P",H9=""),"No DD",IF(OR(AND(AU9&gt;=AY$39,AV9&gt;=AY$43,AU9&lt;&gt;"",AQ9=""),AND(BX9&gt;=CB$39,BY9&gt;=CB$43,BX9&lt;&gt;"",BT9=""),AND(DA9&gt;=DE$39,DB9&gt;=DE$43,DA9&lt;&gt;"",CW9=""),AND(EF9&gt;=EJ$39,EG9&gt;=EJ$43,EF9&lt;&gt;""),AND(FH9&gt;=FL$39,FI9&gt;=FL$43,FH9&lt;&gt;""),AND(GJ9&gt;=GN$39,GK9&gt;=GN$43,GJ9&lt;&gt;""),AND(HL9&gt;=HP$39,HM9&gt;=HP$43,HL9&lt;&gt;""),AND(IN9&gt;=IR$39,IO9&gt;=IR$43,IN9&lt;&gt;""),AND(JP9&gt;=JT$39,JQ9&gt;=JT$43,JP9&lt;&gt;""),AND(KR9&gt;=KV$39,KS9&gt;=KV$43,KR9&lt;&gt;""),AND(LT9&gt;=LX$39,LU9&gt;=LX$43,LT9&lt;&gt;""),AND(MV9&gt;=MZ$39,MW9&gt;=MZ$43,MV9&lt;&gt;""),AND(NX9&gt;=OB$39,NY9&gt;=OB$43,NX9&lt;&gt;""),AND(OZ9&gt;=PD$39,PA9&gt;=PD$43,OZ9&lt;&gt;""),AND(QB9&gt;=QF$39,QC9&gt;=QF$43,QB9&lt;&gt;"")),"Merit",IF(OR(AND(AU9&gt;=AY$38,AV9&gt;=AY$42,AU9&lt;&gt;"",AQ9=""),AND(BX9&gt;=CB$38,BY9&gt;=CB$42,BX9&lt;&gt;"",BT9=""),AND(DA9&gt;=DE$38,DB9&gt;=DE$42,DA9&lt;&gt;"",CW9=""),AND(EF9&gt;=EJ$38,EG9&gt;=EJ$42,EF9&lt;&gt;""),AND(FH9&gt;=FL$38,FI9&gt;=FL$42,FH9&lt;&gt;""),AND(GJ9&gt;=GN$38,GK9&gt;=GN$42,GJ9&lt;&gt;""),AND(HL9&gt;=HP$38,HM9&gt;=HP$42,HL9&lt;&gt;""),AND(IN9&gt;=IR$38,IO9&gt;=IR$42,IN9&lt;&gt;""),AND(JP9&gt;=JT$38,JQ9&gt;=JT$42,JP9&lt;&gt;""),AND(KR9&gt;=KV$38,KS9&gt;=KV$42,KR9&lt;&gt;""),AND(LT9&gt;=LX$38,LU9&gt;=LX$42,LT9&lt;&gt;""),AND(MV9&gt;=MZ$38,MW9&gt;=MZ$42,MV9&lt;&gt;""),AND(NX9&gt;=OB$38,NY9&gt;=OB$42,NX9&lt;&gt;""),AND(OZ9&gt;=PD$38,PA9&gt;=PD$42,OZ9&lt;&gt;""),AND(QB9&gt;=QF$38,QC9&gt;=QF$42,QB9&lt;&gt;"")),"Excellence",IF(K9="P","Worlds Team",IF(H9="P","National Team","")))))</f>
        <v>National Team</v>
      </c>
      <c r="K9" s="3" t="str">
        <f>IF(OR(AND(AU9&gt;=AY$37,AV9&gt;=AY$41,AU9&lt;&gt;"",AQ9=""),AND(BX9&gt;=CB$37,BY9&gt;=CB$41,BX9&lt;&gt;"",BT9=""),AND(DA9&gt;=DE$37,DB9&gt;=DE$41,DA9&lt;&gt;"",CW9=""),AND(EF9&gt;=EJ$37,EG9&gt;=EJ$41,EF9&lt;&gt;""),AND(FH9&gt;=FL$37,FI9&gt;=FL$41,FH9&lt;&gt;""),AND(GJ9&gt;=GN$37,GK9&gt;=GN$41,GJ9&lt;&gt;""),AND(HL9&gt;=HP$37,HM9&gt;=HP$41,HL9&lt;&gt;""),AND(IN9&gt;=IR$37,IO9&gt;=IR$41,IN9&lt;&gt;""),AND(JP9&gt;=JT$37,JQ9&gt;=JT$41,JP9&lt;&gt;""),AND(KR9&gt;=KV$37,KS9&gt;=KV$41,KR9&lt;&gt;""),AND(LT9&gt;=LX$37,LU9&gt;=LX$41,LT9&lt;&gt;""),AND(MV9&gt;=MZ$37,MW9&gt;=MZ$41,MV9&lt;&gt;""),AND(NX9&gt;=OB$37,NY9&gt;=OB$41,NX9&lt;&gt;""),AND(OZ9&gt;=PD$37,PA9&gt;=PD$41,OZ9&lt;&gt;""),AND(QB9&gt;=QF$37,QC9&gt;=QF$41,QB9&lt;&gt;"")),"P","")</f>
        <v/>
      </c>
      <c r="L9" s="8">
        <f>IF(COUNT(AS9,BV9,CY9)&gt;0,LARGE((AS9,BV9,CY9),1),0)</f>
        <v>46.4</v>
      </c>
      <c r="M9" s="8" t="str">
        <f>IF(L9=0,"",IF(L9=CY9,$CC$1,IF(L9=BV9,$AZ$1,IF(L9=AS9,$W$1,""))))</f>
        <v>2024 Elite Canada</v>
      </c>
      <c r="N9" s="8">
        <f>IF(COUNT(AS9,BV9,CY9)&gt;1,LARGE((AS9,BV9,CY9),2),0)</f>
        <v>45.6</v>
      </c>
      <c r="O9" s="8" t="str">
        <f>IF(N9=0,"",IF(N9=CY9,$CC$1,IF(N9=BV9,$AZ$1,IF(N9=AS9,$W$1,""))))</f>
        <v>2024 Nationals</v>
      </c>
      <c r="P9" s="8">
        <f>IF(COUNT(AT9,BW9,CZ9)&gt;0,LARGE((AT9,BW9,CZ9),1),0)</f>
        <v>22.5</v>
      </c>
      <c r="Q9" s="8" t="str">
        <f>IF(P9=0,"",IF(P9=CZ9,$CC$1,IF(P9=BW9,$AZ$1,IF(P9=AT9,$W$1,""))))</f>
        <v>2024 Nationals</v>
      </c>
      <c r="R9" s="8">
        <f>IF(MAX(AX9,CA9,DD9)&gt;0,MAX(AX9,CA9,DD9),0)</f>
        <v>46.8</v>
      </c>
      <c r="S9" s="8" t="str">
        <f>IF(R9=0,"",IF(R9=DD9,$CC$1,IF(R9=CA9,$AZ$1,IF(R9=AX9,$W$1,""))))</f>
        <v>2024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17.600000000000001</v>
      </c>
      <c r="X9" s="19">
        <v>5.1999999999999993</v>
      </c>
      <c r="Y9" s="19">
        <v>0.8</v>
      </c>
      <c r="Z9" s="19">
        <v>0</v>
      </c>
      <c r="AA9" s="19">
        <v>17.2</v>
      </c>
      <c r="AB9" s="19">
        <v>2.8</v>
      </c>
      <c r="AC9" s="19">
        <v>0.2</v>
      </c>
      <c r="AD9" s="19">
        <v>0</v>
      </c>
      <c r="AE9" s="19">
        <v>18.600000000000001</v>
      </c>
      <c r="AF9" s="19">
        <v>3.6999999999999997</v>
      </c>
      <c r="AG9" s="19">
        <v>0</v>
      </c>
      <c r="AH9" s="19">
        <v>0</v>
      </c>
      <c r="AI9" s="19">
        <v>18.2</v>
      </c>
      <c r="AJ9" s="19">
        <v>4.4000000000000004</v>
      </c>
      <c r="AK9" s="19">
        <v>0.4</v>
      </c>
      <c r="AL9" s="19">
        <v>0</v>
      </c>
      <c r="AM9" s="19">
        <v>17.2</v>
      </c>
      <c r="AN9" s="19">
        <v>0</v>
      </c>
      <c r="AO9" s="19">
        <v>0</v>
      </c>
      <c r="AP9" s="19">
        <v>0</v>
      </c>
      <c r="AQ9" s="27"/>
      <c r="AR9" s="40">
        <f>IF(SUM(X9,AB9)&gt;0,SUM(X9,AB9),"")</f>
        <v>7.9999999999999991</v>
      </c>
      <c r="AS9" s="40">
        <f>IF(SUM(W9:X9,Z9:AB9,AD9)-Y9-AC9&gt;0,SUM(W9:X9,Z9:AB9,AD9)-Y9-AC9,"")</f>
        <v>41.8</v>
      </c>
      <c r="AT9" s="40">
        <f>IF(SUM(AE9:AF9,AH9)-AG9&gt;0,SUM(AE9:AF9,AH9)-AG9,"")</f>
        <v>22.3</v>
      </c>
      <c r="AU9" s="40">
        <f>IF(SUM(X9,AB9,AF9)&gt;0,SUM(X9,AB9,AF9),"")</f>
        <v>11.7</v>
      </c>
      <c r="AV9" s="40">
        <f>IF(SUM(AS9,AT9)&gt;0,SUM(AS9,AT9),"")</f>
        <v>64.099999999999994</v>
      </c>
      <c r="AW9" s="40">
        <f>IF(SUM(AJ9,AN9)&gt;0,SUM(AJ9,AN9),"")</f>
        <v>4.4000000000000004</v>
      </c>
      <c r="AX9" s="40">
        <f>IF(SUM(AI9:AJ9,AL9:AN9,AP9)-SUM(AK9,AO9)&gt;0,SUM(AI9:AJ9,AL9:AN9,AP9)-SUM(AK9,AO9),"")</f>
        <v>39.4</v>
      </c>
      <c r="AY9" s="40">
        <f>IF(SUM(AS9,AT9,AX9)&gt;0,SUM(AS9,AT9,AX9),"")</f>
        <v>103.5</v>
      </c>
      <c r="AZ9" s="18">
        <v>18.100000000000001</v>
      </c>
      <c r="BA9" s="18">
        <v>5.2</v>
      </c>
      <c r="BB9" s="18">
        <v>0</v>
      </c>
      <c r="BC9" s="18">
        <v>0</v>
      </c>
      <c r="BD9" s="18">
        <v>17.8</v>
      </c>
      <c r="BE9" s="18">
        <v>5.2</v>
      </c>
      <c r="BF9" s="18">
        <v>0.2</v>
      </c>
      <c r="BG9" s="18">
        <v>0.3</v>
      </c>
      <c r="BH9" s="18">
        <v>18</v>
      </c>
      <c r="BI9" s="18">
        <v>3.7</v>
      </c>
      <c r="BJ9" s="18">
        <v>0.8</v>
      </c>
      <c r="BK9" s="18">
        <v>0</v>
      </c>
      <c r="BL9" s="18">
        <v>18.3</v>
      </c>
      <c r="BM9" s="18">
        <v>5.2</v>
      </c>
      <c r="BN9" s="18">
        <v>0.2</v>
      </c>
      <c r="BO9" s="18">
        <v>0</v>
      </c>
      <c r="BP9" s="18">
        <v>18</v>
      </c>
      <c r="BQ9" s="18">
        <v>5.2</v>
      </c>
      <c r="BR9" s="18">
        <v>0.2</v>
      </c>
      <c r="BS9" s="18">
        <v>0.3</v>
      </c>
      <c r="BT9" s="28"/>
      <c r="BU9" s="11">
        <f>IF(SUM(BA9,BE9)&gt;0,SUM(BA9,BE9),"")</f>
        <v>10.4</v>
      </c>
      <c r="BV9" s="11">
        <f>IF(SUM(AZ9:BA9,BC9:BE9,BG9)-BB9-BF9&gt;0,SUM(AZ9:BA9,BC9:BE9,BG9)-BB9-BF9,"")</f>
        <v>46.4</v>
      </c>
      <c r="BW9" s="11">
        <f>IF(SUM(BH9:BI9,BK9)-BJ9&gt;0,SUM(BH9:BI9,BK9)-BJ9,"")</f>
        <v>20.9</v>
      </c>
      <c r="BX9" s="11">
        <f>IF(SUM(BA9,BE9,BI9)&gt;0,SUM(BA9,BE9,BI9),"")</f>
        <v>14.100000000000001</v>
      </c>
      <c r="BY9" s="11">
        <f>IF(SUM(BV9,BW9)&gt;0,SUM(BV9,BW9),"")</f>
        <v>67.3</v>
      </c>
      <c r="BZ9" s="11">
        <f>IF(SUM(BM9,BQ9)&gt;0,SUM(BM9,BQ9),"")</f>
        <v>10.4</v>
      </c>
      <c r="CA9" s="11">
        <f>IF(SUM(BL9:BM9,BO9:BQ9,BS9)-SUM(BN9,BR9)&gt;0,SUM(BL9:BM9,BO9:BQ9,BS9)-SUM(BN9,BR9),"")</f>
        <v>46.6</v>
      </c>
      <c r="CB9" s="11">
        <f>IF(SUM(BV9,BW9,CA9)&gt;0,SUM(BV9,BW9,CA9),"")</f>
        <v>113.9</v>
      </c>
      <c r="CC9" s="19">
        <v>18.100000000000001</v>
      </c>
      <c r="CD9" s="19">
        <v>4.4000000000000004</v>
      </c>
      <c r="CE9" s="19">
        <v>0.8</v>
      </c>
      <c r="CF9" s="19">
        <v>0</v>
      </c>
      <c r="CG9" s="19">
        <v>18.600000000000001</v>
      </c>
      <c r="CH9" s="19">
        <v>5.2</v>
      </c>
      <c r="CI9" s="19">
        <v>0.2</v>
      </c>
      <c r="CJ9" s="19">
        <v>0.3</v>
      </c>
      <c r="CK9" s="19">
        <v>18.8</v>
      </c>
      <c r="CL9" s="19">
        <v>3.7</v>
      </c>
      <c r="CM9" s="19">
        <v>0</v>
      </c>
      <c r="CN9" s="19">
        <v>0</v>
      </c>
      <c r="CO9" s="19">
        <v>18.2</v>
      </c>
      <c r="CP9" s="19">
        <v>5.2</v>
      </c>
      <c r="CQ9" s="19">
        <v>0</v>
      </c>
      <c r="CR9" s="19">
        <v>0</v>
      </c>
      <c r="CS9" s="19">
        <v>18.100000000000001</v>
      </c>
      <c r="CT9" s="19">
        <v>5.2</v>
      </c>
      <c r="CU9" s="19">
        <v>0.2</v>
      </c>
      <c r="CV9" s="19">
        <v>0.3</v>
      </c>
      <c r="CW9" s="27"/>
      <c r="CX9" s="40">
        <f>IF(SUM(CD9,CH9)&gt;0,SUM(CD9,CH9),"")</f>
        <v>9.6000000000000014</v>
      </c>
      <c r="CY9" s="40">
        <f>IF(SUM(CC9:CD9,CF9:CH9,CJ9)-CE9-CI9&gt;0,SUM(CC9:CD9,CF9:CH9,CJ9)-CE9-CI9,"")</f>
        <v>45.6</v>
      </c>
      <c r="CZ9" s="40">
        <f>IF(SUM(CK9:CL9,CN9)-CM9&gt;0,SUM(CK9:CL9,CN9)-CM9,"")</f>
        <v>22.5</v>
      </c>
      <c r="DA9" s="40">
        <f>IF(SUM(CD9,CH9,CL9)&gt;0,SUM(CD9,CH9,CL9),"")</f>
        <v>13.3</v>
      </c>
      <c r="DB9" s="40">
        <f>IF(SUM(CY9,CZ9)&gt;0,SUM(CY9,CZ9),"")</f>
        <v>68.099999999999994</v>
      </c>
      <c r="DC9" s="40">
        <f>IF(SUM(CP9,CT9)&gt;0,SUM(CP9,CT9),"")</f>
        <v>10.4</v>
      </c>
      <c r="DD9" s="40">
        <f>IF(SUM(CO9:CP9,CR9:CT9,CV9)-SUM(CQ9,CU9)&gt;0,SUM(CO9:CP9,CR9:CT9,CV9)-SUM(CQ9,CU9),"")</f>
        <v>46.8</v>
      </c>
      <c r="DE9" s="40">
        <f>IF(SUM(CY9,CZ9,DD9)&gt;0,SUM(CY9,CZ9,DD9),"")</f>
        <v>114.89999999999999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18.100000000000001</v>
      </c>
      <c r="QH9" s="22">
        <f>IF($CW9="P",CD9,(CD9+BA9)/2)</f>
        <v>4.8000000000000007</v>
      </c>
      <c r="QI9" s="22">
        <f>IF($CW9="P",CE9,(CE9+BB9)/2)</f>
        <v>0.4</v>
      </c>
      <c r="QJ9" s="22">
        <f>IF($CW9="P",CF9,(CF9+BC9)/2)</f>
        <v>0</v>
      </c>
      <c r="QK9" s="22">
        <f>IF($CW9="P",CG9,(CG9+BD9)/2)</f>
        <v>18.200000000000003</v>
      </c>
      <c r="QL9" s="22">
        <f>IF($CW9="P",CH9,(CH9+BE9)/2)</f>
        <v>5.2</v>
      </c>
      <c r="QM9" s="22">
        <f>IF($CW9="P",CI9,(CI9+BF9)/2)</f>
        <v>0.2</v>
      </c>
      <c r="QN9" s="22">
        <f>IF($CW9="P",CJ9,(CJ9+BG9)/2)</f>
        <v>0.3</v>
      </c>
      <c r="QO9" s="22">
        <f>IF($CW9="P",CK9,(CK9+BH9)/2)</f>
        <v>18.399999999999999</v>
      </c>
      <c r="QP9" s="22">
        <f>IF($CW9="P",CL9,(CL9+BI9)/2)</f>
        <v>3.7</v>
      </c>
      <c r="QQ9" s="22">
        <f>IF($CW9="P",CM9,(CM9+BJ9)/2)</f>
        <v>0.4</v>
      </c>
      <c r="QR9" s="22">
        <f>IF($CW9="P",CN9,(CN9+BK9)/2)</f>
        <v>0</v>
      </c>
      <c r="QS9" s="22">
        <f>IF($CW9="P",CO9,(CO9+BL9)/2)</f>
        <v>18.25</v>
      </c>
      <c r="QT9" s="22">
        <f>IF($CW9="P",CP9,(CP9+BM9)/2)</f>
        <v>5.2</v>
      </c>
      <c r="QU9" s="22">
        <f>IF($CW9="P",CQ9,(CQ9+BN9)/2)</f>
        <v>0.1</v>
      </c>
      <c r="QV9" s="22">
        <f>IF($CW9="P",CR9,(CR9+BO9)/2)</f>
        <v>0</v>
      </c>
      <c r="QW9" s="22">
        <f>IF($CW9="P",CS9,(CS9+BP9)/2)</f>
        <v>18.05</v>
      </c>
      <c r="QX9" s="22">
        <f>IF($CW9="P",CT9,(CT9+BQ9)/2)</f>
        <v>5.2</v>
      </c>
      <c r="QY9" s="22">
        <f>IF($CW9="P",CU9,(CU9+BR9)/2)</f>
        <v>0.2</v>
      </c>
      <c r="QZ9" s="22">
        <f>IF($CW9="P",CV9,(CV9+BS9)/2)</f>
        <v>0.3</v>
      </c>
      <c r="RA9" s="27" t="s">
        <v>46</v>
      </c>
      <c r="RB9" s="40">
        <f>IF(SUM(QH9,QL9)&gt;0,SUM(QH9,QL9),"")</f>
        <v>10</v>
      </c>
      <c r="RC9" s="40">
        <f>IF(SUM(QG9:QH9,QJ9:QL9,QN9)-QI9-QM9&gt;0,SUM(QG9:QH9,QJ9:QL9,QN9)-QI9-QM9,"")</f>
        <v>46.000000000000007</v>
      </c>
      <c r="RD9" s="40">
        <f>IF(SUM(QO9:QP9,QR9)-QQ9&gt;0,SUM(QO9:QP9,QR9)-QQ9,"")</f>
        <v>21.7</v>
      </c>
      <c r="RE9" s="40">
        <f>IF(SUM(QH9,QL9,QP9)&gt;0,SUM(QH9,QL9,QP9),"")</f>
        <v>13.7</v>
      </c>
      <c r="RF9" s="40">
        <f>IF(SUM(RC9,RD9)&gt;0,SUM(RC9,RD9),"")</f>
        <v>67.7</v>
      </c>
      <c r="RG9" s="40">
        <f>IF(SUM(QT9,QX9)&gt;0,SUM(QT9,QX9),"")</f>
        <v>10.4</v>
      </c>
      <c r="RH9" s="40">
        <f>IF(SUM(QS9:QT9,QV9:QX9,QZ9)-SUM(QU9,QY9)&gt;0,SUM(QS9:QT9,QV9:QX9,QZ9)-SUM(QU9,QY9),"")</f>
        <v>46.7</v>
      </c>
      <c r="RI9" s="40">
        <f>IF(SUM(RC9,RD9,RH9)&gt;0,SUM(RC9,RD9,RH9),"")</f>
        <v>114.4</v>
      </c>
    </row>
    <row r="10" spans="1:477" x14ac:dyDescent="0.2">
      <c r="A10" s="4" cm="1">
        <f t="array" ref="A10">IF(AND(J10&lt;&gt;"",J10&lt;&gt;"No DD"),SUMPRODUCT((J$4:J$34&lt;&gt;"")*(J$4:J$34&lt;&gt;"No DD")*(F$4:F$34&gt;F10))+1,IF(J10="No DD",SUMPRODUCT((J$4:J$34="No DD")*(F$4:F$34&gt;F10))+1+SUMPRODUCT((J$4:J$34&lt;&gt;"")*(J$4:J$34&lt;&gt;"No DD")),""))</f>
        <v>7</v>
      </c>
      <c r="B10" s="4" cm="1">
        <f t="array" ref="B10">IF(AND(J10&lt;&gt;"",J10&lt;&gt;"No DD",G10=""),SUMPRODUCT((J$4:J$34&lt;&gt;"")*(J$4:J$34&lt;&gt;"No DD")*(G$4:G$34="")*(F$4:F$34&gt;F10))+1,IF(J10="No DD",SUMPRODUCT((J$4:J$34="No DD")*(F$4:F$34&gt;F10)*(G$4:G$34=""))+1+SUMPRODUCT((J$4:J$34&lt;&gt;"")*(G$4:G$34="")*(J$4:J$34&lt;&gt;"No DD")),""))</f>
        <v>4</v>
      </c>
      <c r="C10" s="5" t="s">
        <v>140</v>
      </c>
      <c r="D10" s="4" t="s">
        <v>4</v>
      </c>
      <c r="E10" s="4">
        <v>2005</v>
      </c>
      <c r="F10" s="9">
        <f>SUM(L10:T10)+SUM(L10:P10)*0.0000001+SUM(L10)*0.0000000000001</f>
        <v>144.00000687000247</v>
      </c>
      <c r="G10" s="66"/>
      <c r="H10" s="3" t="str">
        <f>IF(OR(AND(AR10&gt;=AY$36,AS10&gt;=AY$40,AR10&lt;&gt;"",AQ10=""),AND(AW10&gt;=AY$36,AX10&gt;=AY$40,AW10&lt;&gt;"",AQ10=""),AND(BU10&gt;=CB$36,BV10&gt;=CB$40,BU10&lt;&gt;"",BT10=""),AND(BZ10&gt;=CB$36,CA10&gt;=CB$40,BZ10&lt;&gt;"",BT10=""),AND(CX10&gt;=DE$36,CY10&gt;=DE$40,CX10&lt;&gt;"",CW10=""),AND(DC10&gt;=DE$36,DD10&gt;=DE$40,DC10&lt;&gt;""),AND(EC10&gt;=EJ$36,ED10&gt;=EJ$40,EC10&lt;&gt;""),AND(EH10&gt;=EJ$36,EI10&gt;=EJ$40,EH10&lt;&gt;""),AND(FE10&gt;=FL$36,FF10&gt;=FL$40,FE10&lt;&gt;""),AND(FJ10&gt;=FL$36,FK10&gt;=FL$40,FJ10&lt;&gt;""),AND(GG10&gt;=GN$36,GH10&gt;=GN$40,GG10&lt;&gt;""),AND(GL10&gt;=GN$36,GM10&gt;=GN$40,GL10&lt;&gt;""),AND(HI10&gt;=HP$36,HJ10&gt;=HP$40,HI10&lt;&gt;""),AND(HN10&gt;=HP$36,HO10&gt;=HP$40,HN10&lt;&gt;""),AND(IK10&gt;=IR$36,IL10&gt;=IR$40,IK10&lt;&gt;""),AND(IP10&gt;=IR$36,IQ10&gt;=IR$40,IP10&lt;&gt;""),AND(JM10&gt;=JT$36,JN10&gt;=JT$40,JM10&lt;&gt;""),AND(JR10&gt;=JT$36,JS10&gt;=JT$40,JR10&lt;&gt;""),AND(KO10&gt;=KV$36,KP10&gt;=KV$40,KO10&lt;&gt;""),AND(KT10&gt;=KV$36,KU10&gt;=KV$40,KT10&lt;&gt;""),AND(LQ10&gt;=LX$36,LR10&gt;=LX$40,LQ10&lt;&gt;""),AND(LV10&gt;=LX$36,LW10&gt;=LX$40,LV10&lt;&gt;""),AND(MS10&gt;=MZ$36,MT10&gt;=MZ$40,MS10&lt;&gt;""),AND(MX10&gt;=MZ$36,MY10&gt;=MZ$40,MX10&lt;&gt;""),AND(NU10&gt;=OB$36,NV10&gt;=OB$40,NU10&lt;&gt;""),AND(NZ10&gt;=OB$36,OA10&gt;=OB$40,NZ10&lt;&gt;""),AND(OW10&gt;=PD$36,OX10&gt;=PD$40,OW10&lt;&gt;""),AND(PB10&gt;=PD$36,PC10&gt;=PD$40,PB10&lt;&gt;""),AND(PY10&gt;=QF$36,PZ10&gt;=QF$40,PY10&lt;&gt;""),AND(QD10&gt;=QF$36,QE10&gt;=QF$40,QD10&lt;&gt;"")),"P","")</f>
        <v>P</v>
      </c>
      <c r="I10" s="3" t="str">
        <f>IF(OR(AND(AS10&gt;=AY$40,AS10&lt;&gt;"",AQ10=""),AND(AX10&gt;=AY$40,AX10&lt;&gt;"",AQ10=""),AND(BV10&gt;=CB$40,BV10&lt;&gt;"",BT10=""),AND(CA10&gt;=CB$40,CA10&lt;&gt;"",BT10=""),AND(CY10&gt;=DE$40,CY10&lt;&gt;"",CW10=""),AND(DD10&gt;=DE$40,DD10&lt;&gt;"",CW10=""),AND(ED10&gt;=EJ$40,ED10&lt;&gt;""),AND(EI10&gt;=EJ$40,EI10&lt;&gt;""),AND(FF10&gt;=FL$40,FF10&lt;&gt;""),AND(FK10&gt;=FL$40,FK10&lt;&gt;""),AND(GH10&gt;=GN$40,GH10&lt;&gt;""),AND(GM10&gt;=GN$40,GM10&lt;&gt;""),AND(HJ10&gt;=HP$40,HJ10&lt;&gt;""),AND(HO10&gt;=HP$40,HO10&lt;&gt;""),AND(IL10&gt;=IR$40,IL10&lt;&gt;""),AND(IQ10&gt;=IR$40,IQ10&lt;&gt;""),AND(JN10&gt;=JT$40,JN10&lt;&gt;""),AND(JS10&gt;=JT$40,JS10&lt;&gt;""),AND(KP10&gt;=KV$40,KP10&lt;&gt;""),AND(KU10&gt;=KV$40,KU10&lt;&gt;""),AND(LR10&gt;=LX$40,LR10&lt;&gt;""),AND(LW10&gt;=LX$40,LW10&lt;&gt;""),AND(MT10&gt;=MZ$40,MT10&lt;&gt;""),AND(MY10&gt;=MZ$40,MY10&lt;&gt;""),AND(NV10&gt;=OB$40,NV10&lt;&gt;""),AND(OA10&gt;=OB$40,OA10&lt;&gt;""),AND(OX10&gt;=PD$40,OX10&lt;&gt;""),AND(PC10&gt;=PD$40,PC10&lt;&gt;""),AND(PZ10&gt;=QF$40,PZ10&lt;&gt;""),AND(QE10&gt;=QF$40,QE10&lt;&gt;"")),"P","")</f>
        <v>P</v>
      </c>
      <c r="J10" s="36" t="str">
        <f>IF(AND(I10="P",H10=""),"No DD",IF(OR(AND(AU10&gt;=AY$39,AV10&gt;=AY$43,AU10&lt;&gt;"",AQ10=""),AND(BX10&gt;=CB$39,BY10&gt;=CB$43,BX10&lt;&gt;"",BT10=""),AND(DA10&gt;=DE$39,DB10&gt;=DE$43,DA10&lt;&gt;"",CW10=""),AND(EF10&gt;=EJ$39,EG10&gt;=EJ$43,EF10&lt;&gt;""),AND(FH10&gt;=FL$39,FI10&gt;=FL$43,FH10&lt;&gt;""),AND(GJ10&gt;=GN$39,GK10&gt;=GN$43,GJ10&lt;&gt;""),AND(HL10&gt;=HP$39,HM10&gt;=HP$43,HL10&lt;&gt;""),AND(IN10&gt;=IR$39,IO10&gt;=IR$43,IN10&lt;&gt;""),AND(JP10&gt;=JT$39,JQ10&gt;=JT$43,JP10&lt;&gt;""),AND(KR10&gt;=KV$39,KS10&gt;=KV$43,KR10&lt;&gt;""),AND(LT10&gt;=LX$39,LU10&gt;=LX$43,LT10&lt;&gt;""),AND(MV10&gt;=MZ$39,MW10&gt;=MZ$43,MV10&lt;&gt;""),AND(NX10&gt;=OB$39,NY10&gt;=OB$43,NX10&lt;&gt;""),AND(OZ10&gt;=PD$39,PA10&gt;=PD$43,OZ10&lt;&gt;""),AND(QB10&gt;=QF$39,QC10&gt;=QF$43,QB10&lt;&gt;"")),"Merit",IF(OR(AND(AU10&gt;=AY$38,AV10&gt;=AY$42,AU10&lt;&gt;"",AQ10=""),AND(BX10&gt;=CB$38,BY10&gt;=CB$42,BX10&lt;&gt;"",BT10=""),AND(DA10&gt;=DE$38,DB10&gt;=DE$42,DA10&lt;&gt;"",CW10=""),AND(EF10&gt;=EJ$38,EG10&gt;=EJ$42,EF10&lt;&gt;""),AND(FH10&gt;=FL$38,FI10&gt;=FL$42,FH10&lt;&gt;""),AND(GJ10&gt;=GN$38,GK10&gt;=GN$42,GJ10&lt;&gt;""),AND(HL10&gt;=HP$38,HM10&gt;=HP$42,HL10&lt;&gt;""),AND(IN10&gt;=IR$38,IO10&gt;=IR$42,IN10&lt;&gt;""),AND(JP10&gt;=JT$38,JQ10&gt;=JT$42,JP10&lt;&gt;""),AND(KR10&gt;=KV$38,KS10&gt;=KV$42,KR10&lt;&gt;""),AND(LT10&gt;=LX$38,LU10&gt;=LX$42,LT10&lt;&gt;""),AND(MV10&gt;=MZ$38,MW10&gt;=MZ$42,MV10&lt;&gt;""),AND(NX10&gt;=OB$38,NY10&gt;=OB$42,NX10&lt;&gt;""),AND(OZ10&gt;=PD$38,PA10&gt;=PD$42,OZ10&lt;&gt;""),AND(QB10&gt;=QF$38,QC10&gt;=QF$42,QB10&lt;&gt;"")),"Excellence",IF(K10="P","Worlds Team",IF(H10="P","National Team","")))))</f>
        <v>National Team</v>
      </c>
      <c r="K10" s="3" t="str">
        <f>IF(OR(AND(AU10&gt;=AY$37,AV10&gt;=AY$41,AU10&lt;&gt;"",AQ10=""),AND(BX10&gt;=CB$37,BY10&gt;=CB$41,BX10&lt;&gt;"",BT10=""),AND(DA10&gt;=DE$37,DB10&gt;=DE$41,DA10&lt;&gt;"",CW10=""),AND(EF10&gt;=EJ$37,EG10&gt;=EJ$41,EF10&lt;&gt;""),AND(FH10&gt;=FL$37,FI10&gt;=FL$41,FH10&lt;&gt;""),AND(GJ10&gt;=GN$37,GK10&gt;=GN$41,GJ10&lt;&gt;""),AND(HL10&gt;=HP$37,HM10&gt;=HP$41,HL10&lt;&gt;""),AND(IN10&gt;=IR$37,IO10&gt;=IR$41,IN10&lt;&gt;""),AND(JP10&gt;=JT$37,JQ10&gt;=JT$41,JP10&lt;&gt;""),AND(KR10&gt;=KV$37,KS10&gt;=KV$41,KR10&lt;&gt;""),AND(LT10&gt;=LX$37,LU10&gt;=LX$41,LT10&lt;&gt;""),AND(MV10&gt;=MZ$37,MW10&gt;=MZ$41,MV10&lt;&gt;""),AND(NX10&gt;=OB$37,NY10&gt;=OB$41,NX10&lt;&gt;""),AND(OZ10&gt;=PD$37,PA10&gt;=PD$41,OZ10&lt;&gt;""),AND(QB10&gt;=QF$37,QC10&gt;=QF$41,QB10&lt;&gt;"")),"P","")</f>
        <v/>
      </c>
      <c r="L10" s="8">
        <f>IF(COUNT(AS10,BV10,CY10)&gt;0,LARGE((AS10,BV10,CY10),1),0)</f>
        <v>24.7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19.799999999999997</v>
      </c>
      <c r="O10" s="8" t="str">
        <f>IF(N10=0,"",IF(N10=CY10,$CC$1,IF(N10=BV10,$AZ$1,IF(N10=AS10,$W$1,""))))</f>
        <v>2024 Nationals</v>
      </c>
      <c r="P10" s="8">
        <f>IF(COUNT(AT10,BW10,CZ10)&gt;0,LARGE((AT10,BW10,CZ10),1),0)</f>
        <v>24.2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47.300000000000004</v>
      </c>
      <c r="S10" s="8" t="str">
        <f>IF(R10=0,"",IF(R10=DD10,$CC$1,IF(R10=CA10,$AZ$1,IF(R10=AX10,$W$1,""))))</f>
        <v>2024 Elite Canada</v>
      </c>
      <c r="T10" s="8">
        <f>IF(MAX(DF10:DH10)&gt;0,MAX(DF10:DH10),"")</f>
        <v>28.000000000000007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27"/>
      <c r="AR10" s="40" t="str">
        <f>IF(SUM(X10,AB10)&gt;0,SUM(X10,AB10),"")</f>
        <v/>
      </c>
      <c r="AS10" s="40" t="str">
        <f>IF(SUM(W10:X10,Z10:AB10,AD10)-Y10-AC10&gt;0,SUM(W10:X10,Z10:AB10,AD10)-Y10-AC10,"")</f>
        <v/>
      </c>
      <c r="AT10" s="40" t="str">
        <f>IF(SUM(AE10:AF10,AH10)-AG10&gt;0,SUM(AE10:AF10,AH10)-AG10,"")</f>
        <v/>
      </c>
      <c r="AU10" s="40" t="str">
        <f>IF(SUM(X10,AB10,AF10)&gt;0,SUM(X10,AB10,AF10),"")</f>
        <v/>
      </c>
      <c r="AV10" s="40" t="str">
        <f>IF(SUM(AS10,AT10)&gt;0,SUM(AS10,AT10),"")</f>
        <v/>
      </c>
      <c r="AW10" s="40" t="str">
        <f>IF(SUM(AJ10,AN10)&gt;0,SUM(AJ10,AN10),"")</f>
        <v/>
      </c>
      <c r="AX10" s="40" t="str">
        <f>IF(SUM(AI10:AJ10,AL10:AN10,AP10)-SUM(AK10,AO10)&gt;0,SUM(AI10:AJ10,AL10:AN10,AP10)-SUM(AK10,AO10),"")</f>
        <v/>
      </c>
      <c r="AY10" s="40" t="str">
        <f>IF(SUM(AS10,AT10,AX10)&gt;0,SUM(AS10,AT10,AX10),"")</f>
        <v/>
      </c>
      <c r="AZ10" s="18">
        <v>0</v>
      </c>
      <c r="BA10" s="18">
        <v>0</v>
      </c>
      <c r="BB10" s="18">
        <v>0</v>
      </c>
      <c r="BC10" s="18">
        <v>0</v>
      </c>
      <c r="BD10" s="18">
        <v>18.399999999999999</v>
      </c>
      <c r="BE10" s="18">
        <v>6.8</v>
      </c>
      <c r="BF10" s="18">
        <v>0.8</v>
      </c>
      <c r="BG10" s="18">
        <v>0.3</v>
      </c>
      <c r="BH10" s="18">
        <v>18.600000000000001</v>
      </c>
      <c r="BI10" s="18">
        <v>6.4</v>
      </c>
      <c r="BJ10" s="18">
        <v>0.8</v>
      </c>
      <c r="BK10" s="18">
        <v>0</v>
      </c>
      <c r="BL10" s="18">
        <v>16.600000000000001</v>
      </c>
      <c r="BM10" s="18">
        <v>6.8</v>
      </c>
      <c r="BN10" s="18">
        <v>0.8</v>
      </c>
      <c r="BO10" s="18">
        <v>0.3</v>
      </c>
      <c r="BP10" s="18">
        <v>18.600000000000001</v>
      </c>
      <c r="BQ10" s="18">
        <v>6.4</v>
      </c>
      <c r="BR10" s="18">
        <v>0.6</v>
      </c>
      <c r="BS10" s="18">
        <v>0</v>
      </c>
      <c r="BT10" s="28"/>
      <c r="BU10" s="11">
        <f>IF(SUM(BA10,BE10)&gt;0,SUM(BA10,BE10),"")</f>
        <v>6.8</v>
      </c>
      <c r="BV10" s="11">
        <f>IF(SUM(AZ10:BA10,BC10:BE10,BG10)-BB10-BF10&gt;0,SUM(AZ10:BA10,BC10:BE10,BG10)-BB10-BF10,"")</f>
        <v>24.7</v>
      </c>
      <c r="BW10" s="11">
        <f>IF(SUM(BH10:BI10,BK10)-BJ10&gt;0,SUM(BH10:BI10,BK10)-BJ10,"")</f>
        <v>24.2</v>
      </c>
      <c r="BX10" s="11">
        <f>IF(SUM(BA10,BE10,BI10)&gt;0,SUM(BA10,BE10,BI10),"")</f>
        <v>13.2</v>
      </c>
      <c r="BY10" s="11">
        <f>IF(SUM(BV10,BW10)&gt;0,SUM(BV10,BW10),"")</f>
        <v>48.9</v>
      </c>
      <c r="BZ10" s="11">
        <f>IF(SUM(BM10,BQ10)&gt;0,SUM(BM10,BQ10),"")</f>
        <v>13.2</v>
      </c>
      <c r="CA10" s="11">
        <f>IF(SUM(BL10:BM10,BO10:BQ10,BS10)-SUM(BN10,BR10)&gt;0,SUM(BL10:BM10,BO10:BQ10,BS10)-SUM(BN10,BR10),"")</f>
        <v>47.300000000000004</v>
      </c>
      <c r="CB10" s="11">
        <f>IF(SUM(BV10,BW10,CA10)&gt;0,SUM(BV10,BW10,CA10),"")</f>
        <v>96.2</v>
      </c>
      <c r="CC10" s="19">
        <v>17.399999999999999</v>
      </c>
      <c r="CD10" s="19">
        <v>2.4</v>
      </c>
      <c r="CE10" s="19">
        <v>0</v>
      </c>
      <c r="CF10" s="19">
        <v>0</v>
      </c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27"/>
      <c r="CX10" s="40">
        <f>IF(SUM(CD10,CH10)&gt;0,SUM(CD10,CH10),"")</f>
        <v>2.4</v>
      </c>
      <c r="CY10" s="40">
        <f>IF(SUM(CC10:CD10,CF10:CH10,CJ10)-CE10-CI10&gt;0,SUM(CC10:CD10,CF10:CH10,CJ10)-CE10-CI10,"")</f>
        <v>19.799999999999997</v>
      </c>
      <c r="CZ10" s="40" t="str">
        <f>IF(SUM(CK10:CL10,CN10)-CM10&gt;0,SUM(CK10:CL10,CN10)-CM10,"")</f>
        <v/>
      </c>
      <c r="DA10" s="40">
        <f>IF(SUM(CD10,CH10,CL10)&gt;0,SUM(CD10,CH10,CL10),"")</f>
        <v>2.4</v>
      </c>
      <c r="DB10" s="40">
        <f>IF(SUM(CY10,CZ10)&gt;0,SUM(CY10,CZ10),"")</f>
        <v>19.799999999999997</v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>
        <f>IF(SUM(CY10,CZ10,DD10)&gt;0,SUM(CY10,CZ10,DD10),"")</f>
        <v>19.799999999999997</v>
      </c>
      <c r="DF10" s="50">
        <f>IF(MAX(ED10,FF10,GH10,HJ10,IL10,JN10,KP10,LR10,MT10,NV10,OX10,PZ10)-IF(N10="",0,N10)&gt;0.001,MAX(ED10,FF10,GH10,HJ10,IL10,JN10,KP10,LR10,MT10,NV10,OX10,PZ10)-IF(N10="",0,N10),"")</f>
        <v>28.000000000000007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>
        <v>18.3</v>
      </c>
      <c r="HR10" s="17">
        <v>6</v>
      </c>
      <c r="HS10" s="17">
        <v>0.8</v>
      </c>
      <c r="HT10" s="17">
        <v>0</v>
      </c>
      <c r="HU10" s="17">
        <v>18.7</v>
      </c>
      <c r="HV10" s="17">
        <v>5.6</v>
      </c>
      <c r="HW10" s="17">
        <v>0</v>
      </c>
      <c r="HX10" s="17">
        <v>0</v>
      </c>
      <c r="HY10" s="17"/>
      <c r="HZ10" s="17"/>
      <c r="IA10" s="17"/>
      <c r="IB10" s="17"/>
      <c r="IC10" s="17">
        <v>18.2</v>
      </c>
      <c r="ID10" s="17">
        <v>6</v>
      </c>
      <c r="IE10" s="17">
        <v>0.8</v>
      </c>
      <c r="IF10" s="17">
        <v>0</v>
      </c>
      <c r="IG10" s="17"/>
      <c r="IH10" s="17"/>
      <c r="II10" s="17"/>
      <c r="IJ10" s="17"/>
      <c r="IK10" s="40">
        <f>IF(SUM(HR10,HV10)&gt;0,SUM(HR10,HV10),"")</f>
        <v>11.6</v>
      </c>
      <c r="IL10" s="40">
        <f>IF(SUM(HQ10:HR10,HT10:HV10,HX10)-HS10-HW10&gt;0,SUM(HQ10:HR10,HT10:HV10,HX10)-HS10-HW10,"")</f>
        <v>47.800000000000004</v>
      </c>
      <c r="IM10" s="40" t="str">
        <f>IF(SUM(HY10:HZ10,IB10)-IA10&gt;0,SUM(HY10:HZ10,IB10)-IA10,"")</f>
        <v/>
      </c>
      <c r="IN10" s="40">
        <f>IF(SUM(HR10,HV10,HZ10)&gt;0,SUM(HR10,HV10,HZ10),"")</f>
        <v>11.6</v>
      </c>
      <c r="IO10" s="40">
        <f>IF(SUM(IL10,IM10)&gt;0,SUM(IL10,IM10),"")</f>
        <v>47.800000000000004</v>
      </c>
      <c r="IP10" s="40">
        <f>IF(SUM(ID10,IH10)&gt;0,SUM(ID10,IH10),"")</f>
        <v>6</v>
      </c>
      <c r="IQ10" s="40">
        <f>IF(SUM(IC10:ID10,IF10:IH10,IJ10)-SUM(IE10,II10)&gt;0,SUM(IC10:ID10,IF10:IH10,IJ10)-SUM(IE10,II10),"")</f>
        <v>23.4</v>
      </c>
      <c r="IR10" s="40">
        <f>IF(SUM(IL10,IM10,IQ10)&gt;0,SUM(IL10,IM10,IQ10),"")</f>
        <v>71.2</v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8.6999999999999993</v>
      </c>
      <c r="QH10" s="22">
        <f>IF($CW10="P",CD10,(CD10+BA10)/2)</f>
        <v>1.2</v>
      </c>
      <c r="QI10" s="22">
        <f>IF($CW10="P",CE10,(CE10+BB10)/2)</f>
        <v>0</v>
      </c>
      <c r="QJ10" s="22">
        <f>IF($CW10="P",CF10,(CF10+BC10)/2)</f>
        <v>0</v>
      </c>
      <c r="QK10" s="22">
        <f>IF($CW10="P",CG10,(CG10+BD10)/2)</f>
        <v>9.1999999999999993</v>
      </c>
      <c r="QL10" s="22">
        <f>IF($CW10="P",CH10,(CH10+BE10)/2)</f>
        <v>3.4</v>
      </c>
      <c r="QM10" s="22">
        <f>IF($CW10="P",CI10,(CI10+BF10)/2)</f>
        <v>0.4</v>
      </c>
      <c r="QN10" s="22">
        <f>IF($CW10="P",CJ10,(CJ10+BG10)/2)</f>
        <v>0.15</v>
      </c>
      <c r="QO10" s="22">
        <f>IF($CW10="P",CK10,(CK10+BH10)/2)</f>
        <v>9.3000000000000007</v>
      </c>
      <c r="QP10" s="22">
        <f>IF($CW10="P",CL10,(CL10+BI10)/2)</f>
        <v>3.2</v>
      </c>
      <c r="QQ10" s="22">
        <f>IF($CW10="P",CM10,(CM10+BJ10)/2)</f>
        <v>0.4</v>
      </c>
      <c r="QR10" s="22">
        <f>IF($CW10="P",CN10,(CN10+BK10)/2)</f>
        <v>0</v>
      </c>
      <c r="QS10" s="22">
        <f>IF($CW10="P",CO10,(CO10+BL10)/2)</f>
        <v>8.3000000000000007</v>
      </c>
      <c r="QT10" s="22">
        <f>IF($CW10="P",CP10,(CP10+BM10)/2)</f>
        <v>3.4</v>
      </c>
      <c r="QU10" s="22">
        <f>IF($CW10="P",CQ10,(CQ10+BN10)/2)</f>
        <v>0.4</v>
      </c>
      <c r="QV10" s="22">
        <f>IF($CW10="P",CR10,(CR10+BO10)/2)</f>
        <v>0.15</v>
      </c>
      <c r="QW10" s="22">
        <f>IF($CW10="P",CS10,(CS10+BP10)/2)</f>
        <v>9.3000000000000007</v>
      </c>
      <c r="QX10" s="22">
        <f>IF($CW10="P",CT10,(CT10+BQ10)/2)</f>
        <v>3.2</v>
      </c>
      <c r="QY10" s="22">
        <f>IF($CW10="P",CU10,(CU10+BR10)/2)</f>
        <v>0.3</v>
      </c>
      <c r="QZ10" s="22">
        <f>IF($CW10="P",CV10,(CV10+BS10)/2)</f>
        <v>0</v>
      </c>
      <c r="RA10" s="27" t="s">
        <v>46</v>
      </c>
      <c r="RB10" s="40">
        <f>IF(SUM(QH10,QL10)&gt;0,SUM(QH10,QL10),"")</f>
        <v>4.5999999999999996</v>
      </c>
      <c r="RC10" s="40">
        <f>IF(SUM(QG10:QH10,QJ10:QL10,QN10)-QI10-QM10&gt;0,SUM(QG10:QH10,QJ10:QL10,QN10)-QI10-QM10,"")</f>
        <v>22.249999999999996</v>
      </c>
      <c r="RD10" s="40">
        <f>IF(SUM(QO10:QP10,QR10)-QQ10&gt;0,SUM(QO10:QP10,QR10)-QQ10,"")</f>
        <v>12.1</v>
      </c>
      <c r="RE10" s="40">
        <f>IF(SUM(QH10,QL10,QP10)&gt;0,SUM(QH10,QL10,QP10),"")</f>
        <v>7.8</v>
      </c>
      <c r="RF10" s="40">
        <f>IF(SUM(RC10,RD10)&gt;0,SUM(RC10,RD10),"")</f>
        <v>34.349999999999994</v>
      </c>
      <c r="RG10" s="40">
        <f>IF(SUM(QT10,QX10)&gt;0,SUM(QT10,QX10),"")</f>
        <v>6.6</v>
      </c>
      <c r="RH10" s="40">
        <f>IF(SUM(QS10:QT10,QV10:QX10,QZ10)-SUM(QU10,QY10)&gt;0,SUM(QS10:QT10,QV10:QX10,QZ10)-SUM(QU10,QY10),"")</f>
        <v>23.650000000000002</v>
      </c>
      <c r="RI10" s="40">
        <f>IF(SUM(RC10,RD10,RH10)&gt;0,SUM(RC10,RD10,RH10),"")</f>
        <v>58</v>
      </c>
    </row>
    <row r="11" spans="1:477" x14ac:dyDescent="0.2">
      <c r="A11" s="4" cm="1">
        <f t="array" ref="A11">IF(AND(J11&lt;&gt;"",J11&lt;&gt;"No DD"),SUMPRODUCT((J$4:J$34&lt;&gt;"")*(J$4:J$34&lt;&gt;"No DD")*(F$4:F$34&gt;F11))+1,IF(J11="No DD",SUMPRODUCT((J$4:J$34="No DD")*(F$4:F$34&gt;F11))+1+SUMPRODUCT((J$4:J$34&lt;&gt;"")*(J$4:J$34&lt;&gt;"No DD")),""))</f>
        <v>8</v>
      </c>
      <c r="B11" s="4" cm="1">
        <f t="array" ref="B11">IF(AND(J11&lt;&gt;"",J11&lt;&gt;"No DD",G11=""),SUMPRODUCT((J$4:J$34&lt;&gt;"")*(J$4:J$34&lt;&gt;"No DD")*(G$4:G$34="")*(F$4:F$34&gt;F11))+1,IF(J11="No DD",SUMPRODUCT((J$4:J$34="No DD")*(F$4:F$34&gt;F11)*(G$4:G$34=""))+1+SUMPRODUCT((J$4:J$34&lt;&gt;"")*(G$4:G$34="")*(J$4:J$34&lt;&gt;"No DD")),""))</f>
        <v>5</v>
      </c>
      <c r="C11" s="5" t="s">
        <v>151</v>
      </c>
      <c r="D11" s="4" t="s">
        <v>5</v>
      </c>
      <c r="E11" s="4">
        <v>2005</v>
      </c>
      <c r="F11" s="9">
        <f>SUM(L11:T11)+SUM(L11:P11)*0.0000001+SUM(L11)*0.0000000000001</f>
        <v>130.20000661000469</v>
      </c>
      <c r="G11" s="66"/>
      <c r="H11" s="3" t="str">
        <f>IF(OR(AND(AR11&gt;=AY$36,AS11&gt;=AY$40,AR11&lt;&gt;"",AQ11=""),AND(AW11&gt;=AY$36,AX11&gt;=AY$40,AW11&lt;&gt;"",AQ11=""),AND(BU11&gt;=CB$36,BV11&gt;=CB$40,BU11&lt;&gt;"",BT11=""),AND(BZ11&gt;=CB$36,CA11&gt;=CB$40,BZ11&lt;&gt;"",BT11=""),AND(CX11&gt;=DE$36,CY11&gt;=DE$40,CX11&lt;&gt;"",CW11=""),AND(DC11&gt;=DE$36,DD11&gt;=DE$40,DC11&lt;&gt;""),AND(EC11&gt;=EJ$36,ED11&gt;=EJ$40,EC11&lt;&gt;""),AND(EH11&gt;=EJ$36,EI11&gt;=EJ$40,EH11&lt;&gt;""),AND(FE11&gt;=FL$36,FF11&gt;=FL$40,FE11&lt;&gt;""),AND(FJ11&gt;=FL$36,FK11&gt;=FL$40,FJ11&lt;&gt;""),AND(GG11&gt;=GN$36,GH11&gt;=GN$40,GG11&lt;&gt;""),AND(GL11&gt;=GN$36,GM11&gt;=GN$40,GL11&lt;&gt;""),AND(HI11&gt;=HP$36,HJ11&gt;=HP$40,HI11&lt;&gt;""),AND(HN11&gt;=HP$36,HO11&gt;=HP$40,HN11&lt;&gt;""),AND(IK11&gt;=IR$36,IL11&gt;=IR$40,IK11&lt;&gt;""),AND(IP11&gt;=IR$36,IQ11&gt;=IR$40,IP11&lt;&gt;""),AND(JM11&gt;=JT$36,JN11&gt;=JT$40,JM11&lt;&gt;""),AND(JR11&gt;=JT$36,JS11&gt;=JT$40,JR11&lt;&gt;""),AND(KO11&gt;=KV$36,KP11&gt;=KV$40,KO11&lt;&gt;""),AND(KT11&gt;=KV$36,KU11&gt;=KV$40,KT11&lt;&gt;""),AND(LQ11&gt;=LX$36,LR11&gt;=LX$40,LQ11&lt;&gt;""),AND(LV11&gt;=LX$36,LW11&gt;=LX$40,LV11&lt;&gt;""),AND(MS11&gt;=MZ$36,MT11&gt;=MZ$40,MS11&lt;&gt;""),AND(MX11&gt;=MZ$36,MY11&gt;=MZ$40,MX11&lt;&gt;""),AND(NU11&gt;=OB$36,NV11&gt;=OB$40,NU11&lt;&gt;""),AND(NZ11&gt;=OB$36,OA11&gt;=OB$40,NZ11&lt;&gt;""),AND(OW11&gt;=PD$36,OX11&gt;=PD$40,OW11&lt;&gt;""),AND(PB11&gt;=PD$36,PC11&gt;=PD$40,PB11&lt;&gt;""),AND(PY11&gt;=QF$36,PZ11&gt;=QF$40,PY11&lt;&gt;""),AND(QD11&gt;=QF$36,QE11&gt;=QF$40,QD11&lt;&gt;"")),"P","")</f>
        <v>P</v>
      </c>
      <c r="I11" s="3" t="str">
        <f>IF(OR(AND(AS11&gt;=AY$40,AS11&lt;&gt;"",AQ11=""),AND(AX11&gt;=AY$40,AX11&lt;&gt;"",AQ11=""),AND(BV11&gt;=CB$40,BV11&lt;&gt;"",BT11=""),AND(CA11&gt;=CB$40,CA11&lt;&gt;"",BT11=""),AND(CY11&gt;=DE$40,CY11&lt;&gt;"",CW11=""),AND(DD11&gt;=DE$40,DD11&lt;&gt;"",CW11=""),AND(ED11&gt;=EJ$40,ED11&lt;&gt;""),AND(EI11&gt;=EJ$40,EI11&lt;&gt;""),AND(FF11&gt;=FL$40,FF11&lt;&gt;""),AND(FK11&gt;=FL$40,FK11&lt;&gt;""),AND(GH11&gt;=GN$40,GH11&lt;&gt;""),AND(GM11&gt;=GN$40,GM11&lt;&gt;""),AND(HJ11&gt;=HP$40,HJ11&lt;&gt;""),AND(HO11&gt;=HP$40,HO11&lt;&gt;""),AND(IL11&gt;=IR$40,IL11&lt;&gt;""),AND(IQ11&gt;=IR$40,IQ11&lt;&gt;""),AND(JN11&gt;=JT$40,JN11&lt;&gt;""),AND(JS11&gt;=JT$40,JS11&lt;&gt;""),AND(KP11&gt;=KV$40,KP11&lt;&gt;""),AND(KU11&gt;=KV$40,KU11&lt;&gt;""),AND(LR11&gt;=LX$40,LR11&lt;&gt;""),AND(LW11&gt;=LX$40,LW11&lt;&gt;""),AND(MT11&gt;=MZ$40,MT11&lt;&gt;""),AND(MY11&gt;=MZ$40,MY11&lt;&gt;""),AND(NV11&gt;=OB$40,NV11&lt;&gt;""),AND(OA11&gt;=OB$40,OA11&lt;&gt;""),AND(OX11&gt;=PD$40,OX11&lt;&gt;""),AND(PC11&gt;=PD$40,PC11&lt;&gt;""),AND(PZ11&gt;=QF$40,PZ11&lt;&gt;""),AND(QE11&gt;=QF$40,QE11&lt;&gt;"")),"P","")</f>
        <v>P</v>
      </c>
      <c r="J11" s="36" t="str">
        <f>IF(AND(I11="P",H11=""),"No DD",IF(OR(AND(AU11&gt;=AY$39,AV11&gt;=AY$43,AU11&lt;&gt;"",AQ11=""),AND(BX11&gt;=CB$39,BY11&gt;=CB$43,BX11&lt;&gt;"",BT11=""),AND(DA11&gt;=DE$39,DB11&gt;=DE$43,DA11&lt;&gt;"",CW11=""),AND(EF11&gt;=EJ$39,EG11&gt;=EJ$43,EF11&lt;&gt;""),AND(FH11&gt;=FL$39,FI11&gt;=FL$43,FH11&lt;&gt;""),AND(GJ11&gt;=GN$39,GK11&gt;=GN$43,GJ11&lt;&gt;""),AND(HL11&gt;=HP$39,HM11&gt;=HP$43,HL11&lt;&gt;""),AND(IN11&gt;=IR$39,IO11&gt;=IR$43,IN11&lt;&gt;""),AND(JP11&gt;=JT$39,JQ11&gt;=JT$43,JP11&lt;&gt;""),AND(KR11&gt;=KV$39,KS11&gt;=KV$43,KR11&lt;&gt;""),AND(LT11&gt;=LX$39,LU11&gt;=LX$43,LT11&lt;&gt;""),AND(MV11&gt;=MZ$39,MW11&gt;=MZ$43,MV11&lt;&gt;""),AND(NX11&gt;=OB$39,NY11&gt;=OB$43,NX11&lt;&gt;""),AND(OZ11&gt;=PD$39,PA11&gt;=PD$43,OZ11&lt;&gt;""),AND(QB11&gt;=QF$39,QC11&gt;=QF$43,QB11&lt;&gt;"")),"Merit",IF(OR(AND(AU11&gt;=AY$38,AV11&gt;=AY$42,AU11&lt;&gt;"",AQ11=""),AND(BX11&gt;=CB$38,BY11&gt;=CB$42,BX11&lt;&gt;"",BT11=""),AND(DA11&gt;=DE$38,DB11&gt;=DE$42,DA11&lt;&gt;"",CW11=""),AND(EF11&gt;=EJ$38,EG11&gt;=EJ$42,EF11&lt;&gt;""),AND(FH11&gt;=FL$38,FI11&gt;=FL$42,FH11&lt;&gt;""),AND(GJ11&gt;=GN$38,GK11&gt;=GN$42,GJ11&lt;&gt;""),AND(HL11&gt;=HP$38,HM11&gt;=HP$42,HL11&lt;&gt;""),AND(IN11&gt;=IR$38,IO11&gt;=IR$42,IN11&lt;&gt;""),AND(JP11&gt;=JT$38,JQ11&gt;=JT$42,JP11&lt;&gt;""),AND(KR11&gt;=KV$38,KS11&gt;=KV$42,KR11&lt;&gt;""),AND(LT11&gt;=LX$38,LU11&gt;=LX$42,LT11&lt;&gt;""),AND(MV11&gt;=MZ$38,MW11&gt;=MZ$42,MV11&lt;&gt;""),AND(NX11&gt;=OB$38,NY11&gt;=OB$42,NX11&lt;&gt;""),AND(OZ11&gt;=PD$38,PA11&gt;=PD$42,OZ11&lt;&gt;""),AND(QB11&gt;=QF$38,QC11&gt;=QF$42,QB11&lt;&gt;"")),"Excellence",IF(K11="P","Worlds Team",IF(H11="P","National Team","")))))</f>
        <v>National Team</v>
      </c>
      <c r="K11" s="3" t="str">
        <f>IF(OR(AND(AU11&gt;=AY$37,AV11&gt;=AY$41,AU11&lt;&gt;"",AQ11=""),AND(BX11&gt;=CB$37,BY11&gt;=CB$41,BX11&lt;&gt;"",BT11=""),AND(DA11&gt;=DE$37,DB11&gt;=DE$41,DA11&lt;&gt;"",CW11=""),AND(EF11&gt;=EJ$37,EG11&gt;=EJ$41,EF11&lt;&gt;""),AND(FH11&gt;=FL$37,FI11&gt;=FL$41,FH11&lt;&gt;""),AND(GJ11&gt;=GN$37,GK11&gt;=GN$41,GJ11&lt;&gt;""),AND(HL11&gt;=HP$37,HM11&gt;=HP$41,HL11&lt;&gt;""),AND(IN11&gt;=IR$37,IO11&gt;=IR$41,IN11&lt;&gt;""),AND(JP11&gt;=JT$37,JQ11&gt;=JT$41,JP11&lt;&gt;""),AND(KR11&gt;=KV$37,KS11&gt;=KV$41,KR11&lt;&gt;""),AND(LT11&gt;=LX$37,LU11&gt;=LX$41,LT11&lt;&gt;""),AND(MV11&gt;=MZ$37,MW11&gt;=MZ$41,MV11&lt;&gt;""),AND(NX11&gt;=OB$37,NY11&gt;=OB$41,NX11&lt;&gt;""),AND(OZ11&gt;=PD$37,PA11&gt;=PD$41,OZ11&lt;&gt;""),AND(QB11&gt;=QF$37,QC11&gt;=QF$41,QB11&lt;&gt;"")),"P","")</f>
        <v/>
      </c>
      <c r="L11" s="8">
        <f>IF(COUNT(AS11,BV11,CY11)&gt;0,LARGE((AS11,BV11,CY11),1),0)</f>
        <v>47</v>
      </c>
      <c r="M11" s="8" t="str">
        <f>IF(L11=0,"",IF(L11=CY11,$CC$1,IF(L11=BV11,$AZ$1,IF(L11=AS11,$W$1,""))))</f>
        <v>2023 3rd Domestic Trial</v>
      </c>
      <c r="N11" s="8">
        <f>IF(COUNT(AS11,BV11,CY11)&gt;1,LARGE((AS11,BV11,CY11),2),0)</f>
        <v>0</v>
      </c>
      <c r="O11" s="8" t="str">
        <f>IF(N11=0,"",IF(N11=CY11,$CC$1,IF(N11=BV11,$AZ$1,IF(N11=AS11,$W$1,""))))</f>
        <v/>
      </c>
      <c r="P11" s="8">
        <f>IF(COUNT(AT11,BW11,CZ11)&gt;0,LARGE((AT11,BW11,CZ11),1),0)</f>
        <v>19.100000000000001</v>
      </c>
      <c r="Q11" s="8" t="str">
        <f>IF(P11=0,"",IF(P11=CZ11,$CC$1,IF(P11=BW11,$AZ$1,IF(P11=AT11,$W$1,""))))</f>
        <v>2023 3rd Domestic Trial</v>
      </c>
      <c r="R11" s="8">
        <f>IF(MAX(AX11,CA11,DD11)&gt;0,MAX(AX11,CA11,DD11),0)</f>
        <v>21.2</v>
      </c>
      <c r="S11" s="8" t="str">
        <f>IF(R11=0,"",IF(R11=DD11,$CC$1,IF(R11=CA11,$AZ$1,IF(R11=AX11,$W$1,""))))</f>
        <v>2023 3rd Domestic Trial</v>
      </c>
      <c r="T11" s="8">
        <f>IF(MAX(DF11:DH11)&gt;0,MAX(DF11:DH11),"")</f>
        <v>42.900000000000006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2023 WAGC (Nov 17)</v>
      </c>
      <c r="W11" s="19">
        <v>18.600000000000001</v>
      </c>
      <c r="X11" s="19">
        <v>5.1999999999999993</v>
      </c>
      <c r="Y11" s="19">
        <v>0.2</v>
      </c>
      <c r="Z11" s="19">
        <v>0</v>
      </c>
      <c r="AA11" s="19">
        <v>18.7</v>
      </c>
      <c r="AB11" s="19">
        <v>5.1999999999999993</v>
      </c>
      <c r="AC11" s="19">
        <v>0.8</v>
      </c>
      <c r="AD11" s="19">
        <v>0.3</v>
      </c>
      <c r="AE11" s="19">
        <v>16.8</v>
      </c>
      <c r="AF11" s="19">
        <v>3.3</v>
      </c>
      <c r="AG11" s="19">
        <v>1</v>
      </c>
      <c r="AH11" s="19">
        <v>0</v>
      </c>
      <c r="AI11" s="19">
        <v>16.8</v>
      </c>
      <c r="AJ11" s="19">
        <v>5.1999999999999993</v>
      </c>
      <c r="AK11" s="19">
        <v>0.8</v>
      </c>
      <c r="AL11" s="19">
        <v>0</v>
      </c>
      <c r="AM11" s="19">
        <v>0</v>
      </c>
      <c r="AN11" s="19">
        <v>0</v>
      </c>
      <c r="AO11" s="19">
        <v>0</v>
      </c>
      <c r="AP11" s="19">
        <v>0</v>
      </c>
      <c r="AQ11" s="27"/>
      <c r="AR11" s="40">
        <f>IF(SUM(X11,AB11)&gt;0,SUM(X11,AB11),"")</f>
        <v>10.399999999999999</v>
      </c>
      <c r="AS11" s="40">
        <f>IF(SUM(W11:X11,Z11:AB11,AD11)-Y11-AC11&gt;0,SUM(W11:X11,Z11:AB11,AD11)-Y11-AC11,"")</f>
        <v>47</v>
      </c>
      <c r="AT11" s="40">
        <f>IF(SUM(AE11:AF11,AH11)-AG11&gt;0,SUM(AE11:AF11,AH11)-AG11,"")</f>
        <v>19.100000000000001</v>
      </c>
      <c r="AU11" s="40">
        <f>IF(SUM(X11,AB11,AF11)&gt;0,SUM(X11,AB11,AF11),"")</f>
        <v>13.7</v>
      </c>
      <c r="AV11" s="40">
        <f>IF(SUM(AS11,AT11)&gt;0,SUM(AS11,AT11),"")</f>
        <v>66.099999999999994</v>
      </c>
      <c r="AW11" s="40">
        <f>IF(SUM(AJ11,AN11)&gt;0,SUM(AJ11,AN11),"")</f>
        <v>5.1999999999999993</v>
      </c>
      <c r="AX11" s="40">
        <f>IF(SUM(AI11:AJ11,AL11:AN11,AP11)-SUM(AK11,AO11)&gt;0,SUM(AI11:AJ11,AL11:AN11,AP11)-SUM(AK11,AO11),"")</f>
        <v>21.2</v>
      </c>
      <c r="AY11" s="40">
        <f>IF(SUM(AS11,AT11,AX11)&gt;0,SUM(AS11,AT11,AX11),"")</f>
        <v>87.3</v>
      </c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28"/>
      <c r="BU11" s="11" t="str">
        <f>IF(SUM(BA11,BE11)&gt;0,SUM(BA11,BE11),"")</f>
        <v/>
      </c>
      <c r="BV11" s="11" t="str">
        <f>IF(SUM(AZ11:BA11,BC11:BE11,BG11)-BB11-BF11&gt;0,SUM(AZ11:BA11,BC11:BE11,BG11)-BB11-BF11,"")</f>
        <v/>
      </c>
      <c r="BW11" s="11" t="str">
        <f>IF(SUM(BH11:BI11,BK11)-BJ11&gt;0,SUM(BH11:BI11,BK11)-BJ11,"")</f>
        <v/>
      </c>
      <c r="BX11" s="11" t="str">
        <f>IF(SUM(BA11,BE11,BI11)&gt;0,SUM(BA11,BE11,BI11),"")</f>
        <v/>
      </c>
      <c r="BY11" s="11" t="str">
        <f>IF(SUM(BV11,BW11)&gt;0,SUM(BV11,BW11),"")</f>
        <v/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 t="str">
        <f>IF(SUM(BV11,BW11,CA11)&gt;0,SUM(BV11,BW11,CA11),"")</f>
        <v/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>IF(SUM(CD11,CH11)&gt;0,SUM(CD11,CH11),"")</f>
        <v/>
      </c>
      <c r="CY11" s="40" t="str">
        <f>IF(SUM(CC11:CD11,CF11:CH11,CJ11)-CE11-CI11&gt;0,SUM(CC11:CD11,CF11:CH11,CJ11)-CE11-CI11,"")</f>
        <v/>
      </c>
      <c r="CZ11" s="40" t="str">
        <f>IF(SUM(CK11:CL11,CN11)-CM11&gt;0,SUM(CK11:CL11,CN11)-CM11,"")</f>
        <v/>
      </c>
      <c r="DA11" s="40" t="str">
        <f>IF(SUM(CD11,CH11,CL11)&gt;0,SUM(CD11,CH11,CL11),"")</f>
        <v/>
      </c>
      <c r="DB11" s="40" t="str">
        <f>IF(SUM(CY11,CZ11)&gt;0,SUM(CY11,CZ11),"")</f>
        <v/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 t="str">
        <f>IF(SUM(CY11,CZ11,DD11)&gt;0,SUM(CY11,CZ11,DD11),"")</f>
        <v/>
      </c>
      <c r="DF11" s="50">
        <f>IF(MAX(ED11,FF11,GH11,HJ11,IL11,JN11,KP11,LR11,MT11,NV11,OX11,PZ11)-IF(N11="",0,N11)&gt;0.001,MAX(ED11,FF11,GH11,HJ11,IL11,JN11,KP11,LR11,MT11,NV11,OX11,PZ11)-IF(N11="",0,N11),"")</f>
        <v>42.900000000000006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>
        <v>16.8</v>
      </c>
      <c r="HR11" s="17">
        <v>5.2</v>
      </c>
      <c r="HS11" s="17">
        <v>0.8</v>
      </c>
      <c r="HT11" s="17">
        <v>0</v>
      </c>
      <c r="HU11" s="17">
        <v>16.7</v>
      </c>
      <c r="HV11" s="17">
        <v>5.2</v>
      </c>
      <c r="HW11" s="17">
        <v>0.2</v>
      </c>
      <c r="HX11" s="17">
        <v>0</v>
      </c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>
        <f>IF(SUM(HR11,HV11)&gt;0,SUM(HR11,HV11),"")</f>
        <v>10.4</v>
      </c>
      <c r="IL11" s="40">
        <f>IF(SUM(HQ11:HR11,HT11:HV11,HX11)-HS11-HW11&gt;0,SUM(HQ11:HR11,HT11:HV11,HX11)-HS11-HW11,"")</f>
        <v>42.900000000000006</v>
      </c>
      <c r="IM11" s="40" t="str">
        <f>IF(SUM(HY11:HZ11,IB11)-IA11&gt;0,SUM(HY11:HZ11,IB11)-IA11,"")</f>
        <v/>
      </c>
      <c r="IN11" s="40">
        <f>IF(SUM(HR11,HV11,HZ11)&gt;0,SUM(HR11,HV11,HZ11),"")</f>
        <v>10.4</v>
      </c>
      <c r="IO11" s="40">
        <f>IF(SUM(IL11,IM11)&gt;0,SUM(IL11,IM11),"")</f>
        <v>42.900000000000006</v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>
        <f>IF(SUM(IL11,IM11,IQ11)&gt;0,SUM(IL11,IM11,IQ11),"")</f>
        <v>42.900000000000006</v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0</v>
      </c>
      <c r="QH11" s="22">
        <f>IF($CW11="P",CD11,(CD11+BA11)/2)</f>
        <v>0</v>
      </c>
      <c r="QI11" s="22">
        <f>IF($CW11="P",CE11,(CE11+BB11)/2)</f>
        <v>0</v>
      </c>
      <c r="QJ11" s="22">
        <f>IF($CW11="P",CF11,(CF11+BC11)/2)</f>
        <v>0</v>
      </c>
      <c r="QK11" s="22">
        <f>IF($CW11="P",CG11,(CG11+BD11)/2)</f>
        <v>0</v>
      </c>
      <c r="QL11" s="22">
        <f>IF($CW11="P",CH11,(CH11+BE11)/2)</f>
        <v>0</v>
      </c>
      <c r="QM11" s="22">
        <f>IF($CW11="P",CI11,(CI11+BF11)/2)</f>
        <v>0</v>
      </c>
      <c r="QN11" s="22">
        <f>IF($CW11="P",CJ11,(CJ11+BG11)/2)</f>
        <v>0</v>
      </c>
      <c r="QO11" s="22">
        <f>IF($CW11="P",CK11,(CK11+BH11)/2)</f>
        <v>0</v>
      </c>
      <c r="QP11" s="22">
        <f>IF($CW11="P",CL11,(CL11+BI11)/2)</f>
        <v>0</v>
      </c>
      <c r="QQ11" s="22">
        <f>IF($CW11="P",CM11,(CM11+BJ11)/2)</f>
        <v>0</v>
      </c>
      <c r="QR11" s="22">
        <f>IF($CW11="P",CN11,(CN11+BK11)/2)</f>
        <v>0</v>
      </c>
      <c r="QS11" s="22">
        <f>IF($CW11="P",CO11,(CO11+BL11)/2)</f>
        <v>0</v>
      </c>
      <c r="QT11" s="22">
        <f>IF($CW11="P",CP11,(CP11+BM11)/2)</f>
        <v>0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0</v>
      </c>
      <c r="QX11" s="22">
        <f>IF($CW11="P",CT11,(CT11+BQ11)/2)</f>
        <v>0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 t="str">
        <f>IF(SUM(QH11,QL11)&gt;0,SUM(QH11,QL11),"")</f>
        <v/>
      </c>
      <c r="RC11" s="40" t="str">
        <f>IF(SUM(QG11:QH11,QJ11:QL11,QN11)-QI11-QM11&gt;0,SUM(QG11:QH11,QJ11:QL11,QN11)-QI11-QM11,"")</f>
        <v/>
      </c>
      <c r="RD11" s="40" t="str">
        <f>IF(SUM(QO11:QP11,QR11)-QQ11&gt;0,SUM(QO11:QP11,QR11)-QQ11,"")</f>
        <v/>
      </c>
      <c r="RE11" s="40" t="str">
        <f>IF(SUM(QH11,QL11,QP11)&gt;0,SUM(QH11,QL11,QP11),"")</f>
        <v/>
      </c>
      <c r="RF11" s="40" t="str">
        <f>IF(SUM(RC11,RD11)&gt;0,SUM(RC11,RD11),"")</f>
        <v/>
      </c>
      <c r="RG11" s="40" t="str">
        <f>IF(SUM(QT11,QX11)&gt;0,SUM(QT11,QX11),"")</f>
        <v/>
      </c>
      <c r="RH11" s="40" t="str">
        <f>IF(SUM(QS11:QT11,QV11:QX11,QZ11)-SUM(QU11,QY11)&gt;0,SUM(QS11:QT11,QV11:QX11,QZ11)-SUM(QU11,QY11),"")</f>
        <v/>
      </c>
      <c r="RI11" s="40" t="str">
        <f>IF(SUM(RC11,RD11,RH11)&gt;0,SUM(RC11,RD11,RH11),"")</f>
        <v/>
      </c>
    </row>
    <row r="12" spans="1:477" x14ac:dyDescent="0.2">
      <c r="A12" s="4" t="str" cm="1">
        <f t="array" ref="A12">IF(AND(J12&lt;&gt;"",J12&lt;&gt;"No DD"),SUMPRODUCT((J$4:J$34&lt;&gt;"")*(J$4:J$34&lt;&gt;"No DD")*(F$4:F$34&gt;F12))+1,IF(J12="No DD",SUMPRODUCT((J$4:J$34="No DD")*(F$4:F$34&gt;F12))+1+SUMPRODUCT((J$4:J$34&lt;&gt;"")*(J$4:J$34&lt;&gt;"No DD")),""))</f>
        <v/>
      </c>
      <c r="B12" s="4" t="str" cm="1">
        <f t="array" ref="B12">IF(AND(J12&lt;&gt;"",J12&lt;&gt;"No DD",G12=""),SUMPRODUCT((J$4:J$34&lt;&gt;"")*(J$4:J$34&lt;&gt;"No DD")*(G$4:G$34="")*(F$4:F$34&gt;F12))+1,IF(J12="No DD",SUMPRODUCT((J$4:J$34="No DD")*(F$4:F$34&gt;F12)*(G$4:G$34=""))+1+SUMPRODUCT((J$4:J$34&lt;&gt;"")*(G$4:G$34="")*(J$4:J$34&lt;&gt;"No DD")),""))</f>
        <v/>
      </c>
      <c r="C12" s="5" t="s">
        <v>220</v>
      </c>
      <c r="D12" s="4" t="s">
        <v>31</v>
      </c>
      <c r="E12" s="4">
        <v>2005</v>
      </c>
      <c r="F12" s="9">
        <f>SUM(L12:T12)+SUM(L12:P12)*0.0000001+SUM(L12)*0.0000000000001</f>
        <v>153.40001083000448</v>
      </c>
      <c r="G12" s="66"/>
      <c r="H12" s="3" t="str">
        <f>IF(OR(AND(AR12&gt;=AY$36,AS12&gt;=AY$40,AR12&lt;&gt;"",AQ12=""),AND(AW12&gt;=AY$36,AX12&gt;=AY$40,AW12&lt;&gt;"",AQ12=""),AND(BU12&gt;=CB$36,BV12&gt;=CB$40,BU12&lt;&gt;"",BT12=""),AND(BZ12&gt;=CB$36,CA12&gt;=CB$40,BZ12&lt;&gt;"",BT12=""),AND(CX12&gt;=DE$36,CY12&gt;=DE$40,CX12&lt;&gt;"",CW12=""),AND(DC12&gt;=DE$36,DD12&gt;=DE$40,DC12&lt;&gt;""),AND(EC12&gt;=EJ$36,ED12&gt;=EJ$40,EC12&lt;&gt;""),AND(EH12&gt;=EJ$36,EI12&gt;=EJ$40,EH12&lt;&gt;""),AND(FE12&gt;=FL$36,FF12&gt;=FL$40,FE12&lt;&gt;""),AND(FJ12&gt;=FL$36,FK12&gt;=FL$40,FJ12&lt;&gt;""),AND(GG12&gt;=GN$36,GH12&gt;=GN$40,GG12&lt;&gt;""),AND(GL12&gt;=GN$36,GM12&gt;=GN$40,GL12&lt;&gt;""),AND(HI12&gt;=HP$36,HJ12&gt;=HP$40,HI12&lt;&gt;""),AND(HN12&gt;=HP$36,HO12&gt;=HP$40,HN12&lt;&gt;""),AND(IK12&gt;=IR$36,IL12&gt;=IR$40,IK12&lt;&gt;""),AND(IP12&gt;=IR$36,IQ12&gt;=IR$40,IP12&lt;&gt;""),AND(JM12&gt;=JT$36,JN12&gt;=JT$40,JM12&lt;&gt;""),AND(JR12&gt;=JT$36,JS12&gt;=JT$40,JR12&lt;&gt;""),AND(KO12&gt;=KV$36,KP12&gt;=KV$40,KO12&lt;&gt;""),AND(KT12&gt;=KV$36,KU12&gt;=KV$40,KT12&lt;&gt;""),AND(LQ12&gt;=LX$36,LR12&gt;=LX$40,LQ12&lt;&gt;""),AND(LV12&gt;=LX$36,LW12&gt;=LX$40,LV12&lt;&gt;""),AND(MS12&gt;=MZ$36,MT12&gt;=MZ$40,MS12&lt;&gt;""),AND(MX12&gt;=MZ$36,MY12&gt;=MZ$40,MX12&lt;&gt;""),AND(NU12&gt;=OB$36,NV12&gt;=OB$40,NU12&lt;&gt;""),AND(NZ12&gt;=OB$36,OA12&gt;=OB$40,NZ12&lt;&gt;""),AND(OW12&gt;=PD$36,OX12&gt;=PD$40,OW12&lt;&gt;""),AND(PB12&gt;=PD$36,PC12&gt;=PD$40,PB12&lt;&gt;""),AND(PY12&gt;=QF$36,PZ12&gt;=QF$40,PY12&lt;&gt;""),AND(QD12&gt;=QF$36,QE12&gt;=QF$40,QD12&lt;&gt;"")),"P","")</f>
        <v/>
      </c>
      <c r="I12" s="3" t="str">
        <f>IF(OR(AND(AS12&gt;=AY$40,AS12&lt;&gt;"",AQ12=""),AND(AX12&gt;=AY$40,AX12&lt;&gt;"",AQ12=""),AND(BV12&gt;=CB$40,BV12&lt;&gt;"",BT12=""),AND(CA12&gt;=CB$40,CA12&lt;&gt;"",BT12=""),AND(CY12&gt;=DE$40,CY12&lt;&gt;"",CW12=""),AND(DD12&gt;=DE$40,DD12&lt;&gt;"",CW12=""),AND(ED12&gt;=EJ$40,ED12&lt;&gt;""),AND(EI12&gt;=EJ$40,EI12&lt;&gt;""),AND(FF12&gt;=FL$40,FF12&lt;&gt;""),AND(FK12&gt;=FL$40,FK12&lt;&gt;""),AND(GH12&gt;=GN$40,GH12&lt;&gt;""),AND(GM12&gt;=GN$40,GM12&lt;&gt;""),AND(HJ12&gt;=HP$40,HJ12&lt;&gt;""),AND(HO12&gt;=HP$40,HO12&lt;&gt;""),AND(IL12&gt;=IR$40,IL12&lt;&gt;""),AND(IQ12&gt;=IR$40,IQ12&lt;&gt;""),AND(JN12&gt;=JT$40,JN12&lt;&gt;""),AND(JS12&gt;=JT$40,JS12&lt;&gt;""),AND(KP12&gt;=KV$40,KP12&lt;&gt;""),AND(KU12&gt;=KV$40,KU12&lt;&gt;""),AND(LR12&gt;=LX$40,LR12&lt;&gt;""),AND(LW12&gt;=LX$40,LW12&lt;&gt;""),AND(MT12&gt;=MZ$40,MT12&lt;&gt;""),AND(MY12&gt;=MZ$40,MY12&lt;&gt;""),AND(NV12&gt;=OB$40,NV12&lt;&gt;""),AND(OA12&gt;=OB$40,OA12&lt;&gt;""),AND(OX12&gt;=PD$40,OX12&lt;&gt;""),AND(PC12&gt;=PD$40,PC12&lt;&gt;""),AND(PZ12&gt;=QF$40,PZ12&lt;&gt;""),AND(QE12&gt;=QF$40,QE12&lt;&gt;"")),"P","")</f>
        <v/>
      </c>
      <c r="J12" s="36" t="str">
        <f>IF(AND(I12="P",H12=""),"No DD",IF(OR(AND(AU12&gt;=AY$39,AV12&gt;=AY$43,AU12&lt;&gt;"",AQ12=""),AND(BX12&gt;=CB$39,BY12&gt;=CB$43,BX12&lt;&gt;"",BT12=""),AND(DA12&gt;=DE$39,DB12&gt;=DE$43,DA12&lt;&gt;"",CW12=""),AND(EF12&gt;=EJ$39,EG12&gt;=EJ$43,EF12&lt;&gt;""),AND(FH12&gt;=FL$39,FI12&gt;=FL$43,FH12&lt;&gt;""),AND(GJ12&gt;=GN$39,GK12&gt;=GN$43,GJ12&lt;&gt;""),AND(HL12&gt;=HP$39,HM12&gt;=HP$43,HL12&lt;&gt;""),AND(IN12&gt;=IR$39,IO12&gt;=IR$43,IN12&lt;&gt;""),AND(JP12&gt;=JT$39,JQ12&gt;=JT$43,JP12&lt;&gt;""),AND(KR12&gt;=KV$39,KS12&gt;=KV$43,KR12&lt;&gt;""),AND(LT12&gt;=LX$39,LU12&gt;=LX$43,LT12&lt;&gt;""),AND(MV12&gt;=MZ$39,MW12&gt;=MZ$43,MV12&lt;&gt;""),AND(NX12&gt;=OB$39,NY12&gt;=OB$43,NX12&lt;&gt;""),AND(OZ12&gt;=PD$39,PA12&gt;=PD$43,OZ12&lt;&gt;""),AND(QB12&gt;=QF$39,QC12&gt;=QF$43,QB12&lt;&gt;"")),"Merit",IF(OR(AND(AU12&gt;=AY$38,AV12&gt;=AY$42,AU12&lt;&gt;"",AQ12=""),AND(BX12&gt;=CB$38,BY12&gt;=CB$42,BX12&lt;&gt;"",BT12=""),AND(DA12&gt;=DE$38,DB12&gt;=DE$42,DA12&lt;&gt;"",CW12=""),AND(EF12&gt;=EJ$38,EG12&gt;=EJ$42,EF12&lt;&gt;""),AND(FH12&gt;=FL$38,FI12&gt;=FL$42,FH12&lt;&gt;""),AND(GJ12&gt;=GN$38,GK12&gt;=GN$42,GJ12&lt;&gt;""),AND(HL12&gt;=HP$38,HM12&gt;=HP$42,HL12&lt;&gt;""),AND(IN12&gt;=IR$38,IO12&gt;=IR$42,IN12&lt;&gt;""),AND(JP12&gt;=JT$38,JQ12&gt;=JT$42,JP12&lt;&gt;""),AND(KR12&gt;=KV$38,KS12&gt;=KV$42,KR12&lt;&gt;""),AND(LT12&gt;=LX$38,LU12&gt;=LX$42,LT12&lt;&gt;""),AND(MV12&gt;=MZ$38,MW12&gt;=MZ$42,MV12&lt;&gt;""),AND(NX12&gt;=OB$38,NY12&gt;=OB$42,NX12&lt;&gt;""),AND(OZ12&gt;=PD$38,PA12&gt;=PD$42,OZ12&lt;&gt;""),AND(QB12&gt;=QF$38,QC12&gt;=QF$42,QB12&lt;&gt;"")),"Excellence",IF(K12="P","Worlds Team",IF(H12="P","National Team","")))))</f>
        <v/>
      </c>
      <c r="K12" s="3" t="str">
        <f>IF(OR(AND(AU12&gt;=AY$37,AV12&gt;=AY$41,AU12&lt;&gt;"",AQ12=""),AND(BX12&gt;=CB$37,BY12&gt;=CB$41,BX12&lt;&gt;"",BT12=""),AND(DA12&gt;=DE$37,DB12&gt;=DE$41,DA12&lt;&gt;"",CW12=""),AND(EF12&gt;=EJ$37,EG12&gt;=EJ$41,EF12&lt;&gt;""),AND(FH12&gt;=FL$37,FI12&gt;=FL$41,FH12&lt;&gt;""),AND(GJ12&gt;=GN$37,GK12&gt;=GN$41,GJ12&lt;&gt;""),AND(HL12&gt;=HP$37,HM12&gt;=HP$41,HL12&lt;&gt;""),AND(IN12&gt;=IR$37,IO12&gt;=IR$41,IN12&lt;&gt;""),AND(JP12&gt;=JT$37,JQ12&gt;=JT$41,JP12&lt;&gt;""),AND(KR12&gt;=KV$37,KS12&gt;=KV$41,KR12&lt;&gt;""),AND(LT12&gt;=LX$37,LU12&gt;=LX$41,LT12&lt;&gt;""),AND(MV12&gt;=MZ$37,MW12&gt;=MZ$41,MV12&lt;&gt;""),AND(NX12&gt;=OB$37,NY12&gt;=OB$41,NX12&lt;&gt;""),AND(OZ12&gt;=PD$37,PA12&gt;=PD$41,OZ12&lt;&gt;""),AND(QB12&gt;=QF$37,QC12&gt;=QF$41,QB12&lt;&gt;"")),"P","")</f>
        <v/>
      </c>
      <c r="L12" s="8">
        <f>IF(COUNT(AS12,BV12,CY12)&gt;0,LARGE((AS12,BV12,CY12),1),0)</f>
        <v>44.699999999999996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43.2</v>
      </c>
      <c r="O12" s="8" t="str">
        <f>IF(N12=0,"",IF(N12=CY12,$CC$1,IF(N12=BV12,$AZ$1,IF(N12=AS12,$W$1,""))))</f>
        <v>2024 Elite Canada</v>
      </c>
      <c r="P12" s="8">
        <f>IF(COUNT(AT12,BW12,CZ12)&gt;0,LARGE((AT12,BW12,CZ12),1),0)</f>
        <v>20.399999999999999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45.1</v>
      </c>
      <c r="S12" s="8" t="str">
        <f>IF(R12=0,"",IF(R12=DD12,$CC$1,IF(R12=CA12,$AZ$1,IF(R12=AX12,$W$1,""))))</f>
        <v>2024 Elite Canada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7"/>
      <c r="AR12" s="40" t="str">
        <f>IF(SUM(X12,AB12)&gt;0,SUM(X12,AB12),"")</f>
        <v/>
      </c>
      <c r="AS12" s="40" t="str">
        <f>IF(SUM(W12:X12,Z12:AB12,AD12)-Y12-AC12&gt;0,SUM(W12:X12,Z12:AB12,AD12)-Y12-AC12,"")</f>
        <v/>
      </c>
      <c r="AT12" s="40" t="str">
        <f>IF(SUM(AE12:AF12,AH12)-AG12&gt;0,SUM(AE12:AF12,AH12)-AG12,"")</f>
        <v/>
      </c>
      <c r="AU12" s="40" t="str">
        <f>IF(SUM(X12,AB12,AF12)&gt;0,SUM(X12,AB12,AF12),"")</f>
        <v/>
      </c>
      <c r="AV12" s="40" t="str">
        <f>IF(SUM(AS12,AT12)&gt;0,SUM(AS12,AT12),"")</f>
        <v/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 t="str">
        <f>IF(SUM(AS12,AT12,AX12)&gt;0,SUM(AS12,AT12,AX12),"")</f>
        <v/>
      </c>
      <c r="AZ12" s="18">
        <v>18.100000000000001</v>
      </c>
      <c r="BA12" s="18">
        <v>3.6</v>
      </c>
      <c r="BB12" s="18">
        <v>0</v>
      </c>
      <c r="BC12" s="18">
        <v>0</v>
      </c>
      <c r="BD12" s="18">
        <v>18.600000000000001</v>
      </c>
      <c r="BE12" s="18">
        <v>3.5</v>
      </c>
      <c r="BF12" s="18">
        <v>0.6</v>
      </c>
      <c r="BG12" s="18">
        <v>0</v>
      </c>
      <c r="BH12" s="18">
        <v>18</v>
      </c>
      <c r="BI12" s="18">
        <v>2.7</v>
      </c>
      <c r="BJ12" s="18">
        <v>0.3</v>
      </c>
      <c r="BK12" s="18">
        <v>0</v>
      </c>
      <c r="BL12" s="18">
        <v>18.8</v>
      </c>
      <c r="BM12" s="18">
        <v>3.6</v>
      </c>
      <c r="BN12" s="18">
        <v>0</v>
      </c>
      <c r="BO12" s="18">
        <v>0</v>
      </c>
      <c r="BP12" s="18">
        <v>19.2</v>
      </c>
      <c r="BQ12" s="18">
        <v>3.5</v>
      </c>
      <c r="BR12" s="18">
        <v>0</v>
      </c>
      <c r="BS12" s="18">
        <v>0</v>
      </c>
      <c r="BT12" s="28"/>
      <c r="BU12" s="11">
        <f>IF(SUM(BA12,BE12)&gt;0,SUM(BA12,BE12),"")</f>
        <v>7.1</v>
      </c>
      <c r="BV12" s="11">
        <f>IF(SUM(AZ12:BA12,BC12:BE12,BG12)-BB12-BF12&gt;0,SUM(AZ12:BA12,BC12:BE12,BG12)-BB12-BF12,"")</f>
        <v>43.2</v>
      </c>
      <c r="BW12" s="11">
        <f>IF(SUM(BH12:BI12,BK12)-BJ12&gt;0,SUM(BH12:BI12,BK12)-BJ12,"")</f>
        <v>20.399999999999999</v>
      </c>
      <c r="BX12" s="11">
        <f>IF(SUM(BA12,BE12,BI12)&gt;0,SUM(BA12,BE12,BI12),"")</f>
        <v>9.8000000000000007</v>
      </c>
      <c r="BY12" s="11">
        <f>IF(SUM(BV12,BW12)&gt;0,SUM(BV12,BW12),"")</f>
        <v>63.6</v>
      </c>
      <c r="BZ12" s="11">
        <f>IF(SUM(BM12,BQ12)&gt;0,SUM(BM12,BQ12),"")</f>
        <v>7.1</v>
      </c>
      <c r="CA12" s="11">
        <f>IF(SUM(BL12:BM12,BO12:BQ12,BS12)-SUM(BN12,BR12)&gt;0,SUM(BL12:BM12,BO12:BQ12,BS12)-SUM(BN12,BR12),"")</f>
        <v>45.1</v>
      </c>
      <c r="CB12" s="11">
        <f>IF(SUM(BV12,BW12,CA12)&gt;0,SUM(BV12,BW12,CA12),"")</f>
        <v>108.7</v>
      </c>
      <c r="CC12" s="19">
        <v>19</v>
      </c>
      <c r="CD12" s="19">
        <v>3.6</v>
      </c>
      <c r="CE12" s="19">
        <v>0.6</v>
      </c>
      <c r="CF12" s="19">
        <v>0</v>
      </c>
      <c r="CG12" s="19">
        <v>19.2</v>
      </c>
      <c r="CH12" s="19">
        <v>3.5</v>
      </c>
      <c r="CI12" s="19">
        <v>0</v>
      </c>
      <c r="CJ12" s="19">
        <v>0</v>
      </c>
      <c r="CK12" s="19">
        <v>16.899999999999999</v>
      </c>
      <c r="CL12" s="19">
        <v>2.7</v>
      </c>
      <c r="CM12" s="19">
        <v>0.5</v>
      </c>
      <c r="CN12" s="19">
        <v>0</v>
      </c>
      <c r="CO12" s="19">
        <v>18.5</v>
      </c>
      <c r="CP12" s="19">
        <v>3.6</v>
      </c>
      <c r="CQ12" s="19">
        <v>0</v>
      </c>
      <c r="CR12" s="19">
        <v>0</v>
      </c>
      <c r="CS12" s="19">
        <v>18.600000000000001</v>
      </c>
      <c r="CT12" s="19">
        <v>3.5</v>
      </c>
      <c r="CU12" s="19">
        <v>0</v>
      </c>
      <c r="CV12" s="19">
        <v>0</v>
      </c>
      <c r="CW12" s="27"/>
      <c r="CX12" s="40">
        <f>IF(SUM(CD12,CH12)&gt;0,SUM(CD12,CH12),"")</f>
        <v>7.1</v>
      </c>
      <c r="CY12" s="40">
        <f>IF(SUM(CC12:CD12,CF12:CH12,CJ12)-CE12-CI12&gt;0,SUM(CC12:CD12,CF12:CH12,CJ12)-CE12-CI12,"")</f>
        <v>44.699999999999996</v>
      </c>
      <c r="CZ12" s="40">
        <f>IF(SUM(CK12:CL12,CN12)-CM12&gt;0,SUM(CK12:CL12,CN12)-CM12,"")</f>
        <v>19.099999999999998</v>
      </c>
      <c r="DA12" s="40">
        <f>IF(SUM(CD12,CH12,CL12)&gt;0,SUM(CD12,CH12,CL12),"")</f>
        <v>9.8000000000000007</v>
      </c>
      <c r="DB12" s="40">
        <f>IF(SUM(CY12,CZ12)&gt;0,SUM(CY12,CZ12),"")</f>
        <v>63.8</v>
      </c>
      <c r="DC12" s="40">
        <f>IF(SUM(CP12,CT12)&gt;0,SUM(CP12,CT12),"")</f>
        <v>7.1</v>
      </c>
      <c r="DD12" s="40">
        <f>IF(SUM(CO12:CP12,CR12:CT12,CV12)-SUM(CQ12,CU12)&gt;0,SUM(CO12:CP12,CR12:CT12,CV12)-SUM(CQ12,CU12),"")</f>
        <v>44.2</v>
      </c>
      <c r="DE12" s="40">
        <f>IF(SUM(CY12,CZ12,DD12)&gt;0,SUM(CY12,CZ12,DD12),"")</f>
        <v>108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18.55</v>
      </c>
      <c r="QH12" s="22">
        <f>IF($CW12="P",CD12,(CD12+BA12)/2)</f>
        <v>3.6</v>
      </c>
      <c r="QI12" s="22">
        <f>IF($CW12="P",CE12,(CE12+BB12)/2)</f>
        <v>0.3</v>
      </c>
      <c r="QJ12" s="22">
        <f>IF($CW12="P",CF12,(CF12+BC12)/2)</f>
        <v>0</v>
      </c>
      <c r="QK12" s="22">
        <f>IF($CW12="P",CG12,(CG12+BD12)/2)</f>
        <v>18.899999999999999</v>
      </c>
      <c r="QL12" s="22">
        <f>IF($CW12="P",CH12,(CH12+BE12)/2)</f>
        <v>3.5</v>
      </c>
      <c r="QM12" s="22">
        <f>IF($CW12="P",CI12,(CI12+BF12)/2)</f>
        <v>0.3</v>
      </c>
      <c r="QN12" s="22">
        <f>IF($CW12="P",CJ12,(CJ12+BG12)/2)</f>
        <v>0</v>
      </c>
      <c r="QO12" s="22">
        <f>IF($CW12="P",CK12,(CK12+BH12)/2)</f>
        <v>17.45</v>
      </c>
      <c r="QP12" s="22">
        <f>IF($CW12="P",CL12,(CL12+BI12)/2)</f>
        <v>2.7</v>
      </c>
      <c r="QQ12" s="22">
        <f>IF($CW12="P",CM12,(CM12+BJ12)/2)</f>
        <v>0.4</v>
      </c>
      <c r="QR12" s="22">
        <f>IF($CW12="P",CN12,(CN12+BK12)/2)</f>
        <v>0</v>
      </c>
      <c r="QS12" s="22">
        <f>IF($CW12="P",CO12,(CO12+BL12)/2)</f>
        <v>18.649999999999999</v>
      </c>
      <c r="QT12" s="22">
        <f>IF($CW12="P",CP12,(CP12+BM12)/2)</f>
        <v>3.6</v>
      </c>
      <c r="QU12" s="22">
        <f>IF($CW12="P",CQ12,(CQ12+BN12)/2)</f>
        <v>0</v>
      </c>
      <c r="QV12" s="22">
        <f>IF($CW12="P",CR12,(CR12+BO12)/2)</f>
        <v>0</v>
      </c>
      <c r="QW12" s="22">
        <f>IF($CW12="P",CS12,(CS12+BP12)/2)</f>
        <v>18.899999999999999</v>
      </c>
      <c r="QX12" s="22">
        <f>IF($CW12="P",CT12,(CT12+BQ12)/2)</f>
        <v>3.5</v>
      </c>
      <c r="QY12" s="22">
        <f>IF($CW12="P",CU12,(CU12+BR12)/2)</f>
        <v>0</v>
      </c>
      <c r="QZ12" s="22">
        <f>IF($CW12="P",CV12,(CV12+BS12)/2)</f>
        <v>0</v>
      </c>
      <c r="RA12" s="27" t="s">
        <v>46</v>
      </c>
      <c r="RB12" s="40">
        <f>IF(SUM(QH12,QL12)&gt;0,SUM(QH12,QL12),"")</f>
        <v>7.1</v>
      </c>
      <c r="RC12" s="40">
        <f>IF(SUM(QG12:QH12,QJ12:QL12,QN12)-QI12-QM12&gt;0,SUM(QG12:QH12,QJ12:QL12,QN12)-QI12-QM12,"")</f>
        <v>43.95</v>
      </c>
      <c r="RD12" s="40">
        <f>IF(SUM(QO12:QP12,QR12)-QQ12&gt;0,SUM(QO12:QP12,QR12)-QQ12,"")</f>
        <v>19.75</v>
      </c>
      <c r="RE12" s="40">
        <f>IF(SUM(QH12,QL12,QP12)&gt;0,SUM(QH12,QL12,QP12),"")</f>
        <v>9.8000000000000007</v>
      </c>
      <c r="RF12" s="40">
        <f>IF(SUM(RC12,RD12)&gt;0,SUM(RC12,RD12),"")</f>
        <v>63.7</v>
      </c>
      <c r="RG12" s="40">
        <f>IF(SUM(QT12,QX12)&gt;0,SUM(QT12,QX12),"")</f>
        <v>7.1</v>
      </c>
      <c r="RH12" s="40">
        <f>IF(SUM(QS12:QT12,QV12:QX12,QZ12)-SUM(QU12,QY12)&gt;0,SUM(QS12:QT12,QV12:QX12,QZ12)-SUM(QU12,QY12),"")</f>
        <v>44.65</v>
      </c>
      <c r="RI12" s="40">
        <f>IF(SUM(RC12,RD12,RH12)&gt;0,SUM(RC12,RD12,RH12),"")</f>
        <v>108.35</v>
      </c>
    </row>
    <row r="13" spans="1:477" x14ac:dyDescent="0.2">
      <c r="A13" s="4" t="str" cm="1">
        <f t="array" ref="A13">IF(AND(J13&lt;&gt;"",J13&lt;&gt;"No DD"),SUMPRODUCT((J$4:J$34&lt;&gt;"")*(J$4:J$34&lt;&gt;"No DD")*(F$4:F$34&gt;F13))+1,IF(J13="No DD",SUMPRODUCT((J$4:J$34="No DD")*(F$4:F$34&gt;F13))+1+SUMPRODUCT((J$4:J$34&lt;&gt;"")*(J$4:J$34&lt;&gt;"No DD")),""))</f>
        <v/>
      </c>
      <c r="B13" s="4" t="str" cm="1">
        <f t="array" ref="B13">IF(AND(J13&lt;&gt;"",J13&lt;&gt;"No DD",G13=""),SUMPRODUCT((J$4:J$34&lt;&gt;"")*(J$4:J$34&lt;&gt;"No DD")*(G$4:G$34="")*(F$4:F$34&gt;F13))+1,IF(J13="No DD",SUMPRODUCT((J$4:J$34="No DD")*(F$4:F$34&gt;F13)*(G$4:G$34=""))+1+SUMPRODUCT((J$4:J$34&lt;&gt;"")*(G$4:G$34="")*(J$4:J$34&lt;&gt;"No DD")),""))</f>
        <v/>
      </c>
      <c r="C13" s="5" t="s">
        <v>126</v>
      </c>
      <c r="D13" s="4" t="s">
        <v>31</v>
      </c>
      <c r="E13" s="4">
        <v>2005</v>
      </c>
      <c r="F13" s="9">
        <f>SUM(L13:T13)+SUM(L13:P13)*0.0000001+SUM(L13)*0.0000000000001</f>
        <v>150.70001071000462</v>
      </c>
      <c r="G13" s="66"/>
      <c r="H13" s="3" t="str">
        <f>IF(OR(AND(AR13&gt;=AY$36,AS13&gt;=AY$40,AR13&lt;&gt;"",AQ13=""),AND(AW13&gt;=AY$36,AX13&gt;=AY$40,AW13&lt;&gt;"",AQ13=""),AND(BU13&gt;=CB$36,BV13&gt;=CB$40,BU13&lt;&gt;"",BT13=""),AND(BZ13&gt;=CB$36,CA13&gt;=CB$40,BZ13&lt;&gt;"",BT13=""),AND(CX13&gt;=DE$36,CY13&gt;=DE$40,CX13&lt;&gt;"",CW13=""),AND(DC13&gt;=DE$36,DD13&gt;=DE$40,DC13&lt;&gt;""),AND(EC13&gt;=EJ$36,ED13&gt;=EJ$40,EC13&lt;&gt;""),AND(EH13&gt;=EJ$36,EI13&gt;=EJ$40,EH13&lt;&gt;""),AND(FE13&gt;=FL$36,FF13&gt;=FL$40,FE13&lt;&gt;""),AND(FJ13&gt;=FL$36,FK13&gt;=FL$40,FJ13&lt;&gt;""),AND(GG13&gt;=GN$36,GH13&gt;=GN$40,GG13&lt;&gt;""),AND(GL13&gt;=GN$36,GM13&gt;=GN$40,GL13&lt;&gt;""),AND(HI13&gt;=HP$36,HJ13&gt;=HP$40,HI13&lt;&gt;""),AND(HN13&gt;=HP$36,HO13&gt;=HP$40,HN13&lt;&gt;""),AND(IK13&gt;=IR$36,IL13&gt;=IR$40,IK13&lt;&gt;""),AND(IP13&gt;=IR$36,IQ13&gt;=IR$40,IP13&lt;&gt;""),AND(JM13&gt;=JT$36,JN13&gt;=JT$40,JM13&lt;&gt;""),AND(JR13&gt;=JT$36,JS13&gt;=JT$40,JR13&lt;&gt;""),AND(KO13&gt;=KV$36,KP13&gt;=KV$40,KO13&lt;&gt;""),AND(KT13&gt;=KV$36,KU13&gt;=KV$40,KT13&lt;&gt;""),AND(LQ13&gt;=LX$36,LR13&gt;=LX$40,LQ13&lt;&gt;""),AND(LV13&gt;=LX$36,LW13&gt;=LX$40,LV13&lt;&gt;""),AND(MS13&gt;=MZ$36,MT13&gt;=MZ$40,MS13&lt;&gt;""),AND(MX13&gt;=MZ$36,MY13&gt;=MZ$40,MX13&lt;&gt;""),AND(NU13&gt;=OB$36,NV13&gt;=OB$40,NU13&lt;&gt;""),AND(NZ13&gt;=OB$36,OA13&gt;=OB$40,NZ13&lt;&gt;""),AND(OW13&gt;=PD$36,OX13&gt;=PD$40,OW13&lt;&gt;""),AND(PB13&gt;=PD$36,PC13&gt;=PD$40,PB13&lt;&gt;""),AND(PY13&gt;=QF$36,PZ13&gt;=QF$40,PY13&lt;&gt;""),AND(QD13&gt;=QF$36,QE13&gt;=QF$40,QD13&lt;&gt;"")),"P","")</f>
        <v/>
      </c>
      <c r="I13" s="3" t="str">
        <f>IF(OR(AND(AS13&gt;=AY$40,AS13&lt;&gt;"",AQ13=""),AND(AX13&gt;=AY$40,AX13&lt;&gt;"",AQ13=""),AND(BV13&gt;=CB$40,BV13&lt;&gt;"",BT13=""),AND(CA13&gt;=CB$40,CA13&lt;&gt;"",BT13=""),AND(CY13&gt;=DE$40,CY13&lt;&gt;"",CW13=""),AND(DD13&gt;=DE$40,DD13&lt;&gt;"",CW13=""),AND(ED13&gt;=EJ$40,ED13&lt;&gt;""),AND(EI13&gt;=EJ$40,EI13&lt;&gt;""),AND(FF13&gt;=FL$40,FF13&lt;&gt;""),AND(FK13&gt;=FL$40,FK13&lt;&gt;""),AND(GH13&gt;=GN$40,GH13&lt;&gt;""),AND(GM13&gt;=GN$40,GM13&lt;&gt;""),AND(HJ13&gt;=HP$40,HJ13&lt;&gt;""),AND(HO13&gt;=HP$40,HO13&lt;&gt;""),AND(IL13&gt;=IR$40,IL13&lt;&gt;""),AND(IQ13&gt;=IR$40,IQ13&lt;&gt;""),AND(JN13&gt;=JT$40,JN13&lt;&gt;""),AND(JS13&gt;=JT$40,JS13&lt;&gt;""),AND(KP13&gt;=KV$40,KP13&lt;&gt;""),AND(KU13&gt;=KV$40,KU13&lt;&gt;""),AND(LR13&gt;=LX$40,LR13&lt;&gt;""),AND(LW13&gt;=LX$40,LW13&lt;&gt;""),AND(MT13&gt;=MZ$40,MT13&lt;&gt;""),AND(MY13&gt;=MZ$40,MY13&lt;&gt;""),AND(NV13&gt;=OB$40,NV13&lt;&gt;""),AND(OA13&gt;=OB$40,OA13&lt;&gt;""),AND(OX13&gt;=PD$40,OX13&lt;&gt;""),AND(PC13&gt;=PD$40,PC13&lt;&gt;""),AND(PZ13&gt;=QF$40,PZ13&lt;&gt;""),AND(QE13&gt;=QF$40,QE13&lt;&gt;"")),"P","")</f>
        <v/>
      </c>
      <c r="J13" s="36" t="str">
        <f>IF(AND(I13="P",H13=""),"No DD",IF(OR(AND(AU13&gt;=AY$39,AV13&gt;=AY$43,AU13&lt;&gt;"",AQ13=""),AND(BX13&gt;=CB$39,BY13&gt;=CB$43,BX13&lt;&gt;"",BT13=""),AND(DA13&gt;=DE$39,DB13&gt;=DE$43,DA13&lt;&gt;"",CW13=""),AND(EF13&gt;=EJ$39,EG13&gt;=EJ$43,EF13&lt;&gt;""),AND(FH13&gt;=FL$39,FI13&gt;=FL$43,FH13&lt;&gt;""),AND(GJ13&gt;=GN$39,GK13&gt;=GN$43,GJ13&lt;&gt;""),AND(HL13&gt;=HP$39,HM13&gt;=HP$43,HL13&lt;&gt;""),AND(IN13&gt;=IR$39,IO13&gt;=IR$43,IN13&lt;&gt;""),AND(JP13&gt;=JT$39,JQ13&gt;=JT$43,JP13&lt;&gt;""),AND(KR13&gt;=KV$39,KS13&gt;=KV$43,KR13&lt;&gt;""),AND(LT13&gt;=LX$39,LU13&gt;=LX$43,LT13&lt;&gt;""),AND(MV13&gt;=MZ$39,MW13&gt;=MZ$43,MV13&lt;&gt;""),AND(NX13&gt;=OB$39,NY13&gt;=OB$43,NX13&lt;&gt;""),AND(OZ13&gt;=PD$39,PA13&gt;=PD$43,OZ13&lt;&gt;""),AND(QB13&gt;=QF$39,QC13&gt;=QF$43,QB13&lt;&gt;"")),"Merit",IF(OR(AND(AU13&gt;=AY$38,AV13&gt;=AY$42,AU13&lt;&gt;"",AQ13=""),AND(BX13&gt;=CB$38,BY13&gt;=CB$42,BX13&lt;&gt;"",BT13=""),AND(DA13&gt;=DE$38,DB13&gt;=DE$42,DA13&lt;&gt;"",CW13=""),AND(EF13&gt;=EJ$38,EG13&gt;=EJ$42,EF13&lt;&gt;""),AND(FH13&gt;=FL$38,FI13&gt;=FL$42,FH13&lt;&gt;""),AND(GJ13&gt;=GN$38,GK13&gt;=GN$42,GJ13&lt;&gt;""),AND(HL13&gt;=HP$38,HM13&gt;=HP$42,HL13&lt;&gt;""),AND(IN13&gt;=IR$38,IO13&gt;=IR$42,IN13&lt;&gt;""),AND(JP13&gt;=JT$38,JQ13&gt;=JT$42,JP13&lt;&gt;""),AND(KR13&gt;=KV$38,KS13&gt;=KV$42,KR13&lt;&gt;""),AND(LT13&gt;=LX$38,LU13&gt;=LX$42,LT13&lt;&gt;""),AND(MV13&gt;=MZ$38,MW13&gt;=MZ$42,MV13&lt;&gt;""),AND(NX13&gt;=OB$38,NY13&gt;=OB$42,NX13&lt;&gt;""),AND(OZ13&gt;=PD$38,PA13&gt;=PD$42,OZ13&lt;&gt;""),AND(QB13&gt;=QF$38,QC13&gt;=QF$42,QB13&lt;&gt;"")),"Excellence",IF(K13="P","Worlds Team",IF(H13="P","National Team","")))))</f>
        <v/>
      </c>
      <c r="K13" s="3" t="str">
        <f>IF(OR(AND(AU13&gt;=AY$37,AV13&gt;=AY$41,AU13&lt;&gt;"",AQ13=""),AND(BX13&gt;=CB$37,BY13&gt;=CB$41,BX13&lt;&gt;"",BT13=""),AND(DA13&gt;=DE$37,DB13&gt;=DE$41,DA13&lt;&gt;"",CW13=""),AND(EF13&gt;=EJ$37,EG13&gt;=EJ$41,EF13&lt;&gt;""),AND(FH13&gt;=FL$37,FI13&gt;=FL$41,FH13&lt;&gt;""),AND(GJ13&gt;=GN$37,GK13&gt;=GN$41,GJ13&lt;&gt;""),AND(HL13&gt;=HP$37,HM13&gt;=HP$41,HL13&lt;&gt;""),AND(IN13&gt;=IR$37,IO13&gt;=IR$41,IN13&lt;&gt;""),AND(JP13&gt;=JT$37,JQ13&gt;=JT$41,JP13&lt;&gt;""),AND(KR13&gt;=KV$37,KS13&gt;=KV$41,KR13&lt;&gt;""),AND(LT13&gt;=LX$37,LU13&gt;=LX$41,LT13&lt;&gt;""),AND(MV13&gt;=MZ$37,MW13&gt;=MZ$41,MV13&lt;&gt;""),AND(NX13&gt;=OB$37,NY13&gt;=OB$41,NX13&lt;&gt;""),AND(OZ13&gt;=PD$37,PA13&gt;=PD$41,OZ13&lt;&gt;""),AND(QB13&gt;=QF$37,QC13&gt;=QF$41,QB13&lt;&gt;"")),"P","")</f>
        <v/>
      </c>
      <c r="L13" s="8">
        <f>IF(COUNT(AS13,BV13,CY13)&gt;0,LARGE((AS13,BV13,CY13),1),0)</f>
        <v>46.2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38.799999999999997</v>
      </c>
      <c r="O13" s="8" t="str">
        <f>IF(N13=0,"",IF(N13=CY13,$CC$1,IF(N13=BV13,$AZ$1,IF(N13=AS13,$W$1,""))))</f>
        <v>2023 3rd Domestic Trial</v>
      </c>
      <c r="P13" s="8">
        <f>IF(COUNT(AT13,BW13,CZ13)&gt;0,LARGE((AT13,BW13,CZ13),1),0)</f>
        <v>22.1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43.600000000000009</v>
      </c>
      <c r="S13" s="8" t="str">
        <f>IF(R13=0,"",IF(R13=DD13,$CC$1,IF(R13=CA13,$AZ$1,IF(R13=AX13,$W$1,""))))</f>
        <v>2024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18</v>
      </c>
      <c r="X13" s="19">
        <v>5.1999999999999993</v>
      </c>
      <c r="Y13" s="19">
        <v>0.6</v>
      </c>
      <c r="Z13" s="19">
        <v>0</v>
      </c>
      <c r="AA13" s="19">
        <v>16.2</v>
      </c>
      <c r="AB13" s="19">
        <v>2</v>
      </c>
      <c r="AC13" s="19">
        <v>2</v>
      </c>
      <c r="AD13" s="19">
        <v>0</v>
      </c>
      <c r="AE13" s="19">
        <v>18.100000000000001</v>
      </c>
      <c r="AF13" s="19">
        <v>3.5</v>
      </c>
      <c r="AG13" s="19">
        <v>0.6</v>
      </c>
      <c r="AH13" s="19">
        <v>0</v>
      </c>
      <c r="AI13" s="19">
        <v>0</v>
      </c>
      <c r="AJ13" s="19">
        <v>0</v>
      </c>
      <c r="AK13" s="19">
        <v>0</v>
      </c>
      <c r="AL13" s="19">
        <v>0</v>
      </c>
      <c r="AM13" s="19">
        <v>0</v>
      </c>
      <c r="AN13" s="19">
        <v>0</v>
      </c>
      <c r="AO13" s="19">
        <v>0</v>
      </c>
      <c r="AP13" s="19">
        <v>0</v>
      </c>
      <c r="AQ13" s="27"/>
      <c r="AR13" s="40">
        <f>IF(SUM(X13,AB13)&gt;0,SUM(X13,AB13),"")</f>
        <v>7.1999999999999993</v>
      </c>
      <c r="AS13" s="40">
        <f>IF(SUM(W13:X13,Z13:AB13,AD13)-Y13-AC13&gt;0,SUM(W13:X13,Z13:AB13,AD13)-Y13-AC13,"")</f>
        <v>38.799999999999997</v>
      </c>
      <c r="AT13" s="40">
        <f>IF(SUM(AE13:AF13,AH13)-AG13&gt;0,SUM(AE13:AF13,AH13)-AG13,"")</f>
        <v>21</v>
      </c>
      <c r="AU13" s="40">
        <f>IF(SUM(X13,AB13,AF13)&gt;0,SUM(X13,AB13,AF13),"")</f>
        <v>10.7</v>
      </c>
      <c r="AV13" s="40">
        <f>IF(SUM(AS13,AT13)&gt;0,SUM(AS13,AT13),"")</f>
        <v>59.8</v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>
        <f>IF(SUM(AS13,AT13,AX13)&gt;0,SUM(AS13,AT13,AX13),"")</f>
        <v>59.8</v>
      </c>
      <c r="AZ13" s="18">
        <v>18.100000000000001</v>
      </c>
      <c r="BA13" s="18">
        <v>5.2</v>
      </c>
      <c r="BB13" s="18">
        <v>0</v>
      </c>
      <c r="BC13" s="18">
        <v>0</v>
      </c>
      <c r="BD13" s="18">
        <v>17.8</v>
      </c>
      <c r="BE13" s="18">
        <v>5.6</v>
      </c>
      <c r="BF13" s="18">
        <v>0.8</v>
      </c>
      <c r="BG13" s="18">
        <v>0.3</v>
      </c>
      <c r="BH13" s="18">
        <v>19</v>
      </c>
      <c r="BI13" s="18">
        <v>3.1</v>
      </c>
      <c r="BJ13" s="18">
        <v>0</v>
      </c>
      <c r="BK13" s="18">
        <v>0</v>
      </c>
      <c r="BL13" s="18">
        <v>17.100000000000001</v>
      </c>
      <c r="BM13" s="18">
        <v>2.8</v>
      </c>
      <c r="BN13" s="18">
        <v>0</v>
      </c>
      <c r="BO13" s="18">
        <v>0.3</v>
      </c>
      <c r="BP13" s="18">
        <v>18.2</v>
      </c>
      <c r="BQ13" s="18">
        <v>5.2</v>
      </c>
      <c r="BR13" s="18">
        <v>0</v>
      </c>
      <c r="BS13" s="18">
        <v>0</v>
      </c>
      <c r="BT13" s="28"/>
      <c r="BU13" s="11">
        <f>IF(SUM(BA13,BE13)&gt;0,SUM(BA13,BE13),"")</f>
        <v>10.8</v>
      </c>
      <c r="BV13" s="11">
        <f>IF(SUM(AZ13:BA13,BC13:BE13,BG13)-BB13-BF13&gt;0,SUM(AZ13:BA13,BC13:BE13,BG13)-BB13-BF13,"")</f>
        <v>46.2</v>
      </c>
      <c r="BW13" s="11">
        <f>IF(SUM(BH13:BI13,BK13)-BJ13&gt;0,SUM(BH13:BI13,BK13)-BJ13,"")</f>
        <v>22.1</v>
      </c>
      <c r="BX13" s="11">
        <f>IF(SUM(BA13,BE13,BI13)&gt;0,SUM(BA13,BE13,BI13),"")</f>
        <v>13.9</v>
      </c>
      <c r="BY13" s="11">
        <f>IF(SUM(BV13,BW13)&gt;0,SUM(BV13,BW13),"")</f>
        <v>68.300000000000011</v>
      </c>
      <c r="BZ13" s="11">
        <f>IF(SUM(BM13,BQ13)&gt;0,SUM(BM13,BQ13),"")</f>
        <v>8</v>
      </c>
      <c r="CA13" s="11">
        <f>IF(SUM(BL13:BM13,BO13:BQ13,BS13)-SUM(BN13,BR13)&gt;0,SUM(BL13:BM13,BO13:BQ13,BS13)-SUM(BN13,BR13),"")</f>
        <v>43.600000000000009</v>
      </c>
      <c r="CB13" s="11">
        <f>IF(SUM(BV13,BW13,CA13)&gt;0,SUM(BV13,BW13,CA13),"")</f>
        <v>111.90000000000002</v>
      </c>
      <c r="CC13" s="19">
        <v>0</v>
      </c>
      <c r="CD13" s="19">
        <v>0</v>
      </c>
      <c r="CE13" s="19">
        <v>0</v>
      </c>
      <c r="CF13" s="19">
        <v>0</v>
      </c>
      <c r="CG13" s="19">
        <v>18.2</v>
      </c>
      <c r="CH13" s="19">
        <v>5.2</v>
      </c>
      <c r="CI13" s="19">
        <v>0.2</v>
      </c>
      <c r="CJ13" s="19">
        <v>0</v>
      </c>
      <c r="CK13" s="19">
        <v>18.399999999999999</v>
      </c>
      <c r="CL13" s="19">
        <v>2.8</v>
      </c>
      <c r="CM13" s="19">
        <v>0.2</v>
      </c>
      <c r="CN13" s="19">
        <v>0</v>
      </c>
      <c r="CO13" s="19"/>
      <c r="CP13" s="19"/>
      <c r="CQ13" s="19"/>
      <c r="CR13" s="19"/>
      <c r="CS13" s="19"/>
      <c r="CT13" s="19"/>
      <c r="CU13" s="19"/>
      <c r="CV13" s="19"/>
      <c r="CW13" s="27"/>
      <c r="CX13" s="40">
        <f>IF(SUM(CD13,CH13)&gt;0,SUM(CD13,CH13),"")</f>
        <v>5.2</v>
      </c>
      <c r="CY13" s="40">
        <f>IF(SUM(CC13:CD13,CF13:CH13,CJ13)-CE13-CI13&gt;0,SUM(CC13:CD13,CF13:CH13,CJ13)-CE13-CI13,"")</f>
        <v>23.2</v>
      </c>
      <c r="CZ13" s="40">
        <f>IF(SUM(CK13:CL13,CN13)-CM13&gt;0,SUM(CK13:CL13,CN13)-CM13,"")</f>
        <v>21</v>
      </c>
      <c r="DA13" s="40">
        <f>IF(SUM(CD13,CH13,CL13)&gt;0,SUM(CD13,CH13,CL13),"")</f>
        <v>8</v>
      </c>
      <c r="DB13" s="40">
        <f>IF(SUM(CY13,CZ13)&gt;0,SUM(CY13,CZ13),"")</f>
        <v>44.2</v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>
        <f>IF(SUM(CY13,CZ13,DD13)&gt;0,SUM(CY13,CZ13,DD13),"")</f>
        <v>44.2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9.0500000000000007</v>
      </c>
      <c r="QH13" s="22">
        <f>IF($CW13="P",CD13,(CD13+BA13)/2)</f>
        <v>2.6</v>
      </c>
      <c r="QI13" s="22">
        <f>IF($CW13="P",CE13,(CE13+BB13)/2)</f>
        <v>0</v>
      </c>
      <c r="QJ13" s="22">
        <f>IF($CW13="P",CF13,(CF13+BC13)/2)</f>
        <v>0</v>
      </c>
      <c r="QK13" s="22">
        <f>IF($CW13="P",CG13,(CG13+BD13)/2)</f>
        <v>18</v>
      </c>
      <c r="QL13" s="22">
        <f>IF($CW13="P",CH13,(CH13+BE13)/2)</f>
        <v>5.4</v>
      </c>
      <c r="QM13" s="22">
        <f>IF($CW13="P",CI13,(CI13+BF13)/2)</f>
        <v>0.5</v>
      </c>
      <c r="QN13" s="22">
        <f>IF($CW13="P",CJ13,(CJ13+BG13)/2)</f>
        <v>0.15</v>
      </c>
      <c r="QO13" s="22">
        <f>IF($CW13="P",CK13,(CK13+BH13)/2)</f>
        <v>18.7</v>
      </c>
      <c r="QP13" s="22">
        <f>IF($CW13="P",CL13,(CL13+BI13)/2)</f>
        <v>2.95</v>
      </c>
      <c r="QQ13" s="22">
        <f>IF($CW13="P",CM13,(CM13+BJ13)/2)</f>
        <v>0.1</v>
      </c>
      <c r="QR13" s="22">
        <f>IF($CW13="P",CN13,(CN13+BK13)/2)</f>
        <v>0</v>
      </c>
      <c r="QS13" s="22">
        <f>IF($CW13="P",CO13,(CO13+BL13)/2)</f>
        <v>8.5500000000000007</v>
      </c>
      <c r="QT13" s="22">
        <f>IF($CW13="P",CP13,(CP13+BM13)/2)</f>
        <v>1.4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9.1</v>
      </c>
      <c r="QX13" s="22">
        <f>IF($CW13="P",CT13,(CT13+BQ13)/2)</f>
        <v>2.6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8</v>
      </c>
      <c r="RC13" s="40">
        <f>IF(SUM(QG13:QH13,QJ13:QL13,QN13)-QI13-QM13&gt;0,SUM(QG13:QH13,QJ13:QL13,QN13)-QI13-QM13,"")</f>
        <v>34.699999999999996</v>
      </c>
      <c r="RD13" s="40">
        <f>IF(SUM(QO13:QP13,QR13)-QQ13&gt;0,SUM(QO13:QP13,QR13)-QQ13,"")</f>
        <v>21.549999999999997</v>
      </c>
      <c r="RE13" s="40">
        <f>IF(SUM(QH13,QL13,QP13)&gt;0,SUM(QH13,QL13,QP13),"")</f>
        <v>10.95</v>
      </c>
      <c r="RF13" s="40">
        <f>IF(SUM(RC13,RD13)&gt;0,SUM(RC13,RD13),"")</f>
        <v>56.249999999999993</v>
      </c>
      <c r="RG13" s="40">
        <f>IF(SUM(QT13,QX13)&gt;0,SUM(QT13,QX13),"")</f>
        <v>4</v>
      </c>
      <c r="RH13" s="40">
        <f>IF(SUM(QS13:QT13,QV13:QX13,QZ13)-SUM(QU13,QY13)&gt;0,SUM(QS13:QT13,QV13:QX13,QZ13)-SUM(QU13,QY13),"")</f>
        <v>21.800000000000004</v>
      </c>
      <c r="RI13" s="40">
        <f>IF(SUM(RC13,RD13,RH13)&gt;0,SUM(RC13,RD13,RH13),"")</f>
        <v>78.05</v>
      </c>
    </row>
    <row r="14" spans="1:477" x14ac:dyDescent="0.2">
      <c r="A14" s="4" t="str" cm="1">
        <f t="array" ref="A14">IF(AND(J14&lt;&gt;"",J14&lt;&gt;"No DD"),SUMPRODUCT((J$4:J$34&lt;&gt;"")*(J$4:J$34&lt;&gt;"No DD")*(F$4:F$34&gt;F14))+1,IF(J14="No DD",SUMPRODUCT((J$4:J$34="No DD")*(F$4:F$34&gt;F14))+1+SUMPRODUCT((J$4:J$34&lt;&gt;"")*(J$4:J$34&lt;&gt;"No DD")),""))</f>
        <v/>
      </c>
      <c r="B14" s="4" t="str" cm="1">
        <f t="array" ref="B14">IF(AND(J14&lt;&gt;"",J14&lt;&gt;"No DD",G14=""),SUMPRODUCT((J$4:J$34&lt;&gt;"")*(J$4:J$34&lt;&gt;"No DD")*(G$4:G$34="")*(F$4:F$34&gt;F14))+1,IF(J14="No DD",SUMPRODUCT((J$4:J$34="No DD")*(F$4:F$34&gt;F14)*(G$4:G$34=""))+1+SUMPRODUCT((J$4:J$34&lt;&gt;"")*(G$4:G$34="")*(J$4:J$34&lt;&gt;"No DD")),""))</f>
        <v/>
      </c>
      <c r="C14" s="5" t="s">
        <v>215</v>
      </c>
      <c r="D14" s="4" t="s">
        <v>5</v>
      </c>
      <c r="E14" s="4">
        <v>2007</v>
      </c>
      <c r="F14" s="9">
        <f>SUM(L14:T14)+SUM(L14:P14)*0.0000001+SUM(L14)*0.0000000000001</f>
        <v>149.50001055000433</v>
      </c>
      <c r="G14" s="66"/>
      <c r="H14" s="3" t="str">
        <f>IF(OR(AND(AR14&gt;=AY$36,AS14&gt;=AY$40,AR14&lt;&gt;"",AQ14=""),AND(AW14&gt;=AY$36,AX14&gt;=AY$40,AW14&lt;&gt;"",AQ14=""),AND(BU14&gt;=CB$36,BV14&gt;=CB$40,BU14&lt;&gt;"",BT14=""),AND(BZ14&gt;=CB$36,CA14&gt;=CB$40,BZ14&lt;&gt;"",BT14=""),AND(CX14&gt;=DE$36,CY14&gt;=DE$40,CX14&lt;&gt;"",CW14=""),AND(DC14&gt;=DE$36,DD14&gt;=DE$40,DC14&lt;&gt;""),AND(EC14&gt;=EJ$36,ED14&gt;=EJ$40,EC14&lt;&gt;""),AND(EH14&gt;=EJ$36,EI14&gt;=EJ$40,EH14&lt;&gt;""),AND(FE14&gt;=FL$36,FF14&gt;=FL$40,FE14&lt;&gt;""),AND(FJ14&gt;=FL$36,FK14&gt;=FL$40,FJ14&lt;&gt;""),AND(GG14&gt;=GN$36,GH14&gt;=GN$40,GG14&lt;&gt;""),AND(GL14&gt;=GN$36,GM14&gt;=GN$40,GL14&lt;&gt;""),AND(HI14&gt;=HP$36,HJ14&gt;=HP$40,HI14&lt;&gt;""),AND(HN14&gt;=HP$36,HO14&gt;=HP$40,HN14&lt;&gt;""),AND(IK14&gt;=IR$36,IL14&gt;=IR$40,IK14&lt;&gt;""),AND(IP14&gt;=IR$36,IQ14&gt;=IR$40,IP14&lt;&gt;""),AND(JM14&gt;=JT$36,JN14&gt;=JT$40,JM14&lt;&gt;""),AND(JR14&gt;=JT$36,JS14&gt;=JT$40,JR14&lt;&gt;""),AND(KO14&gt;=KV$36,KP14&gt;=KV$40,KO14&lt;&gt;""),AND(KT14&gt;=KV$36,KU14&gt;=KV$40,KT14&lt;&gt;""),AND(LQ14&gt;=LX$36,LR14&gt;=LX$40,LQ14&lt;&gt;""),AND(LV14&gt;=LX$36,LW14&gt;=LX$40,LV14&lt;&gt;""),AND(MS14&gt;=MZ$36,MT14&gt;=MZ$40,MS14&lt;&gt;""),AND(MX14&gt;=MZ$36,MY14&gt;=MZ$40,MX14&lt;&gt;""),AND(NU14&gt;=OB$36,NV14&gt;=OB$40,NU14&lt;&gt;""),AND(NZ14&gt;=OB$36,OA14&gt;=OB$40,NZ14&lt;&gt;""),AND(OW14&gt;=PD$36,OX14&gt;=PD$40,OW14&lt;&gt;""),AND(PB14&gt;=PD$36,PC14&gt;=PD$40,PB14&lt;&gt;""),AND(PY14&gt;=QF$36,PZ14&gt;=QF$40,PY14&lt;&gt;""),AND(QD14&gt;=QF$36,QE14&gt;=QF$40,QD14&lt;&gt;"")),"P","")</f>
        <v/>
      </c>
      <c r="I14" s="3" t="str">
        <f>IF(OR(AND(AS14&gt;=AY$40,AS14&lt;&gt;"",AQ14=""),AND(AX14&gt;=AY$40,AX14&lt;&gt;"",AQ14=""),AND(BV14&gt;=CB$40,BV14&lt;&gt;"",BT14=""),AND(CA14&gt;=CB$40,CA14&lt;&gt;"",BT14=""),AND(CY14&gt;=DE$40,CY14&lt;&gt;"",CW14=""),AND(DD14&gt;=DE$40,DD14&lt;&gt;"",CW14=""),AND(ED14&gt;=EJ$40,ED14&lt;&gt;""),AND(EI14&gt;=EJ$40,EI14&lt;&gt;""),AND(FF14&gt;=FL$40,FF14&lt;&gt;""),AND(FK14&gt;=FL$40,FK14&lt;&gt;""),AND(GH14&gt;=GN$40,GH14&lt;&gt;""),AND(GM14&gt;=GN$40,GM14&lt;&gt;""),AND(HJ14&gt;=HP$40,HJ14&lt;&gt;""),AND(HO14&gt;=HP$40,HO14&lt;&gt;""),AND(IL14&gt;=IR$40,IL14&lt;&gt;""),AND(IQ14&gt;=IR$40,IQ14&lt;&gt;""),AND(JN14&gt;=JT$40,JN14&lt;&gt;""),AND(JS14&gt;=JT$40,JS14&lt;&gt;""),AND(KP14&gt;=KV$40,KP14&lt;&gt;""),AND(KU14&gt;=KV$40,KU14&lt;&gt;""),AND(LR14&gt;=LX$40,LR14&lt;&gt;""),AND(LW14&gt;=LX$40,LW14&lt;&gt;""),AND(MT14&gt;=MZ$40,MT14&lt;&gt;""),AND(MY14&gt;=MZ$40,MY14&lt;&gt;""),AND(NV14&gt;=OB$40,NV14&lt;&gt;""),AND(OA14&gt;=OB$40,OA14&lt;&gt;""),AND(OX14&gt;=PD$40,OX14&lt;&gt;""),AND(PC14&gt;=PD$40,PC14&lt;&gt;""),AND(PZ14&gt;=QF$40,PZ14&lt;&gt;""),AND(QE14&gt;=QF$40,QE14&lt;&gt;"")),"P","")</f>
        <v/>
      </c>
      <c r="J14" s="36" t="str">
        <f>IF(AND(I14="P",H14=""),"No DD",IF(OR(AND(AU14&gt;=AY$39,AV14&gt;=AY$43,AU14&lt;&gt;"",AQ14=""),AND(BX14&gt;=CB$39,BY14&gt;=CB$43,BX14&lt;&gt;"",BT14=""),AND(DA14&gt;=DE$39,DB14&gt;=DE$43,DA14&lt;&gt;"",CW14=""),AND(EF14&gt;=EJ$39,EG14&gt;=EJ$43,EF14&lt;&gt;""),AND(FH14&gt;=FL$39,FI14&gt;=FL$43,FH14&lt;&gt;""),AND(GJ14&gt;=GN$39,GK14&gt;=GN$43,GJ14&lt;&gt;""),AND(HL14&gt;=HP$39,HM14&gt;=HP$43,HL14&lt;&gt;""),AND(IN14&gt;=IR$39,IO14&gt;=IR$43,IN14&lt;&gt;""),AND(JP14&gt;=JT$39,JQ14&gt;=JT$43,JP14&lt;&gt;""),AND(KR14&gt;=KV$39,KS14&gt;=KV$43,KR14&lt;&gt;""),AND(LT14&gt;=LX$39,LU14&gt;=LX$43,LT14&lt;&gt;""),AND(MV14&gt;=MZ$39,MW14&gt;=MZ$43,MV14&lt;&gt;""),AND(NX14&gt;=OB$39,NY14&gt;=OB$43,NX14&lt;&gt;""),AND(OZ14&gt;=PD$39,PA14&gt;=PD$43,OZ14&lt;&gt;""),AND(QB14&gt;=QF$39,QC14&gt;=QF$43,QB14&lt;&gt;"")),"Merit",IF(OR(AND(AU14&gt;=AY$38,AV14&gt;=AY$42,AU14&lt;&gt;"",AQ14=""),AND(BX14&gt;=CB$38,BY14&gt;=CB$42,BX14&lt;&gt;"",BT14=""),AND(DA14&gt;=DE$38,DB14&gt;=DE$42,DA14&lt;&gt;"",CW14=""),AND(EF14&gt;=EJ$38,EG14&gt;=EJ$42,EF14&lt;&gt;""),AND(FH14&gt;=FL$38,FI14&gt;=FL$42,FH14&lt;&gt;""),AND(GJ14&gt;=GN$38,GK14&gt;=GN$42,GJ14&lt;&gt;""),AND(HL14&gt;=HP$38,HM14&gt;=HP$42,HL14&lt;&gt;""),AND(IN14&gt;=IR$38,IO14&gt;=IR$42,IN14&lt;&gt;""),AND(JP14&gt;=JT$38,JQ14&gt;=JT$42,JP14&lt;&gt;""),AND(KR14&gt;=KV$38,KS14&gt;=KV$42,KR14&lt;&gt;""),AND(LT14&gt;=LX$38,LU14&gt;=LX$42,LT14&lt;&gt;""),AND(MV14&gt;=MZ$38,MW14&gt;=MZ$42,MV14&lt;&gt;""),AND(NX14&gt;=OB$38,NY14&gt;=OB$42,NX14&lt;&gt;""),AND(OZ14&gt;=PD$38,PA14&gt;=PD$42,OZ14&lt;&gt;""),AND(QB14&gt;=QF$38,QC14&gt;=QF$42,QB14&lt;&gt;"")),"Excellence",IF(K14="P","Worlds Team",IF(H14="P","National Team","")))))</f>
        <v/>
      </c>
      <c r="K14" s="3" t="str">
        <f>IF(OR(AND(AU14&gt;=AY$37,AV14&gt;=AY$41,AU14&lt;&gt;"",AQ14=""),AND(BX14&gt;=CB$37,BY14&gt;=CB$41,BX14&lt;&gt;"",BT14=""),AND(DA14&gt;=DE$37,DB14&gt;=DE$41,DA14&lt;&gt;"",CW14=""),AND(EF14&gt;=EJ$37,EG14&gt;=EJ$41,EF14&lt;&gt;""),AND(FH14&gt;=FL$37,FI14&gt;=FL$41,FH14&lt;&gt;""),AND(GJ14&gt;=GN$37,GK14&gt;=GN$41,GJ14&lt;&gt;""),AND(HL14&gt;=HP$37,HM14&gt;=HP$41,HL14&lt;&gt;""),AND(IN14&gt;=IR$37,IO14&gt;=IR$41,IN14&lt;&gt;""),AND(JP14&gt;=JT$37,JQ14&gt;=JT$41,JP14&lt;&gt;""),AND(KR14&gt;=KV$37,KS14&gt;=KV$41,KR14&lt;&gt;""),AND(LT14&gt;=LX$37,LU14&gt;=LX$41,LT14&lt;&gt;""),AND(MV14&gt;=MZ$37,MW14&gt;=MZ$41,MV14&lt;&gt;""),AND(NX14&gt;=OB$37,NY14&gt;=OB$41,NX14&lt;&gt;""),AND(OZ14&gt;=PD$37,PA14&gt;=PD$41,OZ14&lt;&gt;""),AND(QB14&gt;=QF$37,QC14&gt;=QF$41,QB14&lt;&gt;"")),"P","")</f>
        <v/>
      </c>
      <c r="L14" s="8">
        <f>IF(COUNT(AS14,BV14,CY14)&gt;0,LARGE((AS14,BV14,CY14),1),0)</f>
        <v>43.1</v>
      </c>
      <c r="M14" s="8" t="str">
        <f>IF(L14=0,"",IF(L14=CY14,$CC$1,IF(L14=BV14,$AZ$1,IF(L14=AS14,$W$1,""))))</f>
        <v>2024 Nationals</v>
      </c>
      <c r="N14" s="8">
        <f>IF(COUNT(AS14,BV14,CY14)&gt;1,LARGE((AS14,BV14,CY14),2),0)</f>
        <v>42.9</v>
      </c>
      <c r="O14" s="8" t="str">
        <f>IF(N14=0,"",IF(N14=CY14,$CC$1,IF(N14=BV14,$AZ$1,IF(N14=AS14,$W$1,""))))</f>
        <v>2024 Elite Canada</v>
      </c>
      <c r="P14" s="8">
        <f>IF(COUNT(AT14,BW14,CZ14)&gt;0,LARGE((AT14,BW14,CZ14),1),0)</f>
        <v>19.5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44.000000000000007</v>
      </c>
      <c r="S14" s="8" t="str">
        <f>IF(R14=0,"",IF(R14=DD14,$CC$1,IF(R14=CA14,$AZ$1,IF(R14=AX14,$W$1,""))))</f>
        <v>2024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7"/>
      <c r="AR14" s="40" t="str">
        <f>IF(SUM(X14,AB14)&gt;0,SUM(X14,AB14),"")</f>
        <v/>
      </c>
      <c r="AS14" s="40" t="str">
        <f>IF(SUM(W14:X14,Z14:AB14,AD14)-Y14-AC14&gt;0,SUM(W14:X14,Z14:AB14,AD14)-Y14-AC14,"")</f>
        <v/>
      </c>
      <c r="AT14" s="40" t="str">
        <f>IF(SUM(AE14:AF14,AH14)-AG14&gt;0,SUM(AE14:AF14,AH14)-AG14,"")</f>
        <v/>
      </c>
      <c r="AU14" s="40" t="str">
        <f>IF(SUM(X14,AB14,AF14)&gt;0,SUM(X14,AB14,AF14),"")</f>
        <v/>
      </c>
      <c r="AV14" s="40" t="str">
        <f>IF(SUM(AS14,AT14)&gt;0,SUM(AS14,AT14),"")</f>
        <v/>
      </c>
      <c r="AW14" s="40" t="str">
        <f>IF(SUM(AJ14,AN14)&gt;0,SUM(AJ14,AN14),"")</f>
        <v/>
      </c>
      <c r="AX14" s="40" t="str">
        <f>IF(SUM(AI14:AJ14,AL14:AN14,AP14)-SUM(AK14,AO14)&gt;0,SUM(AI14:AJ14,AL14:AN14,AP14)-SUM(AK14,AO14),"")</f>
        <v/>
      </c>
      <c r="AY14" s="40" t="str">
        <f>IF(SUM(AS14,AT14,AX14)&gt;0,SUM(AS14,AT14,AX14),"")</f>
        <v/>
      </c>
      <c r="AZ14" s="18">
        <v>18.8</v>
      </c>
      <c r="BA14" s="18">
        <v>3.5</v>
      </c>
      <c r="BB14" s="18">
        <v>0.2</v>
      </c>
      <c r="BC14" s="18">
        <v>0</v>
      </c>
      <c r="BD14" s="18">
        <v>18</v>
      </c>
      <c r="BE14" s="18">
        <v>3.6</v>
      </c>
      <c r="BF14" s="18">
        <v>0.8</v>
      </c>
      <c r="BG14" s="18">
        <v>0</v>
      </c>
      <c r="BH14" s="18">
        <v>17.100000000000001</v>
      </c>
      <c r="BI14" s="18">
        <v>2.4</v>
      </c>
      <c r="BJ14" s="18">
        <v>0</v>
      </c>
      <c r="BK14" s="18">
        <v>0</v>
      </c>
      <c r="BL14" s="18">
        <v>18.399999999999999</v>
      </c>
      <c r="BM14" s="18">
        <v>3.5</v>
      </c>
      <c r="BN14" s="18">
        <v>0.2</v>
      </c>
      <c r="BO14" s="18">
        <v>0</v>
      </c>
      <c r="BP14" s="18">
        <v>18.399999999999999</v>
      </c>
      <c r="BQ14" s="18">
        <v>3.6</v>
      </c>
      <c r="BR14" s="18">
        <v>0.2</v>
      </c>
      <c r="BS14" s="18">
        <v>0</v>
      </c>
      <c r="BT14" s="28"/>
      <c r="BU14" s="11">
        <f>IF(SUM(BA14,BE14)&gt;0,SUM(BA14,BE14),"")</f>
        <v>7.1</v>
      </c>
      <c r="BV14" s="11">
        <f>IF(SUM(AZ14:BA14,BC14:BE14,BG14)-BB14-BF14&gt;0,SUM(AZ14:BA14,BC14:BE14,BG14)-BB14-BF14,"")</f>
        <v>42.9</v>
      </c>
      <c r="BW14" s="11">
        <f>IF(SUM(BH14:BI14,BK14)-BJ14&gt;0,SUM(BH14:BI14,BK14)-BJ14,"")</f>
        <v>19.5</v>
      </c>
      <c r="BX14" s="11">
        <f>IF(SUM(BA14,BE14,BI14)&gt;0,SUM(BA14,BE14,BI14),"")</f>
        <v>9.5</v>
      </c>
      <c r="BY14" s="11">
        <f>IF(SUM(BV14,BW14)&gt;0,SUM(BV14,BW14),"")</f>
        <v>62.4</v>
      </c>
      <c r="BZ14" s="11">
        <f>IF(SUM(BM14,BQ14)&gt;0,SUM(BM14,BQ14),"")</f>
        <v>7.1</v>
      </c>
      <c r="CA14" s="11">
        <f>IF(SUM(BL14:BM14,BO14:BQ14,BS14)-SUM(BN14,BR14)&gt;0,SUM(BL14:BM14,BO14:BQ14,BS14)-SUM(BN14,BR14),"")</f>
        <v>43.5</v>
      </c>
      <c r="CB14" s="11">
        <f>IF(SUM(BV14,BW14,CA14)&gt;0,SUM(BV14,BW14,CA14),"")</f>
        <v>105.9</v>
      </c>
      <c r="CC14" s="19">
        <v>18.7</v>
      </c>
      <c r="CD14" s="19">
        <v>3.5</v>
      </c>
      <c r="CE14" s="19">
        <v>0</v>
      </c>
      <c r="CF14" s="19">
        <v>0</v>
      </c>
      <c r="CG14" s="19">
        <v>18.100000000000001</v>
      </c>
      <c r="CH14" s="19">
        <v>3.6</v>
      </c>
      <c r="CI14" s="19">
        <v>0.8</v>
      </c>
      <c r="CJ14" s="19">
        <v>0</v>
      </c>
      <c r="CK14" s="19">
        <v>17.399999999999999</v>
      </c>
      <c r="CL14" s="19">
        <v>0.7</v>
      </c>
      <c r="CM14" s="19">
        <v>0</v>
      </c>
      <c r="CN14" s="19">
        <v>0</v>
      </c>
      <c r="CO14" s="19">
        <v>18.600000000000001</v>
      </c>
      <c r="CP14" s="19">
        <v>3.5</v>
      </c>
      <c r="CQ14" s="19">
        <v>0</v>
      </c>
      <c r="CR14" s="19">
        <v>0</v>
      </c>
      <c r="CS14" s="19">
        <v>18.3</v>
      </c>
      <c r="CT14" s="19">
        <v>3.6</v>
      </c>
      <c r="CU14" s="19">
        <v>0</v>
      </c>
      <c r="CV14" s="19">
        <v>0</v>
      </c>
      <c r="CW14" s="27"/>
      <c r="CX14" s="40">
        <f>IF(SUM(CD14,CH14)&gt;0,SUM(CD14,CH14),"")</f>
        <v>7.1</v>
      </c>
      <c r="CY14" s="40">
        <f>IF(SUM(CC14:CD14,CF14:CH14,CJ14)-CE14-CI14&gt;0,SUM(CC14:CD14,CF14:CH14,CJ14)-CE14-CI14,"")</f>
        <v>43.1</v>
      </c>
      <c r="CZ14" s="40">
        <f>IF(SUM(CK14:CL14,CN14)-CM14&gt;0,SUM(CK14:CL14,CN14)-CM14,"")</f>
        <v>18.099999999999998</v>
      </c>
      <c r="DA14" s="40">
        <f>IF(SUM(CD14,CH14,CL14)&gt;0,SUM(CD14,CH14,CL14),"")</f>
        <v>7.8</v>
      </c>
      <c r="DB14" s="40">
        <f>IF(SUM(CY14,CZ14)&gt;0,SUM(CY14,CZ14),"")</f>
        <v>61.2</v>
      </c>
      <c r="DC14" s="40">
        <f>IF(SUM(CP14,CT14)&gt;0,SUM(CP14,CT14),"")</f>
        <v>7.1</v>
      </c>
      <c r="DD14" s="40">
        <f>IF(SUM(CO14:CP14,CR14:CT14,CV14)-SUM(CQ14,CU14)&gt;0,SUM(CO14:CP14,CR14:CT14,CV14)-SUM(CQ14,CU14),"")</f>
        <v>44.000000000000007</v>
      </c>
      <c r="DE14" s="40">
        <f>IF(SUM(CY14,CZ14,DD14)&gt;0,SUM(CY14,CZ14,DD14),"")</f>
        <v>105.20000000000002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18.75</v>
      </c>
      <c r="QH14" s="22">
        <f>IF($CW14="P",CD14,(CD14+BA14)/2)</f>
        <v>3.5</v>
      </c>
      <c r="QI14" s="22">
        <f>IF($CW14="P",CE14,(CE14+BB14)/2)</f>
        <v>0.1</v>
      </c>
      <c r="QJ14" s="22">
        <f>IF($CW14="P",CF14,(CF14+BC14)/2)</f>
        <v>0</v>
      </c>
      <c r="QK14" s="22">
        <f>IF($CW14="P",CG14,(CG14+BD14)/2)</f>
        <v>18.05</v>
      </c>
      <c r="QL14" s="22">
        <f>IF($CW14="P",CH14,(CH14+BE14)/2)</f>
        <v>3.6</v>
      </c>
      <c r="QM14" s="22">
        <f>IF($CW14="P",CI14,(CI14+BF14)/2)</f>
        <v>0.8</v>
      </c>
      <c r="QN14" s="22">
        <f>IF($CW14="P",CJ14,(CJ14+BG14)/2)</f>
        <v>0</v>
      </c>
      <c r="QO14" s="22">
        <f>IF($CW14="P",CK14,(CK14+BH14)/2)</f>
        <v>17.25</v>
      </c>
      <c r="QP14" s="22">
        <f>IF($CW14="P",CL14,(CL14+BI14)/2)</f>
        <v>1.5499999999999998</v>
      </c>
      <c r="QQ14" s="22">
        <f>IF($CW14="P",CM14,(CM14+BJ14)/2)</f>
        <v>0</v>
      </c>
      <c r="QR14" s="22">
        <f>IF($CW14="P",CN14,(CN14+BK14)/2)</f>
        <v>0</v>
      </c>
      <c r="QS14" s="22">
        <f>IF($CW14="P",CO14,(CO14+BL14)/2)</f>
        <v>18.5</v>
      </c>
      <c r="QT14" s="22">
        <f>IF($CW14="P",CP14,(CP14+BM14)/2)</f>
        <v>3.5</v>
      </c>
      <c r="QU14" s="22">
        <f>IF($CW14="P",CQ14,(CQ14+BN14)/2)</f>
        <v>0.1</v>
      </c>
      <c r="QV14" s="22">
        <f>IF($CW14="P",CR14,(CR14+BO14)/2)</f>
        <v>0</v>
      </c>
      <c r="QW14" s="22">
        <f>IF($CW14="P",CS14,(CS14+BP14)/2)</f>
        <v>18.350000000000001</v>
      </c>
      <c r="QX14" s="22">
        <f>IF($CW14="P",CT14,(CT14+BQ14)/2)</f>
        <v>3.6</v>
      </c>
      <c r="QY14" s="22">
        <f>IF($CW14="P",CU14,(CU14+BR14)/2)</f>
        <v>0.1</v>
      </c>
      <c r="QZ14" s="22">
        <f>IF($CW14="P",CV14,(CV14+BS14)/2)</f>
        <v>0</v>
      </c>
      <c r="RA14" s="27" t="s">
        <v>46</v>
      </c>
      <c r="RB14" s="40">
        <f>IF(SUM(QH14,QL14)&gt;0,SUM(QH14,QL14),"")</f>
        <v>7.1</v>
      </c>
      <c r="RC14" s="40">
        <f>IF(SUM(QG14:QH14,QJ14:QL14,QN14)-QI14-QM14&gt;0,SUM(QG14:QH14,QJ14:QL14,QN14)-QI14-QM14,"")</f>
        <v>43</v>
      </c>
      <c r="RD14" s="40">
        <f>IF(SUM(QO14:QP14,QR14)-QQ14&gt;0,SUM(QO14:QP14,QR14)-QQ14,"")</f>
        <v>18.8</v>
      </c>
      <c r="RE14" s="40">
        <f>IF(SUM(QH14,QL14,QP14)&gt;0,SUM(QH14,QL14,QP14),"")</f>
        <v>8.6499999999999986</v>
      </c>
      <c r="RF14" s="40">
        <f>IF(SUM(RC14,RD14)&gt;0,SUM(RC14,RD14),"")</f>
        <v>61.8</v>
      </c>
      <c r="RG14" s="40">
        <f>IF(SUM(QT14,QX14)&gt;0,SUM(QT14,QX14),"")</f>
        <v>7.1</v>
      </c>
      <c r="RH14" s="40">
        <f>IF(SUM(QS14:QT14,QV14:QX14,QZ14)-SUM(QU14,QY14)&gt;0,SUM(QS14:QT14,QV14:QX14,QZ14)-SUM(QU14,QY14),"")</f>
        <v>43.75</v>
      </c>
      <c r="RI14" s="40">
        <f>IF(SUM(RC14,RD14,RH14)&gt;0,SUM(RC14,RD14,RH14),"")</f>
        <v>105.55</v>
      </c>
    </row>
    <row r="15" spans="1:477" x14ac:dyDescent="0.2">
      <c r="A15" s="4" t="str" cm="1">
        <f t="array" ref="A15">IF(AND(J15&lt;&gt;"",J15&lt;&gt;"No DD"),SUMPRODUCT((J$4:J$34&lt;&gt;"")*(J$4:J$34&lt;&gt;"No DD")*(F$4:F$34&gt;F15))+1,IF(J15="No DD",SUMPRODUCT((J$4:J$34="No DD")*(F$4:F$34&gt;F15))+1+SUMPRODUCT((J$4:J$34&lt;&gt;"")*(J$4:J$34&lt;&gt;"No DD")),""))</f>
        <v/>
      </c>
      <c r="B15" s="4" t="str" cm="1">
        <f t="array" ref="B15">IF(AND(J15&lt;&gt;"",J15&lt;&gt;"No DD",G15=""),SUMPRODUCT((J$4:J$34&lt;&gt;"")*(J$4:J$34&lt;&gt;"No DD")*(G$4:G$34="")*(F$4:F$34&gt;F15))+1,IF(J15="No DD",SUMPRODUCT((J$4:J$34="No DD")*(F$4:F$34&gt;F15)*(G$4:G$34=""))+1+SUMPRODUCT((J$4:J$34&lt;&gt;"")*(G$4:G$34="")*(J$4:J$34&lt;&gt;"No DD")),""))</f>
        <v/>
      </c>
      <c r="C15" s="5" t="s">
        <v>221</v>
      </c>
      <c r="D15" s="4" t="s">
        <v>4</v>
      </c>
      <c r="E15" s="4">
        <v>2007</v>
      </c>
      <c r="F15" s="9">
        <f>SUM(L15:T15)+SUM(L15:P15)*0.0000001+SUM(L15)*0.0000000000001</f>
        <v>147.70001034000424</v>
      </c>
      <c r="G15" s="66"/>
      <c r="H15" s="3" t="str">
        <f>IF(OR(AND(AR15&gt;=AY$36,AS15&gt;=AY$40,AR15&lt;&gt;"",AQ15=""),AND(AW15&gt;=AY$36,AX15&gt;=AY$40,AW15&lt;&gt;"",AQ15=""),AND(BU15&gt;=CB$36,BV15&gt;=CB$40,BU15&lt;&gt;"",BT15=""),AND(BZ15&gt;=CB$36,CA15&gt;=CB$40,BZ15&lt;&gt;"",BT15=""),AND(CX15&gt;=DE$36,CY15&gt;=DE$40,CX15&lt;&gt;"",CW15=""),AND(DC15&gt;=DE$36,DD15&gt;=DE$40,DC15&lt;&gt;""),AND(EC15&gt;=EJ$36,ED15&gt;=EJ$40,EC15&lt;&gt;""),AND(EH15&gt;=EJ$36,EI15&gt;=EJ$40,EH15&lt;&gt;""),AND(FE15&gt;=FL$36,FF15&gt;=FL$40,FE15&lt;&gt;""),AND(FJ15&gt;=FL$36,FK15&gt;=FL$40,FJ15&lt;&gt;""),AND(GG15&gt;=GN$36,GH15&gt;=GN$40,GG15&lt;&gt;""),AND(GL15&gt;=GN$36,GM15&gt;=GN$40,GL15&lt;&gt;""),AND(HI15&gt;=HP$36,HJ15&gt;=HP$40,HI15&lt;&gt;""),AND(HN15&gt;=HP$36,HO15&gt;=HP$40,HN15&lt;&gt;""),AND(IK15&gt;=IR$36,IL15&gt;=IR$40,IK15&lt;&gt;""),AND(IP15&gt;=IR$36,IQ15&gt;=IR$40,IP15&lt;&gt;""),AND(JM15&gt;=JT$36,JN15&gt;=JT$40,JM15&lt;&gt;""),AND(JR15&gt;=JT$36,JS15&gt;=JT$40,JR15&lt;&gt;""),AND(KO15&gt;=KV$36,KP15&gt;=KV$40,KO15&lt;&gt;""),AND(KT15&gt;=KV$36,KU15&gt;=KV$40,KT15&lt;&gt;""),AND(LQ15&gt;=LX$36,LR15&gt;=LX$40,LQ15&lt;&gt;""),AND(LV15&gt;=LX$36,LW15&gt;=LX$40,LV15&lt;&gt;""),AND(MS15&gt;=MZ$36,MT15&gt;=MZ$40,MS15&lt;&gt;""),AND(MX15&gt;=MZ$36,MY15&gt;=MZ$40,MX15&lt;&gt;""),AND(NU15&gt;=OB$36,NV15&gt;=OB$40,NU15&lt;&gt;""),AND(NZ15&gt;=OB$36,OA15&gt;=OB$40,NZ15&lt;&gt;""),AND(OW15&gt;=PD$36,OX15&gt;=PD$40,OW15&lt;&gt;""),AND(PB15&gt;=PD$36,PC15&gt;=PD$40,PB15&lt;&gt;""),AND(PY15&gt;=QF$36,PZ15&gt;=QF$40,PY15&lt;&gt;""),AND(QD15&gt;=QF$36,QE15&gt;=QF$40,QD15&lt;&gt;"")),"P","")</f>
        <v/>
      </c>
      <c r="I15" s="3" t="str">
        <f>IF(OR(AND(AS15&gt;=AY$40,AS15&lt;&gt;"",AQ15=""),AND(AX15&gt;=AY$40,AX15&lt;&gt;"",AQ15=""),AND(BV15&gt;=CB$40,BV15&lt;&gt;"",BT15=""),AND(CA15&gt;=CB$40,CA15&lt;&gt;"",BT15=""),AND(CY15&gt;=DE$40,CY15&lt;&gt;"",CW15=""),AND(DD15&gt;=DE$40,DD15&lt;&gt;"",CW15=""),AND(ED15&gt;=EJ$40,ED15&lt;&gt;""),AND(EI15&gt;=EJ$40,EI15&lt;&gt;""),AND(FF15&gt;=FL$40,FF15&lt;&gt;""),AND(FK15&gt;=FL$40,FK15&lt;&gt;""),AND(GH15&gt;=GN$40,GH15&lt;&gt;""),AND(GM15&gt;=GN$40,GM15&lt;&gt;""),AND(HJ15&gt;=HP$40,HJ15&lt;&gt;""),AND(HO15&gt;=HP$40,HO15&lt;&gt;""),AND(IL15&gt;=IR$40,IL15&lt;&gt;""),AND(IQ15&gt;=IR$40,IQ15&lt;&gt;""),AND(JN15&gt;=JT$40,JN15&lt;&gt;""),AND(JS15&gt;=JT$40,JS15&lt;&gt;""),AND(KP15&gt;=KV$40,KP15&lt;&gt;""),AND(KU15&gt;=KV$40,KU15&lt;&gt;""),AND(LR15&gt;=LX$40,LR15&lt;&gt;""),AND(LW15&gt;=LX$40,LW15&lt;&gt;""),AND(MT15&gt;=MZ$40,MT15&lt;&gt;""),AND(MY15&gt;=MZ$40,MY15&lt;&gt;""),AND(NV15&gt;=OB$40,NV15&lt;&gt;""),AND(OA15&gt;=OB$40,OA15&lt;&gt;""),AND(OX15&gt;=PD$40,OX15&lt;&gt;""),AND(PC15&gt;=PD$40,PC15&lt;&gt;""),AND(PZ15&gt;=QF$40,PZ15&lt;&gt;""),AND(QE15&gt;=QF$40,QE15&lt;&gt;"")),"P","")</f>
        <v/>
      </c>
      <c r="J15" s="36" t="str">
        <f>IF(AND(I15="P",H15=""),"No DD",IF(OR(AND(AU15&gt;=AY$39,AV15&gt;=AY$43,AU15&lt;&gt;"",AQ15=""),AND(BX15&gt;=CB$39,BY15&gt;=CB$43,BX15&lt;&gt;"",BT15=""),AND(DA15&gt;=DE$39,DB15&gt;=DE$43,DA15&lt;&gt;"",CW15=""),AND(EF15&gt;=EJ$39,EG15&gt;=EJ$43,EF15&lt;&gt;""),AND(FH15&gt;=FL$39,FI15&gt;=FL$43,FH15&lt;&gt;""),AND(GJ15&gt;=GN$39,GK15&gt;=GN$43,GJ15&lt;&gt;""),AND(HL15&gt;=HP$39,HM15&gt;=HP$43,HL15&lt;&gt;""),AND(IN15&gt;=IR$39,IO15&gt;=IR$43,IN15&lt;&gt;""),AND(JP15&gt;=JT$39,JQ15&gt;=JT$43,JP15&lt;&gt;""),AND(KR15&gt;=KV$39,KS15&gt;=KV$43,KR15&lt;&gt;""),AND(LT15&gt;=LX$39,LU15&gt;=LX$43,LT15&lt;&gt;""),AND(MV15&gt;=MZ$39,MW15&gt;=MZ$43,MV15&lt;&gt;""),AND(NX15&gt;=OB$39,NY15&gt;=OB$43,NX15&lt;&gt;""),AND(OZ15&gt;=PD$39,PA15&gt;=PD$43,OZ15&lt;&gt;""),AND(QB15&gt;=QF$39,QC15&gt;=QF$43,QB15&lt;&gt;"")),"Merit",IF(OR(AND(AU15&gt;=AY$38,AV15&gt;=AY$42,AU15&lt;&gt;"",AQ15=""),AND(BX15&gt;=CB$38,BY15&gt;=CB$42,BX15&lt;&gt;"",BT15=""),AND(DA15&gt;=DE$38,DB15&gt;=DE$42,DA15&lt;&gt;"",CW15=""),AND(EF15&gt;=EJ$38,EG15&gt;=EJ$42,EF15&lt;&gt;""),AND(FH15&gt;=FL$38,FI15&gt;=FL$42,FH15&lt;&gt;""),AND(GJ15&gt;=GN$38,GK15&gt;=GN$42,GJ15&lt;&gt;""),AND(HL15&gt;=HP$38,HM15&gt;=HP$42,HL15&lt;&gt;""),AND(IN15&gt;=IR$38,IO15&gt;=IR$42,IN15&lt;&gt;""),AND(JP15&gt;=JT$38,JQ15&gt;=JT$42,JP15&lt;&gt;""),AND(KR15&gt;=KV$38,KS15&gt;=KV$42,KR15&lt;&gt;""),AND(LT15&gt;=LX$38,LU15&gt;=LX$42,LT15&lt;&gt;""),AND(MV15&gt;=MZ$38,MW15&gt;=MZ$42,MV15&lt;&gt;""),AND(NX15&gt;=OB$38,NY15&gt;=OB$42,NX15&lt;&gt;""),AND(OZ15&gt;=PD$38,PA15&gt;=PD$42,OZ15&lt;&gt;""),AND(QB15&gt;=QF$38,QC15&gt;=QF$42,QB15&lt;&gt;"")),"Excellence",IF(K15="P","Worlds Team",IF(H15="P","National Team","")))))</f>
        <v/>
      </c>
      <c r="K15" s="3" t="str">
        <f>IF(OR(AND(AU15&gt;=AY$37,AV15&gt;=AY$41,AU15&lt;&gt;"",AQ15=""),AND(BX15&gt;=CB$37,BY15&gt;=CB$41,BX15&lt;&gt;"",BT15=""),AND(DA15&gt;=DE$37,DB15&gt;=DE$41,DA15&lt;&gt;"",CW15=""),AND(EF15&gt;=EJ$37,EG15&gt;=EJ$41,EF15&lt;&gt;""),AND(FH15&gt;=FL$37,FI15&gt;=FL$41,FH15&lt;&gt;""),AND(GJ15&gt;=GN$37,GK15&gt;=GN$41,GJ15&lt;&gt;""),AND(HL15&gt;=HP$37,HM15&gt;=HP$41,HL15&lt;&gt;""),AND(IN15&gt;=IR$37,IO15&gt;=IR$41,IN15&lt;&gt;""),AND(JP15&gt;=JT$37,JQ15&gt;=JT$41,JP15&lt;&gt;""),AND(KR15&gt;=KV$37,KS15&gt;=KV$41,KR15&lt;&gt;""),AND(LT15&gt;=LX$37,LU15&gt;=LX$41,LT15&lt;&gt;""),AND(MV15&gt;=MZ$37,MW15&gt;=MZ$41,MV15&lt;&gt;""),AND(NX15&gt;=OB$37,NY15&gt;=OB$41,NX15&lt;&gt;""),AND(OZ15&gt;=PD$37,PA15&gt;=PD$41,OZ15&lt;&gt;""),AND(QB15&gt;=QF$37,QC15&gt;=QF$41,QB15&lt;&gt;"")),"P","")</f>
        <v/>
      </c>
      <c r="L15" s="8">
        <f>IF(COUNT(AS15,BV15,CY15)&gt;0,LARGE((AS15,BV15,CY15),1),0)</f>
        <v>42.6</v>
      </c>
      <c r="M15" s="8" t="str">
        <f>IF(L15=0,"",IF(L15=CY15,$CC$1,IF(L15=BV15,$AZ$1,IF(L15=AS15,$W$1,""))))</f>
        <v>2024 Elite Canada</v>
      </c>
      <c r="N15" s="8">
        <f>IF(COUNT(AS15,BV15,CY15)&gt;1,LARGE((AS15,BV15,CY15),2),0)</f>
        <v>39.000000000000007</v>
      </c>
      <c r="O15" s="8" t="str">
        <f>IF(N15=0,"",IF(N15=CY15,$CC$1,IF(N15=BV15,$AZ$1,IF(N15=AS15,$W$1,""))))</f>
        <v>2024 Nationals</v>
      </c>
      <c r="P15" s="8">
        <f>IF(COUNT(AT15,BW15,CZ15)&gt;0,LARGE((AT15,BW15,CZ15),1),0)</f>
        <v>21.8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44.3</v>
      </c>
      <c r="S15" s="8" t="str">
        <f>IF(R15=0,"",IF(R15=DD15,$CC$1,IF(R15=CA15,$AZ$1,IF(R15=AX15,$W$1,""))))</f>
        <v>2024 Elite Canada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>
        <v>18.100000000000001</v>
      </c>
      <c r="BA15" s="18">
        <v>3.2</v>
      </c>
      <c r="BB15" s="18">
        <v>0.2</v>
      </c>
      <c r="BC15" s="18">
        <v>0</v>
      </c>
      <c r="BD15" s="18">
        <v>18.600000000000001</v>
      </c>
      <c r="BE15" s="18">
        <v>3.1</v>
      </c>
      <c r="BF15" s="18">
        <v>0.2</v>
      </c>
      <c r="BG15" s="18">
        <v>0</v>
      </c>
      <c r="BH15" s="18">
        <v>18.5</v>
      </c>
      <c r="BI15" s="18">
        <v>3.3</v>
      </c>
      <c r="BJ15" s="18">
        <v>0</v>
      </c>
      <c r="BK15" s="18">
        <v>0</v>
      </c>
      <c r="BL15" s="18">
        <v>18.5</v>
      </c>
      <c r="BM15" s="18">
        <v>3.2</v>
      </c>
      <c r="BN15" s="18">
        <v>0</v>
      </c>
      <c r="BO15" s="18">
        <v>0</v>
      </c>
      <c r="BP15" s="18">
        <v>19.100000000000001</v>
      </c>
      <c r="BQ15" s="18">
        <v>3.5</v>
      </c>
      <c r="BR15" s="18">
        <v>0</v>
      </c>
      <c r="BS15" s="18">
        <v>0</v>
      </c>
      <c r="BT15" s="28"/>
      <c r="BU15" s="11">
        <f>IF(SUM(BA15,BE15)&gt;0,SUM(BA15,BE15),"")</f>
        <v>6.3000000000000007</v>
      </c>
      <c r="BV15" s="11">
        <f>IF(SUM(AZ15:BA15,BC15:BE15,BG15)-BB15-BF15&gt;0,SUM(AZ15:BA15,BC15:BE15,BG15)-BB15-BF15,"")</f>
        <v>42.6</v>
      </c>
      <c r="BW15" s="11">
        <f>IF(SUM(BH15:BI15,BK15)-BJ15&gt;0,SUM(BH15:BI15,BK15)-BJ15,"")</f>
        <v>21.8</v>
      </c>
      <c r="BX15" s="11">
        <f>IF(SUM(BA15,BE15,BI15)&gt;0,SUM(BA15,BE15,BI15),"")</f>
        <v>9.6000000000000014</v>
      </c>
      <c r="BY15" s="11">
        <f>IF(SUM(BV15,BW15)&gt;0,SUM(BV15,BW15),"")</f>
        <v>64.400000000000006</v>
      </c>
      <c r="BZ15" s="11">
        <f>IF(SUM(BM15,BQ15)&gt;0,SUM(BM15,BQ15),"")</f>
        <v>6.7</v>
      </c>
      <c r="CA15" s="11">
        <f>IF(SUM(BL15:BM15,BO15:BQ15,BS15)-SUM(BN15,BR15)&gt;0,SUM(BL15:BM15,BO15:BQ15,BS15)-SUM(BN15,BR15),"")</f>
        <v>44.3</v>
      </c>
      <c r="CB15" s="11">
        <f>IF(SUM(BV15,BW15,CA15)&gt;0,SUM(BV15,BW15,CA15),"")</f>
        <v>108.7</v>
      </c>
      <c r="CC15" s="19">
        <v>18.399999999999999</v>
      </c>
      <c r="CD15" s="19">
        <v>2.7</v>
      </c>
      <c r="CE15" s="19">
        <v>0.9</v>
      </c>
      <c r="CF15" s="19">
        <v>0</v>
      </c>
      <c r="CG15" s="19">
        <v>18.600000000000001</v>
      </c>
      <c r="CH15" s="19">
        <v>1.2</v>
      </c>
      <c r="CI15" s="19">
        <v>1</v>
      </c>
      <c r="CJ15" s="19">
        <v>0</v>
      </c>
      <c r="CK15" s="19">
        <v>18.600000000000001</v>
      </c>
      <c r="CL15" s="19">
        <v>3.4</v>
      </c>
      <c r="CM15" s="19">
        <v>0.6</v>
      </c>
      <c r="CN15" s="19">
        <v>0</v>
      </c>
      <c r="CO15" s="19"/>
      <c r="CP15" s="19"/>
      <c r="CQ15" s="19"/>
      <c r="CR15" s="19"/>
      <c r="CS15" s="19"/>
      <c r="CT15" s="19"/>
      <c r="CU15" s="19"/>
      <c r="CV15" s="19"/>
      <c r="CW15" s="27"/>
      <c r="CX15" s="40">
        <f>IF(SUM(CD15,CH15)&gt;0,SUM(CD15,CH15),"")</f>
        <v>3.9000000000000004</v>
      </c>
      <c r="CY15" s="40">
        <f>IF(SUM(CC15:CD15,CF15:CH15,CJ15)-CE15-CI15&gt;0,SUM(CC15:CD15,CF15:CH15,CJ15)-CE15-CI15,"")</f>
        <v>39.000000000000007</v>
      </c>
      <c r="CZ15" s="40">
        <f>IF(SUM(CK15:CL15,CN15)-CM15&gt;0,SUM(CK15:CL15,CN15)-CM15,"")</f>
        <v>21.4</v>
      </c>
      <c r="DA15" s="40">
        <f>IF(SUM(CD15,CH15,CL15)&gt;0,SUM(CD15,CH15,CL15),"")</f>
        <v>7.3000000000000007</v>
      </c>
      <c r="DB15" s="40">
        <f>IF(SUM(CY15,CZ15)&gt;0,SUM(CY15,CZ15),"")</f>
        <v>60.400000000000006</v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>
        <f>IF(SUM(CY15,CZ15,DD15)&gt;0,SUM(CY15,CZ15,DD15),"")</f>
        <v>60.400000000000006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18.25</v>
      </c>
      <c r="QH15" s="22">
        <f>IF($CW15="P",CD15,(CD15+BA15)/2)</f>
        <v>2.95</v>
      </c>
      <c r="QI15" s="22">
        <f>IF($CW15="P",CE15,(CE15+BB15)/2)</f>
        <v>0.55000000000000004</v>
      </c>
      <c r="QJ15" s="22">
        <f>IF($CW15="P",CF15,(CF15+BC15)/2)</f>
        <v>0</v>
      </c>
      <c r="QK15" s="22">
        <f>IF($CW15="P",CG15,(CG15+BD15)/2)</f>
        <v>18.600000000000001</v>
      </c>
      <c r="QL15" s="22">
        <f>IF($CW15="P",CH15,(CH15+BE15)/2)</f>
        <v>2.15</v>
      </c>
      <c r="QM15" s="22">
        <f>IF($CW15="P",CI15,(CI15+BF15)/2)</f>
        <v>0.6</v>
      </c>
      <c r="QN15" s="22">
        <f>IF($CW15="P",CJ15,(CJ15+BG15)/2)</f>
        <v>0</v>
      </c>
      <c r="QO15" s="22">
        <f>IF($CW15="P",CK15,(CK15+BH15)/2)</f>
        <v>18.55</v>
      </c>
      <c r="QP15" s="22">
        <f>IF($CW15="P",CL15,(CL15+BI15)/2)</f>
        <v>3.3499999999999996</v>
      </c>
      <c r="QQ15" s="22">
        <f>IF($CW15="P",CM15,(CM15+BJ15)/2)</f>
        <v>0.3</v>
      </c>
      <c r="QR15" s="22">
        <f>IF($CW15="P",CN15,(CN15+BK15)/2)</f>
        <v>0</v>
      </c>
      <c r="QS15" s="22">
        <f>IF($CW15="P",CO15,(CO15+BL15)/2)</f>
        <v>9.25</v>
      </c>
      <c r="QT15" s="22">
        <f>IF($CW15="P",CP15,(CP15+BM15)/2)</f>
        <v>1.6</v>
      </c>
      <c r="QU15" s="22">
        <f>IF($CW15="P",CQ15,(CQ15+BN15)/2)</f>
        <v>0</v>
      </c>
      <c r="QV15" s="22">
        <f>IF($CW15="P",CR15,(CR15+BO15)/2)</f>
        <v>0</v>
      </c>
      <c r="QW15" s="22">
        <f>IF($CW15="P",CS15,(CS15+BP15)/2)</f>
        <v>9.5500000000000007</v>
      </c>
      <c r="QX15" s="22">
        <f>IF($CW15="P",CT15,(CT15+BQ15)/2)</f>
        <v>1.75</v>
      </c>
      <c r="QY15" s="22">
        <f>IF($CW15="P",CU15,(CU15+BR15)/2)</f>
        <v>0</v>
      </c>
      <c r="QZ15" s="22">
        <f>IF($CW15="P",CV15,(CV15+BS15)/2)</f>
        <v>0</v>
      </c>
      <c r="RA15" s="27" t="s">
        <v>46</v>
      </c>
      <c r="RB15" s="40">
        <f>IF(SUM(QH15,QL15)&gt;0,SUM(QH15,QL15),"")</f>
        <v>5.0999999999999996</v>
      </c>
      <c r="RC15" s="40">
        <f>IF(SUM(QG15:QH15,QJ15:QL15,QN15)-QI15-QM15&gt;0,SUM(QG15:QH15,QJ15:QL15,QN15)-QI15-QM15,"")</f>
        <v>40.799999999999997</v>
      </c>
      <c r="RD15" s="40">
        <f>IF(SUM(QO15:QP15,QR15)-QQ15&gt;0,SUM(QO15:QP15,QR15)-QQ15,"")</f>
        <v>21.599999999999998</v>
      </c>
      <c r="RE15" s="40">
        <f>IF(SUM(QH15,QL15,QP15)&gt;0,SUM(QH15,QL15,QP15),"")</f>
        <v>8.4499999999999993</v>
      </c>
      <c r="RF15" s="40">
        <f>IF(SUM(RC15,RD15)&gt;0,SUM(RC15,RD15),"")</f>
        <v>62.399999999999991</v>
      </c>
      <c r="RG15" s="40">
        <f>IF(SUM(QT15,QX15)&gt;0,SUM(QT15,QX15),"")</f>
        <v>3.35</v>
      </c>
      <c r="RH15" s="40">
        <f>IF(SUM(QS15:QT15,QV15:QX15,QZ15)-SUM(QU15,QY15)&gt;0,SUM(QS15:QT15,QV15:QX15,QZ15)-SUM(QU15,QY15),"")</f>
        <v>22.15</v>
      </c>
      <c r="RI15" s="40">
        <f>IF(SUM(RC15,RD15,RH15)&gt;0,SUM(RC15,RD15,RH15),"")</f>
        <v>84.549999999999983</v>
      </c>
    </row>
    <row r="16" spans="1:477" x14ac:dyDescent="0.2">
      <c r="A16" s="4" t="str" cm="1">
        <f t="array" ref="A16">IF(AND(J16&lt;&gt;"",J16&lt;&gt;"No DD"),SUMPRODUCT((J$4:J$34&lt;&gt;"")*(J$4:J$34&lt;&gt;"No DD")*(F$4:F$34&gt;F16))+1,IF(J16="No DD",SUMPRODUCT((J$4:J$34="No DD")*(F$4:F$34&gt;F16))+1+SUMPRODUCT((J$4:J$34&lt;&gt;"")*(J$4:J$34&lt;&gt;"No DD")),""))</f>
        <v/>
      </c>
      <c r="B16" s="4" t="str" cm="1">
        <f t="array" ref="B16">IF(AND(J16&lt;&gt;"",J16&lt;&gt;"No DD",G16=""),SUMPRODUCT((J$4:J$34&lt;&gt;"")*(J$4:J$34&lt;&gt;"No DD")*(G$4:G$34="")*(F$4:F$34&gt;F16))+1,IF(J16="No DD",SUMPRODUCT((J$4:J$34="No DD")*(F$4:F$34&gt;F16)*(G$4:G$34=""))+1+SUMPRODUCT((J$4:J$34&lt;&gt;"")*(G$4:G$34="")*(J$4:J$34&lt;&gt;"No DD")),""))</f>
        <v/>
      </c>
      <c r="C16" s="5" t="s">
        <v>124</v>
      </c>
      <c r="D16" s="4" t="s">
        <v>5</v>
      </c>
      <c r="E16" s="4">
        <v>2005</v>
      </c>
      <c r="F16" s="9">
        <f>SUM(L16:T16)+SUM(L16:P16)*0.0000001+SUM(L16)*0.0000000000001</f>
        <v>146.20001054000443</v>
      </c>
      <c r="G16" s="66"/>
      <c r="H16" s="3" t="str">
        <f>IF(OR(AND(AR16&gt;=AY$36,AS16&gt;=AY$40,AR16&lt;&gt;"",AQ16=""),AND(AW16&gt;=AY$36,AX16&gt;=AY$40,AW16&lt;&gt;"",AQ16=""),AND(BU16&gt;=CB$36,BV16&gt;=CB$40,BU16&lt;&gt;"",BT16=""),AND(BZ16&gt;=CB$36,CA16&gt;=CB$40,BZ16&lt;&gt;"",BT16=""),AND(CX16&gt;=DE$36,CY16&gt;=DE$40,CX16&lt;&gt;"",CW16=""),AND(DC16&gt;=DE$36,DD16&gt;=DE$40,DC16&lt;&gt;""),AND(EC16&gt;=EJ$36,ED16&gt;=EJ$40,EC16&lt;&gt;""),AND(EH16&gt;=EJ$36,EI16&gt;=EJ$40,EH16&lt;&gt;""),AND(FE16&gt;=FL$36,FF16&gt;=FL$40,FE16&lt;&gt;""),AND(FJ16&gt;=FL$36,FK16&gt;=FL$40,FJ16&lt;&gt;""),AND(GG16&gt;=GN$36,GH16&gt;=GN$40,GG16&lt;&gt;""),AND(GL16&gt;=GN$36,GM16&gt;=GN$40,GL16&lt;&gt;""),AND(HI16&gt;=HP$36,HJ16&gt;=HP$40,HI16&lt;&gt;""),AND(HN16&gt;=HP$36,HO16&gt;=HP$40,HN16&lt;&gt;""),AND(IK16&gt;=IR$36,IL16&gt;=IR$40,IK16&lt;&gt;""),AND(IP16&gt;=IR$36,IQ16&gt;=IR$40,IP16&lt;&gt;""),AND(JM16&gt;=JT$36,JN16&gt;=JT$40,JM16&lt;&gt;""),AND(JR16&gt;=JT$36,JS16&gt;=JT$40,JR16&lt;&gt;""),AND(KO16&gt;=KV$36,KP16&gt;=KV$40,KO16&lt;&gt;""),AND(KT16&gt;=KV$36,KU16&gt;=KV$40,KT16&lt;&gt;""),AND(LQ16&gt;=LX$36,LR16&gt;=LX$40,LQ16&lt;&gt;""),AND(LV16&gt;=LX$36,LW16&gt;=LX$40,LV16&lt;&gt;""),AND(MS16&gt;=MZ$36,MT16&gt;=MZ$40,MS16&lt;&gt;""),AND(MX16&gt;=MZ$36,MY16&gt;=MZ$40,MX16&lt;&gt;""),AND(NU16&gt;=OB$36,NV16&gt;=OB$40,NU16&lt;&gt;""),AND(NZ16&gt;=OB$36,OA16&gt;=OB$40,NZ16&lt;&gt;""),AND(OW16&gt;=PD$36,OX16&gt;=PD$40,OW16&lt;&gt;""),AND(PB16&gt;=PD$36,PC16&gt;=PD$40,PB16&lt;&gt;""),AND(PY16&gt;=QF$36,PZ16&gt;=QF$40,PY16&lt;&gt;""),AND(QD16&gt;=QF$36,QE16&gt;=QF$40,QD16&lt;&gt;"")),"P","")</f>
        <v/>
      </c>
      <c r="I16" s="3" t="str">
        <f>IF(OR(AND(AS16&gt;=AY$40,AS16&lt;&gt;"",AQ16=""),AND(AX16&gt;=AY$40,AX16&lt;&gt;"",AQ16=""),AND(BV16&gt;=CB$40,BV16&lt;&gt;"",BT16=""),AND(CA16&gt;=CB$40,CA16&lt;&gt;"",BT16=""),AND(CY16&gt;=DE$40,CY16&lt;&gt;"",CW16=""),AND(DD16&gt;=DE$40,DD16&lt;&gt;"",CW16=""),AND(ED16&gt;=EJ$40,ED16&lt;&gt;""),AND(EI16&gt;=EJ$40,EI16&lt;&gt;""),AND(FF16&gt;=FL$40,FF16&lt;&gt;""),AND(FK16&gt;=FL$40,FK16&lt;&gt;""),AND(GH16&gt;=GN$40,GH16&lt;&gt;""),AND(GM16&gt;=GN$40,GM16&lt;&gt;""),AND(HJ16&gt;=HP$40,HJ16&lt;&gt;""),AND(HO16&gt;=HP$40,HO16&lt;&gt;""),AND(IL16&gt;=IR$40,IL16&lt;&gt;""),AND(IQ16&gt;=IR$40,IQ16&lt;&gt;""),AND(JN16&gt;=JT$40,JN16&lt;&gt;""),AND(JS16&gt;=JT$40,JS16&lt;&gt;""),AND(KP16&gt;=KV$40,KP16&lt;&gt;""),AND(KU16&gt;=KV$40,KU16&lt;&gt;""),AND(LR16&gt;=LX$40,LR16&lt;&gt;""),AND(LW16&gt;=LX$40,LW16&lt;&gt;""),AND(MT16&gt;=MZ$40,MT16&lt;&gt;""),AND(MY16&gt;=MZ$40,MY16&lt;&gt;""),AND(NV16&gt;=OB$40,NV16&lt;&gt;""),AND(OA16&gt;=OB$40,OA16&lt;&gt;""),AND(OX16&gt;=PD$40,OX16&lt;&gt;""),AND(PC16&gt;=PD$40,PC16&lt;&gt;""),AND(PZ16&gt;=QF$40,PZ16&lt;&gt;""),AND(QE16&gt;=QF$40,QE16&lt;&gt;"")),"P","")</f>
        <v/>
      </c>
      <c r="J16" s="36" t="str">
        <f>IF(AND(I16="P",H16=""),"No DD",IF(OR(AND(AU16&gt;=AY$39,AV16&gt;=AY$43,AU16&lt;&gt;"",AQ16=""),AND(BX16&gt;=CB$39,BY16&gt;=CB$43,BX16&lt;&gt;"",BT16=""),AND(DA16&gt;=DE$39,DB16&gt;=DE$43,DA16&lt;&gt;"",CW16=""),AND(EF16&gt;=EJ$39,EG16&gt;=EJ$43,EF16&lt;&gt;""),AND(FH16&gt;=FL$39,FI16&gt;=FL$43,FH16&lt;&gt;""),AND(GJ16&gt;=GN$39,GK16&gt;=GN$43,GJ16&lt;&gt;""),AND(HL16&gt;=HP$39,HM16&gt;=HP$43,HL16&lt;&gt;""),AND(IN16&gt;=IR$39,IO16&gt;=IR$43,IN16&lt;&gt;""),AND(JP16&gt;=JT$39,JQ16&gt;=JT$43,JP16&lt;&gt;""),AND(KR16&gt;=KV$39,KS16&gt;=KV$43,KR16&lt;&gt;""),AND(LT16&gt;=LX$39,LU16&gt;=LX$43,LT16&lt;&gt;""),AND(MV16&gt;=MZ$39,MW16&gt;=MZ$43,MV16&lt;&gt;""),AND(NX16&gt;=OB$39,NY16&gt;=OB$43,NX16&lt;&gt;""),AND(OZ16&gt;=PD$39,PA16&gt;=PD$43,OZ16&lt;&gt;""),AND(QB16&gt;=QF$39,QC16&gt;=QF$43,QB16&lt;&gt;"")),"Merit",IF(OR(AND(AU16&gt;=AY$38,AV16&gt;=AY$42,AU16&lt;&gt;"",AQ16=""),AND(BX16&gt;=CB$38,BY16&gt;=CB$42,BX16&lt;&gt;"",BT16=""),AND(DA16&gt;=DE$38,DB16&gt;=DE$42,DA16&lt;&gt;"",CW16=""),AND(EF16&gt;=EJ$38,EG16&gt;=EJ$42,EF16&lt;&gt;""),AND(FH16&gt;=FL$38,FI16&gt;=FL$42,FH16&lt;&gt;""),AND(GJ16&gt;=GN$38,GK16&gt;=GN$42,GJ16&lt;&gt;""),AND(HL16&gt;=HP$38,HM16&gt;=HP$42,HL16&lt;&gt;""),AND(IN16&gt;=IR$38,IO16&gt;=IR$42,IN16&lt;&gt;""),AND(JP16&gt;=JT$38,JQ16&gt;=JT$42,JP16&lt;&gt;""),AND(KR16&gt;=KV$38,KS16&gt;=KV$42,KR16&lt;&gt;""),AND(LT16&gt;=LX$38,LU16&gt;=LX$42,LT16&lt;&gt;""),AND(MV16&gt;=MZ$38,MW16&gt;=MZ$42,MV16&lt;&gt;""),AND(NX16&gt;=OB$38,NY16&gt;=OB$42,NX16&lt;&gt;""),AND(OZ16&gt;=PD$38,PA16&gt;=PD$42,OZ16&lt;&gt;""),AND(QB16&gt;=QF$38,QC16&gt;=QF$42,QB16&lt;&gt;"")),"Excellence",IF(K16="P","Worlds Team",IF(H16="P","National Team","")))))</f>
        <v/>
      </c>
      <c r="K16" s="3" t="str">
        <f>IF(OR(AND(AU16&gt;=AY$37,AV16&gt;=AY$41,AU16&lt;&gt;"",AQ16=""),AND(BX16&gt;=CB$37,BY16&gt;=CB$41,BX16&lt;&gt;"",BT16=""),AND(DA16&gt;=DE$37,DB16&gt;=DE$41,DA16&lt;&gt;"",CW16=""),AND(EF16&gt;=EJ$37,EG16&gt;=EJ$41,EF16&lt;&gt;""),AND(FH16&gt;=FL$37,FI16&gt;=FL$41,FH16&lt;&gt;""),AND(GJ16&gt;=GN$37,GK16&gt;=GN$41,GJ16&lt;&gt;""),AND(HL16&gt;=HP$37,HM16&gt;=HP$41,HL16&lt;&gt;""),AND(IN16&gt;=IR$37,IO16&gt;=IR$41,IN16&lt;&gt;""),AND(JP16&gt;=JT$37,JQ16&gt;=JT$41,JP16&lt;&gt;""),AND(KR16&gt;=KV$37,KS16&gt;=KV$41,KR16&lt;&gt;""),AND(LT16&gt;=LX$37,LU16&gt;=LX$41,LT16&lt;&gt;""),AND(MV16&gt;=MZ$37,MW16&gt;=MZ$41,MV16&lt;&gt;""),AND(NX16&gt;=OB$37,NY16&gt;=OB$41,NX16&lt;&gt;""),AND(OZ16&gt;=PD$37,PA16&gt;=PD$41,OZ16&lt;&gt;""),AND(QB16&gt;=QF$37,QC16&gt;=QF$41,QB16&lt;&gt;"")),"P","")</f>
        <v/>
      </c>
      <c r="L16" s="8">
        <f>IF(COUNT(AS16,BV16,CY16)&gt;0,LARGE((AS16,BV16,CY16),1),0)</f>
        <v>44.3</v>
      </c>
      <c r="M16" s="8" t="str">
        <f>IF(L16=0,"",IF(L16=CY16,$CC$1,IF(L16=BV16,$AZ$1,IF(L16=AS16,$W$1,""))))</f>
        <v>2023 3rd Domestic Trial</v>
      </c>
      <c r="N16" s="8">
        <f>IF(COUNT(AS16,BV16,CY16)&gt;1,LARGE((AS16,BV16,CY16),2),0)</f>
        <v>41.800000000000004</v>
      </c>
      <c r="O16" s="8" t="str">
        <f>IF(N16=0,"",IF(N16=CY16,$CC$1,IF(N16=BV16,$AZ$1,IF(N16=AS16,$W$1,""))))</f>
        <v>2024 Nationals</v>
      </c>
      <c r="P16" s="8">
        <f>IF(COUNT(AT16,BW16,CZ16)&gt;0,LARGE((AT16,BW16,CZ16),1),0)</f>
        <v>19.3</v>
      </c>
      <c r="Q16" s="8" t="str">
        <f>IF(P16=0,"",IF(P16=CZ16,$CC$1,IF(P16=BW16,$AZ$1,IF(P16=AT16,$W$1,""))))</f>
        <v>2024 Nationals</v>
      </c>
      <c r="R16" s="8">
        <f>IF(MAX(AX16,CA16,DD16)&gt;0,MAX(AX16,CA16,DD16),0)</f>
        <v>40.79999999999999</v>
      </c>
      <c r="S16" s="8" t="str">
        <f>IF(R16=0,"",IF(R16=DD16,$CC$1,IF(R16=CA16,$AZ$1,IF(R16=AX16,$W$1,""))))</f>
        <v>2023 3rd Domestic Trial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18.2</v>
      </c>
      <c r="X16" s="19">
        <v>4.4000000000000004</v>
      </c>
      <c r="Y16" s="19">
        <v>0.8</v>
      </c>
      <c r="Z16" s="19">
        <v>0</v>
      </c>
      <c r="AA16" s="19">
        <v>17.2</v>
      </c>
      <c r="AB16" s="19">
        <v>5.1999999999999993</v>
      </c>
      <c r="AC16" s="19">
        <v>0.2</v>
      </c>
      <c r="AD16" s="19">
        <v>0.3</v>
      </c>
      <c r="AE16" s="19">
        <v>17.5</v>
      </c>
      <c r="AF16" s="19">
        <v>1.2</v>
      </c>
      <c r="AG16" s="19">
        <v>0</v>
      </c>
      <c r="AH16" s="19">
        <v>0</v>
      </c>
      <c r="AI16" s="19">
        <v>18.399999999999999</v>
      </c>
      <c r="AJ16" s="19">
        <v>3.2</v>
      </c>
      <c r="AK16" s="19">
        <v>0.2</v>
      </c>
      <c r="AL16" s="19">
        <v>0</v>
      </c>
      <c r="AM16" s="19">
        <v>17</v>
      </c>
      <c r="AN16" s="19">
        <v>2.4</v>
      </c>
      <c r="AO16" s="19">
        <v>0</v>
      </c>
      <c r="AP16" s="19">
        <v>0</v>
      </c>
      <c r="AQ16" s="27"/>
      <c r="AR16" s="40">
        <f>IF(SUM(X16,AB16)&gt;0,SUM(X16,AB16),"")</f>
        <v>9.6</v>
      </c>
      <c r="AS16" s="40">
        <f>IF(SUM(W16:X16,Z16:AB16,AD16)-Y16-AC16&gt;0,SUM(W16:X16,Z16:AB16,AD16)-Y16-AC16,"")</f>
        <v>44.3</v>
      </c>
      <c r="AT16" s="40">
        <f>IF(SUM(AE16:AF16,AH16)-AG16&gt;0,SUM(AE16:AF16,AH16)-AG16,"")</f>
        <v>18.7</v>
      </c>
      <c r="AU16" s="40">
        <f>IF(SUM(X16,AB16,AF16)&gt;0,SUM(X16,AB16,AF16),"")</f>
        <v>10.799999999999999</v>
      </c>
      <c r="AV16" s="40">
        <f>IF(SUM(AS16,AT16)&gt;0,SUM(AS16,AT16),"")</f>
        <v>63</v>
      </c>
      <c r="AW16" s="40">
        <f>IF(SUM(AJ16,AN16)&gt;0,SUM(AJ16,AN16),"")</f>
        <v>5.6</v>
      </c>
      <c r="AX16" s="40">
        <f>IF(SUM(AI16:AJ16,AL16:AN16,AP16)-SUM(AK16,AO16)&gt;0,SUM(AI16:AJ16,AL16:AN16,AP16)-SUM(AK16,AO16),"")</f>
        <v>40.79999999999999</v>
      </c>
      <c r="AY16" s="40">
        <f>IF(SUM(AS16,AT16,AX16)&gt;0,SUM(AS16,AT16,AX16),"")</f>
        <v>103.79999999999998</v>
      </c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28"/>
      <c r="BU16" s="11" t="str">
        <f>IF(SUM(BA16,BE16)&gt;0,SUM(BA16,BE16),"")</f>
        <v/>
      </c>
      <c r="BV16" s="11" t="str">
        <f>IF(SUM(AZ16:BA16,BC16:BE16,BG16)-BB16-BF16&gt;0,SUM(AZ16:BA16,BC16:BE16,BG16)-BB16-BF16,"")</f>
        <v/>
      </c>
      <c r="BW16" s="11" t="str">
        <f>IF(SUM(BH16:BI16,BK16)-BJ16&gt;0,SUM(BH16:BI16,BK16)-BJ16,"")</f>
        <v/>
      </c>
      <c r="BX16" s="11" t="str">
        <f>IF(SUM(BA16,BE16,BI16)&gt;0,SUM(BA16,BE16,BI16),"")</f>
        <v/>
      </c>
      <c r="BY16" s="11" t="str">
        <f>IF(SUM(BV16,BW16)&gt;0,SUM(BV16,BW16),"")</f>
        <v/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 t="str">
        <f>IF(SUM(BV16,BW16,CA16)&gt;0,SUM(BV16,BW16,CA16),"")</f>
        <v/>
      </c>
      <c r="CC16" s="19">
        <v>18</v>
      </c>
      <c r="CD16" s="19">
        <v>4.4000000000000004</v>
      </c>
      <c r="CE16" s="19">
        <v>0</v>
      </c>
      <c r="CF16" s="19">
        <v>0</v>
      </c>
      <c r="CG16" s="19">
        <v>17.8</v>
      </c>
      <c r="CH16" s="19">
        <v>2.4</v>
      </c>
      <c r="CI16" s="19">
        <v>0.8</v>
      </c>
      <c r="CJ16" s="19">
        <v>0</v>
      </c>
      <c r="CK16" s="19">
        <v>17.100000000000001</v>
      </c>
      <c r="CL16" s="19">
        <v>2.4</v>
      </c>
      <c r="CM16" s="19">
        <v>0.2</v>
      </c>
      <c r="CN16" s="19">
        <v>0</v>
      </c>
      <c r="CO16" s="19"/>
      <c r="CP16" s="19"/>
      <c r="CQ16" s="19"/>
      <c r="CR16" s="19"/>
      <c r="CS16" s="19"/>
      <c r="CT16" s="19"/>
      <c r="CU16" s="19"/>
      <c r="CV16" s="19"/>
      <c r="CW16" s="27"/>
      <c r="CX16" s="40">
        <f>IF(SUM(CD16,CH16)&gt;0,SUM(CD16,CH16),"")</f>
        <v>6.8000000000000007</v>
      </c>
      <c r="CY16" s="40">
        <f>IF(SUM(CC16:CD16,CF16:CH16,CJ16)-CE16-CI16&gt;0,SUM(CC16:CD16,CF16:CH16,CJ16)-CE16-CI16,"")</f>
        <v>41.800000000000004</v>
      </c>
      <c r="CZ16" s="40">
        <f>IF(SUM(CK16:CL16,CN16)-CM16&gt;0,SUM(CK16:CL16,CN16)-CM16,"")</f>
        <v>19.3</v>
      </c>
      <c r="DA16" s="40">
        <f>IF(SUM(CD16,CH16,CL16)&gt;0,SUM(CD16,CH16,CL16),"")</f>
        <v>9.2000000000000011</v>
      </c>
      <c r="DB16" s="40">
        <f>IF(SUM(CY16,CZ16)&gt;0,SUM(CY16,CZ16),"")</f>
        <v>61.100000000000009</v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>
        <f>IF(SUM(CY16,CZ16,DD16)&gt;0,SUM(CY16,CZ16,DD16),"")</f>
        <v>61.100000000000009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9</v>
      </c>
      <c r="QH16" s="22">
        <f>IF($CW16="P",CD16,(CD16+BA16)/2)</f>
        <v>2.2000000000000002</v>
      </c>
      <c r="QI16" s="22">
        <f>IF($CW16="P",CE16,(CE16+BB16)/2)</f>
        <v>0</v>
      </c>
      <c r="QJ16" s="22">
        <f>IF($CW16="P",CF16,(CF16+BC16)/2)</f>
        <v>0</v>
      </c>
      <c r="QK16" s="22">
        <f>IF($CW16="P",CG16,(CG16+BD16)/2)</f>
        <v>8.9</v>
      </c>
      <c r="QL16" s="22">
        <f>IF($CW16="P",CH16,(CH16+BE16)/2)</f>
        <v>1.2</v>
      </c>
      <c r="QM16" s="22">
        <f>IF($CW16="P",CI16,(CI16+BF16)/2)</f>
        <v>0.4</v>
      </c>
      <c r="QN16" s="22">
        <f>IF($CW16="P",CJ16,(CJ16+BG16)/2)</f>
        <v>0</v>
      </c>
      <c r="QO16" s="22">
        <f>IF($CW16="P",CK16,(CK16+BH16)/2)</f>
        <v>8.5500000000000007</v>
      </c>
      <c r="QP16" s="22">
        <f>IF($CW16="P",CL16,(CL16+BI16)/2)</f>
        <v>1.2</v>
      </c>
      <c r="QQ16" s="22">
        <f>IF($CW16="P",CM16,(CM16+BJ16)/2)</f>
        <v>0.1</v>
      </c>
      <c r="QR16" s="22">
        <f>IF($CW16="P",CN16,(CN16+BK16)/2)</f>
        <v>0</v>
      </c>
      <c r="QS16" s="22">
        <f>IF($CW16="P",CO16,(CO16+BL16)/2)</f>
        <v>0</v>
      </c>
      <c r="QT16" s="22">
        <f>IF($CW16="P",CP16,(CP16+BM16)/2)</f>
        <v>0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0</v>
      </c>
      <c r="QX16" s="22">
        <f>IF($CW16="P",CT16,(CT16+BQ16)/2)</f>
        <v>0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>
        <f>IF(SUM(QH16,QL16)&gt;0,SUM(QH16,QL16),"")</f>
        <v>3.4000000000000004</v>
      </c>
      <c r="RC16" s="40">
        <f>IF(SUM(QG16:QH16,QJ16:QL16,QN16)-QI16-QM16&gt;0,SUM(QG16:QH16,QJ16:QL16,QN16)-QI16-QM16,"")</f>
        <v>20.900000000000002</v>
      </c>
      <c r="RD16" s="40">
        <f>IF(SUM(QO16:QP16,QR16)-QQ16&gt;0,SUM(QO16:QP16,QR16)-QQ16,"")</f>
        <v>9.65</v>
      </c>
      <c r="RE16" s="40">
        <f>IF(SUM(QH16,QL16,QP16)&gt;0,SUM(QH16,QL16,QP16),"")</f>
        <v>4.6000000000000005</v>
      </c>
      <c r="RF16" s="40">
        <f>IF(SUM(RC16,RD16)&gt;0,SUM(RC16,RD16),"")</f>
        <v>30.550000000000004</v>
      </c>
      <c r="RG16" s="40" t="str">
        <f>IF(SUM(QT16,QX16)&gt;0,SUM(QT16,QX16),"")</f>
        <v/>
      </c>
      <c r="RH16" s="40" t="str">
        <f>IF(SUM(QS16:QT16,QV16:QX16,QZ16)-SUM(QU16,QY16)&gt;0,SUM(QS16:QT16,QV16:QX16,QZ16)-SUM(QU16,QY16),"")</f>
        <v/>
      </c>
      <c r="RI16" s="40">
        <f>IF(SUM(RC16,RD16,RH16)&gt;0,SUM(RC16,RD16,RH16),"")</f>
        <v>30.550000000000004</v>
      </c>
    </row>
    <row r="17" spans="1:477" x14ac:dyDescent="0.2">
      <c r="A17" s="4" t="str" cm="1">
        <f t="array" ref="A17">IF(AND(J17&lt;&gt;"",J17&lt;&gt;"No DD"),SUMPRODUCT((J$4:J$34&lt;&gt;"")*(J$4:J$34&lt;&gt;"No DD")*(F$4:F$34&gt;F17))+1,IF(J17="No DD",SUMPRODUCT((J$4:J$34="No DD")*(F$4:F$34&gt;F17))+1+SUMPRODUCT((J$4:J$34&lt;&gt;"")*(J$4:J$34&lt;&gt;"No DD")),""))</f>
        <v/>
      </c>
      <c r="B17" s="4" t="str" cm="1">
        <f t="array" ref="B17">IF(AND(J17&lt;&gt;"",J17&lt;&gt;"No DD",G17=""),SUMPRODUCT((J$4:J$34&lt;&gt;"")*(J$4:J$34&lt;&gt;"No DD")*(G$4:G$34="")*(F$4:F$34&gt;F17))+1,IF(J17="No DD",SUMPRODUCT((J$4:J$34="No DD")*(F$4:F$34&gt;F17)*(G$4:G$34=""))+1+SUMPRODUCT((J$4:J$34&lt;&gt;"")*(G$4:G$34="")*(J$4:J$34&lt;&gt;"No DD")),""))</f>
        <v/>
      </c>
      <c r="C17" s="5" t="s">
        <v>128</v>
      </c>
      <c r="D17" s="4" t="s">
        <v>4</v>
      </c>
      <c r="E17" s="4">
        <v>2005</v>
      </c>
      <c r="F17" s="9">
        <f>SUM(L17:T17)+SUM(L17:P17)*0.0000001+SUM(L17)*0.0000000000001</f>
        <v>146.20001029000423</v>
      </c>
      <c r="G17" s="66"/>
      <c r="H17" s="3" t="str">
        <f>IF(OR(AND(AR17&gt;=AY$36,AS17&gt;=AY$40,AR17&lt;&gt;"",AQ17=""),AND(AW17&gt;=AY$36,AX17&gt;=AY$40,AW17&lt;&gt;"",AQ17=""),AND(BU17&gt;=CB$36,BV17&gt;=CB$40,BU17&lt;&gt;"",BT17=""),AND(BZ17&gt;=CB$36,CA17&gt;=CB$40,BZ17&lt;&gt;"",BT17=""),AND(CX17&gt;=DE$36,CY17&gt;=DE$40,CX17&lt;&gt;"",CW17=""),AND(DC17&gt;=DE$36,DD17&gt;=DE$40,DC17&lt;&gt;""),AND(EC17&gt;=EJ$36,ED17&gt;=EJ$40,EC17&lt;&gt;""),AND(EH17&gt;=EJ$36,EI17&gt;=EJ$40,EH17&lt;&gt;""),AND(FE17&gt;=FL$36,FF17&gt;=FL$40,FE17&lt;&gt;""),AND(FJ17&gt;=FL$36,FK17&gt;=FL$40,FJ17&lt;&gt;""),AND(GG17&gt;=GN$36,GH17&gt;=GN$40,GG17&lt;&gt;""),AND(GL17&gt;=GN$36,GM17&gt;=GN$40,GL17&lt;&gt;""),AND(HI17&gt;=HP$36,HJ17&gt;=HP$40,HI17&lt;&gt;""),AND(HN17&gt;=HP$36,HO17&gt;=HP$40,HN17&lt;&gt;""),AND(IK17&gt;=IR$36,IL17&gt;=IR$40,IK17&lt;&gt;""),AND(IP17&gt;=IR$36,IQ17&gt;=IR$40,IP17&lt;&gt;""),AND(JM17&gt;=JT$36,JN17&gt;=JT$40,JM17&lt;&gt;""),AND(JR17&gt;=JT$36,JS17&gt;=JT$40,JR17&lt;&gt;""),AND(KO17&gt;=KV$36,KP17&gt;=KV$40,KO17&lt;&gt;""),AND(KT17&gt;=KV$36,KU17&gt;=KV$40,KT17&lt;&gt;""),AND(LQ17&gt;=LX$36,LR17&gt;=LX$40,LQ17&lt;&gt;""),AND(LV17&gt;=LX$36,LW17&gt;=LX$40,LV17&lt;&gt;""),AND(MS17&gt;=MZ$36,MT17&gt;=MZ$40,MS17&lt;&gt;""),AND(MX17&gt;=MZ$36,MY17&gt;=MZ$40,MX17&lt;&gt;""),AND(NU17&gt;=OB$36,NV17&gt;=OB$40,NU17&lt;&gt;""),AND(NZ17&gt;=OB$36,OA17&gt;=OB$40,NZ17&lt;&gt;""),AND(OW17&gt;=PD$36,OX17&gt;=PD$40,OW17&lt;&gt;""),AND(PB17&gt;=PD$36,PC17&gt;=PD$40,PB17&lt;&gt;""),AND(PY17&gt;=QF$36,PZ17&gt;=QF$40,PY17&lt;&gt;""),AND(QD17&gt;=QF$36,QE17&gt;=QF$40,QD17&lt;&gt;"")),"P","")</f>
        <v/>
      </c>
      <c r="I17" s="3" t="str">
        <f>IF(OR(AND(AS17&gt;=AY$40,AS17&lt;&gt;"",AQ17=""),AND(AX17&gt;=AY$40,AX17&lt;&gt;"",AQ17=""),AND(BV17&gt;=CB$40,BV17&lt;&gt;"",BT17=""),AND(CA17&gt;=CB$40,CA17&lt;&gt;"",BT17=""),AND(CY17&gt;=DE$40,CY17&lt;&gt;"",CW17=""),AND(DD17&gt;=DE$40,DD17&lt;&gt;"",CW17=""),AND(ED17&gt;=EJ$40,ED17&lt;&gt;""),AND(EI17&gt;=EJ$40,EI17&lt;&gt;""),AND(FF17&gt;=FL$40,FF17&lt;&gt;""),AND(FK17&gt;=FL$40,FK17&lt;&gt;""),AND(GH17&gt;=GN$40,GH17&lt;&gt;""),AND(GM17&gt;=GN$40,GM17&lt;&gt;""),AND(HJ17&gt;=HP$40,HJ17&lt;&gt;""),AND(HO17&gt;=HP$40,HO17&lt;&gt;""),AND(IL17&gt;=IR$40,IL17&lt;&gt;""),AND(IQ17&gt;=IR$40,IQ17&lt;&gt;""),AND(JN17&gt;=JT$40,JN17&lt;&gt;""),AND(JS17&gt;=JT$40,JS17&lt;&gt;""),AND(KP17&gt;=KV$40,KP17&lt;&gt;""),AND(KU17&gt;=KV$40,KU17&lt;&gt;""),AND(LR17&gt;=LX$40,LR17&lt;&gt;""),AND(LW17&gt;=LX$40,LW17&lt;&gt;""),AND(MT17&gt;=MZ$40,MT17&lt;&gt;""),AND(MY17&gt;=MZ$40,MY17&lt;&gt;""),AND(NV17&gt;=OB$40,NV17&lt;&gt;""),AND(OA17&gt;=OB$40,OA17&lt;&gt;""),AND(OX17&gt;=PD$40,OX17&lt;&gt;""),AND(PC17&gt;=PD$40,PC17&lt;&gt;""),AND(PZ17&gt;=QF$40,PZ17&lt;&gt;""),AND(QE17&gt;=QF$40,QE17&lt;&gt;"")),"P","")</f>
        <v/>
      </c>
      <c r="J17" s="36" t="str">
        <f>IF(AND(I17="P",H17=""),"No DD",IF(OR(AND(AU17&gt;=AY$39,AV17&gt;=AY$43,AU17&lt;&gt;"",AQ17=""),AND(BX17&gt;=CB$39,BY17&gt;=CB$43,BX17&lt;&gt;"",BT17=""),AND(DA17&gt;=DE$39,DB17&gt;=DE$43,DA17&lt;&gt;"",CW17=""),AND(EF17&gt;=EJ$39,EG17&gt;=EJ$43,EF17&lt;&gt;""),AND(FH17&gt;=FL$39,FI17&gt;=FL$43,FH17&lt;&gt;""),AND(GJ17&gt;=GN$39,GK17&gt;=GN$43,GJ17&lt;&gt;""),AND(HL17&gt;=HP$39,HM17&gt;=HP$43,HL17&lt;&gt;""),AND(IN17&gt;=IR$39,IO17&gt;=IR$43,IN17&lt;&gt;""),AND(JP17&gt;=JT$39,JQ17&gt;=JT$43,JP17&lt;&gt;""),AND(KR17&gt;=KV$39,KS17&gt;=KV$43,KR17&lt;&gt;""),AND(LT17&gt;=LX$39,LU17&gt;=LX$43,LT17&lt;&gt;""),AND(MV17&gt;=MZ$39,MW17&gt;=MZ$43,MV17&lt;&gt;""),AND(NX17&gt;=OB$39,NY17&gt;=OB$43,NX17&lt;&gt;""),AND(OZ17&gt;=PD$39,PA17&gt;=PD$43,OZ17&lt;&gt;""),AND(QB17&gt;=QF$39,QC17&gt;=QF$43,QB17&lt;&gt;"")),"Merit",IF(OR(AND(AU17&gt;=AY$38,AV17&gt;=AY$42,AU17&lt;&gt;"",AQ17=""),AND(BX17&gt;=CB$38,BY17&gt;=CB$42,BX17&lt;&gt;"",BT17=""),AND(DA17&gt;=DE$38,DB17&gt;=DE$42,DA17&lt;&gt;"",CW17=""),AND(EF17&gt;=EJ$38,EG17&gt;=EJ$42,EF17&lt;&gt;""),AND(FH17&gt;=FL$38,FI17&gt;=FL$42,FH17&lt;&gt;""),AND(GJ17&gt;=GN$38,GK17&gt;=GN$42,GJ17&lt;&gt;""),AND(HL17&gt;=HP$38,HM17&gt;=HP$42,HL17&lt;&gt;""),AND(IN17&gt;=IR$38,IO17&gt;=IR$42,IN17&lt;&gt;""),AND(JP17&gt;=JT$38,JQ17&gt;=JT$42,JP17&lt;&gt;""),AND(KR17&gt;=KV$38,KS17&gt;=KV$42,KR17&lt;&gt;""),AND(LT17&gt;=LX$38,LU17&gt;=LX$42,LT17&lt;&gt;""),AND(MV17&gt;=MZ$38,MW17&gt;=MZ$42,MV17&lt;&gt;""),AND(NX17&gt;=OB$38,NY17&gt;=OB$42,NX17&lt;&gt;""),AND(OZ17&gt;=PD$38,PA17&gt;=PD$42,OZ17&lt;&gt;""),AND(QB17&gt;=QF$38,QC17&gt;=QF$42,QB17&lt;&gt;"")),"Excellence",IF(K17="P","Worlds Team",IF(H17="P","National Team","")))))</f>
        <v/>
      </c>
      <c r="K17" s="3" t="str">
        <f>IF(OR(AND(AU17&gt;=AY$37,AV17&gt;=AY$41,AU17&lt;&gt;"",AQ17=""),AND(BX17&gt;=CB$37,BY17&gt;=CB$41,BX17&lt;&gt;"",BT17=""),AND(DA17&gt;=DE$37,DB17&gt;=DE$41,DA17&lt;&gt;"",CW17=""),AND(EF17&gt;=EJ$37,EG17&gt;=EJ$41,EF17&lt;&gt;""),AND(FH17&gt;=FL$37,FI17&gt;=FL$41,FH17&lt;&gt;""),AND(GJ17&gt;=GN$37,GK17&gt;=GN$41,GJ17&lt;&gt;""),AND(HL17&gt;=HP$37,HM17&gt;=HP$41,HL17&lt;&gt;""),AND(IN17&gt;=IR$37,IO17&gt;=IR$41,IN17&lt;&gt;""),AND(JP17&gt;=JT$37,JQ17&gt;=JT$41,JP17&lt;&gt;""),AND(KR17&gt;=KV$37,KS17&gt;=KV$41,KR17&lt;&gt;""),AND(LT17&gt;=LX$37,LU17&gt;=LX$41,LT17&lt;&gt;""),AND(MV17&gt;=MZ$37,MW17&gt;=MZ$41,MV17&lt;&gt;""),AND(NX17&gt;=OB$37,NY17&gt;=OB$41,NX17&lt;&gt;""),AND(OZ17&gt;=PD$37,PA17&gt;=PD$41,OZ17&lt;&gt;""),AND(QB17&gt;=QF$37,QC17&gt;=QF$41,QB17&lt;&gt;"")),"P","")</f>
        <v/>
      </c>
      <c r="L17" s="8">
        <f>IF(COUNT(AS17,BV17,CY17)&gt;0,LARGE((AS17,BV17,CY17),1),0)</f>
        <v>42.3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38.899999999999991</v>
      </c>
      <c r="O17" s="8" t="str">
        <f>IF(N17=0,"",IF(N17=CY17,$CC$1,IF(N17=BV17,$AZ$1,IF(N17=AS17,$W$1,""))))</f>
        <v>2024 Nationals</v>
      </c>
      <c r="P17" s="8">
        <f>IF(COUNT(AT17,BW17,CZ17)&gt;0,LARGE((AT17,BW17,CZ17),1),0)</f>
        <v>21.7</v>
      </c>
      <c r="Q17" s="8" t="str">
        <f>IF(P17=0,"",IF(P17=CZ17,$CC$1,IF(P17=BW17,$AZ$1,IF(P17=AT17,$W$1,""))))</f>
        <v>2024 Nationals</v>
      </c>
      <c r="R17" s="8">
        <f>IF(MAX(AX17,CA17,DD17)&gt;0,MAX(AX17,CA17,DD17),0)</f>
        <v>43.300000000000004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 t="str">
        <f>IF(SUM(X17,AB17)&gt;0,SUM(X17,AB17),"")</f>
        <v/>
      </c>
      <c r="AS17" s="40" t="str">
        <f>IF(SUM(W17:X17,Z17:AB17,AD17)-Y17-AC17&gt;0,SUM(W17:X17,Z17:AB17,AD17)-Y17-AC17,"")</f>
        <v/>
      </c>
      <c r="AT17" s="40" t="str">
        <f>IF(SUM(AE17:AF17,AH17)-AG17&gt;0,SUM(AE17:AF17,AH17)-AG17,"")</f>
        <v/>
      </c>
      <c r="AU17" s="40" t="str">
        <f>IF(SUM(X17,AB17,AF17)&gt;0,SUM(X17,AB17,AF17),"")</f>
        <v/>
      </c>
      <c r="AV17" s="40" t="str">
        <f>IF(SUM(AS17,AT17)&gt;0,SUM(AS17,AT17),"")</f>
        <v/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 t="str">
        <f>IF(SUM(AS17,AT17,AX17)&gt;0,SUM(AS17,AT17,AX17),"")</f>
        <v/>
      </c>
      <c r="AZ17" s="18">
        <v>18.2</v>
      </c>
      <c r="BA17" s="18">
        <v>3.3</v>
      </c>
      <c r="BB17" s="18">
        <v>0.6</v>
      </c>
      <c r="BC17" s="18">
        <v>0</v>
      </c>
      <c r="BD17" s="18">
        <v>18.399999999999999</v>
      </c>
      <c r="BE17" s="18">
        <v>3.2</v>
      </c>
      <c r="BF17" s="18">
        <v>0.2</v>
      </c>
      <c r="BG17" s="18">
        <v>0</v>
      </c>
      <c r="BH17" s="18">
        <v>16.8</v>
      </c>
      <c r="BI17" s="18">
        <v>3.5</v>
      </c>
      <c r="BJ17" s="18">
        <v>0.2</v>
      </c>
      <c r="BK17" s="18">
        <v>0</v>
      </c>
      <c r="BL17" s="18">
        <v>18.8</v>
      </c>
      <c r="BM17" s="18">
        <v>3.5</v>
      </c>
      <c r="BN17" s="18">
        <v>0.2</v>
      </c>
      <c r="BO17" s="18">
        <v>0</v>
      </c>
      <c r="BP17" s="18">
        <v>18.2</v>
      </c>
      <c r="BQ17" s="18">
        <v>3.2</v>
      </c>
      <c r="BR17" s="18">
        <v>0.2</v>
      </c>
      <c r="BS17" s="18">
        <v>0</v>
      </c>
      <c r="BT17" s="28"/>
      <c r="BU17" s="11">
        <f>IF(SUM(BA17,BE17)&gt;0,SUM(BA17,BE17),"")</f>
        <v>6.5</v>
      </c>
      <c r="BV17" s="11">
        <f>IF(SUM(AZ17:BA17,BC17:BE17,BG17)-BB17-BF17&gt;0,SUM(AZ17:BA17,BC17:BE17,BG17)-BB17-BF17,"")</f>
        <v>42.3</v>
      </c>
      <c r="BW17" s="11">
        <f>IF(SUM(BH17:BI17,BK17)-BJ17&gt;0,SUM(BH17:BI17,BK17)-BJ17,"")</f>
        <v>20.100000000000001</v>
      </c>
      <c r="BX17" s="11">
        <f>IF(SUM(BA17,BE17,BI17)&gt;0,SUM(BA17,BE17,BI17),"")</f>
        <v>10</v>
      </c>
      <c r="BY17" s="11">
        <f>IF(SUM(BV17,BW17)&gt;0,SUM(BV17,BW17),"")</f>
        <v>62.4</v>
      </c>
      <c r="BZ17" s="11">
        <f>IF(SUM(BM17,BQ17)&gt;0,SUM(BM17,BQ17),"")</f>
        <v>6.7</v>
      </c>
      <c r="CA17" s="11">
        <f>IF(SUM(BL17:BM17,BO17:BQ17,BS17)-SUM(BN17,BR17)&gt;0,SUM(BL17:BM17,BO17:BQ17,BS17)-SUM(BN17,BR17),"")</f>
        <v>43.300000000000004</v>
      </c>
      <c r="CB17" s="11">
        <f>IF(SUM(BV17,BW17,CA17)&gt;0,SUM(BV17,BW17,CA17),"")</f>
        <v>105.7</v>
      </c>
      <c r="CC17" s="19">
        <v>17.8</v>
      </c>
      <c r="CD17" s="19">
        <v>2.9</v>
      </c>
      <c r="CE17" s="19">
        <v>0.1</v>
      </c>
      <c r="CF17" s="19">
        <v>0</v>
      </c>
      <c r="CG17" s="19">
        <v>17.399999999999999</v>
      </c>
      <c r="CH17" s="19">
        <v>0.9</v>
      </c>
      <c r="CI17" s="19">
        <v>0</v>
      </c>
      <c r="CJ17" s="19">
        <v>0</v>
      </c>
      <c r="CK17" s="19">
        <v>18.399999999999999</v>
      </c>
      <c r="CL17" s="19">
        <v>3.5</v>
      </c>
      <c r="CM17" s="19">
        <v>0.2</v>
      </c>
      <c r="CN17" s="19">
        <v>0</v>
      </c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>IF(SUM(CD17,CH17)&gt;0,SUM(CD17,CH17),"")</f>
        <v>3.8</v>
      </c>
      <c r="CY17" s="40">
        <f>IF(SUM(CC17:CD17,CF17:CH17,CJ17)-CE17-CI17&gt;0,SUM(CC17:CD17,CF17:CH17,CJ17)-CE17-CI17,"")</f>
        <v>38.899999999999991</v>
      </c>
      <c r="CZ17" s="40">
        <f>IF(SUM(CK17:CL17,CN17)-CM17&gt;0,SUM(CK17:CL17,CN17)-CM17,"")</f>
        <v>21.7</v>
      </c>
      <c r="DA17" s="40">
        <f>IF(SUM(CD17,CH17,CL17)&gt;0,SUM(CD17,CH17,CL17),"")</f>
        <v>7.3</v>
      </c>
      <c r="DB17" s="40">
        <f>IF(SUM(CY17,CZ17)&gt;0,SUM(CY17,CZ17),"")</f>
        <v>60.599999999999994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60.599999999999994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18</v>
      </c>
      <c r="QH17" s="22">
        <f>IF($CW17="P",CD17,(CD17+BA17)/2)</f>
        <v>3.0999999999999996</v>
      </c>
      <c r="QI17" s="22">
        <f>IF($CW17="P",CE17,(CE17+BB17)/2)</f>
        <v>0.35</v>
      </c>
      <c r="QJ17" s="22">
        <f>IF($CW17="P",CF17,(CF17+BC17)/2)</f>
        <v>0</v>
      </c>
      <c r="QK17" s="22">
        <f>IF($CW17="P",CG17,(CG17+BD17)/2)</f>
        <v>17.899999999999999</v>
      </c>
      <c r="QL17" s="22">
        <f>IF($CW17="P",CH17,(CH17+BE17)/2)</f>
        <v>2.0500000000000003</v>
      </c>
      <c r="QM17" s="22">
        <f>IF($CW17="P",CI17,(CI17+BF17)/2)</f>
        <v>0.1</v>
      </c>
      <c r="QN17" s="22">
        <f>IF($CW17="P",CJ17,(CJ17+BG17)/2)</f>
        <v>0</v>
      </c>
      <c r="QO17" s="22">
        <f>IF($CW17="P",CK17,(CK17+BH17)/2)</f>
        <v>17.600000000000001</v>
      </c>
      <c r="QP17" s="22">
        <f>IF($CW17="P",CL17,(CL17+BI17)/2)</f>
        <v>3.5</v>
      </c>
      <c r="QQ17" s="22">
        <f>IF($CW17="P",CM17,(CM17+BJ17)/2)</f>
        <v>0.2</v>
      </c>
      <c r="QR17" s="22">
        <f>IF($CW17="P",CN17,(CN17+BK17)/2)</f>
        <v>0</v>
      </c>
      <c r="QS17" s="22">
        <f>IF($CW17="P",CO17,(CO17+BL17)/2)</f>
        <v>9.4</v>
      </c>
      <c r="QT17" s="22">
        <f>IF($CW17="P",CP17,(CP17+BM17)/2)</f>
        <v>1.75</v>
      </c>
      <c r="QU17" s="22">
        <f>IF($CW17="P",CQ17,(CQ17+BN17)/2)</f>
        <v>0.1</v>
      </c>
      <c r="QV17" s="22">
        <f>IF($CW17="P",CR17,(CR17+BO17)/2)</f>
        <v>0</v>
      </c>
      <c r="QW17" s="22">
        <f>IF($CW17="P",CS17,(CS17+BP17)/2)</f>
        <v>9.1</v>
      </c>
      <c r="QX17" s="22">
        <f>IF($CW17="P",CT17,(CT17+BQ17)/2)</f>
        <v>1.6</v>
      </c>
      <c r="QY17" s="22">
        <f>IF($CW17="P",CU17,(CU17+BR17)/2)</f>
        <v>0.1</v>
      </c>
      <c r="QZ17" s="22">
        <f>IF($CW17="P",CV17,(CV17+BS17)/2)</f>
        <v>0</v>
      </c>
      <c r="RA17" s="27" t="s">
        <v>46</v>
      </c>
      <c r="RB17" s="40">
        <f>IF(SUM(QH17,QL17)&gt;0,SUM(QH17,QL17),"")</f>
        <v>5.15</v>
      </c>
      <c r="RC17" s="40">
        <f>IF(SUM(QG17:QH17,QJ17:QL17,QN17)-QI17-QM17&gt;0,SUM(QG17:QH17,QJ17:QL17,QN17)-QI17-QM17,"")</f>
        <v>40.599999999999994</v>
      </c>
      <c r="RD17" s="40">
        <f>IF(SUM(QO17:QP17,QR17)-QQ17&gt;0,SUM(QO17:QP17,QR17)-QQ17,"")</f>
        <v>20.900000000000002</v>
      </c>
      <c r="RE17" s="40">
        <f>IF(SUM(QH17,QL17,QP17)&gt;0,SUM(QH17,QL17,QP17),"")</f>
        <v>8.65</v>
      </c>
      <c r="RF17" s="40">
        <f>IF(SUM(RC17,RD17)&gt;0,SUM(RC17,RD17),"")</f>
        <v>61.5</v>
      </c>
      <c r="RG17" s="40">
        <f>IF(SUM(QT17,QX17)&gt;0,SUM(QT17,QX17),"")</f>
        <v>3.35</v>
      </c>
      <c r="RH17" s="40">
        <f>IF(SUM(QS17:QT17,QV17:QX17,QZ17)-SUM(QU17,QY17)&gt;0,SUM(QS17:QT17,QV17:QX17,QZ17)-SUM(QU17,QY17),"")</f>
        <v>21.650000000000002</v>
      </c>
      <c r="RI17" s="40">
        <f>IF(SUM(RC17,RD17,RH17)&gt;0,SUM(RC17,RD17,RH17),"")</f>
        <v>83.15</v>
      </c>
    </row>
    <row r="18" spans="1:477" x14ac:dyDescent="0.2">
      <c r="A18" s="4" t="str" cm="1">
        <f t="array" ref="A18">IF(AND(J18&lt;&gt;"",J18&lt;&gt;"No DD"),SUMPRODUCT((J$4:J$34&lt;&gt;"")*(J$4:J$34&lt;&gt;"No DD")*(F$4:F$34&gt;F18))+1,IF(J18="No DD",SUMPRODUCT((J$4:J$34="No DD")*(F$4:F$34&gt;F18))+1+SUMPRODUCT((J$4:J$34&lt;&gt;"")*(J$4:J$34&lt;&gt;"No DD")),""))</f>
        <v/>
      </c>
      <c r="B18" s="4" t="str" cm="1">
        <f t="array" ref="B18">IF(AND(J18&lt;&gt;"",J18&lt;&gt;"No DD",G18=""),SUMPRODUCT((J$4:J$34&lt;&gt;"")*(J$4:J$34&lt;&gt;"No DD")*(G$4:G$34="")*(F$4:F$34&gt;F18))+1,IF(J18="No DD",SUMPRODUCT((J$4:J$34="No DD")*(F$4:F$34&gt;F18)*(G$4:G$34=""))+1+SUMPRODUCT((J$4:J$34&lt;&gt;"")*(G$4:G$34="")*(J$4:J$34&lt;&gt;"No DD")),""))</f>
        <v/>
      </c>
      <c r="C18" s="5" t="s">
        <v>127</v>
      </c>
      <c r="D18" s="4" t="s">
        <v>4</v>
      </c>
      <c r="E18" s="4">
        <v>2003</v>
      </c>
      <c r="F18" s="9">
        <f>SUM(L18:T18)+SUM(L18:P18)*0.0000001+SUM(L18)*0.0000000000001</f>
        <v>143.00001032000415</v>
      </c>
      <c r="G18" s="66"/>
      <c r="H18" s="3" t="str">
        <f>IF(OR(AND(AR18&gt;=AY$36,AS18&gt;=AY$40,AR18&lt;&gt;"",AQ18=""),AND(AW18&gt;=AY$36,AX18&gt;=AY$40,AW18&lt;&gt;"",AQ18=""),AND(BU18&gt;=CB$36,BV18&gt;=CB$40,BU18&lt;&gt;"",BT18=""),AND(BZ18&gt;=CB$36,CA18&gt;=CB$40,BZ18&lt;&gt;"",BT18=""),AND(CX18&gt;=DE$36,CY18&gt;=DE$40,CX18&lt;&gt;"",CW18=""),AND(DC18&gt;=DE$36,DD18&gt;=DE$40,DC18&lt;&gt;""),AND(EC18&gt;=EJ$36,ED18&gt;=EJ$40,EC18&lt;&gt;""),AND(EH18&gt;=EJ$36,EI18&gt;=EJ$40,EH18&lt;&gt;""),AND(FE18&gt;=FL$36,FF18&gt;=FL$40,FE18&lt;&gt;""),AND(FJ18&gt;=FL$36,FK18&gt;=FL$40,FJ18&lt;&gt;""),AND(GG18&gt;=GN$36,GH18&gt;=GN$40,GG18&lt;&gt;""),AND(GL18&gt;=GN$36,GM18&gt;=GN$40,GL18&lt;&gt;""),AND(HI18&gt;=HP$36,HJ18&gt;=HP$40,HI18&lt;&gt;""),AND(HN18&gt;=HP$36,HO18&gt;=HP$40,HN18&lt;&gt;""),AND(IK18&gt;=IR$36,IL18&gt;=IR$40,IK18&lt;&gt;""),AND(IP18&gt;=IR$36,IQ18&gt;=IR$40,IP18&lt;&gt;""),AND(JM18&gt;=JT$36,JN18&gt;=JT$40,JM18&lt;&gt;""),AND(JR18&gt;=JT$36,JS18&gt;=JT$40,JR18&lt;&gt;""),AND(KO18&gt;=KV$36,KP18&gt;=KV$40,KO18&lt;&gt;""),AND(KT18&gt;=KV$36,KU18&gt;=KV$40,KT18&lt;&gt;""),AND(LQ18&gt;=LX$36,LR18&gt;=LX$40,LQ18&lt;&gt;""),AND(LV18&gt;=LX$36,LW18&gt;=LX$40,LV18&lt;&gt;""),AND(MS18&gt;=MZ$36,MT18&gt;=MZ$40,MS18&lt;&gt;""),AND(MX18&gt;=MZ$36,MY18&gt;=MZ$40,MX18&lt;&gt;""),AND(NU18&gt;=OB$36,NV18&gt;=OB$40,NU18&lt;&gt;""),AND(NZ18&gt;=OB$36,OA18&gt;=OB$40,NZ18&lt;&gt;""),AND(OW18&gt;=PD$36,OX18&gt;=PD$40,OW18&lt;&gt;""),AND(PB18&gt;=PD$36,PC18&gt;=PD$40,PB18&lt;&gt;""),AND(PY18&gt;=QF$36,PZ18&gt;=QF$40,PY18&lt;&gt;""),AND(QD18&gt;=QF$36,QE18&gt;=QF$40,QD18&lt;&gt;"")),"P","")</f>
        <v/>
      </c>
      <c r="I18" s="3" t="str">
        <f>IF(OR(AND(AS18&gt;=AY$40,AS18&lt;&gt;"",AQ18=""),AND(AX18&gt;=AY$40,AX18&lt;&gt;"",AQ18=""),AND(BV18&gt;=CB$40,BV18&lt;&gt;"",BT18=""),AND(CA18&gt;=CB$40,CA18&lt;&gt;"",BT18=""),AND(CY18&gt;=DE$40,CY18&lt;&gt;"",CW18=""),AND(DD18&gt;=DE$40,DD18&lt;&gt;"",CW18=""),AND(ED18&gt;=EJ$40,ED18&lt;&gt;""),AND(EI18&gt;=EJ$40,EI18&lt;&gt;""),AND(FF18&gt;=FL$40,FF18&lt;&gt;""),AND(FK18&gt;=FL$40,FK18&lt;&gt;""),AND(GH18&gt;=GN$40,GH18&lt;&gt;""),AND(GM18&gt;=GN$40,GM18&lt;&gt;""),AND(HJ18&gt;=HP$40,HJ18&lt;&gt;""),AND(HO18&gt;=HP$40,HO18&lt;&gt;""),AND(IL18&gt;=IR$40,IL18&lt;&gt;""),AND(IQ18&gt;=IR$40,IQ18&lt;&gt;""),AND(JN18&gt;=JT$40,JN18&lt;&gt;""),AND(JS18&gt;=JT$40,JS18&lt;&gt;""),AND(KP18&gt;=KV$40,KP18&lt;&gt;""),AND(KU18&gt;=KV$40,KU18&lt;&gt;""),AND(LR18&gt;=LX$40,LR18&lt;&gt;""),AND(LW18&gt;=LX$40,LW18&lt;&gt;""),AND(MT18&gt;=MZ$40,MT18&lt;&gt;""),AND(MY18&gt;=MZ$40,MY18&lt;&gt;""),AND(NV18&gt;=OB$40,NV18&lt;&gt;""),AND(OA18&gt;=OB$40,OA18&lt;&gt;""),AND(OX18&gt;=PD$40,OX18&lt;&gt;""),AND(PC18&gt;=PD$40,PC18&lt;&gt;""),AND(PZ18&gt;=QF$40,PZ18&lt;&gt;""),AND(QE18&gt;=QF$40,QE18&lt;&gt;"")),"P","")</f>
        <v/>
      </c>
      <c r="J18" s="36" t="str">
        <f>IF(AND(I18="P",H18=""),"No DD",IF(OR(AND(AU18&gt;=AY$39,AV18&gt;=AY$43,AU18&lt;&gt;"",AQ18=""),AND(BX18&gt;=CB$39,BY18&gt;=CB$43,BX18&lt;&gt;"",BT18=""),AND(DA18&gt;=DE$39,DB18&gt;=DE$43,DA18&lt;&gt;"",CW18=""),AND(EF18&gt;=EJ$39,EG18&gt;=EJ$43,EF18&lt;&gt;""),AND(FH18&gt;=FL$39,FI18&gt;=FL$43,FH18&lt;&gt;""),AND(GJ18&gt;=GN$39,GK18&gt;=GN$43,GJ18&lt;&gt;""),AND(HL18&gt;=HP$39,HM18&gt;=HP$43,HL18&lt;&gt;""),AND(IN18&gt;=IR$39,IO18&gt;=IR$43,IN18&lt;&gt;""),AND(JP18&gt;=JT$39,JQ18&gt;=JT$43,JP18&lt;&gt;""),AND(KR18&gt;=KV$39,KS18&gt;=KV$43,KR18&lt;&gt;""),AND(LT18&gt;=LX$39,LU18&gt;=LX$43,LT18&lt;&gt;""),AND(MV18&gt;=MZ$39,MW18&gt;=MZ$43,MV18&lt;&gt;""),AND(NX18&gt;=OB$39,NY18&gt;=OB$43,NX18&lt;&gt;""),AND(OZ18&gt;=PD$39,PA18&gt;=PD$43,OZ18&lt;&gt;""),AND(QB18&gt;=QF$39,QC18&gt;=QF$43,QB18&lt;&gt;"")),"Merit",IF(OR(AND(AU18&gt;=AY$38,AV18&gt;=AY$42,AU18&lt;&gt;"",AQ18=""),AND(BX18&gt;=CB$38,BY18&gt;=CB$42,BX18&lt;&gt;"",BT18=""),AND(DA18&gt;=DE$38,DB18&gt;=DE$42,DA18&lt;&gt;"",CW18=""),AND(EF18&gt;=EJ$38,EG18&gt;=EJ$42,EF18&lt;&gt;""),AND(FH18&gt;=FL$38,FI18&gt;=FL$42,FH18&lt;&gt;""),AND(GJ18&gt;=GN$38,GK18&gt;=GN$42,GJ18&lt;&gt;""),AND(HL18&gt;=HP$38,HM18&gt;=HP$42,HL18&lt;&gt;""),AND(IN18&gt;=IR$38,IO18&gt;=IR$42,IN18&lt;&gt;""),AND(JP18&gt;=JT$38,JQ18&gt;=JT$42,JP18&lt;&gt;""),AND(KR18&gt;=KV$38,KS18&gt;=KV$42,KR18&lt;&gt;""),AND(LT18&gt;=LX$38,LU18&gt;=LX$42,LT18&lt;&gt;""),AND(MV18&gt;=MZ$38,MW18&gt;=MZ$42,MV18&lt;&gt;""),AND(NX18&gt;=OB$38,NY18&gt;=OB$42,NX18&lt;&gt;""),AND(OZ18&gt;=PD$38,PA18&gt;=PD$42,OZ18&lt;&gt;""),AND(QB18&gt;=QF$38,QC18&gt;=QF$42,QB18&lt;&gt;"")),"Excellence",IF(K18="P","Worlds Team",IF(H18="P","National Team","")))))</f>
        <v/>
      </c>
      <c r="K18" s="3" t="str">
        <f>IF(OR(AND(AU18&gt;=AY$37,AV18&gt;=AY$41,AU18&lt;&gt;"",AQ18=""),AND(BX18&gt;=CB$37,BY18&gt;=CB$41,BX18&lt;&gt;"",BT18=""),AND(DA18&gt;=DE$37,DB18&gt;=DE$41,DA18&lt;&gt;"",CW18=""),AND(EF18&gt;=EJ$37,EG18&gt;=EJ$41,EF18&lt;&gt;""),AND(FH18&gt;=FL$37,FI18&gt;=FL$41,FH18&lt;&gt;""),AND(GJ18&gt;=GN$37,GK18&gt;=GN$41,GJ18&lt;&gt;""),AND(HL18&gt;=HP$37,HM18&gt;=HP$41,HL18&lt;&gt;""),AND(IN18&gt;=IR$37,IO18&gt;=IR$41,IN18&lt;&gt;""),AND(JP18&gt;=JT$37,JQ18&gt;=JT$41,JP18&lt;&gt;""),AND(KR18&gt;=KV$37,KS18&gt;=KV$41,KR18&lt;&gt;""),AND(LT18&gt;=LX$37,LU18&gt;=LX$41,LT18&lt;&gt;""),AND(MV18&gt;=MZ$37,MW18&gt;=MZ$41,MV18&lt;&gt;""),AND(NX18&gt;=OB$37,NY18&gt;=OB$41,NX18&lt;&gt;""),AND(OZ18&gt;=PD$37,PA18&gt;=PD$41,OZ18&lt;&gt;""),AND(QB18&gt;=QF$37,QC18&gt;=QF$41,QB18&lt;&gt;"")),"P","")</f>
        <v/>
      </c>
      <c r="L18" s="8">
        <f>IF(COUNT(AS18,BV18,CY18)&gt;0,LARGE((AS18,BV18,CY18),1),0)</f>
        <v>41.4</v>
      </c>
      <c r="M18" s="8" t="str">
        <f>IF(L18=0,"",IF(L18=CY18,$CC$1,IF(L18=BV18,$AZ$1,IF(L18=AS18,$W$1,""))))</f>
        <v>2024 Nationals</v>
      </c>
      <c r="N18" s="8">
        <f>IF(COUNT(AS18,BV18,CY18)&gt;1,LARGE((AS18,BV18,CY18),2),0)</f>
        <v>40.299999999999997</v>
      </c>
      <c r="O18" s="8" t="str">
        <f>IF(N18=0,"",IF(N18=CY18,$CC$1,IF(N18=BV18,$AZ$1,IF(N18=AS18,$W$1,""))))</f>
        <v>2024 Elite Canada</v>
      </c>
      <c r="P18" s="8">
        <f>IF(COUNT(AT18,BW18,CZ18)&gt;0,LARGE((AT18,BW18,CZ18),1),0)</f>
        <v>21.5</v>
      </c>
      <c r="Q18" s="8" t="str">
        <f>IF(P18=0,"",IF(P18=CZ18,$CC$1,IF(P18=BW18,$AZ$1,IF(P18=AT18,$W$1,""))))</f>
        <v>2024 Nationals</v>
      </c>
      <c r="R18" s="8">
        <f>IF(MAX(AX18,CA18,DD18)&gt;0,MAX(AX18,CA18,DD18),0)</f>
        <v>39.800000000000004</v>
      </c>
      <c r="S18" s="8" t="str">
        <f>IF(R18=0,"",IF(R18=DD18,$CC$1,IF(R18=CA18,$AZ$1,IF(R18=AX18,$W$1,""))))</f>
        <v>2024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17.399999999999999</v>
      </c>
      <c r="BA18" s="18">
        <v>0.7</v>
      </c>
      <c r="BB18" s="18">
        <v>0</v>
      </c>
      <c r="BC18" s="18">
        <v>0</v>
      </c>
      <c r="BD18" s="18">
        <v>18.7</v>
      </c>
      <c r="BE18" s="18">
        <v>3.5</v>
      </c>
      <c r="BF18" s="18">
        <v>0</v>
      </c>
      <c r="BG18" s="18">
        <v>0</v>
      </c>
      <c r="BH18" s="18">
        <v>18.7</v>
      </c>
      <c r="BI18" s="18">
        <v>3</v>
      </c>
      <c r="BJ18" s="18">
        <v>0.6</v>
      </c>
      <c r="BK18" s="18">
        <v>0</v>
      </c>
      <c r="BL18" s="18"/>
      <c r="BM18" s="18"/>
      <c r="BN18" s="18"/>
      <c r="BO18" s="18"/>
      <c r="BP18" s="18"/>
      <c r="BQ18" s="18"/>
      <c r="BR18" s="18"/>
      <c r="BS18" s="18"/>
      <c r="BT18" s="28"/>
      <c r="BU18" s="11">
        <f>IF(SUM(BA18,BE18)&gt;0,SUM(BA18,BE18),"")</f>
        <v>4.2</v>
      </c>
      <c r="BV18" s="11">
        <f>IF(SUM(AZ18:BA18,BC18:BE18,BG18)-BB18-BF18&gt;0,SUM(AZ18:BA18,BC18:BE18,BG18)-BB18-BF18,"")</f>
        <v>40.299999999999997</v>
      </c>
      <c r="BW18" s="11">
        <f>IF(SUM(BH18:BI18,BK18)-BJ18&gt;0,SUM(BH18:BI18,BK18)-BJ18,"")</f>
        <v>21.099999999999998</v>
      </c>
      <c r="BX18" s="11">
        <f>IF(SUM(BA18,BE18,BI18)&gt;0,SUM(BA18,BE18,BI18),"")</f>
        <v>7.2</v>
      </c>
      <c r="BY18" s="11">
        <f>IF(SUM(BV18,BW18)&gt;0,SUM(BV18,BW18),"")</f>
        <v>61.399999999999991</v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>
        <f>IF(SUM(BV18,BW18,CA18)&gt;0,SUM(BV18,BW18,CA18),"")</f>
        <v>61.399999999999991</v>
      </c>
      <c r="CC18" s="19">
        <v>17.5</v>
      </c>
      <c r="CD18" s="19">
        <v>2.7</v>
      </c>
      <c r="CE18" s="19">
        <v>0.2</v>
      </c>
      <c r="CF18" s="19">
        <v>0</v>
      </c>
      <c r="CG18" s="19">
        <v>18.5</v>
      </c>
      <c r="CH18" s="19">
        <v>3.1</v>
      </c>
      <c r="CI18" s="19">
        <v>0.2</v>
      </c>
      <c r="CJ18" s="19">
        <v>0</v>
      </c>
      <c r="CK18" s="19">
        <v>18.5</v>
      </c>
      <c r="CL18" s="19">
        <v>3</v>
      </c>
      <c r="CM18" s="19">
        <v>0</v>
      </c>
      <c r="CN18" s="19">
        <v>0</v>
      </c>
      <c r="CO18" s="19">
        <v>18.600000000000001</v>
      </c>
      <c r="CP18" s="19">
        <v>3.1</v>
      </c>
      <c r="CQ18" s="19">
        <v>0</v>
      </c>
      <c r="CR18" s="19">
        <v>0</v>
      </c>
      <c r="CS18" s="19">
        <v>17.399999999999999</v>
      </c>
      <c r="CT18" s="19">
        <v>0.7</v>
      </c>
      <c r="CU18" s="19">
        <v>0</v>
      </c>
      <c r="CV18" s="19">
        <v>0</v>
      </c>
      <c r="CW18" s="27"/>
      <c r="CX18" s="40">
        <f>IF(SUM(CD18,CH18)&gt;0,SUM(CD18,CH18),"")</f>
        <v>5.8000000000000007</v>
      </c>
      <c r="CY18" s="40">
        <f>IF(SUM(CC18:CD18,CF18:CH18,CJ18)-CE18-CI18&gt;0,SUM(CC18:CD18,CF18:CH18,CJ18)-CE18-CI18,"")</f>
        <v>41.4</v>
      </c>
      <c r="CZ18" s="40">
        <f>IF(SUM(CK18:CL18,CN18)-CM18&gt;0,SUM(CK18:CL18,CN18)-CM18,"")</f>
        <v>21.5</v>
      </c>
      <c r="DA18" s="40">
        <f>IF(SUM(CD18,CH18,CL18)&gt;0,SUM(CD18,CH18,CL18),"")</f>
        <v>8.8000000000000007</v>
      </c>
      <c r="DB18" s="40">
        <f>IF(SUM(CY18,CZ18)&gt;0,SUM(CY18,CZ18),"")</f>
        <v>62.9</v>
      </c>
      <c r="DC18" s="40">
        <f>IF(SUM(CP18,CT18)&gt;0,SUM(CP18,CT18),"")</f>
        <v>3.8</v>
      </c>
      <c r="DD18" s="40">
        <f>IF(SUM(CO18:CP18,CR18:CT18,CV18)-SUM(CQ18,CU18)&gt;0,SUM(CO18:CP18,CR18:CT18,CV18)-SUM(CQ18,CU18),"")</f>
        <v>39.800000000000004</v>
      </c>
      <c r="DE18" s="40">
        <f>IF(SUM(CY18,CZ18,DD18)&gt;0,SUM(CY18,CZ18,DD18),"")</f>
        <v>102.7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17.45</v>
      </c>
      <c r="QH18" s="22">
        <f>IF($CW18="P",CD18,(CD18+BA18)/2)</f>
        <v>1.7000000000000002</v>
      </c>
      <c r="QI18" s="22">
        <f>IF($CW18="P",CE18,(CE18+BB18)/2)</f>
        <v>0.1</v>
      </c>
      <c r="QJ18" s="22">
        <f>IF($CW18="P",CF18,(CF18+BC18)/2)</f>
        <v>0</v>
      </c>
      <c r="QK18" s="22">
        <f>IF($CW18="P",CG18,(CG18+BD18)/2)</f>
        <v>18.600000000000001</v>
      </c>
      <c r="QL18" s="22">
        <f>IF($CW18="P",CH18,(CH18+BE18)/2)</f>
        <v>3.3</v>
      </c>
      <c r="QM18" s="22">
        <f>IF($CW18="P",CI18,(CI18+BF18)/2)</f>
        <v>0.1</v>
      </c>
      <c r="QN18" s="22">
        <f>IF($CW18="P",CJ18,(CJ18+BG18)/2)</f>
        <v>0</v>
      </c>
      <c r="QO18" s="22">
        <f>IF($CW18="P",CK18,(CK18+BH18)/2)</f>
        <v>18.600000000000001</v>
      </c>
      <c r="QP18" s="22">
        <f>IF($CW18="P",CL18,(CL18+BI18)/2)</f>
        <v>3</v>
      </c>
      <c r="QQ18" s="22">
        <f>IF($CW18="P",CM18,(CM18+BJ18)/2)</f>
        <v>0.3</v>
      </c>
      <c r="QR18" s="22">
        <f>IF($CW18="P",CN18,(CN18+BK18)/2)</f>
        <v>0</v>
      </c>
      <c r="QS18" s="22">
        <f>IF($CW18="P",CO18,(CO18+BL18)/2)</f>
        <v>9.3000000000000007</v>
      </c>
      <c r="QT18" s="22">
        <f>IF($CW18="P",CP18,(CP18+BM18)/2)</f>
        <v>1.55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8.6999999999999993</v>
      </c>
      <c r="QX18" s="22">
        <f>IF($CW18="P",CT18,(CT18+BQ18)/2)</f>
        <v>0.35</v>
      </c>
      <c r="QY18" s="22">
        <f>IF($CW18="P",CU18,(CU18+BR18)/2)</f>
        <v>0</v>
      </c>
      <c r="QZ18" s="22">
        <f>IF($CW18="P",CV18,(CV18+BS18)/2)</f>
        <v>0</v>
      </c>
      <c r="RA18" s="27" t="s">
        <v>46</v>
      </c>
      <c r="RB18" s="40">
        <f>IF(SUM(QH18,QL18)&gt;0,SUM(QH18,QL18),"")</f>
        <v>5</v>
      </c>
      <c r="RC18" s="40">
        <f>IF(SUM(QG18:QH18,QJ18:QL18,QN18)-QI18-QM18&gt;0,SUM(QG18:QH18,QJ18:QL18,QN18)-QI18-QM18,"")</f>
        <v>40.849999999999994</v>
      </c>
      <c r="RD18" s="40">
        <f>IF(SUM(QO18:QP18,QR18)-QQ18&gt;0,SUM(QO18:QP18,QR18)-QQ18,"")</f>
        <v>21.3</v>
      </c>
      <c r="RE18" s="40">
        <f>IF(SUM(QH18,QL18,QP18)&gt;0,SUM(QH18,QL18,QP18),"")</f>
        <v>8</v>
      </c>
      <c r="RF18" s="40">
        <f>IF(SUM(RC18,RD18)&gt;0,SUM(RC18,RD18),"")</f>
        <v>62.149999999999991</v>
      </c>
      <c r="RG18" s="40">
        <f>IF(SUM(QT18,QX18)&gt;0,SUM(QT18,QX18),"")</f>
        <v>1.9</v>
      </c>
      <c r="RH18" s="40">
        <f>IF(SUM(QS18:QT18,QV18:QX18,QZ18)-SUM(QU18,QY18)&gt;0,SUM(QS18:QT18,QV18:QX18,QZ18)-SUM(QU18,QY18),"")</f>
        <v>19.900000000000002</v>
      </c>
      <c r="RI18" s="40">
        <f>IF(SUM(RC18,RD18,RH18)&gt;0,SUM(RC18,RD18,RH18),"")</f>
        <v>82.05</v>
      </c>
    </row>
    <row r="19" spans="1:477" x14ac:dyDescent="0.2">
      <c r="A19" s="4" t="str" cm="1">
        <f t="array" ref="A19">IF(AND(J19&lt;&gt;"",J19&lt;&gt;"No DD"),SUMPRODUCT((J$4:J$34&lt;&gt;"")*(J$4:J$34&lt;&gt;"No DD")*(F$4:F$34&gt;F19))+1,IF(J19="No DD",SUMPRODUCT((J$4:J$34="No DD")*(F$4:F$34&gt;F19))+1+SUMPRODUCT((J$4:J$34&lt;&gt;"")*(J$4:J$34&lt;&gt;"No DD")),""))</f>
        <v/>
      </c>
      <c r="B19" s="4" t="str" cm="1">
        <f t="array" ref="B19">IF(AND(J19&lt;&gt;"",J19&lt;&gt;"No DD",G19=""),SUMPRODUCT((J$4:J$34&lt;&gt;"")*(J$4:J$34&lt;&gt;"No DD")*(G$4:G$34="")*(F$4:F$34&gt;F19))+1,IF(J19="No DD",SUMPRODUCT((J$4:J$34="No DD")*(F$4:F$34&gt;F19)*(G$4:G$34=""))+1+SUMPRODUCT((J$4:J$34&lt;&gt;"")*(G$4:G$34="")*(J$4:J$34&lt;&gt;"No DD")),""))</f>
        <v/>
      </c>
      <c r="C19" s="5" t="s">
        <v>68</v>
      </c>
      <c r="D19" s="4" t="s">
        <v>5</v>
      </c>
      <c r="E19" s="4">
        <v>2003</v>
      </c>
      <c r="F19" s="9">
        <f>SUM(L19:T19)+SUM(L19:P19)*0.0000001+SUM(L19)*0.0000000000001</f>
        <v>133.30000874000436</v>
      </c>
      <c r="G19" s="66"/>
      <c r="H19" s="3" t="str">
        <f>IF(OR(AND(AR19&gt;=AY$36,AS19&gt;=AY$40,AR19&lt;&gt;"",AQ19=""),AND(AW19&gt;=AY$36,AX19&gt;=AY$40,AW19&lt;&gt;"",AQ19=""),AND(BU19&gt;=CB$36,BV19&gt;=CB$40,BU19&lt;&gt;"",BT19=""),AND(BZ19&gt;=CB$36,CA19&gt;=CB$40,BZ19&lt;&gt;"",BT19=""),AND(CX19&gt;=DE$36,CY19&gt;=DE$40,CX19&lt;&gt;"",CW19=""),AND(DC19&gt;=DE$36,DD19&gt;=DE$40,DC19&lt;&gt;""),AND(EC19&gt;=EJ$36,ED19&gt;=EJ$40,EC19&lt;&gt;""),AND(EH19&gt;=EJ$36,EI19&gt;=EJ$40,EH19&lt;&gt;""),AND(FE19&gt;=FL$36,FF19&gt;=FL$40,FE19&lt;&gt;""),AND(FJ19&gt;=FL$36,FK19&gt;=FL$40,FJ19&lt;&gt;""),AND(GG19&gt;=GN$36,GH19&gt;=GN$40,GG19&lt;&gt;""),AND(GL19&gt;=GN$36,GM19&gt;=GN$40,GL19&lt;&gt;""),AND(HI19&gt;=HP$36,HJ19&gt;=HP$40,HI19&lt;&gt;""),AND(HN19&gt;=HP$36,HO19&gt;=HP$40,HN19&lt;&gt;""),AND(IK19&gt;=IR$36,IL19&gt;=IR$40,IK19&lt;&gt;""),AND(IP19&gt;=IR$36,IQ19&gt;=IR$40,IP19&lt;&gt;""),AND(JM19&gt;=JT$36,JN19&gt;=JT$40,JM19&lt;&gt;""),AND(JR19&gt;=JT$36,JS19&gt;=JT$40,JR19&lt;&gt;""),AND(KO19&gt;=KV$36,KP19&gt;=KV$40,KO19&lt;&gt;""),AND(KT19&gt;=KV$36,KU19&gt;=KV$40,KT19&lt;&gt;""),AND(LQ19&gt;=LX$36,LR19&gt;=LX$40,LQ19&lt;&gt;""),AND(LV19&gt;=LX$36,LW19&gt;=LX$40,LV19&lt;&gt;""),AND(MS19&gt;=MZ$36,MT19&gt;=MZ$40,MS19&lt;&gt;""),AND(MX19&gt;=MZ$36,MY19&gt;=MZ$40,MX19&lt;&gt;""),AND(NU19&gt;=OB$36,NV19&gt;=OB$40,NU19&lt;&gt;""),AND(NZ19&gt;=OB$36,OA19&gt;=OB$40,NZ19&lt;&gt;""),AND(OW19&gt;=PD$36,OX19&gt;=PD$40,OW19&lt;&gt;""),AND(PB19&gt;=PD$36,PC19&gt;=PD$40,PB19&lt;&gt;""),AND(PY19&gt;=QF$36,PZ19&gt;=QF$40,PY19&lt;&gt;""),AND(QD19&gt;=QF$36,QE19&gt;=QF$40,QD19&lt;&gt;"")),"P","")</f>
        <v/>
      </c>
      <c r="I19" s="3" t="str">
        <f>IF(OR(AND(AS19&gt;=AY$40,AS19&lt;&gt;"",AQ19=""),AND(AX19&gt;=AY$40,AX19&lt;&gt;"",AQ19=""),AND(BV19&gt;=CB$40,BV19&lt;&gt;"",BT19=""),AND(CA19&gt;=CB$40,CA19&lt;&gt;"",BT19=""),AND(CY19&gt;=DE$40,CY19&lt;&gt;"",CW19=""),AND(DD19&gt;=DE$40,DD19&lt;&gt;"",CW19=""),AND(ED19&gt;=EJ$40,ED19&lt;&gt;""),AND(EI19&gt;=EJ$40,EI19&lt;&gt;""),AND(FF19&gt;=FL$40,FF19&lt;&gt;""),AND(FK19&gt;=FL$40,FK19&lt;&gt;""),AND(GH19&gt;=GN$40,GH19&lt;&gt;""),AND(GM19&gt;=GN$40,GM19&lt;&gt;""),AND(HJ19&gt;=HP$40,HJ19&lt;&gt;""),AND(HO19&gt;=HP$40,HO19&lt;&gt;""),AND(IL19&gt;=IR$40,IL19&lt;&gt;""),AND(IQ19&gt;=IR$40,IQ19&lt;&gt;""),AND(JN19&gt;=JT$40,JN19&lt;&gt;""),AND(JS19&gt;=JT$40,JS19&lt;&gt;""),AND(KP19&gt;=KV$40,KP19&lt;&gt;""),AND(KU19&gt;=KV$40,KU19&lt;&gt;""),AND(LR19&gt;=LX$40,LR19&lt;&gt;""),AND(LW19&gt;=LX$40,LW19&lt;&gt;""),AND(MT19&gt;=MZ$40,MT19&lt;&gt;""),AND(MY19&gt;=MZ$40,MY19&lt;&gt;""),AND(NV19&gt;=OB$40,NV19&lt;&gt;""),AND(OA19&gt;=OB$40,OA19&lt;&gt;""),AND(OX19&gt;=PD$40,OX19&lt;&gt;""),AND(PC19&gt;=PD$40,PC19&lt;&gt;""),AND(PZ19&gt;=QF$40,PZ19&lt;&gt;""),AND(QE19&gt;=QF$40,QE19&lt;&gt;"")),"P","")</f>
        <v/>
      </c>
      <c r="J19" s="36" t="str">
        <f>IF(AND(I19="P",H19=""),"No DD",IF(OR(AND(AU19&gt;=AY$39,AV19&gt;=AY$43,AU19&lt;&gt;"",AQ19=""),AND(BX19&gt;=CB$39,BY19&gt;=CB$43,BX19&lt;&gt;"",BT19=""),AND(DA19&gt;=DE$39,DB19&gt;=DE$43,DA19&lt;&gt;"",CW19=""),AND(EF19&gt;=EJ$39,EG19&gt;=EJ$43,EF19&lt;&gt;""),AND(FH19&gt;=FL$39,FI19&gt;=FL$43,FH19&lt;&gt;""),AND(GJ19&gt;=GN$39,GK19&gt;=GN$43,GJ19&lt;&gt;""),AND(HL19&gt;=HP$39,HM19&gt;=HP$43,HL19&lt;&gt;""),AND(IN19&gt;=IR$39,IO19&gt;=IR$43,IN19&lt;&gt;""),AND(JP19&gt;=JT$39,JQ19&gt;=JT$43,JP19&lt;&gt;""),AND(KR19&gt;=KV$39,KS19&gt;=KV$43,KR19&lt;&gt;""),AND(LT19&gt;=LX$39,LU19&gt;=LX$43,LT19&lt;&gt;""),AND(MV19&gt;=MZ$39,MW19&gt;=MZ$43,MV19&lt;&gt;""),AND(NX19&gt;=OB$39,NY19&gt;=OB$43,NX19&lt;&gt;""),AND(OZ19&gt;=PD$39,PA19&gt;=PD$43,OZ19&lt;&gt;""),AND(QB19&gt;=QF$39,QC19&gt;=QF$43,QB19&lt;&gt;"")),"Merit",IF(OR(AND(AU19&gt;=AY$38,AV19&gt;=AY$42,AU19&lt;&gt;"",AQ19=""),AND(BX19&gt;=CB$38,BY19&gt;=CB$42,BX19&lt;&gt;"",BT19=""),AND(DA19&gt;=DE$38,DB19&gt;=DE$42,DA19&lt;&gt;"",CW19=""),AND(EF19&gt;=EJ$38,EG19&gt;=EJ$42,EF19&lt;&gt;""),AND(FH19&gt;=FL$38,FI19&gt;=FL$42,FH19&lt;&gt;""),AND(GJ19&gt;=GN$38,GK19&gt;=GN$42,GJ19&lt;&gt;""),AND(HL19&gt;=HP$38,HM19&gt;=HP$42,HL19&lt;&gt;""),AND(IN19&gt;=IR$38,IO19&gt;=IR$42,IN19&lt;&gt;""),AND(JP19&gt;=JT$38,JQ19&gt;=JT$42,JP19&lt;&gt;""),AND(KR19&gt;=KV$38,KS19&gt;=KV$42,KR19&lt;&gt;""),AND(LT19&gt;=LX$38,LU19&gt;=LX$42,LT19&lt;&gt;""),AND(MV19&gt;=MZ$38,MW19&gt;=MZ$42,MV19&lt;&gt;""),AND(NX19&gt;=OB$38,NY19&gt;=OB$42,NX19&lt;&gt;""),AND(OZ19&gt;=PD$38,PA19&gt;=PD$42,OZ19&lt;&gt;""),AND(QB19&gt;=QF$38,QC19&gt;=QF$42,QB19&lt;&gt;"")),"Excellence",IF(K19="P","Worlds Team",IF(H19="P","National Team","")))))</f>
        <v/>
      </c>
      <c r="K19" s="3" t="str">
        <f>IF(OR(AND(AU19&gt;=AY$37,AV19&gt;=AY$41,AU19&lt;&gt;"",AQ19=""),AND(BX19&gt;=CB$37,BY19&gt;=CB$41,BX19&lt;&gt;"",BT19=""),AND(DA19&gt;=DE$37,DB19&gt;=DE$41,DA19&lt;&gt;"",CW19=""),AND(EF19&gt;=EJ$37,EG19&gt;=EJ$41,EF19&lt;&gt;""),AND(FH19&gt;=FL$37,FI19&gt;=FL$41,FH19&lt;&gt;""),AND(GJ19&gt;=GN$37,GK19&gt;=GN$41,GJ19&lt;&gt;""),AND(HL19&gt;=HP$37,HM19&gt;=HP$41,HL19&lt;&gt;""),AND(IN19&gt;=IR$37,IO19&gt;=IR$41,IN19&lt;&gt;""),AND(JP19&gt;=JT$37,JQ19&gt;=JT$41,JP19&lt;&gt;""),AND(KR19&gt;=KV$37,KS19&gt;=KV$41,KR19&lt;&gt;""),AND(LT19&gt;=LX$37,LU19&gt;=LX$41,LT19&lt;&gt;""),AND(MV19&gt;=MZ$37,MW19&gt;=MZ$41,MV19&lt;&gt;""),AND(NX19&gt;=OB$37,NY19&gt;=OB$41,NX19&lt;&gt;""),AND(OZ19&gt;=PD$37,PA19&gt;=PD$41,OZ19&lt;&gt;""),AND(QB19&gt;=QF$37,QC19&gt;=QF$41,QB19&lt;&gt;"")),"P","")</f>
        <v/>
      </c>
      <c r="L19" s="8">
        <f>IF(COUNT(AS19,BV19,CY19)&gt;0,LARGE((AS19,BV19,CY19),1),0)</f>
        <v>43.6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20.799999999999997</v>
      </c>
      <c r="O19" s="8" t="str">
        <f>IF(N19=0,"",IF(N19=CY19,$CC$1,IF(N19=BV19,$AZ$1,IF(N19=AS19,$W$1,""))))</f>
        <v>2023 3rd Domestic Trial</v>
      </c>
      <c r="P19" s="8">
        <f>IF(COUNT(AT19,BW19,CZ19)&gt;0,LARGE((AT19,BW19,CZ19),1),0)</f>
        <v>23</v>
      </c>
      <c r="Q19" s="8" t="str">
        <f>IF(P19=0,"",IF(P19=CZ19,$CC$1,IF(P19=BW19,$AZ$1,IF(P19=AT19,$W$1,""))))</f>
        <v>2024 Nationals</v>
      </c>
      <c r="R19" s="8">
        <f>IF(MAX(AX19,CA19,DD19)&gt;0,MAX(AX19,CA19,DD19),0)</f>
        <v>45.9</v>
      </c>
      <c r="S19" s="8" t="str">
        <f>IF(R19=0,"",IF(R19=DD19,$CC$1,IF(R19=CA19,$AZ$1,IF(R19=AX19,$W$1,""))))</f>
        <v>2024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16.399999999999999</v>
      </c>
      <c r="X19" s="19">
        <v>5.2</v>
      </c>
      <c r="Y19" s="19">
        <v>0.8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0</v>
      </c>
      <c r="AG19" s="19">
        <v>0</v>
      </c>
      <c r="AH19" s="19">
        <v>0</v>
      </c>
      <c r="AI19" s="19"/>
      <c r="AJ19" s="19"/>
      <c r="AK19" s="19"/>
      <c r="AL19" s="19"/>
      <c r="AM19" s="19"/>
      <c r="AN19" s="19"/>
      <c r="AO19" s="19"/>
      <c r="AP19" s="19"/>
      <c r="AQ19" s="27"/>
      <c r="AR19" s="40">
        <f>IF(SUM(X19,AB19)&gt;0,SUM(X19,AB19),"")</f>
        <v>5.2</v>
      </c>
      <c r="AS19" s="40">
        <f>IF(SUM(W19:X19,Z19:AB19,AD19)-Y19-AC19&gt;0,SUM(W19:X19,Z19:AB19,AD19)-Y19-AC19,"")</f>
        <v>20.799999999999997</v>
      </c>
      <c r="AT19" s="40" t="str">
        <f>IF(SUM(AE19:AF19,AH19)-AG19&gt;0,SUM(AE19:AF19,AH19)-AG19,"")</f>
        <v/>
      </c>
      <c r="AU19" s="40">
        <f>IF(SUM(X19,AB19,AF19)&gt;0,SUM(X19,AB19,AF19),"")</f>
        <v>5.2</v>
      </c>
      <c r="AV19" s="40">
        <f>IF(SUM(AS19,AT19)&gt;0,SUM(AS19,AT19),"")</f>
        <v>20.799999999999997</v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>
        <f>IF(SUM(AS19,AT19,AX19)&gt;0,SUM(AS19,AT19,AX19),"")</f>
        <v>20.799999999999997</v>
      </c>
      <c r="AZ19" s="18">
        <v>17</v>
      </c>
      <c r="BA19" s="18">
        <v>2.8</v>
      </c>
      <c r="BB19" s="18">
        <v>0</v>
      </c>
      <c r="BC19" s="18">
        <v>0</v>
      </c>
      <c r="BD19" s="18">
        <v>0</v>
      </c>
      <c r="BE19" s="18">
        <v>0</v>
      </c>
      <c r="BF19" s="18">
        <v>0</v>
      </c>
      <c r="BG19" s="18">
        <v>0</v>
      </c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>
        <f>IF(SUM(BA19,BE19)&gt;0,SUM(BA19,BE19),"")</f>
        <v>2.8</v>
      </c>
      <c r="BV19" s="11">
        <f>IF(SUM(AZ19:BA19,BC19:BE19,BG19)-BB19-BF19&gt;0,SUM(AZ19:BA19,BC19:BE19,BG19)-BB19-BF19,"")</f>
        <v>19.8</v>
      </c>
      <c r="BW19" s="11" t="str">
        <f>IF(SUM(BH19:BI19,BK19)-BJ19&gt;0,SUM(BH19:BI19,BK19)-BJ19,"")</f>
        <v/>
      </c>
      <c r="BX19" s="11">
        <f>IF(SUM(BA19,BE19,BI19)&gt;0,SUM(BA19,BE19,BI19),"")</f>
        <v>2.8</v>
      </c>
      <c r="BY19" s="11">
        <f>IF(SUM(BV19,BW19)&gt;0,SUM(BV19,BW19),"")</f>
        <v>19.8</v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>
        <f>IF(SUM(BV19,BW19,CA19)&gt;0,SUM(BV19,BW19,CA19),"")</f>
        <v>19.8</v>
      </c>
      <c r="CC19" s="19">
        <v>17.2</v>
      </c>
      <c r="CD19" s="19">
        <v>2.4</v>
      </c>
      <c r="CE19" s="19">
        <v>0</v>
      </c>
      <c r="CF19" s="19">
        <v>0</v>
      </c>
      <c r="CG19" s="19">
        <v>18.399999999999999</v>
      </c>
      <c r="CH19" s="19">
        <v>5.6</v>
      </c>
      <c r="CI19" s="19">
        <v>0</v>
      </c>
      <c r="CJ19" s="19">
        <v>0</v>
      </c>
      <c r="CK19" s="19">
        <v>18</v>
      </c>
      <c r="CL19" s="19">
        <v>5.2</v>
      </c>
      <c r="CM19" s="19">
        <v>0.2</v>
      </c>
      <c r="CN19" s="19">
        <v>0</v>
      </c>
      <c r="CO19" s="19">
        <v>17.899999999999999</v>
      </c>
      <c r="CP19" s="19">
        <v>5.2</v>
      </c>
      <c r="CQ19" s="19">
        <v>0.2</v>
      </c>
      <c r="CR19" s="19">
        <v>0</v>
      </c>
      <c r="CS19" s="19">
        <v>18</v>
      </c>
      <c r="CT19" s="19">
        <v>5.2</v>
      </c>
      <c r="CU19" s="19">
        <v>0.2</v>
      </c>
      <c r="CV19" s="19">
        <v>0</v>
      </c>
      <c r="CW19" s="27"/>
      <c r="CX19" s="40">
        <f>IF(SUM(CD19,CH19)&gt;0,SUM(CD19,CH19),"")</f>
        <v>8</v>
      </c>
      <c r="CY19" s="40">
        <f>IF(SUM(CC19:CD19,CF19:CH19,CJ19)-CE19-CI19&gt;0,SUM(CC19:CD19,CF19:CH19,CJ19)-CE19-CI19,"")</f>
        <v>43.6</v>
      </c>
      <c r="CZ19" s="40">
        <f>IF(SUM(CK19:CL19,CN19)-CM19&gt;0,SUM(CK19:CL19,CN19)-CM19,"")</f>
        <v>23</v>
      </c>
      <c r="DA19" s="40">
        <f>IF(SUM(CD19,CH19,CL19)&gt;0,SUM(CD19,CH19,CL19),"")</f>
        <v>13.2</v>
      </c>
      <c r="DB19" s="40">
        <f>IF(SUM(CY19,CZ19)&gt;0,SUM(CY19,CZ19),"")</f>
        <v>66.599999999999994</v>
      </c>
      <c r="DC19" s="40">
        <f>IF(SUM(CP19,CT19)&gt;0,SUM(CP19,CT19),"")</f>
        <v>10.4</v>
      </c>
      <c r="DD19" s="40">
        <f>IF(SUM(CO19:CP19,CR19:CT19,CV19)-SUM(CQ19,CU19)&gt;0,SUM(CO19:CP19,CR19:CT19,CV19)-SUM(CQ19,CU19),"")</f>
        <v>45.9</v>
      </c>
      <c r="DE19" s="40">
        <f>IF(SUM(CY19,CZ19,DD19)&gt;0,SUM(CY19,CZ19,DD19),"")</f>
        <v>112.5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17.100000000000001</v>
      </c>
      <c r="QH19" s="22">
        <f>IF($CW19="P",CD19,(CD19+BA19)/2)</f>
        <v>2.5999999999999996</v>
      </c>
      <c r="QI19" s="22">
        <f>IF($CW19="P",CE19,(CE19+BB19)/2)</f>
        <v>0</v>
      </c>
      <c r="QJ19" s="22">
        <f>IF($CW19="P",CF19,(CF19+BC19)/2)</f>
        <v>0</v>
      </c>
      <c r="QK19" s="22">
        <f>IF($CW19="P",CG19,(CG19+BD19)/2)</f>
        <v>9.1999999999999993</v>
      </c>
      <c r="QL19" s="22">
        <f>IF($CW19="P",CH19,(CH19+BE19)/2)</f>
        <v>2.8</v>
      </c>
      <c r="QM19" s="22">
        <f>IF($CW19="P",CI19,(CI19+BF19)/2)</f>
        <v>0</v>
      </c>
      <c r="QN19" s="22">
        <f>IF($CW19="P",CJ19,(CJ19+BG19)/2)</f>
        <v>0</v>
      </c>
      <c r="QO19" s="22">
        <f>IF($CW19="P",CK19,(CK19+BH19)/2)</f>
        <v>9</v>
      </c>
      <c r="QP19" s="22">
        <f>IF($CW19="P",CL19,(CL19+BI19)/2)</f>
        <v>2.6</v>
      </c>
      <c r="QQ19" s="22">
        <f>IF($CW19="P",CM19,(CM19+BJ19)/2)</f>
        <v>0.1</v>
      </c>
      <c r="QR19" s="22">
        <f>IF($CW19="P",CN19,(CN19+BK19)/2)</f>
        <v>0</v>
      </c>
      <c r="QS19" s="22">
        <f>IF($CW19="P",CO19,(CO19+BL19)/2)</f>
        <v>8.9499999999999993</v>
      </c>
      <c r="QT19" s="22">
        <f>IF($CW19="P",CP19,(CP19+BM19)/2)</f>
        <v>2.6</v>
      </c>
      <c r="QU19" s="22">
        <f>IF($CW19="P",CQ19,(CQ19+BN19)/2)</f>
        <v>0.1</v>
      </c>
      <c r="QV19" s="22">
        <f>IF($CW19="P",CR19,(CR19+BO19)/2)</f>
        <v>0</v>
      </c>
      <c r="QW19" s="22">
        <f>IF($CW19="P",CS19,(CS19+BP19)/2)</f>
        <v>9</v>
      </c>
      <c r="QX19" s="22">
        <f>IF($CW19="P",CT19,(CT19+BQ19)/2)</f>
        <v>2.6</v>
      </c>
      <c r="QY19" s="22">
        <f>IF($CW19="P",CU19,(CU19+BR19)/2)</f>
        <v>0.1</v>
      </c>
      <c r="QZ19" s="22">
        <f>IF($CW19="P",CV19,(CV19+BS19)/2)</f>
        <v>0</v>
      </c>
      <c r="RA19" s="27" t="s">
        <v>46</v>
      </c>
      <c r="RB19" s="40">
        <f>IF(SUM(QH19,QL19)&gt;0,SUM(QH19,QL19),"")</f>
        <v>5.3999999999999995</v>
      </c>
      <c r="RC19" s="40">
        <f>IF(SUM(QG19:QH19,QJ19:QL19,QN19)-QI19-QM19&gt;0,SUM(QG19:QH19,QJ19:QL19,QN19)-QI19-QM19,"")</f>
        <v>31.700000000000003</v>
      </c>
      <c r="RD19" s="40">
        <f>IF(SUM(QO19:QP19,QR19)-QQ19&gt;0,SUM(QO19:QP19,QR19)-QQ19,"")</f>
        <v>11.5</v>
      </c>
      <c r="RE19" s="40">
        <f>IF(SUM(QH19,QL19,QP19)&gt;0,SUM(QH19,QL19,QP19),"")</f>
        <v>8</v>
      </c>
      <c r="RF19" s="40">
        <f>IF(SUM(RC19,RD19)&gt;0,SUM(RC19,RD19),"")</f>
        <v>43.2</v>
      </c>
      <c r="RG19" s="40">
        <f>IF(SUM(QT19,QX19)&gt;0,SUM(QT19,QX19),"")</f>
        <v>5.2</v>
      </c>
      <c r="RH19" s="40">
        <f>IF(SUM(QS19:QT19,QV19:QX19,QZ19)-SUM(QU19,QY19)&gt;0,SUM(QS19:QT19,QV19:QX19,QZ19)-SUM(QU19,QY19),"")</f>
        <v>22.95</v>
      </c>
      <c r="RI19" s="40">
        <f>IF(SUM(RC19,RD19,RH19)&gt;0,SUM(RC19,RD19,RH19),"")</f>
        <v>66.150000000000006</v>
      </c>
    </row>
    <row r="20" spans="1:477" x14ac:dyDescent="0.2">
      <c r="A20" s="4" t="str" cm="1">
        <f t="array" ref="A20">IF(AND(J20&lt;&gt;"",J20&lt;&gt;"No DD"),SUMPRODUCT((J$4:J$34&lt;&gt;"")*(J$4:J$34&lt;&gt;"No DD")*(F$4:F$34&gt;F20))+1,IF(J20="No DD",SUMPRODUCT((J$4:J$34="No DD")*(F$4:F$34&gt;F20))+1+SUMPRODUCT((J$4:J$34&lt;&gt;"")*(J$4:J$34&lt;&gt;"No DD")),""))</f>
        <v/>
      </c>
      <c r="B20" s="4" t="str" cm="1">
        <f t="array" ref="B20">IF(AND(J20&lt;&gt;"",J20&lt;&gt;"No DD",G20=""),SUMPRODUCT((J$4:J$34&lt;&gt;"")*(J$4:J$34&lt;&gt;"No DD")*(G$4:G$34="")*(F$4:F$34&gt;F20))+1,IF(J20="No DD",SUMPRODUCT((J$4:J$34="No DD")*(F$4:F$34&gt;F20)*(G$4:G$34=""))+1+SUMPRODUCT((J$4:J$34&lt;&gt;"")*(G$4:G$34="")*(J$4:J$34&lt;&gt;"No DD")),""))</f>
        <v/>
      </c>
      <c r="C20" s="5" t="s">
        <v>147</v>
      </c>
      <c r="D20" s="4" t="s">
        <v>31</v>
      </c>
      <c r="E20" s="4">
        <v>2006</v>
      </c>
      <c r="F20" s="9">
        <f>SUM(L20:T20)+SUM(L20:P20)*0.0000001+SUM(L20)*0.0000000000001</f>
        <v>133.20001110000445</v>
      </c>
      <c r="G20" s="66"/>
      <c r="H20" s="3" t="str">
        <f>IF(OR(AND(AR20&gt;=AY$36,AS20&gt;=AY$40,AR20&lt;&gt;"",AQ20=""),AND(AW20&gt;=AY$36,AX20&gt;=AY$40,AW20&lt;&gt;"",AQ20=""),AND(BU20&gt;=CB$36,BV20&gt;=CB$40,BU20&lt;&gt;"",BT20=""),AND(BZ20&gt;=CB$36,CA20&gt;=CB$40,BZ20&lt;&gt;"",BT20=""),AND(CX20&gt;=DE$36,CY20&gt;=DE$40,CX20&lt;&gt;"",CW20=""),AND(DC20&gt;=DE$36,DD20&gt;=DE$40,DC20&lt;&gt;""),AND(EC20&gt;=EJ$36,ED20&gt;=EJ$40,EC20&lt;&gt;""),AND(EH20&gt;=EJ$36,EI20&gt;=EJ$40,EH20&lt;&gt;""),AND(FE20&gt;=FL$36,FF20&gt;=FL$40,FE20&lt;&gt;""),AND(FJ20&gt;=FL$36,FK20&gt;=FL$40,FJ20&lt;&gt;""),AND(GG20&gt;=GN$36,GH20&gt;=GN$40,GG20&lt;&gt;""),AND(GL20&gt;=GN$36,GM20&gt;=GN$40,GL20&lt;&gt;""),AND(HI20&gt;=HP$36,HJ20&gt;=HP$40,HI20&lt;&gt;""),AND(HN20&gt;=HP$36,HO20&gt;=HP$40,HN20&lt;&gt;""),AND(IK20&gt;=IR$36,IL20&gt;=IR$40,IK20&lt;&gt;""),AND(IP20&gt;=IR$36,IQ20&gt;=IR$40,IP20&lt;&gt;""),AND(JM20&gt;=JT$36,JN20&gt;=JT$40,JM20&lt;&gt;""),AND(JR20&gt;=JT$36,JS20&gt;=JT$40,JR20&lt;&gt;""),AND(KO20&gt;=KV$36,KP20&gt;=KV$40,KO20&lt;&gt;""),AND(KT20&gt;=KV$36,KU20&gt;=KV$40,KT20&lt;&gt;""),AND(LQ20&gt;=LX$36,LR20&gt;=LX$40,LQ20&lt;&gt;""),AND(LV20&gt;=LX$36,LW20&gt;=LX$40,LV20&lt;&gt;""),AND(MS20&gt;=MZ$36,MT20&gt;=MZ$40,MS20&lt;&gt;""),AND(MX20&gt;=MZ$36,MY20&gt;=MZ$40,MX20&lt;&gt;""),AND(NU20&gt;=OB$36,NV20&gt;=OB$40,NU20&lt;&gt;""),AND(NZ20&gt;=OB$36,OA20&gt;=OB$40,NZ20&lt;&gt;""),AND(OW20&gt;=PD$36,OX20&gt;=PD$40,OW20&lt;&gt;""),AND(PB20&gt;=PD$36,PC20&gt;=PD$40,PB20&lt;&gt;""),AND(PY20&gt;=QF$36,PZ20&gt;=QF$40,PY20&lt;&gt;""),AND(QD20&gt;=QF$36,QE20&gt;=QF$40,QD20&lt;&gt;"")),"P","")</f>
        <v/>
      </c>
      <c r="I20" s="3" t="str">
        <f>IF(OR(AND(AS20&gt;=AY$40,AS20&lt;&gt;"",AQ20=""),AND(AX20&gt;=AY$40,AX20&lt;&gt;"",AQ20=""),AND(BV20&gt;=CB$40,BV20&lt;&gt;"",BT20=""),AND(CA20&gt;=CB$40,CA20&lt;&gt;"",BT20=""),AND(CY20&gt;=DE$40,CY20&lt;&gt;"",CW20=""),AND(DD20&gt;=DE$40,DD20&lt;&gt;"",CW20=""),AND(ED20&gt;=EJ$40,ED20&lt;&gt;""),AND(EI20&gt;=EJ$40,EI20&lt;&gt;""),AND(FF20&gt;=FL$40,FF20&lt;&gt;""),AND(FK20&gt;=FL$40,FK20&lt;&gt;""),AND(GH20&gt;=GN$40,GH20&lt;&gt;""),AND(GM20&gt;=GN$40,GM20&lt;&gt;""),AND(HJ20&gt;=HP$40,HJ20&lt;&gt;""),AND(HO20&gt;=HP$40,HO20&lt;&gt;""),AND(IL20&gt;=IR$40,IL20&lt;&gt;""),AND(IQ20&gt;=IR$40,IQ20&lt;&gt;""),AND(JN20&gt;=JT$40,JN20&lt;&gt;""),AND(JS20&gt;=JT$40,JS20&lt;&gt;""),AND(KP20&gt;=KV$40,KP20&lt;&gt;""),AND(KU20&gt;=KV$40,KU20&lt;&gt;""),AND(LR20&gt;=LX$40,LR20&lt;&gt;""),AND(LW20&gt;=LX$40,LW20&lt;&gt;""),AND(MT20&gt;=MZ$40,MT20&lt;&gt;""),AND(MY20&gt;=MZ$40,MY20&lt;&gt;""),AND(NV20&gt;=OB$40,NV20&lt;&gt;""),AND(OA20&gt;=OB$40,OA20&lt;&gt;""),AND(OX20&gt;=PD$40,OX20&lt;&gt;""),AND(PC20&gt;=PD$40,PC20&lt;&gt;""),AND(PZ20&gt;=QF$40,PZ20&lt;&gt;""),AND(QE20&gt;=QF$40,QE20&lt;&gt;"")),"P","")</f>
        <v/>
      </c>
      <c r="J20" s="36" t="str">
        <f>IF(AND(I20="P",H20=""),"No DD",IF(OR(AND(AU20&gt;=AY$39,AV20&gt;=AY$43,AU20&lt;&gt;"",AQ20=""),AND(BX20&gt;=CB$39,BY20&gt;=CB$43,BX20&lt;&gt;"",BT20=""),AND(DA20&gt;=DE$39,DB20&gt;=DE$43,DA20&lt;&gt;"",CW20=""),AND(EF20&gt;=EJ$39,EG20&gt;=EJ$43,EF20&lt;&gt;""),AND(FH20&gt;=FL$39,FI20&gt;=FL$43,FH20&lt;&gt;""),AND(GJ20&gt;=GN$39,GK20&gt;=GN$43,GJ20&lt;&gt;""),AND(HL20&gt;=HP$39,HM20&gt;=HP$43,HL20&lt;&gt;""),AND(IN20&gt;=IR$39,IO20&gt;=IR$43,IN20&lt;&gt;""),AND(JP20&gt;=JT$39,JQ20&gt;=JT$43,JP20&lt;&gt;""),AND(KR20&gt;=KV$39,KS20&gt;=KV$43,KR20&lt;&gt;""),AND(LT20&gt;=LX$39,LU20&gt;=LX$43,LT20&lt;&gt;""),AND(MV20&gt;=MZ$39,MW20&gt;=MZ$43,MV20&lt;&gt;""),AND(NX20&gt;=OB$39,NY20&gt;=OB$43,NX20&lt;&gt;""),AND(OZ20&gt;=PD$39,PA20&gt;=PD$43,OZ20&lt;&gt;""),AND(QB20&gt;=QF$39,QC20&gt;=QF$43,QB20&lt;&gt;"")),"Merit",IF(OR(AND(AU20&gt;=AY$38,AV20&gt;=AY$42,AU20&lt;&gt;"",AQ20=""),AND(BX20&gt;=CB$38,BY20&gt;=CB$42,BX20&lt;&gt;"",BT20=""),AND(DA20&gt;=DE$38,DB20&gt;=DE$42,DA20&lt;&gt;"",CW20=""),AND(EF20&gt;=EJ$38,EG20&gt;=EJ$42,EF20&lt;&gt;""),AND(FH20&gt;=FL$38,FI20&gt;=FL$42,FH20&lt;&gt;""),AND(GJ20&gt;=GN$38,GK20&gt;=GN$42,GJ20&lt;&gt;""),AND(HL20&gt;=HP$38,HM20&gt;=HP$42,HL20&lt;&gt;""),AND(IN20&gt;=IR$38,IO20&gt;=IR$42,IN20&lt;&gt;""),AND(JP20&gt;=JT$38,JQ20&gt;=JT$42,JP20&lt;&gt;""),AND(KR20&gt;=KV$38,KS20&gt;=KV$42,KR20&lt;&gt;""),AND(LT20&gt;=LX$38,LU20&gt;=LX$42,LT20&lt;&gt;""),AND(MV20&gt;=MZ$38,MW20&gt;=MZ$42,MV20&lt;&gt;""),AND(NX20&gt;=OB$38,NY20&gt;=OB$42,NX20&lt;&gt;""),AND(OZ20&gt;=PD$38,PA20&gt;=PD$42,OZ20&lt;&gt;""),AND(QB20&gt;=QF$38,QC20&gt;=QF$42,QB20&lt;&gt;"")),"Excellence",IF(K20="P","Worlds Team",IF(H20="P","National Team","")))))</f>
        <v/>
      </c>
      <c r="K20" s="3" t="str">
        <f>IF(OR(AND(AU20&gt;=AY$37,AV20&gt;=AY$41,AU20&lt;&gt;"",AQ20=""),AND(BX20&gt;=CB$37,BY20&gt;=CB$41,BX20&lt;&gt;"",BT20=""),AND(DA20&gt;=DE$37,DB20&gt;=DE$41,DA20&lt;&gt;"",CW20=""),AND(EF20&gt;=EJ$37,EG20&gt;=EJ$41,EF20&lt;&gt;""),AND(FH20&gt;=FL$37,FI20&gt;=FL$41,FH20&lt;&gt;""),AND(GJ20&gt;=GN$37,GK20&gt;=GN$41,GJ20&lt;&gt;""),AND(HL20&gt;=HP$37,HM20&gt;=HP$41,HL20&lt;&gt;""),AND(IN20&gt;=IR$37,IO20&gt;=IR$41,IN20&lt;&gt;""),AND(JP20&gt;=JT$37,JQ20&gt;=JT$41,JP20&lt;&gt;""),AND(KR20&gt;=KV$37,KS20&gt;=KV$41,KR20&lt;&gt;""),AND(LT20&gt;=LX$37,LU20&gt;=LX$41,LT20&lt;&gt;""),AND(MV20&gt;=MZ$37,MW20&gt;=MZ$41,MV20&lt;&gt;""),AND(NX20&gt;=OB$37,NY20&gt;=OB$41,NX20&lt;&gt;""),AND(OZ20&gt;=PD$37,PA20&gt;=PD$41,OZ20&lt;&gt;""),AND(QB20&gt;=QF$37,QC20&gt;=QF$41,QB20&lt;&gt;"")),"P","")</f>
        <v/>
      </c>
      <c r="L20" s="8">
        <f>IF(COUNT(AS20,BV20,CY20)&gt;0,LARGE((AS20,BV20,CY20),1),0)</f>
        <v>44.400000000000006</v>
      </c>
      <c r="M20" s="8" t="str">
        <f>IF(L20=0,"",IF(L20=CY20,$CC$1,IF(L20=BV20,$AZ$1,IF(L20=AS20,$W$1,""))))</f>
        <v>2024 Elite Canada</v>
      </c>
      <c r="N20" s="8">
        <f>IF(COUNT(AS20,BV20,CY20)&gt;1,LARGE((AS20,BV20,CY20),2),0)</f>
        <v>44.2</v>
      </c>
      <c r="O20" s="8" t="str">
        <f>IF(N20=0,"",IF(N20=CY20,$CC$1,IF(N20=BV20,$AZ$1,IF(N20=AS20,$W$1,""))))</f>
        <v>2024 Nationals</v>
      </c>
      <c r="P20" s="8">
        <f>IF(COUNT(AT20,BW20,CZ20)&gt;0,LARGE((AT20,BW20,CZ20),1),0)</f>
        <v>22.400000000000002</v>
      </c>
      <c r="Q20" s="8" t="str">
        <f>IF(P20=0,"",IF(P20=CZ20,$CC$1,IF(P20=BW20,$AZ$1,IF(P20=AT20,$W$1,""))))</f>
        <v>2024 Nationals</v>
      </c>
      <c r="R20" s="8">
        <f>IF(MAX(AX20,CA20,DD20)&gt;0,MAX(AX20,CA20,DD20),0)</f>
        <v>22.2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>
        <v>18.600000000000001</v>
      </c>
      <c r="BA20" s="18">
        <v>3.6</v>
      </c>
      <c r="BB20" s="18">
        <v>0</v>
      </c>
      <c r="BC20" s="18">
        <v>0</v>
      </c>
      <c r="BD20" s="18">
        <v>18.7</v>
      </c>
      <c r="BE20" s="18">
        <v>3.5</v>
      </c>
      <c r="BF20" s="18">
        <v>0</v>
      </c>
      <c r="BG20" s="18">
        <v>0</v>
      </c>
      <c r="BH20" s="18">
        <v>18.7</v>
      </c>
      <c r="BI20" s="18">
        <v>3.7</v>
      </c>
      <c r="BJ20" s="18">
        <v>0</v>
      </c>
      <c r="BK20" s="18">
        <v>0</v>
      </c>
      <c r="BL20" s="18">
        <v>18.8</v>
      </c>
      <c r="BM20" s="18">
        <v>3.5</v>
      </c>
      <c r="BN20" s="18">
        <v>0.6</v>
      </c>
      <c r="BO20" s="18">
        <v>0</v>
      </c>
      <c r="BP20" s="18">
        <v>0</v>
      </c>
      <c r="BQ20" s="18">
        <v>0</v>
      </c>
      <c r="BR20" s="18">
        <v>0</v>
      </c>
      <c r="BS20" s="18">
        <v>0</v>
      </c>
      <c r="BT20" s="28"/>
      <c r="BU20" s="11">
        <f>IF(SUM(BA20,BE20)&gt;0,SUM(BA20,BE20),"")</f>
        <v>7.1</v>
      </c>
      <c r="BV20" s="11">
        <f>IF(SUM(AZ20:BA20,BC20:BE20,BG20)-BB20-BF20&gt;0,SUM(AZ20:BA20,BC20:BE20,BG20)-BB20-BF20,"")</f>
        <v>44.400000000000006</v>
      </c>
      <c r="BW20" s="11">
        <f>IF(SUM(BH20:BI20,BK20)-BJ20&gt;0,SUM(BH20:BI20,BK20)-BJ20,"")</f>
        <v>22.4</v>
      </c>
      <c r="BX20" s="11">
        <f>IF(SUM(BA20,BE20,BI20)&gt;0,SUM(BA20,BE20,BI20),"")</f>
        <v>10.8</v>
      </c>
      <c r="BY20" s="11">
        <f>IF(SUM(BV20,BW20)&gt;0,SUM(BV20,BW20),"")</f>
        <v>66.800000000000011</v>
      </c>
      <c r="BZ20" s="11">
        <f>IF(SUM(BM20,BQ20)&gt;0,SUM(BM20,BQ20),"")</f>
        <v>3.5</v>
      </c>
      <c r="CA20" s="11">
        <f>IF(SUM(BL20:BM20,BO20:BQ20,BS20)-SUM(BN20,BR20)&gt;0,SUM(BL20:BM20,BO20:BQ20,BS20)-SUM(BN20,BR20),"")</f>
        <v>21.7</v>
      </c>
      <c r="CB20" s="11">
        <f>IF(SUM(BV20,BW20,CA20)&gt;0,SUM(BV20,BW20,CA20),"")</f>
        <v>88.500000000000014</v>
      </c>
      <c r="CC20" s="19">
        <v>19</v>
      </c>
      <c r="CD20" s="19">
        <v>3.5</v>
      </c>
      <c r="CE20" s="19">
        <v>0</v>
      </c>
      <c r="CF20" s="19">
        <v>0</v>
      </c>
      <c r="CG20" s="19">
        <v>18.600000000000001</v>
      </c>
      <c r="CH20" s="19">
        <v>3.7</v>
      </c>
      <c r="CI20" s="19">
        <v>0.6</v>
      </c>
      <c r="CJ20" s="19">
        <v>0</v>
      </c>
      <c r="CK20" s="19">
        <v>18.2</v>
      </c>
      <c r="CL20" s="19">
        <v>4.4000000000000004</v>
      </c>
      <c r="CM20" s="19">
        <v>0.2</v>
      </c>
      <c r="CN20" s="19">
        <v>0</v>
      </c>
      <c r="CO20" s="19">
        <v>18.7</v>
      </c>
      <c r="CP20" s="19">
        <v>3.5</v>
      </c>
      <c r="CQ20" s="19">
        <v>0</v>
      </c>
      <c r="CR20" s="19">
        <v>0</v>
      </c>
      <c r="CS20" s="19">
        <v>0</v>
      </c>
      <c r="CT20" s="19">
        <v>0</v>
      </c>
      <c r="CU20" s="19">
        <v>0</v>
      </c>
      <c r="CV20" s="19">
        <v>0</v>
      </c>
      <c r="CW20" s="27"/>
      <c r="CX20" s="40">
        <f>IF(SUM(CD20,CH20)&gt;0,SUM(CD20,CH20),"")</f>
        <v>7.2</v>
      </c>
      <c r="CY20" s="40">
        <f>IF(SUM(CC20:CD20,CF20:CH20,CJ20)-CE20-CI20&gt;0,SUM(CC20:CD20,CF20:CH20,CJ20)-CE20-CI20,"")</f>
        <v>44.2</v>
      </c>
      <c r="CZ20" s="40">
        <f>IF(SUM(CK20:CL20,CN20)-CM20&gt;0,SUM(CK20:CL20,CN20)-CM20,"")</f>
        <v>22.400000000000002</v>
      </c>
      <c r="DA20" s="40">
        <f>IF(SUM(CD20,CH20,CL20)&gt;0,SUM(CD20,CH20,CL20),"")</f>
        <v>11.600000000000001</v>
      </c>
      <c r="DB20" s="40">
        <f>IF(SUM(CY20,CZ20)&gt;0,SUM(CY20,CZ20),"")</f>
        <v>66.600000000000009</v>
      </c>
      <c r="DC20" s="40">
        <f>IF(SUM(CP20,CT20)&gt;0,SUM(CP20,CT20),"")</f>
        <v>3.5</v>
      </c>
      <c r="DD20" s="40">
        <f>IF(SUM(CO20:CP20,CR20:CT20,CV20)-SUM(CQ20,CU20)&gt;0,SUM(CO20:CP20,CR20:CT20,CV20)-SUM(CQ20,CU20),"")</f>
        <v>22.2</v>
      </c>
      <c r="DE20" s="40">
        <f>IF(SUM(CY20,CZ20,DD20)&gt;0,SUM(CY20,CZ20,DD20),"")</f>
        <v>88.800000000000011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18.8</v>
      </c>
      <c r="QH20" s="22">
        <f>IF($CW20="P",CD20,(CD20+BA20)/2)</f>
        <v>3.55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18.649999999999999</v>
      </c>
      <c r="QL20" s="22">
        <f>IF($CW20="P",CH20,(CH20+BE20)/2)</f>
        <v>3.6</v>
      </c>
      <c r="QM20" s="22">
        <f>IF($CW20="P",CI20,(CI20+BF20)/2)</f>
        <v>0.3</v>
      </c>
      <c r="QN20" s="22">
        <f>IF($CW20="P",CJ20,(CJ20+BG20)/2)</f>
        <v>0</v>
      </c>
      <c r="QO20" s="22">
        <f>IF($CW20="P",CK20,(CK20+BH20)/2)</f>
        <v>18.45</v>
      </c>
      <c r="QP20" s="22">
        <f>IF($CW20="P",CL20,(CL20+BI20)/2)</f>
        <v>4.0500000000000007</v>
      </c>
      <c r="QQ20" s="22">
        <f>IF($CW20="P",CM20,(CM20+BJ20)/2)</f>
        <v>0.1</v>
      </c>
      <c r="QR20" s="22">
        <f>IF($CW20="P",CN20,(CN20+BK20)/2)</f>
        <v>0</v>
      </c>
      <c r="QS20" s="22">
        <f>IF($CW20="P",CO20,(CO20+BL20)/2)</f>
        <v>18.75</v>
      </c>
      <c r="QT20" s="22">
        <f>IF($CW20="P",CP20,(CP20+BM20)/2)</f>
        <v>3.5</v>
      </c>
      <c r="QU20" s="22">
        <f>IF($CW20="P",CQ20,(CQ20+BN20)/2)</f>
        <v>0.3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7.15</v>
      </c>
      <c r="RC20" s="40">
        <f>IF(SUM(QG20:QH20,QJ20:QL20,QN20)-QI20-QM20&gt;0,SUM(QG20:QH20,QJ20:QL20,QN20)-QI20-QM20,"")</f>
        <v>44.300000000000004</v>
      </c>
      <c r="RD20" s="40">
        <f>IF(SUM(QO20:QP20,QR20)-QQ20&gt;0,SUM(QO20:QP20,QR20)-QQ20,"")</f>
        <v>22.4</v>
      </c>
      <c r="RE20" s="40">
        <f>IF(SUM(QH20,QL20,QP20)&gt;0,SUM(QH20,QL20,QP20),"")</f>
        <v>11.200000000000001</v>
      </c>
      <c r="RF20" s="40">
        <f>IF(SUM(RC20,RD20)&gt;0,SUM(RC20,RD20),"")</f>
        <v>66.7</v>
      </c>
      <c r="RG20" s="40">
        <f>IF(SUM(QT20,QX20)&gt;0,SUM(QT20,QX20),"")</f>
        <v>3.5</v>
      </c>
      <c r="RH20" s="40">
        <f>IF(SUM(QS20:QT20,QV20:QX20,QZ20)-SUM(QU20,QY20)&gt;0,SUM(QS20:QT20,QV20:QX20,QZ20)-SUM(QU20,QY20),"")</f>
        <v>21.95</v>
      </c>
      <c r="RI20" s="40">
        <f>IF(SUM(RC20,RD20,RH20)&gt;0,SUM(RC20,RD20,RH20),"")</f>
        <v>88.65</v>
      </c>
    </row>
    <row r="21" spans="1:477" x14ac:dyDescent="0.2">
      <c r="A21" s="4" t="str" cm="1">
        <f t="array" ref="A21">IF(AND(J21&lt;&gt;"",J21&lt;&gt;"No DD"),SUMPRODUCT((J$4:J$34&lt;&gt;"")*(J$4:J$34&lt;&gt;"No DD")*(F$4:F$34&gt;F21))+1,IF(J21="No DD",SUMPRODUCT((J$4:J$34="No DD")*(F$4:F$34&gt;F21))+1+SUMPRODUCT((J$4:J$34&lt;&gt;"")*(J$4:J$34&lt;&gt;"No DD")),""))</f>
        <v/>
      </c>
      <c r="B21" s="4" t="str" cm="1">
        <f t="array" ref="B21">IF(AND(J21&lt;&gt;"",J21&lt;&gt;"No DD",G21=""),SUMPRODUCT((J$4:J$34&lt;&gt;"")*(J$4:J$34&lt;&gt;"No DD")*(G$4:G$34="")*(F$4:F$34&gt;F21))+1,IF(J21="No DD",SUMPRODUCT((J$4:J$34="No DD")*(F$4:F$34&gt;F21)*(G$4:G$34=""))+1+SUMPRODUCT((J$4:J$34&lt;&gt;"")*(G$4:G$34="")*(J$4:J$34&lt;&gt;"No DD")),""))</f>
        <v/>
      </c>
      <c r="C21" s="5" t="s">
        <v>214</v>
      </c>
      <c r="D21" s="4" t="s">
        <v>5</v>
      </c>
      <c r="E21" s="4">
        <v>2005</v>
      </c>
      <c r="F21" s="9">
        <f>SUM(L21:T21)+SUM(L21:P21)*0.0000001+SUM(L21)*0.0000000000001</f>
        <v>110.50000657000437</v>
      </c>
      <c r="G21" s="66"/>
      <c r="H21" s="3" t="str">
        <f>IF(OR(AND(AR21&gt;=AY$36,AS21&gt;=AY$40,AR21&lt;&gt;"",AQ21=""),AND(AW21&gt;=AY$36,AX21&gt;=AY$40,AW21&lt;&gt;"",AQ21=""),AND(BU21&gt;=CB$36,BV21&gt;=CB$40,BU21&lt;&gt;"",BT21=""),AND(BZ21&gt;=CB$36,CA21&gt;=CB$40,BZ21&lt;&gt;"",BT21=""),AND(CX21&gt;=DE$36,CY21&gt;=DE$40,CX21&lt;&gt;"",CW21=""),AND(DC21&gt;=DE$36,DD21&gt;=DE$40,DC21&lt;&gt;""),AND(EC21&gt;=EJ$36,ED21&gt;=EJ$40,EC21&lt;&gt;""),AND(EH21&gt;=EJ$36,EI21&gt;=EJ$40,EH21&lt;&gt;""),AND(FE21&gt;=FL$36,FF21&gt;=FL$40,FE21&lt;&gt;""),AND(FJ21&gt;=FL$36,FK21&gt;=FL$40,FJ21&lt;&gt;""),AND(GG21&gt;=GN$36,GH21&gt;=GN$40,GG21&lt;&gt;""),AND(GL21&gt;=GN$36,GM21&gt;=GN$40,GL21&lt;&gt;""),AND(HI21&gt;=HP$36,HJ21&gt;=HP$40,HI21&lt;&gt;""),AND(HN21&gt;=HP$36,HO21&gt;=HP$40,HN21&lt;&gt;""),AND(IK21&gt;=IR$36,IL21&gt;=IR$40,IK21&lt;&gt;""),AND(IP21&gt;=IR$36,IQ21&gt;=IR$40,IP21&lt;&gt;""),AND(JM21&gt;=JT$36,JN21&gt;=JT$40,JM21&lt;&gt;""),AND(JR21&gt;=JT$36,JS21&gt;=JT$40,JR21&lt;&gt;""),AND(KO21&gt;=KV$36,KP21&gt;=KV$40,KO21&lt;&gt;""),AND(KT21&gt;=KV$36,KU21&gt;=KV$40,KT21&lt;&gt;""),AND(LQ21&gt;=LX$36,LR21&gt;=LX$40,LQ21&lt;&gt;""),AND(LV21&gt;=LX$36,LW21&gt;=LX$40,LV21&lt;&gt;""),AND(MS21&gt;=MZ$36,MT21&gt;=MZ$40,MS21&lt;&gt;""),AND(MX21&gt;=MZ$36,MY21&gt;=MZ$40,MX21&lt;&gt;""),AND(NU21&gt;=OB$36,NV21&gt;=OB$40,NU21&lt;&gt;""),AND(NZ21&gt;=OB$36,OA21&gt;=OB$40,NZ21&lt;&gt;""),AND(OW21&gt;=PD$36,OX21&gt;=PD$40,OW21&lt;&gt;""),AND(PB21&gt;=PD$36,PC21&gt;=PD$40,PB21&lt;&gt;""),AND(PY21&gt;=QF$36,PZ21&gt;=QF$40,PY21&lt;&gt;""),AND(QD21&gt;=QF$36,QE21&gt;=QF$40,QD21&lt;&gt;"")),"P","")</f>
        <v/>
      </c>
      <c r="I21" s="3" t="str">
        <f>IF(OR(AND(AS21&gt;=AY$40,AS21&lt;&gt;"",AQ21=""),AND(AX21&gt;=AY$40,AX21&lt;&gt;"",AQ21=""),AND(BV21&gt;=CB$40,BV21&lt;&gt;"",BT21=""),AND(CA21&gt;=CB$40,CA21&lt;&gt;"",BT21=""),AND(CY21&gt;=DE$40,CY21&lt;&gt;"",CW21=""),AND(DD21&gt;=DE$40,DD21&lt;&gt;"",CW21=""),AND(ED21&gt;=EJ$40,ED21&lt;&gt;""),AND(EI21&gt;=EJ$40,EI21&lt;&gt;""),AND(FF21&gt;=FL$40,FF21&lt;&gt;""),AND(FK21&gt;=FL$40,FK21&lt;&gt;""),AND(GH21&gt;=GN$40,GH21&lt;&gt;""),AND(GM21&gt;=GN$40,GM21&lt;&gt;""),AND(HJ21&gt;=HP$40,HJ21&lt;&gt;""),AND(HO21&gt;=HP$40,HO21&lt;&gt;""),AND(IL21&gt;=IR$40,IL21&lt;&gt;""),AND(IQ21&gt;=IR$40,IQ21&lt;&gt;""),AND(JN21&gt;=JT$40,JN21&lt;&gt;""),AND(JS21&gt;=JT$40,JS21&lt;&gt;""),AND(KP21&gt;=KV$40,KP21&lt;&gt;""),AND(KU21&gt;=KV$40,KU21&lt;&gt;""),AND(LR21&gt;=LX$40,LR21&lt;&gt;""),AND(LW21&gt;=LX$40,LW21&lt;&gt;""),AND(MT21&gt;=MZ$40,MT21&lt;&gt;""),AND(MY21&gt;=MZ$40,MY21&lt;&gt;""),AND(NV21&gt;=OB$40,NV21&lt;&gt;""),AND(OA21&gt;=OB$40,OA21&lt;&gt;""),AND(OX21&gt;=PD$40,OX21&lt;&gt;""),AND(PC21&gt;=PD$40,PC21&lt;&gt;""),AND(PZ21&gt;=QF$40,PZ21&lt;&gt;""),AND(QE21&gt;=QF$40,QE21&lt;&gt;"")),"P","")</f>
        <v/>
      </c>
      <c r="J21" s="36" t="str">
        <f>IF(AND(I21="P",H21=""),"No DD",IF(OR(AND(AU21&gt;=AY$39,AV21&gt;=AY$43,AU21&lt;&gt;"",AQ21=""),AND(BX21&gt;=CB$39,BY21&gt;=CB$43,BX21&lt;&gt;"",BT21=""),AND(DA21&gt;=DE$39,DB21&gt;=DE$43,DA21&lt;&gt;"",CW21=""),AND(EF21&gt;=EJ$39,EG21&gt;=EJ$43,EF21&lt;&gt;""),AND(FH21&gt;=FL$39,FI21&gt;=FL$43,FH21&lt;&gt;""),AND(GJ21&gt;=GN$39,GK21&gt;=GN$43,GJ21&lt;&gt;""),AND(HL21&gt;=HP$39,HM21&gt;=HP$43,HL21&lt;&gt;""),AND(IN21&gt;=IR$39,IO21&gt;=IR$43,IN21&lt;&gt;""),AND(JP21&gt;=JT$39,JQ21&gt;=JT$43,JP21&lt;&gt;""),AND(KR21&gt;=KV$39,KS21&gt;=KV$43,KR21&lt;&gt;""),AND(LT21&gt;=LX$39,LU21&gt;=LX$43,LT21&lt;&gt;""),AND(MV21&gt;=MZ$39,MW21&gt;=MZ$43,MV21&lt;&gt;""),AND(NX21&gt;=OB$39,NY21&gt;=OB$43,NX21&lt;&gt;""),AND(OZ21&gt;=PD$39,PA21&gt;=PD$43,OZ21&lt;&gt;""),AND(QB21&gt;=QF$39,QC21&gt;=QF$43,QB21&lt;&gt;"")),"Merit",IF(OR(AND(AU21&gt;=AY$38,AV21&gt;=AY$42,AU21&lt;&gt;"",AQ21=""),AND(BX21&gt;=CB$38,BY21&gt;=CB$42,BX21&lt;&gt;"",BT21=""),AND(DA21&gt;=DE$38,DB21&gt;=DE$42,DA21&lt;&gt;"",CW21=""),AND(EF21&gt;=EJ$38,EG21&gt;=EJ$42,EF21&lt;&gt;""),AND(FH21&gt;=FL$38,FI21&gt;=FL$42,FH21&lt;&gt;""),AND(GJ21&gt;=GN$38,GK21&gt;=GN$42,GJ21&lt;&gt;""),AND(HL21&gt;=HP$38,HM21&gt;=HP$42,HL21&lt;&gt;""),AND(IN21&gt;=IR$38,IO21&gt;=IR$42,IN21&lt;&gt;""),AND(JP21&gt;=JT$38,JQ21&gt;=JT$42,JP21&lt;&gt;""),AND(KR21&gt;=KV$38,KS21&gt;=KV$42,KR21&lt;&gt;""),AND(LT21&gt;=LX$38,LU21&gt;=LX$42,LT21&lt;&gt;""),AND(MV21&gt;=MZ$38,MW21&gt;=MZ$42,MV21&lt;&gt;""),AND(NX21&gt;=OB$38,NY21&gt;=OB$42,NX21&lt;&gt;""),AND(OZ21&gt;=PD$38,PA21&gt;=PD$42,OZ21&lt;&gt;""),AND(QB21&gt;=QF$38,QC21&gt;=QF$42,QB21&lt;&gt;"")),"Excellence",IF(K21="P","Worlds Team",IF(H21="P","National Team","")))))</f>
        <v/>
      </c>
      <c r="K21" s="3" t="str">
        <f>IF(OR(AND(AU21&gt;=AY$37,AV21&gt;=AY$41,AU21&lt;&gt;"",AQ21=""),AND(BX21&gt;=CB$37,BY21&gt;=CB$41,BX21&lt;&gt;"",BT21=""),AND(DA21&gt;=DE$37,DB21&gt;=DE$41,DA21&lt;&gt;"",CW21=""),AND(EF21&gt;=EJ$37,EG21&gt;=EJ$41,EF21&lt;&gt;""),AND(FH21&gt;=FL$37,FI21&gt;=FL$41,FH21&lt;&gt;""),AND(GJ21&gt;=GN$37,GK21&gt;=GN$41,GJ21&lt;&gt;""),AND(HL21&gt;=HP$37,HM21&gt;=HP$41,HL21&lt;&gt;""),AND(IN21&gt;=IR$37,IO21&gt;=IR$41,IN21&lt;&gt;""),AND(JP21&gt;=JT$37,JQ21&gt;=JT$41,JP21&lt;&gt;""),AND(KR21&gt;=KV$37,KS21&gt;=KV$41,KR21&lt;&gt;""),AND(LT21&gt;=LX$37,LU21&gt;=LX$41,LT21&lt;&gt;""),AND(MV21&gt;=MZ$37,MW21&gt;=MZ$41,MV21&lt;&gt;""),AND(NX21&gt;=OB$37,NY21&gt;=OB$41,NX21&lt;&gt;""),AND(OZ21&gt;=PD$37,PA21&gt;=PD$41,OZ21&lt;&gt;""),AND(QB21&gt;=QF$37,QC21&gt;=QF$41,QB21&lt;&gt;"")),"P","")</f>
        <v/>
      </c>
      <c r="L21" s="8">
        <f>IF(COUNT(AS21,BV21,CY21)&gt;0,LARGE((AS21,BV21,CY21),1),0)</f>
        <v>43.8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0</v>
      </c>
      <c r="O21" s="8" t="str">
        <f>IF(N21=0,"",IF(N21=CY21,$CC$1,IF(N21=BV21,$AZ$1,IF(N21=AS21,$W$1,""))))</f>
        <v/>
      </c>
      <c r="P21" s="8">
        <f>IF(COUNT(AT21,BW21,CZ21)&gt;0,LARGE((AT21,BW21,CZ21),1),0)</f>
        <v>21.900000000000002</v>
      </c>
      <c r="Q21" s="8" t="str">
        <f>IF(P21=0,"",IF(P21=CZ21,$CC$1,IF(P21=BW21,$AZ$1,IF(P21=AT21,$W$1,""))))</f>
        <v>2024 Elite Canada</v>
      </c>
      <c r="R21" s="8">
        <f>IF(MAX(AX21,CA21,DD21)&gt;0,MAX(AX21,CA21,DD21),0)</f>
        <v>44.8</v>
      </c>
      <c r="S21" s="8" t="str">
        <f>IF(R21=0,"",IF(R21=DD21,$CC$1,IF(R21=CA21,$AZ$1,IF(R21=AX21,$W$1,""))))</f>
        <v>2024 Elite Canada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>
        <v>18</v>
      </c>
      <c r="BA21" s="18">
        <v>4.8</v>
      </c>
      <c r="BB21" s="18">
        <v>0.2</v>
      </c>
      <c r="BC21" s="18">
        <v>0</v>
      </c>
      <c r="BD21" s="18">
        <v>16.100000000000001</v>
      </c>
      <c r="BE21" s="18">
        <v>4.8</v>
      </c>
      <c r="BF21" s="18">
        <v>0</v>
      </c>
      <c r="BG21" s="18">
        <v>0.3</v>
      </c>
      <c r="BH21" s="18">
        <v>18.600000000000001</v>
      </c>
      <c r="BI21" s="18">
        <v>3.5</v>
      </c>
      <c r="BJ21" s="18">
        <v>0.2</v>
      </c>
      <c r="BK21" s="18">
        <v>0</v>
      </c>
      <c r="BL21" s="18">
        <v>18</v>
      </c>
      <c r="BM21" s="18">
        <v>4.8</v>
      </c>
      <c r="BN21" s="18">
        <v>0.2</v>
      </c>
      <c r="BO21" s="18">
        <v>0</v>
      </c>
      <c r="BP21" s="18">
        <v>17.899999999999999</v>
      </c>
      <c r="BQ21" s="18">
        <v>4.8</v>
      </c>
      <c r="BR21" s="18">
        <v>0.8</v>
      </c>
      <c r="BS21" s="18">
        <v>0.3</v>
      </c>
      <c r="BT21" s="28"/>
      <c r="BU21" s="11">
        <f>IF(SUM(BA21,BE21)&gt;0,SUM(BA21,BE21),"")</f>
        <v>9.6</v>
      </c>
      <c r="BV21" s="11">
        <f>IF(SUM(AZ21:BA21,BC21:BE21,BG21)-BB21-BF21&gt;0,SUM(AZ21:BA21,BC21:BE21,BG21)-BB21-BF21,"")</f>
        <v>43.8</v>
      </c>
      <c r="BW21" s="11">
        <f>IF(SUM(BH21:BI21,BK21)-BJ21&gt;0,SUM(BH21:BI21,BK21)-BJ21,"")</f>
        <v>21.900000000000002</v>
      </c>
      <c r="BX21" s="11">
        <f>IF(SUM(BA21,BE21,BI21)&gt;0,SUM(BA21,BE21,BI21),"")</f>
        <v>13.1</v>
      </c>
      <c r="BY21" s="11">
        <f>IF(SUM(BV21,BW21)&gt;0,SUM(BV21,BW21),"")</f>
        <v>65.7</v>
      </c>
      <c r="BZ21" s="11">
        <f>IF(SUM(BM21,BQ21)&gt;0,SUM(BM21,BQ21),"")</f>
        <v>9.6</v>
      </c>
      <c r="CA21" s="11">
        <f>IF(SUM(BL21:BM21,BO21:BQ21,BS21)-SUM(BN21,BR21)&gt;0,SUM(BL21:BM21,BO21:BQ21,BS21)-SUM(BN21,BR21),"")</f>
        <v>44.8</v>
      </c>
      <c r="CB21" s="11">
        <f>IF(SUM(BV21,BW21,CA21)&gt;0,SUM(BV21,BW21,CA21),"")</f>
        <v>110.5</v>
      </c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27"/>
      <c r="CX21" s="40" t="str">
        <f>IF(SUM(CD21,CH21)&gt;0,SUM(CD21,CH21),"")</f>
        <v/>
      </c>
      <c r="CY21" s="40" t="str">
        <f>IF(SUM(CC21:CD21,CF21:CH21,CJ21)-CE21-CI21&gt;0,SUM(CC21:CD21,CF21:CH21,CJ21)-CE21-CI21,"")</f>
        <v/>
      </c>
      <c r="CZ21" s="40" t="str">
        <f>IF(SUM(CK21:CL21,CN21)-CM21&gt;0,SUM(CK21:CL21,CN21)-CM21,"")</f>
        <v/>
      </c>
      <c r="DA21" s="40" t="str">
        <f>IF(SUM(CD21,CH21,CL21)&gt;0,SUM(CD21,CH21,CL21),"")</f>
        <v/>
      </c>
      <c r="DB21" s="40" t="str">
        <f>IF(SUM(CY21,CZ21)&gt;0,SUM(CY21,CZ21),"")</f>
        <v/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 t="str">
        <f>IF(SUM(CY21,CZ21,DD21)&gt;0,SUM(CY21,CZ21,DD21),"")</f>
        <v/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9</v>
      </c>
      <c r="QH21" s="22">
        <f>IF($CW21="P",CD21,(CD21+BA21)/2)</f>
        <v>2.4</v>
      </c>
      <c r="QI21" s="22">
        <f>IF($CW21="P",CE21,(CE21+BB21)/2)</f>
        <v>0.1</v>
      </c>
      <c r="QJ21" s="22">
        <f>IF($CW21="P",CF21,(CF21+BC21)/2)</f>
        <v>0</v>
      </c>
      <c r="QK21" s="22">
        <f>IF($CW21="P",CG21,(CG21+BD21)/2)</f>
        <v>8.0500000000000007</v>
      </c>
      <c r="QL21" s="22">
        <f>IF($CW21="P",CH21,(CH21+BE21)/2)</f>
        <v>2.4</v>
      </c>
      <c r="QM21" s="22">
        <f>IF($CW21="P",CI21,(CI21+BF21)/2)</f>
        <v>0</v>
      </c>
      <c r="QN21" s="22">
        <f>IF($CW21="P",CJ21,(CJ21+BG21)/2)</f>
        <v>0.15</v>
      </c>
      <c r="QO21" s="22">
        <f>IF($CW21="P",CK21,(CK21+BH21)/2)</f>
        <v>9.3000000000000007</v>
      </c>
      <c r="QP21" s="22">
        <f>IF($CW21="P",CL21,(CL21+BI21)/2)</f>
        <v>1.75</v>
      </c>
      <c r="QQ21" s="22">
        <f>IF($CW21="P",CM21,(CM21+BJ21)/2)</f>
        <v>0.1</v>
      </c>
      <c r="QR21" s="22">
        <f>IF($CW21="P",CN21,(CN21+BK21)/2)</f>
        <v>0</v>
      </c>
      <c r="QS21" s="22">
        <f>IF($CW21="P",CO21,(CO21+BL21)/2)</f>
        <v>9</v>
      </c>
      <c r="QT21" s="22">
        <f>IF($CW21="P",CP21,(CP21+BM21)/2)</f>
        <v>2.4</v>
      </c>
      <c r="QU21" s="22">
        <f>IF($CW21="P",CQ21,(CQ21+BN21)/2)</f>
        <v>0.1</v>
      </c>
      <c r="QV21" s="22">
        <f>IF($CW21="P",CR21,(CR21+BO21)/2)</f>
        <v>0</v>
      </c>
      <c r="QW21" s="22">
        <f>IF($CW21="P",CS21,(CS21+BP21)/2)</f>
        <v>8.9499999999999993</v>
      </c>
      <c r="QX21" s="22">
        <f>IF($CW21="P",CT21,(CT21+BQ21)/2)</f>
        <v>2.4</v>
      </c>
      <c r="QY21" s="22">
        <f>IF($CW21="P",CU21,(CU21+BR21)/2)</f>
        <v>0.4</v>
      </c>
      <c r="QZ21" s="22">
        <f>IF($CW21="P",CV21,(CV21+BS21)/2)</f>
        <v>0.15</v>
      </c>
      <c r="RA21" s="27" t="s">
        <v>46</v>
      </c>
      <c r="RB21" s="40">
        <f>IF(SUM(QH21,QL21)&gt;0,SUM(QH21,QL21),"")</f>
        <v>4.8</v>
      </c>
      <c r="RC21" s="40">
        <f>IF(SUM(QG21:QH21,QJ21:QL21,QN21)-QI21-QM21&gt;0,SUM(QG21:QH21,QJ21:QL21,QN21)-QI21-QM21,"")</f>
        <v>21.9</v>
      </c>
      <c r="RD21" s="40">
        <f>IF(SUM(QO21:QP21,QR21)-QQ21&gt;0,SUM(QO21:QP21,QR21)-QQ21,"")</f>
        <v>10.950000000000001</v>
      </c>
      <c r="RE21" s="40">
        <f>IF(SUM(QH21,QL21,QP21)&gt;0,SUM(QH21,QL21,QP21),"")</f>
        <v>6.55</v>
      </c>
      <c r="RF21" s="40">
        <f>IF(SUM(RC21,RD21)&gt;0,SUM(RC21,RD21),"")</f>
        <v>32.85</v>
      </c>
      <c r="RG21" s="40">
        <f>IF(SUM(QT21,QX21)&gt;0,SUM(QT21,QX21),"")</f>
        <v>4.8</v>
      </c>
      <c r="RH21" s="40">
        <f>IF(SUM(QS21:QT21,QV21:QX21,QZ21)-SUM(QU21,QY21)&gt;0,SUM(QS21:QT21,QV21:QX21,QZ21)-SUM(QU21,QY21),"")</f>
        <v>22.4</v>
      </c>
      <c r="RI21" s="40">
        <f>IF(SUM(RC21,RD21,RH21)&gt;0,SUM(RC21,RD21,RH21),"")</f>
        <v>55.25</v>
      </c>
    </row>
    <row r="22" spans="1:477" x14ac:dyDescent="0.2">
      <c r="A22" s="4" t="str" cm="1">
        <f t="array" ref="A22">IF(AND(J22&lt;&gt;"",J22&lt;&gt;"No DD"),SUMPRODUCT((J$4:J$34&lt;&gt;"")*(J$4:J$34&lt;&gt;"No DD")*(F$4:F$34&gt;F22))+1,IF(J22="No DD",SUMPRODUCT((J$4:J$34="No DD")*(F$4:F$34&gt;F22))+1+SUMPRODUCT((J$4:J$34&lt;&gt;"")*(J$4:J$34&lt;&gt;"No DD")),""))</f>
        <v/>
      </c>
      <c r="B22" s="4" t="str" cm="1">
        <f t="array" ref="B22">IF(AND(J22&lt;&gt;"",J22&lt;&gt;"No DD",G22=""),SUMPRODUCT((J$4:J$34&lt;&gt;"")*(J$4:J$34&lt;&gt;"No DD")*(G$4:G$34="")*(F$4:F$34&gt;F22))+1,IF(J22="No DD",SUMPRODUCT((J$4:J$34="No DD")*(F$4:F$34&gt;F22)*(G$4:G$34=""))+1+SUMPRODUCT((J$4:J$34&lt;&gt;"")*(G$4:G$34="")*(J$4:J$34&lt;&gt;"No DD")),""))</f>
        <v/>
      </c>
      <c r="C22" s="5" t="s">
        <v>212</v>
      </c>
      <c r="D22" s="4" t="s">
        <v>3</v>
      </c>
      <c r="E22" s="4">
        <v>2006</v>
      </c>
      <c r="F22" s="9">
        <f>SUM(L22:T22)+SUM(L22:P22)*0.0000001+SUM(L22)*0.0000000000001</f>
        <v>107.60000629000426</v>
      </c>
      <c r="G22" s="66"/>
      <c r="H22" s="3" t="str">
        <f>IF(OR(AND(AR22&gt;=AY$36,AS22&gt;=AY$40,AR22&lt;&gt;"",AQ22=""),AND(AW22&gt;=AY$36,AX22&gt;=AY$40,AW22&lt;&gt;"",AQ22=""),AND(BU22&gt;=CB$36,BV22&gt;=CB$40,BU22&lt;&gt;"",BT22=""),AND(BZ22&gt;=CB$36,CA22&gt;=CB$40,BZ22&lt;&gt;"",BT22=""),AND(CX22&gt;=DE$36,CY22&gt;=DE$40,CX22&lt;&gt;"",CW22=""),AND(DC22&gt;=DE$36,DD22&gt;=DE$40,DC22&lt;&gt;""),AND(EC22&gt;=EJ$36,ED22&gt;=EJ$40,EC22&lt;&gt;""),AND(EH22&gt;=EJ$36,EI22&gt;=EJ$40,EH22&lt;&gt;""),AND(FE22&gt;=FL$36,FF22&gt;=FL$40,FE22&lt;&gt;""),AND(FJ22&gt;=FL$36,FK22&gt;=FL$40,FJ22&lt;&gt;""),AND(GG22&gt;=GN$36,GH22&gt;=GN$40,GG22&lt;&gt;""),AND(GL22&gt;=GN$36,GM22&gt;=GN$40,GL22&lt;&gt;""),AND(HI22&gt;=HP$36,HJ22&gt;=HP$40,HI22&lt;&gt;""),AND(HN22&gt;=HP$36,HO22&gt;=HP$40,HN22&lt;&gt;""),AND(IK22&gt;=IR$36,IL22&gt;=IR$40,IK22&lt;&gt;""),AND(IP22&gt;=IR$36,IQ22&gt;=IR$40,IP22&lt;&gt;""),AND(JM22&gt;=JT$36,JN22&gt;=JT$40,JM22&lt;&gt;""),AND(JR22&gt;=JT$36,JS22&gt;=JT$40,JR22&lt;&gt;""),AND(KO22&gt;=KV$36,KP22&gt;=KV$40,KO22&lt;&gt;""),AND(KT22&gt;=KV$36,KU22&gt;=KV$40,KT22&lt;&gt;""),AND(LQ22&gt;=LX$36,LR22&gt;=LX$40,LQ22&lt;&gt;""),AND(LV22&gt;=LX$36,LW22&gt;=LX$40,LV22&lt;&gt;""),AND(MS22&gt;=MZ$36,MT22&gt;=MZ$40,MS22&lt;&gt;""),AND(MX22&gt;=MZ$36,MY22&gt;=MZ$40,MX22&lt;&gt;""),AND(NU22&gt;=OB$36,NV22&gt;=OB$40,NU22&lt;&gt;""),AND(NZ22&gt;=OB$36,OA22&gt;=OB$40,NZ22&lt;&gt;""),AND(OW22&gt;=PD$36,OX22&gt;=PD$40,OW22&lt;&gt;""),AND(PB22&gt;=PD$36,PC22&gt;=PD$40,PB22&lt;&gt;""),AND(PY22&gt;=QF$36,PZ22&gt;=QF$40,PY22&lt;&gt;""),AND(QD22&gt;=QF$36,QE22&gt;=QF$40,QD22&lt;&gt;"")),"P","")</f>
        <v/>
      </c>
      <c r="I22" s="3" t="str">
        <f>IF(OR(AND(AS22&gt;=AY$40,AS22&lt;&gt;"",AQ22=""),AND(AX22&gt;=AY$40,AX22&lt;&gt;"",AQ22=""),AND(BV22&gt;=CB$40,BV22&lt;&gt;"",BT22=""),AND(CA22&gt;=CB$40,CA22&lt;&gt;"",BT22=""),AND(CY22&gt;=DE$40,CY22&lt;&gt;"",CW22=""),AND(DD22&gt;=DE$40,DD22&lt;&gt;"",CW22=""),AND(ED22&gt;=EJ$40,ED22&lt;&gt;""),AND(EI22&gt;=EJ$40,EI22&lt;&gt;""),AND(FF22&gt;=FL$40,FF22&lt;&gt;""),AND(FK22&gt;=FL$40,FK22&lt;&gt;""),AND(GH22&gt;=GN$40,GH22&lt;&gt;""),AND(GM22&gt;=GN$40,GM22&lt;&gt;""),AND(HJ22&gt;=HP$40,HJ22&lt;&gt;""),AND(HO22&gt;=HP$40,HO22&lt;&gt;""),AND(IL22&gt;=IR$40,IL22&lt;&gt;""),AND(IQ22&gt;=IR$40,IQ22&lt;&gt;""),AND(JN22&gt;=JT$40,JN22&lt;&gt;""),AND(JS22&gt;=JT$40,JS22&lt;&gt;""),AND(KP22&gt;=KV$40,KP22&lt;&gt;""),AND(KU22&gt;=KV$40,KU22&lt;&gt;""),AND(LR22&gt;=LX$40,LR22&lt;&gt;""),AND(LW22&gt;=LX$40,LW22&lt;&gt;""),AND(MT22&gt;=MZ$40,MT22&lt;&gt;""),AND(MY22&gt;=MZ$40,MY22&lt;&gt;""),AND(NV22&gt;=OB$40,NV22&lt;&gt;""),AND(OA22&gt;=OB$40,OA22&lt;&gt;""),AND(OX22&gt;=PD$40,OX22&lt;&gt;""),AND(PC22&gt;=PD$40,PC22&lt;&gt;""),AND(PZ22&gt;=QF$40,PZ22&lt;&gt;""),AND(QE22&gt;=QF$40,QE22&lt;&gt;"")),"P","")</f>
        <v/>
      </c>
      <c r="J22" s="36" t="str">
        <f>IF(AND(I22="P",H22=""),"No DD",IF(OR(AND(AU22&gt;=AY$39,AV22&gt;=AY$43,AU22&lt;&gt;"",AQ22=""),AND(BX22&gt;=CB$39,BY22&gt;=CB$43,BX22&lt;&gt;"",BT22=""),AND(DA22&gt;=DE$39,DB22&gt;=DE$43,DA22&lt;&gt;"",CW22=""),AND(EF22&gt;=EJ$39,EG22&gt;=EJ$43,EF22&lt;&gt;""),AND(FH22&gt;=FL$39,FI22&gt;=FL$43,FH22&lt;&gt;""),AND(GJ22&gt;=GN$39,GK22&gt;=GN$43,GJ22&lt;&gt;""),AND(HL22&gt;=HP$39,HM22&gt;=HP$43,HL22&lt;&gt;""),AND(IN22&gt;=IR$39,IO22&gt;=IR$43,IN22&lt;&gt;""),AND(JP22&gt;=JT$39,JQ22&gt;=JT$43,JP22&lt;&gt;""),AND(KR22&gt;=KV$39,KS22&gt;=KV$43,KR22&lt;&gt;""),AND(LT22&gt;=LX$39,LU22&gt;=LX$43,LT22&lt;&gt;""),AND(MV22&gt;=MZ$39,MW22&gt;=MZ$43,MV22&lt;&gt;""),AND(NX22&gt;=OB$39,NY22&gt;=OB$43,NX22&lt;&gt;""),AND(OZ22&gt;=PD$39,PA22&gt;=PD$43,OZ22&lt;&gt;""),AND(QB22&gt;=QF$39,QC22&gt;=QF$43,QB22&lt;&gt;"")),"Merit",IF(OR(AND(AU22&gt;=AY$38,AV22&gt;=AY$42,AU22&lt;&gt;"",AQ22=""),AND(BX22&gt;=CB$38,BY22&gt;=CB$42,BX22&lt;&gt;"",BT22=""),AND(DA22&gt;=DE$38,DB22&gt;=DE$42,DA22&lt;&gt;"",CW22=""),AND(EF22&gt;=EJ$38,EG22&gt;=EJ$42,EF22&lt;&gt;""),AND(FH22&gt;=FL$38,FI22&gt;=FL$42,FH22&lt;&gt;""),AND(GJ22&gt;=GN$38,GK22&gt;=GN$42,GJ22&lt;&gt;""),AND(HL22&gt;=HP$38,HM22&gt;=HP$42,HL22&lt;&gt;""),AND(IN22&gt;=IR$38,IO22&gt;=IR$42,IN22&lt;&gt;""),AND(JP22&gt;=JT$38,JQ22&gt;=JT$42,JP22&lt;&gt;""),AND(KR22&gt;=KV$38,KS22&gt;=KV$42,KR22&lt;&gt;""),AND(LT22&gt;=LX$38,LU22&gt;=LX$42,LT22&lt;&gt;""),AND(MV22&gt;=MZ$38,MW22&gt;=MZ$42,MV22&lt;&gt;""),AND(NX22&gt;=OB$38,NY22&gt;=OB$42,NX22&lt;&gt;""),AND(OZ22&gt;=PD$38,PA22&gt;=PD$42,OZ22&lt;&gt;""),AND(QB22&gt;=QF$38,QC22&gt;=QF$42,QB22&lt;&gt;"")),"Excellence",IF(K22="P","Worlds Team",IF(H22="P","National Team","")))))</f>
        <v/>
      </c>
      <c r="K22" s="3" t="str">
        <f>IF(OR(AND(AU22&gt;=AY$37,AV22&gt;=AY$41,AU22&lt;&gt;"",AQ22=""),AND(BX22&gt;=CB$37,BY22&gt;=CB$41,BX22&lt;&gt;"",BT22=""),AND(DA22&gt;=DE$37,DB22&gt;=DE$41,DA22&lt;&gt;"",CW22=""),AND(EF22&gt;=EJ$37,EG22&gt;=EJ$41,EF22&lt;&gt;""),AND(FH22&gt;=FL$37,FI22&gt;=FL$41,FH22&lt;&gt;""),AND(GJ22&gt;=GN$37,GK22&gt;=GN$41,GJ22&lt;&gt;""),AND(HL22&gt;=HP$37,HM22&gt;=HP$41,HL22&lt;&gt;""),AND(IN22&gt;=IR$37,IO22&gt;=IR$41,IN22&lt;&gt;""),AND(JP22&gt;=JT$37,JQ22&gt;=JT$41,JP22&lt;&gt;""),AND(KR22&gt;=KV$37,KS22&gt;=KV$41,KR22&lt;&gt;""),AND(LT22&gt;=LX$37,LU22&gt;=LX$41,LT22&lt;&gt;""),AND(MV22&gt;=MZ$37,MW22&gt;=MZ$41,MV22&lt;&gt;""),AND(NX22&gt;=OB$37,NY22&gt;=OB$41,NX22&lt;&gt;""),AND(OZ22&gt;=PD$37,PA22&gt;=PD$41,OZ22&lt;&gt;""),AND(QB22&gt;=QF$37,QC22&gt;=QF$41,QB22&lt;&gt;"")),"P","")</f>
        <v/>
      </c>
      <c r="L22" s="8">
        <f>IF(COUNT(AS22,BV22,CY22)&gt;0,LARGE((AS22,BV22,CY22),1),0)</f>
        <v>42.699999999999996</v>
      </c>
      <c r="M22" s="8" t="str">
        <f>IF(L22=0,"",IF(L22=CY22,$CC$1,IF(L22=BV22,$AZ$1,IF(L22=AS22,$W$1,""))))</f>
        <v>2024 Nationals</v>
      </c>
      <c r="N22" s="8">
        <f>IF(COUNT(AS22,BV22,CY22)&gt;1,LARGE((AS22,BV22,CY22),2),0)</f>
        <v>0</v>
      </c>
      <c r="O22" s="8" t="str">
        <f>IF(N22=0,"",IF(N22=CY22,$CC$1,IF(N22=BV22,$AZ$1,IF(N22=AS22,$W$1,""))))</f>
        <v/>
      </c>
      <c r="P22" s="8">
        <f>IF(COUNT(AT22,BW22,CZ22)&gt;0,LARGE((AT22,BW22,CZ22),1),0)</f>
        <v>20.2</v>
      </c>
      <c r="Q22" s="8" t="str">
        <f>IF(P22=0,"",IF(P22=CZ22,$CC$1,IF(P22=BW22,$AZ$1,IF(P22=AT22,$W$1,""))))</f>
        <v>2024 Nationals</v>
      </c>
      <c r="R22" s="8">
        <f>IF(MAX(AX22,CA22,DD22)&gt;0,MAX(AX22,CA22,DD22),0)</f>
        <v>44.699999999999996</v>
      </c>
      <c r="S22" s="8" t="str">
        <f>IF(R22=0,"",IF(R22=DD22,$CC$1,IF(R22=CA22,$AZ$1,IF(R22=AX22,$W$1,""))))</f>
        <v>2024 Nationals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27"/>
      <c r="AR22" s="40" t="str">
        <f>IF(SUM(X22,AB22)&gt;0,SUM(X22,AB22),"")</f>
        <v/>
      </c>
      <c r="AS22" s="40" t="str">
        <f>IF(SUM(W22:X22,Z22:AB22,AD22)-Y22-AC22&gt;0,SUM(W22:X22,Z22:AB22,AD22)-Y22-AC22,"")</f>
        <v/>
      </c>
      <c r="AT22" s="40" t="str">
        <f>IF(SUM(AE22:AF22,AH22)-AG22&gt;0,SUM(AE22:AF22,AH22)-AG22,"")</f>
        <v/>
      </c>
      <c r="AU22" s="40" t="str">
        <f>IF(SUM(X22,AB22,AF22)&gt;0,SUM(X22,AB22,AF22),"")</f>
        <v/>
      </c>
      <c r="AV22" s="40" t="str">
        <f>IF(SUM(AS22,AT22)&gt;0,SUM(AS22,AT22),"")</f>
        <v/>
      </c>
      <c r="AW22" s="40" t="str">
        <f>IF(SUM(AJ22,AN22)&gt;0,SUM(AJ22,AN22),"")</f>
        <v/>
      </c>
      <c r="AX22" s="40" t="str">
        <f>IF(SUM(AI22:AJ22,AL22:AN22,AP22)-SUM(AK22,AO22)&gt;0,SUM(AI22:AJ22,AL22:AN22,AP22)-SUM(AK22,AO22),"")</f>
        <v/>
      </c>
      <c r="AY22" s="40" t="str">
        <f>IF(SUM(AS22,AT22,AX22)&gt;0,SUM(AS22,AT22,AX22),"")</f>
        <v/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>
        <v>18.399999999999999</v>
      </c>
      <c r="CD22" s="19">
        <v>4.8</v>
      </c>
      <c r="CE22" s="19">
        <v>0.8</v>
      </c>
      <c r="CF22" s="19">
        <v>0</v>
      </c>
      <c r="CG22" s="19">
        <v>17.2</v>
      </c>
      <c r="CH22" s="19">
        <v>2.8</v>
      </c>
      <c r="CI22" s="19">
        <v>0</v>
      </c>
      <c r="CJ22" s="19">
        <v>0.3</v>
      </c>
      <c r="CK22" s="19">
        <v>17.8</v>
      </c>
      <c r="CL22" s="19">
        <v>3.2</v>
      </c>
      <c r="CM22" s="19">
        <v>0.8</v>
      </c>
      <c r="CN22" s="19">
        <v>0</v>
      </c>
      <c r="CO22" s="19">
        <v>18</v>
      </c>
      <c r="CP22" s="19">
        <v>5.2</v>
      </c>
      <c r="CQ22" s="19">
        <v>0.6</v>
      </c>
      <c r="CR22" s="19">
        <v>0</v>
      </c>
      <c r="CS22" s="19">
        <v>17.8</v>
      </c>
      <c r="CT22" s="19">
        <v>4.8</v>
      </c>
      <c r="CU22" s="19">
        <v>0.8</v>
      </c>
      <c r="CV22" s="19">
        <v>0.3</v>
      </c>
      <c r="CW22" s="27"/>
      <c r="CX22" s="40">
        <f>IF(SUM(CD22,CH22)&gt;0,SUM(CD22,CH22),"")</f>
        <v>7.6</v>
      </c>
      <c r="CY22" s="40">
        <f>IF(SUM(CC22:CD22,CF22:CH22,CJ22)-CE22-CI22&gt;0,SUM(CC22:CD22,CF22:CH22,CJ22)-CE22-CI22,"")</f>
        <v>42.699999999999996</v>
      </c>
      <c r="CZ22" s="40">
        <f>IF(SUM(CK22:CL22,CN22)-CM22&gt;0,SUM(CK22:CL22,CN22)-CM22,"")</f>
        <v>20.2</v>
      </c>
      <c r="DA22" s="40">
        <f>IF(SUM(CD22,CH22,CL22)&gt;0,SUM(CD22,CH22,CL22),"")</f>
        <v>10.8</v>
      </c>
      <c r="DB22" s="40">
        <f>IF(SUM(CY22,CZ22)&gt;0,SUM(CY22,CZ22),"")</f>
        <v>62.899999999999991</v>
      </c>
      <c r="DC22" s="40">
        <f>IF(SUM(CP22,CT22)&gt;0,SUM(CP22,CT22),"")</f>
        <v>10</v>
      </c>
      <c r="DD22" s="40">
        <f>IF(SUM(CO22:CP22,CR22:CT22,CV22)-SUM(CQ22,CU22)&gt;0,SUM(CO22:CP22,CR22:CT22,CV22)-SUM(CQ22,CU22),"")</f>
        <v>44.699999999999996</v>
      </c>
      <c r="DE22" s="40">
        <f>IF(SUM(CY22,CZ22,DD22)&gt;0,SUM(CY22,CZ22,DD22),"")</f>
        <v>107.6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9.1999999999999993</v>
      </c>
      <c r="QH22" s="22">
        <f>IF($CW22="P",CD22,(CD22+BA22)/2)</f>
        <v>2.4</v>
      </c>
      <c r="QI22" s="22">
        <f>IF($CW22="P",CE22,(CE22+BB22)/2)</f>
        <v>0.4</v>
      </c>
      <c r="QJ22" s="22">
        <f>IF($CW22="P",CF22,(CF22+BC22)/2)</f>
        <v>0</v>
      </c>
      <c r="QK22" s="22">
        <f>IF($CW22="P",CG22,(CG22+BD22)/2)</f>
        <v>8.6</v>
      </c>
      <c r="QL22" s="22">
        <f>IF($CW22="P",CH22,(CH22+BE22)/2)</f>
        <v>1.4</v>
      </c>
      <c r="QM22" s="22">
        <f>IF($CW22="P",CI22,(CI22+BF22)/2)</f>
        <v>0</v>
      </c>
      <c r="QN22" s="22">
        <f>IF($CW22="P",CJ22,(CJ22+BG22)/2)</f>
        <v>0.15</v>
      </c>
      <c r="QO22" s="22">
        <f>IF($CW22="P",CK22,(CK22+BH22)/2)</f>
        <v>8.9</v>
      </c>
      <c r="QP22" s="22">
        <f>IF($CW22="P",CL22,(CL22+BI22)/2)</f>
        <v>1.6</v>
      </c>
      <c r="QQ22" s="22">
        <f>IF($CW22="P",CM22,(CM22+BJ22)/2)</f>
        <v>0.4</v>
      </c>
      <c r="QR22" s="22">
        <f>IF($CW22="P",CN22,(CN22+BK22)/2)</f>
        <v>0</v>
      </c>
      <c r="QS22" s="22">
        <f>IF($CW22="P",CO22,(CO22+BL22)/2)</f>
        <v>9</v>
      </c>
      <c r="QT22" s="22">
        <f>IF($CW22="P",CP22,(CP22+BM22)/2)</f>
        <v>2.6</v>
      </c>
      <c r="QU22" s="22">
        <f>IF($CW22="P",CQ22,(CQ22+BN22)/2)</f>
        <v>0.3</v>
      </c>
      <c r="QV22" s="22">
        <f>IF($CW22="P",CR22,(CR22+BO22)/2)</f>
        <v>0</v>
      </c>
      <c r="QW22" s="22">
        <f>IF($CW22="P",CS22,(CS22+BP22)/2)</f>
        <v>8.9</v>
      </c>
      <c r="QX22" s="22">
        <f>IF($CW22="P",CT22,(CT22+BQ22)/2)</f>
        <v>2.4</v>
      </c>
      <c r="QY22" s="22">
        <f>IF($CW22="P",CU22,(CU22+BR22)/2)</f>
        <v>0.4</v>
      </c>
      <c r="QZ22" s="22">
        <f>IF($CW22="P",CV22,(CV22+BS22)/2)</f>
        <v>0.15</v>
      </c>
      <c r="RA22" s="27" t="s">
        <v>46</v>
      </c>
      <c r="RB22" s="40">
        <f>IF(SUM(QH22,QL22)&gt;0,SUM(QH22,QL22),"")</f>
        <v>3.8</v>
      </c>
      <c r="RC22" s="40">
        <f>IF(SUM(QG22:QH22,QJ22:QL22,QN22)-QI22-QM22&gt;0,SUM(QG22:QH22,QJ22:QL22,QN22)-QI22-QM22,"")</f>
        <v>21.349999999999998</v>
      </c>
      <c r="RD22" s="40">
        <f>IF(SUM(QO22:QP22,QR22)-QQ22&gt;0,SUM(QO22:QP22,QR22)-QQ22,"")</f>
        <v>10.1</v>
      </c>
      <c r="RE22" s="40">
        <f>IF(SUM(QH22,QL22,QP22)&gt;0,SUM(QH22,QL22,QP22),"")</f>
        <v>5.4</v>
      </c>
      <c r="RF22" s="40">
        <f>IF(SUM(RC22,RD22)&gt;0,SUM(RC22,RD22),"")</f>
        <v>31.449999999999996</v>
      </c>
      <c r="RG22" s="40">
        <f>IF(SUM(QT22,QX22)&gt;0,SUM(QT22,QX22),"")</f>
        <v>5</v>
      </c>
      <c r="RH22" s="40">
        <f>IF(SUM(QS22:QT22,QV22:QX22,QZ22)-SUM(QU22,QY22)&gt;0,SUM(QS22:QT22,QV22:QX22,QZ22)-SUM(QU22,QY22),"")</f>
        <v>22.349999999999998</v>
      </c>
      <c r="RI22" s="40">
        <f>IF(SUM(RC22,RD22,RH22)&gt;0,SUM(RC22,RD22,RH22),"")</f>
        <v>53.8</v>
      </c>
    </row>
    <row r="23" spans="1:477" x14ac:dyDescent="0.2">
      <c r="A23" s="4" t="str" cm="1">
        <f t="array" ref="A23">IF(AND(J23&lt;&gt;"",J23&lt;&gt;"No DD"),SUMPRODUCT((J$4:J$34&lt;&gt;"")*(J$4:J$34&lt;&gt;"No DD")*(F$4:F$34&gt;F23))+1,IF(J23="No DD",SUMPRODUCT((J$4:J$34="No DD")*(F$4:F$34&gt;F23))+1+SUMPRODUCT((J$4:J$34&lt;&gt;"")*(J$4:J$34&lt;&gt;"No DD")),""))</f>
        <v/>
      </c>
      <c r="B23" s="4" t="str" cm="1">
        <f t="array" ref="B23">IF(AND(J23&lt;&gt;"",J23&lt;&gt;"No DD",G23=""),SUMPRODUCT((J$4:J$34&lt;&gt;"")*(J$4:J$34&lt;&gt;"No DD")*(G$4:G$34="")*(F$4:F$34&gt;F23))+1,IF(J23="No DD",SUMPRODUCT((J$4:J$34="No DD")*(F$4:F$34&gt;F23)*(G$4:G$34=""))+1+SUMPRODUCT((J$4:J$34&lt;&gt;"")*(G$4:G$34="")*(J$4:J$34&lt;&gt;"No DD")),""))</f>
        <v/>
      </c>
      <c r="C23" s="5" t="s">
        <v>136</v>
      </c>
      <c r="D23" s="4" t="s">
        <v>31</v>
      </c>
      <c r="E23" s="4">
        <v>2006</v>
      </c>
      <c r="F23" s="9">
        <f>SUM(L23:T23)+SUM(L23:P23)*0.0000001+SUM(L23)*0.0000000000001</f>
        <v>107.00000654000435</v>
      </c>
      <c r="G23" s="66"/>
      <c r="H23" s="3" t="str">
        <f>IF(OR(AND(AR23&gt;=AY$36,AS23&gt;=AY$40,AR23&lt;&gt;"",AQ23=""),AND(AW23&gt;=AY$36,AX23&gt;=AY$40,AW23&lt;&gt;"",AQ23=""),AND(BU23&gt;=CB$36,BV23&gt;=CB$40,BU23&lt;&gt;"",BT23=""),AND(BZ23&gt;=CB$36,CA23&gt;=CB$40,BZ23&lt;&gt;"",BT23=""),AND(CX23&gt;=DE$36,CY23&gt;=DE$40,CX23&lt;&gt;"",CW23=""),AND(DC23&gt;=DE$36,DD23&gt;=DE$40,DC23&lt;&gt;""),AND(EC23&gt;=EJ$36,ED23&gt;=EJ$40,EC23&lt;&gt;""),AND(EH23&gt;=EJ$36,EI23&gt;=EJ$40,EH23&lt;&gt;""),AND(FE23&gt;=FL$36,FF23&gt;=FL$40,FE23&lt;&gt;""),AND(FJ23&gt;=FL$36,FK23&gt;=FL$40,FJ23&lt;&gt;""),AND(GG23&gt;=GN$36,GH23&gt;=GN$40,GG23&lt;&gt;""),AND(GL23&gt;=GN$36,GM23&gt;=GN$40,GL23&lt;&gt;""),AND(HI23&gt;=HP$36,HJ23&gt;=HP$40,HI23&lt;&gt;""),AND(HN23&gt;=HP$36,HO23&gt;=HP$40,HN23&lt;&gt;""),AND(IK23&gt;=IR$36,IL23&gt;=IR$40,IK23&lt;&gt;""),AND(IP23&gt;=IR$36,IQ23&gt;=IR$40,IP23&lt;&gt;""),AND(JM23&gt;=JT$36,JN23&gt;=JT$40,JM23&lt;&gt;""),AND(JR23&gt;=JT$36,JS23&gt;=JT$40,JR23&lt;&gt;""),AND(KO23&gt;=KV$36,KP23&gt;=KV$40,KO23&lt;&gt;""),AND(KT23&gt;=KV$36,KU23&gt;=KV$40,KT23&lt;&gt;""),AND(LQ23&gt;=LX$36,LR23&gt;=LX$40,LQ23&lt;&gt;""),AND(LV23&gt;=LX$36,LW23&gt;=LX$40,LV23&lt;&gt;""),AND(MS23&gt;=MZ$36,MT23&gt;=MZ$40,MS23&lt;&gt;""),AND(MX23&gt;=MZ$36,MY23&gt;=MZ$40,MX23&lt;&gt;""),AND(NU23&gt;=OB$36,NV23&gt;=OB$40,NU23&lt;&gt;""),AND(NZ23&gt;=OB$36,OA23&gt;=OB$40,NZ23&lt;&gt;""),AND(OW23&gt;=PD$36,OX23&gt;=PD$40,OW23&lt;&gt;""),AND(PB23&gt;=PD$36,PC23&gt;=PD$40,PB23&lt;&gt;""),AND(PY23&gt;=QF$36,PZ23&gt;=QF$40,PY23&lt;&gt;""),AND(QD23&gt;=QF$36,QE23&gt;=QF$40,QD23&lt;&gt;"")),"P","")</f>
        <v/>
      </c>
      <c r="I23" s="3" t="str">
        <f>IF(OR(AND(AS23&gt;=AY$40,AS23&lt;&gt;"",AQ23=""),AND(AX23&gt;=AY$40,AX23&lt;&gt;"",AQ23=""),AND(BV23&gt;=CB$40,BV23&lt;&gt;"",BT23=""),AND(CA23&gt;=CB$40,CA23&lt;&gt;"",BT23=""),AND(CY23&gt;=DE$40,CY23&lt;&gt;"",CW23=""),AND(DD23&gt;=DE$40,DD23&lt;&gt;"",CW23=""),AND(ED23&gt;=EJ$40,ED23&lt;&gt;""),AND(EI23&gt;=EJ$40,EI23&lt;&gt;""),AND(FF23&gt;=FL$40,FF23&lt;&gt;""),AND(FK23&gt;=FL$40,FK23&lt;&gt;""),AND(GH23&gt;=GN$40,GH23&lt;&gt;""),AND(GM23&gt;=GN$40,GM23&lt;&gt;""),AND(HJ23&gt;=HP$40,HJ23&lt;&gt;""),AND(HO23&gt;=HP$40,HO23&lt;&gt;""),AND(IL23&gt;=IR$40,IL23&lt;&gt;""),AND(IQ23&gt;=IR$40,IQ23&lt;&gt;""),AND(JN23&gt;=JT$40,JN23&lt;&gt;""),AND(JS23&gt;=JT$40,JS23&lt;&gt;""),AND(KP23&gt;=KV$40,KP23&lt;&gt;""),AND(KU23&gt;=KV$40,KU23&lt;&gt;""),AND(LR23&gt;=LX$40,LR23&lt;&gt;""),AND(LW23&gt;=LX$40,LW23&lt;&gt;""),AND(MT23&gt;=MZ$40,MT23&lt;&gt;""),AND(MY23&gt;=MZ$40,MY23&lt;&gt;""),AND(NV23&gt;=OB$40,NV23&lt;&gt;""),AND(OA23&gt;=OB$40,OA23&lt;&gt;""),AND(OX23&gt;=PD$40,OX23&lt;&gt;""),AND(PC23&gt;=PD$40,PC23&lt;&gt;""),AND(PZ23&gt;=QF$40,PZ23&lt;&gt;""),AND(QE23&gt;=QF$40,QE23&lt;&gt;"")),"P","")</f>
        <v/>
      </c>
      <c r="J23" s="36" t="str">
        <f>IF(AND(I23="P",H23=""),"No DD",IF(OR(AND(AU23&gt;=AY$39,AV23&gt;=AY$43,AU23&lt;&gt;"",AQ23=""),AND(BX23&gt;=CB$39,BY23&gt;=CB$43,BX23&lt;&gt;"",BT23=""),AND(DA23&gt;=DE$39,DB23&gt;=DE$43,DA23&lt;&gt;"",CW23=""),AND(EF23&gt;=EJ$39,EG23&gt;=EJ$43,EF23&lt;&gt;""),AND(FH23&gt;=FL$39,FI23&gt;=FL$43,FH23&lt;&gt;""),AND(GJ23&gt;=GN$39,GK23&gt;=GN$43,GJ23&lt;&gt;""),AND(HL23&gt;=HP$39,HM23&gt;=HP$43,HL23&lt;&gt;""),AND(IN23&gt;=IR$39,IO23&gt;=IR$43,IN23&lt;&gt;""),AND(JP23&gt;=JT$39,JQ23&gt;=JT$43,JP23&lt;&gt;""),AND(KR23&gt;=KV$39,KS23&gt;=KV$43,KR23&lt;&gt;""),AND(LT23&gt;=LX$39,LU23&gt;=LX$43,LT23&lt;&gt;""),AND(MV23&gt;=MZ$39,MW23&gt;=MZ$43,MV23&lt;&gt;""),AND(NX23&gt;=OB$39,NY23&gt;=OB$43,NX23&lt;&gt;""),AND(OZ23&gt;=PD$39,PA23&gt;=PD$43,OZ23&lt;&gt;""),AND(QB23&gt;=QF$39,QC23&gt;=QF$43,QB23&lt;&gt;"")),"Merit",IF(OR(AND(AU23&gt;=AY$38,AV23&gt;=AY$42,AU23&lt;&gt;"",AQ23=""),AND(BX23&gt;=CB$38,BY23&gt;=CB$42,BX23&lt;&gt;"",BT23=""),AND(DA23&gt;=DE$38,DB23&gt;=DE$42,DA23&lt;&gt;"",CW23=""),AND(EF23&gt;=EJ$38,EG23&gt;=EJ$42,EF23&lt;&gt;""),AND(FH23&gt;=FL$38,FI23&gt;=FL$42,FH23&lt;&gt;""),AND(GJ23&gt;=GN$38,GK23&gt;=GN$42,GJ23&lt;&gt;""),AND(HL23&gt;=HP$38,HM23&gt;=HP$42,HL23&lt;&gt;""),AND(IN23&gt;=IR$38,IO23&gt;=IR$42,IN23&lt;&gt;""),AND(JP23&gt;=JT$38,JQ23&gt;=JT$42,JP23&lt;&gt;""),AND(KR23&gt;=KV$38,KS23&gt;=KV$42,KR23&lt;&gt;""),AND(LT23&gt;=LX$38,LU23&gt;=LX$42,LT23&lt;&gt;""),AND(MV23&gt;=MZ$38,MW23&gt;=MZ$42,MV23&lt;&gt;""),AND(NX23&gt;=OB$38,NY23&gt;=OB$42,NX23&lt;&gt;""),AND(OZ23&gt;=PD$38,PA23&gt;=PD$42,OZ23&lt;&gt;""),AND(QB23&gt;=QF$38,QC23&gt;=QF$42,QB23&lt;&gt;"")),"Excellence",IF(K23="P","Worlds Team",IF(H23="P","National Team","")))))</f>
        <v/>
      </c>
      <c r="K23" s="3" t="str">
        <f>IF(OR(AND(AU23&gt;=AY$37,AV23&gt;=AY$41,AU23&lt;&gt;"",AQ23=""),AND(BX23&gt;=CB$37,BY23&gt;=CB$41,BX23&lt;&gt;"",BT23=""),AND(DA23&gt;=DE$37,DB23&gt;=DE$41,DA23&lt;&gt;"",CW23=""),AND(EF23&gt;=EJ$37,EG23&gt;=EJ$41,EF23&lt;&gt;""),AND(FH23&gt;=FL$37,FI23&gt;=FL$41,FH23&lt;&gt;""),AND(GJ23&gt;=GN$37,GK23&gt;=GN$41,GJ23&lt;&gt;""),AND(HL23&gt;=HP$37,HM23&gt;=HP$41,HL23&lt;&gt;""),AND(IN23&gt;=IR$37,IO23&gt;=IR$41,IN23&lt;&gt;""),AND(JP23&gt;=JT$37,JQ23&gt;=JT$41,JP23&lt;&gt;""),AND(KR23&gt;=KV$37,KS23&gt;=KV$41,KR23&lt;&gt;""),AND(LT23&gt;=LX$37,LU23&gt;=LX$41,LT23&lt;&gt;""),AND(MV23&gt;=MZ$37,MW23&gt;=MZ$41,MV23&lt;&gt;""),AND(NX23&gt;=OB$37,NY23&gt;=OB$41,NX23&lt;&gt;""),AND(OZ23&gt;=PD$37,PA23&gt;=PD$41,OZ23&lt;&gt;""),AND(QB23&gt;=QF$37,QC23&gt;=QF$41,QB23&lt;&gt;"")),"P","")</f>
        <v/>
      </c>
      <c r="L23" s="8">
        <f>IF(COUNT(AS23,BV23,CY23)&gt;0,LARGE((AS23,BV23,CY23),1),0)</f>
        <v>43.5</v>
      </c>
      <c r="M23" s="8" t="str">
        <f>IF(L23=0,"",IF(L23=CY23,$CC$1,IF(L23=BV23,$AZ$1,IF(L23=AS23,$W$1,""))))</f>
        <v>2024 Nationals</v>
      </c>
      <c r="N23" s="8">
        <f>IF(COUNT(AS23,BV23,CY23)&gt;1,LARGE((AS23,BV23,CY23),2),0)</f>
        <v>0</v>
      </c>
      <c r="O23" s="8" t="str">
        <f>IF(N23=0,"",IF(N23=CY23,$CC$1,IF(N23=BV23,$AZ$1,IF(N23=AS23,$W$1,""))))</f>
        <v/>
      </c>
      <c r="P23" s="8">
        <f>IF(COUNT(AT23,BW23,CZ23)&gt;0,LARGE((AT23,BW23,CZ23),1),0)</f>
        <v>21.900000000000002</v>
      </c>
      <c r="Q23" s="8" t="str">
        <f>IF(P23=0,"",IF(P23=CZ23,$CC$1,IF(P23=BW23,$AZ$1,IF(P23=AT23,$W$1,""))))</f>
        <v>2024 Nationals</v>
      </c>
      <c r="R23" s="8">
        <f>IF(MAX(AX23,CA23,DD23)&gt;0,MAX(AX23,CA23,DD23),0)</f>
        <v>41.6</v>
      </c>
      <c r="S23" s="8" t="str">
        <f>IF(R23=0,"",IF(R23=DD23,$CC$1,IF(R23=CA23,$AZ$1,IF(R23=AX23,$W$1,""))))</f>
        <v>2024 Nationals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>
        <v>18.8</v>
      </c>
      <c r="CD23" s="19">
        <v>3.2</v>
      </c>
      <c r="CE23" s="19">
        <v>0</v>
      </c>
      <c r="CF23" s="19">
        <v>0</v>
      </c>
      <c r="CG23" s="19">
        <v>18.399999999999999</v>
      </c>
      <c r="CH23" s="19">
        <v>3.1</v>
      </c>
      <c r="CI23" s="19">
        <v>0</v>
      </c>
      <c r="CJ23" s="19">
        <v>0</v>
      </c>
      <c r="CK23" s="19">
        <v>18.600000000000001</v>
      </c>
      <c r="CL23" s="19">
        <v>3.3</v>
      </c>
      <c r="CM23" s="19">
        <v>0</v>
      </c>
      <c r="CN23" s="19">
        <v>0</v>
      </c>
      <c r="CO23" s="19">
        <v>18.7</v>
      </c>
      <c r="CP23" s="19">
        <v>3.2</v>
      </c>
      <c r="CQ23" s="19">
        <v>0</v>
      </c>
      <c r="CR23" s="19">
        <v>0</v>
      </c>
      <c r="CS23" s="19">
        <v>16.600000000000001</v>
      </c>
      <c r="CT23" s="19">
        <v>3.1</v>
      </c>
      <c r="CU23" s="19">
        <v>0</v>
      </c>
      <c r="CV23" s="19">
        <v>0</v>
      </c>
      <c r="CW23" s="27"/>
      <c r="CX23" s="40">
        <f>IF(SUM(CD23,CH23)&gt;0,SUM(CD23,CH23),"")</f>
        <v>6.3000000000000007</v>
      </c>
      <c r="CY23" s="40">
        <f>IF(SUM(CC23:CD23,CF23:CH23,CJ23)-CE23-CI23&gt;0,SUM(CC23:CD23,CF23:CH23,CJ23)-CE23-CI23,"")</f>
        <v>43.5</v>
      </c>
      <c r="CZ23" s="40">
        <f>IF(SUM(CK23:CL23,CN23)-CM23&gt;0,SUM(CK23:CL23,CN23)-CM23,"")</f>
        <v>21.900000000000002</v>
      </c>
      <c r="DA23" s="40">
        <f>IF(SUM(CD23,CH23,CL23)&gt;0,SUM(CD23,CH23,CL23),"")</f>
        <v>9.6000000000000014</v>
      </c>
      <c r="DB23" s="40">
        <f>IF(SUM(CY23,CZ23)&gt;0,SUM(CY23,CZ23),"")</f>
        <v>65.400000000000006</v>
      </c>
      <c r="DC23" s="40">
        <f>IF(SUM(CP23,CT23)&gt;0,SUM(CP23,CT23),"")</f>
        <v>6.3000000000000007</v>
      </c>
      <c r="DD23" s="40">
        <f>IF(SUM(CO23:CP23,CR23:CT23,CV23)-SUM(CQ23,CU23)&gt;0,SUM(CO23:CP23,CR23:CT23,CV23)-SUM(CQ23,CU23),"")</f>
        <v>41.6</v>
      </c>
      <c r="DE23" s="40">
        <f>IF(SUM(CY23,CZ23,DD23)&gt;0,SUM(CY23,CZ23,DD23),"")</f>
        <v>107</v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9.4</v>
      </c>
      <c r="QH23" s="22">
        <f>IF($CW23="P",CD23,(CD23+BA23)/2)</f>
        <v>1.6</v>
      </c>
      <c r="QI23" s="22">
        <f>IF($CW23="P",CE23,(CE23+BB23)/2)</f>
        <v>0</v>
      </c>
      <c r="QJ23" s="22">
        <f>IF($CW23="P",CF23,(CF23+BC23)/2)</f>
        <v>0</v>
      </c>
      <c r="QK23" s="22">
        <f>IF($CW23="P",CG23,(CG23+BD23)/2)</f>
        <v>9.1999999999999993</v>
      </c>
      <c r="QL23" s="22">
        <f>IF($CW23="P",CH23,(CH23+BE23)/2)</f>
        <v>1.55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9.3000000000000007</v>
      </c>
      <c r="QP23" s="22">
        <f>IF($CW23="P",CL23,(CL23+BI23)/2)</f>
        <v>1.65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9.35</v>
      </c>
      <c r="QT23" s="22">
        <f>IF($CW23="P",CP23,(CP23+BM23)/2)</f>
        <v>1.6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8.3000000000000007</v>
      </c>
      <c r="QX23" s="22">
        <f>IF($CW23="P",CT23,(CT23+BQ23)/2)</f>
        <v>1.55</v>
      </c>
      <c r="QY23" s="22">
        <f>IF($CW23="P",CU23,(CU23+BR23)/2)</f>
        <v>0</v>
      </c>
      <c r="QZ23" s="22">
        <f>IF($CW23="P",CV23,(CV23+BS23)/2)</f>
        <v>0</v>
      </c>
      <c r="RA23" s="27" t="s">
        <v>46</v>
      </c>
      <c r="RB23" s="40">
        <f>IF(SUM(QH23,QL23)&gt;0,SUM(QH23,QL23),"")</f>
        <v>3.1500000000000004</v>
      </c>
      <c r="RC23" s="40">
        <f>IF(SUM(QG23:QH23,QJ23:QL23,QN23)-QI23-QM23&gt;0,SUM(QG23:QH23,QJ23:QL23,QN23)-QI23-QM23,"")</f>
        <v>21.75</v>
      </c>
      <c r="RD23" s="40">
        <f>IF(SUM(QO23:QP23,QR23)-QQ23&gt;0,SUM(QO23:QP23,QR23)-QQ23,"")</f>
        <v>10.950000000000001</v>
      </c>
      <c r="RE23" s="40">
        <f>IF(SUM(QH23,QL23,QP23)&gt;0,SUM(QH23,QL23,QP23),"")</f>
        <v>4.8000000000000007</v>
      </c>
      <c r="RF23" s="40">
        <f>IF(SUM(RC23,RD23)&gt;0,SUM(RC23,RD23),"")</f>
        <v>32.700000000000003</v>
      </c>
      <c r="RG23" s="40">
        <f>IF(SUM(QT23,QX23)&gt;0,SUM(QT23,QX23),"")</f>
        <v>3.1500000000000004</v>
      </c>
      <c r="RH23" s="40">
        <f>IF(SUM(QS23:QT23,QV23:QX23,QZ23)-SUM(QU23,QY23)&gt;0,SUM(QS23:QT23,QV23:QX23,QZ23)-SUM(QU23,QY23),"")</f>
        <v>20.8</v>
      </c>
      <c r="RI23" s="40">
        <f>IF(SUM(RC23,RD23,RH23)&gt;0,SUM(RC23,RD23,RH23),"")</f>
        <v>53.5</v>
      </c>
    </row>
    <row r="24" spans="1:477" x14ac:dyDescent="0.2">
      <c r="A24" s="4" t="str" cm="1">
        <f t="array" ref="A24">IF(AND(J24&lt;&gt;"",J24&lt;&gt;"No DD"),SUMPRODUCT((J$4:J$34&lt;&gt;"")*(J$4:J$34&lt;&gt;"No DD")*(F$4:F$34&gt;F24))+1,IF(J24="No DD",SUMPRODUCT((J$4:J$34="No DD")*(F$4:F$34&gt;F24))+1+SUMPRODUCT((J$4:J$34&lt;&gt;"")*(J$4:J$34&lt;&gt;"No DD")),""))</f>
        <v/>
      </c>
      <c r="B24" s="4" t="str" cm="1">
        <f t="array" ref="B24">IF(AND(J24&lt;&gt;"",J24&lt;&gt;"No DD",G24=""),SUMPRODUCT((J$4:J$34&lt;&gt;"")*(J$4:J$34&lt;&gt;"No DD")*(G$4:G$34="")*(F$4:F$34&gt;F24))+1,IF(J24="No DD",SUMPRODUCT((J$4:J$34="No DD")*(F$4:F$34&gt;F24)*(G$4:G$34=""))+1+SUMPRODUCT((J$4:J$34&lt;&gt;"")*(G$4:G$34="")*(J$4:J$34&lt;&gt;"No DD")),""))</f>
        <v/>
      </c>
      <c r="C24" s="5" t="s">
        <v>199</v>
      </c>
      <c r="D24" s="4" t="s">
        <v>6</v>
      </c>
      <c r="E24" s="4">
        <v>2007</v>
      </c>
      <c r="F24" s="9">
        <f>SUM(L24:T24)+SUM(L24:P24)*0.0000001+SUM(L24)*0.0000000000001</f>
        <v>104.50000647000437</v>
      </c>
      <c r="G24" s="66"/>
      <c r="H24" s="3" t="str">
        <f>IF(OR(AND(AR24&gt;=AY$36,AS24&gt;=AY$40,AR24&lt;&gt;"",AQ24=""),AND(AW24&gt;=AY$36,AX24&gt;=AY$40,AW24&lt;&gt;"",AQ24=""),AND(BU24&gt;=CB$36,BV24&gt;=CB$40,BU24&lt;&gt;"",BT24=""),AND(BZ24&gt;=CB$36,CA24&gt;=CB$40,BZ24&lt;&gt;"",BT24=""),AND(CX24&gt;=DE$36,CY24&gt;=DE$40,CX24&lt;&gt;"",CW24=""),AND(DC24&gt;=DE$36,DD24&gt;=DE$40,DC24&lt;&gt;""),AND(EC24&gt;=EJ$36,ED24&gt;=EJ$40,EC24&lt;&gt;""),AND(EH24&gt;=EJ$36,EI24&gt;=EJ$40,EH24&lt;&gt;""),AND(FE24&gt;=FL$36,FF24&gt;=FL$40,FE24&lt;&gt;""),AND(FJ24&gt;=FL$36,FK24&gt;=FL$40,FJ24&lt;&gt;""),AND(GG24&gt;=GN$36,GH24&gt;=GN$40,GG24&lt;&gt;""),AND(GL24&gt;=GN$36,GM24&gt;=GN$40,GL24&lt;&gt;""),AND(HI24&gt;=HP$36,HJ24&gt;=HP$40,HI24&lt;&gt;""),AND(HN24&gt;=HP$36,HO24&gt;=HP$40,HN24&lt;&gt;""),AND(IK24&gt;=IR$36,IL24&gt;=IR$40,IK24&lt;&gt;""),AND(IP24&gt;=IR$36,IQ24&gt;=IR$40,IP24&lt;&gt;""),AND(JM24&gt;=JT$36,JN24&gt;=JT$40,JM24&lt;&gt;""),AND(JR24&gt;=JT$36,JS24&gt;=JT$40,JR24&lt;&gt;""),AND(KO24&gt;=KV$36,KP24&gt;=KV$40,KO24&lt;&gt;""),AND(KT24&gt;=KV$36,KU24&gt;=KV$40,KT24&lt;&gt;""),AND(LQ24&gt;=LX$36,LR24&gt;=LX$40,LQ24&lt;&gt;""),AND(LV24&gt;=LX$36,LW24&gt;=LX$40,LV24&lt;&gt;""),AND(MS24&gt;=MZ$36,MT24&gt;=MZ$40,MS24&lt;&gt;""),AND(MX24&gt;=MZ$36,MY24&gt;=MZ$40,MX24&lt;&gt;""),AND(NU24&gt;=OB$36,NV24&gt;=OB$40,NU24&lt;&gt;""),AND(NZ24&gt;=OB$36,OA24&gt;=OB$40,NZ24&lt;&gt;""),AND(OW24&gt;=PD$36,OX24&gt;=PD$40,OW24&lt;&gt;""),AND(PB24&gt;=PD$36,PC24&gt;=PD$40,PB24&lt;&gt;""),AND(PY24&gt;=QF$36,PZ24&gt;=QF$40,PY24&lt;&gt;""),AND(QD24&gt;=QF$36,QE24&gt;=QF$40,QD24&lt;&gt;"")),"P","")</f>
        <v/>
      </c>
      <c r="I24" s="3" t="str">
        <f>IF(OR(AND(AS24&gt;=AY$40,AS24&lt;&gt;"",AQ24=""),AND(AX24&gt;=AY$40,AX24&lt;&gt;"",AQ24=""),AND(BV24&gt;=CB$40,BV24&lt;&gt;"",BT24=""),AND(CA24&gt;=CB$40,CA24&lt;&gt;"",BT24=""),AND(CY24&gt;=DE$40,CY24&lt;&gt;"",CW24=""),AND(DD24&gt;=DE$40,DD24&lt;&gt;"",CW24=""),AND(ED24&gt;=EJ$40,ED24&lt;&gt;""),AND(EI24&gt;=EJ$40,EI24&lt;&gt;""),AND(FF24&gt;=FL$40,FF24&lt;&gt;""),AND(FK24&gt;=FL$40,FK24&lt;&gt;""),AND(GH24&gt;=GN$40,GH24&lt;&gt;""),AND(GM24&gt;=GN$40,GM24&lt;&gt;""),AND(HJ24&gt;=HP$40,HJ24&lt;&gt;""),AND(HO24&gt;=HP$40,HO24&lt;&gt;""),AND(IL24&gt;=IR$40,IL24&lt;&gt;""),AND(IQ24&gt;=IR$40,IQ24&lt;&gt;""),AND(JN24&gt;=JT$40,JN24&lt;&gt;""),AND(JS24&gt;=JT$40,JS24&lt;&gt;""),AND(KP24&gt;=KV$40,KP24&lt;&gt;""),AND(KU24&gt;=KV$40,KU24&lt;&gt;""),AND(LR24&gt;=LX$40,LR24&lt;&gt;""),AND(LW24&gt;=LX$40,LW24&lt;&gt;""),AND(MT24&gt;=MZ$40,MT24&lt;&gt;""),AND(MY24&gt;=MZ$40,MY24&lt;&gt;""),AND(NV24&gt;=OB$40,NV24&lt;&gt;""),AND(OA24&gt;=OB$40,OA24&lt;&gt;""),AND(OX24&gt;=PD$40,OX24&lt;&gt;""),AND(PC24&gt;=PD$40,PC24&lt;&gt;""),AND(PZ24&gt;=QF$40,PZ24&lt;&gt;""),AND(QE24&gt;=QF$40,QE24&lt;&gt;"")),"P","")</f>
        <v/>
      </c>
      <c r="J24" s="36" t="str">
        <f>IF(AND(I24="P",H24=""),"No DD",IF(OR(AND(AU24&gt;=AY$39,AV24&gt;=AY$43,AU24&lt;&gt;"",AQ24=""),AND(BX24&gt;=CB$39,BY24&gt;=CB$43,BX24&lt;&gt;"",BT24=""),AND(DA24&gt;=DE$39,DB24&gt;=DE$43,DA24&lt;&gt;"",CW24=""),AND(EF24&gt;=EJ$39,EG24&gt;=EJ$43,EF24&lt;&gt;""),AND(FH24&gt;=FL$39,FI24&gt;=FL$43,FH24&lt;&gt;""),AND(GJ24&gt;=GN$39,GK24&gt;=GN$43,GJ24&lt;&gt;""),AND(HL24&gt;=HP$39,HM24&gt;=HP$43,HL24&lt;&gt;""),AND(IN24&gt;=IR$39,IO24&gt;=IR$43,IN24&lt;&gt;""),AND(JP24&gt;=JT$39,JQ24&gt;=JT$43,JP24&lt;&gt;""),AND(KR24&gt;=KV$39,KS24&gt;=KV$43,KR24&lt;&gt;""),AND(LT24&gt;=LX$39,LU24&gt;=LX$43,LT24&lt;&gt;""),AND(MV24&gt;=MZ$39,MW24&gt;=MZ$43,MV24&lt;&gt;""),AND(NX24&gt;=OB$39,NY24&gt;=OB$43,NX24&lt;&gt;""),AND(OZ24&gt;=PD$39,PA24&gt;=PD$43,OZ24&lt;&gt;""),AND(QB24&gt;=QF$39,QC24&gt;=QF$43,QB24&lt;&gt;"")),"Merit",IF(OR(AND(AU24&gt;=AY$38,AV24&gt;=AY$42,AU24&lt;&gt;"",AQ24=""),AND(BX24&gt;=CB$38,BY24&gt;=CB$42,BX24&lt;&gt;"",BT24=""),AND(DA24&gt;=DE$38,DB24&gt;=DE$42,DA24&lt;&gt;"",CW24=""),AND(EF24&gt;=EJ$38,EG24&gt;=EJ$42,EF24&lt;&gt;""),AND(FH24&gt;=FL$38,FI24&gt;=FL$42,FH24&lt;&gt;""),AND(GJ24&gt;=GN$38,GK24&gt;=GN$42,GJ24&lt;&gt;""),AND(HL24&gt;=HP$38,HM24&gt;=HP$42,HL24&lt;&gt;""),AND(IN24&gt;=IR$38,IO24&gt;=IR$42,IN24&lt;&gt;""),AND(JP24&gt;=JT$38,JQ24&gt;=JT$42,JP24&lt;&gt;""),AND(KR24&gt;=KV$38,KS24&gt;=KV$42,KR24&lt;&gt;""),AND(LT24&gt;=LX$38,LU24&gt;=LX$42,LT24&lt;&gt;""),AND(MV24&gt;=MZ$38,MW24&gt;=MZ$42,MV24&lt;&gt;""),AND(NX24&gt;=OB$38,NY24&gt;=OB$42,NX24&lt;&gt;""),AND(OZ24&gt;=PD$38,PA24&gt;=PD$42,OZ24&lt;&gt;""),AND(QB24&gt;=QF$38,QC24&gt;=QF$42,QB24&lt;&gt;"")),"Excellence",IF(K24="P","Worlds Team",IF(H24="P","National Team","")))))</f>
        <v/>
      </c>
      <c r="K24" s="3" t="str">
        <f>IF(OR(AND(AU24&gt;=AY$37,AV24&gt;=AY$41,AU24&lt;&gt;"",AQ24=""),AND(BX24&gt;=CB$37,BY24&gt;=CB$41,BX24&lt;&gt;"",BT24=""),AND(DA24&gt;=DE$37,DB24&gt;=DE$41,DA24&lt;&gt;"",CW24=""),AND(EF24&gt;=EJ$37,EG24&gt;=EJ$41,EF24&lt;&gt;""),AND(FH24&gt;=FL$37,FI24&gt;=FL$41,FH24&lt;&gt;""),AND(GJ24&gt;=GN$37,GK24&gt;=GN$41,GJ24&lt;&gt;""),AND(HL24&gt;=HP$37,HM24&gt;=HP$41,HL24&lt;&gt;""),AND(IN24&gt;=IR$37,IO24&gt;=IR$41,IN24&lt;&gt;""),AND(JP24&gt;=JT$37,JQ24&gt;=JT$41,JP24&lt;&gt;""),AND(KR24&gt;=KV$37,KS24&gt;=KV$41,KR24&lt;&gt;""),AND(LT24&gt;=LX$37,LU24&gt;=LX$41,LT24&lt;&gt;""),AND(MV24&gt;=MZ$37,MW24&gt;=MZ$41,MV24&lt;&gt;""),AND(NX24&gt;=OB$37,NY24&gt;=OB$41,NX24&lt;&gt;""),AND(OZ24&gt;=PD$37,PA24&gt;=PD$41,OZ24&lt;&gt;""),AND(QB24&gt;=QF$37,QC24&gt;=QF$41,QB24&lt;&gt;"")),"P","")</f>
        <v/>
      </c>
      <c r="L24" s="8">
        <f>IF(COUNT(AS24,BV24,CY24)&gt;0,LARGE((AS24,BV24,CY24),1),0)</f>
        <v>43.599999999999994</v>
      </c>
      <c r="M24" s="8" t="str">
        <f>IF(L24=0,"",IF(L24=CY24,$CC$1,IF(L24=BV24,$AZ$1,IF(L24=AS24,$W$1,""))))</f>
        <v>2024 Nationals</v>
      </c>
      <c r="N24" s="8">
        <f>IF(COUNT(AS24,BV24,CY24)&gt;1,LARGE((AS24,BV24,CY24),2),0)</f>
        <v>0</v>
      </c>
      <c r="O24" s="8" t="str">
        <f>IF(N24=0,"",IF(N24=CY24,$CC$1,IF(N24=BV24,$AZ$1,IF(N24=AS24,$W$1,""))))</f>
        <v/>
      </c>
      <c r="P24" s="8">
        <f>IF(COUNT(AT24,BW24,CZ24)&gt;0,LARGE((AT24,BW24,CZ24),1),0)</f>
        <v>21.099999999999998</v>
      </c>
      <c r="Q24" s="8" t="str">
        <f>IF(P24=0,"",IF(P24=CZ24,$CC$1,IF(P24=BW24,$AZ$1,IF(P24=AT24,$W$1,""))))</f>
        <v>2024 Nationals</v>
      </c>
      <c r="R24" s="8">
        <f>IF(MAX(AX24,CA24,DD24)&gt;0,MAX(AX24,CA24,DD24),0)</f>
        <v>39.800000000000004</v>
      </c>
      <c r="S24" s="8" t="str">
        <f>IF(R24=0,"",IF(R24=DD24,$CC$1,IF(R24=CA24,$AZ$1,IF(R24=AX24,$W$1,""))))</f>
        <v>2024 Nationals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28"/>
      <c r="BU24" s="11" t="str">
        <f>IF(SUM(BA24,BE24)&gt;0,SUM(BA24,BE24),"")</f>
        <v/>
      </c>
      <c r="BV24" s="11" t="str">
        <f>IF(SUM(AZ24:BA24,BC24:BE24,BG24)-BB24-BF24&gt;0,SUM(AZ24:BA24,BC24:BE24,BG24)-BB24-BF24,"")</f>
        <v/>
      </c>
      <c r="BW24" s="11" t="str">
        <f>IF(SUM(BH24:BI24,BK24)-BJ24&gt;0,SUM(BH24:BI24,BK24)-BJ24,"")</f>
        <v/>
      </c>
      <c r="BX24" s="11" t="str">
        <f>IF(SUM(BA24,BE24,BI24)&gt;0,SUM(BA24,BE24,BI24),"")</f>
        <v/>
      </c>
      <c r="BY24" s="11" t="str">
        <f>IF(SUM(BV24,BW24)&gt;0,SUM(BV24,BW24),"")</f>
        <v/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 t="str">
        <f>IF(SUM(BV24,BW24,CA24)&gt;0,SUM(BV24,BW24,CA24),"")</f>
        <v/>
      </c>
      <c r="CC24" s="19">
        <v>18.899999999999999</v>
      </c>
      <c r="CD24" s="19">
        <v>3.4</v>
      </c>
      <c r="CE24" s="19">
        <v>0.6</v>
      </c>
      <c r="CF24" s="19">
        <v>0</v>
      </c>
      <c r="CG24" s="19">
        <v>18.399999999999999</v>
      </c>
      <c r="CH24" s="19">
        <v>3.5</v>
      </c>
      <c r="CI24" s="19">
        <v>0</v>
      </c>
      <c r="CJ24" s="19">
        <v>0</v>
      </c>
      <c r="CK24" s="19">
        <v>18.7</v>
      </c>
      <c r="CL24" s="19">
        <v>2.7</v>
      </c>
      <c r="CM24" s="19">
        <v>0.3</v>
      </c>
      <c r="CN24" s="19">
        <v>0</v>
      </c>
      <c r="CO24" s="19">
        <v>17.600000000000001</v>
      </c>
      <c r="CP24" s="19">
        <v>0.7</v>
      </c>
      <c r="CQ24" s="19">
        <v>0</v>
      </c>
      <c r="CR24" s="19">
        <v>0</v>
      </c>
      <c r="CS24" s="19">
        <v>18.399999999999999</v>
      </c>
      <c r="CT24" s="19">
        <v>3.1</v>
      </c>
      <c r="CU24" s="19">
        <v>0</v>
      </c>
      <c r="CV24" s="19">
        <v>0</v>
      </c>
      <c r="CW24" s="27"/>
      <c r="CX24" s="40">
        <f>IF(SUM(CD24,CH24)&gt;0,SUM(CD24,CH24),"")</f>
        <v>6.9</v>
      </c>
      <c r="CY24" s="40">
        <f>IF(SUM(CC24:CD24,CF24:CH24,CJ24)-CE24-CI24&gt;0,SUM(CC24:CD24,CF24:CH24,CJ24)-CE24-CI24,"")</f>
        <v>43.599999999999994</v>
      </c>
      <c r="CZ24" s="40">
        <f>IF(SUM(CK24:CL24,CN24)-CM24&gt;0,SUM(CK24:CL24,CN24)-CM24,"")</f>
        <v>21.099999999999998</v>
      </c>
      <c r="DA24" s="40">
        <f>IF(SUM(CD24,CH24,CL24)&gt;0,SUM(CD24,CH24,CL24),"")</f>
        <v>9.6000000000000014</v>
      </c>
      <c r="DB24" s="40">
        <f>IF(SUM(CY24,CZ24)&gt;0,SUM(CY24,CZ24),"")</f>
        <v>64.699999999999989</v>
      </c>
      <c r="DC24" s="40">
        <f>IF(SUM(CP24,CT24)&gt;0,SUM(CP24,CT24),"")</f>
        <v>3.8</v>
      </c>
      <c r="DD24" s="40">
        <f>IF(SUM(CO24:CP24,CR24:CT24,CV24)-SUM(CQ24,CU24)&gt;0,SUM(CO24:CP24,CR24:CT24,CV24)-SUM(CQ24,CU24),"")</f>
        <v>39.800000000000004</v>
      </c>
      <c r="DE24" s="40">
        <f>IF(SUM(CY24,CZ24,DD24)&gt;0,SUM(CY24,CZ24,DD24),"")</f>
        <v>104.5</v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9.4499999999999993</v>
      </c>
      <c r="QH24" s="22">
        <f>IF($CW24="P",CD24,(CD24+BA24)/2)</f>
        <v>1.7</v>
      </c>
      <c r="QI24" s="22">
        <f>IF($CW24="P",CE24,(CE24+BB24)/2)</f>
        <v>0.3</v>
      </c>
      <c r="QJ24" s="22">
        <f>IF($CW24="P",CF24,(CF24+BC24)/2)</f>
        <v>0</v>
      </c>
      <c r="QK24" s="22">
        <f>IF($CW24="P",CG24,(CG24+BD24)/2)</f>
        <v>9.1999999999999993</v>
      </c>
      <c r="QL24" s="22">
        <f>IF($CW24="P",CH24,(CH24+BE24)/2)</f>
        <v>1.75</v>
      </c>
      <c r="QM24" s="22">
        <f>IF($CW24="P",CI24,(CI24+BF24)/2)</f>
        <v>0</v>
      </c>
      <c r="QN24" s="22">
        <f>IF($CW24="P",CJ24,(CJ24+BG24)/2)</f>
        <v>0</v>
      </c>
      <c r="QO24" s="22">
        <f>IF($CW24="P",CK24,(CK24+BH24)/2)</f>
        <v>9.35</v>
      </c>
      <c r="QP24" s="22">
        <f>IF($CW24="P",CL24,(CL24+BI24)/2)</f>
        <v>1.35</v>
      </c>
      <c r="QQ24" s="22">
        <f>IF($CW24="P",CM24,(CM24+BJ24)/2)</f>
        <v>0.15</v>
      </c>
      <c r="QR24" s="22">
        <f>IF($CW24="P",CN24,(CN24+BK24)/2)</f>
        <v>0</v>
      </c>
      <c r="QS24" s="22">
        <f>IF($CW24="P",CO24,(CO24+BL24)/2)</f>
        <v>8.8000000000000007</v>
      </c>
      <c r="QT24" s="22">
        <f>IF($CW24="P",CP24,(CP24+BM24)/2)</f>
        <v>0.35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9.1999999999999993</v>
      </c>
      <c r="QX24" s="22">
        <f>IF($CW24="P",CT24,(CT24+BQ24)/2)</f>
        <v>1.55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3.45</v>
      </c>
      <c r="RC24" s="40">
        <f>IF(SUM(QG24:QH24,QJ24:QL24,QN24)-QI24-QM24&gt;0,SUM(QG24:QH24,QJ24:QL24,QN24)-QI24-QM24,"")</f>
        <v>21.799999999999997</v>
      </c>
      <c r="RD24" s="40">
        <f>IF(SUM(QO24:QP24,QR24)-QQ24&gt;0,SUM(QO24:QP24,QR24)-QQ24,"")</f>
        <v>10.549999999999999</v>
      </c>
      <c r="RE24" s="40">
        <f>IF(SUM(QH24,QL24,QP24)&gt;0,SUM(QH24,QL24,QP24),"")</f>
        <v>4.8000000000000007</v>
      </c>
      <c r="RF24" s="40">
        <f>IF(SUM(RC24,RD24)&gt;0,SUM(RC24,RD24),"")</f>
        <v>32.349999999999994</v>
      </c>
      <c r="RG24" s="40">
        <f>IF(SUM(QT24,QX24)&gt;0,SUM(QT24,QX24),"")</f>
        <v>1.9</v>
      </c>
      <c r="RH24" s="40">
        <f>IF(SUM(QS24:QT24,QV24:QX24,QZ24)-SUM(QU24,QY24)&gt;0,SUM(QS24:QT24,QV24:QX24,QZ24)-SUM(QU24,QY24),"")</f>
        <v>19.900000000000002</v>
      </c>
      <c r="RI24" s="40">
        <f>IF(SUM(RC24,RD24,RH24)&gt;0,SUM(RC24,RD24,RH24),"")</f>
        <v>52.25</v>
      </c>
    </row>
    <row r="25" spans="1:477" x14ac:dyDescent="0.2">
      <c r="A25" s="4" t="str" cm="1">
        <f t="array" ref="A25">IF(AND(J25&lt;&gt;"",J25&lt;&gt;"No DD"),SUMPRODUCT((J$4:J$34&lt;&gt;"")*(J$4:J$34&lt;&gt;"No DD")*(F$4:F$34&gt;F25))+1,IF(J25="No DD",SUMPRODUCT((J$4:J$34="No DD")*(F$4:F$34&gt;F25))+1+SUMPRODUCT((J$4:J$34&lt;&gt;"")*(J$4:J$34&lt;&gt;"No DD")),""))</f>
        <v/>
      </c>
      <c r="B25" s="4" t="str" cm="1">
        <f t="array" ref="B25">IF(AND(J25&lt;&gt;"",J25&lt;&gt;"No DD",G25=""),SUMPRODUCT((J$4:J$34&lt;&gt;"")*(J$4:J$34&lt;&gt;"No DD")*(G$4:G$34="")*(F$4:F$34&gt;F25))+1,IF(J25="No DD",SUMPRODUCT((J$4:J$34="No DD")*(F$4:F$34&gt;F25)*(G$4:G$34=""))+1+SUMPRODUCT((J$4:J$34&lt;&gt;"")*(G$4:G$34="")*(J$4:J$34&lt;&gt;"No DD")),""))</f>
        <v/>
      </c>
      <c r="C25" s="5" t="s">
        <v>222</v>
      </c>
      <c r="D25" s="4" t="s">
        <v>5</v>
      </c>
      <c r="E25" s="4">
        <v>2006</v>
      </c>
      <c r="F25" s="9">
        <f>SUM(L25:T25)+SUM(L25:P25)*0.0000001+SUM(L25)*0.0000000000001</f>
        <v>61.600006160004021</v>
      </c>
      <c r="G25" s="66"/>
      <c r="H25" s="3" t="str">
        <f>IF(OR(AND(AR25&gt;=AY$36,AS25&gt;=AY$40,AR25&lt;&gt;"",AQ25=""),AND(AW25&gt;=AY$36,AX25&gt;=AY$40,AW25&lt;&gt;"",AQ25=""),AND(BU25&gt;=CB$36,BV25&gt;=CB$40,BU25&lt;&gt;"",BT25=""),AND(BZ25&gt;=CB$36,CA25&gt;=CB$40,BZ25&lt;&gt;"",BT25=""),AND(CX25&gt;=DE$36,CY25&gt;=DE$40,CX25&lt;&gt;"",CW25=""),AND(DC25&gt;=DE$36,DD25&gt;=DE$40,DC25&lt;&gt;""),AND(EC25&gt;=EJ$36,ED25&gt;=EJ$40,EC25&lt;&gt;""),AND(EH25&gt;=EJ$36,EI25&gt;=EJ$40,EH25&lt;&gt;""),AND(FE25&gt;=FL$36,FF25&gt;=FL$40,FE25&lt;&gt;""),AND(FJ25&gt;=FL$36,FK25&gt;=FL$40,FJ25&lt;&gt;""),AND(GG25&gt;=GN$36,GH25&gt;=GN$40,GG25&lt;&gt;""),AND(GL25&gt;=GN$36,GM25&gt;=GN$40,GL25&lt;&gt;""),AND(HI25&gt;=HP$36,HJ25&gt;=HP$40,HI25&lt;&gt;""),AND(HN25&gt;=HP$36,HO25&gt;=HP$40,HN25&lt;&gt;""),AND(IK25&gt;=IR$36,IL25&gt;=IR$40,IK25&lt;&gt;""),AND(IP25&gt;=IR$36,IQ25&gt;=IR$40,IP25&lt;&gt;""),AND(JM25&gt;=JT$36,JN25&gt;=JT$40,JM25&lt;&gt;""),AND(JR25&gt;=JT$36,JS25&gt;=JT$40,JR25&lt;&gt;""),AND(KO25&gt;=KV$36,KP25&gt;=KV$40,KO25&lt;&gt;""),AND(KT25&gt;=KV$36,KU25&gt;=KV$40,KT25&lt;&gt;""),AND(LQ25&gt;=LX$36,LR25&gt;=LX$40,LQ25&lt;&gt;""),AND(LV25&gt;=LX$36,LW25&gt;=LX$40,LV25&lt;&gt;""),AND(MS25&gt;=MZ$36,MT25&gt;=MZ$40,MS25&lt;&gt;""),AND(MX25&gt;=MZ$36,MY25&gt;=MZ$40,MX25&lt;&gt;""),AND(NU25&gt;=OB$36,NV25&gt;=OB$40,NU25&lt;&gt;""),AND(NZ25&gt;=OB$36,OA25&gt;=OB$40,NZ25&lt;&gt;""),AND(OW25&gt;=PD$36,OX25&gt;=PD$40,OW25&lt;&gt;""),AND(PB25&gt;=PD$36,PC25&gt;=PD$40,PB25&lt;&gt;""),AND(PY25&gt;=QF$36,PZ25&gt;=QF$40,PY25&lt;&gt;""),AND(QD25&gt;=QF$36,QE25&gt;=QF$40,QD25&lt;&gt;"")),"P","")</f>
        <v/>
      </c>
      <c r="I25" s="3" t="str">
        <f>IF(OR(AND(AS25&gt;=AY$40,AS25&lt;&gt;"",AQ25=""),AND(AX25&gt;=AY$40,AX25&lt;&gt;"",AQ25=""),AND(BV25&gt;=CB$40,BV25&lt;&gt;"",BT25=""),AND(CA25&gt;=CB$40,CA25&lt;&gt;"",BT25=""),AND(CY25&gt;=DE$40,CY25&lt;&gt;"",CW25=""),AND(DD25&gt;=DE$40,DD25&lt;&gt;"",CW25=""),AND(ED25&gt;=EJ$40,ED25&lt;&gt;""),AND(EI25&gt;=EJ$40,EI25&lt;&gt;""),AND(FF25&gt;=FL$40,FF25&lt;&gt;""),AND(FK25&gt;=FL$40,FK25&lt;&gt;""),AND(GH25&gt;=GN$40,GH25&lt;&gt;""),AND(GM25&gt;=GN$40,GM25&lt;&gt;""),AND(HJ25&gt;=HP$40,HJ25&lt;&gt;""),AND(HO25&gt;=HP$40,HO25&lt;&gt;""),AND(IL25&gt;=IR$40,IL25&lt;&gt;""),AND(IQ25&gt;=IR$40,IQ25&lt;&gt;""),AND(JN25&gt;=JT$40,JN25&lt;&gt;""),AND(JS25&gt;=JT$40,JS25&lt;&gt;""),AND(KP25&gt;=KV$40,KP25&lt;&gt;""),AND(KU25&gt;=KV$40,KU25&lt;&gt;""),AND(LR25&gt;=LX$40,LR25&lt;&gt;""),AND(LW25&gt;=LX$40,LW25&lt;&gt;""),AND(MT25&gt;=MZ$40,MT25&lt;&gt;""),AND(MY25&gt;=MZ$40,MY25&lt;&gt;""),AND(NV25&gt;=OB$40,NV25&lt;&gt;""),AND(OA25&gt;=OB$40,OA25&lt;&gt;""),AND(OX25&gt;=PD$40,OX25&lt;&gt;""),AND(PC25&gt;=PD$40,PC25&lt;&gt;""),AND(PZ25&gt;=QF$40,PZ25&lt;&gt;""),AND(QE25&gt;=QF$40,QE25&lt;&gt;"")),"P","")</f>
        <v/>
      </c>
      <c r="J25" s="36" t="str">
        <f>IF(AND(I25="P",H25=""),"No DD",IF(OR(AND(AU25&gt;=AY$39,AV25&gt;=AY$43,AU25&lt;&gt;"",AQ25=""),AND(BX25&gt;=CB$39,BY25&gt;=CB$43,BX25&lt;&gt;"",BT25=""),AND(DA25&gt;=DE$39,DB25&gt;=DE$43,DA25&lt;&gt;"",CW25=""),AND(EF25&gt;=EJ$39,EG25&gt;=EJ$43,EF25&lt;&gt;""),AND(FH25&gt;=FL$39,FI25&gt;=FL$43,FH25&lt;&gt;""),AND(GJ25&gt;=GN$39,GK25&gt;=GN$43,GJ25&lt;&gt;""),AND(HL25&gt;=HP$39,HM25&gt;=HP$43,HL25&lt;&gt;""),AND(IN25&gt;=IR$39,IO25&gt;=IR$43,IN25&lt;&gt;""),AND(JP25&gt;=JT$39,JQ25&gt;=JT$43,JP25&lt;&gt;""),AND(KR25&gt;=KV$39,KS25&gt;=KV$43,KR25&lt;&gt;""),AND(LT25&gt;=LX$39,LU25&gt;=LX$43,LT25&lt;&gt;""),AND(MV25&gt;=MZ$39,MW25&gt;=MZ$43,MV25&lt;&gt;""),AND(NX25&gt;=OB$39,NY25&gt;=OB$43,NX25&lt;&gt;""),AND(OZ25&gt;=PD$39,PA25&gt;=PD$43,OZ25&lt;&gt;""),AND(QB25&gt;=QF$39,QC25&gt;=QF$43,QB25&lt;&gt;"")),"Merit",IF(OR(AND(AU25&gt;=AY$38,AV25&gt;=AY$42,AU25&lt;&gt;"",AQ25=""),AND(BX25&gt;=CB$38,BY25&gt;=CB$42,BX25&lt;&gt;"",BT25=""),AND(DA25&gt;=DE$38,DB25&gt;=DE$42,DA25&lt;&gt;"",CW25=""),AND(EF25&gt;=EJ$38,EG25&gt;=EJ$42,EF25&lt;&gt;""),AND(FH25&gt;=FL$38,FI25&gt;=FL$42,FH25&lt;&gt;""),AND(GJ25&gt;=GN$38,GK25&gt;=GN$42,GJ25&lt;&gt;""),AND(HL25&gt;=HP$38,HM25&gt;=HP$42,HL25&lt;&gt;""),AND(IN25&gt;=IR$38,IO25&gt;=IR$42,IN25&lt;&gt;""),AND(JP25&gt;=JT$38,JQ25&gt;=JT$42,JP25&lt;&gt;""),AND(KR25&gt;=KV$38,KS25&gt;=KV$42,KR25&lt;&gt;""),AND(LT25&gt;=LX$38,LU25&gt;=LX$42,LT25&lt;&gt;""),AND(MV25&gt;=MZ$38,MW25&gt;=MZ$42,MV25&lt;&gt;""),AND(NX25&gt;=OB$38,NY25&gt;=OB$42,NX25&lt;&gt;""),AND(OZ25&gt;=PD$38,PA25&gt;=PD$42,OZ25&lt;&gt;""),AND(QB25&gt;=QF$38,QC25&gt;=QF$42,QB25&lt;&gt;"")),"Excellence",IF(K25="P","Worlds Team",IF(H25="P","National Team","")))))</f>
        <v/>
      </c>
      <c r="K25" s="3" t="str">
        <f>IF(OR(AND(AU25&gt;=AY$37,AV25&gt;=AY$41,AU25&lt;&gt;"",AQ25=""),AND(BX25&gt;=CB$37,BY25&gt;=CB$41,BX25&lt;&gt;"",BT25=""),AND(DA25&gt;=DE$37,DB25&gt;=DE$41,DA25&lt;&gt;"",CW25=""),AND(EF25&gt;=EJ$37,EG25&gt;=EJ$41,EF25&lt;&gt;""),AND(FH25&gt;=FL$37,FI25&gt;=FL$41,FH25&lt;&gt;""),AND(GJ25&gt;=GN$37,GK25&gt;=GN$41,GJ25&lt;&gt;""),AND(HL25&gt;=HP$37,HM25&gt;=HP$41,HL25&lt;&gt;""),AND(IN25&gt;=IR$37,IO25&gt;=IR$41,IN25&lt;&gt;""),AND(JP25&gt;=JT$37,JQ25&gt;=JT$41,JP25&lt;&gt;""),AND(KR25&gt;=KV$37,KS25&gt;=KV$41,KR25&lt;&gt;""),AND(LT25&gt;=LX$37,LU25&gt;=LX$41,LT25&lt;&gt;""),AND(MV25&gt;=MZ$37,MW25&gt;=MZ$41,MV25&lt;&gt;""),AND(NX25&gt;=OB$37,NY25&gt;=OB$41,NX25&lt;&gt;""),AND(OZ25&gt;=PD$37,PA25&gt;=PD$41,OZ25&lt;&gt;""),AND(QB25&gt;=QF$37,QC25&gt;=QF$41,QB25&lt;&gt;"")),"P","")</f>
        <v/>
      </c>
      <c r="L25" s="8">
        <f>IF(COUNT(AS25,BV25,CY25)&gt;0,LARGE((AS25,BV25,CY25),1),0)</f>
        <v>40.200000000000003</v>
      </c>
      <c r="M25" s="8" t="str">
        <f>IF(L25=0,"",IF(L25=CY25,$CC$1,IF(L25=BV25,$AZ$1,IF(L25=AS25,$W$1,""))))</f>
        <v>2024 Elite Canada</v>
      </c>
      <c r="N25" s="8">
        <f>IF(COUNT(AS25,BV25,CY25)&gt;1,LARGE((AS25,BV25,CY25),2),0)</f>
        <v>0</v>
      </c>
      <c r="O25" s="8" t="str">
        <f>IF(N25=0,"",IF(N25=CY25,$CC$1,IF(N25=BV25,$AZ$1,IF(N25=AS25,$W$1,""))))</f>
        <v/>
      </c>
      <c r="P25" s="8">
        <f>IF(COUNT(AT25,BW25,CZ25)&gt;0,LARGE((AT25,BW25,CZ25),1),0)</f>
        <v>21.4</v>
      </c>
      <c r="Q25" s="8" t="str">
        <f>IF(P25=0,"",IF(P25=CZ25,$CC$1,IF(P25=BW25,$AZ$1,IF(P25=AT25,$W$1,""))))</f>
        <v>2024 Elite Canada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>IF(SUM(X25,AB25)&gt;0,SUM(X25,AB25),"")</f>
        <v/>
      </c>
      <c r="AS25" s="40" t="str">
        <f>IF(SUM(W25:X25,Z25:AB25,AD25)-Y25-AC25&gt;0,SUM(W25:X25,Z25:AB25,AD25)-Y25-AC25,"")</f>
        <v/>
      </c>
      <c r="AT25" s="40" t="str">
        <f>IF(SUM(AE25:AF25,AH25)-AG25&gt;0,SUM(AE25:AF25,AH25)-AG25,"")</f>
        <v/>
      </c>
      <c r="AU25" s="40" t="str">
        <f>IF(SUM(X25,AB25,AF25)&gt;0,SUM(X25,AB25,AF25),"")</f>
        <v/>
      </c>
      <c r="AV25" s="40" t="str">
        <f>IF(SUM(AS25,AT25)&gt;0,SUM(AS25,AT25),"")</f>
        <v/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 t="str">
        <f>IF(SUM(AS25,AT25,AX25)&gt;0,SUM(AS25,AT25,AX25),"")</f>
        <v/>
      </c>
      <c r="AZ25" s="18">
        <v>18.600000000000001</v>
      </c>
      <c r="BA25" s="18">
        <v>3.5</v>
      </c>
      <c r="BB25" s="18">
        <v>0</v>
      </c>
      <c r="BC25" s="18">
        <v>0</v>
      </c>
      <c r="BD25" s="18">
        <v>17.399999999999999</v>
      </c>
      <c r="BE25" s="18">
        <v>0.7</v>
      </c>
      <c r="BF25" s="18">
        <v>0</v>
      </c>
      <c r="BG25" s="18">
        <v>0</v>
      </c>
      <c r="BH25" s="18">
        <v>18.100000000000001</v>
      </c>
      <c r="BI25" s="18">
        <v>3.9</v>
      </c>
      <c r="BJ25" s="18">
        <v>0.6</v>
      </c>
      <c r="BK25" s="18">
        <v>0</v>
      </c>
      <c r="BL25" s="18"/>
      <c r="BM25" s="18"/>
      <c r="BN25" s="18"/>
      <c r="BO25" s="18"/>
      <c r="BP25" s="18"/>
      <c r="BQ25" s="18"/>
      <c r="BR25" s="18"/>
      <c r="BS25" s="18"/>
      <c r="BT25" s="28"/>
      <c r="BU25" s="11">
        <f>IF(SUM(BA25,BE25)&gt;0,SUM(BA25,BE25),"")</f>
        <v>4.2</v>
      </c>
      <c r="BV25" s="11">
        <f>IF(SUM(AZ25:BA25,BC25:BE25,BG25)-BB25-BF25&gt;0,SUM(AZ25:BA25,BC25:BE25,BG25)-BB25-BF25,"")</f>
        <v>40.200000000000003</v>
      </c>
      <c r="BW25" s="11">
        <f>IF(SUM(BH25:BI25,BK25)-BJ25&gt;0,SUM(BH25:BI25,BK25)-BJ25,"")</f>
        <v>21.4</v>
      </c>
      <c r="BX25" s="11">
        <f>IF(SUM(BA25,BE25,BI25)&gt;0,SUM(BA25,BE25,BI25),"")</f>
        <v>8.1</v>
      </c>
      <c r="BY25" s="11">
        <f>IF(SUM(BV25,BW25)&gt;0,SUM(BV25,BW25),"")</f>
        <v>61.6</v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>
        <f>IF(SUM(BV25,BW25,CA25)&gt;0,SUM(BV25,BW25,CA25),"")</f>
        <v>61.6</v>
      </c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7"/>
      <c r="CX25" s="40" t="str">
        <f>IF(SUM(CD25,CH25)&gt;0,SUM(CD25,CH25),"")</f>
        <v/>
      </c>
      <c r="CY25" s="40" t="str">
        <f>IF(SUM(CC25:CD25,CF25:CH25,CJ25)-CE25-CI25&gt;0,SUM(CC25:CD25,CF25:CH25,CJ25)-CE25-CI25,"")</f>
        <v/>
      </c>
      <c r="CZ25" s="40" t="str">
        <f>IF(SUM(CK25:CL25,CN25)-CM25&gt;0,SUM(CK25:CL25,CN25)-CM25,"")</f>
        <v/>
      </c>
      <c r="DA25" s="40" t="str">
        <f>IF(SUM(CD25,CH25,CL25)&gt;0,SUM(CD25,CH25,CL25),"")</f>
        <v/>
      </c>
      <c r="DB25" s="40" t="str">
        <f>IF(SUM(CY25,CZ25)&gt;0,SUM(CY25,CZ25),"")</f>
        <v/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 t="str">
        <f>IF(SUM(CY25,CZ25,DD25)&gt;0,SUM(CY25,CZ25,DD25),"")</f>
        <v/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9.3000000000000007</v>
      </c>
      <c r="QH25" s="22">
        <f>IF($CW25="P",CD25,(CD25+BA25)/2)</f>
        <v>1.75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8.6999999999999993</v>
      </c>
      <c r="QL25" s="22">
        <f>IF($CW25="P",CH25,(CH25+BE25)/2)</f>
        <v>0.35</v>
      </c>
      <c r="QM25" s="22">
        <f>IF($CW25="P",CI25,(CI25+BF25)/2)</f>
        <v>0</v>
      </c>
      <c r="QN25" s="22">
        <f>IF($CW25="P",CJ25,(CJ25+BG25)/2)</f>
        <v>0</v>
      </c>
      <c r="QO25" s="22">
        <f>IF($CW25="P",CK25,(CK25+BH25)/2)</f>
        <v>9.0500000000000007</v>
      </c>
      <c r="QP25" s="22">
        <f>IF($CW25="P",CL25,(CL25+BI25)/2)</f>
        <v>1.95</v>
      </c>
      <c r="QQ25" s="22">
        <f>IF($CW25="P",CM25,(CM25+BJ25)/2)</f>
        <v>0.3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2.1</v>
      </c>
      <c r="RC25" s="40">
        <f>IF(SUM(QG25:QH25,QJ25:QL25,QN25)-QI25-QM25&gt;0,SUM(QG25:QH25,QJ25:QL25,QN25)-QI25-QM25,"")</f>
        <v>20.100000000000001</v>
      </c>
      <c r="RD25" s="40">
        <f>IF(SUM(QO25:QP25,QR25)-QQ25&gt;0,SUM(QO25:QP25,QR25)-QQ25,"")</f>
        <v>10.7</v>
      </c>
      <c r="RE25" s="40">
        <f>IF(SUM(QH25,QL25,QP25)&gt;0,SUM(QH25,QL25,QP25),"")</f>
        <v>4.05</v>
      </c>
      <c r="RF25" s="40">
        <f>IF(SUM(RC25,RD25)&gt;0,SUM(RC25,RD25),"")</f>
        <v>30.8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30.8</v>
      </c>
    </row>
    <row r="26" spans="1:477" x14ac:dyDescent="0.2">
      <c r="A26" s="4" t="str" cm="1">
        <f t="array" ref="A26">IF(AND(J26&lt;&gt;"",J26&lt;&gt;"No DD"),SUMPRODUCT((J$4:J$34&lt;&gt;"")*(J$4:J$34&lt;&gt;"No DD")*(F$4:F$34&gt;F26))+1,IF(J26="No DD",SUMPRODUCT((J$4:J$34="No DD")*(F$4:F$34&gt;F26))+1+SUMPRODUCT((J$4:J$34&lt;&gt;"")*(J$4:J$34&lt;&gt;"No DD")),""))</f>
        <v/>
      </c>
      <c r="B26" s="4" t="str" cm="1">
        <f t="array" ref="B26">IF(AND(J26&lt;&gt;"",J26&lt;&gt;"No DD",G26=""),SUMPRODUCT((J$4:J$34&lt;&gt;"")*(J$4:J$34&lt;&gt;"No DD")*(G$4:G$34="")*(F$4:F$34&gt;F26))+1,IF(J26="No DD",SUMPRODUCT((J$4:J$34="No DD")*(F$4:F$34&gt;F26)*(G$4:G$34=""))+1+SUMPRODUCT((J$4:J$34&lt;&gt;"")*(G$4:G$34="")*(J$4:J$34&lt;&gt;"No DD")),""))</f>
        <v/>
      </c>
      <c r="C26" s="5" t="s">
        <v>239</v>
      </c>
      <c r="D26" s="4" t="s">
        <v>31</v>
      </c>
      <c r="E26" s="4">
        <v>2005</v>
      </c>
      <c r="F26" s="9">
        <f>SUM(L26:T26)+SUM(L26:P26)*0.0000001+SUM(L26)*0.0000000000001</f>
        <v>61.000006100004271</v>
      </c>
      <c r="G26" s="66"/>
      <c r="H26" s="3" t="str">
        <f>IF(OR(AND(AR26&gt;=AY$36,AS26&gt;=AY$40,AR26&lt;&gt;"",AQ26=""),AND(AW26&gt;=AY$36,AX26&gt;=AY$40,AW26&lt;&gt;"",AQ26=""),AND(BU26&gt;=CB$36,BV26&gt;=CB$40,BU26&lt;&gt;"",BT26=""),AND(BZ26&gt;=CB$36,CA26&gt;=CB$40,BZ26&lt;&gt;"",BT26=""),AND(CX26&gt;=DE$36,CY26&gt;=DE$40,CX26&lt;&gt;"",CW26=""),AND(DC26&gt;=DE$36,DD26&gt;=DE$40,DC26&lt;&gt;""),AND(EC26&gt;=EJ$36,ED26&gt;=EJ$40,EC26&lt;&gt;""),AND(EH26&gt;=EJ$36,EI26&gt;=EJ$40,EH26&lt;&gt;""),AND(FE26&gt;=FL$36,FF26&gt;=FL$40,FE26&lt;&gt;""),AND(FJ26&gt;=FL$36,FK26&gt;=FL$40,FJ26&lt;&gt;""),AND(GG26&gt;=GN$36,GH26&gt;=GN$40,GG26&lt;&gt;""),AND(GL26&gt;=GN$36,GM26&gt;=GN$40,GL26&lt;&gt;""),AND(HI26&gt;=HP$36,HJ26&gt;=HP$40,HI26&lt;&gt;""),AND(HN26&gt;=HP$36,HO26&gt;=HP$40,HN26&lt;&gt;""),AND(IK26&gt;=IR$36,IL26&gt;=IR$40,IK26&lt;&gt;""),AND(IP26&gt;=IR$36,IQ26&gt;=IR$40,IP26&lt;&gt;""),AND(JM26&gt;=JT$36,JN26&gt;=JT$40,JM26&lt;&gt;""),AND(JR26&gt;=JT$36,JS26&gt;=JT$40,JR26&lt;&gt;""),AND(KO26&gt;=KV$36,KP26&gt;=KV$40,KO26&lt;&gt;""),AND(KT26&gt;=KV$36,KU26&gt;=KV$40,KT26&lt;&gt;""),AND(LQ26&gt;=LX$36,LR26&gt;=LX$40,LQ26&lt;&gt;""),AND(LV26&gt;=LX$36,LW26&gt;=LX$40,LV26&lt;&gt;""),AND(MS26&gt;=MZ$36,MT26&gt;=MZ$40,MS26&lt;&gt;""),AND(MX26&gt;=MZ$36,MY26&gt;=MZ$40,MX26&lt;&gt;""),AND(NU26&gt;=OB$36,NV26&gt;=OB$40,NU26&lt;&gt;""),AND(NZ26&gt;=OB$36,OA26&gt;=OB$40,NZ26&lt;&gt;""),AND(OW26&gt;=PD$36,OX26&gt;=PD$40,OW26&lt;&gt;""),AND(PB26&gt;=PD$36,PC26&gt;=PD$40,PB26&lt;&gt;""),AND(PY26&gt;=QF$36,PZ26&gt;=QF$40,PY26&lt;&gt;""),AND(QD26&gt;=QF$36,QE26&gt;=QF$40,QD26&lt;&gt;"")),"P","")</f>
        <v/>
      </c>
      <c r="I26" s="3" t="str">
        <f>IF(OR(AND(AS26&gt;=AY$40,AS26&lt;&gt;"",AQ26=""),AND(AX26&gt;=AY$40,AX26&lt;&gt;"",AQ26=""),AND(BV26&gt;=CB$40,BV26&lt;&gt;"",BT26=""),AND(CA26&gt;=CB$40,CA26&lt;&gt;"",BT26=""),AND(CY26&gt;=DE$40,CY26&lt;&gt;"",CW26=""),AND(DD26&gt;=DE$40,DD26&lt;&gt;"",CW26=""),AND(ED26&gt;=EJ$40,ED26&lt;&gt;""),AND(EI26&gt;=EJ$40,EI26&lt;&gt;""),AND(FF26&gt;=FL$40,FF26&lt;&gt;""),AND(FK26&gt;=FL$40,FK26&lt;&gt;""),AND(GH26&gt;=GN$40,GH26&lt;&gt;""),AND(GM26&gt;=GN$40,GM26&lt;&gt;""),AND(HJ26&gt;=HP$40,HJ26&lt;&gt;""),AND(HO26&gt;=HP$40,HO26&lt;&gt;""),AND(IL26&gt;=IR$40,IL26&lt;&gt;""),AND(IQ26&gt;=IR$40,IQ26&lt;&gt;""),AND(JN26&gt;=JT$40,JN26&lt;&gt;""),AND(JS26&gt;=JT$40,JS26&lt;&gt;""),AND(KP26&gt;=KV$40,KP26&lt;&gt;""),AND(KU26&gt;=KV$40,KU26&lt;&gt;""),AND(LR26&gt;=LX$40,LR26&lt;&gt;""),AND(LW26&gt;=LX$40,LW26&lt;&gt;""),AND(MT26&gt;=MZ$40,MT26&lt;&gt;""),AND(MY26&gt;=MZ$40,MY26&lt;&gt;""),AND(NV26&gt;=OB$40,NV26&lt;&gt;""),AND(OA26&gt;=OB$40,OA26&lt;&gt;""),AND(OX26&gt;=PD$40,OX26&lt;&gt;""),AND(PC26&gt;=PD$40,PC26&lt;&gt;""),AND(PZ26&gt;=QF$40,PZ26&lt;&gt;""),AND(QE26&gt;=QF$40,QE26&lt;&gt;"")),"P","")</f>
        <v/>
      </c>
      <c r="J26" s="36" t="str">
        <f>IF(AND(I26="P",H26=""),"No DD",IF(OR(AND(AU26&gt;=AY$39,AV26&gt;=AY$43,AU26&lt;&gt;"",AQ26=""),AND(BX26&gt;=CB$39,BY26&gt;=CB$43,BX26&lt;&gt;"",BT26=""),AND(DA26&gt;=DE$39,DB26&gt;=DE$43,DA26&lt;&gt;"",CW26=""),AND(EF26&gt;=EJ$39,EG26&gt;=EJ$43,EF26&lt;&gt;""),AND(FH26&gt;=FL$39,FI26&gt;=FL$43,FH26&lt;&gt;""),AND(GJ26&gt;=GN$39,GK26&gt;=GN$43,GJ26&lt;&gt;""),AND(HL26&gt;=HP$39,HM26&gt;=HP$43,HL26&lt;&gt;""),AND(IN26&gt;=IR$39,IO26&gt;=IR$43,IN26&lt;&gt;""),AND(JP26&gt;=JT$39,JQ26&gt;=JT$43,JP26&lt;&gt;""),AND(KR26&gt;=KV$39,KS26&gt;=KV$43,KR26&lt;&gt;""),AND(LT26&gt;=LX$39,LU26&gt;=LX$43,LT26&lt;&gt;""),AND(MV26&gt;=MZ$39,MW26&gt;=MZ$43,MV26&lt;&gt;""),AND(NX26&gt;=OB$39,NY26&gt;=OB$43,NX26&lt;&gt;""),AND(OZ26&gt;=PD$39,PA26&gt;=PD$43,OZ26&lt;&gt;""),AND(QB26&gt;=QF$39,QC26&gt;=QF$43,QB26&lt;&gt;"")),"Merit",IF(OR(AND(AU26&gt;=AY$38,AV26&gt;=AY$42,AU26&lt;&gt;"",AQ26=""),AND(BX26&gt;=CB$38,BY26&gt;=CB$42,BX26&lt;&gt;"",BT26=""),AND(DA26&gt;=DE$38,DB26&gt;=DE$42,DA26&lt;&gt;"",CW26=""),AND(EF26&gt;=EJ$38,EG26&gt;=EJ$42,EF26&lt;&gt;""),AND(FH26&gt;=FL$38,FI26&gt;=FL$42,FH26&lt;&gt;""),AND(GJ26&gt;=GN$38,GK26&gt;=GN$42,GJ26&lt;&gt;""),AND(HL26&gt;=HP$38,HM26&gt;=HP$42,HL26&lt;&gt;""),AND(IN26&gt;=IR$38,IO26&gt;=IR$42,IN26&lt;&gt;""),AND(JP26&gt;=JT$38,JQ26&gt;=JT$42,JP26&lt;&gt;""),AND(KR26&gt;=KV$38,KS26&gt;=KV$42,KR26&lt;&gt;""),AND(LT26&gt;=LX$38,LU26&gt;=LX$42,LT26&lt;&gt;""),AND(MV26&gt;=MZ$38,MW26&gt;=MZ$42,MV26&lt;&gt;""),AND(NX26&gt;=OB$38,NY26&gt;=OB$42,NX26&lt;&gt;""),AND(OZ26&gt;=PD$38,PA26&gt;=PD$42,OZ26&lt;&gt;""),AND(QB26&gt;=QF$38,QC26&gt;=QF$42,QB26&lt;&gt;"")),"Excellence",IF(K26="P","Worlds Team",IF(H26="P","National Team","")))))</f>
        <v/>
      </c>
      <c r="K26" s="3" t="str">
        <f>IF(OR(AND(AU26&gt;=AY$37,AV26&gt;=AY$41,AU26&lt;&gt;"",AQ26=""),AND(BX26&gt;=CB$37,BY26&gt;=CB$41,BX26&lt;&gt;"",BT26=""),AND(DA26&gt;=DE$37,DB26&gt;=DE$41,DA26&lt;&gt;"",CW26=""),AND(EF26&gt;=EJ$37,EG26&gt;=EJ$41,EF26&lt;&gt;""),AND(FH26&gt;=FL$37,FI26&gt;=FL$41,FH26&lt;&gt;""),AND(GJ26&gt;=GN$37,GK26&gt;=GN$41,GJ26&lt;&gt;""),AND(HL26&gt;=HP$37,HM26&gt;=HP$41,HL26&lt;&gt;""),AND(IN26&gt;=IR$37,IO26&gt;=IR$41,IN26&lt;&gt;""),AND(JP26&gt;=JT$37,JQ26&gt;=JT$41,JP26&lt;&gt;""),AND(KR26&gt;=KV$37,KS26&gt;=KV$41,KR26&lt;&gt;""),AND(LT26&gt;=LX$37,LU26&gt;=LX$41,LT26&lt;&gt;""),AND(MV26&gt;=MZ$37,MW26&gt;=MZ$41,MV26&lt;&gt;""),AND(NX26&gt;=OB$37,NY26&gt;=OB$41,NX26&lt;&gt;""),AND(OZ26&gt;=PD$37,PA26&gt;=PD$41,OZ26&lt;&gt;""),AND(QB26&gt;=QF$37,QC26&gt;=QF$41,QB26&lt;&gt;"")),"P","")</f>
        <v/>
      </c>
      <c r="L26" s="8">
        <f>IF(COUNT(AS26,BV26,CY26)&gt;0,LARGE((AS26,BV26,CY26),1),0)</f>
        <v>42.7</v>
      </c>
      <c r="M26" s="8" t="str">
        <f>IF(L26=0,"",IF(L26=CY26,$CC$1,IF(L26=BV26,$AZ$1,IF(L26=AS26,$W$1,""))))</f>
        <v>2024 Nationals</v>
      </c>
      <c r="N26" s="8">
        <f>IF(COUNT(AS26,BV26,CY26)&gt;1,LARGE((AS26,BV26,CY26),2),0)</f>
        <v>0</v>
      </c>
      <c r="O26" s="8" t="str">
        <f>IF(N26=0,"",IF(N26=CY26,$CC$1,IF(N26=BV26,$AZ$1,IF(N26=AS26,$W$1,""))))</f>
        <v/>
      </c>
      <c r="P26" s="8">
        <f>IF(COUNT(AT26,BW26,CZ26)&gt;0,LARGE((AT26,BW26,CZ26),1),0)</f>
        <v>18.3</v>
      </c>
      <c r="Q26" s="8" t="str">
        <f>IF(P26=0,"",IF(P26=CZ26,$CC$1,IF(P26=BW26,$AZ$1,IF(P26=AT26,$W$1,""))))</f>
        <v>2024 Nationals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27"/>
      <c r="AR26" s="40" t="str">
        <f>IF(SUM(X26,AB26)&gt;0,SUM(X26,AB26),"")</f>
        <v/>
      </c>
      <c r="AS26" s="40" t="str">
        <f>IF(SUM(W26:X26,Z26:AB26,AD26)-Y26-AC26&gt;0,SUM(W26:X26,Z26:AB26,AD26)-Y26-AC26,"")</f>
        <v/>
      </c>
      <c r="AT26" s="40" t="str">
        <f>IF(SUM(AE26:AF26,AH26)-AG26&gt;0,SUM(AE26:AF26,AH26)-AG26,"")</f>
        <v/>
      </c>
      <c r="AU26" s="40" t="str">
        <f>IF(SUM(X26,AB26,AF26)&gt;0,SUM(X26,AB26,AF26),"")</f>
        <v/>
      </c>
      <c r="AV26" s="40" t="str">
        <f>IF(SUM(AS26,AT26)&gt;0,SUM(AS26,AT26),"")</f>
        <v/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 t="str">
        <f>IF(SUM(AS26,AT26,AX26)&gt;0,SUM(AS26,AT26,AX26),"")</f>
        <v/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>IF(SUM(BA26,BE26)&gt;0,SUM(BA26,BE26),"")</f>
        <v/>
      </c>
      <c r="BV26" s="11" t="str">
        <f>IF(SUM(AZ26:BA26,BC26:BE26,BG26)-BB26-BF26&gt;0,SUM(AZ26:BA26,BC26:BE26,BG26)-BB26-BF26,"")</f>
        <v/>
      </c>
      <c r="BW26" s="11" t="str">
        <f>IF(SUM(BH26:BI26,BK26)-BJ26&gt;0,SUM(BH26:BI26,BK26)-BJ26,"")</f>
        <v/>
      </c>
      <c r="BX26" s="11" t="str">
        <f>IF(SUM(BA26,BE26,BI26)&gt;0,SUM(BA26,BE26,BI26),"")</f>
        <v/>
      </c>
      <c r="BY26" s="11" t="str">
        <f>IF(SUM(BV26,BW26)&gt;0,SUM(BV26,BW26),"")</f>
        <v/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 t="str">
        <f>IF(SUM(BV26,BW26,CA26)&gt;0,SUM(BV26,BW26,CA26),"")</f>
        <v/>
      </c>
      <c r="CC26" s="19">
        <v>18.399999999999999</v>
      </c>
      <c r="CD26" s="19">
        <v>3.2</v>
      </c>
      <c r="CE26" s="19">
        <v>0.6</v>
      </c>
      <c r="CF26" s="19">
        <v>0</v>
      </c>
      <c r="CG26" s="19">
        <v>18.600000000000001</v>
      </c>
      <c r="CH26" s="19">
        <v>3.1</v>
      </c>
      <c r="CI26" s="19">
        <v>0</v>
      </c>
      <c r="CJ26" s="19">
        <v>0</v>
      </c>
      <c r="CK26" s="19">
        <v>17.600000000000001</v>
      </c>
      <c r="CL26" s="19">
        <v>0.7</v>
      </c>
      <c r="CM26" s="19">
        <v>0</v>
      </c>
      <c r="CN26" s="19">
        <v>0</v>
      </c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>IF(SUM(CD26,CH26)&gt;0,SUM(CD26,CH26),"")</f>
        <v>6.3000000000000007</v>
      </c>
      <c r="CY26" s="40">
        <f>IF(SUM(CC26:CD26,CF26:CH26,CJ26)-CE26-CI26&gt;0,SUM(CC26:CD26,CF26:CH26,CJ26)-CE26-CI26,"")</f>
        <v>42.7</v>
      </c>
      <c r="CZ26" s="40">
        <f>IF(SUM(CK26:CL26,CN26)-CM26&gt;0,SUM(CK26:CL26,CN26)-CM26,"")</f>
        <v>18.3</v>
      </c>
      <c r="DA26" s="40">
        <f>IF(SUM(CD26,CH26,CL26)&gt;0,SUM(CD26,CH26,CL26),"")</f>
        <v>7.0000000000000009</v>
      </c>
      <c r="DB26" s="40">
        <f>IF(SUM(CY26,CZ26)&gt;0,SUM(CY26,CZ26),"")</f>
        <v>61</v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>
        <f>IF(SUM(CY26,CZ26,DD26)&gt;0,SUM(CY26,CZ26,DD26),"")</f>
        <v>61</v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9.1999999999999993</v>
      </c>
      <c r="QH26" s="22">
        <f>IF($CW26="P",CD26,(CD26+BA26)/2)</f>
        <v>1.6</v>
      </c>
      <c r="QI26" s="22">
        <f>IF($CW26="P",CE26,(CE26+BB26)/2)</f>
        <v>0.3</v>
      </c>
      <c r="QJ26" s="22">
        <f>IF($CW26="P",CF26,(CF26+BC26)/2)</f>
        <v>0</v>
      </c>
      <c r="QK26" s="22">
        <f>IF($CW26="P",CG26,(CG26+BD26)/2)</f>
        <v>9.3000000000000007</v>
      </c>
      <c r="QL26" s="22">
        <f>IF($CW26="P",CH26,(CH26+BE26)/2)</f>
        <v>1.55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8.8000000000000007</v>
      </c>
      <c r="QP26" s="22">
        <f>IF($CW26="P",CL26,(CL26+BI26)/2)</f>
        <v>0.35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>
        <f>IF(SUM(QH26,QL26)&gt;0,SUM(QH26,QL26),"")</f>
        <v>3.1500000000000004</v>
      </c>
      <c r="RC26" s="40">
        <f>IF(SUM(QG26:QH26,QJ26:QL26,QN26)-QI26-QM26&gt;0,SUM(QG26:QH26,QJ26:QL26,QN26)-QI26-QM26,"")</f>
        <v>21.35</v>
      </c>
      <c r="RD26" s="40">
        <f>IF(SUM(QO26:QP26,QR26)-QQ26&gt;0,SUM(QO26:QP26,QR26)-QQ26,"")</f>
        <v>9.15</v>
      </c>
      <c r="RE26" s="40">
        <f>IF(SUM(QH26,QL26,QP26)&gt;0,SUM(QH26,QL26,QP26),"")</f>
        <v>3.5000000000000004</v>
      </c>
      <c r="RF26" s="40">
        <f>IF(SUM(RC26,RD26)&gt;0,SUM(RC26,RD26),"")</f>
        <v>30.5</v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>
        <f>IF(SUM(RC26,RD26,RH26)&gt;0,SUM(RC26,RD26,RH26),"")</f>
        <v>30.5</v>
      </c>
    </row>
    <row r="27" spans="1:477" x14ac:dyDescent="0.2">
      <c r="A27" s="4" t="str" cm="1">
        <f t="array" ref="A27">IF(AND(J27&lt;&gt;"",J27&lt;&gt;"No DD"),SUMPRODUCT((J$4:J$34&lt;&gt;"")*(J$4:J$34&lt;&gt;"No DD")*(F$4:F$34&gt;F27))+1,IF(J27="No DD",SUMPRODUCT((J$4:J$34="No DD")*(F$4:F$34&gt;F27))+1+SUMPRODUCT((J$4:J$34&lt;&gt;"")*(J$4:J$34&lt;&gt;"No DD")),""))</f>
        <v/>
      </c>
      <c r="B27" s="4" t="str" cm="1">
        <f t="array" ref="B27">IF(AND(J27&lt;&gt;"",J27&lt;&gt;"No DD",G27=""),SUMPRODUCT((J$4:J$34&lt;&gt;"")*(J$4:J$34&lt;&gt;"No DD")*(G$4:G$34="")*(F$4:F$34&gt;F27))+1,IF(J27="No DD",SUMPRODUCT((J$4:J$34="No DD")*(F$4:F$34&gt;F27)*(G$4:G$34=""))+1+SUMPRODUCT((J$4:J$34&lt;&gt;"")*(G$4:G$34="")*(J$4:J$34&lt;&gt;"No DD")),""))</f>
        <v/>
      </c>
      <c r="C27" s="5" t="s">
        <v>203</v>
      </c>
      <c r="D27" s="4" t="s">
        <v>31</v>
      </c>
      <c r="E27" s="4">
        <v>2007</v>
      </c>
      <c r="F27" s="9">
        <f>SUM(L27:T27)+SUM(L27:P27)*0.0000001+SUM(L27)*0.0000000000001</f>
        <v>60.800006080004081</v>
      </c>
      <c r="G27" s="66"/>
      <c r="H27" s="3" t="str">
        <f>IF(OR(AND(AR27&gt;=AY$36,AS27&gt;=AY$40,AR27&lt;&gt;"",AQ27=""),AND(AW27&gt;=AY$36,AX27&gt;=AY$40,AW27&lt;&gt;"",AQ27=""),AND(BU27&gt;=CB$36,BV27&gt;=CB$40,BU27&lt;&gt;"",BT27=""),AND(BZ27&gt;=CB$36,CA27&gt;=CB$40,BZ27&lt;&gt;"",BT27=""),AND(CX27&gt;=DE$36,CY27&gt;=DE$40,CX27&lt;&gt;"",CW27=""),AND(DC27&gt;=DE$36,DD27&gt;=DE$40,DC27&lt;&gt;""),AND(EC27&gt;=EJ$36,ED27&gt;=EJ$40,EC27&lt;&gt;""),AND(EH27&gt;=EJ$36,EI27&gt;=EJ$40,EH27&lt;&gt;""),AND(FE27&gt;=FL$36,FF27&gt;=FL$40,FE27&lt;&gt;""),AND(FJ27&gt;=FL$36,FK27&gt;=FL$40,FJ27&lt;&gt;""),AND(GG27&gt;=GN$36,GH27&gt;=GN$40,GG27&lt;&gt;""),AND(GL27&gt;=GN$36,GM27&gt;=GN$40,GL27&lt;&gt;""),AND(HI27&gt;=HP$36,HJ27&gt;=HP$40,HI27&lt;&gt;""),AND(HN27&gt;=HP$36,HO27&gt;=HP$40,HN27&lt;&gt;""),AND(IK27&gt;=IR$36,IL27&gt;=IR$40,IK27&lt;&gt;""),AND(IP27&gt;=IR$36,IQ27&gt;=IR$40,IP27&lt;&gt;""),AND(JM27&gt;=JT$36,JN27&gt;=JT$40,JM27&lt;&gt;""),AND(JR27&gt;=JT$36,JS27&gt;=JT$40,JR27&lt;&gt;""),AND(KO27&gt;=KV$36,KP27&gt;=KV$40,KO27&lt;&gt;""),AND(KT27&gt;=KV$36,KU27&gt;=KV$40,KT27&lt;&gt;""),AND(LQ27&gt;=LX$36,LR27&gt;=LX$40,LQ27&lt;&gt;""),AND(LV27&gt;=LX$36,LW27&gt;=LX$40,LV27&lt;&gt;""),AND(MS27&gt;=MZ$36,MT27&gt;=MZ$40,MS27&lt;&gt;""),AND(MX27&gt;=MZ$36,MY27&gt;=MZ$40,MX27&lt;&gt;""),AND(NU27&gt;=OB$36,NV27&gt;=OB$40,NU27&lt;&gt;""),AND(NZ27&gt;=OB$36,OA27&gt;=OB$40,NZ27&lt;&gt;""),AND(OW27&gt;=PD$36,OX27&gt;=PD$40,OW27&lt;&gt;""),AND(PB27&gt;=PD$36,PC27&gt;=PD$40,PB27&lt;&gt;""),AND(PY27&gt;=QF$36,PZ27&gt;=QF$40,PY27&lt;&gt;""),AND(QD27&gt;=QF$36,QE27&gt;=QF$40,QD27&lt;&gt;"")),"P","")</f>
        <v/>
      </c>
      <c r="I27" s="3" t="str">
        <f>IF(OR(AND(AS27&gt;=AY$40,AS27&lt;&gt;"",AQ27=""),AND(AX27&gt;=AY$40,AX27&lt;&gt;"",AQ27=""),AND(BV27&gt;=CB$40,BV27&lt;&gt;"",BT27=""),AND(CA27&gt;=CB$40,CA27&lt;&gt;"",BT27=""),AND(CY27&gt;=DE$40,CY27&lt;&gt;"",CW27=""),AND(DD27&gt;=DE$40,DD27&lt;&gt;"",CW27=""),AND(ED27&gt;=EJ$40,ED27&lt;&gt;""),AND(EI27&gt;=EJ$40,EI27&lt;&gt;""),AND(FF27&gt;=FL$40,FF27&lt;&gt;""),AND(FK27&gt;=FL$40,FK27&lt;&gt;""),AND(GH27&gt;=GN$40,GH27&lt;&gt;""),AND(GM27&gt;=GN$40,GM27&lt;&gt;""),AND(HJ27&gt;=HP$40,HJ27&lt;&gt;""),AND(HO27&gt;=HP$40,HO27&lt;&gt;""),AND(IL27&gt;=IR$40,IL27&lt;&gt;""),AND(IQ27&gt;=IR$40,IQ27&lt;&gt;""),AND(JN27&gt;=JT$40,JN27&lt;&gt;""),AND(JS27&gt;=JT$40,JS27&lt;&gt;""),AND(KP27&gt;=KV$40,KP27&lt;&gt;""),AND(KU27&gt;=KV$40,KU27&lt;&gt;""),AND(LR27&gt;=LX$40,LR27&lt;&gt;""),AND(LW27&gt;=LX$40,LW27&lt;&gt;""),AND(MT27&gt;=MZ$40,MT27&lt;&gt;""),AND(MY27&gt;=MZ$40,MY27&lt;&gt;""),AND(NV27&gt;=OB$40,NV27&lt;&gt;""),AND(OA27&gt;=OB$40,OA27&lt;&gt;""),AND(OX27&gt;=PD$40,OX27&lt;&gt;""),AND(PC27&gt;=PD$40,PC27&lt;&gt;""),AND(PZ27&gt;=QF$40,PZ27&lt;&gt;""),AND(QE27&gt;=QF$40,QE27&lt;&gt;"")),"P","")</f>
        <v/>
      </c>
      <c r="J27" s="36" t="str">
        <f>IF(AND(I27="P",H27=""),"No DD",IF(OR(AND(AU27&gt;=AY$39,AV27&gt;=AY$43,AU27&lt;&gt;"",AQ27=""),AND(BX27&gt;=CB$39,BY27&gt;=CB$43,BX27&lt;&gt;"",BT27=""),AND(DA27&gt;=DE$39,DB27&gt;=DE$43,DA27&lt;&gt;"",CW27=""),AND(EF27&gt;=EJ$39,EG27&gt;=EJ$43,EF27&lt;&gt;""),AND(FH27&gt;=FL$39,FI27&gt;=FL$43,FH27&lt;&gt;""),AND(GJ27&gt;=GN$39,GK27&gt;=GN$43,GJ27&lt;&gt;""),AND(HL27&gt;=HP$39,HM27&gt;=HP$43,HL27&lt;&gt;""),AND(IN27&gt;=IR$39,IO27&gt;=IR$43,IN27&lt;&gt;""),AND(JP27&gt;=JT$39,JQ27&gt;=JT$43,JP27&lt;&gt;""),AND(KR27&gt;=KV$39,KS27&gt;=KV$43,KR27&lt;&gt;""),AND(LT27&gt;=LX$39,LU27&gt;=LX$43,LT27&lt;&gt;""),AND(MV27&gt;=MZ$39,MW27&gt;=MZ$43,MV27&lt;&gt;""),AND(NX27&gt;=OB$39,NY27&gt;=OB$43,NX27&lt;&gt;""),AND(OZ27&gt;=PD$39,PA27&gt;=PD$43,OZ27&lt;&gt;""),AND(QB27&gt;=QF$39,QC27&gt;=QF$43,QB27&lt;&gt;"")),"Merit",IF(OR(AND(AU27&gt;=AY$38,AV27&gt;=AY$42,AU27&lt;&gt;"",AQ27=""),AND(BX27&gt;=CB$38,BY27&gt;=CB$42,BX27&lt;&gt;"",BT27=""),AND(DA27&gt;=DE$38,DB27&gt;=DE$42,DA27&lt;&gt;"",CW27=""),AND(EF27&gt;=EJ$38,EG27&gt;=EJ$42,EF27&lt;&gt;""),AND(FH27&gt;=FL$38,FI27&gt;=FL$42,FH27&lt;&gt;""),AND(GJ27&gt;=GN$38,GK27&gt;=GN$42,GJ27&lt;&gt;""),AND(HL27&gt;=HP$38,HM27&gt;=HP$42,HL27&lt;&gt;""),AND(IN27&gt;=IR$38,IO27&gt;=IR$42,IN27&lt;&gt;""),AND(JP27&gt;=JT$38,JQ27&gt;=JT$42,JP27&lt;&gt;""),AND(KR27&gt;=KV$38,KS27&gt;=KV$42,KR27&lt;&gt;""),AND(LT27&gt;=LX$38,LU27&gt;=LX$42,LT27&lt;&gt;""),AND(MV27&gt;=MZ$38,MW27&gt;=MZ$42,MV27&lt;&gt;""),AND(NX27&gt;=OB$38,NY27&gt;=OB$42,NX27&lt;&gt;""),AND(OZ27&gt;=PD$38,PA27&gt;=PD$42,OZ27&lt;&gt;""),AND(QB27&gt;=QF$38,QC27&gt;=QF$42,QB27&lt;&gt;"")),"Excellence",IF(K27="P","Worlds Team",IF(H27="P","National Team","")))))</f>
        <v/>
      </c>
      <c r="K27" s="3" t="str">
        <f>IF(OR(AND(AU27&gt;=AY$37,AV27&gt;=AY$41,AU27&lt;&gt;"",AQ27=""),AND(BX27&gt;=CB$37,BY27&gt;=CB$41,BX27&lt;&gt;"",BT27=""),AND(DA27&gt;=DE$37,DB27&gt;=DE$41,DA27&lt;&gt;"",CW27=""),AND(EF27&gt;=EJ$37,EG27&gt;=EJ$41,EF27&lt;&gt;""),AND(FH27&gt;=FL$37,FI27&gt;=FL$41,FH27&lt;&gt;""),AND(GJ27&gt;=GN$37,GK27&gt;=GN$41,GJ27&lt;&gt;""),AND(HL27&gt;=HP$37,HM27&gt;=HP$41,HL27&lt;&gt;""),AND(IN27&gt;=IR$37,IO27&gt;=IR$41,IN27&lt;&gt;""),AND(JP27&gt;=JT$37,JQ27&gt;=JT$41,JP27&lt;&gt;""),AND(KR27&gt;=KV$37,KS27&gt;=KV$41,KR27&lt;&gt;""),AND(LT27&gt;=LX$37,LU27&gt;=LX$41,LT27&lt;&gt;""),AND(MV27&gt;=MZ$37,MW27&gt;=MZ$41,MV27&lt;&gt;""),AND(NX27&gt;=OB$37,NY27&gt;=OB$41,NX27&lt;&gt;""),AND(OZ27&gt;=PD$37,PA27&gt;=PD$41,OZ27&lt;&gt;""),AND(QB27&gt;=QF$37,QC27&gt;=QF$41,QB27&lt;&gt;"")),"P","")</f>
        <v/>
      </c>
      <c r="L27" s="8">
        <f>IF(COUNT(AS27,BV27,CY27)&gt;0,LARGE((AS27,BV27,CY27),1),0)</f>
        <v>40.800000000000004</v>
      </c>
      <c r="M27" s="8" t="str">
        <f>IF(L27=0,"",IF(L27=CY27,$CC$1,IF(L27=BV27,$AZ$1,IF(L27=AS27,$W$1,""))))</f>
        <v>2024 Nationals</v>
      </c>
      <c r="N27" s="8">
        <f>IF(COUNT(AS27,BV27,CY27)&gt;1,LARGE((AS27,BV27,CY27),2),0)</f>
        <v>0</v>
      </c>
      <c r="O27" s="8" t="str">
        <f>IF(N27=0,"",IF(N27=CY27,$CC$1,IF(N27=BV27,$AZ$1,IF(N27=AS27,$W$1,""))))</f>
        <v/>
      </c>
      <c r="P27" s="8">
        <f>IF(COUNT(AT27,BW27,CZ27)&gt;0,LARGE((AT27,BW27,CZ27),1),0)</f>
        <v>20</v>
      </c>
      <c r="Q27" s="8" t="str">
        <f>IF(P27=0,"",IF(P27=CZ27,$CC$1,IF(P27=BW27,$AZ$1,IF(P27=AT27,$W$1,""))))</f>
        <v>2024 Nationals</v>
      </c>
      <c r="R27" s="8">
        <f>IF(MAX(AX27,CA27,DD27)&gt;0,MAX(AX27,CA27,DD27),0)</f>
        <v>0</v>
      </c>
      <c r="S27" s="8" t="str">
        <f>IF(R27=0,"",IF(R27=DD27,$CC$1,IF(R27=CA27,$AZ$1,IF(R27=AX27,$W$1,""))))</f>
        <v/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27"/>
      <c r="AR27" s="40" t="str">
        <f>IF(SUM(X27,AB27)&gt;0,SUM(X27,AB27),"")</f>
        <v/>
      </c>
      <c r="AS27" s="40" t="str">
        <f>IF(SUM(W27:X27,Z27:AB27,AD27)-Y27-AC27&gt;0,SUM(W27:X27,Z27:AB27,AD27)-Y27-AC27,"")</f>
        <v/>
      </c>
      <c r="AT27" s="40" t="str">
        <f>IF(SUM(AE27:AF27,AH27)-AG27&gt;0,SUM(AE27:AF27,AH27)-AG27,"")</f>
        <v/>
      </c>
      <c r="AU27" s="40" t="str">
        <f>IF(SUM(X27,AB27,AF27)&gt;0,SUM(X27,AB27,AF27),"")</f>
        <v/>
      </c>
      <c r="AV27" s="40" t="str">
        <f>IF(SUM(AS27,AT27)&gt;0,SUM(AS27,AT27),"")</f>
        <v/>
      </c>
      <c r="AW27" s="40" t="str">
        <f>IF(SUM(AJ27,AN27)&gt;0,SUM(AJ27,AN27),"")</f>
        <v/>
      </c>
      <c r="AX27" s="40" t="str">
        <f>IF(SUM(AI27:AJ27,AL27:AN27,AP27)-SUM(AK27,AO27)&gt;0,SUM(AI27:AJ27,AL27:AN27,AP27)-SUM(AK27,AO27),"")</f>
        <v/>
      </c>
      <c r="AY27" s="40" t="str">
        <f>IF(SUM(AS27,AT27,AX27)&gt;0,SUM(AS27,AT27,AX27),"")</f>
        <v/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>IF(SUM(BA27,BE27)&gt;0,SUM(BA27,BE27),"")</f>
        <v/>
      </c>
      <c r="BV27" s="11" t="str">
        <f>IF(SUM(AZ27:BA27,BC27:BE27,BG27)-BB27-BF27&gt;0,SUM(AZ27:BA27,BC27:BE27,BG27)-BB27-BF27,"")</f>
        <v/>
      </c>
      <c r="BW27" s="11" t="str">
        <f>IF(SUM(BH27:BI27,BK27)-BJ27&gt;0,SUM(BH27:BI27,BK27)-BJ27,"")</f>
        <v/>
      </c>
      <c r="BX27" s="11" t="str">
        <f>IF(SUM(BA27,BE27,BI27)&gt;0,SUM(BA27,BE27,BI27),"")</f>
        <v/>
      </c>
      <c r="BY27" s="11" t="str">
        <f>IF(SUM(BV27,BW27)&gt;0,SUM(BV27,BW27),"")</f>
        <v/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 t="str">
        <f>IF(SUM(BV27,BW27,CA27)&gt;0,SUM(BV27,BW27,CA27),"")</f>
        <v/>
      </c>
      <c r="CC27" s="19">
        <v>18.7</v>
      </c>
      <c r="CD27" s="19">
        <v>3.6</v>
      </c>
      <c r="CE27" s="19">
        <v>0</v>
      </c>
      <c r="CF27" s="19">
        <v>0</v>
      </c>
      <c r="CG27" s="19">
        <v>17.8</v>
      </c>
      <c r="CH27" s="19">
        <v>0.7</v>
      </c>
      <c r="CI27" s="19">
        <v>0</v>
      </c>
      <c r="CJ27" s="19">
        <v>0</v>
      </c>
      <c r="CK27" s="19">
        <v>18.2</v>
      </c>
      <c r="CL27" s="19">
        <v>2.7</v>
      </c>
      <c r="CM27" s="19">
        <v>0.9</v>
      </c>
      <c r="CN27" s="19">
        <v>0</v>
      </c>
      <c r="CO27" s="19"/>
      <c r="CP27" s="19"/>
      <c r="CQ27" s="19"/>
      <c r="CR27" s="19"/>
      <c r="CS27" s="19"/>
      <c r="CT27" s="19"/>
      <c r="CU27" s="19"/>
      <c r="CV27" s="19"/>
      <c r="CW27" s="27"/>
      <c r="CX27" s="40">
        <f>IF(SUM(CD27,CH27)&gt;0,SUM(CD27,CH27),"")</f>
        <v>4.3</v>
      </c>
      <c r="CY27" s="40">
        <f>IF(SUM(CC27:CD27,CF27:CH27,CJ27)-CE27-CI27&gt;0,SUM(CC27:CD27,CF27:CH27,CJ27)-CE27-CI27,"")</f>
        <v>40.800000000000004</v>
      </c>
      <c r="CZ27" s="40">
        <f>IF(SUM(CK27:CL27,CN27)-CM27&gt;0,SUM(CK27:CL27,CN27)-CM27,"")</f>
        <v>20</v>
      </c>
      <c r="DA27" s="40">
        <f>IF(SUM(CD27,CH27,CL27)&gt;0,SUM(CD27,CH27,CL27),"")</f>
        <v>7</v>
      </c>
      <c r="DB27" s="40">
        <f>IF(SUM(CY27,CZ27)&gt;0,SUM(CY27,CZ27),"")</f>
        <v>60.800000000000004</v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>
        <f>IF(SUM(CY27,CZ27,DD27)&gt;0,SUM(CY27,CZ27,DD27),"")</f>
        <v>60.800000000000004</v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9.35</v>
      </c>
      <c r="QH27" s="22">
        <f>IF($CW27="P",CD27,(CD27+BA27)/2)</f>
        <v>1.8</v>
      </c>
      <c r="QI27" s="22">
        <f>IF($CW27="P",CE27,(CE27+BB27)/2)</f>
        <v>0</v>
      </c>
      <c r="QJ27" s="22">
        <f>IF($CW27="P",CF27,(CF27+BC27)/2)</f>
        <v>0</v>
      </c>
      <c r="QK27" s="22">
        <f>IF($CW27="P",CG27,(CG27+BD27)/2)</f>
        <v>8.9</v>
      </c>
      <c r="QL27" s="22">
        <f>IF($CW27="P",CH27,(CH27+BE27)/2)</f>
        <v>0.35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9.1</v>
      </c>
      <c r="QP27" s="22">
        <f>IF($CW27="P",CL27,(CL27+BI27)/2)</f>
        <v>1.35</v>
      </c>
      <c r="QQ27" s="22">
        <f>IF($CW27="P",CM27,(CM27+BJ27)/2)</f>
        <v>0.45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>
        <f>IF(SUM(QH27,QL27)&gt;0,SUM(QH27,QL27),"")</f>
        <v>2.15</v>
      </c>
      <c r="RC27" s="40">
        <f>IF(SUM(QG27:QH27,QJ27:QL27,QN27)-QI27-QM27&gt;0,SUM(QG27:QH27,QJ27:QL27,QN27)-QI27-QM27,"")</f>
        <v>20.400000000000002</v>
      </c>
      <c r="RD27" s="40">
        <f>IF(SUM(QO27:QP27,QR27)-QQ27&gt;0,SUM(QO27:QP27,QR27)-QQ27,"")</f>
        <v>10</v>
      </c>
      <c r="RE27" s="40">
        <f>IF(SUM(QH27,QL27,QP27)&gt;0,SUM(QH27,QL27,QP27),"")</f>
        <v>3.5</v>
      </c>
      <c r="RF27" s="40">
        <f>IF(SUM(RC27,RD27)&gt;0,SUM(RC27,RD27),"")</f>
        <v>30.400000000000002</v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>
        <f>IF(SUM(RC27,RD27,RH27)&gt;0,SUM(RC27,RD27,RH27),"")</f>
        <v>30.400000000000002</v>
      </c>
    </row>
    <row r="28" spans="1:477" x14ac:dyDescent="0.2">
      <c r="A28" s="4" t="str" cm="1">
        <f t="array" ref="A28">IF(AND(J28&lt;&gt;"",J28&lt;&gt;"No DD"),SUMPRODUCT((J$4:J$34&lt;&gt;"")*(J$4:J$34&lt;&gt;"No DD")*(F$4:F$34&gt;F28))+1,IF(J28="No DD",SUMPRODUCT((J$4:J$34="No DD")*(F$4:F$34&gt;F28))+1+SUMPRODUCT((J$4:J$34&lt;&gt;"")*(J$4:J$34&lt;&gt;"No DD")),""))</f>
        <v/>
      </c>
      <c r="B28" s="4" t="str" cm="1">
        <f t="array" ref="B28">IF(AND(J28&lt;&gt;"",J28&lt;&gt;"No DD",G28=""),SUMPRODUCT((J$4:J$34&lt;&gt;"")*(J$4:J$34&lt;&gt;"No DD")*(G$4:G$34="")*(F$4:F$34&gt;F28))+1,IF(J28="No DD",SUMPRODUCT((J$4:J$34="No DD")*(F$4:F$34&gt;F28)*(G$4:G$34=""))+1+SUMPRODUCT((J$4:J$34&lt;&gt;"")*(G$4:G$34="")*(J$4:J$34&lt;&gt;"No DD")),""))</f>
        <v/>
      </c>
      <c r="C28" s="5" t="s">
        <v>223</v>
      </c>
      <c r="D28" s="4" t="s">
        <v>5</v>
      </c>
      <c r="E28" s="4">
        <v>2005</v>
      </c>
      <c r="F28" s="9">
        <f>SUM(L28:T28)+SUM(L28:P28)*0.0000001+SUM(L28)*0.0000000000001</f>
        <v>59.500005950003903</v>
      </c>
      <c r="G28" s="66"/>
      <c r="H28" s="3" t="str">
        <f>IF(OR(AND(AR28&gt;=AY$36,AS28&gt;=AY$40,AR28&lt;&gt;"",AQ28=""),AND(AW28&gt;=AY$36,AX28&gt;=AY$40,AW28&lt;&gt;"",AQ28=""),AND(BU28&gt;=CB$36,BV28&gt;=CB$40,BU28&lt;&gt;"",BT28=""),AND(BZ28&gt;=CB$36,CA28&gt;=CB$40,BZ28&lt;&gt;"",BT28=""),AND(CX28&gt;=DE$36,CY28&gt;=DE$40,CX28&lt;&gt;"",CW28=""),AND(DC28&gt;=DE$36,DD28&gt;=DE$40,DC28&lt;&gt;""),AND(EC28&gt;=EJ$36,ED28&gt;=EJ$40,EC28&lt;&gt;""),AND(EH28&gt;=EJ$36,EI28&gt;=EJ$40,EH28&lt;&gt;""),AND(FE28&gt;=FL$36,FF28&gt;=FL$40,FE28&lt;&gt;""),AND(FJ28&gt;=FL$36,FK28&gt;=FL$40,FJ28&lt;&gt;""),AND(GG28&gt;=GN$36,GH28&gt;=GN$40,GG28&lt;&gt;""),AND(GL28&gt;=GN$36,GM28&gt;=GN$40,GL28&lt;&gt;""),AND(HI28&gt;=HP$36,HJ28&gt;=HP$40,HI28&lt;&gt;""),AND(HN28&gt;=HP$36,HO28&gt;=HP$40,HN28&lt;&gt;""),AND(IK28&gt;=IR$36,IL28&gt;=IR$40,IK28&lt;&gt;""),AND(IP28&gt;=IR$36,IQ28&gt;=IR$40,IP28&lt;&gt;""),AND(JM28&gt;=JT$36,JN28&gt;=JT$40,JM28&lt;&gt;""),AND(JR28&gt;=JT$36,JS28&gt;=JT$40,JR28&lt;&gt;""),AND(KO28&gt;=KV$36,KP28&gt;=KV$40,KO28&lt;&gt;""),AND(KT28&gt;=KV$36,KU28&gt;=KV$40,KT28&lt;&gt;""),AND(LQ28&gt;=LX$36,LR28&gt;=LX$40,LQ28&lt;&gt;""),AND(LV28&gt;=LX$36,LW28&gt;=LX$40,LV28&lt;&gt;""),AND(MS28&gt;=MZ$36,MT28&gt;=MZ$40,MS28&lt;&gt;""),AND(MX28&gt;=MZ$36,MY28&gt;=MZ$40,MX28&lt;&gt;""),AND(NU28&gt;=OB$36,NV28&gt;=OB$40,NU28&lt;&gt;""),AND(NZ28&gt;=OB$36,OA28&gt;=OB$40,NZ28&lt;&gt;""),AND(OW28&gt;=PD$36,OX28&gt;=PD$40,OW28&lt;&gt;""),AND(PB28&gt;=PD$36,PC28&gt;=PD$40,PB28&lt;&gt;""),AND(PY28&gt;=QF$36,PZ28&gt;=QF$40,PY28&lt;&gt;""),AND(QD28&gt;=QF$36,QE28&gt;=QF$40,QD28&lt;&gt;"")),"P","")</f>
        <v/>
      </c>
      <c r="I28" s="3" t="str">
        <f>IF(OR(AND(AS28&gt;=AY$40,AS28&lt;&gt;"",AQ28=""),AND(AX28&gt;=AY$40,AX28&lt;&gt;"",AQ28=""),AND(BV28&gt;=CB$40,BV28&lt;&gt;"",BT28=""),AND(CA28&gt;=CB$40,CA28&lt;&gt;"",BT28=""),AND(CY28&gt;=DE$40,CY28&lt;&gt;"",CW28=""),AND(DD28&gt;=DE$40,DD28&lt;&gt;"",CW28=""),AND(ED28&gt;=EJ$40,ED28&lt;&gt;""),AND(EI28&gt;=EJ$40,EI28&lt;&gt;""),AND(FF28&gt;=FL$40,FF28&lt;&gt;""),AND(FK28&gt;=FL$40,FK28&lt;&gt;""),AND(GH28&gt;=GN$40,GH28&lt;&gt;""),AND(GM28&gt;=GN$40,GM28&lt;&gt;""),AND(HJ28&gt;=HP$40,HJ28&lt;&gt;""),AND(HO28&gt;=HP$40,HO28&lt;&gt;""),AND(IL28&gt;=IR$40,IL28&lt;&gt;""),AND(IQ28&gt;=IR$40,IQ28&lt;&gt;""),AND(JN28&gt;=JT$40,JN28&lt;&gt;""),AND(JS28&gt;=JT$40,JS28&lt;&gt;""),AND(KP28&gt;=KV$40,KP28&lt;&gt;""),AND(KU28&gt;=KV$40,KU28&lt;&gt;""),AND(LR28&gt;=LX$40,LR28&lt;&gt;""),AND(LW28&gt;=LX$40,LW28&lt;&gt;""),AND(MT28&gt;=MZ$40,MT28&lt;&gt;""),AND(MY28&gt;=MZ$40,MY28&lt;&gt;""),AND(NV28&gt;=OB$40,NV28&lt;&gt;""),AND(OA28&gt;=OB$40,OA28&lt;&gt;""),AND(OX28&gt;=PD$40,OX28&lt;&gt;""),AND(PC28&gt;=PD$40,PC28&lt;&gt;""),AND(PZ28&gt;=QF$40,PZ28&lt;&gt;""),AND(QE28&gt;=QF$40,QE28&lt;&gt;"")),"P","")</f>
        <v/>
      </c>
      <c r="J28" s="36" t="str">
        <f>IF(AND(I28="P",H28=""),"No DD",IF(OR(AND(AU28&gt;=AY$39,AV28&gt;=AY$43,AU28&lt;&gt;"",AQ28=""),AND(BX28&gt;=CB$39,BY28&gt;=CB$43,BX28&lt;&gt;"",BT28=""),AND(DA28&gt;=DE$39,DB28&gt;=DE$43,DA28&lt;&gt;"",CW28=""),AND(EF28&gt;=EJ$39,EG28&gt;=EJ$43,EF28&lt;&gt;""),AND(FH28&gt;=FL$39,FI28&gt;=FL$43,FH28&lt;&gt;""),AND(GJ28&gt;=GN$39,GK28&gt;=GN$43,GJ28&lt;&gt;""),AND(HL28&gt;=HP$39,HM28&gt;=HP$43,HL28&lt;&gt;""),AND(IN28&gt;=IR$39,IO28&gt;=IR$43,IN28&lt;&gt;""),AND(JP28&gt;=JT$39,JQ28&gt;=JT$43,JP28&lt;&gt;""),AND(KR28&gt;=KV$39,KS28&gt;=KV$43,KR28&lt;&gt;""),AND(LT28&gt;=LX$39,LU28&gt;=LX$43,LT28&lt;&gt;""),AND(MV28&gt;=MZ$39,MW28&gt;=MZ$43,MV28&lt;&gt;""),AND(NX28&gt;=OB$39,NY28&gt;=OB$43,NX28&lt;&gt;""),AND(OZ28&gt;=PD$39,PA28&gt;=PD$43,OZ28&lt;&gt;""),AND(QB28&gt;=QF$39,QC28&gt;=QF$43,QB28&lt;&gt;"")),"Merit",IF(OR(AND(AU28&gt;=AY$38,AV28&gt;=AY$42,AU28&lt;&gt;"",AQ28=""),AND(BX28&gt;=CB$38,BY28&gt;=CB$42,BX28&lt;&gt;"",BT28=""),AND(DA28&gt;=DE$38,DB28&gt;=DE$42,DA28&lt;&gt;"",CW28=""),AND(EF28&gt;=EJ$38,EG28&gt;=EJ$42,EF28&lt;&gt;""),AND(FH28&gt;=FL$38,FI28&gt;=FL$42,FH28&lt;&gt;""),AND(GJ28&gt;=GN$38,GK28&gt;=GN$42,GJ28&lt;&gt;""),AND(HL28&gt;=HP$38,HM28&gt;=HP$42,HL28&lt;&gt;""),AND(IN28&gt;=IR$38,IO28&gt;=IR$42,IN28&lt;&gt;""),AND(JP28&gt;=JT$38,JQ28&gt;=JT$42,JP28&lt;&gt;""),AND(KR28&gt;=KV$38,KS28&gt;=KV$42,KR28&lt;&gt;""),AND(LT28&gt;=LX$38,LU28&gt;=LX$42,LT28&lt;&gt;""),AND(MV28&gt;=MZ$38,MW28&gt;=MZ$42,MV28&lt;&gt;""),AND(NX28&gt;=OB$38,NY28&gt;=OB$42,NX28&lt;&gt;""),AND(OZ28&gt;=PD$38,PA28&gt;=PD$42,OZ28&lt;&gt;""),AND(QB28&gt;=QF$38,QC28&gt;=QF$42,QB28&lt;&gt;"")),"Excellence",IF(K28="P","Worlds Team",IF(H28="P","National Team","")))))</f>
        <v/>
      </c>
      <c r="K28" s="3" t="str">
        <f>IF(OR(AND(AU28&gt;=AY$37,AV28&gt;=AY$41,AU28&lt;&gt;"",AQ28=""),AND(BX28&gt;=CB$37,BY28&gt;=CB$41,BX28&lt;&gt;"",BT28=""),AND(DA28&gt;=DE$37,DB28&gt;=DE$41,DA28&lt;&gt;"",CW28=""),AND(EF28&gt;=EJ$37,EG28&gt;=EJ$41,EF28&lt;&gt;""),AND(FH28&gt;=FL$37,FI28&gt;=FL$41,FH28&lt;&gt;""),AND(GJ28&gt;=GN$37,GK28&gt;=GN$41,GJ28&lt;&gt;""),AND(HL28&gt;=HP$37,HM28&gt;=HP$41,HL28&lt;&gt;""),AND(IN28&gt;=IR$37,IO28&gt;=IR$41,IN28&lt;&gt;""),AND(JP28&gt;=JT$37,JQ28&gt;=JT$41,JP28&lt;&gt;""),AND(KR28&gt;=KV$37,KS28&gt;=KV$41,KR28&lt;&gt;""),AND(LT28&gt;=LX$37,LU28&gt;=LX$41,LT28&lt;&gt;""),AND(MV28&gt;=MZ$37,MW28&gt;=MZ$41,MV28&lt;&gt;""),AND(NX28&gt;=OB$37,NY28&gt;=OB$41,NX28&lt;&gt;""),AND(OZ28&gt;=PD$37,PA28&gt;=PD$41,OZ28&lt;&gt;""),AND(QB28&gt;=QF$37,QC28&gt;=QF$41,QB28&lt;&gt;"")),"P","")</f>
        <v/>
      </c>
      <c r="L28" s="8">
        <f>IF(COUNT(AS28,BV28,CY28)&gt;0,LARGE((AS28,BV28,CY28),1),0)</f>
        <v>39</v>
      </c>
      <c r="M28" s="8" t="str">
        <f>IF(L28=0,"",IF(L28=CY28,$CC$1,IF(L28=BV28,$AZ$1,IF(L28=AS28,$W$1,""))))</f>
        <v>2024 Elite Canada</v>
      </c>
      <c r="N28" s="8">
        <f>IF(COUNT(AS28,BV28,CY28)&gt;1,LARGE((AS28,BV28,CY28),2),0)</f>
        <v>0</v>
      </c>
      <c r="O28" s="8" t="str">
        <f>IF(N28=0,"",IF(N28=CY28,$CC$1,IF(N28=BV28,$AZ$1,IF(N28=AS28,$W$1,""))))</f>
        <v/>
      </c>
      <c r="P28" s="8">
        <f>IF(COUNT(AT28,BW28,CZ28)&gt;0,LARGE((AT28,BW28,CZ28),1),0)</f>
        <v>20.5</v>
      </c>
      <c r="Q28" s="8" t="str">
        <f>IF(P28=0,"",IF(P28=CZ28,$CC$1,IF(P28=BW28,$AZ$1,IF(P28=AT28,$W$1,""))))</f>
        <v>2024 Elite Canada</v>
      </c>
      <c r="R28" s="8">
        <f>IF(MAX(AX28,CA28,DD28)&gt;0,MAX(AX28,CA28,DD28),0)</f>
        <v>0</v>
      </c>
      <c r="S28" s="8" t="str">
        <f>IF(R28=0,"",IF(R28=DD28,$CC$1,IF(R28=CA28,$AZ$1,IF(R28=AX28,$W$1,""))))</f>
        <v/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27"/>
      <c r="AR28" s="40" t="str">
        <f>IF(SUM(X28,AB28)&gt;0,SUM(X28,AB28),"")</f>
        <v/>
      </c>
      <c r="AS28" s="40" t="str">
        <f>IF(SUM(W28:X28,Z28:AB28,AD28)-Y28-AC28&gt;0,SUM(W28:X28,Z28:AB28,AD28)-Y28-AC28,"")</f>
        <v/>
      </c>
      <c r="AT28" s="40" t="str">
        <f>IF(SUM(AE28:AF28,AH28)-AG28&gt;0,SUM(AE28:AF28,AH28)-AG28,"")</f>
        <v/>
      </c>
      <c r="AU28" s="40" t="str">
        <f>IF(SUM(X28,AB28,AF28)&gt;0,SUM(X28,AB28,AF28),"")</f>
        <v/>
      </c>
      <c r="AV28" s="40" t="str">
        <f>IF(SUM(AS28,AT28)&gt;0,SUM(AS28,AT28),"")</f>
        <v/>
      </c>
      <c r="AW28" s="40" t="str">
        <f>IF(SUM(AJ28,AN28)&gt;0,SUM(AJ28,AN28),"")</f>
        <v/>
      </c>
      <c r="AX28" s="40" t="str">
        <f>IF(SUM(AI28:AJ28,AL28:AN28,AP28)-SUM(AK28,AO28)&gt;0,SUM(AI28:AJ28,AL28:AN28,AP28)-SUM(AK28,AO28),"")</f>
        <v/>
      </c>
      <c r="AY28" s="40" t="str">
        <f>IF(SUM(AS28,AT28,AX28)&gt;0,SUM(AS28,AT28,AX28),"")</f>
        <v/>
      </c>
      <c r="AZ28" s="18">
        <v>16.2</v>
      </c>
      <c r="BA28" s="18">
        <v>3.1</v>
      </c>
      <c r="BB28" s="18">
        <v>0.8</v>
      </c>
      <c r="BC28" s="18">
        <v>0</v>
      </c>
      <c r="BD28" s="18">
        <v>18</v>
      </c>
      <c r="BE28" s="18">
        <v>3.3</v>
      </c>
      <c r="BF28" s="18">
        <v>0.8</v>
      </c>
      <c r="BG28" s="18">
        <v>0</v>
      </c>
      <c r="BH28" s="18">
        <v>18.3</v>
      </c>
      <c r="BI28" s="18">
        <v>3</v>
      </c>
      <c r="BJ28" s="18">
        <v>0.8</v>
      </c>
      <c r="BK28" s="18">
        <v>0</v>
      </c>
      <c r="BL28" s="18"/>
      <c r="BM28" s="18"/>
      <c r="BN28" s="18"/>
      <c r="BO28" s="18"/>
      <c r="BP28" s="18"/>
      <c r="BQ28" s="18"/>
      <c r="BR28" s="18"/>
      <c r="BS28" s="18"/>
      <c r="BT28" s="28"/>
      <c r="BU28" s="11">
        <f>IF(SUM(BA28,BE28)&gt;0,SUM(BA28,BE28),"")</f>
        <v>6.4</v>
      </c>
      <c r="BV28" s="11">
        <f>IF(SUM(AZ28:BA28,BC28:BE28,BG28)-BB28-BF28&gt;0,SUM(AZ28:BA28,BC28:BE28,BG28)-BB28-BF28,"")</f>
        <v>39</v>
      </c>
      <c r="BW28" s="11">
        <f>IF(SUM(BH28:BI28,BK28)-BJ28&gt;0,SUM(BH28:BI28,BK28)-BJ28,"")</f>
        <v>20.5</v>
      </c>
      <c r="BX28" s="11">
        <f>IF(SUM(BA28,BE28,BI28)&gt;0,SUM(BA28,BE28,BI28),"")</f>
        <v>9.4</v>
      </c>
      <c r="BY28" s="11">
        <f>IF(SUM(BV28,BW28)&gt;0,SUM(BV28,BW28),"")</f>
        <v>59.5</v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>
        <f>IF(SUM(BV28,BW28,CA28)&gt;0,SUM(BV28,BW28,CA28),"")</f>
        <v>59.5</v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8.1</v>
      </c>
      <c r="QH28" s="22">
        <f>IF($CW28="P",CD28,(CD28+BA28)/2)</f>
        <v>1.55</v>
      </c>
      <c r="QI28" s="22">
        <f>IF($CW28="P",CE28,(CE28+BB28)/2)</f>
        <v>0.4</v>
      </c>
      <c r="QJ28" s="22">
        <f>IF($CW28="P",CF28,(CF28+BC28)/2)</f>
        <v>0</v>
      </c>
      <c r="QK28" s="22">
        <f>IF($CW28="P",CG28,(CG28+BD28)/2)</f>
        <v>9</v>
      </c>
      <c r="QL28" s="22">
        <f>IF($CW28="P",CH28,(CH28+BE28)/2)</f>
        <v>1.65</v>
      </c>
      <c r="QM28" s="22">
        <f>IF($CW28="P",CI28,(CI28+BF28)/2)</f>
        <v>0.4</v>
      </c>
      <c r="QN28" s="22">
        <f>IF($CW28="P",CJ28,(CJ28+BG28)/2)</f>
        <v>0</v>
      </c>
      <c r="QO28" s="22">
        <f>IF($CW28="P",CK28,(CK28+BH28)/2)</f>
        <v>9.15</v>
      </c>
      <c r="QP28" s="22">
        <f>IF($CW28="P",CL28,(CL28+BI28)/2)</f>
        <v>1.5</v>
      </c>
      <c r="QQ28" s="22">
        <f>IF($CW28="P",CM28,(CM28+BJ28)/2)</f>
        <v>0.4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>
        <f>IF(SUM(QH28,QL28)&gt;0,SUM(QH28,QL28),"")</f>
        <v>3.2</v>
      </c>
      <c r="RC28" s="40">
        <f>IF(SUM(QG28:QH28,QJ28:QL28,QN28)-QI28-QM28&gt;0,SUM(QG28:QH28,QJ28:QL28,QN28)-QI28-QM28,"")</f>
        <v>19.5</v>
      </c>
      <c r="RD28" s="40">
        <f>IF(SUM(QO28:QP28,QR28)-QQ28&gt;0,SUM(QO28:QP28,QR28)-QQ28,"")</f>
        <v>10.25</v>
      </c>
      <c r="RE28" s="40">
        <f>IF(SUM(QH28,QL28,QP28)&gt;0,SUM(QH28,QL28,QP28),"")</f>
        <v>4.7</v>
      </c>
      <c r="RF28" s="40">
        <f>IF(SUM(RC28,RD28)&gt;0,SUM(RC28,RD28),"")</f>
        <v>29.75</v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>
        <f>IF(SUM(RC28,RD28,RH28)&gt;0,SUM(RC28,RD28,RH28),"")</f>
        <v>29.75</v>
      </c>
    </row>
    <row r="29" spans="1:477" x14ac:dyDescent="0.2">
      <c r="A29" s="4" t="str" cm="1">
        <f t="array" ref="A29">IF(AND(J29&lt;&gt;"",J29&lt;&gt;"No DD"),SUMPRODUCT((J$4:J$34&lt;&gt;"")*(J$4:J$34&lt;&gt;"No DD")*(F$4:F$34&gt;F29))+1,IF(J29="No DD",SUMPRODUCT((J$4:J$34="No DD")*(F$4:F$34&gt;F29))+1+SUMPRODUCT((J$4:J$34&lt;&gt;"")*(J$4:J$34&lt;&gt;"No DD")),""))</f>
        <v/>
      </c>
      <c r="B29" s="4" t="str" cm="1">
        <f t="array" ref="B29">IF(AND(J29&lt;&gt;"",J29&lt;&gt;"No DD",G29=""),SUMPRODUCT((J$4:J$34&lt;&gt;"")*(J$4:J$34&lt;&gt;"No DD")*(G$4:G$34="")*(F$4:F$34&gt;F29))+1,IF(J29="No DD",SUMPRODUCT((J$4:J$34="No DD")*(F$4:F$34&gt;F29)*(G$4:G$34=""))+1+SUMPRODUCT((J$4:J$34&lt;&gt;"")*(G$4:G$34="")*(J$4:J$34&lt;&gt;"No DD")),""))</f>
        <v/>
      </c>
      <c r="C29" s="5" t="s">
        <v>240</v>
      </c>
      <c r="D29" s="4" t="s">
        <v>3</v>
      </c>
      <c r="E29" s="4">
        <v>2006</v>
      </c>
      <c r="F29" s="9">
        <f>SUM(L29:T29)+SUM(L29:P29)*0.0000001+SUM(L29)*0.0000000000001</f>
        <v>59.200005920004024</v>
      </c>
      <c r="G29" s="66"/>
      <c r="H29" s="3" t="str">
        <f>IF(OR(AND(AR29&gt;=AY$36,AS29&gt;=AY$40,AR29&lt;&gt;"",AQ29=""),AND(AW29&gt;=AY$36,AX29&gt;=AY$40,AW29&lt;&gt;"",AQ29=""),AND(BU29&gt;=CB$36,BV29&gt;=CB$40,BU29&lt;&gt;"",BT29=""),AND(BZ29&gt;=CB$36,CA29&gt;=CB$40,BZ29&lt;&gt;"",BT29=""),AND(CX29&gt;=DE$36,CY29&gt;=DE$40,CX29&lt;&gt;"",CW29=""),AND(DC29&gt;=DE$36,DD29&gt;=DE$40,DC29&lt;&gt;""),AND(EC29&gt;=EJ$36,ED29&gt;=EJ$40,EC29&lt;&gt;""),AND(EH29&gt;=EJ$36,EI29&gt;=EJ$40,EH29&lt;&gt;""),AND(FE29&gt;=FL$36,FF29&gt;=FL$40,FE29&lt;&gt;""),AND(FJ29&gt;=FL$36,FK29&gt;=FL$40,FJ29&lt;&gt;""),AND(GG29&gt;=GN$36,GH29&gt;=GN$40,GG29&lt;&gt;""),AND(GL29&gt;=GN$36,GM29&gt;=GN$40,GL29&lt;&gt;""),AND(HI29&gt;=HP$36,HJ29&gt;=HP$40,HI29&lt;&gt;""),AND(HN29&gt;=HP$36,HO29&gt;=HP$40,HN29&lt;&gt;""),AND(IK29&gt;=IR$36,IL29&gt;=IR$40,IK29&lt;&gt;""),AND(IP29&gt;=IR$36,IQ29&gt;=IR$40,IP29&lt;&gt;""),AND(JM29&gt;=JT$36,JN29&gt;=JT$40,JM29&lt;&gt;""),AND(JR29&gt;=JT$36,JS29&gt;=JT$40,JR29&lt;&gt;""),AND(KO29&gt;=KV$36,KP29&gt;=KV$40,KO29&lt;&gt;""),AND(KT29&gt;=KV$36,KU29&gt;=KV$40,KT29&lt;&gt;""),AND(LQ29&gt;=LX$36,LR29&gt;=LX$40,LQ29&lt;&gt;""),AND(LV29&gt;=LX$36,LW29&gt;=LX$40,LV29&lt;&gt;""),AND(MS29&gt;=MZ$36,MT29&gt;=MZ$40,MS29&lt;&gt;""),AND(MX29&gt;=MZ$36,MY29&gt;=MZ$40,MX29&lt;&gt;""),AND(NU29&gt;=OB$36,NV29&gt;=OB$40,NU29&lt;&gt;""),AND(NZ29&gt;=OB$36,OA29&gt;=OB$40,NZ29&lt;&gt;""),AND(OW29&gt;=PD$36,OX29&gt;=PD$40,OW29&lt;&gt;""),AND(PB29&gt;=PD$36,PC29&gt;=PD$40,PB29&lt;&gt;""),AND(PY29&gt;=QF$36,PZ29&gt;=QF$40,PY29&lt;&gt;""),AND(QD29&gt;=QF$36,QE29&gt;=QF$40,QD29&lt;&gt;"")),"P","")</f>
        <v/>
      </c>
      <c r="I29" s="3" t="str">
        <f>IF(OR(AND(AS29&gt;=AY$40,AS29&lt;&gt;"",AQ29=""),AND(AX29&gt;=AY$40,AX29&lt;&gt;"",AQ29=""),AND(BV29&gt;=CB$40,BV29&lt;&gt;"",BT29=""),AND(CA29&gt;=CB$40,CA29&lt;&gt;"",BT29=""),AND(CY29&gt;=DE$40,CY29&lt;&gt;"",CW29=""),AND(DD29&gt;=DE$40,DD29&lt;&gt;"",CW29=""),AND(ED29&gt;=EJ$40,ED29&lt;&gt;""),AND(EI29&gt;=EJ$40,EI29&lt;&gt;""),AND(FF29&gt;=FL$40,FF29&lt;&gt;""),AND(FK29&gt;=FL$40,FK29&lt;&gt;""),AND(GH29&gt;=GN$40,GH29&lt;&gt;""),AND(GM29&gt;=GN$40,GM29&lt;&gt;""),AND(HJ29&gt;=HP$40,HJ29&lt;&gt;""),AND(HO29&gt;=HP$40,HO29&lt;&gt;""),AND(IL29&gt;=IR$40,IL29&lt;&gt;""),AND(IQ29&gt;=IR$40,IQ29&lt;&gt;""),AND(JN29&gt;=JT$40,JN29&lt;&gt;""),AND(JS29&gt;=JT$40,JS29&lt;&gt;""),AND(KP29&gt;=KV$40,KP29&lt;&gt;""),AND(KU29&gt;=KV$40,KU29&lt;&gt;""),AND(LR29&gt;=LX$40,LR29&lt;&gt;""),AND(LW29&gt;=LX$40,LW29&lt;&gt;""),AND(MT29&gt;=MZ$40,MT29&lt;&gt;""),AND(MY29&gt;=MZ$40,MY29&lt;&gt;""),AND(NV29&gt;=OB$40,NV29&lt;&gt;""),AND(OA29&gt;=OB$40,OA29&lt;&gt;""),AND(OX29&gt;=PD$40,OX29&lt;&gt;""),AND(PC29&gt;=PD$40,PC29&lt;&gt;""),AND(PZ29&gt;=QF$40,PZ29&lt;&gt;""),AND(QE29&gt;=QF$40,QE29&lt;&gt;"")),"P","")</f>
        <v/>
      </c>
      <c r="J29" s="36" t="str">
        <f>IF(AND(I29="P",H29=""),"No DD",IF(OR(AND(AU29&gt;=AY$39,AV29&gt;=AY$43,AU29&lt;&gt;"",AQ29=""),AND(BX29&gt;=CB$39,BY29&gt;=CB$43,BX29&lt;&gt;"",BT29=""),AND(DA29&gt;=DE$39,DB29&gt;=DE$43,DA29&lt;&gt;"",CW29=""),AND(EF29&gt;=EJ$39,EG29&gt;=EJ$43,EF29&lt;&gt;""),AND(FH29&gt;=FL$39,FI29&gt;=FL$43,FH29&lt;&gt;""),AND(GJ29&gt;=GN$39,GK29&gt;=GN$43,GJ29&lt;&gt;""),AND(HL29&gt;=HP$39,HM29&gt;=HP$43,HL29&lt;&gt;""),AND(IN29&gt;=IR$39,IO29&gt;=IR$43,IN29&lt;&gt;""),AND(JP29&gt;=JT$39,JQ29&gt;=JT$43,JP29&lt;&gt;""),AND(KR29&gt;=KV$39,KS29&gt;=KV$43,KR29&lt;&gt;""),AND(LT29&gt;=LX$39,LU29&gt;=LX$43,LT29&lt;&gt;""),AND(MV29&gt;=MZ$39,MW29&gt;=MZ$43,MV29&lt;&gt;""),AND(NX29&gt;=OB$39,NY29&gt;=OB$43,NX29&lt;&gt;""),AND(OZ29&gt;=PD$39,PA29&gt;=PD$43,OZ29&lt;&gt;""),AND(QB29&gt;=QF$39,QC29&gt;=QF$43,QB29&lt;&gt;"")),"Merit",IF(OR(AND(AU29&gt;=AY$38,AV29&gt;=AY$42,AU29&lt;&gt;"",AQ29=""),AND(BX29&gt;=CB$38,BY29&gt;=CB$42,BX29&lt;&gt;"",BT29=""),AND(DA29&gt;=DE$38,DB29&gt;=DE$42,DA29&lt;&gt;"",CW29=""),AND(EF29&gt;=EJ$38,EG29&gt;=EJ$42,EF29&lt;&gt;""),AND(FH29&gt;=FL$38,FI29&gt;=FL$42,FH29&lt;&gt;""),AND(GJ29&gt;=GN$38,GK29&gt;=GN$42,GJ29&lt;&gt;""),AND(HL29&gt;=HP$38,HM29&gt;=HP$42,HL29&lt;&gt;""),AND(IN29&gt;=IR$38,IO29&gt;=IR$42,IN29&lt;&gt;""),AND(JP29&gt;=JT$38,JQ29&gt;=JT$42,JP29&lt;&gt;""),AND(KR29&gt;=KV$38,KS29&gt;=KV$42,KR29&lt;&gt;""),AND(LT29&gt;=LX$38,LU29&gt;=LX$42,LT29&lt;&gt;""),AND(MV29&gt;=MZ$38,MW29&gt;=MZ$42,MV29&lt;&gt;""),AND(NX29&gt;=OB$38,NY29&gt;=OB$42,NX29&lt;&gt;""),AND(OZ29&gt;=PD$38,PA29&gt;=PD$42,OZ29&lt;&gt;""),AND(QB29&gt;=QF$38,QC29&gt;=QF$42,QB29&lt;&gt;"")),"Excellence",IF(K29="P","Worlds Team",IF(H29="P","National Team","")))))</f>
        <v/>
      </c>
      <c r="K29" s="3" t="str">
        <f>IF(OR(AND(AU29&gt;=AY$37,AV29&gt;=AY$41,AU29&lt;&gt;"",AQ29=""),AND(BX29&gt;=CB$37,BY29&gt;=CB$41,BX29&lt;&gt;"",BT29=""),AND(DA29&gt;=DE$37,DB29&gt;=DE$41,DA29&lt;&gt;"",CW29=""),AND(EF29&gt;=EJ$37,EG29&gt;=EJ$41,EF29&lt;&gt;""),AND(FH29&gt;=FL$37,FI29&gt;=FL$41,FH29&lt;&gt;""),AND(GJ29&gt;=GN$37,GK29&gt;=GN$41,GJ29&lt;&gt;""),AND(HL29&gt;=HP$37,HM29&gt;=HP$41,HL29&lt;&gt;""),AND(IN29&gt;=IR$37,IO29&gt;=IR$41,IN29&lt;&gt;""),AND(JP29&gt;=JT$37,JQ29&gt;=JT$41,JP29&lt;&gt;""),AND(KR29&gt;=KV$37,KS29&gt;=KV$41,KR29&lt;&gt;""),AND(LT29&gt;=LX$37,LU29&gt;=LX$41,LT29&lt;&gt;""),AND(MV29&gt;=MZ$37,MW29&gt;=MZ$41,MV29&lt;&gt;""),AND(NX29&gt;=OB$37,NY29&gt;=OB$41,NX29&lt;&gt;""),AND(OZ29&gt;=PD$37,PA29&gt;=PD$41,OZ29&lt;&gt;""),AND(QB29&gt;=QF$37,QC29&gt;=QF$41,QB29&lt;&gt;"")),"P","")</f>
        <v/>
      </c>
      <c r="L29" s="8">
        <f>IF(COUNT(AS29,BV29,CY29)&gt;0,LARGE((AS29,BV29,CY29),1),0)</f>
        <v>40.200000000000003</v>
      </c>
      <c r="M29" s="8" t="str">
        <f>IF(L29=0,"",IF(L29=CY29,$CC$1,IF(L29=BV29,$AZ$1,IF(L29=AS29,$W$1,""))))</f>
        <v>2024 Nationals</v>
      </c>
      <c r="N29" s="8">
        <f>IF(COUNT(AS29,BV29,CY29)&gt;1,LARGE((AS29,BV29,CY29),2),0)</f>
        <v>0</v>
      </c>
      <c r="O29" s="8" t="str">
        <f>IF(N29=0,"",IF(N29=CY29,$CC$1,IF(N29=BV29,$AZ$1,IF(N29=AS29,$W$1,""))))</f>
        <v/>
      </c>
      <c r="P29" s="8">
        <f>IF(COUNT(AT29,BW29,CZ29)&gt;0,LARGE((AT29,BW29,CZ29),1),0)</f>
        <v>19</v>
      </c>
      <c r="Q29" s="8" t="str">
        <f>IF(P29=0,"",IF(P29=CZ29,$CC$1,IF(P29=BW29,$AZ$1,IF(P29=AT29,$W$1,""))))</f>
        <v>2024 Nationals</v>
      </c>
      <c r="R29" s="8">
        <f>IF(MAX(AX29,CA29,DD29)&gt;0,MAX(AX29,CA29,DD29),0)</f>
        <v>0</v>
      </c>
      <c r="S29" s="8" t="str">
        <f>IF(R29=0,"",IF(R29=DD29,$CC$1,IF(R29=CA29,$AZ$1,IF(R29=AX29,$W$1,""))))</f>
        <v/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27"/>
      <c r="AR29" s="40" t="str">
        <f>IF(SUM(X29,AB29)&gt;0,SUM(X29,AB29),"")</f>
        <v/>
      </c>
      <c r="AS29" s="40" t="str">
        <f>IF(SUM(W29:X29,Z29:AB29,AD29)-Y29-AC29&gt;0,SUM(W29:X29,Z29:AB29,AD29)-Y29-AC29,"")</f>
        <v/>
      </c>
      <c r="AT29" s="40" t="str">
        <f>IF(SUM(AE29:AF29,AH29)-AG29&gt;0,SUM(AE29:AF29,AH29)-AG29,"")</f>
        <v/>
      </c>
      <c r="AU29" s="40" t="str">
        <f>IF(SUM(X29,AB29,AF29)&gt;0,SUM(X29,AB29,AF29),"")</f>
        <v/>
      </c>
      <c r="AV29" s="40" t="str">
        <f>IF(SUM(AS29,AT29)&gt;0,SUM(AS29,AT29),"")</f>
        <v/>
      </c>
      <c r="AW29" s="40" t="str">
        <f>IF(SUM(AJ29,AN29)&gt;0,SUM(AJ29,AN29),"")</f>
        <v/>
      </c>
      <c r="AX29" s="40" t="str">
        <f>IF(SUM(AI29:AJ29,AL29:AN29,AP29)-SUM(AK29,AO29)&gt;0,SUM(AI29:AJ29,AL29:AN29,AP29)-SUM(AK29,AO29),"")</f>
        <v/>
      </c>
      <c r="AY29" s="40" t="str">
        <f>IF(SUM(AS29,AT29,AX29)&gt;0,SUM(AS29,AT29,AX29),"")</f>
        <v/>
      </c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8"/>
      <c r="BU29" s="11" t="str">
        <f>IF(SUM(BA29,BE29)&gt;0,SUM(BA29,BE29),"")</f>
        <v/>
      </c>
      <c r="BV29" s="11" t="str">
        <f>IF(SUM(AZ29:BA29,BC29:BE29,BG29)-BB29-BF29&gt;0,SUM(AZ29:BA29,BC29:BE29,BG29)-BB29-BF29,"")</f>
        <v/>
      </c>
      <c r="BW29" s="11" t="str">
        <f>IF(SUM(BH29:BI29,BK29)-BJ29&gt;0,SUM(BH29:BI29,BK29)-BJ29,"")</f>
        <v/>
      </c>
      <c r="BX29" s="11" t="str">
        <f>IF(SUM(BA29,BE29,BI29)&gt;0,SUM(BA29,BE29,BI29),"")</f>
        <v/>
      </c>
      <c r="BY29" s="11" t="str">
        <f>IF(SUM(BV29,BW29)&gt;0,SUM(BV29,BW29),"")</f>
        <v/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 t="str">
        <f>IF(SUM(BV29,BW29,CA29)&gt;0,SUM(BV29,BW29,CA29),"")</f>
        <v/>
      </c>
      <c r="CC29" s="19">
        <v>18.600000000000001</v>
      </c>
      <c r="CD29" s="19">
        <v>3.1</v>
      </c>
      <c r="CE29" s="19">
        <v>0</v>
      </c>
      <c r="CF29" s="19">
        <v>0</v>
      </c>
      <c r="CG29" s="19">
        <v>17.8</v>
      </c>
      <c r="CH29" s="19">
        <v>0.7</v>
      </c>
      <c r="CI29" s="19">
        <v>0</v>
      </c>
      <c r="CJ29" s="19">
        <v>0</v>
      </c>
      <c r="CK29" s="19">
        <v>18.8</v>
      </c>
      <c r="CL29" s="19">
        <v>1.2</v>
      </c>
      <c r="CM29" s="19">
        <v>1</v>
      </c>
      <c r="CN29" s="19">
        <v>0</v>
      </c>
      <c r="CO29" s="19"/>
      <c r="CP29" s="19"/>
      <c r="CQ29" s="19"/>
      <c r="CR29" s="19"/>
      <c r="CS29" s="19"/>
      <c r="CT29" s="19"/>
      <c r="CU29" s="19"/>
      <c r="CV29" s="19"/>
      <c r="CW29" s="27"/>
      <c r="CX29" s="40">
        <f>IF(SUM(CD29,CH29)&gt;0,SUM(CD29,CH29),"")</f>
        <v>3.8</v>
      </c>
      <c r="CY29" s="40">
        <f>IF(SUM(CC29:CD29,CF29:CH29,CJ29)-CE29-CI29&gt;0,SUM(CC29:CD29,CF29:CH29,CJ29)-CE29-CI29,"")</f>
        <v>40.200000000000003</v>
      </c>
      <c r="CZ29" s="40">
        <f>IF(SUM(CK29:CL29,CN29)-CM29&gt;0,SUM(CK29:CL29,CN29)-CM29,"")</f>
        <v>19</v>
      </c>
      <c r="DA29" s="40">
        <f>IF(SUM(CD29,CH29,CL29)&gt;0,SUM(CD29,CH29,CL29),"")</f>
        <v>5</v>
      </c>
      <c r="DB29" s="40">
        <f>IF(SUM(CY29,CZ29)&gt;0,SUM(CY29,CZ29),"")</f>
        <v>59.2</v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>
        <f>IF(SUM(CY29,CZ29,DD29)&gt;0,SUM(CY29,CZ29,DD29),"")</f>
        <v>59.2</v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9.3000000000000007</v>
      </c>
      <c r="QH29" s="22">
        <f>IF($CW29="P",CD29,(CD29+BA29)/2)</f>
        <v>1.55</v>
      </c>
      <c r="QI29" s="22">
        <f>IF($CW29="P",CE29,(CE29+BB29)/2)</f>
        <v>0</v>
      </c>
      <c r="QJ29" s="22">
        <f>IF($CW29="P",CF29,(CF29+BC29)/2)</f>
        <v>0</v>
      </c>
      <c r="QK29" s="22">
        <f>IF($CW29="P",CG29,(CG29+BD29)/2)</f>
        <v>8.9</v>
      </c>
      <c r="QL29" s="22">
        <f>IF($CW29="P",CH29,(CH29+BE29)/2)</f>
        <v>0.35</v>
      </c>
      <c r="QM29" s="22">
        <f>IF($CW29="P",CI29,(CI29+BF29)/2)</f>
        <v>0</v>
      </c>
      <c r="QN29" s="22">
        <f>IF($CW29="P",CJ29,(CJ29+BG29)/2)</f>
        <v>0</v>
      </c>
      <c r="QO29" s="22">
        <f>IF($CW29="P",CK29,(CK29+BH29)/2)</f>
        <v>9.4</v>
      </c>
      <c r="QP29" s="22">
        <f>IF($CW29="P",CL29,(CL29+BI29)/2)</f>
        <v>0.6</v>
      </c>
      <c r="QQ29" s="22">
        <f>IF($CW29="P",CM29,(CM29+BJ29)/2)</f>
        <v>0.5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>
        <f>IF(SUM(QH29,QL29)&gt;0,SUM(QH29,QL29),"")</f>
        <v>1.9</v>
      </c>
      <c r="RC29" s="40">
        <f>IF(SUM(QG29:QH29,QJ29:QL29,QN29)-QI29-QM29&gt;0,SUM(QG29:QH29,QJ29:QL29,QN29)-QI29-QM29,"")</f>
        <v>20.100000000000001</v>
      </c>
      <c r="RD29" s="40">
        <f>IF(SUM(QO29:QP29,QR29)-QQ29&gt;0,SUM(QO29:QP29,QR29)-QQ29,"")</f>
        <v>9.5</v>
      </c>
      <c r="RE29" s="40">
        <f>IF(SUM(QH29,QL29,QP29)&gt;0,SUM(QH29,QL29,QP29),"")</f>
        <v>2.5</v>
      </c>
      <c r="RF29" s="40">
        <f>IF(SUM(RC29,RD29)&gt;0,SUM(RC29,RD29),"")</f>
        <v>29.6</v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>
        <f>IF(SUM(RC29,RD29,RH29)&gt;0,SUM(RC29,RD29,RH29),"")</f>
        <v>29.6</v>
      </c>
    </row>
    <row r="30" spans="1:477" x14ac:dyDescent="0.2">
      <c r="A30" s="4" t="str" cm="1">
        <f t="array" ref="A30">IF(AND(J30&lt;&gt;"",J30&lt;&gt;"No DD"),SUMPRODUCT((J$4:J$34&lt;&gt;"")*(J$4:J$34&lt;&gt;"No DD")*(F$4:F$34&gt;F30))+1,IF(J30="No DD",SUMPRODUCT((J$4:J$34="No DD")*(F$4:F$34&gt;F30))+1+SUMPRODUCT((J$4:J$34&lt;&gt;"")*(J$4:J$34&lt;&gt;"No DD")),""))</f>
        <v/>
      </c>
      <c r="B30" s="4" t="str" cm="1">
        <f t="array" ref="B30">IF(AND(J30&lt;&gt;"",J30&lt;&gt;"No DD",G30=""),SUMPRODUCT((J$4:J$34&lt;&gt;"")*(J$4:J$34&lt;&gt;"No DD")*(G$4:G$34="")*(F$4:F$34&gt;F30))+1,IF(J30="No DD",SUMPRODUCT((J$4:J$34="No DD")*(F$4:F$34&gt;F30)*(G$4:G$34=""))+1+SUMPRODUCT((J$4:J$34&lt;&gt;"")*(G$4:G$34="")*(J$4:J$34&lt;&gt;"No DD")),""))</f>
        <v/>
      </c>
      <c r="C30" s="5" t="s">
        <v>241</v>
      </c>
      <c r="D30" s="4" t="s">
        <v>4</v>
      </c>
      <c r="E30" s="4">
        <v>2006</v>
      </c>
      <c r="F30" s="9">
        <f>SUM(L30:T30)+SUM(L30:P30)*0.0000001+SUM(L30)*0.0000000000001</f>
        <v>45.10000451000451</v>
      </c>
      <c r="G30" s="66"/>
      <c r="H30" s="3" t="str">
        <f>IF(OR(AND(AR30&gt;=AY$36,AS30&gt;=AY$40,AR30&lt;&gt;"",AQ30=""),AND(AW30&gt;=AY$36,AX30&gt;=AY$40,AW30&lt;&gt;"",AQ30=""),AND(BU30&gt;=CB$36,BV30&gt;=CB$40,BU30&lt;&gt;"",BT30=""),AND(BZ30&gt;=CB$36,CA30&gt;=CB$40,BZ30&lt;&gt;"",BT30=""),AND(CX30&gt;=DE$36,CY30&gt;=DE$40,CX30&lt;&gt;"",CW30=""),AND(DC30&gt;=DE$36,DD30&gt;=DE$40,DC30&lt;&gt;""),AND(EC30&gt;=EJ$36,ED30&gt;=EJ$40,EC30&lt;&gt;""),AND(EH30&gt;=EJ$36,EI30&gt;=EJ$40,EH30&lt;&gt;""),AND(FE30&gt;=FL$36,FF30&gt;=FL$40,FE30&lt;&gt;""),AND(FJ30&gt;=FL$36,FK30&gt;=FL$40,FJ30&lt;&gt;""),AND(GG30&gt;=GN$36,GH30&gt;=GN$40,GG30&lt;&gt;""),AND(GL30&gt;=GN$36,GM30&gt;=GN$40,GL30&lt;&gt;""),AND(HI30&gt;=HP$36,HJ30&gt;=HP$40,HI30&lt;&gt;""),AND(HN30&gt;=HP$36,HO30&gt;=HP$40,HN30&lt;&gt;""),AND(IK30&gt;=IR$36,IL30&gt;=IR$40,IK30&lt;&gt;""),AND(IP30&gt;=IR$36,IQ30&gt;=IR$40,IP30&lt;&gt;""),AND(JM30&gt;=JT$36,JN30&gt;=JT$40,JM30&lt;&gt;""),AND(JR30&gt;=JT$36,JS30&gt;=JT$40,JR30&lt;&gt;""),AND(KO30&gt;=KV$36,KP30&gt;=KV$40,KO30&lt;&gt;""),AND(KT30&gt;=KV$36,KU30&gt;=KV$40,KT30&lt;&gt;""),AND(LQ30&gt;=LX$36,LR30&gt;=LX$40,LQ30&lt;&gt;""),AND(LV30&gt;=LX$36,LW30&gt;=LX$40,LV30&lt;&gt;""),AND(MS30&gt;=MZ$36,MT30&gt;=MZ$40,MS30&lt;&gt;""),AND(MX30&gt;=MZ$36,MY30&gt;=MZ$40,MX30&lt;&gt;""),AND(NU30&gt;=OB$36,NV30&gt;=OB$40,NU30&lt;&gt;""),AND(NZ30&gt;=OB$36,OA30&gt;=OB$40,NZ30&lt;&gt;""),AND(OW30&gt;=PD$36,OX30&gt;=PD$40,OW30&lt;&gt;""),AND(PB30&gt;=PD$36,PC30&gt;=PD$40,PB30&lt;&gt;""),AND(PY30&gt;=QF$36,PZ30&gt;=QF$40,PY30&lt;&gt;""),AND(QD30&gt;=QF$36,QE30&gt;=QF$40,QD30&lt;&gt;"")),"P","")</f>
        <v/>
      </c>
      <c r="I30" s="3" t="str">
        <f>IF(OR(AND(AS30&gt;=AY$40,AS30&lt;&gt;"",AQ30=""),AND(AX30&gt;=AY$40,AX30&lt;&gt;"",AQ30=""),AND(BV30&gt;=CB$40,BV30&lt;&gt;"",BT30=""),AND(CA30&gt;=CB$40,CA30&lt;&gt;"",BT30=""),AND(CY30&gt;=DE$40,CY30&lt;&gt;"",CW30=""),AND(DD30&gt;=DE$40,DD30&lt;&gt;"",CW30=""),AND(ED30&gt;=EJ$40,ED30&lt;&gt;""),AND(EI30&gt;=EJ$40,EI30&lt;&gt;""),AND(FF30&gt;=FL$40,FF30&lt;&gt;""),AND(FK30&gt;=FL$40,FK30&lt;&gt;""),AND(GH30&gt;=GN$40,GH30&lt;&gt;""),AND(GM30&gt;=GN$40,GM30&lt;&gt;""),AND(HJ30&gt;=HP$40,HJ30&lt;&gt;""),AND(HO30&gt;=HP$40,HO30&lt;&gt;""),AND(IL30&gt;=IR$40,IL30&lt;&gt;""),AND(IQ30&gt;=IR$40,IQ30&lt;&gt;""),AND(JN30&gt;=JT$40,JN30&lt;&gt;""),AND(JS30&gt;=JT$40,JS30&lt;&gt;""),AND(KP30&gt;=KV$40,KP30&lt;&gt;""),AND(KU30&gt;=KV$40,KU30&lt;&gt;""),AND(LR30&gt;=LX$40,LR30&lt;&gt;""),AND(LW30&gt;=LX$40,LW30&lt;&gt;""),AND(MT30&gt;=MZ$40,MT30&lt;&gt;""),AND(MY30&gt;=MZ$40,MY30&lt;&gt;""),AND(NV30&gt;=OB$40,NV30&lt;&gt;""),AND(OA30&gt;=OB$40,OA30&lt;&gt;""),AND(OX30&gt;=PD$40,OX30&lt;&gt;""),AND(PC30&gt;=PD$40,PC30&lt;&gt;""),AND(PZ30&gt;=QF$40,PZ30&lt;&gt;""),AND(QE30&gt;=QF$40,QE30&lt;&gt;"")),"P","")</f>
        <v/>
      </c>
      <c r="J30" s="36" t="str">
        <f>IF(AND(I30="P",H30=""),"No DD",IF(OR(AND(AU30&gt;=AY$39,AV30&gt;=AY$43,AU30&lt;&gt;"",AQ30=""),AND(BX30&gt;=CB$39,BY30&gt;=CB$43,BX30&lt;&gt;"",BT30=""),AND(DA30&gt;=DE$39,DB30&gt;=DE$43,DA30&lt;&gt;"",CW30=""),AND(EF30&gt;=EJ$39,EG30&gt;=EJ$43,EF30&lt;&gt;""),AND(FH30&gt;=FL$39,FI30&gt;=FL$43,FH30&lt;&gt;""),AND(GJ30&gt;=GN$39,GK30&gt;=GN$43,GJ30&lt;&gt;""),AND(HL30&gt;=HP$39,HM30&gt;=HP$43,HL30&lt;&gt;""),AND(IN30&gt;=IR$39,IO30&gt;=IR$43,IN30&lt;&gt;""),AND(JP30&gt;=JT$39,JQ30&gt;=JT$43,JP30&lt;&gt;""),AND(KR30&gt;=KV$39,KS30&gt;=KV$43,KR30&lt;&gt;""),AND(LT30&gt;=LX$39,LU30&gt;=LX$43,LT30&lt;&gt;""),AND(MV30&gt;=MZ$39,MW30&gt;=MZ$43,MV30&lt;&gt;""),AND(NX30&gt;=OB$39,NY30&gt;=OB$43,NX30&lt;&gt;""),AND(OZ30&gt;=PD$39,PA30&gt;=PD$43,OZ30&lt;&gt;""),AND(QB30&gt;=QF$39,QC30&gt;=QF$43,QB30&lt;&gt;"")),"Merit",IF(OR(AND(AU30&gt;=AY$38,AV30&gt;=AY$42,AU30&lt;&gt;"",AQ30=""),AND(BX30&gt;=CB$38,BY30&gt;=CB$42,BX30&lt;&gt;"",BT30=""),AND(DA30&gt;=DE$38,DB30&gt;=DE$42,DA30&lt;&gt;"",CW30=""),AND(EF30&gt;=EJ$38,EG30&gt;=EJ$42,EF30&lt;&gt;""),AND(FH30&gt;=FL$38,FI30&gt;=FL$42,FH30&lt;&gt;""),AND(GJ30&gt;=GN$38,GK30&gt;=GN$42,GJ30&lt;&gt;""),AND(HL30&gt;=HP$38,HM30&gt;=HP$42,HL30&lt;&gt;""),AND(IN30&gt;=IR$38,IO30&gt;=IR$42,IN30&lt;&gt;""),AND(JP30&gt;=JT$38,JQ30&gt;=JT$42,JP30&lt;&gt;""),AND(KR30&gt;=KV$38,KS30&gt;=KV$42,KR30&lt;&gt;""),AND(LT30&gt;=LX$38,LU30&gt;=LX$42,LT30&lt;&gt;""),AND(MV30&gt;=MZ$38,MW30&gt;=MZ$42,MV30&lt;&gt;""),AND(NX30&gt;=OB$38,NY30&gt;=OB$42,NX30&lt;&gt;""),AND(OZ30&gt;=PD$38,PA30&gt;=PD$42,OZ30&lt;&gt;""),AND(QB30&gt;=QF$38,QC30&gt;=QF$42,QB30&lt;&gt;"")),"Excellence",IF(K30="P","Worlds Team",IF(H30="P","National Team","")))))</f>
        <v/>
      </c>
      <c r="K30" s="3" t="str">
        <f>IF(OR(AND(AU30&gt;=AY$37,AV30&gt;=AY$41,AU30&lt;&gt;"",AQ30=""),AND(BX30&gt;=CB$37,BY30&gt;=CB$41,BX30&lt;&gt;"",BT30=""),AND(DA30&gt;=DE$37,DB30&gt;=DE$41,DA30&lt;&gt;"",CW30=""),AND(EF30&gt;=EJ$37,EG30&gt;=EJ$41,EF30&lt;&gt;""),AND(FH30&gt;=FL$37,FI30&gt;=FL$41,FH30&lt;&gt;""),AND(GJ30&gt;=GN$37,GK30&gt;=GN$41,GJ30&lt;&gt;""),AND(HL30&gt;=HP$37,HM30&gt;=HP$41,HL30&lt;&gt;""),AND(IN30&gt;=IR$37,IO30&gt;=IR$41,IN30&lt;&gt;""),AND(JP30&gt;=JT$37,JQ30&gt;=JT$41,JP30&lt;&gt;""),AND(KR30&gt;=KV$37,KS30&gt;=KV$41,KR30&lt;&gt;""),AND(LT30&gt;=LX$37,LU30&gt;=LX$41,LT30&lt;&gt;""),AND(MV30&gt;=MZ$37,MW30&gt;=MZ$41,MV30&lt;&gt;""),AND(NX30&gt;=OB$37,NY30&gt;=OB$41,NX30&lt;&gt;""),AND(OZ30&gt;=PD$37,PA30&gt;=PD$41,OZ30&lt;&gt;""),AND(QB30&gt;=QF$37,QC30&gt;=QF$41,QB30&lt;&gt;"")),"P","")</f>
        <v/>
      </c>
      <c r="L30" s="8">
        <f>IF(COUNT(AS30,BV30,CY30)&gt;0,LARGE((AS30,BV30,CY30),1),0)</f>
        <v>45.1</v>
      </c>
      <c r="M30" s="8" t="str">
        <f>IF(L30=0,"",IF(L30=CY30,$CC$1,IF(L30=BV30,$AZ$1,IF(L30=AS30,$W$1,""))))</f>
        <v>2024 Nationals</v>
      </c>
      <c r="N30" s="8">
        <f>IF(COUNT(AS30,BV30,CY30)&gt;1,LARGE((AS30,BV30,CY30),2),0)</f>
        <v>0</v>
      </c>
      <c r="O30" s="8" t="str">
        <f>IF(N30=0,"",IF(N30=CY30,$CC$1,IF(N30=BV30,$AZ$1,IF(N30=AS30,$W$1,""))))</f>
        <v/>
      </c>
      <c r="P30" s="8">
        <f>IF(COUNT(AT30,BW30,CZ30)&gt;0,LARGE((AT30,BW30,CZ30),1),0)</f>
        <v>0</v>
      </c>
      <c r="Q30" s="8" t="str">
        <f>IF(P30=0,"",IF(P30=CZ30,$CC$1,IF(P30=BW30,$AZ$1,IF(P30=AT30,$W$1,""))))</f>
        <v/>
      </c>
      <c r="R30" s="8">
        <f>IF(MAX(AX30,CA30,DD30)&gt;0,MAX(AX30,CA30,DD30),0)</f>
        <v>0</v>
      </c>
      <c r="S30" s="8" t="str">
        <f>IF(R30=0,"",IF(R30=DD30,$CC$1,IF(R30=CA30,$AZ$1,IF(R30=AX30,$W$1,""))))</f>
        <v/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>IF(SUM(X30,AB30)&gt;0,SUM(X30,AB30),"")</f>
        <v/>
      </c>
      <c r="AS30" s="40" t="str">
        <f>IF(SUM(W30:X30,Z30:AB30,AD30)-Y30-AC30&gt;0,SUM(W30:X30,Z30:AB30,AD30)-Y30-AC30,"")</f>
        <v/>
      </c>
      <c r="AT30" s="40" t="str">
        <f>IF(SUM(AE30:AF30,AH30)-AG30&gt;0,SUM(AE30:AF30,AH30)-AG30,"")</f>
        <v/>
      </c>
      <c r="AU30" s="40" t="str">
        <f>IF(SUM(X30,AB30,AF30)&gt;0,SUM(X30,AB30,AF30),"")</f>
        <v/>
      </c>
      <c r="AV30" s="40" t="str">
        <f>IF(SUM(AS30,AT30)&gt;0,SUM(AS30,AT30),"")</f>
        <v/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 t="str">
        <f>IF(SUM(AS30,AT30,AX30)&gt;0,SUM(AS30,AT30,AX30),"")</f>
        <v/>
      </c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28"/>
      <c r="BU30" s="11" t="str">
        <f>IF(SUM(BA30,BE30)&gt;0,SUM(BA30,BE30),"")</f>
        <v/>
      </c>
      <c r="BV30" s="11" t="str">
        <f>IF(SUM(AZ30:BA30,BC30:BE30,BG30)-BB30-BF30&gt;0,SUM(AZ30:BA30,BC30:BE30,BG30)-BB30-BF30,"")</f>
        <v/>
      </c>
      <c r="BW30" s="11" t="str">
        <f>IF(SUM(BH30:BI30,BK30)-BJ30&gt;0,SUM(BH30:BI30,BK30)-BJ30,"")</f>
        <v/>
      </c>
      <c r="BX30" s="11" t="str">
        <f>IF(SUM(BA30,BE30,BI30)&gt;0,SUM(BA30,BE30,BI30),"")</f>
        <v/>
      </c>
      <c r="BY30" s="11" t="str">
        <f>IF(SUM(BV30,BW30)&gt;0,SUM(BV30,BW30),"")</f>
        <v/>
      </c>
      <c r="BZ30" s="11" t="str">
        <f>IF(SUM(BM30,BQ30)&gt;0,SUM(BM30,BQ30),"")</f>
        <v/>
      </c>
      <c r="CA30" s="11" t="str">
        <f>IF(SUM(BL30:BM30,BO30:BQ30,BS30)-SUM(BN30,BR30)&gt;0,SUM(BL30:BM30,BO30:BQ30,BS30)-SUM(BN30,BR30),"")</f>
        <v/>
      </c>
      <c r="CB30" s="11" t="str">
        <f>IF(SUM(BV30,BW30,CA30)&gt;0,SUM(BV30,BW30,CA30),"")</f>
        <v/>
      </c>
      <c r="CC30" s="19">
        <v>18.7</v>
      </c>
      <c r="CD30" s="19">
        <v>3.6</v>
      </c>
      <c r="CE30" s="19">
        <v>0</v>
      </c>
      <c r="CF30" s="19">
        <v>0</v>
      </c>
      <c r="CG30" s="19">
        <v>18.399999999999999</v>
      </c>
      <c r="CH30" s="19">
        <v>4.4000000000000004</v>
      </c>
      <c r="CI30" s="19">
        <v>0</v>
      </c>
      <c r="CJ30" s="19">
        <v>0</v>
      </c>
      <c r="CK30" s="19">
        <v>0</v>
      </c>
      <c r="CL30" s="19">
        <v>0</v>
      </c>
      <c r="CM30" s="19">
        <v>0</v>
      </c>
      <c r="CN30" s="19">
        <v>0</v>
      </c>
      <c r="CO30" s="19"/>
      <c r="CP30" s="19"/>
      <c r="CQ30" s="19"/>
      <c r="CR30" s="19"/>
      <c r="CS30" s="19"/>
      <c r="CT30" s="19"/>
      <c r="CU30" s="19"/>
      <c r="CV30" s="19"/>
      <c r="CW30" s="27"/>
      <c r="CX30" s="40">
        <f>IF(SUM(CD30,CH30)&gt;0,SUM(CD30,CH30),"")</f>
        <v>8</v>
      </c>
      <c r="CY30" s="40">
        <f>IF(SUM(CC30:CD30,CF30:CH30,CJ30)-CE30-CI30&gt;0,SUM(CC30:CD30,CF30:CH30,CJ30)-CE30-CI30,"")</f>
        <v>45.1</v>
      </c>
      <c r="CZ30" s="40" t="str">
        <f>IF(SUM(CK30:CL30,CN30)-CM30&gt;0,SUM(CK30:CL30,CN30)-CM30,"")</f>
        <v/>
      </c>
      <c r="DA30" s="40">
        <f>IF(SUM(CD30,CH30,CL30)&gt;0,SUM(CD30,CH30,CL30),"")</f>
        <v>8</v>
      </c>
      <c r="DB30" s="40">
        <f>IF(SUM(CY30,CZ30)&gt;0,SUM(CY30,CZ30),"")</f>
        <v>45.1</v>
      </c>
      <c r="DC30" s="40" t="str">
        <f>IF(SUM(CP30,CT30)&gt;0,SUM(CP30,CT30),"")</f>
        <v/>
      </c>
      <c r="DD30" s="40" t="str">
        <f>IF(SUM(CO30:CP30,CR30:CT30,CV30)-SUM(CQ30,CU30)&gt;0,SUM(CO30:CP30,CR30:CT30,CV30)-SUM(CQ30,CU30),"")</f>
        <v/>
      </c>
      <c r="DE30" s="40">
        <f>IF(SUM(CY30,CZ30,DD30)&gt;0,SUM(CY30,CZ30,DD30),"")</f>
        <v>45.1</v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9.35</v>
      </c>
      <c r="QH30" s="22">
        <f>IF($CW30="P",CD30,(CD30+BA30)/2)</f>
        <v>1.8</v>
      </c>
      <c r="QI30" s="22">
        <f>IF($CW30="P",CE30,(CE30+BB30)/2)</f>
        <v>0</v>
      </c>
      <c r="QJ30" s="22">
        <f>IF($CW30="P",CF30,(CF30+BC30)/2)</f>
        <v>0</v>
      </c>
      <c r="QK30" s="22">
        <f>IF($CW30="P",CG30,(CG30+BD30)/2)</f>
        <v>9.1999999999999993</v>
      </c>
      <c r="QL30" s="22">
        <f>IF($CW30="P",CH30,(CH30+BE30)/2)</f>
        <v>2.2000000000000002</v>
      </c>
      <c r="QM30" s="22">
        <f>IF($CW30="P",CI30,(CI30+BF30)/2)</f>
        <v>0</v>
      </c>
      <c r="QN30" s="22">
        <f>IF($CW30="P",CJ30,(CJ30+BG30)/2)</f>
        <v>0</v>
      </c>
      <c r="QO30" s="22">
        <f>IF($CW30="P",CK30,(CK30+BH30)/2)</f>
        <v>0</v>
      </c>
      <c r="QP30" s="22">
        <f>IF($CW30="P",CL30,(CL30+BI30)/2)</f>
        <v>0</v>
      </c>
      <c r="QQ30" s="22">
        <f>IF($CW30="P",CM30,(CM30+BJ30)/2)</f>
        <v>0</v>
      </c>
      <c r="QR30" s="22">
        <f>IF($CW30="P",CN30,(CN30+BK30)/2)</f>
        <v>0</v>
      </c>
      <c r="QS30" s="22">
        <f>IF($CW30="P",CO30,(CO30+BL30)/2)</f>
        <v>0</v>
      </c>
      <c r="QT30" s="22">
        <f>IF($CW30="P",CP30,(CP30+BM30)/2)</f>
        <v>0</v>
      </c>
      <c r="QU30" s="22">
        <f>IF($CW30="P",CQ30,(CQ30+BN30)/2)</f>
        <v>0</v>
      </c>
      <c r="QV30" s="22">
        <f>IF($CW30="P",CR30,(CR30+BO30)/2)</f>
        <v>0</v>
      </c>
      <c r="QW30" s="22">
        <f>IF($CW30="P",CS30,(CS30+BP30)/2)</f>
        <v>0</v>
      </c>
      <c r="QX30" s="22">
        <f>IF($CW30="P",CT30,(CT30+BQ30)/2)</f>
        <v>0</v>
      </c>
      <c r="QY30" s="22">
        <f>IF($CW30="P",CU30,(CU30+BR30)/2)</f>
        <v>0</v>
      </c>
      <c r="QZ30" s="22">
        <f>IF($CW30="P",CV30,(CV30+BS30)/2)</f>
        <v>0</v>
      </c>
      <c r="RA30" s="27" t="s">
        <v>46</v>
      </c>
      <c r="RB30" s="40">
        <f>IF(SUM(QH30,QL30)&gt;0,SUM(QH30,QL30),"")</f>
        <v>4</v>
      </c>
      <c r="RC30" s="40">
        <f>IF(SUM(QG30:QH30,QJ30:QL30,QN30)-QI30-QM30&gt;0,SUM(QG30:QH30,QJ30:QL30,QN30)-QI30-QM30,"")</f>
        <v>22.55</v>
      </c>
      <c r="RD30" s="40" t="str">
        <f>IF(SUM(QO30:QP30,QR30)-QQ30&gt;0,SUM(QO30:QP30,QR30)-QQ30,"")</f>
        <v/>
      </c>
      <c r="RE30" s="40">
        <f>IF(SUM(QH30,QL30,QP30)&gt;0,SUM(QH30,QL30,QP30),"")</f>
        <v>4</v>
      </c>
      <c r="RF30" s="40">
        <f>IF(SUM(RC30,RD30)&gt;0,SUM(RC30,RD30),"")</f>
        <v>22.55</v>
      </c>
      <c r="RG30" s="40" t="str">
        <f>IF(SUM(QT30,QX30)&gt;0,SUM(QT30,QX30),"")</f>
        <v/>
      </c>
      <c r="RH30" s="40" t="str">
        <f>IF(SUM(QS30:QT30,QV30:QX30,QZ30)-SUM(QU30,QY30)&gt;0,SUM(QS30:QT30,QV30:QX30,QZ30)-SUM(QU30,QY30),"")</f>
        <v/>
      </c>
      <c r="RI30" s="40">
        <f>IF(SUM(RC30,RD30,RH30)&gt;0,SUM(RC30,RD30,RH30),"")</f>
        <v>22.55</v>
      </c>
    </row>
    <row r="31" spans="1:477" x14ac:dyDescent="0.2">
      <c r="A31" s="4" t="str" cm="1">
        <f t="array" ref="A31">IF(AND(J31&lt;&gt;"",J31&lt;&gt;"No DD"),SUMPRODUCT((J$4:J$34&lt;&gt;"")*(J$4:J$34&lt;&gt;"No DD")*(F$4:F$34&gt;F31))+1,IF(J31="No DD",SUMPRODUCT((J$4:J$34="No DD")*(F$4:F$34&gt;F31))+1+SUMPRODUCT((J$4:J$34&lt;&gt;"")*(J$4:J$34&lt;&gt;"No DD")),""))</f>
        <v/>
      </c>
      <c r="B31" s="4" t="str" cm="1">
        <f t="array" ref="B31">IF(AND(J31&lt;&gt;"",J31&lt;&gt;"No DD",G31=""),SUMPRODUCT((J$4:J$34&lt;&gt;"")*(J$4:J$34&lt;&gt;"No DD")*(G$4:G$34="")*(F$4:F$34&gt;F31))+1,IF(J31="No DD",SUMPRODUCT((J$4:J$34="No DD")*(F$4:F$34&gt;F31)*(G$4:G$34=""))+1+SUMPRODUCT((J$4:J$34&lt;&gt;"")*(G$4:G$34="")*(J$4:J$34&lt;&gt;"No DD")),""))</f>
        <v/>
      </c>
      <c r="C31" s="5" t="s">
        <v>125</v>
      </c>
      <c r="D31" s="4" t="s">
        <v>5</v>
      </c>
      <c r="E31" s="4">
        <v>2004</v>
      </c>
      <c r="F31" s="9">
        <f>SUM(L31:T31)+SUM(L31:P31)*0.0000001+SUM(L31)*0.0000000000001</f>
        <v>38.000003800003803</v>
      </c>
      <c r="G31" s="66"/>
      <c r="H31" s="3" t="str">
        <f>IF(OR(AND(AR31&gt;=AY$36,AS31&gt;=AY$40,AR31&lt;&gt;"",AQ31=""),AND(AW31&gt;=AY$36,AX31&gt;=AY$40,AW31&lt;&gt;"",AQ31=""),AND(BU31&gt;=CB$36,BV31&gt;=CB$40,BU31&lt;&gt;"",BT31=""),AND(BZ31&gt;=CB$36,CA31&gt;=CB$40,BZ31&lt;&gt;"",BT31=""),AND(CX31&gt;=DE$36,CY31&gt;=DE$40,CX31&lt;&gt;"",CW31=""),AND(DC31&gt;=DE$36,DD31&gt;=DE$40,DC31&lt;&gt;""),AND(EC31&gt;=EJ$36,ED31&gt;=EJ$40,EC31&lt;&gt;""),AND(EH31&gt;=EJ$36,EI31&gt;=EJ$40,EH31&lt;&gt;""),AND(FE31&gt;=FL$36,FF31&gt;=FL$40,FE31&lt;&gt;""),AND(FJ31&gt;=FL$36,FK31&gt;=FL$40,FJ31&lt;&gt;""),AND(GG31&gt;=GN$36,GH31&gt;=GN$40,GG31&lt;&gt;""),AND(GL31&gt;=GN$36,GM31&gt;=GN$40,GL31&lt;&gt;""),AND(HI31&gt;=HP$36,HJ31&gt;=HP$40,HI31&lt;&gt;""),AND(HN31&gt;=HP$36,HO31&gt;=HP$40,HN31&lt;&gt;""),AND(IK31&gt;=IR$36,IL31&gt;=IR$40,IK31&lt;&gt;""),AND(IP31&gt;=IR$36,IQ31&gt;=IR$40,IP31&lt;&gt;""),AND(JM31&gt;=JT$36,JN31&gt;=JT$40,JM31&lt;&gt;""),AND(JR31&gt;=JT$36,JS31&gt;=JT$40,JR31&lt;&gt;""),AND(KO31&gt;=KV$36,KP31&gt;=KV$40,KO31&lt;&gt;""),AND(KT31&gt;=KV$36,KU31&gt;=KV$40,KT31&lt;&gt;""),AND(LQ31&gt;=LX$36,LR31&gt;=LX$40,LQ31&lt;&gt;""),AND(LV31&gt;=LX$36,LW31&gt;=LX$40,LV31&lt;&gt;""),AND(MS31&gt;=MZ$36,MT31&gt;=MZ$40,MS31&lt;&gt;""),AND(MX31&gt;=MZ$36,MY31&gt;=MZ$40,MX31&lt;&gt;""),AND(NU31&gt;=OB$36,NV31&gt;=OB$40,NU31&lt;&gt;""),AND(NZ31&gt;=OB$36,OA31&gt;=OB$40,NZ31&lt;&gt;""),AND(OW31&gt;=PD$36,OX31&gt;=PD$40,OW31&lt;&gt;""),AND(PB31&gt;=PD$36,PC31&gt;=PD$40,PB31&lt;&gt;""),AND(PY31&gt;=QF$36,PZ31&gt;=QF$40,PY31&lt;&gt;""),AND(QD31&gt;=QF$36,QE31&gt;=QF$40,QD31&lt;&gt;"")),"P","")</f>
        <v/>
      </c>
      <c r="I31" s="3" t="str">
        <f>IF(OR(AND(AS31&gt;=AY$40,AS31&lt;&gt;"",AQ31=""),AND(AX31&gt;=AY$40,AX31&lt;&gt;"",AQ31=""),AND(BV31&gt;=CB$40,BV31&lt;&gt;"",BT31=""),AND(CA31&gt;=CB$40,CA31&lt;&gt;"",BT31=""),AND(CY31&gt;=DE$40,CY31&lt;&gt;"",CW31=""),AND(DD31&gt;=DE$40,DD31&lt;&gt;"",CW31=""),AND(ED31&gt;=EJ$40,ED31&lt;&gt;""),AND(EI31&gt;=EJ$40,EI31&lt;&gt;""),AND(FF31&gt;=FL$40,FF31&lt;&gt;""),AND(FK31&gt;=FL$40,FK31&lt;&gt;""),AND(GH31&gt;=GN$40,GH31&lt;&gt;""),AND(GM31&gt;=GN$40,GM31&lt;&gt;""),AND(HJ31&gt;=HP$40,HJ31&lt;&gt;""),AND(HO31&gt;=HP$40,HO31&lt;&gt;""),AND(IL31&gt;=IR$40,IL31&lt;&gt;""),AND(IQ31&gt;=IR$40,IQ31&lt;&gt;""),AND(JN31&gt;=JT$40,JN31&lt;&gt;""),AND(JS31&gt;=JT$40,JS31&lt;&gt;""),AND(KP31&gt;=KV$40,KP31&lt;&gt;""),AND(KU31&gt;=KV$40,KU31&lt;&gt;""),AND(LR31&gt;=LX$40,LR31&lt;&gt;""),AND(LW31&gt;=LX$40,LW31&lt;&gt;""),AND(MT31&gt;=MZ$40,MT31&lt;&gt;""),AND(MY31&gt;=MZ$40,MY31&lt;&gt;""),AND(NV31&gt;=OB$40,NV31&lt;&gt;""),AND(OA31&gt;=OB$40,OA31&lt;&gt;""),AND(OX31&gt;=PD$40,OX31&lt;&gt;""),AND(PC31&gt;=PD$40,PC31&lt;&gt;""),AND(PZ31&gt;=QF$40,PZ31&lt;&gt;""),AND(QE31&gt;=QF$40,QE31&lt;&gt;"")),"P","")</f>
        <v/>
      </c>
      <c r="J31" s="36" t="str">
        <f>IF(AND(I31="P",H31=""),"No DD",IF(OR(AND(AU31&gt;=AY$39,AV31&gt;=AY$43,AU31&lt;&gt;"",AQ31=""),AND(BX31&gt;=CB$39,BY31&gt;=CB$43,BX31&lt;&gt;"",BT31=""),AND(DA31&gt;=DE$39,DB31&gt;=DE$43,DA31&lt;&gt;"",CW31=""),AND(EF31&gt;=EJ$39,EG31&gt;=EJ$43,EF31&lt;&gt;""),AND(FH31&gt;=FL$39,FI31&gt;=FL$43,FH31&lt;&gt;""),AND(GJ31&gt;=GN$39,GK31&gt;=GN$43,GJ31&lt;&gt;""),AND(HL31&gt;=HP$39,HM31&gt;=HP$43,HL31&lt;&gt;""),AND(IN31&gt;=IR$39,IO31&gt;=IR$43,IN31&lt;&gt;""),AND(JP31&gt;=JT$39,JQ31&gt;=JT$43,JP31&lt;&gt;""),AND(KR31&gt;=KV$39,KS31&gt;=KV$43,KR31&lt;&gt;""),AND(LT31&gt;=LX$39,LU31&gt;=LX$43,LT31&lt;&gt;""),AND(MV31&gt;=MZ$39,MW31&gt;=MZ$43,MV31&lt;&gt;""),AND(NX31&gt;=OB$39,NY31&gt;=OB$43,NX31&lt;&gt;""),AND(OZ31&gt;=PD$39,PA31&gt;=PD$43,OZ31&lt;&gt;""),AND(QB31&gt;=QF$39,QC31&gt;=QF$43,QB31&lt;&gt;"")),"Merit",IF(OR(AND(AU31&gt;=AY$38,AV31&gt;=AY$42,AU31&lt;&gt;"",AQ31=""),AND(BX31&gt;=CB$38,BY31&gt;=CB$42,BX31&lt;&gt;"",BT31=""),AND(DA31&gt;=DE$38,DB31&gt;=DE$42,DA31&lt;&gt;"",CW31=""),AND(EF31&gt;=EJ$38,EG31&gt;=EJ$42,EF31&lt;&gt;""),AND(FH31&gt;=FL$38,FI31&gt;=FL$42,FH31&lt;&gt;""),AND(GJ31&gt;=GN$38,GK31&gt;=GN$42,GJ31&lt;&gt;""),AND(HL31&gt;=HP$38,HM31&gt;=HP$42,HL31&lt;&gt;""),AND(IN31&gt;=IR$38,IO31&gt;=IR$42,IN31&lt;&gt;""),AND(JP31&gt;=JT$38,JQ31&gt;=JT$42,JP31&lt;&gt;""),AND(KR31&gt;=KV$38,KS31&gt;=KV$42,KR31&lt;&gt;""),AND(LT31&gt;=LX$38,LU31&gt;=LX$42,LT31&lt;&gt;""),AND(MV31&gt;=MZ$38,MW31&gt;=MZ$42,MV31&lt;&gt;""),AND(NX31&gt;=OB$38,NY31&gt;=OB$42,NX31&lt;&gt;""),AND(OZ31&gt;=PD$38,PA31&gt;=PD$42,OZ31&lt;&gt;""),AND(QB31&gt;=QF$38,QC31&gt;=QF$42,QB31&lt;&gt;"")),"Excellence",IF(K31="P","Worlds Team",IF(H31="P","National Team","")))))</f>
        <v/>
      </c>
      <c r="K31" s="3" t="str">
        <f>IF(OR(AND(AU31&gt;=AY$37,AV31&gt;=AY$41,AU31&lt;&gt;"",AQ31=""),AND(BX31&gt;=CB$37,BY31&gt;=CB$41,BX31&lt;&gt;"",BT31=""),AND(DA31&gt;=DE$37,DB31&gt;=DE$41,DA31&lt;&gt;"",CW31=""),AND(EF31&gt;=EJ$37,EG31&gt;=EJ$41,EF31&lt;&gt;""),AND(FH31&gt;=FL$37,FI31&gt;=FL$41,FH31&lt;&gt;""),AND(GJ31&gt;=GN$37,GK31&gt;=GN$41,GJ31&lt;&gt;""),AND(HL31&gt;=HP$37,HM31&gt;=HP$41,HL31&lt;&gt;""),AND(IN31&gt;=IR$37,IO31&gt;=IR$41,IN31&lt;&gt;""),AND(JP31&gt;=JT$37,JQ31&gt;=JT$41,JP31&lt;&gt;""),AND(KR31&gt;=KV$37,KS31&gt;=KV$41,KR31&lt;&gt;""),AND(LT31&gt;=LX$37,LU31&gt;=LX$41,LT31&lt;&gt;""),AND(MV31&gt;=MZ$37,MW31&gt;=MZ$41,MV31&lt;&gt;""),AND(NX31&gt;=OB$37,NY31&gt;=OB$41,NX31&lt;&gt;""),AND(OZ31&gt;=PD$37,PA31&gt;=PD$41,OZ31&lt;&gt;""),AND(QB31&gt;=QF$37,QC31&gt;=QF$41,QB31&lt;&gt;"")),"P","")</f>
        <v/>
      </c>
      <c r="L31" s="8">
        <f>IF(COUNT(AS31,BV31,CY31)&gt;0,LARGE((AS31,BV31,CY31),1),0)</f>
        <v>38</v>
      </c>
      <c r="M31" s="8" t="str">
        <f>IF(L31=0,"",IF(L31=CY31,$CC$1,IF(L31=BV31,$AZ$1,IF(L31=AS31,$W$1,""))))</f>
        <v>2024 Nationals</v>
      </c>
      <c r="N31" s="8">
        <f>IF(COUNT(AS31,BV31,CY31)&gt;1,LARGE((AS31,BV31,CY31),2),0)</f>
        <v>0</v>
      </c>
      <c r="O31" s="8" t="str">
        <f>IF(N31=0,"",IF(N31=CY31,$CC$1,IF(N31=BV31,$AZ$1,IF(N31=AS31,$W$1,""))))</f>
        <v/>
      </c>
      <c r="P31" s="8">
        <f>IF(COUNT(AT31,BW31,CZ31)&gt;0,LARGE((AT31,BW31,CZ31),1),0)</f>
        <v>0</v>
      </c>
      <c r="Q31" s="8" t="str">
        <f>IF(P31=0,"",IF(P31=CZ31,$CC$1,IF(P31=BW31,$AZ$1,IF(P31=AT31,$W$1,""))))</f>
        <v/>
      </c>
      <c r="R31" s="8">
        <f>IF(MAX(AX31,CA31,DD31)&gt;0,MAX(AX31,CA31,DD31),0)</f>
        <v>0</v>
      </c>
      <c r="S31" s="8" t="str">
        <f>IF(R31=0,"",IF(R31=DD31,$CC$1,IF(R31=CA31,$AZ$1,IF(R31=AX31,$W$1,""))))</f>
        <v/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28"/>
      <c r="BU31" s="11" t="str">
        <f>IF(SUM(BA31,BE31)&gt;0,SUM(BA31,BE31),"")</f>
        <v/>
      </c>
      <c r="BV31" s="11" t="str">
        <f>IF(SUM(AZ31:BA31,BC31:BE31,BG31)-BB31-BF31&gt;0,SUM(AZ31:BA31,BC31:BE31,BG31)-BB31-BF31,"")</f>
        <v/>
      </c>
      <c r="BW31" s="11" t="str">
        <f>IF(SUM(BH31:BI31,BK31)-BJ31&gt;0,SUM(BH31:BI31,BK31)-BJ31,"")</f>
        <v/>
      </c>
      <c r="BX31" s="11" t="str">
        <f>IF(SUM(BA31,BE31,BI31)&gt;0,SUM(BA31,BE31,BI31),"")</f>
        <v/>
      </c>
      <c r="BY31" s="11" t="str">
        <f>IF(SUM(BV31,BW31)&gt;0,SUM(BV31,BW31),"")</f>
        <v/>
      </c>
      <c r="BZ31" s="11" t="str">
        <f>IF(SUM(BM31,BQ31)&gt;0,SUM(BM31,BQ31),"")</f>
        <v/>
      </c>
      <c r="CA31" s="11" t="str">
        <f>IF(SUM(BL31:BM31,BO31:BQ31,BS31)-SUM(BN31,BR31)&gt;0,SUM(BL31:BM31,BO31:BQ31,BS31)-SUM(BN31,BR31),"")</f>
        <v/>
      </c>
      <c r="CB31" s="11" t="str">
        <f>IF(SUM(BV31,BW31,CA31)&gt;0,SUM(BV31,BW31,CA31),"")</f>
        <v/>
      </c>
      <c r="CC31" s="19">
        <v>17.5</v>
      </c>
      <c r="CD31" s="19">
        <v>0.7</v>
      </c>
      <c r="CE31" s="19">
        <v>0</v>
      </c>
      <c r="CF31" s="19">
        <v>0</v>
      </c>
      <c r="CG31" s="19">
        <v>19</v>
      </c>
      <c r="CH31" s="19">
        <v>1.8</v>
      </c>
      <c r="CI31" s="19">
        <v>1</v>
      </c>
      <c r="CJ31" s="19">
        <v>0</v>
      </c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>
        <f>IF(SUM(CD31,CH31)&gt;0,SUM(CD31,CH31),"")</f>
        <v>2.5</v>
      </c>
      <c r="CY31" s="40">
        <f>IF(SUM(CC31:CD31,CF31:CH31,CJ31)-CE31-CI31&gt;0,SUM(CC31:CD31,CF31:CH31,CJ31)-CE31-CI31,"")</f>
        <v>38</v>
      </c>
      <c r="CZ31" s="40" t="str">
        <f>IF(SUM(CK31:CL31,CN31)-CM31&gt;0,SUM(CK31:CL31,CN31)-CM31,"")</f>
        <v/>
      </c>
      <c r="DA31" s="40">
        <f>IF(SUM(CD31,CH31,CL31)&gt;0,SUM(CD31,CH31,CL31),"")</f>
        <v>2.5</v>
      </c>
      <c r="DB31" s="40">
        <f>IF(SUM(CY31,CZ31)&gt;0,SUM(CY31,CZ31),"")</f>
        <v>38</v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>
        <f>IF(SUM(CY31,CZ31,DD31)&gt;0,SUM(CY31,CZ31,DD31),"")</f>
        <v>38</v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8.75</v>
      </c>
      <c r="QH31" s="22">
        <f>IF($CW31="P",CD31,(CD31+BA31)/2)</f>
        <v>0.35</v>
      </c>
      <c r="QI31" s="22">
        <f>IF($CW31="P",CE31,(CE31+BB31)/2)</f>
        <v>0</v>
      </c>
      <c r="QJ31" s="22">
        <f>IF($CW31="P",CF31,(CF31+BC31)/2)</f>
        <v>0</v>
      </c>
      <c r="QK31" s="22">
        <f>IF($CW31="P",CG31,(CG31+BD31)/2)</f>
        <v>9.5</v>
      </c>
      <c r="QL31" s="22">
        <f>IF($CW31="P",CH31,(CH31+BE31)/2)</f>
        <v>0.9</v>
      </c>
      <c r="QM31" s="22">
        <f>IF($CW31="P",CI31,(CI31+BF31)/2)</f>
        <v>0.5</v>
      </c>
      <c r="QN31" s="22">
        <f>IF($CW31="P",CJ31,(CJ31+BG31)/2)</f>
        <v>0</v>
      </c>
      <c r="QO31" s="22">
        <f>IF($CW31="P",CK31,(CK31+BH31)/2)</f>
        <v>0</v>
      </c>
      <c r="QP31" s="22">
        <f>IF($CW31="P",CL31,(CL31+BI31)/2)</f>
        <v>0</v>
      </c>
      <c r="QQ31" s="22">
        <f>IF($CW31="P",CM31,(CM31+BJ31)/2)</f>
        <v>0</v>
      </c>
      <c r="QR31" s="22">
        <f>IF($CW31="P",CN31,(CN31+BK31)/2)</f>
        <v>0</v>
      </c>
      <c r="QS31" s="22">
        <f>IF($CW31="P",CO31,(CO31+BL31)/2)</f>
        <v>0</v>
      </c>
      <c r="QT31" s="22">
        <f>IF($CW31="P",CP31,(CP31+BM31)/2)</f>
        <v>0</v>
      </c>
      <c r="QU31" s="22">
        <f>IF($CW31="P",CQ31,(CQ31+BN31)/2)</f>
        <v>0</v>
      </c>
      <c r="QV31" s="22">
        <f>IF($CW31="P",CR31,(CR31+BO31)/2)</f>
        <v>0</v>
      </c>
      <c r="QW31" s="22">
        <f>IF($CW31="P",CS31,(CS31+BP31)/2)</f>
        <v>0</v>
      </c>
      <c r="QX31" s="22">
        <f>IF($CW31="P",CT31,(CT31+BQ31)/2)</f>
        <v>0</v>
      </c>
      <c r="QY31" s="22">
        <f>IF($CW31="P",CU31,(CU31+BR31)/2)</f>
        <v>0</v>
      </c>
      <c r="QZ31" s="22">
        <f>IF($CW31="P",CV31,(CV31+BS31)/2)</f>
        <v>0</v>
      </c>
      <c r="RA31" s="27" t="s">
        <v>46</v>
      </c>
      <c r="RB31" s="40">
        <f>IF(SUM(QH31,QL31)&gt;0,SUM(QH31,QL31),"")</f>
        <v>1.25</v>
      </c>
      <c r="RC31" s="40">
        <f>IF(SUM(QG31:QH31,QJ31:QL31,QN31)-QI31-QM31&gt;0,SUM(QG31:QH31,QJ31:QL31,QN31)-QI31-QM31,"")</f>
        <v>19</v>
      </c>
      <c r="RD31" s="40" t="str">
        <f>IF(SUM(QO31:QP31,QR31)-QQ31&gt;0,SUM(QO31:QP31,QR31)-QQ31,"")</f>
        <v/>
      </c>
      <c r="RE31" s="40">
        <f>IF(SUM(QH31,QL31,QP31)&gt;0,SUM(QH31,QL31,QP31),"")</f>
        <v>1.25</v>
      </c>
      <c r="RF31" s="40">
        <f>IF(SUM(RC31,RD31)&gt;0,SUM(RC31,RD31),"")</f>
        <v>19</v>
      </c>
      <c r="RG31" s="40" t="str">
        <f>IF(SUM(QT31,QX31)&gt;0,SUM(QT31,QX31),"")</f>
        <v/>
      </c>
      <c r="RH31" s="40" t="str">
        <f>IF(SUM(QS31:QT31,QV31:QX31,QZ31)-SUM(QU31,QY31)&gt;0,SUM(QS31:QT31,QV31:QX31,QZ31)-SUM(QU31,QY31),"")</f>
        <v/>
      </c>
      <c r="RI31" s="40">
        <f>IF(SUM(RC31,RD31,RH31)&gt;0,SUM(RC31,RD31,RH31),"")</f>
        <v>19</v>
      </c>
    </row>
    <row r="32" spans="1:477" x14ac:dyDescent="0.2">
      <c r="A32" s="4" t="str" cm="1">
        <f t="array" ref="A32">IF(AND(J32&lt;&gt;"",J32&lt;&gt;"No DD"),SUMPRODUCT((J$4:J$34&lt;&gt;"")*(J$4:J$34&lt;&gt;"No DD")*(F$4:F$34&gt;F32))+1,IF(J32="No DD",SUMPRODUCT((J$4:J$34="No DD")*(F$4:F$34&gt;F32))+1+SUMPRODUCT((J$4:J$34&lt;&gt;"")*(J$4:J$34&lt;&gt;"No DD")),""))</f>
        <v/>
      </c>
      <c r="B32" s="4" t="str" cm="1">
        <f t="array" ref="B32">IF(AND(J32&lt;&gt;"",J32&lt;&gt;"No DD",G32=""),SUMPRODUCT((J$4:J$34&lt;&gt;"")*(J$4:J$34&lt;&gt;"No DD")*(G$4:G$34="")*(F$4:F$34&gt;F32))+1,IF(J32="No DD",SUMPRODUCT((J$4:J$34="No DD")*(F$4:F$34&gt;F32)*(G$4:G$34=""))+1+SUMPRODUCT((J$4:J$34&lt;&gt;"")*(G$4:G$34="")*(J$4:J$34&lt;&gt;"No DD")),""))</f>
        <v/>
      </c>
      <c r="C32" s="5" t="s">
        <v>213</v>
      </c>
      <c r="D32" s="4" t="s">
        <v>4</v>
      </c>
      <c r="E32" s="4">
        <v>2007</v>
      </c>
      <c r="F32" s="9">
        <f>SUM(L32:T32)+SUM(L32:P32)*0.0000001+SUM(L32)*0.0000000000001</f>
        <v>22.000002200002204</v>
      </c>
      <c r="G32" s="66"/>
      <c r="H32" s="3" t="str">
        <f>IF(OR(AND(AR32&gt;=AY$36,AS32&gt;=AY$40,AR32&lt;&gt;"",AQ32=""),AND(AW32&gt;=AY$36,AX32&gt;=AY$40,AW32&lt;&gt;"",AQ32=""),AND(BU32&gt;=CB$36,BV32&gt;=CB$40,BU32&lt;&gt;"",BT32=""),AND(BZ32&gt;=CB$36,CA32&gt;=CB$40,BZ32&lt;&gt;"",BT32=""),AND(CX32&gt;=DE$36,CY32&gt;=DE$40,CX32&lt;&gt;"",CW32=""),AND(DC32&gt;=DE$36,DD32&gt;=DE$40,DC32&lt;&gt;""),AND(EC32&gt;=EJ$36,ED32&gt;=EJ$40,EC32&lt;&gt;""),AND(EH32&gt;=EJ$36,EI32&gt;=EJ$40,EH32&lt;&gt;""),AND(FE32&gt;=FL$36,FF32&gt;=FL$40,FE32&lt;&gt;""),AND(FJ32&gt;=FL$36,FK32&gt;=FL$40,FJ32&lt;&gt;""),AND(GG32&gt;=GN$36,GH32&gt;=GN$40,GG32&lt;&gt;""),AND(GL32&gt;=GN$36,GM32&gt;=GN$40,GL32&lt;&gt;""),AND(HI32&gt;=HP$36,HJ32&gt;=HP$40,HI32&lt;&gt;""),AND(HN32&gt;=HP$36,HO32&gt;=HP$40,HN32&lt;&gt;""),AND(IK32&gt;=IR$36,IL32&gt;=IR$40,IK32&lt;&gt;""),AND(IP32&gt;=IR$36,IQ32&gt;=IR$40,IP32&lt;&gt;""),AND(JM32&gt;=JT$36,JN32&gt;=JT$40,JM32&lt;&gt;""),AND(JR32&gt;=JT$36,JS32&gt;=JT$40,JR32&lt;&gt;""),AND(KO32&gt;=KV$36,KP32&gt;=KV$40,KO32&lt;&gt;""),AND(KT32&gt;=KV$36,KU32&gt;=KV$40,KT32&lt;&gt;""),AND(LQ32&gt;=LX$36,LR32&gt;=LX$40,LQ32&lt;&gt;""),AND(LV32&gt;=LX$36,LW32&gt;=LX$40,LV32&lt;&gt;""),AND(MS32&gt;=MZ$36,MT32&gt;=MZ$40,MS32&lt;&gt;""),AND(MX32&gt;=MZ$36,MY32&gt;=MZ$40,MX32&lt;&gt;""),AND(NU32&gt;=OB$36,NV32&gt;=OB$40,NU32&lt;&gt;""),AND(NZ32&gt;=OB$36,OA32&gt;=OB$40,NZ32&lt;&gt;""),AND(OW32&gt;=PD$36,OX32&gt;=PD$40,OW32&lt;&gt;""),AND(PB32&gt;=PD$36,PC32&gt;=PD$40,PB32&lt;&gt;""),AND(PY32&gt;=QF$36,PZ32&gt;=QF$40,PY32&lt;&gt;""),AND(QD32&gt;=QF$36,QE32&gt;=QF$40,QD32&lt;&gt;"")),"P","")</f>
        <v/>
      </c>
      <c r="I32" s="3" t="str">
        <f>IF(OR(AND(AS32&gt;=AY$40,AS32&lt;&gt;"",AQ32=""),AND(AX32&gt;=AY$40,AX32&lt;&gt;"",AQ32=""),AND(BV32&gt;=CB$40,BV32&lt;&gt;"",BT32=""),AND(CA32&gt;=CB$40,CA32&lt;&gt;"",BT32=""),AND(CY32&gt;=DE$40,CY32&lt;&gt;"",CW32=""),AND(DD32&gt;=DE$40,DD32&lt;&gt;"",CW32=""),AND(ED32&gt;=EJ$40,ED32&lt;&gt;""),AND(EI32&gt;=EJ$40,EI32&lt;&gt;""),AND(FF32&gt;=FL$40,FF32&lt;&gt;""),AND(FK32&gt;=FL$40,FK32&lt;&gt;""),AND(GH32&gt;=GN$40,GH32&lt;&gt;""),AND(GM32&gt;=GN$40,GM32&lt;&gt;""),AND(HJ32&gt;=HP$40,HJ32&lt;&gt;""),AND(HO32&gt;=HP$40,HO32&lt;&gt;""),AND(IL32&gt;=IR$40,IL32&lt;&gt;""),AND(IQ32&gt;=IR$40,IQ32&lt;&gt;""),AND(JN32&gt;=JT$40,JN32&lt;&gt;""),AND(JS32&gt;=JT$40,JS32&lt;&gt;""),AND(KP32&gt;=KV$40,KP32&lt;&gt;""),AND(KU32&gt;=KV$40,KU32&lt;&gt;""),AND(LR32&gt;=LX$40,LR32&lt;&gt;""),AND(LW32&gt;=LX$40,LW32&lt;&gt;""),AND(MT32&gt;=MZ$40,MT32&lt;&gt;""),AND(MY32&gt;=MZ$40,MY32&lt;&gt;""),AND(NV32&gt;=OB$40,NV32&lt;&gt;""),AND(OA32&gt;=OB$40,OA32&lt;&gt;""),AND(OX32&gt;=PD$40,OX32&lt;&gt;""),AND(PC32&gt;=PD$40,PC32&lt;&gt;""),AND(PZ32&gt;=QF$40,PZ32&lt;&gt;""),AND(QE32&gt;=QF$40,QE32&lt;&gt;"")),"P","")</f>
        <v/>
      </c>
      <c r="J32" s="36" t="str">
        <f>IF(AND(I32="P",H32=""),"No DD",IF(OR(AND(AU32&gt;=AY$39,AV32&gt;=AY$43,AU32&lt;&gt;"",AQ32=""),AND(BX32&gt;=CB$39,BY32&gt;=CB$43,BX32&lt;&gt;"",BT32=""),AND(DA32&gt;=DE$39,DB32&gt;=DE$43,DA32&lt;&gt;"",CW32=""),AND(EF32&gt;=EJ$39,EG32&gt;=EJ$43,EF32&lt;&gt;""),AND(FH32&gt;=FL$39,FI32&gt;=FL$43,FH32&lt;&gt;""),AND(GJ32&gt;=GN$39,GK32&gt;=GN$43,GJ32&lt;&gt;""),AND(HL32&gt;=HP$39,HM32&gt;=HP$43,HL32&lt;&gt;""),AND(IN32&gt;=IR$39,IO32&gt;=IR$43,IN32&lt;&gt;""),AND(JP32&gt;=JT$39,JQ32&gt;=JT$43,JP32&lt;&gt;""),AND(KR32&gt;=KV$39,KS32&gt;=KV$43,KR32&lt;&gt;""),AND(LT32&gt;=LX$39,LU32&gt;=LX$43,LT32&lt;&gt;""),AND(MV32&gt;=MZ$39,MW32&gt;=MZ$43,MV32&lt;&gt;""),AND(NX32&gt;=OB$39,NY32&gt;=OB$43,NX32&lt;&gt;""),AND(OZ32&gt;=PD$39,PA32&gt;=PD$43,OZ32&lt;&gt;""),AND(QB32&gt;=QF$39,QC32&gt;=QF$43,QB32&lt;&gt;"")),"Merit",IF(OR(AND(AU32&gt;=AY$38,AV32&gt;=AY$42,AU32&lt;&gt;"",AQ32=""),AND(BX32&gt;=CB$38,BY32&gt;=CB$42,BX32&lt;&gt;"",BT32=""),AND(DA32&gt;=DE$38,DB32&gt;=DE$42,DA32&lt;&gt;"",CW32=""),AND(EF32&gt;=EJ$38,EG32&gt;=EJ$42,EF32&lt;&gt;""),AND(FH32&gt;=FL$38,FI32&gt;=FL$42,FH32&lt;&gt;""),AND(GJ32&gt;=GN$38,GK32&gt;=GN$42,GJ32&lt;&gt;""),AND(HL32&gt;=HP$38,HM32&gt;=HP$42,HL32&lt;&gt;""),AND(IN32&gt;=IR$38,IO32&gt;=IR$42,IN32&lt;&gt;""),AND(JP32&gt;=JT$38,JQ32&gt;=JT$42,JP32&lt;&gt;""),AND(KR32&gt;=KV$38,KS32&gt;=KV$42,KR32&lt;&gt;""),AND(LT32&gt;=LX$38,LU32&gt;=LX$42,LT32&lt;&gt;""),AND(MV32&gt;=MZ$38,MW32&gt;=MZ$42,MV32&lt;&gt;""),AND(NX32&gt;=OB$38,NY32&gt;=OB$42,NX32&lt;&gt;""),AND(OZ32&gt;=PD$38,PA32&gt;=PD$42,OZ32&lt;&gt;""),AND(QB32&gt;=QF$38,QC32&gt;=QF$42,QB32&lt;&gt;"")),"Excellence",IF(K32="P","Worlds Team",IF(H32="P","National Team","")))))</f>
        <v/>
      </c>
      <c r="K32" s="3" t="str">
        <f>IF(OR(AND(AU32&gt;=AY$37,AV32&gt;=AY$41,AU32&lt;&gt;"",AQ32=""),AND(BX32&gt;=CB$37,BY32&gt;=CB$41,BX32&lt;&gt;"",BT32=""),AND(DA32&gt;=DE$37,DB32&gt;=DE$41,DA32&lt;&gt;"",CW32=""),AND(EF32&gt;=EJ$37,EG32&gt;=EJ$41,EF32&lt;&gt;""),AND(FH32&gt;=FL$37,FI32&gt;=FL$41,FH32&lt;&gt;""),AND(GJ32&gt;=GN$37,GK32&gt;=GN$41,GJ32&lt;&gt;""),AND(HL32&gt;=HP$37,HM32&gt;=HP$41,HL32&lt;&gt;""),AND(IN32&gt;=IR$37,IO32&gt;=IR$41,IN32&lt;&gt;""),AND(JP32&gt;=JT$37,JQ32&gt;=JT$41,JP32&lt;&gt;""),AND(KR32&gt;=KV$37,KS32&gt;=KV$41,KR32&lt;&gt;""),AND(LT32&gt;=LX$37,LU32&gt;=LX$41,LT32&lt;&gt;""),AND(MV32&gt;=MZ$37,MW32&gt;=MZ$41,MV32&lt;&gt;""),AND(NX32&gt;=OB$37,NY32&gt;=OB$41,NX32&lt;&gt;""),AND(OZ32&gt;=PD$37,PA32&gt;=PD$41,OZ32&lt;&gt;""),AND(QB32&gt;=QF$37,QC32&gt;=QF$41,QB32&lt;&gt;"")),"P","")</f>
        <v/>
      </c>
      <c r="L32" s="8">
        <f>IF(COUNT(AS32,BV32,CY32)&gt;0,LARGE((AS32,BV32,CY32),1),0)</f>
        <v>22.000000000000004</v>
      </c>
      <c r="M32" s="8" t="str">
        <f>IF(L32=0,"",IF(L32=CY32,$CC$1,IF(L32=BV32,$AZ$1,IF(L32=AS32,$W$1,""))))</f>
        <v>2024 Elite Canada</v>
      </c>
      <c r="N32" s="8">
        <f>IF(COUNT(AS32,BV32,CY32)&gt;1,LARGE((AS32,BV32,CY32),2),0)</f>
        <v>0</v>
      </c>
      <c r="O32" s="8" t="str">
        <f>IF(N32=0,"",IF(N32=CY32,$CC$1,IF(N32=BV32,$AZ$1,IF(N32=AS32,$W$1,""))))</f>
        <v/>
      </c>
      <c r="P32" s="8">
        <f>IF(COUNT(AT32,BW32,CZ32)&gt;0,LARGE((AT32,BW32,CZ32),1),0)</f>
        <v>0</v>
      </c>
      <c r="Q32" s="8" t="str">
        <f>IF(P32=0,"",IF(P32=CZ32,$CC$1,IF(P32=BW32,$AZ$1,IF(P32=AT32,$W$1,""))))</f>
        <v/>
      </c>
      <c r="R32" s="8">
        <f>IF(MAX(AX32,CA32,DD32)&gt;0,MAX(AX32,CA32,DD32),0)</f>
        <v>0</v>
      </c>
      <c r="S32" s="8" t="str">
        <f>IF(R32=0,"",IF(R32=DD32,$CC$1,IF(R32=CA32,$AZ$1,IF(R32=AX32,$W$1,""))))</f>
        <v/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27"/>
      <c r="AR32" s="40" t="str">
        <f>IF(SUM(X32,AB32)&gt;0,SUM(X32,AB32),"")</f>
        <v/>
      </c>
      <c r="AS32" s="40" t="str">
        <f>IF(SUM(W32:X32,Z32:AB32,AD32)-Y32-AC32&gt;0,SUM(W32:X32,Z32:AB32,AD32)-Y32-AC32,"")</f>
        <v/>
      </c>
      <c r="AT32" s="40" t="str">
        <f>IF(SUM(AE32:AF32,AH32)-AG32&gt;0,SUM(AE32:AF32,AH32)-AG32,"")</f>
        <v/>
      </c>
      <c r="AU32" s="40" t="str">
        <f>IF(SUM(X32,AB32,AF32)&gt;0,SUM(X32,AB32,AF32),"")</f>
        <v/>
      </c>
      <c r="AV32" s="40" t="str">
        <f>IF(SUM(AS32,AT32)&gt;0,SUM(AS32,AT32),"")</f>
        <v/>
      </c>
      <c r="AW32" s="40" t="str">
        <f>IF(SUM(AJ32,AN32)&gt;0,SUM(AJ32,AN32),"")</f>
        <v/>
      </c>
      <c r="AX32" s="40" t="str">
        <f>IF(SUM(AI32:AJ32,AL32:AN32,AP32)-SUM(AK32,AO32)&gt;0,SUM(AI32:AJ32,AL32:AN32,AP32)-SUM(AK32,AO32),"")</f>
        <v/>
      </c>
      <c r="AY32" s="40" t="str">
        <f>IF(SUM(AS32,AT32,AX32)&gt;0,SUM(AS32,AT32,AX32),"")</f>
        <v/>
      </c>
      <c r="AZ32" s="18">
        <v>16.600000000000001</v>
      </c>
      <c r="BA32" s="18">
        <v>5.6</v>
      </c>
      <c r="BB32" s="18">
        <v>0.2</v>
      </c>
      <c r="BC32" s="18">
        <v>0</v>
      </c>
      <c r="BD32" s="18">
        <v>0</v>
      </c>
      <c r="BE32" s="18">
        <v>0</v>
      </c>
      <c r="BF32" s="18">
        <v>0</v>
      </c>
      <c r="BG32" s="18">
        <v>0</v>
      </c>
      <c r="BH32" s="18">
        <v>0</v>
      </c>
      <c r="BI32" s="18">
        <v>0</v>
      </c>
      <c r="BJ32" s="18">
        <v>0</v>
      </c>
      <c r="BK32" s="18">
        <v>0</v>
      </c>
      <c r="BL32" s="18"/>
      <c r="BM32" s="18"/>
      <c r="BN32" s="18"/>
      <c r="BO32" s="18"/>
      <c r="BP32" s="18"/>
      <c r="BQ32" s="18"/>
      <c r="BR32" s="18"/>
      <c r="BS32" s="18"/>
      <c r="BT32" s="28"/>
      <c r="BU32" s="11">
        <f>IF(SUM(BA32,BE32)&gt;0,SUM(BA32,BE32),"")</f>
        <v>5.6</v>
      </c>
      <c r="BV32" s="11">
        <f>IF(SUM(AZ32:BA32,BC32:BE32,BG32)-BB32-BF32&gt;0,SUM(AZ32:BA32,BC32:BE32,BG32)-BB32-BF32,"")</f>
        <v>22.000000000000004</v>
      </c>
      <c r="BW32" s="11" t="str">
        <f>IF(SUM(BH32:BI32,BK32)-BJ32&gt;0,SUM(BH32:BI32,BK32)-BJ32,"")</f>
        <v/>
      </c>
      <c r="BX32" s="11">
        <f>IF(SUM(BA32,BE32,BI32)&gt;0,SUM(BA32,BE32,BI32),"")</f>
        <v>5.6</v>
      </c>
      <c r="BY32" s="11">
        <f>IF(SUM(BV32,BW32)&gt;0,SUM(BV32,BW32),"")</f>
        <v>22.000000000000004</v>
      </c>
      <c r="BZ32" s="11" t="str">
        <f>IF(SUM(BM32,BQ32)&gt;0,SUM(BM32,BQ32),"")</f>
        <v/>
      </c>
      <c r="CA32" s="11" t="str">
        <f>IF(SUM(BL32:BM32,BO32:BQ32,BS32)-SUM(BN32,BR32)&gt;0,SUM(BL32:BM32,BO32:BQ32,BS32)-SUM(BN32,BR32),"")</f>
        <v/>
      </c>
      <c r="CB32" s="11">
        <f>IF(SUM(BV32,BW32,CA32)&gt;0,SUM(BV32,BW32,CA32),"")</f>
        <v>22.000000000000004</v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>IF(SUM(CD32,CH32)&gt;0,SUM(CD32,CH32),"")</f>
        <v/>
      </c>
      <c r="CY32" s="40" t="str">
        <f>IF(SUM(CC32:CD32,CF32:CH32,CJ32)-CE32-CI32&gt;0,SUM(CC32:CD32,CF32:CH32,CJ32)-CE32-CI32,"")</f>
        <v/>
      </c>
      <c r="CZ32" s="40" t="str">
        <f>IF(SUM(CK32:CL32,CN32)-CM32&gt;0,SUM(CK32:CL32,CN32)-CM32,"")</f>
        <v/>
      </c>
      <c r="DA32" s="40" t="str">
        <f>IF(SUM(CD32,CH32,CL32)&gt;0,SUM(CD32,CH32,CL32),"")</f>
        <v/>
      </c>
      <c r="DB32" s="40" t="str">
        <f>IF(SUM(CY32,CZ32)&gt;0,SUM(CY32,CZ32),"")</f>
        <v/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 t="str">
        <f>IF(SUM(CY32,CZ32,DD32)&gt;0,SUM(CY32,CZ32,DD32),"")</f>
        <v/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8.3000000000000007</v>
      </c>
      <c r="QH32" s="22">
        <f>IF($CW32="P",CD32,(CD32+BA32)/2)</f>
        <v>2.8</v>
      </c>
      <c r="QI32" s="22">
        <f>IF($CW32="P",CE32,(CE32+BB32)/2)</f>
        <v>0.1</v>
      </c>
      <c r="QJ32" s="22">
        <f>IF($CW32="P",CF32,(CF32+BC32)/2)</f>
        <v>0</v>
      </c>
      <c r="QK32" s="22">
        <f>IF($CW32="P",CG32,(CG32+BD32)/2)</f>
        <v>0</v>
      </c>
      <c r="QL32" s="22">
        <f>IF($CW32="P",CH32,(CH32+BE32)/2)</f>
        <v>0</v>
      </c>
      <c r="QM32" s="22">
        <f>IF($CW32="P",CI32,(CI32+BF32)/2)</f>
        <v>0</v>
      </c>
      <c r="QN32" s="22">
        <f>IF($CW32="P",CJ32,(CJ32+BG32)/2)</f>
        <v>0</v>
      </c>
      <c r="QO32" s="22">
        <f>IF($CW32="P",CK32,(CK32+BH32)/2)</f>
        <v>0</v>
      </c>
      <c r="QP32" s="22">
        <f>IF($CW32="P",CL32,(CL32+BI32)/2)</f>
        <v>0</v>
      </c>
      <c r="QQ32" s="22">
        <f>IF($CW32="P",CM32,(CM32+BJ32)/2)</f>
        <v>0</v>
      </c>
      <c r="QR32" s="22">
        <f>IF($CW32="P",CN32,(CN32+BK32)/2)</f>
        <v>0</v>
      </c>
      <c r="QS32" s="22">
        <f>IF($CW32="P",CO32,(CO32+BL32)/2)</f>
        <v>0</v>
      </c>
      <c r="QT32" s="22">
        <f>IF($CW32="P",CP32,(CP32+BM32)/2)</f>
        <v>0</v>
      </c>
      <c r="QU32" s="22">
        <f>IF($CW32="P",CQ32,(CQ32+BN32)/2)</f>
        <v>0</v>
      </c>
      <c r="QV32" s="22">
        <f>IF($CW32="P",CR32,(CR32+BO32)/2)</f>
        <v>0</v>
      </c>
      <c r="QW32" s="22">
        <f>IF($CW32="P",CS32,(CS32+BP32)/2)</f>
        <v>0</v>
      </c>
      <c r="QX32" s="22">
        <f>IF($CW32="P",CT32,(CT32+BQ32)/2)</f>
        <v>0</v>
      </c>
      <c r="QY32" s="22">
        <f>IF($CW32="P",CU32,(CU32+BR32)/2)</f>
        <v>0</v>
      </c>
      <c r="QZ32" s="22">
        <f>IF($CW32="P",CV32,(CV32+BS32)/2)</f>
        <v>0</v>
      </c>
      <c r="RA32" s="27" t="s">
        <v>46</v>
      </c>
      <c r="RB32" s="40">
        <f>IF(SUM(QH32,QL32)&gt;0,SUM(QH32,QL32),"")</f>
        <v>2.8</v>
      </c>
      <c r="RC32" s="40">
        <f>IF(SUM(QG32:QH32,QJ32:QL32,QN32)-QI32-QM32&gt;0,SUM(QG32:QH32,QJ32:QL32,QN32)-QI32-QM32,"")</f>
        <v>11.000000000000002</v>
      </c>
      <c r="RD32" s="40" t="str">
        <f>IF(SUM(QO32:QP32,QR32)-QQ32&gt;0,SUM(QO32:QP32,QR32)-QQ32,"")</f>
        <v/>
      </c>
      <c r="RE32" s="40">
        <f>IF(SUM(QH32,QL32,QP32)&gt;0,SUM(QH32,QL32,QP32),"")</f>
        <v>2.8</v>
      </c>
      <c r="RF32" s="40">
        <f>IF(SUM(RC32,RD32)&gt;0,SUM(RC32,RD32),"")</f>
        <v>11.000000000000002</v>
      </c>
      <c r="RG32" s="40" t="str">
        <f>IF(SUM(QT32,QX32)&gt;0,SUM(QT32,QX32),"")</f>
        <v/>
      </c>
      <c r="RH32" s="40" t="str">
        <f>IF(SUM(QS32:QT32,QV32:QX32,QZ32)-SUM(QU32,QY32)&gt;0,SUM(QS32:QT32,QV32:QX32,QZ32)-SUM(QU32,QY32),"")</f>
        <v/>
      </c>
      <c r="RI32" s="40">
        <f>IF(SUM(RC32,RD32,RH32)&gt;0,SUM(RC32,RD32,RH32),"")</f>
        <v>11.000000000000002</v>
      </c>
    </row>
    <row r="33" spans="1:477" x14ac:dyDescent="0.2">
      <c r="A33" s="4" t="str" cm="1">
        <f t="array" ref="A33">IF(AND(J33&lt;&gt;"",J33&lt;&gt;"No DD"),SUMPRODUCT((J$4:J$34&lt;&gt;"")*(J$4:J$34&lt;&gt;"No DD")*(F$4:F$34&gt;F33))+1,IF(J33="No DD",SUMPRODUCT((J$4:J$34="No DD")*(F$4:F$34&gt;F33))+1+SUMPRODUCT((J$4:J$34&lt;&gt;"")*(J$4:J$34&lt;&gt;"No DD")),""))</f>
        <v/>
      </c>
      <c r="B33" s="4" t="str" cm="1">
        <f t="array" ref="B33">IF(AND(J33&lt;&gt;"",J33&lt;&gt;"No DD",G33=""),SUMPRODUCT((J$4:J$34&lt;&gt;"")*(J$4:J$34&lt;&gt;"No DD")*(G$4:G$34="")*(F$4:F$34&gt;F33))+1,IF(J33="No DD",SUMPRODUCT((J$4:J$34="No DD")*(F$4:F$34&gt;F33)*(G$4:G$34=""))+1+SUMPRODUCT((J$4:J$34&lt;&gt;"")*(G$4:G$34="")*(J$4:J$34&lt;&gt;"No DD")),""))</f>
        <v/>
      </c>
      <c r="C33" s="5" t="s">
        <v>224</v>
      </c>
      <c r="D33" s="4" t="s">
        <v>31</v>
      </c>
      <c r="E33" s="4">
        <v>2005</v>
      </c>
      <c r="F33" s="9">
        <f>SUM(L33:T33)+SUM(L33:P33)*0.0000001+SUM(L33)*0.0000000000001</f>
        <v>21.200002120002122</v>
      </c>
      <c r="G33" s="66"/>
      <c r="H33" s="3" t="str">
        <f>IF(OR(AND(AR33&gt;=AY$36,AS33&gt;=AY$40,AR33&lt;&gt;"",AQ33=""),AND(AW33&gt;=AY$36,AX33&gt;=AY$40,AW33&lt;&gt;"",AQ33=""),AND(BU33&gt;=CB$36,BV33&gt;=CB$40,BU33&lt;&gt;"",BT33=""),AND(BZ33&gt;=CB$36,CA33&gt;=CB$40,BZ33&lt;&gt;"",BT33=""),AND(CX33&gt;=DE$36,CY33&gt;=DE$40,CX33&lt;&gt;"",CW33=""),AND(DC33&gt;=DE$36,DD33&gt;=DE$40,DC33&lt;&gt;""),AND(EC33&gt;=EJ$36,ED33&gt;=EJ$40,EC33&lt;&gt;""),AND(EH33&gt;=EJ$36,EI33&gt;=EJ$40,EH33&lt;&gt;""),AND(FE33&gt;=FL$36,FF33&gt;=FL$40,FE33&lt;&gt;""),AND(FJ33&gt;=FL$36,FK33&gt;=FL$40,FJ33&lt;&gt;""),AND(GG33&gt;=GN$36,GH33&gt;=GN$40,GG33&lt;&gt;""),AND(GL33&gt;=GN$36,GM33&gt;=GN$40,GL33&lt;&gt;""),AND(HI33&gt;=HP$36,HJ33&gt;=HP$40,HI33&lt;&gt;""),AND(HN33&gt;=HP$36,HO33&gt;=HP$40,HN33&lt;&gt;""),AND(IK33&gt;=IR$36,IL33&gt;=IR$40,IK33&lt;&gt;""),AND(IP33&gt;=IR$36,IQ33&gt;=IR$40,IP33&lt;&gt;""),AND(JM33&gt;=JT$36,JN33&gt;=JT$40,JM33&lt;&gt;""),AND(JR33&gt;=JT$36,JS33&gt;=JT$40,JR33&lt;&gt;""),AND(KO33&gt;=KV$36,KP33&gt;=KV$40,KO33&lt;&gt;""),AND(KT33&gt;=KV$36,KU33&gt;=KV$40,KT33&lt;&gt;""),AND(LQ33&gt;=LX$36,LR33&gt;=LX$40,LQ33&lt;&gt;""),AND(LV33&gt;=LX$36,LW33&gt;=LX$40,LV33&lt;&gt;""),AND(MS33&gt;=MZ$36,MT33&gt;=MZ$40,MS33&lt;&gt;""),AND(MX33&gt;=MZ$36,MY33&gt;=MZ$40,MX33&lt;&gt;""),AND(NU33&gt;=OB$36,NV33&gt;=OB$40,NU33&lt;&gt;""),AND(NZ33&gt;=OB$36,OA33&gt;=OB$40,NZ33&lt;&gt;""),AND(OW33&gt;=PD$36,OX33&gt;=PD$40,OW33&lt;&gt;""),AND(PB33&gt;=PD$36,PC33&gt;=PD$40,PB33&lt;&gt;""),AND(PY33&gt;=QF$36,PZ33&gt;=QF$40,PY33&lt;&gt;""),AND(QD33&gt;=QF$36,QE33&gt;=QF$40,QD33&lt;&gt;"")),"P","")</f>
        <v/>
      </c>
      <c r="I33" s="3" t="str">
        <f>IF(OR(AND(AS33&gt;=AY$40,AS33&lt;&gt;"",AQ33=""),AND(AX33&gt;=AY$40,AX33&lt;&gt;"",AQ33=""),AND(BV33&gt;=CB$40,BV33&lt;&gt;"",BT33=""),AND(CA33&gt;=CB$40,CA33&lt;&gt;"",BT33=""),AND(CY33&gt;=DE$40,CY33&lt;&gt;"",CW33=""),AND(DD33&gt;=DE$40,DD33&lt;&gt;"",CW33=""),AND(ED33&gt;=EJ$40,ED33&lt;&gt;""),AND(EI33&gt;=EJ$40,EI33&lt;&gt;""),AND(FF33&gt;=FL$40,FF33&lt;&gt;""),AND(FK33&gt;=FL$40,FK33&lt;&gt;""),AND(GH33&gt;=GN$40,GH33&lt;&gt;""),AND(GM33&gt;=GN$40,GM33&lt;&gt;""),AND(HJ33&gt;=HP$40,HJ33&lt;&gt;""),AND(HO33&gt;=HP$40,HO33&lt;&gt;""),AND(IL33&gt;=IR$40,IL33&lt;&gt;""),AND(IQ33&gt;=IR$40,IQ33&lt;&gt;""),AND(JN33&gt;=JT$40,JN33&lt;&gt;""),AND(JS33&gt;=JT$40,JS33&lt;&gt;""),AND(KP33&gt;=KV$40,KP33&lt;&gt;""),AND(KU33&gt;=KV$40,KU33&lt;&gt;""),AND(LR33&gt;=LX$40,LR33&lt;&gt;""),AND(LW33&gt;=LX$40,LW33&lt;&gt;""),AND(MT33&gt;=MZ$40,MT33&lt;&gt;""),AND(MY33&gt;=MZ$40,MY33&lt;&gt;""),AND(NV33&gt;=OB$40,NV33&lt;&gt;""),AND(OA33&gt;=OB$40,OA33&lt;&gt;""),AND(OX33&gt;=PD$40,OX33&lt;&gt;""),AND(PC33&gt;=PD$40,PC33&lt;&gt;""),AND(PZ33&gt;=QF$40,PZ33&lt;&gt;""),AND(QE33&gt;=QF$40,QE33&lt;&gt;"")),"P","")</f>
        <v/>
      </c>
      <c r="J33" s="36" t="str">
        <f>IF(AND(I33="P",H33=""),"No DD",IF(OR(AND(AU33&gt;=AY$39,AV33&gt;=AY$43,AU33&lt;&gt;"",AQ33=""),AND(BX33&gt;=CB$39,BY33&gt;=CB$43,BX33&lt;&gt;"",BT33=""),AND(DA33&gt;=DE$39,DB33&gt;=DE$43,DA33&lt;&gt;"",CW33=""),AND(EF33&gt;=EJ$39,EG33&gt;=EJ$43,EF33&lt;&gt;""),AND(FH33&gt;=FL$39,FI33&gt;=FL$43,FH33&lt;&gt;""),AND(GJ33&gt;=GN$39,GK33&gt;=GN$43,GJ33&lt;&gt;""),AND(HL33&gt;=HP$39,HM33&gt;=HP$43,HL33&lt;&gt;""),AND(IN33&gt;=IR$39,IO33&gt;=IR$43,IN33&lt;&gt;""),AND(JP33&gt;=JT$39,JQ33&gt;=JT$43,JP33&lt;&gt;""),AND(KR33&gt;=KV$39,KS33&gt;=KV$43,KR33&lt;&gt;""),AND(LT33&gt;=LX$39,LU33&gt;=LX$43,LT33&lt;&gt;""),AND(MV33&gt;=MZ$39,MW33&gt;=MZ$43,MV33&lt;&gt;""),AND(NX33&gt;=OB$39,NY33&gt;=OB$43,NX33&lt;&gt;""),AND(OZ33&gt;=PD$39,PA33&gt;=PD$43,OZ33&lt;&gt;""),AND(QB33&gt;=QF$39,QC33&gt;=QF$43,QB33&lt;&gt;"")),"Merit",IF(OR(AND(AU33&gt;=AY$38,AV33&gt;=AY$42,AU33&lt;&gt;"",AQ33=""),AND(BX33&gt;=CB$38,BY33&gt;=CB$42,BX33&lt;&gt;"",BT33=""),AND(DA33&gt;=DE$38,DB33&gt;=DE$42,DA33&lt;&gt;"",CW33=""),AND(EF33&gt;=EJ$38,EG33&gt;=EJ$42,EF33&lt;&gt;""),AND(FH33&gt;=FL$38,FI33&gt;=FL$42,FH33&lt;&gt;""),AND(GJ33&gt;=GN$38,GK33&gt;=GN$42,GJ33&lt;&gt;""),AND(HL33&gt;=HP$38,HM33&gt;=HP$42,HL33&lt;&gt;""),AND(IN33&gt;=IR$38,IO33&gt;=IR$42,IN33&lt;&gt;""),AND(JP33&gt;=JT$38,JQ33&gt;=JT$42,JP33&lt;&gt;""),AND(KR33&gt;=KV$38,KS33&gt;=KV$42,KR33&lt;&gt;""),AND(LT33&gt;=LX$38,LU33&gt;=LX$42,LT33&lt;&gt;""),AND(MV33&gt;=MZ$38,MW33&gt;=MZ$42,MV33&lt;&gt;""),AND(NX33&gt;=OB$38,NY33&gt;=OB$42,NX33&lt;&gt;""),AND(OZ33&gt;=PD$38,PA33&gt;=PD$42,OZ33&lt;&gt;""),AND(QB33&gt;=QF$38,QC33&gt;=QF$42,QB33&lt;&gt;"")),"Excellence",IF(K33="P","Worlds Team",IF(H33="P","National Team","")))))</f>
        <v/>
      </c>
      <c r="K33" s="3" t="str">
        <f>IF(OR(AND(AU33&gt;=AY$37,AV33&gt;=AY$41,AU33&lt;&gt;"",AQ33=""),AND(BX33&gt;=CB$37,BY33&gt;=CB$41,BX33&lt;&gt;"",BT33=""),AND(DA33&gt;=DE$37,DB33&gt;=DE$41,DA33&lt;&gt;"",CW33=""),AND(EF33&gt;=EJ$37,EG33&gt;=EJ$41,EF33&lt;&gt;""),AND(FH33&gt;=FL$37,FI33&gt;=FL$41,FH33&lt;&gt;""),AND(GJ33&gt;=GN$37,GK33&gt;=GN$41,GJ33&lt;&gt;""),AND(HL33&gt;=HP$37,HM33&gt;=HP$41,HL33&lt;&gt;""),AND(IN33&gt;=IR$37,IO33&gt;=IR$41,IN33&lt;&gt;""),AND(JP33&gt;=JT$37,JQ33&gt;=JT$41,JP33&lt;&gt;""),AND(KR33&gt;=KV$37,KS33&gt;=KV$41,KR33&lt;&gt;""),AND(LT33&gt;=LX$37,LU33&gt;=LX$41,LT33&lt;&gt;""),AND(MV33&gt;=MZ$37,MW33&gt;=MZ$41,MV33&lt;&gt;""),AND(NX33&gt;=OB$37,NY33&gt;=OB$41,NX33&lt;&gt;""),AND(OZ33&gt;=PD$37,PA33&gt;=PD$41,OZ33&lt;&gt;""),AND(QB33&gt;=QF$37,QC33&gt;=QF$41,QB33&lt;&gt;"")),"P","")</f>
        <v/>
      </c>
      <c r="L33" s="8">
        <f>IF(COUNT(AS33,BV33,CY33)&gt;0,LARGE((AS33,BV33,CY33),1),0)</f>
        <v>21.2</v>
      </c>
      <c r="M33" s="8" t="str">
        <f>IF(L33=0,"",IF(L33=CY33,$CC$1,IF(L33=BV33,$AZ$1,IF(L33=AS33,$W$1,""))))</f>
        <v>2024 Elite Canada</v>
      </c>
      <c r="N33" s="8">
        <f>IF(COUNT(AS33,BV33,CY33)&gt;1,LARGE((AS33,BV33,CY33),2),0)</f>
        <v>0</v>
      </c>
      <c r="O33" s="8" t="str">
        <f>IF(N33=0,"",IF(N33=CY33,$CC$1,IF(N33=BV33,$AZ$1,IF(N33=AS33,$W$1,""))))</f>
        <v/>
      </c>
      <c r="P33" s="8">
        <f>IF(COUNT(AT33,BW33,CZ33)&gt;0,LARGE((AT33,BW33,CZ33),1),0)</f>
        <v>0</v>
      </c>
      <c r="Q33" s="8" t="str">
        <f>IF(P33=0,"",IF(P33=CZ33,$CC$1,IF(P33=BW33,$AZ$1,IF(P33=AT33,$W$1,""))))</f>
        <v/>
      </c>
      <c r="R33" s="8">
        <f>IF(MAX(AX33,CA33,DD33)&gt;0,MAX(AX33,CA33,DD33),0)</f>
        <v>0</v>
      </c>
      <c r="S33" s="8" t="str">
        <f>IF(R33=0,"",IF(R33=DD33,$CC$1,IF(R33=CA33,$AZ$1,IF(R33=AX33,$W$1,""))))</f>
        <v/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27"/>
      <c r="AR33" s="40" t="str">
        <f>IF(SUM(X33,AB33)&gt;0,SUM(X33,AB33),"")</f>
        <v/>
      </c>
      <c r="AS33" s="40" t="str">
        <f>IF(SUM(W33:X33,Z33:AB33,AD33)-Y33-AC33&gt;0,SUM(W33:X33,Z33:AB33,AD33)-Y33-AC33,"")</f>
        <v/>
      </c>
      <c r="AT33" s="40" t="str">
        <f>IF(SUM(AE33:AF33,AH33)-AG33&gt;0,SUM(AE33:AF33,AH33)-AG33,"")</f>
        <v/>
      </c>
      <c r="AU33" s="40" t="str">
        <f>IF(SUM(X33,AB33,AF33)&gt;0,SUM(X33,AB33,AF33),"")</f>
        <v/>
      </c>
      <c r="AV33" s="40" t="str">
        <f>IF(SUM(AS33,AT33)&gt;0,SUM(AS33,AT33),"")</f>
        <v/>
      </c>
      <c r="AW33" s="40" t="str">
        <f>IF(SUM(AJ33,AN33)&gt;0,SUM(AJ33,AN33),"")</f>
        <v/>
      </c>
      <c r="AX33" s="40" t="str">
        <f>IF(SUM(AI33:AJ33,AL33:AN33,AP33)-SUM(AK33,AO33)&gt;0,SUM(AI33:AJ33,AL33:AN33,AP33)-SUM(AK33,AO33),"")</f>
        <v/>
      </c>
      <c r="AY33" s="40" t="str">
        <f>IF(SUM(AS33,AT33,AX33)&gt;0,SUM(AS33,AT33,AX33),"")</f>
        <v/>
      </c>
      <c r="AZ33" s="18">
        <v>16.399999999999999</v>
      </c>
      <c r="BA33" s="18">
        <v>4.8</v>
      </c>
      <c r="BB33" s="18">
        <v>0</v>
      </c>
      <c r="BC33" s="18">
        <v>0</v>
      </c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28"/>
      <c r="BU33" s="11">
        <f>IF(SUM(BA33,BE33)&gt;0,SUM(BA33,BE33),"")</f>
        <v>4.8</v>
      </c>
      <c r="BV33" s="11">
        <f>IF(SUM(AZ33:BA33,BC33:BE33,BG33)-BB33-BF33&gt;0,SUM(AZ33:BA33,BC33:BE33,BG33)-BB33-BF33,"")</f>
        <v>21.2</v>
      </c>
      <c r="BW33" s="11" t="str">
        <f>IF(SUM(BH33:BI33,BK33)-BJ33&gt;0,SUM(BH33:BI33,BK33)-BJ33,"")</f>
        <v/>
      </c>
      <c r="BX33" s="11">
        <f>IF(SUM(BA33,BE33,BI33)&gt;0,SUM(BA33,BE33,BI33),"")</f>
        <v>4.8</v>
      </c>
      <c r="BY33" s="11">
        <f>IF(SUM(BV33,BW33)&gt;0,SUM(BV33,BW33),"")</f>
        <v>21.2</v>
      </c>
      <c r="BZ33" s="11" t="str">
        <f>IF(SUM(BM33,BQ33)&gt;0,SUM(BM33,BQ33),"")</f>
        <v/>
      </c>
      <c r="CA33" s="11" t="str">
        <f>IF(SUM(BL33:BM33,BO33:BQ33,BS33)-SUM(BN33,BR33)&gt;0,SUM(BL33:BM33,BO33:BQ33,BS33)-SUM(BN33,BR33),"")</f>
        <v/>
      </c>
      <c r="CB33" s="11">
        <f>IF(SUM(BV33,BW33,CA33)&gt;0,SUM(BV33,BW33,CA33),"")</f>
        <v>21.2</v>
      </c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27"/>
      <c r="CX33" s="40" t="str">
        <f>IF(SUM(CD33,CH33)&gt;0,SUM(CD33,CH33),"")</f>
        <v/>
      </c>
      <c r="CY33" s="40" t="str">
        <f>IF(SUM(CC33:CD33,CF33:CH33,CJ33)-CE33-CI33&gt;0,SUM(CC33:CD33,CF33:CH33,CJ33)-CE33-CI33,"")</f>
        <v/>
      </c>
      <c r="CZ33" s="40" t="str">
        <f>IF(SUM(CK33:CL33,CN33)-CM33&gt;0,SUM(CK33:CL33,CN33)-CM33,"")</f>
        <v/>
      </c>
      <c r="DA33" s="40" t="str">
        <f>IF(SUM(CD33,CH33,CL33)&gt;0,SUM(CD33,CH33,CL33),"")</f>
        <v/>
      </c>
      <c r="DB33" s="40" t="str">
        <f>IF(SUM(CY33,CZ33)&gt;0,SUM(CY33,CZ33),"")</f>
        <v/>
      </c>
      <c r="DC33" s="40" t="str">
        <f>IF(SUM(CP33,CT33)&gt;0,SUM(CP33,CT33),"")</f>
        <v/>
      </c>
      <c r="DD33" s="40" t="str">
        <f>IF(SUM(CO33:CP33,CR33:CT33,CV33)-SUM(CQ33,CU33)&gt;0,SUM(CO33:CP33,CR33:CT33,CV33)-SUM(CQ33,CU33),"")</f>
        <v/>
      </c>
      <c r="DE33" s="40" t="str">
        <f>IF(SUM(CY33,CZ33,DD33)&gt;0,SUM(CY33,CZ33,DD33),"")</f>
        <v/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8.1999999999999993</v>
      </c>
      <c r="QH33" s="22">
        <f>IF($CW33="P",CD33,(CD33+BA33)/2)</f>
        <v>2.4</v>
      </c>
      <c r="QI33" s="22">
        <f>IF($CW33="P",CE33,(CE33+BB33)/2)</f>
        <v>0</v>
      </c>
      <c r="QJ33" s="22">
        <f>IF($CW33="P",CF33,(CF33+BC33)/2)</f>
        <v>0</v>
      </c>
      <c r="QK33" s="22">
        <f>IF($CW33="P",CG33,(CG33+BD33)/2)</f>
        <v>0</v>
      </c>
      <c r="QL33" s="22">
        <f>IF($CW33="P",CH33,(CH33+BE33)/2)</f>
        <v>0</v>
      </c>
      <c r="QM33" s="22">
        <f>IF($CW33="P",CI33,(CI33+BF33)/2)</f>
        <v>0</v>
      </c>
      <c r="QN33" s="22">
        <f>IF($CW33="P",CJ33,(CJ33+BG33)/2)</f>
        <v>0</v>
      </c>
      <c r="QO33" s="22">
        <f>IF($CW33="P",CK33,(CK33+BH33)/2)</f>
        <v>0</v>
      </c>
      <c r="QP33" s="22">
        <f>IF($CW33="P",CL33,(CL33+BI33)/2)</f>
        <v>0</v>
      </c>
      <c r="QQ33" s="22">
        <f>IF($CW33="P",CM33,(CM33+BJ33)/2)</f>
        <v>0</v>
      </c>
      <c r="QR33" s="22">
        <f>IF($CW33="P",CN33,(CN33+BK33)/2)</f>
        <v>0</v>
      </c>
      <c r="QS33" s="22">
        <f>IF($CW33="P",CO33,(CO33+BL33)/2)</f>
        <v>0</v>
      </c>
      <c r="QT33" s="22">
        <f>IF($CW33="P",CP33,(CP33+BM33)/2)</f>
        <v>0</v>
      </c>
      <c r="QU33" s="22">
        <f>IF($CW33="P",CQ33,(CQ33+BN33)/2)</f>
        <v>0</v>
      </c>
      <c r="QV33" s="22">
        <f>IF($CW33="P",CR33,(CR33+BO33)/2)</f>
        <v>0</v>
      </c>
      <c r="QW33" s="22">
        <f>IF($CW33="P",CS33,(CS33+BP33)/2)</f>
        <v>0</v>
      </c>
      <c r="QX33" s="22">
        <f>IF($CW33="P",CT33,(CT33+BQ33)/2)</f>
        <v>0</v>
      </c>
      <c r="QY33" s="22">
        <f>IF($CW33="P",CU33,(CU33+BR33)/2)</f>
        <v>0</v>
      </c>
      <c r="QZ33" s="22">
        <f>IF($CW33="P",CV33,(CV33+BS33)/2)</f>
        <v>0</v>
      </c>
      <c r="RA33" s="27" t="s">
        <v>46</v>
      </c>
      <c r="RB33" s="40">
        <f>IF(SUM(QH33,QL33)&gt;0,SUM(QH33,QL33),"")</f>
        <v>2.4</v>
      </c>
      <c r="RC33" s="40">
        <f>IF(SUM(QG33:QH33,QJ33:QL33,QN33)-QI33-QM33&gt;0,SUM(QG33:QH33,QJ33:QL33,QN33)-QI33-QM33,"")</f>
        <v>10.6</v>
      </c>
      <c r="RD33" s="40" t="str">
        <f>IF(SUM(QO33:QP33,QR33)-QQ33&gt;0,SUM(QO33:QP33,QR33)-QQ33,"")</f>
        <v/>
      </c>
      <c r="RE33" s="40">
        <f>IF(SUM(QH33,QL33,QP33)&gt;0,SUM(QH33,QL33,QP33),"")</f>
        <v>2.4</v>
      </c>
      <c r="RF33" s="40">
        <f>IF(SUM(RC33,RD33)&gt;0,SUM(RC33,RD33),"")</f>
        <v>10.6</v>
      </c>
      <c r="RG33" s="40" t="str">
        <f>IF(SUM(QT33,QX33)&gt;0,SUM(QT33,QX33),"")</f>
        <v/>
      </c>
      <c r="RH33" s="40" t="str">
        <f>IF(SUM(QS33:QT33,QV33:QX33,QZ33)-SUM(QU33,QY33)&gt;0,SUM(QS33:QT33,QV33:QX33,QZ33)-SUM(QU33,QY33),"")</f>
        <v/>
      </c>
      <c r="RI33" s="40">
        <f>IF(SUM(RC33,RD33,RH33)&gt;0,SUM(RC33,RD33,RH33),"")</f>
        <v>10.6</v>
      </c>
    </row>
    <row r="34" spans="1:477" ht="17" x14ac:dyDescent="0.2">
      <c r="G34" s="66"/>
      <c r="T34" s="10"/>
      <c r="U34" s="10"/>
      <c r="V34" s="10"/>
    </row>
    <row r="35" spans="1:477" ht="17" x14ac:dyDescent="0.2">
      <c r="G35" s="66"/>
      <c r="T35" s="10"/>
      <c r="U35" s="10"/>
      <c r="V35" s="10"/>
    </row>
    <row r="36" spans="1:477" ht="17" x14ac:dyDescent="0.2">
      <c r="C36" s="23" t="s">
        <v>44</v>
      </c>
      <c r="G36" s="66"/>
      <c r="T36" s="10"/>
      <c r="U36" s="10"/>
      <c r="V36" s="10"/>
      <c r="AR36" s="4"/>
      <c r="AY36" s="42">
        <v>9.6</v>
      </c>
      <c r="BU36" s="4"/>
      <c r="CB36" s="42">
        <v>9.6</v>
      </c>
      <c r="CX36" s="4"/>
      <c r="DE36" s="42">
        <v>9.6</v>
      </c>
      <c r="EC36" s="4"/>
      <c r="EJ36" s="42">
        <v>9.6</v>
      </c>
      <c r="FE36" s="4"/>
      <c r="FL36" s="42">
        <v>9.6</v>
      </c>
      <c r="GG36" s="4"/>
      <c r="GN36" s="42">
        <v>9.6</v>
      </c>
      <c r="HI36" s="4"/>
      <c r="HP36" s="42">
        <v>9.6</v>
      </c>
      <c r="IK36" s="4"/>
      <c r="IR36" s="42">
        <v>9.6</v>
      </c>
      <c r="JM36" s="4"/>
      <c r="JT36" s="42">
        <v>9.6</v>
      </c>
      <c r="KO36" s="4"/>
      <c r="KV36" s="42">
        <v>9.6</v>
      </c>
      <c r="LQ36" s="4"/>
      <c r="LX36" s="42">
        <v>9.6</v>
      </c>
      <c r="MS36" s="4"/>
      <c r="MZ36" s="42">
        <v>9.6</v>
      </c>
      <c r="NU36" s="4"/>
      <c r="OB36" s="42">
        <v>9.6</v>
      </c>
      <c r="OW36" s="4"/>
      <c r="PD36" s="42">
        <v>9.6</v>
      </c>
      <c r="PY36" s="4"/>
      <c r="QF36" s="42">
        <v>9.6</v>
      </c>
    </row>
    <row r="37" spans="1:477" ht="17" hidden="1" x14ac:dyDescent="0.2">
      <c r="C37" s="30" t="s">
        <v>43</v>
      </c>
      <c r="G37" s="66"/>
      <c r="T37" s="10"/>
      <c r="U37" s="10"/>
      <c r="V37" s="10"/>
      <c r="AR37" s="4"/>
      <c r="AY37" s="51">
        <v>1000</v>
      </c>
      <c r="BU37" s="4"/>
      <c r="CB37" s="51">
        <v>1000</v>
      </c>
      <c r="CX37" s="4"/>
      <c r="DE37" s="51">
        <v>1000</v>
      </c>
      <c r="EC37" s="4"/>
      <c r="EJ37" s="51">
        <v>1000</v>
      </c>
      <c r="FE37" s="4"/>
      <c r="FL37" s="51">
        <v>1000</v>
      </c>
      <c r="GG37" s="4"/>
      <c r="GN37" s="51">
        <v>1000</v>
      </c>
      <c r="HI37" s="4"/>
      <c r="HP37" s="51">
        <v>1000</v>
      </c>
      <c r="IK37" s="4"/>
      <c r="IR37" s="51">
        <v>1000</v>
      </c>
      <c r="JM37" s="4"/>
      <c r="JT37" s="51">
        <v>1000</v>
      </c>
      <c r="KO37" s="4"/>
      <c r="KV37" s="51">
        <v>1000</v>
      </c>
      <c r="LQ37" s="4"/>
      <c r="LX37" s="51">
        <v>1000</v>
      </c>
      <c r="MS37" s="4"/>
      <c r="MZ37" s="51">
        <v>1000</v>
      </c>
      <c r="NU37" s="4"/>
      <c r="OB37" s="51">
        <v>1000</v>
      </c>
      <c r="OW37" s="4"/>
      <c r="PD37" s="51">
        <v>1000</v>
      </c>
      <c r="PY37" s="4"/>
      <c r="QF37" s="51">
        <v>1000</v>
      </c>
    </row>
    <row r="38" spans="1:477" ht="17" hidden="1" x14ac:dyDescent="0.2">
      <c r="A38" s="5"/>
      <c r="B38" s="5"/>
      <c r="C38" s="31" t="s">
        <v>55</v>
      </c>
      <c r="D38" s="20"/>
      <c r="G38" s="66"/>
      <c r="T38" s="10"/>
      <c r="U38" s="10"/>
      <c r="V38" s="10"/>
      <c r="AR38" s="4"/>
      <c r="AY38" s="43">
        <v>1000</v>
      </c>
      <c r="BU38" s="4"/>
      <c r="CB38" s="43">
        <v>1000</v>
      </c>
      <c r="CX38" s="4"/>
      <c r="DE38" s="43">
        <v>1000</v>
      </c>
      <c r="EC38" s="4"/>
      <c r="EJ38" s="43">
        <v>1000</v>
      </c>
      <c r="FE38" s="4"/>
      <c r="FL38" s="43">
        <v>1000</v>
      </c>
      <c r="GG38" s="4"/>
      <c r="GN38" s="43">
        <v>1000</v>
      </c>
      <c r="HI38" s="4"/>
      <c r="HP38" s="43">
        <v>1000</v>
      </c>
      <c r="IK38" s="4"/>
      <c r="IR38" s="43">
        <v>1000</v>
      </c>
      <c r="JM38" s="4"/>
      <c r="JT38" s="43">
        <v>1000</v>
      </c>
      <c r="KO38" s="4"/>
      <c r="KV38" s="43">
        <v>1000</v>
      </c>
      <c r="LQ38" s="4"/>
      <c r="LX38" s="43">
        <v>1000</v>
      </c>
      <c r="MS38" s="4"/>
      <c r="MZ38" s="43">
        <v>1000</v>
      </c>
      <c r="NU38" s="4"/>
      <c r="OB38" s="43">
        <v>1000</v>
      </c>
      <c r="OW38" s="4"/>
      <c r="PD38" s="43">
        <v>1000</v>
      </c>
      <c r="PY38" s="4"/>
      <c r="QF38" s="43">
        <v>1000</v>
      </c>
    </row>
    <row r="39" spans="1:477" ht="17" hidden="1" x14ac:dyDescent="0.2">
      <c r="A39" s="5"/>
      <c r="B39" s="5"/>
      <c r="C39" s="35" t="s">
        <v>62</v>
      </c>
      <c r="D39" s="20"/>
      <c r="G39" s="66"/>
      <c r="T39" s="10"/>
      <c r="U39" s="10"/>
      <c r="V39" s="10"/>
      <c r="AR39" s="4"/>
      <c r="AY39" s="62">
        <v>1000</v>
      </c>
      <c r="BU39" s="4"/>
      <c r="CB39" s="62">
        <v>1000</v>
      </c>
      <c r="CX39" s="4"/>
      <c r="DE39" s="62">
        <v>1000</v>
      </c>
      <c r="EC39" s="4"/>
      <c r="EJ39" s="62">
        <v>1000</v>
      </c>
      <c r="FE39" s="4"/>
      <c r="FL39" s="62">
        <v>1000</v>
      </c>
      <c r="GG39" s="4"/>
      <c r="GN39" s="62">
        <v>1000</v>
      </c>
      <c r="HI39" s="4"/>
      <c r="HP39" s="62">
        <v>1000</v>
      </c>
      <c r="IK39" s="4"/>
      <c r="IR39" s="62">
        <v>1000</v>
      </c>
      <c r="JM39" s="4"/>
      <c r="JT39" s="62">
        <v>1000</v>
      </c>
      <c r="KO39" s="4"/>
      <c r="KV39" s="62">
        <v>1000</v>
      </c>
      <c r="LQ39" s="4"/>
      <c r="LX39" s="62">
        <v>1000</v>
      </c>
      <c r="MS39" s="4"/>
      <c r="MZ39" s="62">
        <v>1000</v>
      </c>
      <c r="NU39" s="4"/>
      <c r="OB39" s="62">
        <v>1000</v>
      </c>
      <c r="OW39" s="4"/>
      <c r="PD39" s="62">
        <v>1000</v>
      </c>
      <c r="PY39" s="4"/>
      <c r="QF39" s="62">
        <v>1000</v>
      </c>
    </row>
    <row r="40" spans="1:477" ht="17" x14ac:dyDescent="0.2">
      <c r="A40" s="5"/>
      <c r="B40" s="5"/>
      <c r="C40" s="34" t="s">
        <v>41</v>
      </c>
      <c r="D40" s="20"/>
      <c r="G40" s="66"/>
      <c r="T40" s="10"/>
      <c r="U40" s="10"/>
      <c r="V40" s="10"/>
      <c r="AR40" s="4"/>
      <c r="AY40" s="63">
        <v>46.5</v>
      </c>
      <c r="BU40" s="4"/>
      <c r="CB40" s="63">
        <v>46.5</v>
      </c>
      <c r="CX40" s="4"/>
      <c r="DE40" s="63">
        <v>46.5</v>
      </c>
      <c r="EC40" s="4"/>
      <c r="EJ40" s="63">
        <v>46.5</v>
      </c>
      <c r="FE40" s="4"/>
      <c r="FL40" s="63">
        <v>46.5</v>
      </c>
      <c r="GG40" s="4"/>
      <c r="GN40" s="63">
        <v>46.5</v>
      </c>
      <c r="HI40" s="4"/>
      <c r="HP40" s="63">
        <v>46.5</v>
      </c>
      <c r="IK40" s="4"/>
      <c r="IR40" s="63">
        <v>46.5</v>
      </c>
      <c r="JM40" s="4"/>
      <c r="JT40" s="63">
        <v>46.5</v>
      </c>
      <c r="KO40" s="4"/>
      <c r="KV40" s="63">
        <v>46.5</v>
      </c>
      <c r="LQ40" s="4"/>
      <c r="LX40" s="63">
        <v>46.5</v>
      </c>
      <c r="MS40" s="4"/>
      <c r="MZ40" s="63">
        <v>46.5</v>
      </c>
      <c r="NU40" s="4"/>
      <c r="OB40" s="63">
        <v>46.5</v>
      </c>
      <c r="OW40" s="4"/>
      <c r="PD40" s="63">
        <v>46.5</v>
      </c>
      <c r="PY40" s="4"/>
      <c r="QF40" s="63">
        <v>46.5</v>
      </c>
    </row>
    <row r="41" spans="1:477" ht="17" hidden="1" x14ac:dyDescent="0.2">
      <c r="A41" s="5"/>
      <c r="B41" s="5"/>
      <c r="C41" s="24" t="s">
        <v>42</v>
      </c>
      <c r="D41" s="20"/>
      <c r="T41" s="10"/>
      <c r="U41" s="10"/>
      <c r="V41" s="10"/>
      <c r="AR41" s="4"/>
      <c r="AY41" s="46">
        <v>1000</v>
      </c>
      <c r="BU41" s="4"/>
      <c r="CB41" s="46">
        <v>1000</v>
      </c>
      <c r="CX41" s="4"/>
      <c r="DE41" s="46">
        <v>1000</v>
      </c>
      <c r="EC41" s="4"/>
      <c r="EJ41" s="46">
        <v>1000</v>
      </c>
      <c r="FE41" s="4"/>
      <c r="FL41" s="46">
        <v>1000</v>
      </c>
      <c r="GG41" s="4"/>
      <c r="GN41" s="46">
        <v>1000</v>
      </c>
      <c r="HI41" s="4"/>
      <c r="HP41" s="46">
        <v>1000</v>
      </c>
      <c r="IK41" s="4"/>
      <c r="IR41" s="46">
        <v>1000</v>
      </c>
      <c r="JM41" s="4"/>
      <c r="JT41" s="46">
        <v>1000</v>
      </c>
      <c r="KO41" s="4"/>
      <c r="KV41" s="46">
        <v>1000</v>
      </c>
      <c r="LQ41" s="4"/>
      <c r="LX41" s="46">
        <v>1000</v>
      </c>
      <c r="MS41" s="4"/>
      <c r="MZ41" s="46">
        <v>1000</v>
      </c>
      <c r="NU41" s="4"/>
      <c r="OB41" s="46">
        <v>1000</v>
      </c>
      <c r="OW41" s="4"/>
      <c r="PD41" s="46">
        <v>1000</v>
      </c>
      <c r="PY41" s="4"/>
      <c r="QF41" s="46">
        <v>1000</v>
      </c>
    </row>
    <row r="42" spans="1:477" ht="17" hidden="1" x14ac:dyDescent="0.2">
      <c r="A42" s="5"/>
      <c r="B42" s="5"/>
      <c r="C42" s="33" t="s">
        <v>54</v>
      </c>
      <c r="D42" s="20"/>
      <c r="T42" s="10"/>
      <c r="U42" s="10"/>
      <c r="V42" s="10"/>
      <c r="AR42" s="4"/>
      <c r="AY42" s="47">
        <v>1000</v>
      </c>
      <c r="BU42" s="4"/>
      <c r="CB42" s="47">
        <v>1000</v>
      </c>
      <c r="CX42" s="4"/>
      <c r="DE42" s="47">
        <v>1000</v>
      </c>
      <c r="EC42" s="4"/>
      <c r="EJ42" s="47">
        <v>1000</v>
      </c>
      <c r="FE42" s="4"/>
      <c r="FL42" s="47">
        <v>1000</v>
      </c>
      <c r="GG42" s="4"/>
      <c r="GN42" s="47">
        <v>1000</v>
      </c>
      <c r="HI42" s="4"/>
      <c r="HP42" s="47">
        <v>1000</v>
      </c>
      <c r="IK42" s="4"/>
      <c r="IR42" s="47">
        <v>1000</v>
      </c>
      <c r="JM42" s="4"/>
      <c r="JT42" s="47">
        <v>1000</v>
      </c>
      <c r="KO42" s="4"/>
      <c r="KV42" s="47">
        <v>1000</v>
      </c>
      <c r="LQ42" s="4"/>
      <c r="LX42" s="47">
        <v>1000</v>
      </c>
      <c r="MS42" s="4"/>
      <c r="MZ42" s="47">
        <v>1000</v>
      </c>
      <c r="NU42" s="4"/>
      <c r="OB42" s="47">
        <v>1000</v>
      </c>
      <c r="OW42" s="4"/>
      <c r="PD42" s="47">
        <v>1000</v>
      </c>
      <c r="PY42" s="4"/>
      <c r="QF42" s="47">
        <v>1000</v>
      </c>
    </row>
    <row r="43" spans="1:477" ht="17" hidden="1" x14ac:dyDescent="0.2">
      <c r="A43" s="5"/>
      <c r="B43" s="5"/>
      <c r="C43" s="25" t="s">
        <v>27</v>
      </c>
      <c r="D43" s="20"/>
      <c r="T43" s="10"/>
      <c r="U43" s="10"/>
      <c r="V43" s="10"/>
      <c r="AR43" s="4"/>
      <c r="AY43" s="48">
        <v>1000</v>
      </c>
      <c r="BU43" s="4"/>
      <c r="CB43" s="48">
        <v>1000</v>
      </c>
      <c r="CX43" s="4"/>
      <c r="DE43" s="48">
        <v>1000</v>
      </c>
      <c r="EC43" s="4"/>
      <c r="EJ43" s="48">
        <v>1000</v>
      </c>
      <c r="FE43" s="4"/>
      <c r="FL43" s="48">
        <v>1000</v>
      </c>
      <c r="GG43" s="4"/>
      <c r="GN43" s="48">
        <v>1000</v>
      </c>
      <c r="HI43" s="4"/>
      <c r="HP43" s="48">
        <v>1000</v>
      </c>
      <c r="IK43" s="4"/>
      <c r="IR43" s="48">
        <v>1000</v>
      </c>
      <c r="JM43" s="4"/>
      <c r="JT43" s="48">
        <v>1000</v>
      </c>
      <c r="KO43" s="4"/>
      <c r="KV43" s="48">
        <v>1000</v>
      </c>
      <c r="LQ43" s="4"/>
      <c r="LX43" s="48">
        <v>1000</v>
      </c>
      <c r="MS43" s="4"/>
      <c r="MZ43" s="48">
        <v>1000</v>
      </c>
      <c r="NU43" s="4"/>
      <c r="OB43" s="48">
        <v>1000</v>
      </c>
      <c r="OW43" s="4"/>
      <c r="PD43" s="48">
        <v>1000</v>
      </c>
      <c r="PY43" s="4"/>
      <c r="QF43" s="48">
        <v>1000</v>
      </c>
    </row>
    <row r="44" spans="1:477" x14ac:dyDescent="0.2">
      <c r="C44" s="29" t="s">
        <v>47</v>
      </c>
      <c r="D44" s="2"/>
    </row>
    <row r="45" spans="1:477" x14ac:dyDescent="0.2">
      <c r="A45" s="5"/>
      <c r="B45" s="5"/>
      <c r="C45" s="5"/>
      <c r="D45" s="20"/>
      <c r="G45" s="66"/>
      <c r="QH45" s="2"/>
      <c r="QI45" s="2"/>
      <c r="QJ45" s="2"/>
      <c r="QK45" s="2"/>
      <c r="QL45" s="2"/>
      <c r="QM45" s="2"/>
      <c r="QN45" s="2"/>
      <c r="QO45" s="2"/>
      <c r="QP45" s="2"/>
    </row>
    <row r="46" spans="1:477" x14ac:dyDescent="0.2">
      <c r="A46" s="5"/>
      <c r="B46" s="5"/>
      <c r="C46" s="5"/>
      <c r="D46" s="20"/>
      <c r="G46" s="66"/>
    </row>
    <row r="47" spans="1:477" x14ac:dyDescent="0.2">
      <c r="A47" s="5"/>
      <c r="B47" s="5"/>
      <c r="C47" s="5"/>
      <c r="D47" s="20"/>
    </row>
    <row r="48" spans="1:477" x14ac:dyDescent="0.2">
      <c r="A48" s="5"/>
      <c r="B48" s="5"/>
      <c r="C48" s="5"/>
      <c r="D48" s="5"/>
    </row>
    <row r="50" spans="8:8" x14ac:dyDescent="0.2">
      <c r="H50" s="67"/>
    </row>
  </sheetData>
  <sheetProtection sheet="1" formatCells="0" formatColumns="0" formatRows="0"/>
  <autoFilter ref="A1:RI9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3">
      <sortCondition descending="1" ref="H1:H34"/>
    </sortState>
  </autoFilter>
  <mergeCells count="119"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R1:R3"/>
    <mergeCell ref="I1:I3"/>
    <mergeCell ref="J1:J3"/>
    <mergeCell ref="K1:K3"/>
    <mergeCell ref="L1:L3"/>
    <mergeCell ref="M1:M3"/>
    <mergeCell ref="N1:N3"/>
    <mergeCell ref="S1:S3"/>
    <mergeCell ref="T1:T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33">
    <cfRule type="expression" dxfId="29" priority="7" stopIfTrue="1">
      <formula>IF($AQ4&lt;&gt;"",1,0)</formula>
    </cfRule>
  </conditionalFormatting>
  <conditionalFormatting sqref="AZ4:CB33">
    <cfRule type="expression" dxfId="28" priority="12" stopIfTrue="1">
      <formula>IF($BT4&lt;&gt;"",1,0)</formula>
    </cfRule>
  </conditionalFormatting>
  <conditionalFormatting sqref="O1:O3 Q1:Q3 M1:M1048576 S1:S1048576 O4:Q1048576">
    <cfRule type="expression" dxfId="27" priority="19">
      <formula>IF(M1=$CC$1,1,0)</formula>
    </cfRule>
    <cfRule type="expression" dxfId="26" priority="20">
      <formula>IF(M1=$AZ$1,1,0)</formula>
    </cfRule>
    <cfRule type="expression" dxfId="25" priority="21">
      <formula>IF(M1=$W$1,1,0)</formula>
    </cfRule>
  </conditionalFormatting>
  <conditionalFormatting sqref="CC4:DE33">
    <cfRule type="expression" dxfId="24" priority="13" stopIfTrue="1">
      <formula>IF($CW4&lt;&gt;"",1,0)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V44:AV1048576 BY44:BY1048576 EG44:EG1048576 BY1:BY42 DB1:DB1048576 EG1:EG42 FI1:FI1048576 GK1:GK1048576 HM1:HM1048576 IO1:IO1048576 JQ1:JQ1048576 KS1:KS1048576 LU1:LU1048576 MW1:MW1048576 NY1:NY1048576 PA1:PA1048576 QC1:QC1048576 AV1:AV42">
    <cfRule type="cellIs" dxfId="16" priority="60354" operator="between">
      <formula>AY$43</formula>
      <formula>1000</formula>
    </cfRule>
    <cfRule type="cellIs" dxfId="15" priority="60355" operator="between">
      <formula>AY$42</formula>
      <formula>AY$43</formula>
    </cfRule>
    <cfRule type="cellIs" dxfId="14" priority="60356" operator="between">
      <formula>AY$41</formula>
      <formula>AY$42</formula>
    </cfRule>
  </conditionalFormatting>
  <conditionalFormatting sqref="A1:B3">
    <cfRule type="expression" dxfId="1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166534" operator="between">
      <formula>AY$36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166579" operator="between">
      <formula>AY$40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166624" operator="between">
      <formula>AY$36</formula>
      <formula>AY$37</formula>
    </cfRule>
    <cfRule type="cellIs" dxfId="9" priority="166625" operator="between">
      <formula>AY$37</formula>
      <formula>AY$38</formula>
    </cfRule>
    <cfRule type="cellIs" dxfId="8" priority="166626" operator="between">
      <formula>AY$38</formula>
      <formula>AY$39</formula>
    </cfRule>
    <cfRule type="cellIs" dxfId="7" priority="166627" operator="between">
      <formula>AY$39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166804" operator="between">
      <formula>AY$40</formula>
      <formula>AY$41</formula>
    </cfRule>
    <cfRule type="cellIs" dxfId="5" priority="166805" operator="between">
      <formula>AY$41</formula>
      <formula>AY$42</formula>
    </cfRule>
    <cfRule type="cellIs" dxfId="4" priority="166806" operator="between">
      <formula>AY$42</formula>
      <formula>AY$43</formula>
    </cfRule>
    <cfRule type="cellIs" dxfId="3" priority="166807" operator="between">
      <formula>AY$43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166984" operator="between">
      <formula>AY$39</formula>
      <formula>1000</formula>
    </cfRule>
    <cfRule type="cellIs" dxfId="1" priority="166985" operator="between">
      <formula>AY$38</formula>
      <formula>AY$39</formula>
    </cfRule>
    <cfRule type="cellIs" dxfId="0" priority="166986" operator="between">
      <formula>AY$37</formula>
      <formula>AY$38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2024-06-14T16:08:41Z</dcterms:modified>
</cp:coreProperties>
</file>