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053E7088-55C7-D54E-8B6F-6D374B84FF63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'DMT-M'!$A$1:$RF$4</definedName>
    <definedName name="_xlnm._FilterDatabase" localSheetId="6" hidden="1">'DMT-W'!$A$1:$RF$7</definedName>
    <definedName name="_xlnm._FilterDatabase" localSheetId="1" hidden="1">'TRA-M'!$A$1:$TV$24</definedName>
    <definedName name="_xlnm._FilterDatabase" localSheetId="2" hidden="1">'TRA-W'!$A$1:$TV$10</definedName>
    <definedName name="_xlnm._FilterDatabase" localSheetId="3" hidden="1">'TUM-M'!$A$1:$RF$9</definedName>
    <definedName name="_xlnm._FilterDatabase" localSheetId="4" hidden="1">'TUM-W'!$A$1:$RF$12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P24" i="21" l="1"/>
  <c r="AQ24" i="21"/>
  <c r="AR24" i="21"/>
  <c r="AS24" i="21"/>
  <c r="AU24" i="21"/>
  <c r="AV24" i="21"/>
  <c r="BS24" i="21"/>
  <c r="BT24" i="21"/>
  <c r="BU24" i="21"/>
  <c r="BV24" i="21"/>
  <c r="BX24" i="21"/>
  <c r="BY24" i="21"/>
  <c r="CV24" i="21"/>
  <c r="CW24" i="21"/>
  <c r="CZ24" i="21" s="1"/>
  <c r="CX24" i="21"/>
  <c r="CY24" i="21"/>
  <c r="DA24" i="21"/>
  <c r="DB24" i="21"/>
  <c r="DZ24" i="21"/>
  <c r="EA24" i="21"/>
  <c r="EB24" i="21"/>
  <c r="EC24" i="21"/>
  <c r="EE24" i="21"/>
  <c r="EF24" i="21"/>
  <c r="FB24" i="21"/>
  <c r="FC24" i="21"/>
  <c r="FD24" i="21"/>
  <c r="FE24" i="21"/>
  <c r="FG24" i="21"/>
  <c r="FH24" i="21"/>
  <c r="GD24" i="21"/>
  <c r="GE24" i="21"/>
  <c r="GF24" i="21"/>
  <c r="GG24" i="21"/>
  <c r="GI24" i="21"/>
  <c r="GJ24" i="21"/>
  <c r="HF24" i="21"/>
  <c r="HG24" i="21"/>
  <c r="HH24" i="21"/>
  <c r="HI24" i="21"/>
  <c r="HK24" i="21"/>
  <c r="HL24" i="21"/>
  <c r="IH24" i="21"/>
  <c r="II24" i="21"/>
  <c r="IJ24" i="21"/>
  <c r="IK24" i="21"/>
  <c r="IL24" i="21"/>
  <c r="IM24" i="21"/>
  <c r="IN24" i="21"/>
  <c r="IO24" i="21"/>
  <c r="JJ24" i="21"/>
  <c r="JK24" i="21"/>
  <c r="JN24" i="21" s="1"/>
  <c r="JL24" i="21"/>
  <c r="JM24" i="21"/>
  <c r="JO24" i="21"/>
  <c r="JP24" i="21"/>
  <c r="KL24" i="21"/>
  <c r="KM24" i="21"/>
  <c r="KN24" i="21"/>
  <c r="KO24" i="21"/>
  <c r="KP24" i="21"/>
  <c r="KQ24" i="21"/>
  <c r="KR24" i="21"/>
  <c r="LN24" i="21"/>
  <c r="LO24" i="21"/>
  <c r="LR24" i="21" s="1"/>
  <c r="LP24" i="21"/>
  <c r="LQ24" i="21"/>
  <c r="LS24" i="21"/>
  <c r="LT24" i="21"/>
  <c r="MP24" i="21"/>
  <c r="MQ24" i="21"/>
  <c r="MR24" i="21"/>
  <c r="MS24" i="21"/>
  <c r="MU24" i="21"/>
  <c r="MV24" i="21"/>
  <c r="NR24" i="21"/>
  <c r="NS24" i="21"/>
  <c r="NT24" i="21"/>
  <c r="NU24" i="21"/>
  <c r="NW24" i="21"/>
  <c r="NX24" i="21"/>
  <c r="OT24" i="21"/>
  <c r="OU24" i="21"/>
  <c r="OV24" i="21"/>
  <c r="OW24" i="21"/>
  <c r="OY24" i="21"/>
  <c r="OZ24" i="21"/>
  <c r="PV24" i="21"/>
  <c r="PW24" i="21"/>
  <c r="PX24" i="21"/>
  <c r="QC24" i="21" s="1"/>
  <c r="PY24" i="21"/>
  <c r="PZ24" i="21"/>
  <c r="QA24" i="21"/>
  <c r="QB24" i="21"/>
  <c r="QD24" i="21"/>
  <c r="QE24" i="21"/>
  <c r="QF24" i="21"/>
  <c r="QG24" i="21"/>
  <c r="QH24" i="21"/>
  <c r="QI24" i="21"/>
  <c r="QY24" i="21" s="1"/>
  <c r="QJ24" i="21"/>
  <c r="QK24" i="21"/>
  <c r="QL24" i="21"/>
  <c r="QM24" i="21"/>
  <c r="QN24" i="21"/>
  <c r="QO24" i="21"/>
  <c r="QP24" i="21"/>
  <c r="QQ24" i="21"/>
  <c r="QR24" i="21"/>
  <c r="QS24" i="21"/>
  <c r="QT24" i="21"/>
  <c r="QU24" i="21"/>
  <c r="QV24" i="21"/>
  <c r="QW24" i="21"/>
  <c r="AO9" i="4"/>
  <c r="AP9" i="4"/>
  <c r="AQ9" i="4"/>
  <c r="AU9" i="4" s="1"/>
  <c r="AR9" i="4"/>
  <c r="AS9" i="4"/>
  <c r="AT9" i="4"/>
  <c r="AV9" i="4"/>
  <c r="AW9" i="4"/>
  <c r="AX9" i="4"/>
  <c r="BP9" i="4"/>
  <c r="BQ9" i="4"/>
  <c r="BR9" i="4"/>
  <c r="BV9" i="4" s="1"/>
  <c r="BS9" i="4"/>
  <c r="BT9" i="4"/>
  <c r="BU9" i="4"/>
  <c r="BW9" i="4"/>
  <c r="BX9" i="4"/>
  <c r="BY9" i="4"/>
  <c r="CQ9" i="4"/>
  <c r="CR9" i="4"/>
  <c r="CS9" i="4"/>
  <c r="CW9" i="4" s="1"/>
  <c r="CT9" i="4"/>
  <c r="CU9" i="4"/>
  <c r="CV9" i="4"/>
  <c r="CX9" i="4"/>
  <c r="CY9" i="4"/>
  <c r="CZ9" i="4"/>
  <c r="DX9" i="4"/>
  <c r="DY9" i="4"/>
  <c r="DZ9" i="4"/>
  <c r="EA9" i="4"/>
  <c r="EB9" i="4"/>
  <c r="EC9" i="4"/>
  <c r="ED9" i="4" s="1"/>
  <c r="EK9" i="4" s="1"/>
  <c r="EE9" i="4"/>
  <c r="EF9" i="4"/>
  <c r="EG9" i="4"/>
  <c r="EH9" i="4"/>
  <c r="EI9" i="4"/>
  <c r="EJ9" i="4"/>
  <c r="FF9" i="4"/>
  <c r="FG9" i="4"/>
  <c r="FH9" i="4"/>
  <c r="FI9" i="4"/>
  <c r="FJ9" i="4"/>
  <c r="FK9" i="4"/>
  <c r="FM9" i="4"/>
  <c r="FN9" i="4"/>
  <c r="FO9" i="4"/>
  <c r="FP9" i="4"/>
  <c r="FQ9" i="4"/>
  <c r="FR9" i="4"/>
  <c r="GN9" i="4"/>
  <c r="GO9" i="4"/>
  <c r="GP9" i="4"/>
  <c r="GQ9" i="4"/>
  <c r="GR9" i="4"/>
  <c r="GS9" i="4"/>
  <c r="GU9" i="4"/>
  <c r="GV9" i="4"/>
  <c r="GW9" i="4"/>
  <c r="GX9" i="4"/>
  <c r="GY9" i="4"/>
  <c r="GZ9" i="4"/>
  <c r="HV9" i="4"/>
  <c r="HW9" i="4"/>
  <c r="HX9" i="4"/>
  <c r="HY9" i="4"/>
  <c r="HZ9" i="4"/>
  <c r="IA9" i="4"/>
  <c r="IC9" i="4"/>
  <c r="ID9" i="4"/>
  <c r="IE9" i="4"/>
  <c r="IF9" i="4"/>
  <c r="IG9" i="4"/>
  <c r="IH9" i="4"/>
  <c r="JD9" i="4"/>
  <c r="JE9" i="4"/>
  <c r="JF9" i="4"/>
  <c r="JG9" i="4"/>
  <c r="JH9" i="4"/>
  <c r="JI9" i="4"/>
  <c r="JJ9" i="4" s="1"/>
  <c r="JK9" i="4"/>
  <c r="JL9" i="4"/>
  <c r="JM9" i="4"/>
  <c r="JN9" i="4"/>
  <c r="JO9" i="4"/>
  <c r="JP9" i="4"/>
  <c r="KL9" i="4"/>
  <c r="KM9" i="4"/>
  <c r="KN9" i="4"/>
  <c r="KR9" i="4" s="1"/>
  <c r="KO9" i="4"/>
  <c r="KP9" i="4"/>
  <c r="KQ9" i="4"/>
  <c r="KS9" i="4"/>
  <c r="KT9" i="4"/>
  <c r="KU9" i="4"/>
  <c r="KV9" i="4"/>
  <c r="KW9" i="4"/>
  <c r="KX9" i="4"/>
  <c r="LT9" i="4"/>
  <c r="LU9" i="4"/>
  <c r="LV9" i="4"/>
  <c r="LW9" i="4"/>
  <c r="LX9" i="4"/>
  <c r="LY9" i="4"/>
  <c r="MA9" i="4"/>
  <c r="MB9" i="4"/>
  <c r="MC9" i="4"/>
  <c r="MD9" i="4"/>
  <c r="ME9" i="4"/>
  <c r="MF9" i="4"/>
  <c r="NB9" i="4"/>
  <c r="NC9" i="4"/>
  <c r="ND9" i="4"/>
  <c r="NE9" i="4"/>
  <c r="NF9" i="4"/>
  <c r="NG9" i="4"/>
  <c r="NI9" i="4"/>
  <c r="NJ9" i="4"/>
  <c r="NK9" i="4"/>
  <c r="NL9" i="4"/>
  <c r="NM9" i="4"/>
  <c r="NN9" i="4"/>
  <c r="OJ9" i="4"/>
  <c r="OK9" i="4"/>
  <c r="OL9" i="4"/>
  <c r="OM9" i="4"/>
  <c r="ON9" i="4"/>
  <c r="OO9" i="4"/>
  <c r="OP9" i="4" s="1"/>
  <c r="OQ9" i="4"/>
  <c r="OR9" i="4"/>
  <c r="OS9" i="4"/>
  <c r="OT9" i="4"/>
  <c r="OU9" i="4"/>
  <c r="OV9" i="4"/>
  <c r="PR9" i="4"/>
  <c r="PS9" i="4"/>
  <c r="PT9" i="4"/>
  <c r="PU9" i="4"/>
  <c r="PV9" i="4"/>
  <c r="PW9" i="4"/>
  <c r="PY9" i="4"/>
  <c r="PZ9" i="4"/>
  <c r="QA9" i="4"/>
  <c r="QB9" i="4"/>
  <c r="QC9" i="4"/>
  <c r="QD9" i="4"/>
  <c r="QZ9" i="4"/>
  <c r="RA9" i="4"/>
  <c r="RB9" i="4"/>
  <c r="RC9" i="4"/>
  <c r="RD9" i="4"/>
  <c r="RE9" i="4"/>
  <c r="RG9" i="4"/>
  <c r="RH9" i="4"/>
  <c r="RI9" i="4"/>
  <c r="RJ9" i="4"/>
  <c r="RK9" i="4"/>
  <c r="RL9" i="4"/>
  <c r="SH9" i="4"/>
  <c r="SI9" i="4"/>
  <c r="SJ9" i="4"/>
  <c r="SK9" i="4"/>
  <c r="SL9" i="4"/>
  <c r="SM9" i="4"/>
  <c r="SO9" i="4"/>
  <c r="SP9" i="4"/>
  <c r="SQ9" i="4"/>
  <c r="SR9" i="4"/>
  <c r="SS9" i="4"/>
  <c r="ST9" i="4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BY33" i="21"/>
  <c r="BX33" i="21"/>
  <c r="BV33" i="21"/>
  <c r="BU33" i="21"/>
  <c r="BT33" i="21"/>
  <c r="BS33" i="21"/>
  <c r="BY32" i="21"/>
  <c r="BX32" i="21"/>
  <c r="BV32" i="21"/>
  <c r="BU32" i="21"/>
  <c r="BT32" i="21"/>
  <c r="BS32" i="21"/>
  <c r="BY31" i="21"/>
  <c r="BX31" i="21"/>
  <c r="BV31" i="21"/>
  <c r="BU31" i="21"/>
  <c r="BT31" i="21"/>
  <c r="BS31" i="21"/>
  <c r="BY30" i="21"/>
  <c r="BX30" i="21"/>
  <c r="BV30" i="21"/>
  <c r="BU30" i="21"/>
  <c r="BT30" i="21"/>
  <c r="BW30" i="21" s="1"/>
  <c r="BS30" i="21"/>
  <c r="BY29" i="21"/>
  <c r="BX29" i="21"/>
  <c r="BV29" i="21"/>
  <c r="BU29" i="21"/>
  <c r="BT29" i="21"/>
  <c r="BS29" i="21"/>
  <c r="BY28" i="21"/>
  <c r="BZ28" i="21" s="1"/>
  <c r="BX28" i="21"/>
  <c r="BV28" i="21"/>
  <c r="BU28" i="21"/>
  <c r="BT28" i="21"/>
  <c r="BW28" i="21" s="1"/>
  <c r="BS28" i="21"/>
  <c r="BY27" i="21"/>
  <c r="BX27" i="21"/>
  <c r="BV27" i="21"/>
  <c r="BU27" i="21"/>
  <c r="BT27" i="21"/>
  <c r="BZ27" i="21" s="1"/>
  <c r="BS27" i="21"/>
  <c r="BY25" i="21"/>
  <c r="BX25" i="21"/>
  <c r="BV25" i="21"/>
  <c r="BU25" i="21"/>
  <c r="BT25" i="21"/>
  <c r="BS25" i="21"/>
  <c r="BY23" i="21"/>
  <c r="BX23" i="21"/>
  <c r="BV23" i="21"/>
  <c r="BU23" i="21"/>
  <c r="BT23" i="21"/>
  <c r="BS23" i="21"/>
  <c r="BY22" i="21"/>
  <c r="BX22" i="21"/>
  <c r="BV22" i="21"/>
  <c r="BU22" i="21"/>
  <c r="BT22" i="21"/>
  <c r="BS22" i="21"/>
  <c r="BY21" i="21"/>
  <c r="BX21" i="21"/>
  <c r="BV21" i="21"/>
  <c r="BU21" i="21"/>
  <c r="BT21" i="21"/>
  <c r="BS21" i="21"/>
  <c r="BY20" i="21"/>
  <c r="BX20" i="21"/>
  <c r="BV20" i="21"/>
  <c r="BU20" i="21"/>
  <c r="BT20" i="21"/>
  <c r="BS20" i="21"/>
  <c r="BY19" i="21"/>
  <c r="BX19" i="21"/>
  <c r="BV19" i="21"/>
  <c r="BU19" i="21"/>
  <c r="BT19" i="21"/>
  <c r="BW19" i="21" s="1"/>
  <c r="BS19" i="21"/>
  <c r="BY18" i="21"/>
  <c r="BX18" i="21"/>
  <c r="BV18" i="21"/>
  <c r="BU18" i="21"/>
  <c r="BT18" i="21"/>
  <c r="BS18" i="21"/>
  <c r="BY16" i="21"/>
  <c r="BX16" i="21"/>
  <c r="BV16" i="21"/>
  <c r="BU16" i="21"/>
  <c r="BT16" i="21"/>
  <c r="BS16" i="21"/>
  <c r="BY17" i="21"/>
  <c r="BX17" i="21"/>
  <c r="BV17" i="21"/>
  <c r="BU17" i="21"/>
  <c r="BT17" i="21"/>
  <c r="BW17" i="21" s="1"/>
  <c r="BS17" i="21"/>
  <c r="BY15" i="21"/>
  <c r="BX15" i="21"/>
  <c r="BV15" i="21"/>
  <c r="BU15" i="21"/>
  <c r="BT15" i="21"/>
  <c r="BS15" i="21"/>
  <c r="BY26" i="21"/>
  <c r="BX26" i="21"/>
  <c r="BV26" i="21"/>
  <c r="BU26" i="21"/>
  <c r="BT26" i="21"/>
  <c r="BW26" i="21" s="1"/>
  <c r="BS26" i="21"/>
  <c r="BY14" i="21"/>
  <c r="BX14" i="21"/>
  <c r="BV14" i="21"/>
  <c r="BU14" i="21"/>
  <c r="BT14" i="21"/>
  <c r="BS14" i="21"/>
  <c r="BY13" i="21"/>
  <c r="BX13" i="21"/>
  <c r="BV13" i="21"/>
  <c r="BU13" i="21"/>
  <c r="BT13" i="21"/>
  <c r="BS13" i="21"/>
  <c r="BY12" i="21"/>
  <c r="BX12" i="21"/>
  <c r="BV12" i="21"/>
  <c r="BU12" i="21"/>
  <c r="BT12" i="21"/>
  <c r="BS12" i="21"/>
  <c r="BY11" i="21"/>
  <c r="BX11" i="21"/>
  <c r="BV11" i="21"/>
  <c r="BU11" i="21"/>
  <c r="BT11" i="21"/>
  <c r="BS11" i="21"/>
  <c r="BY10" i="21"/>
  <c r="BX10" i="21"/>
  <c r="BV10" i="21"/>
  <c r="BU10" i="21"/>
  <c r="BT10" i="21"/>
  <c r="BW10" i="21" s="1"/>
  <c r="BS10" i="21"/>
  <c r="BY8" i="21"/>
  <c r="BX8" i="21"/>
  <c r="BV8" i="21"/>
  <c r="BU8" i="21"/>
  <c r="BT8" i="21"/>
  <c r="BS8" i="21"/>
  <c r="BY5" i="21"/>
  <c r="BX5" i="21"/>
  <c r="BV5" i="21"/>
  <c r="BU5" i="21"/>
  <c r="BT5" i="21"/>
  <c r="BW5" i="21" s="1"/>
  <c r="BS5" i="21"/>
  <c r="BY9" i="21"/>
  <c r="BX9" i="21"/>
  <c r="BV9" i="21"/>
  <c r="BU9" i="21"/>
  <c r="BT9" i="21"/>
  <c r="BS9" i="21"/>
  <c r="BY6" i="21"/>
  <c r="BX6" i="21"/>
  <c r="BV6" i="21"/>
  <c r="BU6" i="21"/>
  <c r="BT6" i="21"/>
  <c r="BS6" i="21"/>
  <c r="BY7" i="21"/>
  <c r="BX7" i="21"/>
  <c r="BV7" i="21"/>
  <c r="BU7" i="21"/>
  <c r="BT7" i="21"/>
  <c r="BS7" i="21"/>
  <c r="BY4" i="21"/>
  <c r="BX4" i="21"/>
  <c r="BV4" i="21"/>
  <c r="BU4" i="21"/>
  <c r="BT4" i="21"/>
  <c r="BS4" i="21"/>
  <c r="AV33" i="21"/>
  <c r="AU33" i="21"/>
  <c r="AS33" i="21"/>
  <c r="AR33" i="21"/>
  <c r="AQ33" i="21"/>
  <c r="AP33" i="21"/>
  <c r="AV32" i="21"/>
  <c r="AU32" i="21"/>
  <c r="AS32" i="21"/>
  <c r="AR32" i="21"/>
  <c r="AQ32" i="21"/>
  <c r="AT32" i="21" s="1"/>
  <c r="AP32" i="21"/>
  <c r="AV31" i="21"/>
  <c r="AU31" i="21"/>
  <c r="AS31" i="21"/>
  <c r="AR31" i="21"/>
  <c r="AQ31" i="21"/>
  <c r="AP31" i="21"/>
  <c r="AV30" i="21"/>
  <c r="AU30" i="21"/>
  <c r="AS30" i="21"/>
  <c r="AR30" i="21"/>
  <c r="AQ30" i="21"/>
  <c r="AP30" i="21"/>
  <c r="AV29" i="21"/>
  <c r="AU29" i="21"/>
  <c r="AS29" i="21"/>
  <c r="AR29" i="21"/>
  <c r="AQ29" i="21"/>
  <c r="AP29" i="21"/>
  <c r="AV28" i="21"/>
  <c r="AU28" i="21"/>
  <c r="AS28" i="21"/>
  <c r="AR28" i="21"/>
  <c r="AQ28" i="21"/>
  <c r="AP28" i="21"/>
  <c r="AV27" i="21"/>
  <c r="AU27" i="21"/>
  <c r="AS27" i="21"/>
  <c r="AR27" i="21"/>
  <c r="AQ27" i="21"/>
  <c r="AP27" i="21"/>
  <c r="AV25" i="21"/>
  <c r="AU25" i="21"/>
  <c r="AS25" i="21"/>
  <c r="AR25" i="21"/>
  <c r="AQ25" i="21"/>
  <c r="AP25" i="21"/>
  <c r="AV23" i="21"/>
  <c r="AU23" i="21"/>
  <c r="AS23" i="21"/>
  <c r="AR23" i="21"/>
  <c r="AQ23" i="21"/>
  <c r="AT23" i="21" s="1"/>
  <c r="AP23" i="21"/>
  <c r="AV22" i="21"/>
  <c r="AU22" i="21"/>
  <c r="AS22" i="21"/>
  <c r="AR22" i="21"/>
  <c r="AQ22" i="21"/>
  <c r="AP22" i="21"/>
  <c r="AV21" i="21"/>
  <c r="AU21" i="21"/>
  <c r="AS21" i="21"/>
  <c r="AR21" i="21"/>
  <c r="AQ21" i="21"/>
  <c r="AP21" i="21"/>
  <c r="AV20" i="21"/>
  <c r="AU20" i="21"/>
  <c r="AS20" i="21"/>
  <c r="AR20" i="21"/>
  <c r="AQ20" i="21"/>
  <c r="AP20" i="21"/>
  <c r="AV19" i="21"/>
  <c r="AU19" i="21"/>
  <c r="AS19" i="21"/>
  <c r="AR19" i="21"/>
  <c r="AQ19" i="21"/>
  <c r="AT19" i="21" s="1"/>
  <c r="AP19" i="21"/>
  <c r="AV18" i="21"/>
  <c r="AU18" i="21"/>
  <c r="AS18" i="21"/>
  <c r="AR18" i="21"/>
  <c r="AQ18" i="21"/>
  <c r="AP18" i="21"/>
  <c r="AV16" i="21"/>
  <c r="AU16" i="21"/>
  <c r="AS16" i="21"/>
  <c r="AR16" i="21"/>
  <c r="AQ16" i="21"/>
  <c r="AP16" i="21"/>
  <c r="AV17" i="21"/>
  <c r="AU17" i="21"/>
  <c r="AS17" i="21"/>
  <c r="AR17" i="21"/>
  <c r="AQ17" i="21"/>
  <c r="AP17" i="21"/>
  <c r="AV15" i="21"/>
  <c r="AU15" i="21"/>
  <c r="AS15" i="21"/>
  <c r="AR15" i="21"/>
  <c r="AQ15" i="21"/>
  <c r="AP15" i="21"/>
  <c r="AV26" i="21"/>
  <c r="AU26" i="21"/>
  <c r="AS26" i="21"/>
  <c r="AR26" i="21"/>
  <c r="AQ26" i="21"/>
  <c r="AT26" i="21" s="1"/>
  <c r="AP26" i="21"/>
  <c r="AV14" i="21"/>
  <c r="AU14" i="21"/>
  <c r="AS14" i="21"/>
  <c r="AR14" i="21"/>
  <c r="AQ14" i="21"/>
  <c r="AP14" i="21"/>
  <c r="AV13" i="21"/>
  <c r="AU13" i="21"/>
  <c r="AS13" i="21"/>
  <c r="AR13" i="21"/>
  <c r="AQ13" i="21"/>
  <c r="AT13" i="21" s="1"/>
  <c r="AP13" i="21"/>
  <c r="AV12" i="21"/>
  <c r="AU12" i="21"/>
  <c r="AS12" i="21"/>
  <c r="AR12" i="21"/>
  <c r="AQ12" i="21"/>
  <c r="AP12" i="21"/>
  <c r="AV11" i="21"/>
  <c r="AU11" i="21"/>
  <c r="AS11" i="21"/>
  <c r="AR11" i="21"/>
  <c r="AQ11" i="21"/>
  <c r="AP11" i="21"/>
  <c r="AV10" i="21"/>
  <c r="AU10" i="21"/>
  <c r="AS10" i="21"/>
  <c r="AR10" i="21"/>
  <c r="AQ10" i="21"/>
  <c r="AP10" i="21"/>
  <c r="AV8" i="21"/>
  <c r="AU8" i="21"/>
  <c r="AS8" i="21"/>
  <c r="AR8" i="21"/>
  <c r="AQ8" i="21"/>
  <c r="AP8" i="21"/>
  <c r="AV5" i="21"/>
  <c r="AU5" i="21"/>
  <c r="AS5" i="21"/>
  <c r="AR5" i="21"/>
  <c r="AQ5" i="21"/>
  <c r="AT5" i="21" s="1"/>
  <c r="AP5" i="21"/>
  <c r="AV9" i="21"/>
  <c r="AU9" i="21"/>
  <c r="AS9" i="21"/>
  <c r="AR9" i="21"/>
  <c r="AQ9" i="21"/>
  <c r="AP9" i="21"/>
  <c r="AV6" i="21"/>
  <c r="AU6" i="21"/>
  <c r="AS6" i="21"/>
  <c r="AR6" i="21"/>
  <c r="AQ6" i="21"/>
  <c r="AP6" i="21"/>
  <c r="AV7" i="21"/>
  <c r="AU7" i="21"/>
  <c r="AS7" i="21"/>
  <c r="AR7" i="21"/>
  <c r="AQ7" i="21"/>
  <c r="AP7" i="21"/>
  <c r="AV4" i="21"/>
  <c r="AU4" i="21"/>
  <c r="AS4" i="21"/>
  <c r="AR4" i="21"/>
  <c r="AQ4" i="21"/>
  <c r="AP4" i="21"/>
  <c r="BY23" i="19"/>
  <c r="BX23" i="19"/>
  <c r="BV23" i="19"/>
  <c r="BU23" i="19"/>
  <c r="BT23" i="19"/>
  <c r="BS23" i="19"/>
  <c r="BY34" i="19"/>
  <c r="BX34" i="19"/>
  <c r="BV34" i="19"/>
  <c r="BU34" i="19"/>
  <c r="BT34" i="19"/>
  <c r="BS34" i="19"/>
  <c r="BY33" i="19"/>
  <c r="BX33" i="19"/>
  <c r="BV33" i="19"/>
  <c r="BU33" i="19"/>
  <c r="BT33" i="19"/>
  <c r="BS33" i="19"/>
  <c r="BY32" i="19"/>
  <c r="BX32" i="19"/>
  <c r="BV32" i="19"/>
  <c r="BU32" i="19"/>
  <c r="BT32" i="19"/>
  <c r="BS32" i="19"/>
  <c r="BY30" i="19"/>
  <c r="BX30" i="19"/>
  <c r="BV30" i="19"/>
  <c r="BU30" i="19"/>
  <c r="BT30" i="19"/>
  <c r="BS30" i="19"/>
  <c r="BY35" i="19"/>
  <c r="BX35" i="19"/>
  <c r="BV35" i="19"/>
  <c r="BU35" i="19"/>
  <c r="BT35" i="19"/>
  <c r="BS35" i="19"/>
  <c r="BY27" i="19"/>
  <c r="BX27" i="19"/>
  <c r="BV27" i="19"/>
  <c r="BU27" i="19"/>
  <c r="BT27" i="19"/>
  <c r="BS27" i="19"/>
  <c r="BY24" i="19"/>
  <c r="BX24" i="19"/>
  <c r="BV24" i="19"/>
  <c r="BU24" i="19"/>
  <c r="BT24" i="19"/>
  <c r="BS24" i="19"/>
  <c r="BY19" i="19"/>
  <c r="BX19" i="19"/>
  <c r="BV19" i="19"/>
  <c r="BU19" i="19"/>
  <c r="BT19" i="19"/>
  <c r="BS19" i="19"/>
  <c r="BY22" i="19"/>
  <c r="BX22" i="19"/>
  <c r="BV22" i="19"/>
  <c r="BU22" i="19"/>
  <c r="BT22" i="19"/>
  <c r="BS22" i="19"/>
  <c r="BY18" i="19"/>
  <c r="BX18" i="19"/>
  <c r="BV18" i="19"/>
  <c r="BU18" i="19"/>
  <c r="BT18" i="19"/>
  <c r="BS18" i="19"/>
  <c r="BY15" i="19"/>
  <c r="BX15" i="19"/>
  <c r="BV15" i="19"/>
  <c r="BU15" i="19"/>
  <c r="BT15" i="19"/>
  <c r="BS15" i="19"/>
  <c r="BY20" i="19"/>
  <c r="BX20" i="19"/>
  <c r="BV20" i="19"/>
  <c r="BU20" i="19"/>
  <c r="BT20" i="19"/>
  <c r="BS20" i="19"/>
  <c r="BY14" i="19"/>
  <c r="BX14" i="19"/>
  <c r="BV14" i="19"/>
  <c r="BU14" i="19"/>
  <c r="BT14" i="19"/>
  <c r="BS14" i="19"/>
  <c r="BY13" i="19"/>
  <c r="BX13" i="19"/>
  <c r="BV13" i="19"/>
  <c r="BU13" i="19"/>
  <c r="BT13" i="19"/>
  <c r="BS13" i="19"/>
  <c r="BY31" i="19"/>
  <c r="BX31" i="19"/>
  <c r="BV31" i="19"/>
  <c r="BU31" i="19"/>
  <c r="BT31" i="19"/>
  <c r="BS31" i="19"/>
  <c r="BY25" i="19"/>
  <c r="BX25" i="19"/>
  <c r="BV25" i="19"/>
  <c r="BU25" i="19"/>
  <c r="BT25" i="19"/>
  <c r="BS25" i="19"/>
  <c r="BY10" i="19"/>
  <c r="BX10" i="19"/>
  <c r="BV10" i="19"/>
  <c r="BU10" i="19"/>
  <c r="BT10" i="19"/>
  <c r="BS10" i="19"/>
  <c r="BY29" i="19"/>
  <c r="BX29" i="19"/>
  <c r="BV29" i="19"/>
  <c r="BU29" i="19"/>
  <c r="BT29" i="19"/>
  <c r="BS29" i="19"/>
  <c r="BY28" i="19"/>
  <c r="BX28" i="19"/>
  <c r="BV28" i="19"/>
  <c r="BU28" i="19"/>
  <c r="BT28" i="19"/>
  <c r="BS28" i="19"/>
  <c r="BY26" i="19"/>
  <c r="BX26" i="19"/>
  <c r="BV26" i="19"/>
  <c r="BU26" i="19"/>
  <c r="BT26" i="19"/>
  <c r="BS26" i="19"/>
  <c r="BY17" i="19"/>
  <c r="BX17" i="19"/>
  <c r="BV17" i="19"/>
  <c r="BU17" i="19"/>
  <c r="BT17" i="19"/>
  <c r="BS17" i="19"/>
  <c r="BY21" i="19"/>
  <c r="BX21" i="19"/>
  <c r="BV21" i="19"/>
  <c r="BU21" i="19"/>
  <c r="BT21" i="19"/>
  <c r="BS21" i="19"/>
  <c r="BY12" i="19"/>
  <c r="BX12" i="19"/>
  <c r="BV12" i="19"/>
  <c r="BU12" i="19"/>
  <c r="BT12" i="19"/>
  <c r="BS12" i="19"/>
  <c r="BY16" i="19"/>
  <c r="BX16" i="19"/>
  <c r="BV16" i="19"/>
  <c r="BU16" i="19"/>
  <c r="BT16" i="19"/>
  <c r="BS16" i="19"/>
  <c r="BY11" i="19"/>
  <c r="BZ11" i="19" s="1"/>
  <c r="BX11" i="19"/>
  <c r="BV11" i="19"/>
  <c r="BU11" i="19"/>
  <c r="BT11" i="19"/>
  <c r="BS11" i="19"/>
  <c r="BY9" i="19"/>
  <c r="BX9" i="19"/>
  <c r="BV9" i="19"/>
  <c r="BU9" i="19"/>
  <c r="BT9" i="19"/>
  <c r="BS9" i="19"/>
  <c r="BY8" i="19"/>
  <c r="BX8" i="19"/>
  <c r="BV8" i="19"/>
  <c r="BU8" i="19"/>
  <c r="BT8" i="19"/>
  <c r="BS8" i="19"/>
  <c r="BY5" i="19"/>
  <c r="BX5" i="19"/>
  <c r="BV5" i="19"/>
  <c r="BU5" i="19"/>
  <c r="BT5" i="19"/>
  <c r="BS5" i="19"/>
  <c r="BY7" i="19"/>
  <c r="BX7" i="19"/>
  <c r="BV7" i="19"/>
  <c r="BU7" i="19"/>
  <c r="BT7" i="19"/>
  <c r="BS7" i="19"/>
  <c r="BY4" i="19"/>
  <c r="BX4" i="19"/>
  <c r="BV4" i="19"/>
  <c r="BU4" i="19"/>
  <c r="BT4" i="19"/>
  <c r="BS4" i="19"/>
  <c r="BY6" i="19"/>
  <c r="BX6" i="19"/>
  <c r="BV6" i="19"/>
  <c r="BU6" i="19"/>
  <c r="BT6" i="19"/>
  <c r="BS6" i="19"/>
  <c r="AV23" i="19"/>
  <c r="AU23" i="19"/>
  <c r="AS23" i="19"/>
  <c r="AR23" i="19"/>
  <c r="AQ23" i="19"/>
  <c r="AP23" i="19"/>
  <c r="AV34" i="19"/>
  <c r="AU34" i="19"/>
  <c r="AS34" i="19"/>
  <c r="AR34" i="19"/>
  <c r="AQ34" i="19"/>
  <c r="AP34" i="19"/>
  <c r="AV33" i="19"/>
  <c r="AU33" i="19"/>
  <c r="AS33" i="19"/>
  <c r="AR33" i="19"/>
  <c r="AQ33" i="19"/>
  <c r="AP33" i="19"/>
  <c r="AV32" i="19"/>
  <c r="AU32" i="19"/>
  <c r="AS32" i="19"/>
  <c r="AR32" i="19"/>
  <c r="AQ32" i="19"/>
  <c r="AP32" i="19"/>
  <c r="AV30" i="19"/>
  <c r="AU30" i="19"/>
  <c r="AS30" i="19"/>
  <c r="AR30" i="19"/>
  <c r="AQ30" i="19"/>
  <c r="AP30" i="19"/>
  <c r="AV35" i="19"/>
  <c r="AU35" i="19"/>
  <c r="AS35" i="19"/>
  <c r="AR35" i="19"/>
  <c r="AQ35" i="19"/>
  <c r="AP35" i="19"/>
  <c r="AV27" i="19"/>
  <c r="AU27" i="19"/>
  <c r="AS27" i="19"/>
  <c r="AR27" i="19"/>
  <c r="AQ27" i="19"/>
  <c r="AP27" i="19"/>
  <c r="AV24" i="19"/>
  <c r="AU24" i="19"/>
  <c r="AS24" i="19"/>
  <c r="AR24" i="19"/>
  <c r="AQ24" i="19"/>
  <c r="AP24" i="19"/>
  <c r="AV19" i="19"/>
  <c r="AU19" i="19"/>
  <c r="AS19" i="19"/>
  <c r="AR19" i="19"/>
  <c r="AQ19" i="19"/>
  <c r="AP19" i="19"/>
  <c r="AV22" i="19"/>
  <c r="AU22" i="19"/>
  <c r="AS22" i="19"/>
  <c r="AR22" i="19"/>
  <c r="AQ22" i="19"/>
  <c r="AP22" i="19"/>
  <c r="AV18" i="19"/>
  <c r="AU18" i="19"/>
  <c r="AS18" i="19"/>
  <c r="AR18" i="19"/>
  <c r="AQ18" i="19"/>
  <c r="AP18" i="19"/>
  <c r="AV15" i="19"/>
  <c r="AU15" i="19"/>
  <c r="AS15" i="19"/>
  <c r="AR15" i="19"/>
  <c r="AQ15" i="19"/>
  <c r="AP15" i="19"/>
  <c r="AV20" i="19"/>
  <c r="AU20" i="19"/>
  <c r="AS20" i="19"/>
  <c r="AR20" i="19"/>
  <c r="AQ20" i="19"/>
  <c r="AP20" i="19"/>
  <c r="AV14" i="19"/>
  <c r="AU14" i="19"/>
  <c r="AS14" i="19"/>
  <c r="AR14" i="19"/>
  <c r="AQ14" i="19"/>
  <c r="AP14" i="19"/>
  <c r="AV13" i="19"/>
  <c r="AU13" i="19"/>
  <c r="AS13" i="19"/>
  <c r="AR13" i="19"/>
  <c r="AQ13" i="19"/>
  <c r="AP13" i="19"/>
  <c r="AV31" i="19"/>
  <c r="AU31" i="19"/>
  <c r="AS31" i="19"/>
  <c r="AR31" i="19"/>
  <c r="AQ31" i="19"/>
  <c r="AP31" i="19"/>
  <c r="AV25" i="19"/>
  <c r="AU25" i="19"/>
  <c r="AS25" i="19"/>
  <c r="AR25" i="19"/>
  <c r="AQ25" i="19"/>
  <c r="AP25" i="19"/>
  <c r="AV10" i="19"/>
  <c r="AU10" i="19"/>
  <c r="AS10" i="19"/>
  <c r="AR10" i="19"/>
  <c r="AQ10" i="19"/>
  <c r="AP10" i="19"/>
  <c r="AV29" i="19"/>
  <c r="AU29" i="19"/>
  <c r="AS29" i="19"/>
  <c r="AR29" i="19"/>
  <c r="AQ29" i="19"/>
  <c r="AP29" i="19"/>
  <c r="AV28" i="19"/>
  <c r="AU28" i="19"/>
  <c r="AS28" i="19"/>
  <c r="AR28" i="19"/>
  <c r="AQ28" i="19"/>
  <c r="AP28" i="19"/>
  <c r="AV26" i="19"/>
  <c r="AU26" i="19"/>
  <c r="AS26" i="19"/>
  <c r="AR26" i="19"/>
  <c r="AQ26" i="19"/>
  <c r="AP26" i="19"/>
  <c r="AV17" i="19"/>
  <c r="AU17" i="19"/>
  <c r="AS17" i="19"/>
  <c r="AR17" i="19"/>
  <c r="AQ17" i="19"/>
  <c r="AP17" i="19"/>
  <c r="AV21" i="19"/>
  <c r="AU21" i="19"/>
  <c r="AS21" i="19"/>
  <c r="AR21" i="19"/>
  <c r="AQ21" i="19"/>
  <c r="AP21" i="19"/>
  <c r="AV12" i="19"/>
  <c r="AU12" i="19"/>
  <c r="AS12" i="19"/>
  <c r="AR12" i="19"/>
  <c r="AQ12" i="19"/>
  <c r="AP12" i="19"/>
  <c r="AV16" i="19"/>
  <c r="AU16" i="19"/>
  <c r="AS16" i="19"/>
  <c r="AR16" i="19"/>
  <c r="AQ16" i="19"/>
  <c r="AP16" i="19"/>
  <c r="AV11" i="19"/>
  <c r="AU11" i="19"/>
  <c r="AS11" i="19"/>
  <c r="AR11" i="19"/>
  <c r="AQ11" i="19"/>
  <c r="AP11" i="19"/>
  <c r="AV9" i="19"/>
  <c r="AU9" i="19"/>
  <c r="AS9" i="19"/>
  <c r="AR9" i="19"/>
  <c r="AQ9" i="19"/>
  <c r="AP9" i="19"/>
  <c r="AV8" i="19"/>
  <c r="AU8" i="19"/>
  <c r="AS8" i="19"/>
  <c r="AR8" i="19"/>
  <c r="AQ8" i="19"/>
  <c r="AP8" i="19"/>
  <c r="AV5" i="19"/>
  <c r="AU5" i="19"/>
  <c r="AS5" i="19"/>
  <c r="AR5" i="19"/>
  <c r="AQ5" i="19"/>
  <c r="AP5" i="19"/>
  <c r="AV7" i="19"/>
  <c r="AU7" i="19"/>
  <c r="AS7" i="19"/>
  <c r="AR7" i="19"/>
  <c r="AQ7" i="19"/>
  <c r="AP7" i="19"/>
  <c r="AV4" i="19"/>
  <c r="AU4" i="19"/>
  <c r="AS4" i="19"/>
  <c r="AR4" i="19"/>
  <c r="AQ4" i="19"/>
  <c r="AP4" i="19"/>
  <c r="AV6" i="19"/>
  <c r="AU6" i="19"/>
  <c r="AS6" i="19"/>
  <c r="AR6" i="19"/>
  <c r="AQ6" i="19"/>
  <c r="AP6" i="19"/>
  <c r="BY18" i="27"/>
  <c r="BX18" i="27"/>
  <c r="BV18" i="27"/>
  <c r="BU18" i="27"/>
  <c r="BT18" i="27"/>
  <c r="BS18" i="27"/>
  <c r="BY16" i="27"/>
  <c r="BX16" i="27"/>
  <c r="BV16" i="27"/>
  <c r="BU16" i="27"/>
  <c r="BT16" i="27"/>
  <c r="BS16" i="27"/>
  <c r="BY7" i="27"/>
  <c r="BX7" i="27"/>
  <c r="BV7" i="27"/>
  <c r="BU7" i="27"/>
  <c r="BT7" i="27"/>
  <c r="BS7" i="27"/>
  <c r="BY12" i="27"/>
  <c r="BX12" i="27"/>
  <c r="BV12" i="27"/>
  <c r="BU12" i="27"/>
  <c r="BT12" i="27"/>
  <c r="BZ12" i="27" s="1"/>
  <c r="BS12" i="27"/>
  <c r="BY14" i="27"/>
  <c r="BX14" i="27"/>
  <c r="BV14" i="27"/>
  <c r="BU14" i="27"/>
  <c r="BT14" i="27"/>
  <c r="BZ14" i="27" s="1"/>
  <c r="BS14" i="27"/>
  <c r="BY11" i="27"/>
  <c r="BX11" i="27"/>
  <c r="BV11" i="27"/>
  <c r="BU11" i="27"/>
  <c r="BT11" i="27"/>
  <c r="BW11" i="27" s="1"/>
  <c r="BS11" i="27"/>
  <c r="BY13" i="27"/>
  <c r="BX13" i="27"/>
  <c r="BV13" i="27"/>
  <c r="BU13" i="27"/>
  <c r="BT13" i="27"/>
  <c r="BZ13" i="27" s="1"/>
  <c r="BS13" i="27"/>
  <c r="BY15" i="27"/>
  <c r="BX15" i="27"/>
  <c r="BV15" i="27"/>
  <c r="BU15" i="27"/>
  <c r="BT15" i="27"/>
  <c r="BS15" i="27"/>
  <c r="BY9" i="27"/>
  <c r="BX9" i="27"/>
  <c r="BV9" i="27"/>
  <c r="BU9" i="27"/>
  <c r="BT9" i="27"/>
  <c r="BS9" i="27"/>
  <c r="BY8" i="27"/>
  <c r="BX8" i="27"/>
  <c r="BV8" i="27"/>
  <c r="BU8" i="27"/>
  <c r="BW8" i="27" s="1"/>
  <c r="BT8" i="27"/>
  <c r="BS8" i="27"/>
  <c r="BY17" i="27"/>
  <c r="BX17" i="27"/>
  <c r="BV17" i="27"/>
  <c r="BU17" i="27"/>
  <c r="BT17" i="27"/>
  <c r="BS17" i="27"/>
  <c r="BY10" i="27"/>
  <c r="BX10" i="27"/>
  <c r="BV10" i="27"/>
  <c r="BU10" i="27"/>
  <c r="BT10" i="27"/>
  <c r="BS10" i="27"/>
  <c r="BY6" i="27"/>
  <c r="BX6" i="27"/>
  <c r="BV6" i="27"/>
  <c r="BU6" i="27"/>
  <c r="BT6" i="27"/>
  <c r="BW6" i="27" s="1"/>
  <c r="BS6" i="27"/>
  <c r="BY5" i="27"/>
  <c r="BX5" i="27"/>
  <c r="BV5" i="27"/>
  <c r="BU5" i="27"/>
  <c r="BT5" i="27"/>
  <c r="BS5" i="27"/>
  <c r="BY4" i="27"/>
  <c r="BX4" i="27"/>
  <c r="BV4" i="27"/>
  <c r="BU4" i="27"/>
  <c r="BT4" i="27"/>
  <c r="BS4" i="27"/>
  <c r="AV18" i="27"/>
  <c r="AU18" i="27"/>
  <c r="AS18" i="27"/>
  <c r="AR18" i="27"/>
  <c r="AQ18" i="27"/>
  <c r="AP18" i="27"/>
  <c r="AV16" i="27"/>
  <c r="AU16" i="27"/>
  <c r="AS16" i="27"/>
  <c r="AR16" i="27"/>
  <c r="AQ16" i="27"/>
  <c r="AP16" i="27"/>
  <c r="AV7" i="27"/>
  <c r="AU7" i="27"/>
  <c r="AS7" i="27"/>
  <c r="AR7" i="27"/>
  <c r="AQ7" i="27"/>
  <c r="AP7" i="27"/>
  <c r="AV12" i="27"/>
  <c r="AU12" i="27"/>
  <c r="AS12" i="27"/>
  <c r="AR12" i="27"/>
  <c r="AQ12" i="27"/>
  <c r="AT12" i="27" s="1"/>
  <c r="AP12" i="27"/>
  <c r="AV14" i="27"/>
  <c r="AU14" i="27"/>
  <c r="AS14" i="27"/>
  <c r="AR14" i="27"/>
  <c r="AQ14" i="27"/>
  <c r="AW14" i="27" s="1"/>
  <c r="AP14" i="27"/>
  <c r="AV11" i="27"/>
  <c r="AU11" i="27"/>
  <c r="AS11" i="27"/>
  <c r="AR11" i="27"/>
  <c r="AQ11" i="27"/>
  <c r="AP11" i="27"/>
  <c r="AV13" i="27"/>
  <c r="AU13" i="27"/>
  <c r="AS13" i="27"/>
  <c r="AR13" i="27"/>
  <c r="AQ13" i="27"/>
  <c r="AP13" i="27"/>
  <c r="AV15" i="27"/>
  <c r="AU15" i="27"/>
  <c r="AS15" i="27"/>
  <c r="AR15" i="27"/>
  <c r="AQ15" i="27"/>
  <c r="AW15" i="27" s="1"/>
  <c r="AP15" i="27"/>
  <c r="AV9" i="27"/>
  <c r="AU9" i="27"/>
  <c r="AS9" i="27"/>
  <c r="AR9" i="27"/>
  <c r="AQ9" i="27"/>
  <c r="AP9" i="27"/>
  <c r="AV8" i="27"/>
  <c r="AU8" i="27"/>
  <c r="AS8" i="27"/>
  <c r="AR8" i="27"/>
  <c r="AQ8" i="27"/>
  <c r="AW8" i="27" s="1"/>
  <c r="AP8" i="27"/>
  <c r="AV17" i="27"/>
  <c r="AU17" i="27"/>
  <c r="AS17" i="27"/>
  <c r="AR17" i="27"/>
  <c r="AQ17" i="27"/>
  <c r="AP17" i="27"/>
  <c r="AV10" i="27"/>
  <c r="AU10" i="27"/>
  <c r="AS10" i="27"/>
  <c r="AR10" i="27"/>
  <c r="AQ10" i="27"/>
  <c r="AW10" i="27" s="1"/>
  <c r="AP10" i="27"/>
  <c r="AV6" i="27"/>
  <c r="AU6" i="27"/>
  <c r="AS6" i="27"/>
  <c r="AR6" i="27"/>
  <c r="AQ6" i="27"/>
  <c r="AT6" i="27" s="1"/>
  <c r="AP6" i="27"/>
  <c r="AV5" i="27"/>
  <c r="AU5" i="27"/>
  <c r="AS5" i="27"/>
  <c r="AR5" i="27"/>
  <c r="AQ5" i="27"/>
  <c r="AP5" i="27"/>
  <c r="AV4" i="27"/>
  <c r="AU4" i="27"/>
  <c r="AS4" i="27"/>
  <c r="AR4" i="27"/>
  <c r="AQ4" i="27"/>
  <c r="AP4" i="27"/>
  <c r="BY18" i="26"/>
  <c r="BX18" i="26"/>
  <c r="BV18" i="26"/>
  <c r="BU18" i="26"/>
  <c r="BT18" i="26"/>
  <c r="BS18" i="26"/>
  <c r="BY20" i="26"/>
  <c r="BX20" i="26"/>
  <c r="BV20" i="26"/>
  <c r="BU20" i="26"/>
  <c r="BT20" i="26"/>
  <c r="BS20" i="26"/>
  <c r="BY17" i="26"/>
  <c r="BX17" i="26"/>
  <c r="BV17" i="26"/>
  <c r="BU17" i="26"/>
  <c r="BT17" i="26"/>
  <c r="BS17" i="26"/>
  <c r="BY16" i="26"/>
  <c r="BX16" i="26"/>
  <c r="BV16" i="26"/>
  <c r="BU16" i="26"/>
  <c r="BT16" i="26"/>
  <c r="BW16" i="26" s="1"/>
  <c r="BS16" i="26"/>
  <c r="BZ15" i="26"/>
  <c r="BY15" i="26"/>
  <c r="BX15" i="26"/>
  <c r="BV15" i="26"/>
  <c r="BU15" i="26"/>
  <c r="BT15" i="26"/>
  <c r="BW15" i="26" s="1"/>
  <c r="BS15" i="26"/>
  <c r="BY14" i="26"/>
  <c r="BX14" i="26"/>
  <c r="BV14" i="26"/>
  <c r="BU14" i="26"/>
  <c r="BT14" i="26"/>
  <c r="BW14" i="26" s="1"/>
  <c r="BS14" i="26"/>
  <c r="BY13" i="26"/>
  <c r="BX13" i="26"/>
  <c r="BV13" i="26"/>
  <c r="BU13" i="26"/>
  <c r="BT13" i="26"/>
  <c r="BS13" i="26"/>
  <c r="BY12" i="26"/>
  <c r="BX12" i="26"/>
  <c r="BV12" i="26"/>
  <c r="BU12" i="26"/>
  <c r="BT12" i="26"/>
  <c r="BS12" i="26"/>
  <c r="BY11" i="26"/>
  <c r="BX11" i="26"/>
  <c r="BV11" i="26"/>
  <c r="BU11" i="26"/>
  <c r="BZ11" i="26" s="1"/>
  <c r="BT11" i="26"/>
  <c r="BS11" i="26"/>
  <c r="BY10" i="26"/>
  <c r="BX10" i="26"/>
  <c r="BV10" i="26"/>
  <c r="BU10" i="26"/>
  <c r="BT10" i="26"/>
  <c r="BZ10" i="26" s="1"/>
  <c r="BS10" i="26"/>
  <c r="BY19" i="26"/>
  <c r="BX19" i="26"/>
  <c r="BV19" i="26"/>
  <c r="BU19" i="26"/>
  <c r="BT19" i="26"/>
  <c r="BS19" i="26"/>
  <c r="BY8" i="26"/>
  <c r="BX8" i="26"/>
  <c r="BV8" i="26"/>
  <c r="BU8" i="26"/>
  <c r="BT8" i="26"/>
  <c r="BW8" i="26" s="1"/>
  <c r="BS8" i="26"/>
  <c r="BY9" i="26"/>
  <c r="BX9" i="26"/>
  <c r="BV9" i="26"/>
  <c r="BU9" i="26"/>
  <c r="BT9" i="26"/>
  <c r="BW9" i="26" s="1"/>
  <c r="BS9" i="26"/>
  <c r="BY7" i="26"/>
  <c r="BX7" i="26"/>
  <c r="BV7" i="26"/>
  <c r="BU7" i="26"/>
  <c r="BT7" i="26"/>
  <c r="BS7" i="26"/>
  <c r="BY6" i="26"/>
  <c r="BX6" i="26"/>
  <c r="BV6" i="26"/>
  <c r="BU6" i="26"/>
  <c r="BT6" i="26"/>
  <c r="BS6" i="26"/>
  <c r="BY5" i="26"/>
  <c r="BX5" i="26"/>
  <c r="BV5" i="26"/>
  <c r="BU5" i="26"/>
  <c r="BT5" i="26"/>
  <c r="BS5" i="26"/>
  <c r="BY4" i="26"/>
  <c r="BX4" i="26"/>
  <c r="BV4" i="26"/>
  <c r="BU4" i="26"/>
  <c r="BT4" i="26"/>
  <c r="BW4" i="26" s="1"/>
  <c r="BS4" i="26"/>
  <c r="AV18" i="26"/>
  <c r="AU18" i="26"/>
  <c r="AS18" i="26"/>
  <c r="AR18" i="26"/>
  <c r="AQ18" i="26"/>
  <c r="AP18" i="26"/>
  <c r="AV20" i="26"/>
  <c r="AU20" i="26"/>
  <c r="AS20" i="26"/>
  <c r="AR20" i="26"/>
  <c r="AQ20" i="26"/>
  <c r="AP20" i="26"/>
  <c r="AV17" i="26"/>
  <c r="AU17" i="26"/>
  <c r="AS17" i="26"/>
  <c r="AR17" i="26"/>
  <c r="AQ17" i="26"/>
  <c r="AP17" i="26"/>
  <c r="AV16" i="26"/>
  <c r="AU16" i="26"/>
  <c r="AS16" i="26"/>
  <c r="AR16" i="26"/>
  <c r="AQ16" i="26"/>
  <c r="AP16" i="26"/>
  <c r="AV15" i="26"/>
  <c r="AU15" i="26"/>
  <c r="AS15" i="26"/>
  <c r="AR15" i="26"/>
  <c r="AQ15" i="26"/>
  <c r="AP15" i="26"/>
  <c r="AV14" i="26"/>
  <c r="AU14" i="26"/>
  <c r="AS14" i="26"/>
  <c r="AR14" i="26"/>
  <c r="AQ14" i="26"/>
  <c r="AP14" i="26"/>
  <c r="AV13" i="26"/>
  <c r="AU13" i="26"/>
  <c r="AS13" i="26"/>
  <c r="AR13" i="26"/>
  <c r="AQ13" i="26"/>
  <c r="AP13" i="26"/>
  <c r="AV12" i="26"/>
  <c r="AU12" i="26"/>
  <c r="AS12" i="26"/>
  <c r="AR12" i="26"/>
  <c r="AQ12" i="26"/>
  <c r="AP12" i="26"/>
  <c r="AV11" i="26"/>
  <c r="AU11" i="26"/>
  <c r="AS11" i="26"/>
  <c r="AR11" i="26"/>
  <c r="AQ11" i="26"/>
  <c r="AP11" i="26"/>
  <c r="AV10" i="26"/>
  <c r="AU10" i="26"/>
  <c r="AS10" i="26"/>
  <c r="AR10" i="26"/>
  <c r="AQ10" i="26"/>
  <c r="AP10" i="26"/>
  <c r="AW19" i="26"/>
  <c r="AV19" i="26"/>
  <c r="AU19" i="26"/>
  <c r="AS19" i="26"/>
  <c r="AR19" i="26"/>
  <c r="AQ19" i="26"/>
  <c r="AT19" i="26" s="1"/>
  <c r="AP19" i="26"/>
  <c r="AV8" i="26"/>
  <c r="AU8" i="26"/>
  <c r="AS8" i="26"/>
  <c r="AR8" i="26"/>
  <c r="AQ8" i="26"/>
  <c r="AP8" i="26"/>
  <c r="AV9" i="26"/>
  <c r="AW9" i="26" s="1"/>
  <c r="AU9" i="26"/>
  <c r="AS9" i="26"/>
  <c r="AR9" i="26"/>
  <c r="AQ9" i="26"/>
  <c r="AP9" i="26"/>
  <c r="AV7" i="26"/>
  <c r="AU7" i="26"/>
  <c r="AS7" i="26"/>
  <c r="AR7" i="26"/>
  <c r="AQ7" i="26"/>
  <c r="AT7" i="26" s="1"/>
  <c r="AP7" i="26"/>
  <c r="AV6" i="26"/>
  <c r="AU6" i="26"/>
  <c r="AS6" i="26"/>
  <c r="AR6" i="26"/>
  <c r="AQ6" i="26"/>
  <c r="AP6" i="26"/>
  <c r="AV5" i="26"/>
  <c r="AU5" i="26"/>
  <c r="AS5" i="26"/>
  <c r="AR5" i="26"/>
  <c r="AW5" i="26" s="1"/>
  <c r="AQ5" i="26"/>
  <c r="AP5" i="26"/>
  <c r="AV4" i="26"/>
  <c r="AU4" i="26"/>
  <c r="AS4" i="26"/>
  <c r="AR4" i="26"/>
  <c r="AQ4" i="26"/>
  <c r="AP4" i="26"/>
  <c r="BY10" i="22"/>
  <c r="BX10" i="22"/>
  <c r="BW10" i="22"/>
  <c r="BU10" i="22"/>
  <c r="BT10" i="22"/>
  <c r="BS10" i="22"/>
  <c r="BR10" i="22"/>
  <c r="BV10" i="22" s="1"/>
  <c r="BQ10" i="22"/>
  <c r="BP10" i="22"/>
  <c r="BY8" i="22"/>
  <c r="BX8" i="22"/>
  <c r="BW8" i="22"/>
  <c r="BU8" i="22"/>
  <c r="BT8" i="22"/>
  <c r="BS8" i="22"/>
  <c r="BR8" i="22"/>
  <c r="BQ8" i="22"/>
  <c r="BP8" i="22"/>
  <c r="BY7" i="22"/>
  <c r="BX7" i="22"/>
  <c r="BW7" i="22"/>
  <c r="BU7" i="22"/>
  <c r="BT7" i="22"/>
  <c r="BS7" i="22"/>
  <c r="BR7" i="22"/>
  <c r="BQ7" i="22"/>
  <c r="BP7" i="22"/>
  <c r="BY6" i="22"/>
  <c r="BX6" i="22"/>
  <c r="BW6" i="22"/>
  <c r="BU6" i="22"/>
  <c r="BT6" i="22"/>
  <c r="BS6" i="22"/>
  <c r="BR6" i="22"/>
  <c r="BQ6" i="22"/>
  <c r="BP6" i="22"/>
  <c r="BY9" i="22"/>
  <c r="BX9" i="22"/>
  <c r="BW9" i="22"/>
  <c r="BU9" i="22"/>
  <c r="BT9" i="22"/>
  <c r="BS9" i="22"/>
  <c r="BR9" i="22"/>
  <c r="BQ9" i="22"/>
  <c r="BP9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0" i="22"/>
  <c r="AW10" i="22"/>
  <c r="AV10" i="22"/>
  <c r="AT10" i="22"/>
  <c r="AS10" i="22"/>
  <c r="AR10" i="22"/>
  <c r="AQ10" i="22"/>
  <c r="AP10" i="22"/>
  <c r="AO10" i="22"/>
  <c r="AX8" i="22"/>
  <c r="AW8" i="22"/>
  <c r="AV8" i="22"/>
  <c r="AT8" i="22"/>
  <c r="AS8" i="22"/>
  <c r="AR8" i="22"/>
  <c r="AQ8" i="22"/>
  <c r="AU8" i="22" s="1"/>
  <c r="AP8" i="22"/>
  <c r="AO8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9" i="22"/>
  <c r="AW9" i="22"/>
  <c r="AV9" i="22"/>
  <c r="AT9" i="22"/>
  <c r="AS9" i="22"/>
  <c r="AR9" i="22"/>
  <c r="AQ9" i="22"/>
  <c r="AP9" i="22"/>
  <c r="AO9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U4" i="22" s="1"/>
  <c r="AP4" i="22"/>
  <c r="AO4" i="22"/>
  <c r="BY18" i="4"/>
  <c r="BX18" i="4"/>
  <c r="BW18" i="4"/>
  <c r="BU18" i="4"/>
  <c r="BT18" i="4"/>
  <c r="BS18" i="4"/>
  <c r="BR18" i="4"/>
  <c r="BQ18" i="4"/>
  <c r="BP18" i="4"/>
  <c r="BY24" i="4"/>
  <c r="BX24" i="4"/>
  <c r="BW24" i="4"/>
  <c r="BU24" i="4"/>
  <c r="BT24" i="4"/>
  <c r="BS24" i="4"/>
  <c r="BR24" i="4"/>
  <c r="BV24" i="4" s="1"/>
  <c r="BQ24" i="4"/>
  <c r="BP24" i="4"/>
  <c r="BY25" i="4"/>
  <c r="BX25" i="4"/>
  <c r="BW25" i="4"/>
  <c r="BU25" i="4"/>
  <c r="BT25" i="4"/>
  <c r="BS25" i="4"/>
  <c r="BR25" i="4"/>
  <c r="BV25" i="4" s="1"/>
  <c r="BQ25" i="4"/>
  <c r="BP25" i="4"/>
  <c r="BY21" i="4"/>
  <c r="BX21" i="4"/>
  <c r="BW21" i="4"/>
  <c r="BU21" i="4"/>
  <c r="BT21" i="4"/>
  <c r="BS21" i="4"/>
  <c r="BR21" i="4"/>
  <c r="BV21" i="4" s="1"/>
  <c r="BZ21" i="4" s="1"/>
  <c r="BQ21" i="4"/>
  <c r="BP21" i="4"/>
  <c r="BY20" i="4"/>
  <c r="BX20" i="4"/>
  <c r="BW20" i="4"/>
  <c r="BU20" i="4"/>
  <c r="BT20" i="4"/>
  <c r="BS20" i="4"/>
  <c r="BR20" i="4"/>
  <c r="BQ20" i="4"/>
  <c r="BP20" i="4"/>
  <c r="BY19" i="4"/>
  <c r="BX19" i="4"/>
  <c r="BW19" i="4"/>
  <c r="BU19" i="4"/>
  <c r="BT19" i="4"/>
  <c r="BS19" i="4"/>
  <c r="BR19" i="4"/>
  <c r="BQ19" i="4"/>
  <c r="BP19" i="4"/>
  <c r="BY23" i="4"/>
  <c r="BX23" i="4"/>
  <c r="BW23" i="4"/>
  <c r="BU23" i="4"/>
  <c r="BT23" i="4"/>
  <c r="BS23" i="4"/>
  <c r="BR23" i="4"/>
  <c r="BV23" i="4" s="1"/>
  <c r="BQ23" i="4"/>
  <c r="BP23" i="4"/>
  <c r="BY11" i="4"/>
  <c r="BX11" i="4"/>
  <c r="BW11" i="4"/>
  <c r="BU11" i="4"/>
  <c r="BT11" i="4"/>
  <c r="BS11" i="4"/>
  <c r="BR11" i="4"/>
  <c r="BQ11" i="4"/>
  <c r="BP11" i="4"/>
  <c r="BY22" i="4"/>
  <c r="BX22" i="4"/>
  <c r="BW22" i="4"/>
  <c r="BU22" i="4"/>
  <c r="BT22" i="4"/>
  <c r="BS22" i="4"/>
  <c r="BR22" i="4"/>
  <c r="BQ22" i="4"/>
  <c r="BP22" i="4"/>
  <c r="BY13" i="4"/>
  <c r="BX13" i="4"/>
  <c r="BW13" i="4"/>
  <c r="BU13" i="4"/>
  <c r="BT13" i="4"/>
  <c r="BS13" i="4"/>
  <c r="BR13" i="4"/>
  <c r="BQ13" i="4"/>
  <c r="BP13" i="4"/>
  <c r="BY12" i="4"/>
  <c r="BX12" i="4"/>
  <c r="BW12" i="4"/>
  <c r="BU12" i="4"/>
  <c r="BT12" i="4"/>
  <c r="BS12" i="4"/>
  <c r="BR12" i="4"/>
  <c r="BQ12" i="4"/>
  <c r="BP12" i="4"/>
  <c r="BY14" i="4"/>
  <c r="BX14" i="4"/>
  <c r="BW14" i="4"/>
  <c r="BU14" i="4"/>
  <c r="BT14" i="4"/>
  <c r="BS14" i="4"/>
  <c r="BR14" i="4"/>
  <c r="BQ14" i="4"/>
  <c r="BP14" i="4"/>
  <c r="BY10" i="4"/>
  <c r="BX10" i="4"/>
  <c r="BW10" i="4"/>
  <c r="BU10" i="4"/>
  <c r="BT10" i="4"/>
  <c r="BS10" i="4"/>
  <c r="BR10" i="4"/>
  <c r="BQ10" i="4"/>
  <c r="BP10" i="4"/>
  <c r="BY8" i="4"/>
  <c r="BX8" i="4"/>
  <c r="BW8" i="4"/>
  <c r="BU8" i="4"/>
  <c r="BT8" i="4"/>
  <c r="BS8" i="4"/>
  <c r="BR8" i="4"/>
  <c r="BQ8" i="4"/>
  <c r="BP8" i="4"/>
  <c r="BY16" i="4"/>
  <c r="BX16" i="4"/>
  <c r="BW16" i="4"/>
  <c r="BU16" i="4"/>
  <c r="BT16" i="4"/>
  <c r="BS16" i="4"/>
  <c r="BR16" i="4"/>
  <c r="BQ16" i="4"/>
  <c r="BP16" i="4"/>
  <c r="BY17" i="4"/>
  <c r="BX17" i="4"/>
  <c r="BW17" i="4"/>
  <c r="BU17" i="4"/>
  <c r="BT17" i="4"/>
  <c r="BS17" i="4"/>
  <c r="BR17" i="4"/>
  <c r="BQ17" i="4"/>
  <c r="BP17" i="4"/>
  <c r="BY6" i="4"/>
  <c r="BX6" i="4"/>
  <c r="BW6" i="4"/>
  <c r="BU6" i="4"/>
  <c r="BT6" i="4"/>
  <c r="BS6" i="4"/>
  <c r="BR6" i="4"/>
  <c r="BQ6" i="4"/>
  <c r="BP6" i="4"/>
  <c r="BY7" i="4"/>
  <c r="BX7" i="4"/>
  <c r="BW7" i="4"/>
  <c r="BU7" i="4"/>
  <c r="BT7" i="4"/>
  <c r="BS7" i="4"/>
  <c r="BR7" i="4"/>
  <c r="BQ7" i="4"/>
  <c r="BP7" i="4"/>
  <c r="BY15" i="4"/>
  <c r="BX15" i="4"/>
  <c r="BW15" i="4"/>
  <c r="BU15" i="4"/>
  <c r="BT15" i="4"/>
  <c r="BS15" i="4"/>
  <c r="BR15" i="4"/>
  <c r="BQ15" i="4"/>
  <c r="BP15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AX18" i="4"/>
  <c r="AW18" i="4"/>
  <c r="AV18" i="4"/>
  <c r="AT18" i="4"/>
  <c r="AS18" i="4"/>
  <c r="AR18" i="4"/>
  <c r="AQ18" i="4"/>
  <c r="AU18" i="4" s="1"/>
  <c r="AP18" i="4"/>
  <c r="AO18" i="4"/>
  <c r="AX24" i="4"/>
  <c r="AW24" i="4"/>
  <c r="AV24" i="4"/>
  <c r="AT24" i="4"/>
  <c r="AS24" i="4"/>
  <c r="AR24" i="4"/>
  <c r="AQ24" i="4"/>
  <c r="AP24" i="4"/>
  <c r="AO24" i="4"/>
  <c r="AX25" i="4"/>
  <c r="AW25" i="4"/>
  <c r="AV25" i="4"/>
  <c r="AT25" i="4"/>
  <c r="AS25" i="4"/>
  <c r="AR25" i="4"/>
  <c r="AQ25" i="4"/>
  <c r="AU25" i="4" s="1"/>
  <c r="AP25" i="4"/>
  <c r="AO25" i="4"/>
  <c r="AX21" i="4"/>
  <c r="AW21" i="4"/>
  <c r="AV21" i="4"/>
  <c r="AT21" i="4"/>
  <c r="AS21" i="4"/>
  <c r="AR21" i="4"/>
  <c r="AQ21" i="4"/>
  <c r="AP21" i="4"/>
  <c r="AO21" i="4"/>
  <c r="AX20" i="4"/>
  <c r="AW20" i="4"/>
  <c r="AV20" i="4"/>
  <c r="AT20" i="4"/>
  <c r="AS20" i="4"/>
  <c r="AR20" i="4"/>
  <c r="AQ20" i="4"/>
  <c r="AP20" i="4"/>
  <c r="AO20" i="4"/>
  <c r="AX19" i="4"/>
  <c r="AW19" i="4"/>
  <c r="AV19" i="4"/>
  <c r="AT19" i="4"/>
  <c r="AS19" i="4"/>
  <c r="AR19" i="4"/>
  <c r="AQ19" i="4"/>
  <c r="AP19" i="4"/>
  <c r="AO19" i="4"/>
  <c r="AX23" i="4"/>
  <c r="AW23" i="4"/>
  <c r="AV23" i="4"/>
  <c r="AT23" i="4"/>
  <c r="AS23" i="4"/>
  <c r="AR23" i="4"/>
  <c r="AQ23" i="4"/>
  <c r="AP23" i="4"/>
  <c r="AO23" i="4"/>
  <c r="AX11" i="4"/>
  <c r="AW11" i="4"/>
  <c r="AV11" i="4"/>
  <c r="AT11" i="4"/>
  <c r="AS11" i="4"/>
  <c r="AR11" i="4"/>
  <c r="AQ11" i="4"/>
  <c r="AP11" i="4"/>
  <c r="AO11" i="4"/>
  <c r="AX22" i="4"/>
  <c r="AW22" i="4"/>
  <c r="AV22" i="4"/>
  <c r="AT22" i="4"/>
  <c r="AS22" i="4"/>
  <c r="AR22" i="4"/>
  <c r="AQ22" i="4"/>
  <c r="AP22" i="4"/>
  <c r="AO22" i="4"/>
  <c r="AX13" i="4"/>
  <c r="AW13" i="4"/>
  <c r="AV13" i="4"/>
  <c r="AT13" i="4"/>
  <c r="AS13" i="4"/>
  <c r="AR13" i="4"/>
  <c r="AQ13" i="4"/>
  <c r="AP13" i="4"/>
  <c r="AO13" i="4"/>
  <c r="AX12" i="4"/>
  <c r="AW12" i="4"/>
  <c r="AV12" i="4"/>
  <c r="AT12" i="4"/>
  <c r="AS12" i="4"/>
  <c r="AR12" i="4"/>
  <c r="AQ12" i="4"/>
  <c r="AP12" i="4"/>
  <c r="AO12" i="4"/>
  <c r="AX14" i="4"/>
  <c r="AW14" i="4"/>
  <c r="AV14" i="4"/>
  <c r="AT14" i="4"/>
  <c r="AS14" i="4"/>
  <c r="AR14" i="4"/>
  <c r="AQ14" i="4"/>
  <c r="AP14" i="4"/>
  <c r="AO14" i="4"/>
  <c r="AX10" i="4"/>
  <c r="AW10" i="4"/>
  <c r="AV10" i="4"/>
  <c r="AT10" i="4"/>
  <c r="AS10" i="4"/>
  <c r="AR10" i="4"/>
  <c r="AQ10" i="4"/>
  <c r="AP10" i="4"/>
  <c r="AO10" i="4"/>
  <c r="AX8" i="4"/>
  <c r="AW8" i="4"/>
  <c r="AV8" i="4"/>
  <c r="AT8" i="4"/>
  <c r="AS8" i="4"/>
  <c r="AR8" i="4"/>
  <c r="AQ8" i="4"/>
  <c r="AP8" i="4"/>
  <c r="AO8" i="4"/>
  <c r="AX16" i="4"/>
  <c r="AW16" i="4"/>
  <c r="AV16" i="4"/>
  <c r="AT16" i="4"/>
  <c r="AS16" i="4"/>
  <c r="AR16" i="4"/>
  <c r="AQ16" i="4"/>
  <c r="AP16" i="4"/>
  <c r="AO16" i="4"/>
  <c r="AX17" i="4"/>
  <c r="AW17" i="4"/>
  <c r="AV17" i="4"/>
  <c r="AT17" i="4"/>
  <c r="AS17" i="4"/>
  <c r="AR17" i="4"/>
  <c r="AQ17" i="4"/>
  <c r="AP17" i="4"/>
  <c r="AO17" i="4"/>
  <c r="AX6" i="4"/>
  <c r="AW6" i="4"/>
  <c r="AV6" i="4"/>
  <c r="AT6" i="4"/>
  <c r="AS6" i="4"/>
  <c r="AR6" i="4"/>
  <c r="AQ6" i="4"/>
  <c r="AP6" i="4"/>
  <c r="AO6" i="4"/>
  <c r="AX7" i="4"/>
  <c r="AW7" i="4"/>
  <c r="AV7" i="4"/>
  <c r="AT7" i="4"/>
  <c r="AS7" i="4"/>
  <c r="AR7" i="4"/>
  <c r="AQ7" i="4"/>
  <c r="AP7" i="4"/>
  <c r="AO7" i="4"/>
  <c r="AX15" i="4"/>
  <c r="AW15" i="4"/>
  <c r="AV15" i="4"/>
  <c r="AT15" i="4"/>
  <c r="AS15" i="4"/>
  <c r="AR15" i="4"/>
  <c r="AQ15" i="4"/>
  <c r="AP15" i="4"/>
  <c r="AO15" i="4"/>
  <c r="AX5" i="4"/>
  <c r="AW5" i="4"/>
  <c r="AV5" i="4"/>
  <c r="AT5" i="4"/>
  <c r="AS5" i="4"/>
  <c r="AR5" i="4"/>
  <c r="AQ5" i="4"/>
  <c r="AU5" i="4" s="1"/>
  <c r="AP5" i="4"/>
  <c r="AO5" i="4"/>
  <c r="AX4" i="4"/>
  <c r="AW4" i="4"/>
  <c r="AV4" i="4"/>
  <c r="AT4" i="4"/>
  <c r="AS4" i="4"/>
  <c r="AR4" i="4"/>
  <c r="AQ4" i="4"/>
  <c r="AP4" i="4"/>
  <c r="AO4" i="4"/>
  <c r="OZ33" i="21"/>
  <c r="OY33" i="21"/>
  <c r="OW33" i="21"/>
  <c r="OV33" i="21"/>
  <c r="OU33" i="21"/>
  <c r="OT33" i="21"/>
  <c r="OZ32" i="21"/>
  <c r="OY32" i="21"/>
  <c r="OW32" i="21"/>
  <c r="OV32" i="21"/>
  <c r="OU32" i="21"/>
  <c r="OT32" i="21"/>
  <c r="OZ31" i="21"/>
  <c r="OY31" i="21"/>
  <c r="OW31" i="21"/>
  <c r="OV31" i="21"/>
  <c r="OU31" i="21"/>
  <c r="OT31" i="21"/>
  <c r="OZ30" i="21"/>
  <c r="OY30" i="21"/>
  <c r="OW30" i="21"/>
  <c r="OV30" i="21"/>
  <c r="OU30" i="21"/>
  <c r="OT30" i="21"/>
  <c r="OZ29" i="21"/>
  <c r="OY29" i="21"/>
  <c r="OW29" i="21"/>
  <c r="OV29" i="21"/>
  <c r="OU29" i="21"/>
  <c r="OT29" i="21"/>
  <c r="OZ27" i="21"/>
  <c r="OY27" i="21"/>
  <c r="OW27" i="21"/>
  <c r="OV27" i="21"/>
  <c r="OU27" i="21"/>
  <c r="OT27" i="21"/>
  <c r="OZ28" i="21"/>
  <c r="OY28" i="21"/>
  <c r="OW28" i="21"/>
  <c r="OV28" i="21"/>
  <c r="OU28" i="21"/>
  <c r="OT28" i="21"/>
  <c r="OZ25" i="21"/>
  <c r="OY25" i="21"/>
  <c r="OW25" i="21"/>
  <c r="OV25" i="21"/>
  <c r="OU25" i="21"/>
  <c r="OT25" i="21"/>
  <c r="OZ23" i="21"/>
  <c r="OY23" i="21"/>
  <c r="OW23" i="21"/>
  <c r="OV23" i="21"/>
  <c r="OU23" i="21"/>
  <c r="OT23" i="21"/>
  <c r="OZ22" i="21"/>
  <c r="OY22" i="21"/>
  <c r="OW22" i="21"/>
  <c r="OV22" i="21"/>
  <c r="OU22" i="21"/>
  <c r="OT22" i="21"/>
  <c r="OZ21" i="21"/>
  <c r="OY21" i="21"/>
  <c r="OW21" i="21"/>
  <c r="OV21" i="21"/>
  <c r="OU21" i="21"/>
  <c r="OT21" i="21"/>
  <c r="OZ20" i="21"/>
  <c r="OY20" i="21"/>
  <c r="OW20" i="21"/>
  <c r="OV20" i="21"/>
  <c r="OU20" i="21"/>
  <c r="OT20" i="21"/>
  <c r="OZ19" i="21"/>
  <c r="OY19" i="21"/>
  <c r="OW19" i="21"/>
  <c r="OV19" i="21"/>
  <c r="OU19" i="21"/>
  <c r="OT19" i="21"/>
  <c r="OZ18" i="21"/>
  <c r="OY18" i="21"/>
  <c r="OW18" i="21"/>
  <c r="OV18" i="21"/>
  <c r="OU18" i="21"/>
  <c r="OT18" i="21"/>
  <c r="OZ16" i="21"/>
  <c r="OY16" i="21"/>
  <c r="OW16" i="21"/>
  <c r="OV16" i="21"/>
  <c r="OU16" i="21"/>
  <c r="OT16" i="21"/>
  <c r="OZ17" i="21"/>
  <c r="OY17" i="21"/>
  <c r="OW17" i="21"/>
  <c r="OV17" i="21"/>
  <c r="OU17" i="21"/>
  <c r="OT17" i="21"/>
  <c r="OZ15" i="21"/>
  <c r="OY15" i="21"/>
  <c r="OW15" i="21"/>
  <c r="OV15" i="21"/>
  <c r="OU15" i="21"/>
  <c r="OT15" i="21"/>
  <c r="OZ26" i="21"/>
  <c r="OY26" i="21"/>
  <c r="OW26" i="21"/>
  <c r="OV26" i="21"/>
  <c r="OU26" i="21"/>
  <c r="OT26" i="21"/>
  <c r="OZ13" i="21"/>
  <c r="OY13" i="21"/>
  <c r="OW13" i="21"/>
  <c r="OV13" i="21"/>
  <c r="OU13" i="21"/>
  <c r="OT13" i="21"/>
  <c r="OZ12" i="21"/>
  <c r="OY12" i="21"/>
  <c r="OW12" i="21"/>
  <c r="OV12" i="21"/>
  <c r="OU12" i="21"/>
  <c r="OT12" i="21"/>
  <c r="OZ14" i="21"/>
  <c r="OY14" i="21"/>
  <c r="OW14" i="21"/>
  <c r="OV14" i="21"/>
  <c r="OU14" i="21"/>
  <c r="OT14" i="21"/>
  <c r="OZ11" i="21"/>
  <c r="OY11" i="21"/>
  <c r="OW11" i="21"/>
  <c r="OV11" i="21"/>
  <c r="OU11" i="21"/>
  <c r="OT11" i="21"/>
  <c r="OZ10" i="21"/>
  <c r="OY10" i="21"/>
  <c r="OW10" i="21"/>
  <c r="OV10" i="21"/>
  <c r="OU10" i="21"/>
  <c r="OT10" i="21"/>
  <c r="OZ8" i="21"/>
  <c r="OY8" i="21"/>
  <c r="OW8" i="21"/>
  <c r="OV8" i="21"/>
  <c r="OU8" i="21"/>
  <c r="OT8" i="21"/>
  <c r="OZ9" i="21"/>
  <c r="OY9" i="21"/>
  <c r="OW9" i="21"/>
  <c r="OV9" i="21"/>
  <c r="OU9" i="21"/>
  <c r="OT9" i="21"/>
  <c r="OZ5" i="21"/>
  <c r="OY5" i="21"/>
  <c r="OW5" i="21"/>
  <c r="OV5" i="21"/>
  <c r="OU5" i="21"/>
  <c r="OT5" i="21"/>
  <c r="OZ6" i="21"/>
  <c r="OY6" i="21"/>
  <c r="OW6" i="21"/>
  <c r="OV6" i="21"/>
  <c r="OU6" i="21"/>
  <c r="OT6" i="21"/>
  <c r="OZ7" i="21"/>
  <c r="OY7" i="21"/>
  <c r="OW7" i="21"/>
  <c r="OV7" i="21"/>
  <c r="OU7" i="21"/>
  <c r="OT7" i="21"/>
  <c r="OZ4" i="21"/>
  <c r="OY4" i="21"/>
  <c r="OW4" i="21"/>
  <c r="OV4" i="21"/>
  <c r="OU4" i="21"/>
  <c r="OT4" i="21"/>
  <c r="NX33" i="21"/>
  <c r="NW33" i="21"/>
  <c r="NU33" i="21"/>
  <c r="NT33" i="21"/>
  <c r="NS33" i="21"/>
  <c r="NR33" i="21"/>
  <c r="NX32" i="21"/>
  <c r="NW32" i="21"/>
  <c r="NU32" i="21"/>
  <c r="NT32" i="21"/>
  <c r="NS32" i="21"/>
  <c r="NR32" i="21"/>
  <c r="NX31" i="21"/>
  <c r="NW31" i="21"/>
  <c r="NU31" i="21"/>
  <c r="NT31" i="21"/>
  <c r="NS31" i="21"/>
  <c r="NR31" i="21"/>
  <c r="NX30" i="21"/>
  <c r="NW30" i="21"/>
  <c r="NU30" i="21"/>
  <c r="NT30" i="21"/>
  <c r="NS30" i="21"/>
  <c r="NR30" i="21"/>
  <c r="NX29" i="21"/>
  <c r="NW29" i="21"/>
  <c r="NU29" i="21"/>
  <c r="NT29" i="21"/>
  <c r="NS29" i="21"/>
  <c r="NR29" i="21"/>
  <c r="NX27" i="21"/>
  <c r="NW27" i="21"/>
  <c r="NU27" i="21"/>
  <c r="NT27" i="21"/>
  <c r="NS27" i="21"/>
  <c r="NR27" i="21"/>
  <c r="NX28" i="21"/>
  <c r="NW28" i="21"/>
  <c r="NU28" i="21"/>
  <c r="NT28" i="21"/>
  <c r="NS28" i="21"/>
  <c r="NR28" i="21"/>
  <c r="NX25" i="21"/>
  <c r="NW25" i="21"/>
  <c r="NU25" i="21"/>
  <c r="NT25" i="21"/>
  <c r="NS25" i="21"/>
  <c r="NR25" i="21"/>
  <c r="NX23" i="21"/>
  <c r="NW23" i="21"/>
  <c r="NU23" i="21"/>
  <c r="NT23" i="21"/>
  <c r="NS23" i="21"/>
  <c r="NR23" i="21"/>
  <c r="NX22" i="21"/>
  <c r="NW22" i="21"/>
  <c r="NU22" i="21"/>
  <c r="NT22" i="21"/>
  <c r="NS22" i="21"/>
  <c r="NR22" i="21"/>
  <c r="NX21" i="21"/>
  <c r="NW21" i="21"/>
  <c r="NU21" i="21"/>
  <c r="NT21" i="21"/>
  <c r="NS21" i="21"/>
  <c r="NR21" i="21"/>
  <c r="NX20" i="21"/>
  <c r="NW20" i="21"/>
  <c r="NU20" i="21"/>
  <c r="NT20" i="21"/>
  <c r="NS20" i="21"/>
  <c r="NR20" i="21"/>
  <c r="NX19" i="21"/>
  <c r="NW19" i="21"/>
  <c r="NU19" i="21"/>
  <c r="NT19" i="21"/>
  <c r="NS19" i="21"/>
  <c r="NR19" i="21"/>
  <c r="NX18" i="21"/>
  <c r="NW18" i="21"/>
  <c r="NU18" i="21"/>
  <c r="NT18" i="21"/>
  <c r="NS18" i="21"/>
  <c r="NR18" i="21"/>
  <c r="NX16" i="21"/>
  <c r="NW16" i="21"/>
  <c r="NU16" i="21"/>
  <c r="NT16" i="21"/>
  <c r="NS16" i="21"/>
  <c r="NR16" i="21"/>
  <c r="NX17" i="21"/>
  <c r="NW17" i="21"/>
  <c r="NU17" i="21"/>
  <c r="NT17" i="21"/>
  <c r="NS17" i="21"/>
  <c r="NR17" i="21"/>
  <c r="NX15" i="21"/>
  <c r="NW15" i="21"/>
  <c r="NU15" i="21"/>
  <c r="NT15" i="21"/>
  <c r="NS15" i="21"/>
  <c r="NR15" i="21"/>
  <c r="NX26" i="21"/>
  <c r="NW26" i="21"/>
  <c r="NU26" i="21"/>
  <c r="NT26" i="21"/>
  <c r="NS26" i="21"/>
  <c r="NR26" i="21"/>
  <c r="NX13" i="21"/>
  <c r="NW13" i="21"/>
  <c r="NU13" i="21"/>
  <c r="NT13" i="21"/>
  <c r="NS13" i="21"/>
  <c r="NR13" i="21"/>
  <c r="NX12" i="21"/>
  <c r="NW12" i="21"/>
  <c r="NU12" i="21"/>
  <c r="NT12" i="21"/>
  <c r="NS12" i="21"/>
  <c r="NR12" i="21"/>
  <c r="NX14" i="21"/>
  <c r="NW14" i="21"/>
  <c r="NU14" i="21"/>
  <c r="NT14" i="21"/>
  <c r="NS14" i="21"/>
  <c r="NR14" i="21"/>
  <c r="NX11" i="21"/>
  <c r="NW11" i="21"/>
  <c r="NU11" i="21"/>
  <c r="NT11" i="21"/>
  <c r="NS11" i="21"/>
  <c r="NR11" i="21"/>
  <c r="NX10" i="21"/>
  <c r="NW10" i="21"/>
  <c r="NU10" i="21"/>
  <c r="NT10" i="21"/>
  <c r="NS10" i="21"/>
  <c r="NR10" i="21"/>
  <c r="NX8" i="21"/>
  <c r="NW8" i="21"/>
  <c r="NU8" i="21"/>
  <c r="NT8" i="21"/>
  <c r="NS8" i="21"/>
  <c r="NR8" i="21"/>
  <c r="NX9" i="21"/>
  <c r="NW9" i="21"/>
  <c r="NU9" i="21"/>
  <c r="NT9" i="21"/>
  <c r="NS9" i="21"/>
  <c r="NR9" i="21"/>
  <c r="NX5" i="21"/>
  <c r="NW5" i="21"/>
  <c r="NU5" i="21"/>
  <c r="NT5" i="21"/>
  <c r="NS5" i="21"/>
  <c r="NR5" i="21"/>
  <c r="NX6" i="21"/>
  <c r="NW6" i="21"/>
  <c r="NU6" i="21"/>
  <c r="NT6" i="21"/>
  <c r="NS6" i="21"/>
  <c r="NR6" i="21"/>
  <c r="NX7" i="21"/>
  <c r="NW7" i="21"/>
  <c r="NU7" i="21"/>
  <c r="NT7" i="21"/>
  <c r="NS7" i="21"/>
  <c r="NR7" i="21"/>
  <c r="NX4" i="21"/>
  <c r="NW4" i="21"/>
  <c r="NU4" i="21"/>
  <c r="NT4" i="21"/>
  <c r="NS4" i="21"/>
  <c r="NR4" i="21"/>
  <c r="MV33" i="21"/>
  <c r="MU33" i="21"/>
  <c r="MS33" i="21"/>
  <c r="MR33" i="21"/>
  <c r="MQ33" i="21"/>
  <c r="MP33" i="21"/>
  <c r="MV32" i="21"/>
  <c r="MU32" i="21"/>
  <c r="MS32" i="21"/>
  <c r="MR32" i="21"/>
  <c r="MQ32" i="21"/>
  <c r="MP32" i="21"/>
  <c r="MV31" i="21"/>
  <c r="MU31" i="21"/>
  <c r="MS31" i="21"/>
  <c r="MR31" i="21"/>
  <c r="MQ31" i="21"/>
  <c r="MP31" i="21"/>
  <c r="MV30" i="21"/>
  <c r="MU30" i="21"/>
  <c r="MS30" i="21"/>
  <c r="MR30" i="21"/>
  <c r="MQ30" i="21"/>
  <c r="MP30" i="21"/>
  <c r="MV29" i="21"/>
  <c r="MU29" i="21"/>
  <c r="MS29" i="21"/>
  <c r="MR29" i="21"/>
  <c r="MQ29" i="21"/>
  <c r="MP29" i="21"/>
  <c r="MV27" i="21"/>
  <c r="MU27" i="21"/>
  <c r="MS27" i="21"/>
  <c r="MR27" i="21"/>
  <c r="MQ27" i="21"/>
  <c r="MP27" i="21"/>
  <c r="MV28" i="21"/>
  <c r="MU28" i="21"/>
  <c r="MS28" i="21"/>
  <c r="MR28" i="21"/>
  <c r="MQ28" i="21"/>
  <c r="MP28" i="21"/>
  <c r="MV25" i="21"/>
  <c r="MU25" i="21"/>
  <c r="MS25" i="21"/>
  <c r="MR25" i="21"/>
  <c r="MQ25" i="21"/>
  <c r="MP25" i="21"/>
  <c r="MV23" i="21"/>
  <c r="MU23" i="21"/>
  <c r="MS23" i="21"/>
  <c r="MR23" i="21"/>
  <c r="MQ23" i="21"/>
  <c r="MP23" i="21"/>
  <c r="MV22" i="21"/>
  <c r="MU22" i="21"/>
  <c r="MS22" i="21"/>
  <c r="MR22" i="21"/>
  <c r="MQ22" i="21"/>
  <c r="MP22" i="21"/>
  <c r="MV21" i="21"/>
  <c r="MU21" i="21"/>
  <c r="MS21" i="21"/>
  <c r="MR21" i="21"/>
  <c r="MQ21" i="21"/>
  <c r="MP21" i="21"/>
  <c r="MV20" i="21"/>
  <c r="MU20" i="21"/>
  <c r="MS20" i="21"/>
  <c r="MR20" i="21"/>
  <c r="MQ20" i="21"/>
  <c r="MP20" i="21"/>
  <c r="MV19" i="21"/>
  <c r="MU19" i="21"/>
  <c r="MS19" i="21"/>
  <c r="MR19" i="21"/>
  <c r="MQ19" i="21"/>
  <c r="MP19" i="21"/>
  <c r="MV18" i="21"/>
  <c r="MU18" i="21"/>
  <c r="MS18" i="21"/>
  <c r="MR18" i="21"/>
  <c r="MQ18" i="21"/>
  <c r="MP18" i="21"/>
  <c r="MV16" i="21"/>
  <c r="MU16" i="21"/>
  <c r="MS16" i="21"/>
  <c r="MR16" i="21"/>
  <c r="MQ16" i="21"/>
  <c r="MP16" i="21"/>
  <c r="MV17" i="21"/>
  <c r="MU17" i="21"/>
  <c r="MS17" i="21"/>
  <c r="MR17" i="21"/>
  <c r="MQ17" i="21"/>
  <c r="MP17" i="21"/>
  <c r="MV15" i="21"/>
  <c r="MU15" i="21"/>
  <c r="MS15" i="21"/>
  <c r="MR15" i="21"/>
  <c r="MQ15" i="21"/>
  <c r="MP15" i="21"/>
  <c r="MV26" i="21"/>
  <c r="MU26" i="21"/>
  <c r="MS26" i="21"/>
  <c r="MR26" i="21"/>
  <c r="MQ26" i="21"/>
  <c r="MP26" i="21"/>
  <c r="MV13" i="21"/>
  <c r="MU13" i="21"/>
  <c r="MS13" i="21"/>
  <c r="MR13" i="21"/>
  <c r="MQ13" i="21"/>
  <c r="MP13" i="21"/>
  <c r="MV12" i="21"/>
  <c r="MU12" i="21"/>
  <c r="MS12" i="21"/>
  <c r="MR12" i="21"/>
  <c r="MQ12" i="21"/>
  <c r="MP12" i="21"/>
  <c r="MV14" i="21"/>
  <c r="MU14" i="21"/>
  <c r="MS14" i="21"/>
  <c r="MR14" i="21"/>
  <c r="MQ14" i="21"/>
  <c r="MP14" i="21"/>
  <c r="MV11" i="21"/>
  <c r="MU11" i="21"/>
  <c r="MS11" i="21"/>
  <c r="MR11" i="21"/>
  <c r="MQ11" i="21"/>
  <c r="MP11" i="21"/>
  <c r="MV10" i="21"/>
  <c r="MU10" i="21"/>
  <c r="MS10" i="21"/>
  <c r="MR10" i="21"/>
  <c r="MQ10" i="21"/>
  <c r="MP10" i="21"/>
  <c r="MV8" i="21"/>
  <c r="MU8" i="21"/>
  <c r="MS8" i="21"/>
  <c r="MR8" i="21"/>
  <c r="MQ8" i="21"/>
  <c r="MP8" i="21"/>
  <c r="MV9" i="21"/>
  <c r="MU9" i="21"/>
  <c r="MS9" i="21"/>
  <c r="MR9" i="21"/>
  <c r="MQ9" i="21"/>
  <c r="MP9" i="21"/>
  <c r="MV5" i="21"/>
  <c r="MU5" i="21"/>
  <c r="MS5" i="21"/>
  <c r="MR5" i="21"/>
  <c r="MQ5" i="21"/>
  <c r="MP5" i="21"/>
  <c r="MV6" i="21"/>
  <c r="MU6" i="21"/>
  <c r="MS6" i="21"/>
  <c r="MR6" i="21"/>
  <c r="MQ6" i="21"/>
  <c r="MP6" i="21"/>
  <c r="MV7" i="21"/>
  <c r="MU7" i="21"/>
  <c r="MS7" i="21"/>
  <c r="MR7" i="21"/>
  <c r="MQ7" i="21"/>
  <c r="MP7" i="21"/>
  <c r="MV4" i="21"/>
  <c r="MU4" i="21"/>
  <c r="MS4" i="21"/>
  <c r="MR4" i="21"/>
  <c r="MQ4" i="21"/>
  <c r="MP4" i="21"/>
  <c r="LT33" i="21"/>
  <c r="LS33" i="21"/>
  <c r="LQ33" i="21"/>
  <c r="LP33" i="21"/>
  <c r="LO33" i="21"/>
  <c r="LN33" i="21"/>
  <c r="LT32" i="21"/>
  <c r="LS32" i="21"/>
  <c r="LQ32" i="21"/>
  <c r="LP32" i="21"/>
  <c r="LO32" i="21"/>
  <c r="LN32" i="21"/>
  <c r="LT31" i="21"/>
  <c r="LS31" i="21"/>
  <c r="LQ31" i="21"/>
  <c r="LP31" i="21"/>
  <c r="LO31" i="21"/>
  <c r="LN31" i="21"/>
  <c r="LT30" i="21"/>
  <c r="LS30" i="21"/>
  <c r="LQ30" i="21"/>
  <c r="LP30" i="21"/>
  <c r="LO30" i="21"/>
  <c r="LN30" i="21"/>
  <c r="LT29" i="21"/>
  <c r="LS29" i="21"/>
  <c r="LQ29" i="21"/>
  <c r="LP29" i="21"/>
  <c r="LO29" i="21"/>
  <c r="LN29" i="21"/>
  <c r="LT27" i="21"/>
  <c r="LS27" i="21"/>
  <c r="LQ27" i="21"/>
  <c r="LP27" i="21"/>
  <c r="LO27" i="21"/>
  <c r="LN27" i="21"/>
  <c r="LT28" i="21"/>
  <c r="LS28" i="21"/>
  <c r="LQ28" i="21"/>
  <c r="LP28" i="21"/>
  <c r="LO28" i="21"/>
  <c r="LN28" i="21"/>
  <c r="LT25" i="21"/>
  <c r="LS25" i="21"/>
  <c r="LQ25" i="21"/>
  <c r="LP25" i="21"/>
  <c r="LO25" i="21"/>
  <c r="LN25" i="21"/>
  <c r="LT23" i="21"/>
  <c r="LS23" i="21"/>
  <c r="LQ23" i="21"/>
  <c r="LP23" i="21"/>
  <c r="LO23" i="21"/>
  <c r="LN23" i="21"/>
  <c r="LT22" i="21"/>
  <c r="LS22" i="21"/>
  <c r="LQ22" i="21"/>
  <c r="LP22" i="21"/>
  <c r="LO22" i="21"/>
  <c r="LN22" i="21"/>
  <c r="LT21" i="21"/>
  <c r="LS21" i="21"/>
  <c r="LQ21" i="21"/>
  <c r="LP21" i="21"/>
  <c r="LO21" i="21"/>
  <c r="LN21" i="21"/>
  <c r="LT20" i="21"/>
  <c r="LS20" i="21"/>
  <c r="LQ20" i="21"/>
  <c r="LP20" i="21"/>
  <c r="LO20" i="21"/>
  <c r="LN20" i="21"/>
  <c r="LT19" i="21"/>
  <c r="LS19" i="21"/>
  <c r="LQ19" i="21"/>
  <c r="LP19" i="21"/>
  <c r="LO19" i="21"/>
  <c r="LN19" i="21"/>
  <c r="LT18" i="21"/>
  <c r="LS18" i="21"/>
  <c r="LQ18" i="21"/>
  <c r="LP18" i="21"/>
  <c r="LO18" i="21"/>
  <c r="LN18" i="21"/>
  <c r="LT16" i="21"/>
  <c r="LS16" i="21"/>
  <c r="LQ16" i="21"/>
  <c r="LP16" i="21"/>
  <c r="LO16" i="21"/>
  <c r="LN16" i="21"/>
  <c r="LT17" i="21"/>
  <c r="LS17" i="21"/>
  <c r="LQ17" i="21"/>
  <c r="LP17" i="21"/>
  <c r="LO17" i="21"/>
  <c r="LN17" i="21"/>
  <c r="LT15" i="21"/>
  <c r="LS15" i="21"/>
  <c r="LQ15" i="21"/>
  <c r="LP15" i="21"/>
  <c r="LO15" i="21"/>
  <c r="LN15" i="21"/>
  <c r="LT26" i="21"/>
  <c r="LS26" i="21"/>
  <c r="LQ26" i="21"/>
  <c r="LP26" i="21"/>
  <c r="LO26" i="21"/>
  <c r="LN26" i="21"/>
  <c r="LT13" i="21"/>
  <c r="LS13" i="21"/>
  <c r="LQ13" i="21"/>
  <c r="LP13" i="21"/>
  <c r="LO13" i="21"/>
  <c r="LN13" i="21"/>
  <c r="LT12" i="21"/>
  <c r="LS12" i="21"/>
  <c r="LQ12" i="21"/>
  <c r="LP12" i="21"/>
  <c r="LO12" i="21"/>
  <c r="LN12" i="21"/>
  <c r="LT14" i="21"/>
  <c r="LS14" i="21"/>
  <c r="LQ14" i="21"/>
  <c r="LP14" i="21"/>
  <c r="LO14" i="21"/>
  <c r="LN14" i="21"/>
  <c r="LT11" i="21"/>
  <c r="LS11" i="21"/>
  <c r="LQ11" i="21"/>
  <c r="LP11" i="21"/>
  <c r="LO11" i="21"/>
  <c r="LN11" i="21"/>
  <c r="LT10" i="21"/>
  <c r="LS10" i="21"/>
  <c r="LQ10" i="21"/>
  <c r="LP10" i="21"/>
  <c r="LO10" i="21"/>
  <c r="LN10" i="21"/>
  <c r="LT8" i="21"/>
  <c r="LS8" i="21"/>
  <c r="LQ8" i="21"/>
  <c r="LP8" i="21"/>
  <c r="LO8" i="21"/>
  <c r="LN8" i="21"/>
  <c r="LT9" i="21"/>
  <c r="LS9" i="21"/>
  <c r="LQ9" i="21"/>
  <c r="LP9" i="21"/>
  <c r="LO9" i="21"/>
  <c r="LN9" i="21"/>
  <c r="LT5" i="21"/>
  <c r="LS5" i="21"/>
  <c r="LQ5" i="21"/>
  <c r="LP5" i="21"/>
  <c r="LO5" i="21"/>
  <c r="LN5" i="21"/>
  <c r="LT6" i="21"/>
  <c r="LS6" i="21"/>
  <c r="LQ6" i="21"/>
  <c r="LP6" i="21"/>
  <c r="LO6" i="21"/>
  <c r="LN6" i="21"/>
  <c r="LT7" i="21"/>
  <c r="LS7" i="21"/>
  <c r="LQ7" i="21"/>
  <c r="LP7" i="21"/>
  <c r="LO7" i="21"/>
  <c r="LN7" i="21"/>
  <c r="LT4" i="21"/>
  <c r="LS4" i="21"/>
  <c r="LQ4" i="21"/>
  <c r="LP4" i="21"/>
  <c r="LO4" i="21"/>
  <c r="LN4" i="21"/>
  <c r="KR33" i="21"/>
  <c r="KQ33" i="21"/>
  <c r="KO33" i="21"/>
  <c r="KN33" i="21"/>
  <c r="KM33" i="21"/>
  <c r="KL33" i="21"/>
  <c r="KR32" i="21"/>
  <c r="KQ32" i="21"/>
  <c r="KO32" i="21"/>
  <c r="KN32" i="21"/>
  <c r="KM32" i="21"/>
  <c r="KL32" i="21"/>
  <c r="KR31" i="21"/>
  <c r="KQ31" i="21"/>
  <c r="KO31" i="21"/>
  <c r="KN31" i="21"/>
  <c r="KM31" i="21"/>
  <c r="KL31" i="21"/>
  <c r="KR30" i="21"/>
  <c r="KQ30" i="21"/>
  <c r="KO30" i="21"/>
  <c r="KN30" i="21"/>
  <c r="KM30" i="21"/>
  <c r="KL30" i="21"/>
  <c r="KR29" i="21"/>
  <c r="KQ29" i="21"/>
  <c r="KO29" i="21"/>
  <c r="KN29" i="21"/>
  <c r="KM29" i="21"/>
  <c r="KL29" i="21"/>
  <c r="KR27" i="21"/>
  <c r="KQ27" i="21"/>
  <c r="KO27" i="21"/>
  <c r="KN27" i="21"/>
  <c r="KM27" i="21"/>
  <c r="KL27" i="21"/>
  <c r="KR28" i="21"/>
  <c r="KQ28" i="21"/>
  <c r="KO28" i="21"/>
  <c r="KN28" i="21"/>
  <c r="KM28" i="21"/>
  <c r="KL28" i="21"/>
  <c r="KR25" i="21"/>
  <c r="KQ25" i="21"/>
  <c r="KO25" i="21"/>
  <c r="KN25" i="21"/>
  <c r="KM25" i="21"/>
  <c r="KL25" i="21"/>
  <c r="KR23" i="21"/>
  <c r="KQ23" i="21"/>
  <c r="KO23" i="21"/>
  <c r="KN23" i="21"/>
  <c r="KM23" i="21"/>
  <c r="KL23" i="21"/>
  <c r="KR22" i="21"/>
  <c r="KQ22" i="21"/>
  <c r="KO22" i="21"/>
  <c r="KN22" i="21"/>
  <c r="KM22" i="21"/>
  <c r="KL22" i="21"/>
  <c r="KR21" i="21"/>
  <c r="KQ21" i="21"/>
  <c r="KO21" i="21"/>
  <c r="KN21" i="21"/>
  <c r="KM21" i="21"/>
  <c r="KL21" i="21"/>
  <c r="KR20" i="21"/>
  <c r="KQ20" i="21"/>
  <c r="KO20" i="21"/>
  <c r="KN20" i="21"/>
  <c r="KM20" i="21"/>
  <c r="KL20" i="21"/>
  <c r="KR19" i="21"/>
  <c r="KQ19" i="21"/>
  <c r="KO19" i="21"/>
  <c r="KN19" i="21"/>
  <c r="KM19" i="21"/>
  <c r="KL19" i="21"/>
  <c r="KR18" i="21"/>
  <c r="KQ18" i="21"/>
  <c r="KO18" i="21"/>
  <c r="KN18" i="21"/>
  <c r="KM18" i="21"/>
  <c r="KL18" i="21"/>
  <c r="KR16" i="21"/>
  <c r="KQ16" i="21"/>
  <c r="KO16" i="21"/>
  <c r="KN16" i="21"/>
  <c r="KM16" i="21"/>
  <c r="KL16" i="21"/>
  <c r="KR17" i="21"/>
  <c r="KQ17" i="21"/>
  <c r="KO17" i="21"/>
  <c r="KN17" i="21"/>
  <c r="KM17" i="21"/>
  <c r="KL17" i="21"/>
  <c r="KR15" i="21"/>
  <c r="KQ15" i="21"/>
  <c r="KO15" i="21"/>
  <c r="KN15" i="21"/>
  <c r="KM15" i="21"/>
  <c r="KL15" i="21"/>
  <c r="KR26" i="21"/>
  <c r="KQ26" i="21"/>
  <c r="KO26" i="21"/>
  <c r="KN26" i="21"/>
  <c r="KM26" i="21"/>
  <c r="KL26" i="21"/>
  <c r="KR13" i="21"/>
  <c r="KQ13" i="21"/>
  <c r="KO13" i="21"/>
  <c r="KN13" i="21"/>
  <c r="KM13" i="21"/>
  <c r="KL13" i="21"/>
  <c r="KR12" i="21"/>
  <c r="KQ12" i="21"/>
  <c r="KO12" i="21"/>
  <c r="KN12" i="21"/>
  <c r="KM12" i="21"/>
  <c r="KL12" i="21"/>
  <c r="KR14" i="21"/>
  <c r="KQ14" i="21"/>
  <c r="KO14" i="21"/>
  <c r="KN14" i="21"/>
  <c r="KM14" i="21"/>
  <c r="KL14" i="21"/>
  <c r="KR11" i="21"/>
  <c r="KQ11" i="21"/>
  <c r="KO11" i="21"/>
  <c r="KN11" i="21"/>
  <c r="KM11" i="21"/>
  <c r="KL11" i="21"/>
  <c r="KR10" i="21"/>
  <c r="KQ10" i="21"/>
  <c r="KO10" i="21"/>
  <c r="KN10" i="21"/>
  <c r="KM10" i="21"/>
  <c r="KL10" i="21"/>
  <c r="KR8" i="21"/>
  <c r="KQ8" i="21"/>
  <c r="KO8" i="21"/>
  <c r="KN8" i="21"/>
  <c r="KM8" i="21"/>
  <c r="KL8" i="21"/>
  <c r="KR9" i="21"/>
  <c r="KQ9" i="21"/>
  <c r="KO9" i="21"/>
  <c r="KN9" i="21"/>
  <c r="KM9" i="21"/>
  <c r="KL9" i="21"/>
  <c r="KR5" i="21"/>
  <c r="KQ5" i="21"/>
  <c r="KO5" i="21"/>
  <c r="KN5" i="21"/>
  <c r="KM5" i="21"/>
  <c r="KL5" i="21"/>
  <c r="KR6" i="21"/>
  <c r="KQ6" i="21"/>
  <c r="KO6" i="21"/>
  <c r="KN6" i="21"/>
  <c r="KM6" i="21"/>
  <c r="KL6" i="21"/>
  <c r="KR7" i="21"/>
  <c r="KQ7" i="21"/>
  <c r="KO7" i="21"/>
  <c r="KN7" i="21"/>
  <c r="KM7" i="21"/>
  <c r="KL7" i="21"/>
  <c r="KR4" i="21"/>
  <c r="KQ4" i="21"/>
  <c r="KO4" i="21"/>
  <c r="KN4" i="21"/>
  <c r="KM4" i="21"/>
  <c r="KL4" i="21"/>
  <c r="JP33" i="21"/>
  <c r="JO33" i="21"/>
  <c r="JM33" i="21"/>
  <c r="JL33" i="21"/>
  <c r="JK33" i="21"/>
  <c r="JJ33" i="21"/>
  <c r="JP32" i="21"/>
  <c r="JO32" i="21"/>
  <c r="JM32" i="21"/>
  <c r="JL32" i="21"/>
  <c r="JK32" i="21"/>
  <c r="JJ32" i="21"/>
  <c r="JP31" i="21"/>
  <c r="JO31" i="21"/>
  <c r="JM31" i="21"/>
  <c r="JL31" i="21"/>
  <c r="JK31" i="21"/>
  <c r="JJ31" i="21"/>
  <c r="JP30" i="21"/>
  <c r="JO30" i="21"/>
  <c r="JM30" i="21"/>
  <c r="JL30" i="21"/>
  <c r="JK30" i="21"/>
  <c r="JJ30" i="21"/>
  <c r="JP29" i="21"/>
  <c r="JO29" i="21"/>
  <c r="JM29" i="21"/>
  <c r="JL29" i="21"/>
  <c r="JK29" i="21"/>
  <c r="JJ29" i="21"/>
  <c r="JP27" i="21"/>
  <c r="JO27" i="21"/>
  <c r="JM27" i="21"/>
  <c r="JL27" i="21"/>
  <c r="JK27" i="21"/>
  <c r="JJ27" i="21"/>
  <c r="JP28" i="21"/>
  <c r="JO28" i="21"/>
  <c r="JM28" i="21"/>
  <c r="JL28" i="21"/>
  <c r="JK28" i="21"/>
  <c r="JJ28" i="21"/>
  <c r="JP25" i="21"/>
  <c r="JO25" i="21"/>
  <c r="JM25" i="21"/>
  <c r="JL25" i="21"/>
  <c r="JK25" i="21"/>
  <c r="JJ25" i="21"/>
  <c r="JP23" i="21"/>
  <c r="JO23" i="21"/>
  <c r="JM23" i="21"/>
  <c r="JL23" i="21"/>
  <c r="JK23" i="21"/>
  <c r="JJ23" i="21"/>
  <c r="JP22" i="21"/>
  <c r="JO22" i="21"/>
  <c r="JM22" i="21"/>
  <c r="JL22" i="21"/>
  <c r="JK22" i="21"/>
  <c r="JJ22" i="21"/>
  <c r="JP21" i="21"/>
  <c r="JO21" i="21"/>
  <c r="JM21" i="21"/>
  <c r="JL21" i="21"/>
  <c r="JK21" i="21"/>
  <c r="JJ21" i="21"/>
  <c r="JP20" i="21"/>
  <c r="JO20" i="21"/>
  <c r="JM20" i="21"/>
  <c r="JL20" i="21"/>
  <c r="JK20" i="21"/>
  <c r="JJ20" i="21"/>
  <c r="JP19" i="21"/>
  <c r="JO19" i="21"/>
  <c r="JM19" i="21"/>
  <c r="JL19" i="21"/>
  <c r="JK19" i="21"/>
  <c r="JJ19" i="21"/>
  <c r="JP18" i="21"/>
  <c r="JO18" i="21"/>
  <c r="JM18" i="21"/>
  <c r="JL18" i="21"/>
  <c r="JK18" i="21"/>
  <c r="JJ18" i="21"/>
  <c r="JP16" i="21"/>
  <c r="JO16" i="21"/>
  <c r="JM16" i="21"/>
  <c r="JL16" i="21"/>
  <c r="JK16" i="21"/>
  <c r="JJ16" i="21"/>
  <c r="JP17" i="21"/>
  <c r="JO17" i="21"/>
  <c r="JM17" i="21"/>
  <c r="JL17" i="21"/>
  <c r="JK17" i="21"/>
  <c r="JJ17" i="21"/>
  <c r="JP15" i="21"/>
  <c r="JO15" i="21"/>
  <c r="JM15" i="21"/>
  <c r="JL15" i="21"/>
  <c r="JK15" i="21"/>
  <c r="JJ15" i="21"/>
  <c r="JP26" i="21"/>
  <c r="JO26" i="21"/>
  <c r="JM26" i="21"/>
  <c r="JL26" i="21"/>
  <c r="JK26" i="21"/>
  <c r="JJ26" i="21"/>
  <c r="JP13" i="21"/>
  <c r="JO13" i="21"/>
  <c r="JM13" i="21"/>
  <c r="JL13" i="21"/>
  <c r="JK13" i="21"/>
  <c r="JJ13" i="21"/>
  <c r="JP12" i="21"/>
  <c r="JO12" i="21"/>
  <c r="JM12" i="21"/>
  <c r="JL12" i="21"/>
  <c r="JK12" i="21"/>
  <c r="JJ12" i="21"/>
  <c r="JP14" i="21"/>
  <c r="JO14" i="21"/>
  <c r="JM14" i="21"/>
  <c r="JL14" i="21"/>
  <c r="JK14" i="21"/>
  <c r="JJ14" i="21"/>
  <c r="JP11" i="21"/>
  <c r="JO11" i="21"/>
  <c r="JM11" i="21"/>
  <c r="JL11" i="21"/>
  <c r="JK11" i="21"/>
  <c r="JJ11" i="21"/>
  <c r="JP10" i="21"/>
  <c r="JO10" i="21"/>
  <c r="JM10" i="21"/>
  <c r="JL10" i="21"/>
  <c r="JK10" i="21"/>
  <c r="JJ10" i="21"/>
  <c r="JP8" i="21"/>
  <c r="JO8" i="21"/>
  <c r="JM8" i="21"/>
  <c r="JL8" i="21"/>
  <c r="JK8" i="21"/>
  <c r="JJ8" i="21"/>
  <c r="JP9" i="21"/>
  <c r="JO9" i="21"/>
  <c r="JM9" i="21"/>
  <c r="JL9" i="21"/>
  <c r="JK9" i="21"/>
  <c r="JJ9" i="21"/>
  <c r="JP5" i="21"/>
  <c r="JO5" i="21"/>
  <c r="JM5" i="21"/>
  <c r="JL5" i="21"/>
  <c r="JK5" i="21"/>
  <c r="JJ5" i="21"/>
  <c r="JP6" i="21"/>
  <c r="JO6" i="21"/>
  <c r="JM6" i="21"/>
  <c r="JL6" i="21"/>
  <c r="JK6" i="21"/>
  <c r="JJ6" i="21"/>
  <c r="JP7" i="21"/>
  <c r="JO7" i="21"/>
  <c r="JM7" i="21"/>
  <c r="JL7" i="21"/>
  <c r="JK7" i="21"/>
  <c r="JJ7" i="21"/>
  <c r="JP4" i="21"/>
  <c r="JO4" i="21"/>
  <c r="JM4" i="21"/>
  <c r="JL4" i="21"/>
  <c r="JK4" i="21"/>
  <c r="JJ4" i="21"/>
  <c r="IN33" i="21"/>
  <c r="IM33" i="21"/>
  <c r="IK33" i="21"/>
  <c r="IJ33" i="21"/>
  <c r="II33" i="21"/>
  <c r="IH33" i="21"/>
  <c r="IN32" i="21"/>
  <c r="IM32" i="21"/>
  <c r="IK32" i="21"/>
  <c r="IJ32" i="21"/>
  <c r="II32" i="21"/>
  <c r="IH32" i="21"/>
  <c r="IN31" i="21"/>
  <c r="IM31" i="21"/>
  <c r="IK31" i="21"/>
  <c r="IJ31" i="21"/>
  <c r="II31" i="21"/>
  <c r="IH31" i="21"/>
  <c r="IN30" i="21"/>
  <c r="IM30" i="21"/>
  <c r="IK30" i="21"/>
  <c r="IJ30" i="21"/>
  <c r="II30" i="21"/>
  <c r="IH30" i="21"/>
  <c r="IN29" i="21"/>
  <c r="IM29" i="21"/>
  <c r="IK29" i="21"/>
  <c r="IJ29" i="21"/>
  <c r="II29" i="21"/>
  <c r="IH29" i="21"/>
  <c r="IN27" i="21"/>
  <c r="IM27" i="21"/>
  <c r="IK27" i="21"/>
  <c r="IJ27" i="21"/>
  <c r="II27" i="21"/>
  <c r="IH27" i="21"/>
  <c r="IN28" i="21"/>
  <c r="IM28" i="21"/>
  <c r="IK28" i="21"/>
  <c r="IJ28" i="21"/>
  <c r="II28" i="21"/>
  <c r="IH28" i="21"/>
  <c r="IN25" i="21"/>
  <c r="IM25" i="21"/>
  <c r="IK25" i="21"/>
  <c r="IJ25" i="21"/>
  <c r="II25" i="21"/>
  <c r="IH25" i="21"/>
  <c r="IN23" i="21"/>
  <c r="IM23" i="21"/>
  <c r="IK23" i="21"/>
  <c r="IJ23" i="21"/>
  <c r="II23" i="21"/>
  <c r="IH23" i="21"/>
  <c r="IN22" i="21"/>
  <c r="IM22" i="21"/>
  <c r="IK22" i="21"/>
  <c r="IJ22" i="21"/>
  <c r="II22" i="21"/>
  <c r="IH22" i="21"/>
  <c r="IN21" i="21"/>
  <c r="IM21" i="21"/>
  <c r="IK21" i="21"/>
  <c r="IJ21" i="21"/>
  <c r="II21" i="21"/>
  <c r="IH21" i="21"/>
  <c r="IN20" i="21"/>
  <c r="IM20" i="21"/>
  <c r="IK20" i="21"/>
  <c r="IJ20" i="21"/>
  <c r="II20" i="21"/>
  <c r="IH20" i="21"/>
  <c r="IN19" i="21"/>
  <c r="IM19" i="21"/>
  <c r="IK19" i="21"/>
  <c r="IJ19" i="21"/>
  <c r="II19" i="21"/>
  <c r="IH19" i="21"/>
  <c r="IN18" i="21"/>
  <c r="IM18" i="21"/>
  <c r="IK18" i="21"/>
  <c r="IJ18" i="21"/>
  <c r="II18" i="21"/>
  <c r="IH18" i="21"/>
  <c r="IN16" i="21"/>
  <c r="IM16" i="21"/>
  <c r="IK16" i="21"/>
  <c r="IJ16" i="21"/>
  <c r="II16" i="21"/>
  <c r="IH16" i="21"/>
  <c r="IN17" i="21"/>
  <c r="IM17" i="21"/>
  <c r="IK17" i="21"/>
  <c r="IJ17" i="21"/>
  <c r="II17" i="21"/>
  <c r="IH17" i="21"/>
  <c r="IN15" i="21"/>
  <c r="IM15" i="21"/>
  <c r="IK15" i="21"/>
  <c r="IJ15" i="21"/>
  <c r="II15" i="21"/>
  <c r="IH15" i="21"/>
  <c r="IN26" i="21"/>
  <c r="IM26" i="21"/>
  <c r="IK26" i="21"/>
  <c r="IJ26" i="21"/>
  <c r="II26" i="21"/>
  <c r="IH26" i="21"/>
  <c r="IN13" i="21"/>
  <c r="IM13" i="21"/>
  <c r="IK13" i="21"/>
  <c r="IJ13" i="21"/>
  <c r="II13" i="21"/>
  <c r="IH13" i="21"/>
  <c r="IN12" i="21"/>
  <c r="IM12" i="21"/>
  <c r="IK12" i="21"/>
  <c r="IJ12" i="21"/>
  <c r="II12" i="21"/>
  <c r="IH12" i="21"/>
  <c r="IN14" i="21"/>
  <c r="IM14" i="21"/>
  <c r="IK14" i="21"/>
  <c r="IJ14" i="21"/>
  <c r="II14" i="21"/>
  <c r="IH14" i="21"/>
  <c r="IN11" i="21"/>
  <c r="IM11" i="21"/>
  <c r="IK11" i="21"/>
  <c r="IJ11" i="21"/>
  <c r="II11" i="21"/>
  <c r="IH11" i="21"/>
  <c r="IN10" i="21"/>
  <c r="IM10" i="21"/>
  <c r="IK10" i="21"/>
  <c r="IJ10" i="21"/>
  <c r="II10" i="21"/>
  <c r="IH10" i="21"/>
  <c r="IN8" i="21"/>
  <c r="IM8" i="21"/>
  <c r="IK8" i="21"/>
  <c r="IJ8" i="21"/>
  <c r="II8" i="21"/>
  <c r="IH8" i="21"/>
  <c r="IN9" i="21"/>
  <c r="IM9" i="21"/>
  <c r="IK9" i="21"/>
  <c r="IJ9" i="21"/>
  <c r="II9" i="21"/>
  <c r="IH9" i="21"/>
  <c r="IN5" i="21"/>
  <c r="IM5" i="21"/>
  <c r="IK5" i="21"/>
  <c r="IJ5" i="21"/>
  <c r="II5" i="21"/>
  <c r="IH5" i="21"/>
  <c r="IN6" i="21"/>
  <c r="IM6" i="21"/>
  <c r="IK6" i="21"/>
  <c r="IJ6" i="21"/>
  <c r="II6" i="21"/>
  <c r="IH6" i="21"/>
  <c r="IN7" i="21"/>
  <c r="IM7" i="21"/>
  <c r="IK7" i="21"/>
  <c r="IJ7" i="21"/>
  <c r="II7" i="21"/>
  <c r="IH7" i="21"/>
  <c r="IN4" i="21"/>
  <c r="IM4" i="21"/>
  <c r="IK4" i="21"/>
  <c r="IJ4" i="21"/>
  <c r="II4" i="21"/>
  <c r="IH4" i="21"/>
  <c r="HL33" i="21"/>
  <c r="HK33" i="21"/>
  <c r="HI33" i="21"/>
  <c r="HH33" i="21"/>
  <c r="HG33" i="21"/>
  <c r="HF33" i="21"/>
  <c r="HL32" i="21"/>
  <c r="HK32" i="21"/>
  <c r="HI32" i="21"/>
  <c r="HH32" i="21"/>
  <c r="HG32" i="21"/>
  <c r="HF32" i="21"/>
  <c r="HL31" i="21"/>
  <c r="HK31" i="21"/>
  <c r="HI31" i="21"/>
  <c r="HH31" i="21"/>
  <c r="HG31" i="21"/>
  <c r="HF31" i="21"/>
  <c r="HL30" i="21"/>
  <c r="HK30" i="21"/>
  <c r="HI30" i="21"/>
  <c r="HH30" i="21"/>
  <c r="HG30" i="21"/>
  <c r="HF30" i="21"/>
  <c r="HL29" i="21"/>
  <c r="HK29" i="21"/>
  <c r="HI29" i="21"/>
  <c r="HH29" i="21"/>
  <c r="HG29" i="21"/>
  <c r="HF29" i="21"/>
  <c r="HL27" i="21"/>
  <c r="HK27" i="21"/>
  <c r="HI27" i="21"/>
  <c r="HH27" i="21"/>
  <c r="HG27" i="21"/>
  <c r="HF27" i="21"/>
  <c r="HL28" i="21"/>
  <c r="HK28" i="21"/>
  <c r="HI28" i="21"/>
  <c r="HH28" i="21"/>
  <c r="HG28" i="21"/>
  <c r="HF28" i="21"/>
  <c r="HL25" i="21"/>
  <c r="HK25" i="21"/>
  <c r="HI25" i="21"/>
  <c r="HH25" i="21"/>
  <c r="HG25" i="21"/>
  <c r="HF25" i="21"/>
  <c r="HL23" i="21"/>
  <c r="HK23" i="21"/>
  <c r="HI23" i="21"/>
  <c r="HH23" i="21"/>
  <c r="HG23" i="21"/>
  <c r="HF23" i="21"/>
  <c r="HL22" i="21"/>
  <c r="HK22" i="21"/>
  <c r="HI22" i="21"/>
  <c r="HH22" i="21"/>
  <c r="HG22" i="21"/>
  <c r="HF22" i="21"/>
  <c r="HL21" i="21"/>
  <c r="HK21" i="21"/>
  <c r="HI21" i="21"/>
  <c r="HH21" i="21"/>
  <c r="HG21" i="21"/>
  <c r="HF21" i="21"/>
  <c r="HL20" i="21"/>
  <c r="HK20" i="21"/>
  <c r="HI20" i="21"/>
  <c r="HH20" i="21"/>
  <c r="HG20" i="21"/>
  <c r="HF20" i="21"/>
  <c r="HL19" i="21"/>
  <c r="HK19" i="21"/>
  <c r="HI19" i="21"/>
  <c r="HH19" i="21"/>
  <c r="HG19" i="21"/>
  <c r="HF19" i="21"/>
  <c r="HL18" i="21"/>
  <c r="HK18" i="21"/>
  <c r="HI18" i="21"/>
  <c r="HH18" i="21"/>
  <c r="HG18" i="21"/>
  <c r="HF18" i="21"/>
  <c r="HL16" i="21"/>
  <c r="HK16" i="21"/>
  <c r="HI16" i="21"/>
  <c r="HH16" i="21"/>
  <c r="HG16" i="21"/>
  <c r="HF16" i="21"/>
  <c r="HL17" i="21"/>
  <c r="HK17" i="21"/>
  <c r="HI17" i="21"/>
  <c r="HH17" i="21"/>
  <c r="HG17" i="21"/>
  <c r="HF17" i="21"/>
  <c r="HL15" i="21"/>
  <c r="HK15" i="21"/>
  <c r="HI15" i="21"/>
  <c r="HH15" i="21"/>
  <c r="HG15" i="21"/>
  <c r="HF15" i="21"/>
  <c r="HL26" i="21"/>
  <c r="HK26" i="21"/>
  <c r="HI26" i="21"/>
  <c r="HH26" i="21"/>
  <c r="HG26" i="21"/>
  <c r="HF26" i="21"/>
  <c r="HL13" i="21"/>
  <c r="HK13" i="21"/>
  <c r="HI13" i="21"/>
  <c r="HH13" i="21"/>
  <c r="HG13" i="21"/>
  <c r="HF13" i="21"/>
  <c r="HL12" i="21"/>
  <c r="HK12" i="21"/>
  <c r="HI12" i="21"/>
  <c r="HH12" i="21"/>
  <c r="HG12" i="21"/>
  <c r="HF12" i="21"/>
  <c r="HL14" i="21"/>
  <c r="HK14" i="21"/>
  <c r="HI14" i="21"/>
  <c r="HH14" i="21"/>
  <c r="HG14" i="21"/>
  <c r="HF14" i="21"/>
  <c r="HL11" i="21"/>
  <c r="HK11" i="21"/>
  <c r="HI11" i="21"/>
  <c r="HH11" i="21"/>
  <c r="HG11" i="21"/>
  <c r="HF11" i="21"/>
  <c r="HL10" i="21"/>
  <c r="HK10" i="21"/>
  <c r="HI10" i="21"/>
  <c r="HH10" i="21"/>
  <c r="HG10" i="21"/>
  <c r="HF10" i="21"/>
  <c r="HL8" i="21"/>
  <c r="HK8" i="21"/>
  <c r="HI8" i="21"/>
  <c r="HH8" i="21"/>
  <c r="HG8" i="21"/>
  <c r="HF8" i="21"/>
  <c r="HL9" i="21"/>
  <c r="HK9" i="21"/>
  <c r="HI9" i="21"/>
  <c r="HH9" i="21"/>
  <c r="HG9" i="21"/>
  <c r="HF9" i="21"/>
  <c r="HL5" i="21"/>
  <c r="HK5" i="21"/>
  <c r="HI5" i="21"/>
  <c r="HH5" i="21"/>
  <c r="HG5" i="21"/>
  <c r="HF5" i="21"/>
  <c r="HL6" i="21"/>
  <c r="HK6" i="21"/>
  <c r="HI6" i="21"/>
  <c r="HH6" i="21"/>
  <c r="HG6" i="21"/>
  <c r="HF6" i="21"/>
  <c r="HL7" i="21"/>
  <c r="HK7" i="21"/>
  <c r="HI7" i="21"/>
  <c r="HH7" i="21"/>
  <c r="HG7" i="21"/>
  <c r="HF7" i="21"/>
  <c r="HL4" i="21"/>
  <c r="HK4" i="21"/>
  <c r="HI4" i="21"/>
  <c r="HH4" i="21"/>
  <c r="HG4" i="21"/>
  <c r="HF4" i="21"/>
  <c r="GJ33" i="21"/>
  <c r="GI33" i="21"/>
  <c r="GG33" i="21"/>
  <c r="GF33" i="21"/>
  <c r="GE33" i="21"/>
  <c r="GD33" i="21"/>
  <c r="GJ32" i="21"/>
  <c r="GI32" i="21"/>
  <c r="GG32" i="21"/>
  <c r="GF32" i="21"/>
  <c r="GE32" i="21"/>
  <c r="GD32" i="21"/>
  <c r="GJ31" i="21"/>
  <c r="GI31" i="21"/>
  <c r="GG31" i="21"/>
  <c r="GF31" i="21"/>
  <c r="GE31" i="21"/>
  <c r="GD31" i="21"/>
  <c r="GJ30" i="21"/>
  <c r="GI30" i="21"/>
  <c r="GG30" i="21"/>
  <c r="GF30" i="21"/>
  <c r="GE30" i="21"/>
  <c r="GD30" i="21"/>
  <c r="GJ29" i="21"/>
  <c r="GI29" i="21"/>
  <c r="GG29" i="21"/>
  <c r="GF29" i="21"/>
  <c r="GE29" i="21"/>
  <c r="GD29" i="21"/>
  <c r="GJ27" i="21"/>
  <c r="GI27" i="21"/>
  <c r="GG27" i="21"/>
  <c r="GF27" i="21"/>
  <c r="GE27" i="21"/>
  <c r="GD27" i="21"/>
  <c r="GJ28" i="21"/>
  <c r="GI28" i="21"/>
  <c r="GG28" i="21"/>
  <c r="GF28" i="21"/>
  <c r="GE28" i="21"/>
  <c r="GD28" i="21"/>
  <c r="GJ25" i="21"/>
  <c r="GI25" i="21"/>
  <c r="GG25" i="21"/>
  <c r="GF25" i="21"/>
  <c r="GE25" i="21"/>
  <c r="GD25" i="21"/>
  <c r="GJ23" i="21"/>
  <c r="GI23" i="21"/>
  <c r="GG23" i="21"/>
  <c r="GF23" i="21"/>
  <c r="GE23" i="21"/>
  <c r="GD23" i="21"/>
  <c r="GJ22" i="21"/>
  <c r="GI22" i="21"/>
  <c r="GG22" i="21"/>
  <c r="GF22" i="21"/>
  <c r="GE22" i="21"/>
  <c r="GD22" i="21"/>
  <c r="GJ21" i="21"/>
  <c r="GI21" i="21"/>
  <c r="GG21" i="21"/>
  <c r="GF21" i="21"/>
  <c r="GE21" i="21"/>
  <c r="GD21" i="21"/>
  <c r="GJ20" i="21"/>
  <c r="GI20" i="21"/>
  <c r="GG20" i="21"/>
  <c r="GF20" i="21"/>
  <c r="GE20" i="21"/>
  <c r="GD20" i="21"/>
  <c r="GJ19" i="21"/>
  <c r="GI19" i="21"/>
  <c r="GG19" i="21"/>
  <c r="GF19" i="21"/>
  <c r="GE19" i="21"/>
  <c r="GD19" i="21"/>
  <c r="GJ18" i="21"/>
  <c r="GI18" i="21"/>
  <c r="GG18" i="21"/>
  <c r="GF18" i="21"/>
  <c r="GE18" i="21"/>
  <c r="GD18" i="21"/>
  <c r="GJ16" i="21"/>
  <c r="GI16" i="21"/>
  <c r="GG16" i="21"/>
  <c r="GF16" i="21"/>
  <c r="GE16" i="21"/>
  <c r="GD16" i="21"/>
  <c r="GJ17" i="21"/>
  <c r="GI17" i="21"/>
  <c r="GG17" i="21"/>
  <c r="GF17" i="21"/>
  <c r="GE17" i="21"/>
  <c r="GD17" i="21"/>
  <c r="GJ15" i="21"/>
  <c r="GI15" i="21"/>
  <c r="GG15" i="21"/>
  <c r="GF15" i="21"/>
  <c r="GE15" i="21"/>
  <c r="GD15" i="21"/>
  <c r="GJ26" i="21"/>
  <c r="GI26" i="21"/>
  <c r="GG26" i="21"/>
  <c r="GF26" i="21"/>
  <c r="GE26" i="21"/>
  <c r="GD26" i="21"/>
  <c r="GJ13" i="21"/>
  <c r="GI13" i="21"/>
  <c r="GG13" i="21"/>
  <c r="GF13" i="21"/>
  <c r="GE13" i="21"/>
  <c r="GD13" i="21"/>
  <c r="GJ12" i="21"/>
  <c r="GI12" i="21"/>
  <c r="GG12" i="21"/>
  <c r="GF12" i="21"/>
  <c r="GE12" i="21"/>
  <c r="GD12" i="21"/>
  <c r="GJ14" i="21"/>
  <c r="GI14" i="21"/>
  <c r="GG14" i="21"/>
  <c r="GF14" i="21"/>
  <c r="GE14" i="21"/>
  <c r="GD14" i="21"/>
  <c r="GJ11" i="21"/>
  <c r="GI11" i="21"/>
  <c r="GG11" i="21"/>
  <c r="GF11" i="21"/>
  <c r="GE11" i="21"/>
  <c r="GD11" i="21"/>
  <c r="GJ10" i="21"/>
  <c r="GI10" i="21"/>
  <c r="GG10" i="21"/>
  <c r="GF10" i="21"/>
  <c r="GE10" i="21"/>
  <c r="GD10" i="21"/>
  <c r="GJ8" i="21"/>
  <c r="GI8" i="21"/>
  <c r="GG8" i="21"/>
  <c r="GF8" i="21"/>
  <c r="GE8" i="21"/>
  <c r="GD8" i="21"/>
  <c r="GJ9" i="21"/>
  <c r="GI9" i="21"/>
  <c r="GG9" i="21"/>
  <c r="GF9" i="21"/>
  <c r="GE9" i="21"/>
  <c r="GD9" i="21"/>
  <c r="GJ5" i="21"/>
  <c r="GI5" i="21"/>
  <c r="GG5" i="21"/>
  <c r="GF5" i="21"/>
  <c r="GE5" i="21"/>
  <c r="GD5" i="21"/>
  <c r="GJ6" i="21"/>
  <c r="GI6" i="21"/>
  <c r="GG6" i="21"/>
  <c r="GF6" i="21"/>
  <c r="GE6" i="21"/>
  <c r="GD6" i="21"/>
  <c r="GJ7" i="21"/>
  <c r="GI7" i="21"/>
  <c r="GG7" i="21"/>
  <c r="GF7" i="21"/>
  <c r="GE7" i="21"/>
  <c r="GD7" i="21"/>
  <c r="GJ4" i="21"/>
  <c r="GI4" i="21"/>
  <c r="GG4" i="21"/>
  <c r="GF4" i="21"/>
  <c r="GE4" i="21"/>
  <c r="GD4" i="21"/>
  <c r="FH33" i="21"/>
  <c r="FG33" i="21"/>
  <c r="FE33" i="21"/>
  <c r="FD33" i="21"/>
  <c r="FC33" i="21"/>
  <c r="FB33" i="21"/>
  <c r="FH32" i="21"/>
  <c r="FG32" i="21"/>
  <c r="FE32" i="21"/>
  <c r="FD32" i="21"/>
  <c r="FC32" i="21"/>
  <c r="FB32" i="21"/>
  <c r="FH31" i="21"/>
  <c r="FG31" i="21"/>
  <c r="FE31" i="21"/>
  <c r="FD31" i="21"/>
  <c r="FC31" i="21"/>
  <c r="FB31" i="21"/>
  <c r="FH30" i="21"/>
  <c r="FG30" i="21"/>
  <c r="FE30" i="21"/>
  <c r="FD30" i="21"/>
  <c r="FC30" i="21"/>
  <c r="FB30" i="21"/>
  <c r="FH29" i="21"/>
  <c r="FG29" i="21"/>
  <c r="FE29" i="21"/>
  <c r="FD29" i="21"/>
  <c r="FC29" i="21"/>
  <c r="FB29" i="21"/>
  <c r="FH27" i="21"/>
  <c r="FG27" i="21"/>
  <c r="FE27" i="21"/>
  <c r="FD27" i="21"/>
  <c r="FC27" i="21"/>
  <c r="FB27" i="21"/>
  <c r="FH28" i="21"/>
  <c r="FG28" i="21"/>
  <c r="FE28" i="21"/>
  <c r="FD28" i="21"/>
  <c r="FC28" i="21"/>
  <c r="FB28" i="21"/>
  <c r="FH25" i="21"/>
  <c r="FG25" i="21"/>
  <c r="FE25" i="21"/>
  <c r="FD25" i="21"/>
  <c r="FC25" i="21"/>
  <c r="FB25" i="21"/>
  <c r="FH23" i="21"/>
  <c r="FG23" i="21"/>
  <c r="FE23" i="21"/>
  <c r="FD23" i="21"/>
  <c r="FC23" i="21"/>
  <c r="FB23" i="21"/>
  <c r="FH22" i="21"/>
  <c r="FG22" i="21"/>
  <c r="FE22" i="21"/>
  <c r="FD22" i="21"/>
  <c r="FC22" i="21"/>
  <c r="FB22" i="21"/>
  <c r="FH21" i="21"/>
  <c r="FG21" i="21"/>
  <c r="FE21" i="21"/>
  <c r="FD21" i="21"/>
  <c r="FC21" i="21"/>
  <c r="FB21" i="21"/>
  <c r="FH20" i="21"/>
  <c r="FG20" i="21"/>
  <c r="FE20" i="21"/>
  <c r="FD20" i="21"/>
  <c r="FC20" i="21"/>
  <c r="FB20" i="21"/>
  <c r="FH19" i="21"/>
  <c r="FG19" i="21"/>
  <c r="FE19" i="21"/>
  <c r="FD19" i="21"/>
  <c r="FC19" i="21"/>
  <c r="FB19" i="21"/>
  <c r="FH18" i="21"/>
  <c r="FG18" i="21"/>
  <c r="FE18" i="21"/>
  <c r="FD18" i="21"/>
  <c r="FC18" i="21"/>
  <c r="FB18" i="21"/>
  <c r="FH16" i="21"/>
  <c r="FG16" i="21"/>
  <c r="FE16" i="21"/>
  <c r="FD16" i="21"/>
  <c r="FC16" i="21"/>
  <c r="FB16" i="21"/>
  <c r="FH17" i="21"/>
  <c r="FG17" i="21"/>
  <c r="FE17" i="21"/>
  <c r="FD17" i="21"/>
  <c r="FC17" i="21"/>
  <c r="FB17" i="21"/>
  <c r="FH15" i="21"/>
  <c r="FG15" i="21"/>
  <c r="FE15" i="21"/>
  <c r="FD15" i="21"/>
  <c r="FC15" i="21"/>
  <c r="FB15" i="21"/>
  <c r="FH26" i="21"/>
  <c r="FG26" i="21"/>
  <c r="FE26" i="21"/>
  <c r="FD26" i="21"/>
  <c r="FC26" i="21"/>
  <c r="FB26" i="21"/>
  <c r="FH13" i="21"/>
  <c r="FG13" i="21"/>
  <c r="FE13" i="21"/>
  <c r="FD13" i="21"/>
  <c r="FC13" i="21"/>
  <c r="FB13" i="21"/>
  <c r="FH12" i="21"/>
  <c r="FG12" i="21"/>
  <c r="FE12" i="21"/>
  <c r="FD12" i="21"/>
  <c r="FC12" i="21"/>
  <c r="FB12" i="21"/>
  <c r="FH14" i="21"/>
  <c r="FG14" i="21"/>
  <c r="FE14" i="21"/>
  <c r="FD14" i="21"/>
  <c r="FC14" i="21"/>
  <c r="FB14" i="21"/>
  <c r="FH11" i="21"/>
  <c r="FG11" i="21"/>
  <c r="FE11" i="21"/>
  <c r="FD11" i="21"/>
  <c r="FC11" i="21"/>
  <c r="FB11" i="21"/>
  <c r="FH10" i="21"/>
  <c r="FG10" i="21"/>
  <c r="FE10" i="21"/>
  <c r="FD10" i="21"/>
  <c r="FC10" i="21"/>
  <c r="FB10" i="21"/>
  <c r="FH8" i="21"/>
  <c r="FG8" i="21"/>
  <c r="FE8" i="21"/>
  <c r="FD8" i="21"/>
  <c r="FC8" i="21"/>
  <c r="FB8" i="21"/>
  <c r="FH9" i="21"/>
  <c r="FG9" i="21"/>
  <c r="FE9" i="21"/>
  <c r="FD9" i="21"/>
  <c r="FC9" i="21"/>
  <c r="FB9" i="21"/>
  <c r="FH5" i="21"/>
  <c r="FG5" i="21"/>
  <c r="FE5" i="21"/>
  <c r="FD5" i="21"/>
  <c r="FC5" i="21"/>
  <c r="FB5" i="21"/>
  <c r="FH6" i="21"/>
  <c r="FG6" i="21"/>
  <c r="FE6" i="21"/>
  <c r="FD6" i="21"/>
  <c r="FC6" i="21"/>
  <c r="FB6" i="21"/>
  <c r="FH7" i="21"/>
  <c r="FG7" i="21"/>
  <c r="FE7" i="21"/>
  <c r="FD7" i="21"/>
  <c r="FC7" i="21"/>
  <c r="FB7" i="21"/>
  <c r="FH4" i="21"/>
  <c r="FG4" i="21"/>
  <c r="FE4" i="21"/>
  <c r="FD4" i="21"/>
  <c r="FC4" i="21"/>
  <c r="FB4" i="21"/>
  <c r="EF33" i="21"/>
  <c r="EE33" i="21"/>
  <c r="EC33" i="21"/>
  <c r="EB33" i="21"/>
  <c r="EA33" i="21"/>
  <c r="DZ33" i="21"/>
  <c r="EF32" i="21"/>
  <c r="EE32" i="21"/>
  <c r="EC32" i="21"/>
  <c r="EB32" i="21"/>
  <c r="EA32" i="21"/>
  <c r="DZ32" i="21"/>
  <c r="EF31" i="21"/>
  <c r="EE31" i="21"/>
  <c r="EC31" i="21"/>
  <c r="EB31" i="21"/>
  <c r="EA31" i="21"/>
  <c r="DZ31" i="21"/>
  <c r="EF30" i="21"/>
  <c r="EE30" i="21"/>
  <c r="EC30" i="21"/>
  <c r="EB30" i="21"/>
  <c r="EA30" i="21"/>
  <c r="DZ30" i="21"/>
  <c r="EF29" i="21"/>
  <c r="EE29" i="21"/>
  <c r="EC29" i="21"/>
  <c r="EB29" i="21"/>
  <c r="EA29" i="21"/>
  <c r="DZ29" i="21"/>
  <c r="EF27" i="21"/>
  <c r="EE27" i="21"/>
  <c r="EC27" i="21"/>
  <c r="EB27" i="21"/>
  <c r="EA27" i="21"/>
  <c r="DZ27" i="21"/>
  <c r="EF28" i="21"/>
  <c r="EE28" i="21"/>
  <c r="EC28" i="21"/>
  <c r="EB28" i="21"/>
  <c r="EA28" i="21"/>
  <c r="DZ28" i="21"/>
  <c r="EF25" i="21"/>
  <c r="EE25" i="21"/>
  <c r="EC25" i="21"/>
  <c r="EB25" i="21"/>
  <c r="EA25" i="21"/>
  <c r="DZ25" i="21"/>
  <c r="EF23" i="21"/>
  <c r="EE23" i="21"/>
  <c r="EC23" i="21"/>
  <c r="EB23" i="21"/>
  <c r="EA23" i="21"/>
  <c r="DZ23" i="21"/>
  <c r="EF22" i="21"/>
  <c r="EE22" i="21"/>
  <c r="EC22" i="21"/>
  <c r="EB22" i="21"/>
  <c r="EA22" i="21"/>
  <c r="DZ22" i="21"/>
  <c r="EF21" i="21"/>
  <c r="EE21" i="21"/>
  <c r="EC21" i="21"/>
  <c r="EB21" i="21"/>
  <c r="EA21" i="21"/>
  <c r="DZ21" i="21"/>
  <c r="EF20" i="21"/>
  <c r="EE20" i="21"/>
  <c r="EC20" i="21"/>
  <c r="EB20" i="21"/>
  <c r="EA20" i="21"/>
  <c r="DZ20" i="21"/>
  <c r="EF19" i="21"/>
  <c r="EE19" i="21"/>
  <c r="EC19" i="21"/>
  <c r="EB19" i="21"/>
  <c r="EA19" i="21"/>
  <c r="DZ19" i="21"/>
  <c r="EF18" i="21"/>
  <c r="EE18" i="21"/>
  <c r="EC18" i="21"/>
  <c r="EB18" i="21"/>
  <c r="EA18" i="21"/>
  <c r="DZ18" i="21"/>
  <c r="EF16" i="21"/>
  <c r="EE16" i="21"/>
  <c r="EC16" i="21"/>
  <c r="EB16" i="21"/>
  <c r="EA16" i="21"/>
  <c r="DZ16" i="21"/>
  <c r="EF17" i="21"/>
  <c r="EE17" i="21"/>
  <c r="EC17" i="21"/>
  <c r="EB17" i="21"/>
  <c r="EA17" i="21"/>
  <c r="DZ17" i="21"/>
  <c r="EF15" i="21"/>
  <c r="EE15" i="21"/>
  <c r="EC15" i="21"/>
  <c r="EB15" i="21"/>
  <c r="EA15" i="21"/>
  <c r="DZ15" i="21"/>
  <c r="EF26" i="21"/>
  <c r="EE26" i="21"/>
  <c r="EC26" i="21"/>
  <c r="EB26" i="21"/>
  <c r="EA26" i="21"/>
  <c r="DZ26" i="21"/>
  <c r="EF13" i="21"/>
  <c r="EE13" i="21"/>
  <c r="EC13" i="21"/>
  <c r="EB13" i="21"/>
  <c r="EA13" i="21"/>
  <c r="DZ13" i="21"/>
  <c r="EF12" i="21"/>
  <c r="EE12" i="21"/>
  <c r="EC12" i="21"/>
  <c r="EB12" i="21"/>
  <c r="EA12" i="21"/>
  <c r="DZ12" i="21"/>
  <c r="EF14" i="21"/>
  <c r="EE14" i="21"/>
  <c r="EC14" i="21"/>
  <c r="EB14" i="21"/>
  <c r="EA14" i="21"/>
  <c r="DZ14" i="21"/>
  <c r="EF11" i="21"/>
  <c r="EE11" i="21"/>
  <c r="EC11" i="21"/>
  <c r="EB11" i="21"/>
  <c r="EA11" i="21"/>
  <c r="DZ11" i="21"/>
  <c r="EF10" i="21"/>
  <c r="EE10" i="21"/>
  <c r="EC10" i="21"/>
  <c r="EB10" i="21"/>
  <c r="EA10" i="21"/>
  <c r="DZ10" i="21"/>
  <c r="EF8" i="21"/>
  <c r="EE8" i="21"/>
  <c r="EC8" i="21"/>
  <c r="EB8" i="21"/>
  <c r="EA8" i="21"/>
  <c r="DZ8" i="21"/>
  <c r="EF9" i="21"/>
  <c r="EE9" i="21"/>
  <c r="EC9" i="21"/>
  <c r="EB9" i="21"/>
  <c r="EA9" i="21"/>
  <c r="DZ9" i="21"/>
  <c r="EF5" i="21"/>
  <c r="EE5" i="21"/>
  <c r="EC5" i="21"/>
  <c r="EB5" i="21"/>
  <c r="EA5" i="21"/>
  <c r="DZ5" i="21"/>
  <c r="EF6" i="21"/>
  <c r="EE6" i="21"/>
  <c r="EC6" i="21"/>
  <c r="EB6" i="21"/>
  <c r="EA6" i="21"/>
  <c r="DZ6" i="21"/>
  <c r="EF7" i="21"/>
  <c r="EE7" i="21"/>
  <c r="EC7" i="21"/>
  <c r="EB7" i="21"/>
  <c r="EA7" i="21"/>
  <c r="DZ7" i="21"/>
  <c r="EF4" i="21"/>
  <c r="EE4" i="21"/>
  <c r="EC4" i="21"/>
  <c r="EB4" i="21"/>
  <c r="EA4" i="21"/>
  <c r="DZ4" i="21"/>
  <c r="OZ23" i="19"/>
  <c r="OY23" i="19"/>
  <c r="OW23" i="19"/>
  <c r="OV23" i="19"/>
  <c r="OU23" i="19"/>
  <c r="OT23" i="19"/>
  <c r="OZ34" i="19"/>
  <c r="OY34" i="19"/>
  <c r="OW34" i="19"/>
  <c r="OV34" i="19"/>
  <c r="OU34" i="19"/>
  <c r="OT34" i="19"/>
  <c r="OZ33" i="19"/>
  <c r="OY33" i="19"/>
  <c r="OW33" i="19"/>
  <c r="OV33" i="19"/>
  <c r="OU33" i="19"/>
  <c r="OT33" i="19"/>
  <c r="OZ32" i="19"/>
  <c r="OY32" i="19"/>
  <c r="OW32" i="19"/>
  <c r="OV32" i="19"/>
  <c r="OU32" i="19"/>
  <c r="OX32" i="19" s="1"/>
  <c r="OT32" i="19"/>
  <c r="OZ30" i="19"/>
  <c r="OY30" i="19"/>
  <c r="OW30" i="19"/>
  <c r="OV30" i="19"/>
  <c r="OU30" i="19"/>
  <c r="OT30" i="19"/>
  <c r="OZ35" i="19"/>
  <c r="OY35" i="19"/>
  <c r="OW35" i="19"/>
  <c r="OV35" i="19"/>
  <c r="OU35" i="19"/>
  <c r="OT35" i="19"/>
  <c r="OZ27" i="19"/>
  <c r="OY27" i="19"/>
  <c r="OW27" i="19"/>
  <c r="OV27" i="19"/>
  <c r="OU27" i="19"/>
  <c r="OT27" i="19"/>
  <c r="OZ24" i="19"/>
  <c r="OY24" i="19"/>
  <c r="OW24" i="19"/>
  <c r="OV24" i="19"/>
  <c r="OU24" i="19"/>
  <c r="OT24" i="19"/>
  <c r="OZ19" i="19"/>
  <c r="OY19" i="19"/>
  <c r="OW19" i="19"/>
  <c r="OV19" i="19"/>
  <c r="OU19" i="19"/>
  <c r="OT19" i="19"/>
  <c r="OZ22" i="19"/>
  <c r="OY22" i="19"/>
  <c r="OW22" i="19"/>
  <c r="OV22" i="19"/>
  <c r="OU22" i="19"/>
  <c r="OT22" i="19"/>
  <c r="OZ18" i="19"/>
  <c r="OY18" i="19"/>
  <c r="OW18" i="19"/>
  <c r="OV18" i="19"/>
  <c r="OU18" i="19"/>
  <c r="OX18" i="19" s="1"/>
  <c r="OT18" i="19"/>
  <c r="OZ15" i="19"/>
  <c r="OY15" i="19"/>
  <c r="OW15" i="19"/>
  <c r="OV15" i="19"/>
  <c r="OU15" i="19"/>
  <c r="OT15" i="19"/>
  <c r="OZ20" i="19"/>
  <c r="OY20" i="19"/>
  <c r="OW20" i="19"/>
  <c r="OV20" i="19"/>
  <c r="OU20" i="19"/>
  <c r="OT20" i="19"/>
  <c r="OZ13" i="19"/>
  <c r="OY13" i="19"/>
  <c r="OW13" i="19"/>
  <c r="OV13" i="19"/>
  <c r="OU13" i="19"/>
  <c r="OT13" i="19"/>
  <c r="OZ31" i="19"/>
  <c r="OY31" i="19"/>
  <c r="OW31" i="19"/>
  <c r="OV31" i="19"/>
  <c r="OU31" i="19"/>
  <c r="OT31" i="19"/>
  <c r="OZ25" i="19"/>
  <c r="OY25" i="19"/>
  <c r="OW25" i="19"/>
  <c r="OV25" i="19"/>
  <c r="OU25" i="19"/>
  <c r="OT25" i="19"/>
  <c r="OZ29" i="19"/>
  <c r="OY29" i="19"/>
  <c r="OW29" i="19"/>
  <c r="OV29" i="19"/>
  <c r="OU29" i="19"/>
  <c r="OT29" i="19"/>
  <c r="OZ28" i="19"/>
  <c r="OY28" i="19"/>
  <c r="OW28" i="19"/>
  <c r="OV28" i="19"/>
  <c r="OU28" i="19"/>
  <c r="OT28" i="19"/>
  <c r="OZ26" i="19"/>
  <c r="OY26" i="19"/>
  <c r="OW26" i="19"/>
  <c r="OV26" i="19"/>
  <c r="OU26" i="19"/>
  <c r="OT26" i="19"/>
  <c r="OZ17" i="19"/>
  <c r="OY17" i="19"/>
  <c r="OW17" i="19"/>
  <c r="OV17" i="19"/>
  <c r="OU17" i="19"/>
  <c r="OT17" i="19"/>
  <c r="OZ10" i="19"/>
  <c r="OY10" i="19"/>
  <c r="OW10" i="19"/>
  <c r="OV10" i="19"/>
  <c r="OU10" i="19"/>
  <c r="OT10" i="19"/>
  <c r="OZ21" i="19"/>
  <c r="OY21" i="19"/>
  <c r="OW21" i="19"/>
  <c r="OV21" i="19"/>
  <c r="OU21" i="19"/>
  <c r="OT21" i="19"/>
  <c r="OZ12" i="19"/>
  <c r="OY12" i="19"/>
  <c r="OW12" i="19"/>
  <c r="OV12" i="19"/>
  <c r="OU12" i="19"/>
  <c r="OT12" i="19"/>
  <c r="OZ16" i="19"/>
  <c r="OY16" i="19"/>
  <c r="OW16" i="19"/>
  <c r="OV16" i="19"/>
  <c r="OU16" i="19"/>
  <c r="OT16" i="19"/>
  <c r="OZ11" i="19"/>
  <c r="OY11" i="19"/>
  <c r="OW11" i="19"/>
  <c r="OV11" i="19"/>
  <c r="OU11" i="19"/>
  <c r="OT11" i="19"/>
  <c r="OZ14" i="19"/>
  <c r="OY14" i="19"/>
  <c r="OW14" i="19"/>
  <c r="OV14" i="19"/>
  <c r="OU14" i="19"/>
  <c r="OT14" i="19"/>
  <c r="OZ8" i="19"/>
  <c r="OY8" i="19"/>
  <c r="OW8" i="19"/>
  <c r="OV8" i="19"/>
  <c r="OU8" i="19"/>
  <c r="OT8" i="19"/>
  <c r="OZ9" i="19"/>
  <c r="OY9" i="19"/>
  <c r="OW9" i="19"/>
  <c r="OV9" i="19"/>
  <c r="OU9" i="19"/>
  <c r="OT9" i="19"/>
  <c r="OZ5" i="19"/>
  <c r="OY5" i="19"/>
  <c r="OW5" i="19"/>
  <c r="OV5" i="19"/>
  <c r="OU5" i="19"/>
  <c r="OT5" i="19"/>
  <c r="OZ7" i="19"/>
  <c r="OY7" i="19"/>
  <c r="OW7" i="19"/>
  <c r="OV7" i="19"/>
  <c r="OU7" i="19"/>
  <c r="OT7" i="19"/>
  <c r="OZ6" i="19"/>
  <c r="OY6" i="19"/>
  <c r="OW6" i="19"/>
  <c r="OV6" i="19"/>
  <c r="OU6" i="19"/>
  <c r="OT6" i="19"/>
  <c r="OZ4" i="19"/>
  <c r="OY4" i="19"/>
  <c r="OW4" i="19"/>
  <c r="OV4" i="19"/>
  <c r="OU4" i="19"/>
  <c r="OT4" i="19"/>
  <c r="NX23" i="19"/>
  <c r="NW23" i="19"/>
  <c r="NU23" i="19"/>
  <c r="NT23" i="19"/>
  <c r="NS23" i="19"/>
  <c r="NR23" i="19"/>
  <c r="NX34" i="19"/>
  <c r="NW34" i="19"/>
  <c r="NU34" i="19"/>
  <c r="NT34" i="19"/>
  <c r="NS34" i="19"/>
  <c r="NR34" i="19"/>
  <c r="NX33" i="19"/>
  <c r="NW33" i="19"/>
  <c r="NU33" i="19"/>
  <c r="NT33" i="19"/>
  <c r="NS33" i="19"/>
  <c r="NR33" i="19"/>
  <c r="NX32" i="19"/>
  <c r="NW32" i="19"/>
  <c r="NU32" i="19"/>
  <c r="NT32" i="19"/>
  <c r="NS32" i="19"/>
  <c r="NR32" i="19"/>
  <c r="NX30" i="19"/>
  <c r="NW30" i="19"/>
  <c r="NU30" i="19"/>
  <c r="NT30" i="19"/>
  <c r="NS30" i="19"/>
  <c r="NR30" i="19"/>
  <c r="NX35" i="19"/>
  <c r="NW35" i="19"/>
  <c r="NU35" i="19"/>
  <c r="NT35" i="19"/>
  <c r="NS35" i="19"/>
  <c r="NR35" i="19"/>
  <c r="NX27" i="19"/>
  <c r="NW27" i="19"/>
  <c r="NU27" i="19"/>
  <c r="NT27" i="19"/>
  <c r="NS27" i="19"/>
  <c r="NR27" i="19"/>
  <c r="NX24" i="19"/>
  <c r="NW24" i="19"/>
  <c r="NU24" i="19"/>
  <c r="NT24" i="19"/>
  <c r="NS24" i="19"/>
  <c r="NR24" i="19"/>
  <c r="NX19" i="19"/>
  <c r="NW19" i="19"/>
  <c r="NU19" i="19"/>
  <c r="NT19" i="19"/>
  <c r="NS19" i="19"/>
  <c r="NR19" i="19"/>
  <c r="NX22" i="19"/>
  <c r="NW22" i="19"/>
  <c r="NU22" i="19"/>
  <c r="NT22" i="19"/>
  <c r="NS22" i="19"/>
  <c r="NR22" i="19"/>
  <c r="NX18" i="19"/>
  <c r="NW18" i="19"/>
  <c r="NU18" i="19"/>
  <c r="NT18" i="19"/>
  <c r="NS18" i="19"/>
  <c r="NR18" i="19"/>
  <c r="NX15" i="19"/>
  <c r="NW15" i="19"/>
  <c r="NU15" i="19"/>
  <c r="NT15" i="19"/>
  <c r="NS15" i="19"/>
  <c r="NR15" i="19"/>
  <c r="NX20" i="19"/>
  <c r="NW20" i="19"/>
  <c r="NU20" i="19"/>
  <c r="NT20" i="19"/>
  <c r="NS20" i="19"/>
  <c r="NR20" i="19"/>
  <c r="NX13" i="19"/>
  <c r="NW13" i="19"/>
  <c r="NU13" i="19"/>
  <c r="NT13" i="19"/>
  <c r="NS13" i="19"/>
  <c r="NR13" i="19"/>
  <c r="NX31" i="19"/>
  <c r="NW31" i="19"/>
  <c r="NU31" i="19"/>
  <c r="NT31" i="19"/>
  <c r="NS31" i="19"/>
  <c r="NR31" i="19"/>
  <c r="NX25" i="19"/>
  <c r="NW25" i="19"/>
  <c r="NU25" i="19"/>
  <c r="NT25" i="19"/>
  <c r="NS25" i="19"/>
  <c r="NR25" i="19"/>
  <c r="NX29" i="19"/>
  <c r="NW29" i="19"/>
  <c r="NU29" i="19"/>
  <c r="NT29" i="19"/>
  <c r="NS29" i="19"/>
  <c r="NR29" i="19"/>
  <c r="NX28" i="19"/>
  <c r="NW28" i="19"/>
  <c r="NU28" i="19"/>
  <c r="NT28" i="19"/>
  <c r="NS28" i="19"/>
  <c r="NR28" i="19"/>
  <c r="NX26" i="19"/>
  <c r="NW26" i="19"/>
  <c r="NU26" i="19"/>
  <c r="NT26" i="19"/>
  <c r="NS26" i="19"/>
  <c r="NR26" i="19"/>
  <c r="NX17" i="19"/>
  <c r="NW17" i="19"/>
  <c r="NU17" i="19"/>
  <c r="NT17" i="19"/>
  <c r="NS17" i="19"/>
  <c r="NR17" i="19"/>
  <c r="NX10" i="19"/>
  <c r="NW10" i="19"/>
  <c r="NU10" i="19"/>
  <c r="NT10" i="19"/>
  <c r="NS10" i="19"/>
  <c r="NR10" i="19"/>
  <c r="NX21" i="19"/>
  <c r="NW21" i="19"/>
  <c r="NU21" i="19"/>
  <c r="NT21" i="19"/>
  <c r="NS21" i="19"/>
  <c r="NR21" i="19"/>
  <c r="NX12" i="19"/>
  <c r="NW12" i="19"/>
  <c r="NU12" i="19"/>
  <c r="NT12" i="19"/>
  <c r="NS12" i="19"/>
  <c r="NR12" i="19"/>
  <c r="NX16" i="19"/>
  <c r="NW16" i="19"/>
  <c r="NU16" i="19"/>
  <c r="NT16" i="19"/>
  <c r="NS16" i="19"/>
  <c r="NR16" i="19"/>
  <c r="NX11" i="19"/>
  <c r="NW11" i="19"/>
  <c r="NU11" i="19"/>
  <c r="NT11" i="19"/>
  <c r="NS11" i="19"/>
  <c r="NR11" i="19"/>
  <c r="NX14" i="19"/>
  <c r="NW14" i="19"/>
  <c r="NU14" i="19"/>
  <c r="NT14" i="19"/>
  <c r="NS14" i="19"/>
  <c r="NR14" i="19"/>
  <c r="NX8" i="19"/>
  <c r="NW8" i="19"/>
  <c r="NU8" i="19"/>
  <c r="NT8" i="19"/>
  <c r="NS8" i="19"/>
  <c r="NR8" i="19"/>
  <c r="NX9" i="19"/>
  <c r="NW9" i="19"/>
  <c r="NU9" i="19"/>
  <c r="NT9" i="19"/>
  <c r="NS9" i="19"/>
  <c r="NR9" i="19"/>
  <c r="NX5" i="19"/>
  <c r="NW5" i="19"/>
  <c r="NU5" i="19"/>
  <c r="NT5" i="19"/>
  <c r="NS5" i="19"/>
  <c r="NR5" i="19"/>
  <c r="NX7" i="19"/>
  <c r="NW7" i="19"/>
  <c r="NU7" i="19"/>
  <c r="NT7" i="19"/>
  <c r="NS7" i="19"/>
  <c r="NR7" i="19"/>
  <c r="NX6" i="19"/>
  <c r="NW6" i="19"/>
  <c r="NU6" i="19"/>
  <c r="NT6" i="19"/>
  <c r="NS6" i="19"/>
  <c r="NR6" i="19"/>
  <c r="NX4" i="19"/>
  <c r="NW4" i="19"/>
  <c r="NU4" i="19"/>
  <c r="NT4" i="19"/>
  <c r="NS4" i="19"/>
  <c r="NR4" i="19"/>
  <c r="MV23" i="19"/>
  <c r="MU23" i="19"/>
  <c r="MS23" i="19"/>
  <c r="MR23" i="19"/>
  <c r="MQ23" i="19"/>
  <c r="MP23" i="19"/>
  <c r="MV34" i="19"/>
  <c r="MU34" i="19"/>
  <c r="MS34" i="19"/>
  <c r="MR34" i="19"/>
  <c r="MQ34" i="19"/>
  <c r="MP34" i="19"/>
  <c r="MV33" i="19"/>
  <c r="MU33" i="19"/>
  <c r="MS33" i="19"/>
  <c r="MR33" i="19"/>
  <c r="MQ33" i="19"/>
  <c r="MP33" i="19"/>
  <c r="MV32" i="19"/>
  <c r="MU32" i="19"/>
  <c r="MS32" i="19"/>
  <c r="MR32" i="19"/>
  <c r="MQ32" i="19"/>
  <c r="MP32" i="19"/>
  <c r="MV30" i="19"/>
  <c r="MU30" i="19"/>
  <c r="MS30" i="19"/>
  <c r="MR30" i="19"/>
  <c r="MQ30" i="19"/>
  <c r="MP30" i="19"/>
  <c r="MV35" i="19"/>
  <c r="MU35" i="19"/>
  <c r="MS35" i="19"/>
  <c r="MR35" i="19"/>
  <c r="MQ35" i="19"/>
  <c r="MP35" i="19"/>
  <c r="MV27" i="19"/>
  <c r="MU27" i="19"/>
  <c r="MS27" i="19"/>
  <c r="MR27" i="19"/>
  <c r="MQ27" i="19"/>
  <c r="MP27" i="19"/>
  <c r="MV24" i="19"/>
  <c r="MU24" i="19"/>
  <c r="MS24" i="19"/>
  <c r="MR24" i="19"/>
  <c r="MQ24" i="19"/>
  <c r="MP24" i="19"/>
  <c r="MV19" i="19"/>
  <c r="MU19" i="19"/>
  <c r="MS19" i="19"/>
  <c r="MR19" i="19"/>
  <c r="MQ19" i="19"/>
  <c r="MP19" i="19"/>
  <c r="MV22" i="19"/>
  <c r="MU22" i="19"/>
  <c r="MS22" i="19"/>
  <c r="MR22" i="19"/>
  <c r="MQ22" i="19"/>
  <c r="MP22" i="19"/>
  <c r="MV18" i="19"/>
  <c r="MU18" i="19"/>
  <c r="MS18" i="19"/>
  <c r="MR18" i="19"/>
  <c r="MQ18" i="19"/>
  <c r="MP18" i="19"/>
  <c r="MV15" i="19"/>
  <c r="MU15" i="19"/>
  <c r="MS15" i="19"/>
  <c r="MR15" i="19"/>
  <c r="MQ15" i="19"/>
  <c r="MP15" i="19"/>
  <c r="MV20" i="19"/>
  <c r="MU20" i="19"/>
  <c r="MS20" i="19"/>
  <c r="MR20" i="19"/>
  <c r="MQ20" i="19"/>
  <c r="MP20" i="19"/>
  <c r="MV13" i="19"/>
  <c r="MU13" i="19"/>
  <c r="MS13" i="19"/>
  <c r="MR13" i="19"/>
  <c r="MQ13" i="19"/>
  <c r="MP13" i="19"/>
  <c r="MV31" i="19"/>
  <c r="MU31" i="19"/>
  <c r="MS31" i="19"/>
  <c r="MR31" i="19"/>
  <c r="MQ31" i="19"/>
  <c r="MP31" i="19"/>
  <c r="MV25" i="19"/>
  <c r="MU25" i="19"/>
  <c r="MS25" i="19"/>
  <c r="MR25" i="19"/>
  <c r="MQ25" i="19"/>
  <c r="MP25" i="19"/>
  <c r="MV29" i="19"/>
  <c r="MU29" i="19"/>
  <c r="MS29" i="19"/>
  <c r="MR29" i="19"/>
  <c r="MQ29" i="19"/>
  <c r="MP29" i="19"/>
  <c r="MV28" i="19"/>
  <c r="MU28" i="19"/>
  <c r="MS28" i="19"/>
  <c r="MR28" i="19"/>
  <c r="MQ28" i="19"/>
  <c r="MP28" i="19"/>
  <c r="MV26" i="19"/>
  <c r="MU26" i="19"/>
  <c r="MS26" i="19"/>
  <c r="MR26" i="19"/>
  <c r="MQ26" i="19"/>
  <c r="MP26" i="19"/>
  <c r="MV17" i="19"/>
  <c r="MU17" i="19"/>
  <c r="MS17" i="19"/>
  <c r="MR17" i="19"/>
  <c r="MQ17" i="19"/>
  <c r="MP17" i="19"/>
  <c r="MV10" i="19"/>
  <c r="MU10" i="19"/>
  <c r="MS10" i="19"/>
  <c r="MR10" i="19"/>
  <c r="MQ10" i="19"/>
  <c r="MP10" i="19"/>
  <c r="MV21" i="19"/>
  <c r="MU21" i="19"/>
  <c r="MS21" i="19"/>
  <c r="MR21" i="19"/>
  <c r="MQ21" i="19"/>
  <c r="MP21" i="19"/>
  <c r="MV12" i="19"/>
  <c r="MU12" i="19"/>
  <c r="MS12" i="19"/>
  <c r="MR12" i="19"/>
  <c r="MQ12" i="19"/>
  <c r="MP12" i="19"/>
  <c r="MV16" i="19"/>
  <c r="MU16" i="19"/>
  <c r="MS16" i="19"/>
  <c r="MR16" i="19"/>
  <c r="MQ16" i="19"/>
  <c r="MP16" i="19"/>
  <c r="MV11" i="19"/>
  <c r="MU11" i="19"/>
  <c r="MS11" i="19"/>
  <c r="MR11" i="19"/>
  <c r="MQ11" i="19"/>
  <c r="MP11" i="19"/>
  <c r="MV14" i="19"/>
  <c r="MU14" i="19"/>
  <c r="MS14" i="19"/>
  <c r="MR14" i="19"/>
  <c r="MQ14" i="19"/>
  <c r="MP14" i="19"/>
  <c r="MV8" i="19"/>
  <c r="MU8" i="19"/>
  <c r="MS8" i="19"/>
  <c r="MR8" i="19"/>
  <c r="MQ8" i="19"/>
  <c r="MP8" i="19"/>
  <c r="MV9" i="19"/>
  <c r="MU9" i="19"/>
  <c r="MS9" i="19"/>
  <c r="MR9" i="19"/>
  <c r="MQ9" i="19"/>
  <c r="MP9" i="19"/>
  <c r="MV5" i="19"/>
  <c r="MU5" i="19"/>
  <c r="MS5" i="19"/>
  <c r="MR5" i="19"/>
  <c r="MQ5" i="19"/>
  <c r="MP5" i="19"/>
  <c r="MV7" i="19"/>
  <c r="MU7" i="19"/>
  <c r="MS7" i="19"/>
  <c r="MR7" i="19"/>
  <c r="MQ7" i="19"/>
  <c r="MP7" i="19"/>
  <c r="MV6" i="19"/>
  <c r="MU6" i="19"/>
  <c r="MS6" i="19"/>
  <c r="MR6" i="19"/>
  <c r="MQ6" i="19"/>
  <c r="MP6" i="19"/>
  <c r="MV4" i="19"/>
  <c r="MU4" i="19"/>
  <c r="MS4" i="19"/>
  <c r="MR4" i="19"/>
  <c r="MQ4" i="19"/>
  <c r="MP4" i="19"/>
  <c r="LT23" i="19"/>
  <c r="LS23" i="19"/>
  <c r="LQ23" i="19"/>
  <c r="LP23" i="19"/>
  <c r="LO23" i="19"/>
  <c r="LN23" i="19"/>
  <c r="LT34" i="19"/>
  <c r="LS34" i="19"/>
  <c r="LQ34" i="19"/>
  <c r="LP34" i="19"/>
  <c r="LO34" i="19"/>
  <c r="LN34" i="19"/>
  <c r="LT33" i="19"/>
  <c r="LS33" i="19"/>
  <c r="LQ33" i="19"/>
  <c r="LP33" i="19"/>
  <c r="LO33" i="19"/>
  <c r="LN33" i="19"/>
  <c r="LT32" i="19"/>
  <c r="LS32" i="19"/>
  <c r="LQ32" i="19"/>
  <c r="LP32" i="19"/>
  <c r="LO32" i="19"/>
  <c r="LN32" i="19"/>
  <c r="LT30" i="19"/>
  <c r="LS30" i="19"/>
  <c r="LQ30" i="19"/>
  <c r="LP30" i="19"/>
  <c r="LO30" i="19"/>
  <c r="LN30" i="19"/>
  <c r="LT35" i="19"/>
  <c r="LS35" i="19"/>
  <c r="LQ35" i="19"/>
  <c r="LP35" i="19"/>
  <c r="LO35" i="19"/>
  <c r="LN35" i="19"/>
  <c r="LT27" i="19"/>
  <c r="LS27" i="19"/>
  <c r="LQ27" i="19"/>
  <c r="LP27" i="19"/>
  <c r="LO27" i="19"/>
  <c r="LN27" i="19"/>
  <c r="LT24" i="19"/>
  <c r="LS24" i="19"/>
  <c r="LQ24" i="19"/>
  <c r="LP24" i="19"/>
  <c r="LO24" i="19"/>
  <c r="LN24" i="19"/>
  <c r="LT19" i="19"/>
  <c r="LS19" i="19"/>
  <c r="LQ19" i="19"/>
  <c r="LP19" i="19"/>
  <c r="LO19" i="19"/>
  <c r="LN19" i="19"/>
  <c r="LT22" i="19"/>
  <c r="LS22" i="19"/>
  <c r="LQ22" i="19"/>
  <c r="LP22" i="19"/>
  <c r="LO22" i="19"/>
  <c r="LN22" i="19"/>
  <c r="LT18" i="19"/>
  <c r="LS18" i="19"/>
  <c r="LQ18" i="19"/>
  <c r="LP18" i="19"/>
  <c r="LO18" i="19"/>
  <c r="LN18" i="19"/>
  <c r="LT15" i="19"/>
  <c r="LS15" i="19"/>
  <c r="LQ15" i="19"/>
  <c r="LP15" i="19"/>
  <c r="LO15" i="19"/>
  <c r="LN15" i="19"/>
  <c r="LT20" i="19"/>
  <c r="LS20" i="19"/>
  <c r="LQ20" i="19"/>
  <c r="LP20" i="19"/>
  <c r="LO20" i="19"/>
  <c r="LN20" i="19"/>
  <c r="LT13" i="19"/>
  <c r="LS13" i="19"/>
  <c r="LQ13" i="19"/>
  <c r="LP13" i="19"/>
  <c r="LO13" i="19"/>
  <c r="LN13" i="19"/>
  <c r="LT31" i="19"/>
  <c r="LS31" i="19"/>
  <c r="LQ31" i="19"/>
  <c r="LP31" i="19"/>
  <c r="LO31" i="19"/>
  <c r="LN31" i="19"/>
  <c r="LT25" i="19"/>
  <c r="LS25" i="19"/>
  <c r="LQ25" i="19"/>
  <c r="LP25" i="19"/>
  <c r="LO25" i="19"/>
  <c r="LN25" i="19"/>
  <c r="LT29" i="19"/>
  <c r="LS29" i="19"/>
  <c r="LQ29" i="19"/>
  <c r="LP29" i="19"/>
  <c r="LO29" i="19"/>
  <c r="LR29" i="19" s="1"/>
  <c r="LN29" i="19"/>
  <c r="LT28" i="19"/>
  <c r="LS28" i="19"/>
  <c r="LQ28" i="19"/>
  <c r="LP28" i="19"/>
  <c r="LO28" i="19"/>
  <c r="LN28" i="19"/>
  <c r="LT26" i="19"/>
  <c r="LS26" i="19"/>
  <c r="LQ26" i="19"/>
  <c r="LP26" i="19"/>
  <c r="LO26" i="19"/>
  <c r="LN26" i="19"/>
  <c r="LT17" i="19"/>
  <c r="LS17" i="19"/>
  <c r="LQ17" i="19"/>
  <c r="LP17" i="19"/>
  <c r="LO17" i="19"/>
  <c r="LN17" i="19"/>
  <c r="LT10" i="19"/>
  <c r="LS10" i="19"/>
  <c r="LQ10" i="19"/>
  <c r="LP10" i="19"/>
  <c r="LO10" i="19"/>
  <c r="LN10" i="19"/>
  <c r="LT21" i="19"/>
  <c r="LS21" i="19"/>
  <c r="LQ21" i="19"/>
  <c r="LP21" i="19"/>
  <c r="LO21" i="19"/>
  <c r="LN21" i="19"/>
  <c r="LT12" i="19"/>
  <c r="LS12" i="19"/>
  <c r="LQ12" i="19"/>
  <c r="LP12" i="19"/>
  <c r="LO12" i="19"/>
  <c r="LN12" i="19"/>
  <c r="LT16" i="19"/>
  <c r="LS16" i="19"/>
  <c r="LQ16" i="19"/>
  <c r="LP16" i="19"/>
  <c r="LO16" i="19"/>
  <c r="LR16" i="19" s="1"/>
  <c r="LN16" i="19"/>
  <c r="LT11" i="19"/>
  <c r="LS11" i="19"/>
  <c r="LQ11" i="19"/>
  <c r="LP11" i="19"/>
  <c r="LO11" i="19"/>
  <c r="LN11" i="19"/>
  <c r="LT14" i="19"/>
  <c r="LS14" i="19"/>
  <c r="LQ14" i="19"/>
  <c r="LP14" i="19"/>
  <c r="LO14" i="19"/>
  <c r="LN14" i="19"/>
  <c r="LT8" i="19"/>
  <c r="LS8" i="19"/>
  <c r="LQ8" i="19"/>
  <c r="LP8" i="19"/>
  <c r="LO8" i="19"/>
  <c r="LN8" i="19"/>
  <c r="LT9" i="19"/>
  <c r="LS9" i="19"/>
  <c r="LQ9" i="19"/>
  <c r="LP9" i="19"/>
  <c r="LO9" i="19"/>
  <c r="LN9" i="19"/>
  <c r="LT5" i="19"/>
  <c r="LS5" i="19"/>
  <c r="LQ5" i="19"/>
  <c r="LP5" i="19"/>
  <c r="LO5" i="19"/>
  <c r="LN5" i="19"/>
  <c r="LT7" i="19"/>
  <c r="LS7" i="19"/>
  <c r="LQ7" i="19"/>
  <c r="LP7" i="19"/>
  <c r="LO7" i="19"/>
  <c r="LN7" i="19"/>
  <c r="LT6" i="19"/>
  <c r="LS6" i="19"/>
  <c r="LQ6" i="19"/>
  <c r="LP6" i="19"/>
  <c r="LO6" i="19"/>
  <c r="LR6" i="19" s="1"/>
  <c r="LN6" i="19"/>
  <c r="LT4" i="19"/>
  <c r="LS4" i="19"/>
  <c r="LQ4" i="19"/>
  <c r="LP4" i="19"/>
  <c r="LO4" i="19"/>
  <c r="LN4" i="19"/>
  <c r="KR23" i="19"/>
  <c r="KQ23" i="19"/>
  <c r="KO23" i="19"/>
  <c r="KN23" i="19"/>
  <c r="KM23" i="19"/>
  <c r="KL23" i="19"/>
  <c r="KR34" i="19"/>
  <c r="KQ34" i="19"/>
  <c r="KO34" i="19"/>
  <c r="KN34" i="19"/>
  <c r="KM34" i="19"/>
  <c r="KL34" i="19"/>
  <c r="KR33" i="19"/>
  <c r="KQ33" i="19"/>
  <c r="KO33" i="19"/>
  <c r="KN33" i="19"/>
  <c r="KM33" i="19"/>
  <c r="KL33" i="19"/>
  <c r="KR32" i="19"/>
  <c r="KQ32" i="19"/>
  <c r="KO32" i="19"/>
  <c r="KN32" i="19"/>
  <c r="KM32" i="19"/>
  <c r="KL32" i="19"/>
  <c r="KR30" i="19"/>
  <c r="KQ30" i="19"/>
  <c r="KO30" i="19"/>
  <c r="KN30" i="19"/>
  <c r="KM30" i="19"/>
  <c r="KL30" i="19"/>
  <c r="KR35" i="19"/>
  <c r="KQ35" i="19"/>
  <c r="KO35" i="19"/>
  <c r="KN35" i="19"/>
  <c r="KM35" i="19"/>
  <c r="KL35" i="19"/>
  <c r="KR27" i="19"/>
  <c r="KQ27" i="19"/>
  <c r="KO27" i="19"/>
  <c r="KN27" i="19"/>
  <c r="KM27" i="19"/>
  <c r="KL27" i="19"/>
  <c r="KR24" i="19"/>
  <c r="KQ24" i="19"/>
  <c r="KO24" i="19"/>
  <c r="KN24" i="19"/>
  <c r="KM24" i="19"/>
  <c r="KL24" i="19"/>
  <c r="KR19" i="19"/>
  <c r="KQ19" i="19"/>
  <c r="KO19" i="19"/>
  <c r="KN19" i="19"/>
  <c r="KM19" i="19"/>
  <c r="KL19" i="19"/>
  <c r="KR22" i="19"/>
  <c r="KQ22" i="19"/>
  <c r="KO22" i="19"/>
  <c r="KN22" i="19"/>
  <c r="KM22" i="19"/>
  <c r="KL22" i="19"/>
  <c r="KR18" i="19"/>
  <c r="KQ18" i="19"/>
  <c r="KO18" i="19"/>
  <c r="KN18" i="19"/>
  <c r="KM18" i="19"/>
  <c r="KL18" i="19"/>
  <c r="KR15" i="19"/>
  <c r="KQ15" i="19"/>
  <c r="KO15" i="19"/>
  <c r="KN15" i="19"/>
  <c r="KM15" i="19"/>
  <c r="KL15" i="19"/>
  <c r="KR20" i="19"/>
  <c r="KQ20" i="19"/>
  <c r="KO20" i="19"/>
  <c r="KN20" i="19"/>
  <c r="KM20" i="19"/>
  <c r="KL20" i="19"/>
  <c r="KR13" i="19"/>
  <c r="KQ13" i="19"/>
  <c r="KO13" i="19"/>
  <c r="KN13" i="19"/>
  <c r="KM13" i="19"/>
  <c r="KL13" i="19"/>
  <c r="KR31" i="19"/>
  <c r="KQ31" i="19"/>
  <c r="KO31" i="19"/>
  <c r="KN31" i="19"/>
  <c r="KM31" i="19"/>
  <c r="KL31" i="19"/>
  <c r="KR25" i="19"/>
  <c r="KQ25" i="19"/>
  <c r="KO25" i="19"/>
  <c r="KN25" i="19"/>
  <c r="KM25" i="19"/>
  <c r="KL25" i="19"/>
  <c r="KR29" i="19"/>
  <c r="KQ29" i="19"/>
  <c r="KO29" i="19"/>
  <c r="KN29" i="19"/>
  <c r="KM29" i="19"/>
  <c r="KL29" i="19"/>
  <c r="KR28" i="19"/>
  <c r="KQ28" i="19"/>
  <c r="KO28" i="19"/>
  <c r="KN28" i="19"/>
  <c r="KM28" i="19"/>
  <c r="KL28" i="19"/>
  <c r="KR26" i="19"/>
  <c r="KQ26" i="19"/>
  <c r="KO26" i="19"/>
  <c r="KN26" i="19"/>
  <c r="KM26" i="19"/>
  <c r="KL26" i="19"/>
  <c r="KR17" i="19"/>
  <c r="KQ17" i="19"/>
  <c r="KO17" i="19"/>
  <c r="KN17" i="19"/>
  <c r="KM17" i="19"/>
  <c r="KL17" i="19"/>
  <c r="KR10" i="19"/>
  <c r="KQ10" i="19"/>
  <c r="KO10" i="19"/>
  <c r="KN10" i="19"/>
  <c r="KM10" i="19"/>
  <c r="KL10" i="19"/>
  <c r="KR21" i="19"/>
  <c r="KQ21" i="19"/>
  <c r="KO21" i="19"/>
  <c r="KN21" i="19"/>
  <c r="KM21" i="19"/>
  <c r="KL21" i="19"/>
  <c r="KR12" i="19"/>
  <c r="KQ12" i="19"/>
  <c r="KO12" i="19"/>
  <c r="KN12" i="19"/>
  <c r="KM12" i="19"/>
  <c r="KL12" i="19"/>
  <c r="KR16" i="19"/>
  <c r="KQ16" i="19"/>
  <c r="KO16" i="19"/>
  <c r="KN16" i="19"/>
  <c r="KM16" i="19"/>
  <c r="KL16" i="19"/>
  <c r="KR11" i="19"/>
  <c r="KQ11" i="19"/>
  <c r="KO11" i="19"/>
  <c r="KN11" i="19"/>
  <c r="KM11" i="19"/>
  <c r="KL11" i="19"/>
  <c r="KR14" i="19"/>
  <c r="KQ14" i="19"/>
  <c r="KO14" i="19"/>
  <c r="KN14" i="19"/>
  <c r="KM14" i="19"/>
  <c r="KL14" i="19"/>
  <c r="KR8" i="19"/>
  <c r="KQ8" i="19"/>
  <c r="KO8" i="19"/>
  <c r="KN8" i="19"/>
  <c r="KM8" i="19"/>
  <c r="KL8" i="19"/>
  <c r="KR9" i="19"/>
  <c r="KQ9" i="19"/>
  <c r="KO9" i="19"/>
  <c r="KN9" i="19"/>
  <c r="KM9" i="19"/>
  <c r="KL9" i="19"/>
  <c r="KR5" i="19"/>
  <c r="KQ5" i="19"/>
  <c r="KO5" i="19"/>
  <c r="KN5" i="19"/>
  <c r="KM5" i="19"/>
  <c r="KL5" i="19"/>
  <c r="KR7" i="19"/>
  <c r="KQ7" i="19"/>
  <c r="KO7" i="19"/>
  <c r="KN7" i="19"/>
  <c r="KM7" i="19"/>
  <c r="KL7" i="19"/>
  <c r="KR6" i="19"/>
  <c r="KQ6" i="19"/>
  <c r="KO6" i="19"/>
  <c r="KN6" i="19"/>
  <c r="KM6" i="19"/>
  <c r="KL6" i="19"/>
  <c r="KR4" i="19"/>
  <c r="KQ4" i="19"/>
  <c r="KO4" i="19"/>
  <c r="KN4" i="19"/>
  <c r="KM4" i="19"/>
  <c r="KL4" i="19"/>
  <c r="JP23" i="19"/>
  <c r="JO23" i="19"/>
  <c r="JM23" i="19"/>
  <c r="JL23" i="19"/>
  <c r="JK23" i="19"/>
  <c r="JJ23" i="19"/>
  <c r="JP34" i="19"/>
  <c r="JO34" i="19"/>
  <c r="JM34" i="19"/>
  <c r="JL34" i="19"/>
  <c r="JK34" i="19"/>
  <c r="JJ34" i="19"/>
  <c r="JP33" i="19"/>
  <c r="JO33" i="19"/>
  <c r="JM33" i="19"/>
  <c r="JL33" i="19"/>
  <c r="JK33" i="19"/>
  <c r="JJ33" i="19"/>
  <c r="JP32" i="19"/>
  <c r="JO32" i="19"/>
  <c r="JM32" i="19"/>
  <c r="JL32" i="19"/>
  <c r="JK32" i="19"/>
  <c r="JJ32" i="19"/>
  <c r="JP30" i="19"/>
  <c r="JO30" i="19"/>
  <c r="JM30" i="19"/>
  <c r="JL30" i="19"/>
  <c r="JK30" i="19"/>
  <c r="JJ30" i="19"/>
  <c r="JP35" i="19"/>
  <c r="JO35" i="19"/>
  <c r="JM35" i="19"/>
  <c r="JL35" i="19"/>
  <c r="JK35" i="19"/>
  <c r="JJ35" i="19"/>
  <c r="JP27" i="19"/>
  <c r="JO27" i="19"/>
  <c r="JM27" i="19"/>
  <c r="JL27" i="19"/>
  <c r="JK27" i="19"/>
  <c r="JJ27" i="19"/>
  <c r="JP24" i="19"/>
  <c r="JO24" i="19"/>
  <c r="JM24" i="19"/>
  <c r="JL24" i="19"/>
  <c r="JK24" i="19"/>
  <c r="JJ24" i="19"/>
  <c r="JP19" i="19"/>
  <c r="JO19" i="19"/>
  <c r="JM19" i="19"/>
  <c r="JL19" i="19"/>
  <c r="JK19" i="19"/>
  <c r="JJ19" i="19"/>
  <c r="JP22" i="19"/>
  <c r="JO22" i="19"/>
  <c r="JM22" i="19"/>
  <c r="JL22" i="19"/>
  <c r="JK22" i="19"/>
  <c r="JJ22" i="19"/>
  <c r="JP18" i="19"/>
  <c r="JO18" i="19"/>
  <c r="JM18" i="19"/>
  <c r="JL18" i="19"/>
  <c r="JK18" i="19"/>
  <c r="JJ18" i="19"/>
  <c r="JP15" i="19"/>
  <c r="JO15" i="19"/>
  <c r="JM15" i="19"/>
  <c r="JL15" i="19"/>
  <c r="JK15" i="19"/>
  <c r="JJ15" i="19"/>
  <c r="JP20" i="19"/>
  <c r="JO20" i="19"/>
  <c r="JM20" i="19"/>
  <c r="JL20" i="19"/>
  <c r="JK20" i="19"/>
  <c r="JJ20" i="19"/>
  <c r="JP13" i="19"/>
  <c r="JO13" i="19"/>
  <c r="JM13" i="19"/>
  <c r="JL13" i="19"/>
  <c r="JK13" i="19"/>
  <c r="JJ13" i="19"/>
  <c r="JP31" i="19"/>
  <c r="JO31" i="19"/>
  <c r="JM31" i="19"/>
  <c r="JL31" i="19"/>
  <c r="JK31" i="19"/>
  <c r="JJ31" i="19"/>
  <c r="JP25" i="19"/>
  <c r="JO25" i="19"/>
  <c r="JM25" i="19"/>
  <c r="JL25" i="19"/>
  <c r="JK25" i="19"/>
  <c r="JJ25" i="19"/>
  <c r="JP29" i="19"/>
  <c r="JO29" i="19"/>
  <c r="JM29" i="19"/>
  <c r="JL29" i="19"/>
  <c r="JK29" i="19"/>
  <c r="JJ29" i="19"/>
  <c r="JP28" i="19"/>
  <c r="JO28" i="19"/>
  <c r="JM28" i="19"/>
  <c r="JL28" i="19"/>
  <c r="JK28" i="19"/>
  <c r="JJ28" i="19"/>
  <c r="JP26" i="19"/>
  <c r="JO26" i="19"/>
  <c r="JM26" i="19"/>
  <c r="JL26" i="19"/>
  <c r="JK26" i="19"/>
  <c r="JJ26" i="19"/>
  <c r="JP17" i="19"/>
  <c r="JO17" i="19"/>
  <c r="JM17" i="19"/>
  <c r="JL17" i="19"/>
  <c r="JK17" i="19"/>
  <c r="JJ17" i="19"/>
  <c r="JP10" i="19"/>
  <c r="JO10" i="19"/>
  <c r="JM10" i="19"/>
  <c r="JL10" i="19"/>
  <c r="JK10" i="19"/>
  <c r="JJ10" i="19"/>
  <c r="JP21" i="19"/>
  <c r="JO21" i="19"/>
  <c r="JM21" i="19"/>
  <c r="JL21" i="19"/>
  <c r="JK21" i="19"/>
  <c r="JJ21" i="19"/>
  <c r="JP12" i="19"/>
  <c r="JO12" i="19"/>
  <c r="JM12" i="19"/>
  <c r="JL12" i="19"/>
  <c r="JK12" i="19"/>
  <c r="JJ12" i="19"/>
  <c r="JP16" i="19"/>
  <c r="JO16" i="19"/>
  <c r="JM16" i="19"/>
  <c r="JL16" i="19"/>
  <c r="JK16" i="19"/>
  <c r="JJ16" i="19"/>
  <c r="JP11" i="19"/>
  <c r="JO11" i="19"/>
  <c r="JM11" i="19"/>
  <c r="JL11" i="19"/>
  <c r="JK11" i="19"/>
  <c r="JJ11" i="19"/>
  <c r="JP14" i="19"/>
  <c r="JO14" i="19"/>
  <c r="JM14" i="19"/>
  <c r="JL14" i="19"/>
  <c r="JK14" i="19"/>
  <c r="JJ14" i="19"/>
  <c r="JP8" i="19"/>
  <c r="JO8" i="19"/>
  <c r="JM8" i="19"/>
  <c r="JL8" i="19"/>
  <c r="JK8" i="19"/>
  <c r="JJ8" i="19"/>
  <c r="JP9" i="19"/>
  <c r="JO9" i="19"/>
  <c r="JM9" i="19"/>
  <c r="JL9" i="19"/>
  <c r="JK9" i="19"/>
  <c r="JJ9" i="19"/>
  <c r="JP5" i="19"/>
  <c r="JO5" i="19"/>
  <c r="JM5" i="19"/>
  <c r="JL5" i="19"/>
  <c r="JK5" i="19"/>
  <c r="JJ5" i="19"/>
  <c r="JP7" i="19"/>
  <c r="JO7" i="19"/>
  <c r="JM7" i="19"/>
  <c r="JL7" i="19"/>
  <c r="JK7" i="19"/>
  <c r="JJ7" i="19"/>
  <c r="JP6" i="19"/>
  <c r="JO6" i="19"/>
  <c r="JM6" i="19"/>
  <c r="JL6" i="19"/>
  <c r="JK6" i="19"/>
  <c r="JJ6" i="19"/>
  <c r="JP4" i="19"/>
  <c r="JO4" i="19"/>
  <c r="JM4" i="19"/>
  <c r="JL4" i="19"/>
  <c r="JK4" i="19"/>
  <c r="JJ4" i="19"/>
  <c r="IN23" i="19"/>
  <c r="IM23" i="19"/>
  <c r="IK23" i="19"/>
  <c r="IJ23" i="19"/>
  <c r="II23" i="19"/>
  <c r="IH23" i="19"/>
  <c r="IN34" i="19"/>
  <c r="IM34" i="19"/>
  <c r="IK34" i="19"/>
  <c r="IJ34" i="19"/>
  <c r="II34" i="19"/>
  <c r="IH34" i="19"/>
  <c r="IN33" i="19"/>
  <c r="IM33" i="19"/>
  <c r="IK33" i="19"/>
  <c r="IJ33" i="19"/>
  <c r="II33" i="19"/>
  <c r="IH33" i="19"/>
  <c r="IN32" i="19"/>
  <c r="IM32" i="19"/>
  <c r="IK32" i="19"/>
  <c r="IJ32" i="19"/>
  <c r="II32" i="19"/>
  <c r="IH32" i="19"/>
  <c r="IN30" i="19"/>
  <c r="IM30" i="19"/>
  <c r="IK30" i="19"/>
  <c r="IJ30" i="19"/>
  <c r="II30" i="19"/>
  <c r="IH30" i="19"/>
  <c r="IN35" i="19"/>
  <c r="IM35" i="19"/>
  <c r="IK35" i="19"/>
  <c r="IJ35" i="19"/>
  <c r="II35" i="19"/>
  <c r="IH35" i="19"/>
  <c r="IN27" i="19"/>
  <c r="IM27" i="19"/>
  <c r="IK27" i="19"/>
  <c r="IJ27" i="19"/>
  <c r="II27" i="19"/>
  <c r="IH27" i="19"/>
  <c r="IN24" i="19"/>
  <c r="IM24" i="19"/>
  <c r="IK24" i="19"/>
  <c r="IJ24" i="19"/>
  <c r="II24" i="19"/>
  <c r="IH24" i="19"/>
  <c r="IN19" i="19"/>
  <c r="IM19" i="19"/>
  <c r="IK19" i="19"/>
  <c r="IJ19" i="19"/>
  <c r="II19" i="19"/>
  <c r="IH19" i="19"/>
  <c r="IN22" i="19"/>
  <c r="IM22" i="19"/>
  <c r="IK22" i="19"/>
  <c r="IJ22" i="19"/>
  <c r="II22" i="19"/>
  <c r="IH22" i="19"/>
  <c r="IN18" i="19"/>
  <c r="IM18" i="19"/>
  <c r="IK18" i="19"/>
  <c r="IJ18" i="19"/>
  <c r="II18" i="19"/>
  <c r="IH18" i="19"/>
  <c r="IN15" i="19"/>
  <c r="IM15" i="19"/>
  <c r="IK15" i="19"/>
  <c r="IJ15" i="19"/>
  <c r="II15" i="19"/>
  <c r="IH15" i="19"/>
  <c r="IN20" i="19"/>
  <c r="IM20" i="19"/>
  <c r="IK20" i="19"/>
  <c r="IJ20" i="19"/>
  <c r="II20" i="19"/>
  <c r="IH20" i="19"/>
  <c r="IN13" i="19"/>
  <c r="IM13" i="19"/>
  <c r="IK13" i="19"/>
  <c r="IJ13" i="19"/>
  <c r="II13" i="19"/>
  <c r="IH13" i="19"/>
  <c r="IN31" i="19"/>
  <c r="IM31" i="19"/>
  <c r="IK31" i="19"/>
  <c r="IJ31" i="19"/>
  <c r="II31" i="19"/>
  <c r="IH31" i="19"/>
  <c r="IN25" i="19"/>
  <c r="IM25" i="19"/>
  <c r="IK25" i="19"/>
  <c r="IJ25" i="19"/>
  <c r="II25" i="19"/>
  <c r="IH25" i="19"/>
  <c r="IN29" i="19"/>
  <c r="IM29" i="19"/>
  <c r="IK29" i="19"/>
  <c r="IJ29" i="19"/>
  <c r="II29" i="19"/>
  <c r="IH29" i="19"/>
  <c r="IN28" i="19"/>
  <c r="IM28" i="19"/>
  <c r="IK28" i="19"/>
  <c r="IJ28" i="19"/>
  <c r="II28" i="19"/>
  <c r="IH28" i="19"/>
  <c r="IN26" i="19"/>
  <c r="IM26" i="19"/>
  <c r="IK26" i="19"/>
  <c r="IJ26" i="19"/>
  <c r="II26" i="19"/>
  <c r="IH26" i="19"/>
  <c r="IN17" i="19"/>
  <c r="IM17" i="19"/>
  <c r="IK17" i="19"/>
  <c r="IJ17" i="19"/>
  <c r="II17" i="19"/>
  <c r="IH17" i="19"/>
  <c r="IN10" i="19"/>
  <c r="IM10" i="19"/>
  <c r="IK10" i="19"/>
  <c r="IJ10" i="19"/>
  <c r="II10" i="19"/>
  <c r="IH10" i="19"/>
  <c r="IN21" i="19"/>
  <c r="IM21" i="19"/>
  <c r="IK21" i="19"/>
  <c r="IJ21" i="19"/>
  <c r="II21" i="19"/>
  <c r="IH21" i="19"/>
  <c r="IN12" i="19"/>
  <c r="IM12" i="19"/>
  <c r="IK12" i="19"/>
  <c r="IJ12" i="19"/>
  <c r="II12" i="19"/>
  <c r="IH12" i="19"/>
  <c r="IN16" i="19"/>
  <c r="IM16" i="19"/>
  <c r="IK16" i="19"/>
  <c r="IJ16" i="19"/>
  <c r="II16" i="19"/>
  <c r="IH16" i="19"/>
  <c r="IN11" i="19"/>
  <c r="IM11" i="19"/>
  <c r="IK11" i="19"/>
  <c r="IJ11" i="19"/>
  <c r="II11" i="19"/>
  <c r="IH11" i="19"/>
  <c r="IN14" i="19"/>
  <c r="IM14" i="19"/>
  <c r="IK14" i="19"/>
  <c r="IJ14" i="19"/>
  <c r="II14" i="19"/>
  <c r="IH14" i="19"/>
  <c r="IN8" i="19"/>
  <c r="IM8" i="19"/>
  <c r="IK8" i="19"/>
  <c r="IJ8" i="19"/>
  <c r="II8" i="19"/>
  <c r="IH8" i="19"/>
  <c r="IN9" i="19"/>
  <c r="IM9" i="19"/>
  <c r="IK9" i="19"/>
  <c r="IJ9" i="19"/>
  <c r="II9" i="19"/>
  <c r="IH9" i="19"/>
  <c r="IN5" i="19"/>
  <c r="IM5" i="19"/>
  <c r="IK5" i="19"/>
  <c r="IJ5" i="19"/>
  <c r="II5" i="19"/>
  <c r="IH5" i="19"/>
  <c r="IN7" i="19"/>
  <c r="IM7" i="19"/>
  <c r="IK7" i="19"/>
  <c r="IJ7" i="19"/>
  <c r="II7" i="19"/>
  <c r="IH7" i="19"/>
  <c r="IN6" i="19"/>
  <c r="IM6" i="19"/>
  <c r="IK6" i="19"/>
  <c r="IJ6" i="19"/>
  <c r="II6" i="19"/>
  <c r="IH6" i="19"/>
  <c r="IN4" i="19"/>
  <c r="IM4" i="19"/>
  <c r="IK4" i="19"/>
  <c r="IJ4" i="19"/>
  <c r="II4" i="19"/>
  <c r="IH4" i="19"/>
  <c r="HL23" i="19"/>
  <c r="HK23" i="19"/>
  <c r="HI23" i="19"/>
  <c r="HH23" i="19"/>
  <c r="HG23" i="19"/>
  <c r="HF23" i="19"/>
  <c r="HL34" i="19"/>
  <c r="HK34" i="19"/>
  <c r="HI34" i="19"/>
  <c r="HH34" i="19"/>
  <c r="HG34" i="19"/>
  <c r="HF34" i="19"/>
  <c r="HL33" i="19"/>
  <c r="HK33" i="19"/>
  <c r="HI33" i="19"/>
  <c r="HH33" i="19"/>
  <c r="HG33" i="19"/>
  <c r="HF33" i="19"/>
  <c r="HL32" i="19"/>
  <c r="HK32" i="19"/>
  <c r="HI32" i="19"/>
  <c r="HH32" i="19"/>
  <c r="HG32" i="19"/>
  <c r="HF32" i="19"/>
  <c r="HL30" i="19"/>
  <c r="HK30" i="19"/>
  <c r="HI30" i="19"/>
  <c r="HH30" i="19"/>
  <c r="HG30" i="19"/>
  <c r="HF30" i="19"/>
  <c r="HL35" i="19"/>
  <c r="HK35" i="19"/>
  <c r="HI35" i="19"/>
  <c r="HH35" i="19"/>
  <c r="HG35" i="19"/>
  <c r="HF35" i="19"/>
  <c r="HL27" i="19"/>
  <c r="HK27" i="19"/>
  <c r="HI27" i="19"/>
  <c r="HH27" i="19"/>
  <c r="HG27" i="19"/>
  <c r="HF27" i="19"/>
  <c r="HL24" i="19"/>
  <c r="HK24" i="19"/>
  <c r="HI24" i="19"/>
  <c r="HH24" i="19"/>
  <c r="HG24" i="19"/>
  <c r="HF24" i="19"/>
  <c r="HL19" i="19"/>
  <c r="HK19" i="19"/>
  <c r="HI19" i="19"/>
  <c r="HH19" i="19"/>
  <c r="HG19" i="19"/>
  <c r="HF19" i="19"/>
  <c r="HL22" i="19"/>
  <c r="HK22" i="19"/>
  <c r="HI22" i="19"/>
  <c r="HH22" i="19"/>
  <c r="HG22" i="19"/>
  <c r="HF22" i="19"/>
  <c r="HL18" i="19"/>
  <c r="HK18" i="19"/>
  <c r="HI18" i="19"/>
  <c r="HH18" i="19"/>
  <c r="HG18" i="19"/>
  <c r="HF18" i="19"/>
  <c r="HL15" i="19"/>
  <c r="HK15" i="19"/>
  <c r="HI15" i="19"/>
  <c r="HH15" i="19"/>
  <c r="HG15" i="19"/>
  <c r="HF15" i="19"/>
  <c r="HL20" i="19"/>
  <c r="HK20" i="19"/>
  <c r="HI20" i="19"/>
  <c r="HH20" i="19"/>
  <c r="HG20" i="19"/>
  <c r="HF20" i="19"/>
  <c r="HL13" i="19"/>
  <c r="HK13" i="19"/>
  <c r="HI13" i="19"/>
  <c r="HH13" i="19"/>
  <c r="HG13" i="19"/>
  <c r="HF13" i="19"/>
  <c r="HL31" i="19"/>
  <c r="HK31" i="19"/>
  <c r="HI31" i="19"/>
  <c r="HH31" i="19"/>
  <c r="HG31" i="19"/>
  <c r="HF31" i="19"/>
  <c r="HL25" i="19"/>
  <c r="HK25" i="19"/>
  <c r="HI25" i="19"/>
  <c r="HH25" i="19"/>
  <c r="HG25" i="19"/>
  <c r="HF25" i="19"/>
  <c r="HL29" i="19"/>
  <c r="HK29" i="19"/>
  <c r="HI29" i="19"/>
  <c r="HH29" i="19"/>
  <c r="HG29" i="19"/>
  <c r="HF29" i="19"/>
  <c r="HL28" i="19"/>
  <c r="HK28" i="19"/>
  <c r="HI28" i="19"/>
  <c r="HH28" i="19"/>
  <c r="HG28" i="19"/>
  <c r="HF28" i="19"/>
  <c r="HL26" i="19"/>
  <c r="HK26" i="19"/>
  <c r="HI26" i="19"/>
  <c r="HH26" i="19"/>
  <c r="HG26" i="19"/>
  <c r="HF26" i="19"/>
  <c r="HL17" i="19"/>
  <c r="HK17" i="19"/>
  <c r="HI17" i="19"/>
  <c r="HH17" i="19"/>
  <c r="HG17" i="19"/>
  <c r="HF17" i="19"/>
  <c r="HL10" i="19"/>
  <c r="HK10" i="19"/>
  <c r="HI10" i="19"/>
  <c r="HH10" i="19"/>
  <c r="HG10" i="19"/>
  <c r="HF10" i="19"/>
  <c r="HL21" i="19"/>
  <c r="HK21" i="19"/>
  <c r="HI21" i="19"/>
  <c r="HH21" i="19"/>
  <c r="HG21" i="19"/>
  <c r="HF21" i="19"/>
  <c r="HL12" i="19"/>
  <c r="HK12" i="19"/>
  <c r="HI12" i="19"/>
  <c r="HH12" i="19"/>
  <c r="HG12" i="19"/>
  <c r="HF12" i="19"/>
  <c r="HL16" i="19"/>
  <c r="HK16" i="19"/>
  <c r="HI16" i="19"/>
  <c r="HH16" i="19"/>
  <c r="HG16" i="19"/>
  <c r="HF16" i="19"/>
  <c r="HL11" i="19"/>
  <c r="HK11" i="19"/>
  <c r="HI11" i="19"/>
  <c r="HH11" i="19"/>
  <c r="HG11" i="19"/>
  <c r="HF11" i="19"/>
  <c r="HL14" i="19"/>
  <c r="HK14" i="19"/>
  <c r="HI14" i="19"/>
  <c r="HH14" i="19"/>
  <c r="HG14" i="19"/>
  <c r="HF14" i="19"/>
  <c r="HL8" i="19"/>
  <c r="HK8" i="19"/>
  <c r="HI8" i="19"/>
  <c r="HH8" i="19"/>
  <c r="HG8" i="19"/>
  <c r="HF8" i="19"/>
  <c r="HL9" i="19"/>
  <c r="HK9" i="19"/>
  <c r="HI9" i="19"/>
  <c r="HH9" i="19"/>
  <c r="HG9" i="19"/>
  <c r="HF9" i="19"/>
  <c r="HL5" i="19"/>
  <c r="HK5" i="19"/>
  <c r="HI5" i="19"/>
  <c r="HH5" i="19"/>
  <c r="HG5" i="19"/>
  <c r="HF5" i="19"/>
  <c r="HL7" i="19"/>
  <c r="HK7" i="19"/>
  <c r="HI7" i="19"/>
  <c r="HH7" i="19"/>
  <c r="HG7" i="19"/>
  <c r="HF7" i="19"/>
  <c r="HL6" i="19"/>
  <c r="HK6" i="19"/>
  <c r="HI6" i="19"/>
  <c r="HH6" i="19"/>
  <c r="HG6" i="19"/>
  <c r="HF6" i="19"/>
  <c r="HL4" i="19"/>
  <c r="HK4" i="19"/>
  <c r="HI4" i="19"/>
  <c r="HH4" i="19"/>
  <c r="HG4" i="19"/>
  <c r="HF4" i="19"/>
  <c r="GJ23" i="19"/>
  <c r="GI23" i="19"/>
  <c r="GG23" i="19"/>
  <c r="GF23" i="19"/>
  <c r="GE23" i="19"/>
  <c r="GD23" i="19"/>
  <c r="GJ34" i="19"/>
  <c r="GI34" i="19"/>
  <c r="GG34" i="19"/>
  <c r="GF34" i="19"/>
  <c r="GE34" i="19"/>
  <c r="GD34" i="19"/>
  <c r="GJ33" i="19"/>
  <c r="GI33" i="19"/>
  <c r="GG33" i="19"/>
  <c r="GF33" i="19"/>
  <c r="GE33" i="19"/>
  <c r="GD33" i="19"/>
  <c r="GJ32" i="19"/>
  <c r="GI32" i="19"/>
  <c r="GG32" i="19"/>
  <c r="GF32" i="19"/>
  <c r="GE32" i="19"/>
  <c r="GD32" i="19"/>
  <c r="GJ30" i="19"/>
  <c r="GI30" i="19"/>
  <c r="GG30" i="19"/>
  <c r="GF30" i="19"/>
  <c r="GE30" i="19"/>
  <c r="GD30" i="19"/>
  <c r="GJ35" i="19"/>
  <c r="GI35" i="19"/>
  <c r="GG35" i="19"/>
  <c r="GF35" i="19"/>
  <c r="GE35" i="19"/>
  <c r="GD35" i="19"/>
  <c r="GJ27" i="19"/>
  <c r="GI27" i="19"/>
  <c r="GG27" i="19"/>
  <c r="GF27" i="19"/>
  <c r="GE27" i="19"/>
  <c r="GD27" i="19"/>
  <c r="GJ24" i="19"/>
  <c r="GI24" i="19"/>
  <c r="GG24" i="19"/>
  <c r="GF24" i="19"/>
  <c r="GE24" i="19"/>
  <c r="GD24" i="19"/>
  <c r="GJ19" i="19"/>
  <c r="GI19" i="19"/>
  <c r="GG19" i="19"/>
  <c r="GF19" i="19"/>
  <c r="GE19" i="19"/>
  <c r="GD19" i="19"/>
  <c r="GJ22" i="19"/>
  <c r="GI22" i="19"/>
  <c r="GG22" i="19"/>
  <c r="GF22" i="19"/>
  <c r="GE22" i="19"/>
  <c r="GD22" i="19"/>
  <c r="GJ18" i="19"/>
  <c r="GI18" i="19"/>
  <c r="GG18" i="19"/>
  <c r="GF18" i="19"/>
  <c r="GE18" i="19"/>
  <c r="GD18" i="19"/>
  <c r="GJ15" i="19"/>
  <c r="GI15" i="19"/>
  <c r="GG15" i="19"/>
  <c r="GF15" i="19"/>
  <c r="GE15" i="19"/>
  <c r="GD15" i="19"/>
  <c r="GJ20" i="19"/>
  <c r="GI20" i="19"/>
  <c r="GG20" i="19"/>
  <c r="GF20" i="19"/>
  <c r="GE20" i="19"/>
  <c r="GD20" i="19"/>
  <c r="GJ13" i="19"/>
  <c r="GI13" i="19"/>
  <c r="GG13" i="19"/>
  <c r="GF13" i="19"/>
  <c r="GE13" i="19"/>
  <c r="GD13" i="19"/>
  <c r="GJ31" i="19"/>
  <c r="GI31" i="19"/>
  <c r="GG31" i="19"/>
  <c r="GF31" i="19"/>
  <c r="GE31" i="19"/>
  <c r="GD31" i="19"/>
  <c r="GJ25" i="19"/>
  <c r="GI25" i="19"/>
  <c r="GG25" i="19"/>
  <c r="GF25" i="19"/>
  <c r="GE25" i="19"/>
  <c r="GD25" i="19"/>
  <c r="GJ29" i="19"/>
  <c r="GI29" i="19"/>
  <c r="GG29" i="19"/>
  <c r="GF29" i="19"/>
  <c r="GE29" i="19"/>
  <c r="GD29" i="19"/>
  <c r="GJ28" i="19"/>
  <c r="GI28" i="19"/>
  <c r="GG28" i="19"/>
  <c r="GF28" i="19"/>
  <c r="GE28" i="19"/>
  <c r="GD28" i="19"/>
  <c r="GJ26" i="19"/>
  <c r="GI26" i="19"/>
  <c r="GG26" i="19"/>
  <c r="GF26" i="19"/>
  <c r="GE26" i="19"/>
  <c r="GD26" i="19"/>
  <c r="GJ17" i="19"/>
  <c r="GI17" i="19"/>
  <c r="GG17" i="19"/>
  <c r="GF17" i="19"/>
  <c r="GE17" i="19"/>
  <c r="GD17" i="19"/>
  <c r="GJ10" i="19"/>
  <c r="GI10" i="19"/>
  <c r="GG10" i="19"/>
  <c r="GF10" i="19"/>
  <c r="GE10" i="19"/>
  <c r="GD10" i="19"/>
  <c r="GJ21" i="19"/>
  <c r="GI21" i="19"/>
  <c r="GG21" i="19"/>
  <c r="GF21" i="19"/>
  <c r="GE21" i="19"/>
  <c r="GD21" i="19"/>
  <c r="GJ12" i="19"/>
  <c r="GI12" i="19"/>
  <c r="GG12" i="19"/>
  <c r="GF12" i="19"/>
  <c r="GE12" i="19"/>
  <c r="GD12" i="19"/>
  <c r="GJ16" i="19"/>
  <c r="GI16" i="19"/>
  <c r="GG16" i="19"/>
  <c r="GF16" i="19"/>
  <c r="GE16" i="19"/>
  <c r="GD16" i="19"/>
  <c r="GJ11" i="19"/>
  <c r="GI11" i="19"/>
  <c r="GG11" i="19"/>
  <c r="GF11" i="19"/>
  <c r="GE11" i="19"/>
  <c r="GD11" i="19"/>
  <c r="GJ14" i="19"/>
  <c r="GI14" i="19"/>
  <c r="GG14" i="19"/>
  <c r="GF14" i="19"/>
  <c r="GE14" i="19"/>
  <c r="GD14" i="19"/>
  <c r="GJ8" i="19"/>
  <c r="GI8" i="19"/>
  <c r="GG8" i="19"/>
  <c r="GF8" i="19"/>
  <c r="GE8" i="19"/>
  <c r="GD8" i="19"/>
  <c r="GJ9" i="19"/>
  <c r="GI9" i="19"/>
  <c r="GG9" i="19"/>
  <c r="GF9" i="19"/>
  <c r="GE9" i="19"/>
  <c r="GD9" i="19"/>
  <c r="GJ5" i="19"/>
  <c r="GI5" i="19"/>
  <c r="GG5" i="19"/>
  <c r="GF5" i="19"/>
  <c r="GE5" i="19"/>
  <c r="GD5" i="19"/>
  <c r="GJ7" i="19"/>
  <c r="GI7" i="19"/>
  <c r="GG7" i="19"/>
  <c r="GF7" i="19"/>
  <c r="GE7" i="19"/>
  <c r="GD7" i="19"/>
  <c r="GJ6" i="19"/>
  <c r="GI6" i="19"/>
  <c r="GG6" i="19"/>
  <c r="GF6" i="19"/>
  <c r="GE6" i="19"/>
  <c r="GD6" i="19"/>
  <c r="GJ4" i="19"/>
  <c r="GI4" i="19"/>
  <c r="GG4" i="19"/>
  <c r="GF4" i="19"/>
  <c r="GE4" i="19"/>
  <c r="GD4" i="19"/>
  <c r="FH23" i="19"/>
  <c r="FG23" i="19"/>
  <c r="FE23" i="19"/>
  <c r="FD23" i="19"/>
  <c r="FC23" i="19"/>
  <c r="FB23" i="19"/>
  <c r="FH34" i="19"/>
  <c r="FG34" i="19"/>
  <c r="FE34" i="19"/>
  <c r="FD34" i="19"/>
  <c r="FC34" i="19"/>
  <c r="FB34" i="19"/>
  <c r="FH33" i="19"/>
  <c r="FG33" i="19"/>
  <c r="FE33" i="19"/>
  <c r="FD33" i="19"/>
  <c r="FC33" i="19"/>
  <c r="FB33" i="19"/>
  <c r="FH32" i="19"/>
  <c r="FG32" i="19"/>
  <c r="FE32" i="19"/>
  <c r="FD32" i="19"/>
  <c r="FC32" i="19"/>
  <c r="FB32" i="19"/>
  <c r="FH30" i="19"/>
  <c r="FG30" i="19"/>
  <c r="FE30" i="19"/>
  <c r="FD30" i="19"/>
  <c r="FC30" i="19"/>
  <c r="FB30" i="19"/>
  <c r="FH35" i="19"/>
  <c r="FG35" i="19"/>
  <c r="FE35" i="19"/>
  <c r="FD35" i="19"/>
  <c r="FC35" i="19"/>
  <c r="FB35" i="19"/>
  <c r="FH27" i="19"/>
  <c r="FG27" i="19"/>
  <c r="FE27" i="19"/>
  <c r="FD27" i="19"/>
  <c r="FC27" i="19"/>
  <c r="FB27" i="19"/>
  <c r="FH24" i="19"/>
  <c r="FG24" i="19"/>
  <c r="FE24" i="19"/>
  <c r="FD24" i="19"/>
  <c r="FC24" i="19"/>
  <c r="FB24" i="19"/>
  <c r="FH19" i="19"/>
  <c r="FG19" i="19"/>
  <c r="FE19" i="19"/>
  <c r="FD19" i="19"/>
  <c r="FC19" i="19"/>
  <c r="FB19" i="19"/>
  <c r="FH22" i="19"/>
  <c r="FG22" i="19"/>
  <c r="FE22" i="19"/>
  <c r="FD22" i="19"/>
  <c r="FC22" i="19"/>
  <c r="FB22" i="19"/>
  <c r="FH18" i="19"/>
  <c r="FG18" i="19"/>
  <c r="FE18" i="19"/>
  <c r="FD18" i="19"/>
  <c r="FC18" i="19"/>
  <c r="FB18" i="19"/>
  <c r="FH15" i="19"/>
  <c r="FG15" i="19"/>
  <c r="FE15" i="19"/>
  <c r="FD15" i="19"/>
  <c r="FC15" i="19"/>
  <c r="FB15" i="19"/>
  <c r="FH20" i="19"/>
  <c r="FG20" i="19"/>
  <c r="FE20" i="19"/>
  <c r="FD20" i="19"/>
  <c r="FC20" i="19"/>
  <c r="FB20" i="19"/>
  <c r="FH13" i="19"/>
  <c r="FG13" i="19"/>
  <c r="FE13" i="19"/>
  <c r="FD13" i="19"/>
  <c r="FC13" i="19"/>
  <c r="FB13" i="19"/>
  <c r="FH31" i="19"/>
  <c r="FG31" i="19"/>
  <c r="FE31" i="19"/>
  <c r="FD31" i="19"/>
  <c r="FC31" i="19"/>
  <c r="FB31" i="19"/>
  <c r="FH25" i="19"/>
  <c r="FG25" i="19"/>
  <c r="FE25" i="19"/>
  <c r="FD25" i="19"/>
  <c r="FC25" i="19"/>
  <c r="FB25" i="19"/>
  <c r="FH29" i="19"/>
  <c r="FG29" i="19"/>
  <c r="FE29" i="19"/>
  <c r="FD29" i="19"/>
  <c r="FC29" i="19"/>
  <c r="FB29" i="19"/>
  <c r="FH28" i="19"/>
  <c r="FG28" i="19"/>
  <c r="FE28" i="19"/>
  <c r="FD28" i="19"/>
  <c r="FC28" i="19"/>
  <c r="FB28" i="19"/>
  <c r="FH26" i="19"/>
  <c r="FG26" i="19"/>
  <c r="FE26" i="19"/>
  <c r="FD26" i="19"/>
  <c r="FC26" i="19"/>
  <c r="FB26" i="19"/>
  <c r="FH17" i="19"/>
  <c r="FG17" i="19"/>
  <c r="FE17" i="19"/>
  <c r="FD17" i="19"/>
  <c r="FC17" i="19"/>
  <c r="FB17" i="19"/>
  <c r="FH10" i="19"/>
  <c r="FG10" i="19"/>
  <c r="FE10" i="19"/>
  <c r="FD10" i="19"/>
  <c r="FC10" i="19"/>
  <c r="FB10" i="19"/>
  <c r="FH21" i="19"/>
  <c r="FG21" i="19"/>
  <c r="FE21" i="19"/>
  <c r="FD21" i="19"/>
  <c r="FC21" i="19"/>
  <c r="FB21" i="19"/>
  <c r="FH12" i="19"/>
  <c r="FG12" i="19"/>
  <c r="FE12" i="19"/>
  <c r="FD12" i="19"/>
  <c r="FC12" i="19"/>
  <c r="FB12" i="19"/>
  <c r="FH16" i="19"/>
  <c r="FG16" i="19"/>
  <c r="FE16" i="19"/>
  <c r="FD16" i="19"/>
  <c r="FC16" i="19"/>
  <c r="FB16" i="19"/>
  <c r="FH11" i="19"/>
  <c r="FG11" i="19"/>
  <c r="FE11" i="19"/>
  <c r="FD11" i="19"/>
  <c r="FC11" i="19"/>
  <c r="FB11" i="19"/>
  <c r="FH14" i="19"/>
  <c r="FG14" i="19"/>
  <c r="FE14" i="19"/>
  <c r="FD14" i="19"/>
  <c r="FC14" i="19"/>
  <c r="FB14" i="19"/>
  <c r="FH8" i="19"/>
  <c r="FG8" i="19"/>
  <c r="FE8" i="19"/>
  <c r="FD8" i="19"/>
  <c r="FC8" i="19"/>
  <c r="FB8" i="19"/>
  <c r="FH9" i="19"/>
  <c r="FG9" i="19"/>
  <c r="FE9" i="19"/>
  <c r="FD9" i="19"/>
  <c r="FC9" i="19"/>
  <c r="FB9" i="19"/>
  <c r="FH5" i="19"/>
  <c r="FG5" i="19"/>
  <c r="FE5" i="19"/>
  <c r="FD5" i="19"/>
  <c r="FC5" i="19"/>
  <c r="FB5" i="19"/>
  <c r="FH7" i="19"/>
  <c r="FG7" i="19"/>
  <c r="FE7" i="19"/>
  <c r="FD7" i="19"/>
  <c r="FC7" i="19"/>
  <c r="FB7" i="19"/>
  <c r="FH6" i="19"/>
  <c r="FG6" i="19"/>
  <c r="FE6" i="19"/>
  <c r="FD6" i="19"/>
  <c r="FC6" i="19"/>
  <c r="FB6" i="19"/>
  <c r="FH4" i="19"/>
  <c r="FG4" i="19"/>
  <c r="FE4" i="19"/>
  <c r="FD4" i="19"/>
  <c r="FC4" i="19"/>
  <c r="FB4" i="19"/>
  <c r="EF23" i="19"/>
  <c r="EE23" i="19"/>
  <c r="EC23" i="19"/>
  <c r="EB23" i="19"/>
  <c r="EA23" i="19"/>
  <c r="DZ23" i="19"/>
  <c r="EF34" i="19"/>
  <c r="EE34" i="19"/>
  <c r="EC34" i="19"/>
  <c r="EB34" i="19"/>
  <c r="EA34" i="19"/>
  <c r="DZ34" i="19"/>
  <c r="EF33" i="19"/>
  <c r="EE33" i="19"/>
  <c r="EC33" i="19"/>
  <c r="EB33" i="19"/>
  <c r="EA33" i="19"/>
  <c r="DZ33" i="19"/>
  <c r="EF32" i="19"/>
  <c r="EE32" i="19"/>
  <c r="EC32" i="19"/>
  <c r="EB32" i="19"/>
  <c r="EA32" i="19"/>
  <c r="DZ32" i="19"/>
  <c r="EF30" i="19"/>
  <c r="EE30" i="19"/>
  <c r="EC30" i="19"/>
  <c r="EB30" i="19"/>
  <c r="EA30" i="19"/>
  <c r="DZ30" i="19"/>
  <c r="EF35" i="19"/>
  <c r="EE35" i="19"/>
  <c r="EC35" i="19"/>
  <c r="EB35" i="19"/>
  <c r="EA35" i="19"/>
  <c r="DZ35" i="19"/>
  <c r="EF27" i="19"/>
  <c r="EE27" i="19"/>
  <c r="EC27" i="19"/>
  <c r="EB27" i="19"/>
  <c r="EA27" i="19"/>
  <c r="DZ27" i="19"/>
  <c r="EF24" i="19"/>
  <c r="EE24" i="19"/>
  <c r="EC24" i="19"/>
  <c r="EB24" i="19"/>
  <c r="EA24" i="19"/>
  <c r="DZ24" i="19"/>
  <c r="EF19" i="19"/>
  <c r="EE19" i="19"/>
  <c r="EC19" i="19"/>
  <c r="EB19" i="19"/>
  <c r="EA19" i="19"/>
  <c r="DZ19" i="19"/>
  <c r="EF22" i="19"/>
  <c r="EE22" i="19"/>
  <c r="EC22" i="19"/>
  <c r="EB22" i="19"/>
  <c r="EA22" i="19"/>
  <c r="DZ22" i="19"/>
  <c r="EF18" i="19"/>
  <c r="EE18" i="19"/>
  <c r="EC18" i="19"/>
  <c r="EB18" i="19"/>
  <c r="EA18" i="19"/>
  <c r="DZ18" i="19"/>
  <c r="EF15" i="19"/>
  <c r="EE15" i="19"/>
  <c r="EC15" i="19"/>
  <c r="EB15" i="19"/>
  <c r="EA15" i="19"/>
  <c r="DZ15" i="19"/>
  <c r="EF20" i="19"/>
  <c r="EE20" i="19"/>
  <c r="EC20" i="19"/>
  <c r="EB20" i="19"/>
  <c r="EA20" i="19"/>
  <c r="DZ20" i="19"/>
  <c r="EF13" i="19"/>
  <c r="EE13" i="19"/>
  <c r="EC13" i="19"/>
  <c r="EB13" i="19"/>
  <c r="EA13" i="19"/>
  <c r="DZ13" i="19"/>
  <c r="EF31" i="19"/>
  <c r="EE31" i="19"/>
  <c r="EC31" i="19"/>
  <c r="EB31" i="19"/>
  <c r="EA31" i="19"/>
  <c r="DZ31" i="19"/>
  <c r="EF25" i="19"/>
  <c r="EE25" i="19"/>
  <c r="EC25" i="19"/>
  <c r="EB25" i="19"/>
  <c r="EA25" i="19"/>
  <c r="DZ25" i="19"/>
  <c r="EF29" i="19"/>
  <c r="EE29" i="19"/>
  <c r="EC29" i="19"/>
  <c r="EB29" i="19"/>
  <c r="EA29" i="19"/>
  <c r="DZ29" i="19"/>
  <c r="EF28" i="19"/>
  <c r="EE28" i="19"/>
  <c r="EC28" i="19"/>
  <c r="EB28" i="19"/>
  <c r="EA28" i="19"/>
  <c r="DZ28" i="19"/>
  <c r="EF26" i="19"/>
  <c r="EE26" i="19"/>
  <c r="EC26" i="19"/>
  <c r="EB26" i="19"/>
  <c r="EA26" i="19"/>
  <c r="DZ26" i="19"/>
  <c r="EF17" i="19"/>
  <c r="EE17" i="19"/>
  <c r="EC17" i="19"/>
  <c r="EB17" i="19"/>
  <c r="EA17" i="19"/>
  <c r="DZ17" i="19"/>
  <c r="EF10" i="19"/>
  <c r="EE10" i="19"/>
  <c r="EC10" i="19"/>
  <c r="EB10" i="19"/>
  <c r="EA10" i="19"/>
  <c r="DZ10" i="19"/>
  <c r="EF21" i="19"/>
  <c r="EE21" i="19"/>
  <c r="EC21" i="19"/>
  <c r="EB21" i="19"/>
  <c r="EA21" i="19"/>
  <c r="DZ21" i="19"/>
  <c r="EF12" i="19"/>
  <c r="EE12" i="19"/>
  <c r="EC12" i="19"/>
  <c r="EB12" i="19"/>
  <c r="EA12" i="19"/>
  <c r="DZ12" i="19"/>
  <c r="EF16" i="19"/>
  <c r="EE16" i="19"/>
  <c r="EC16" i="19"/>
  <c r="EB16" i="19"/>
  <c r="EA16" i="19"/>
  <c r="DZ16" i="19"/>
  <c r="EF11" i="19"/>
  <c r="EE11" i="19"/>
  <c r="EC11" i="19"/>
  <c r="EB11" i="19"/>
  <c r="EA11" i="19"/>
  <c r="DZ11" i="19"/>
  <c r="EF14" i="19"/>
  <c r="EE14" i="19"/>
  <c r="EC14" i="19"/>
  <c r="EB14" i="19"/>
  <c r="EA14" i="19"/>
  <c r="DZ14" i="19"/>
  <c r="EF8" i="19"/>
  <c r="EE8" i="19"/>
  <c r="EC8" i="19"/>
  <c r="EB8" i="19"/>
  <c r="EA8" i="19"/>
  <c r="DZ8" i="19"/>
  <c r="EF9" i="19"/>
  <c r="EE9" i="19"/>
  <c r="EC9" i="19"/>
  <c r="EB9" i="19"/>
  <c r="EA9" i="19"/>
  <c r="DZ9" i="19"/>
  <c r="EF5" i="19"/>
  <c r="EE5" i="19"/>
  <c r="EC5" i="19"/>
  <c r="EB5" i="19"/>
  <c r="EA5" i="19"/>
  <c r="DZ5" i="19"/>
  <c r="EF7" i="19"/>
  <c r="EE7" i="19"/>
  <c r="EC7" i="19"/>
  <c r="EB7" i="19"/>
  <c r="EA7" i="19"/>
  <c r="DZ7" i="19"/>
  <c r="EF6" i="19"/>
  <c r="EE6" i="19"/>
  <c r="EC6" i="19"/>
  <c r="EB6" i="19"/>
  <c r="EA6" i="19"/>
  <c r="DZ6" i="19"/>
  <c r="EF4" i="19"/>
  <c r="EE4" i="19"/>
  <c r="EC4" i="19"/>
  <c r="EB4" i="19"/>
  <c r="EA4" i="19"/>
  <c r="DZ4" i="19"/>
  <c r="OZ18" i="27"/>
  <c r="OY18" i="27"/>
  <c r="OW18" i="27"/>
  <c r="OV18" i="27"/>
  <c r="OU18" i="27"/>
  <c r="OT18" i="27"/>
  <c r="OZ16" i="27"/>
  <c r="OY16" i="27"/>
  <c r="OW16" i="27"/>
  <c r="OV16" i="27"/>
  <c r="OU16" i="27"/>
  <c r="OT16" i="27"/>
  <c r="OZ7" i="27"/>
  <c r="OY7" i="27"/>
  <c r="OW7" i="27"/>
  <c r="OV7" i="27"/>
  <c r="OU7" i="27"/>
  <c r="OT7" i="27"/>
  <c r="OZ14" i="27"/>
  <c r="OY14" i="27"/>
  <c r="OW14" i="27"/>
  <c r="OV14" i="27"/>
  <c r="OU14" i="27"/>
  <c r="OT14" i="27"/>
  <c r="OZ12" i="27"/>
  <c r="OY12" i="27"/>
  <c r="OW12" i="27"/>
  <c r="OV12" i="27"/>
  <c r="OU12" i="27"/>
  <c r="OT12" i="27"/>
  <c r="OZ11" i="27"/>
  <c r="OY11" i="27"/>
  <c r="OW11" i="27"/>
  <c r="OV11" i="27"/>
  <c r="OU11" i="27"/>
  <c r="OT11" i="27"/>
  <c r="OZ13" i="27"/>
  <c r="OY13" i="27"/>
  <c r="OW13" i="27"/>
  <c r="OV13" i="27"/>
  <c r="OU13" i="27"/>
  <c r="OT13" i="27"/>
  <c r="OZ15" i="27"/>
  <c r="OY15" i="27"/>
  <c r="OW15" i="27"/>
  <c r="OV15" i="27"/>
  <c r="OU15" i="27"/>
  <c r="OT15" i="27"/>
  <c r="OZ8" i="27"/>
  <c r="OY8" i="27"/>
  <c r="OW8" i="27"/>
  <c r="OV8" i="27"/>
  <c r="OU8" i="27"/>
  <c r="OT8" i="27"/>
  <c r="OZ17" i="27"/>
  <c r="OY17" i="27"/>
  <c r="OW17" i="27"/>
  <c r="OV17" i="27"/>
  <c r="OU17" i="27"/>
  <c r="OT17" i="27"/>
  <c r="OZ10" i="27"/>
  <c r="OY10" i="27"/>
  <c r="OW10" i="27"/>
  <c r="OV10" i="27"/>
  <c r="OU10" i="27"/>
  <c r="OT10" i="27"/>
  <c r="OZ9" i="27"/>
  <c r="OY9" i="27"/>
  <c r="OW9" i="27"/>
  <c r="OV9" i="27"/>
  <c r="OU9" i="27"/>
  <c r="OT9" i="27"/>
  <c r="OZ6" i="27"/>
  <c r="OY6" i="27"/>
  <c r="OW6" i="27"/>
  <c r="OV6" i="27"/>
  <c r="OU6" i="27"/>
  <c r="OT6" i="27"/>
  <c r="OZ5" i="27"/>
  <c r="OY5" i="27"/>
  <c r="OW5" i="27"/>
  <c r="OV5" i="27"/>
  <c r="OU5" i="27"/>
  <c r="OT5" i="27"/>
  <c r="OZ4" i="27"/>
  <c r="OY4" i="27"/>
  <c r="OW4" i="27"/>
  <c r="OV4" i="27"/>
  <c r="OU4" i="27"/>
  <c r="OT4" i="27"/>
  <c r="NX18" i="27"/>
  <c r="NW18" i="27"/>
  <c r="NU18" i="27"/>
  <c r="NT18" i="27"/>
  <c r="NS18" i="27"/>
  <c r="NR18" i="27"/>
  <c r="NX16" i="27"/>
  <c r="NW16" i="27"/>
  <c r="NU16" i="27"/>
  <c r="NT16" i="27"/>
  <c r="NS16" i="27"/>
  <c r="NR16" i="27"/>
  <c r="NX7" i="27"/>
  <c r="NW7" i="27"/>
  <c r="NU7" i="27"/>
  <c r="NT7" i="27"/>
  <c r="NS7" i="27"/>
  <c r="NR7" i="27"/>
  <c r="NX14" i="27"/>
  <c r="NW14" i="27"/>
  <c r="NU14" i="27"/>
  <c r="NT14" i="27"/>
  <c r="NS14" i="27"/>
  <c r="NR14" i="27"/>
  <c r="NX12" i="27"/>
  <c r="NW12" i="27"/>
  <c r="NU12" i="27"/>
  <c r="NT12" i="27"/>
  <c r="NS12" i="27"/>
  <c r="NR12" i="27"/>
  <c r="NX11" i="27"/>
  <c r="NW11" i="27"/>
  <c r="NU11" i="27"/>
  <c r="NT11" i="27"/>
  <c r="NS11" i="27"/>
  <c r="NR11" i="27"/>
  <c r="NX13" i="27"/>
  <c r="NW13" i="27"/>
  <c r="NU13" i="27"/>
  <c r="NT13" i="27"/>
  <c r="NS13" i="27"/>
  <c r="NV13" i="27" s="1"/>
  <c r="NR13" i="27"/>
  <c r="NX15" i="27"/>
  <c r="NW15" i="27"/>
  <c r="NU15" i="27"/>
  <c r="NT15" i="27"/>
  <c r="NS15" i="27"/>
  <c r="NR15" i="27"/>
  <c r="NX8" i="27"/>
  <c r="NW8" i="27"/>
  <c r="NU8" i="27"/>
  <c r="NT8" i="27"/>
  <c r="NS8" i="27"/>
  <c r="NR8" i="27"/>
  <c r="NX17" i="27"/>
  <c r="NW17" i="27"/>
  <c r="NU17" i="27"/>
  <c r="NT17" i="27"/>
  <c r="NS17" i="27"/>
  <c r="NR17" i="27"/>
  <c r="NX10" i="27"/>
  <c r="NW10" i="27"/>
  <c r="NU10" i="27"/>
  <c r="NT10" i="27"/>
  <c r="NS10" i="27"/>
  <c r="NR10" i="27"/>
  <c r="NX9" i="27"/>
  <c r="NW9" i="27"/>
  <c r="NU9" i="27"/>
  <c r="NT9" i="27"/>
  <c r="NS9" i="27"/>
  <c r="NR9" i="27"/>
  <c r="NX6" i="27"/>
  <c r="NW6" i="27"/>
  <c r="NU6" i="27"/>
  <c r="NT6" i="27"/>
  <c r="NS6" i="27"/>
  <c r="NR6" i="27"/>
  <c r="NX5" i="27"/>
  <c r="NW5" i="27"/>
  <c r="NU5" i="27"/>
  <c r="NT5" i="27"/>
  <c r="NS5" i="27"/>
  <c r="NV5" i="27" s="1"/>
  <c r="NR5" i="27"/>
  <c r="NX4" i="27"/>
  <c r="NW4" i="27"/>
  <c r="NU4" i="27"/>
  <c r="NT4" i="27"/>
  <c r="NS4" i="27"/>
  <c r="NR4" i="27"/>
  <c r="MV18" i="27"/>
  <c r="MU18" i="27"/>
  <c r="MS18" i="27"/>
  <c r="MR18" i="27"/>
  <c r="MQ18" i="27"/>
  <c r="MP18" i="27"/>
  <c r="MV16" i="27"/>
  <c r="MU16" i="27"/>
  <c r="MS16" i="27"/>
  <c r="MR16" i="27"/>
  <c r="MQ16" i="27"/>
  <c r="MP16" i="27"/>
  <c r="MV7" i="27"/>
  <c r="MU7" i="27"/>
  <c r="MS7" i="27"/>
  <c r="MR7" i="27"/>
  <c r="MQ7" i="27"/>
  <c r="MP7" i="27"/>
  <c r="MV14" i="27"/>
  <c r="MU14" i="27"/>
  <c r="MS14" i="27"/>
  <c r="MR14" i="27"/>
  <c r="MQ14" i="27"/>
  <c r="MP14" i="27"/>
  <c r="MV12" i="27"/>
  <c r="MU12" i="27"/>
  <c r="MS12" i="27"/>
  <c r="MR12" i="27"/>
  <c r="MQ12" i="27"/>
  <c r="MP12" i="27"/>
  <c r="MV11" i="27"/>
  <c r="MU11" i="27"/>
  <c r="MS11" i="27"/>
  <c r="MR11" i="27"/>
  <c r="MQ11" i="27"/>
  <c r="MT11" i="27" s="1"/>
  <c r="MP11" i="27"/>
  <c r="MV13" i="27"/>
  <c r="MU13" i="27"/>
  <c r="MS13" i="27"/>
  <c r="MR13" i="27"/>
  <c r="MQ13" i="27"/>
  <c r="MP13" i="27"/>
  <c r="MV15" i="27"/>
  <c r="MU15" i="27"/>
  <c r="MS15" i="27"/>
  <c r="MR15" i="27"/>
  <c r="MQ15" i="27"/>
  <c r="MP15" i="27"/>
  <c r="MV8" i="27"/>
  <c r="MU8" i="27"/>
  <c r="MS8" i="27"/>
  <c r="MR8" i="27"/>
  <c r="MQ8" i="27"/>
  <c r="MP8" i="27"/>
  <c r="MV17" i="27"/>
  <c r="MU17" i="27"/>
  <c r="MS17" i="27"/>
  <c r="MR17" i="27"/>
  <c r="MQ17" i="27"/>
  <c r="MP17" i="27"/>
  <c r="MV10" i="27"/>
  <c r="MU10" i="27"/>
  <c r="MS10" i="27"/>
  <c r="MR10" i="27"/>
  <c r="MQ10" i="27"/>
  <c r="MP10" i="27"/>
  <c r="MV9" i="27"/>
  <c r="MU9" i="27"/>
  <c r="MS9" i="27"/>
  <c r="MR9" i="27"/>
  <c r="MQ9" i="27"/>
  <c r="MP9" i="27"/>
  <c r="MV6" i="27"/>
  <c r="MU6" i="27"/>
  <c r="MS6" i="27"/>
  <c r="MR6" i="27"/>
  <c r="MQ6" i="27"/>
  <c r="MP6" i="27"/>
  <c r="MV5" i="27"/>
  <c r="MU5" i="27"/>
  <c r="MS5" i="27"/>
  <c r="MR5" i="27"/>
  <c r="MQ5" i="27"/>
  <c r="MP5" i="27"/>
  <c r="MV4" i="27"/>
  <c r="MU4" i="27"/>
  <c r="MS4" i="27"/>
  <c r="MR4" i="27"/>
  <c r="MQ4" i="27"/>
  <c r="MP4" i="27"/>
  <c r="LT18" i="27"/>
  <c r="LS18" i="27"/>
  <c r="LQ18" i="27"/>
  <c r="LP18" i="27"/>
  <c r="LO18" i="27"/>
  <c r="LN18" i="27"/>
  <c r="LT16" i="27"/>
  <c r="LS16" i="27"/>
  <c r="LQ16" i="27"/>
  <c r="LP16" i="27"/>
  <c r="LO16" i="27"/>
  <c r="LN16" i="27"/>
  <c r="LT7" i="27"/>
  <c r="LS7" i="27"/>
  <c r="LQ7" i="27"/>
  <c r="LP7" i="27"/>
  <c r="LO7" i="27"/>
  <c r="LN7" i="27"/>
  <c r="LT14" i="27"/>
  <c r="LS14" i="27"/>
  <c r="LQ14" i="27"/>
  <c r="LP14" i="27"/>
  <c r="LO14" i="27"/>
  <c r="LN14" i="27"/>
  <c r="LT12" i="27"/>
  <c r="LS12" i="27"/>
  <c r="LQ12" i="27"/>
  <c r="LP12" i="27"/>
  <c r="LO12" i="27"/>
  <c r="LN12" i="27"/>
  <c r="LT11" i="27"/>
  <c r="LS11" i="27"/>
  <c r="LQ11" i="27"/>
  <c r="LP11" i="27"/>
  <c r="LO11" i="27"/>
  <c r="LN11" i="27"/>
  <c r="LT13" i="27"/>
  <c r="LS13" i="27"/>
  <c r="LQ13" i="27"/>
  <c r="LP13" i="27"/>
  <c r="LO13" i="27"/>
  <c r="LR13" i="27" s="1"/>
  <c r="LN13" i="27"/>
  <c r="LT15" i="27"/>
  <c r="LS15" i="27"/>
  <c r="LQ15" i="27"/>
  <c r="LP15" i="27"/>
  <c r="LO15" i="27"/>
  <c r="LN15" i="27"/>
  <c r="LT8" i="27"/>
  <c r="LS8" i="27"/>
  <c r="LQ8" i="27"/>
  <c r="LP8" i="27"/>
  <c r="LO8" i="27"/>
  <c r="LN8" i="27"/>
  <c r="LT17" i="27"/>
  <c r="LS17" i="27"/>
  <c r="LQ17" i="27"/>
  <c r="LP17" i="27"/>
  <c r="LO17" i="27"/>
  <c r="LN17" i="27"/>
  <c r="LT10" i="27"/>
  <c r="LS10" i="27"/>
  <c r="LQ10" i="27"/>
  <c r="LP10" i="27"/>
  <c r="LO10" i="27"/>
  <c r="LN10" i="27"/>
  <c r="LT9" i="27"/>
  <c r="LS9" i="27"/>
  <c r="LQ9" i="27"/>
  <c r="LP9" i="27"/>
  <c r="LO9" i="27"/>
  <c r="LN9" i="27"/>
  <c r="LT6" i="27"/>
  <c r="LS6" i="27"/>
  <c r="LQ6" i="27"/>
  <c r="LP6" i="27"/>
  <c r="LO6" i="27"/>
  <c r="LN6" i="27"/>
  <c r="LT5" i="27"/>
  <c r="LS5" i="27"/>
  <c r="LQ5" i="27"/>
  <c r="LP5" i="27"/>
  <c r="LO5" i="27"/>
  <c r="LN5" i="27"/>
  <c r="LT4" i="27"/>
  <c r="LS4" i="27"/>
  <c r="LQ4" i="27"/>
  <c r="LP4" i="27"/>
  <c r="LO4" i="27"/>
  <c r="LN4" i="27"/>
  <c r="KR18" i="27"/>
  <c r="KQ18" i="27"/>
  <c r="KO18" i="27"/>
  <c r="KN18" i="27"/>
  <c r="KM18" i="27"/>
  <c r="KL18" i="27"/>
  <c r="KR16" i="27"/>
  <c r="KQ16" i="27"/>
  <c r="KO16" i="27"/>
  <c r="KN16" i="27"/>
  <c r="KM16" i="27"/>
  <c r="KL16" i="27"/>
  <c r="KR7" i="27"/>
  <c r="KQ7" i="27"/>
  <c r="KO7" i="27"/>
  <c r="KN7" i="27"/>
  <c r="KM7" i="27"/>
  <c r="KL7" i="27"/>
  <c r="KR14" i="27"/>
  <c r="KQ14" i="27"/>
  <c r="KO14" i="27"/>
  <c r="KN14" i="27"/>
  <c r="KM14" i="27"/>
  <c r="KP14" i="27" s="1"/>
  <c r="KL14" i="27"/>
  <c r="KR12" i="27"/>
  <c r="KQ12" i="27"/>
  <c r="KO12" i="27"/>
  <c r="KN12" i="27"/>
  <c r="KM12" i="27"/>
  <c r="KL12" i="27"/>
  <c r="KR11" i="27"/>
  <c r="KQ11" i="27"/>
  <c r="KO11" i="27"/>
  <c r="KN11" i="27"/>
  <c r="KM11" i="27"/>
  <c r="KL11" i="27"/>
  <c r="KR13" i="27"/>
  <c r="KQ13" i="27"/>
  <c r="KO13" i="27"/>
  <c r="KN13" i="27"/>
  <c r="KM13" i="27"/>
  <c r="KL13" i="27"/>
  <c r="KR15" i="27"/>
  <c r="KQ15" i="27"/>
  <c r="KO15" i="27"/>
  <c r="KN15" i="27"/>
  <c r="KM15" i="27"/>
  <c r="KL15" i="27"/>
  <c r="KR8" i="27"/>
  <c r="KQ8" i="27"/>
  <c r="KO8" i="27"/>
  <c r="KN8" i="27"/>
  <c r="KM8" i="27"/>
  <c r="KL8" i="27"/>
  <c r="KR17" i="27"/>
  <c r="KQ17" i="27"/>
  <c r="KO17" i="27"/>
  <c r="KN17" i="27"/>
  <c r="KM17" i="27"/>
  <c r="KL17" i="27"/>
  <c r="KR10" i="27"/>
  <c r="KQ10" i="27"/>
  <c r="KO10" i="27"/>
  <c r="KN10" i="27"/>
  <c r="KM10" i="27"/>
  <c r="KP10" i="27" s="1"/>
  <c r="KL10" i="27"/>
  <c r="KR9" i="27"/>
  <c r="KQ9" i="27"/>
  <c r="KO9" i="27"/>
  <c r="KN9" i="27"/>
  <c r="KM9" i="27"/>
  <c r="KL9" i="27"/>
  <c r="KR6" i="27"/>
  <c r="KQ6" i="27"/>
  <c r="KO6" i="27"/>
  <c r="KN6" i="27"/>
  <c r="KM6" i="27"/>
  <c r="KP6" i="27" s="1"/>
  <c r="KL6" i="27"/>
  <c r="KR5" i="27"/>
  <c r="KQ5" i="27"/>
  <c r="KO5" i="27"/>
  <c r="KN5" i="27"/>
  <c r="KM5" i="27"/>
  <c r="KL5" i="27"/>
  <c r="KR4" i="27"/>
  <c r="KQ4" i="27"/>
  <c r="KO4" i="27"/>
  <c r="KN4" i="27"/>
  <c r="KM4" i="27"/>
  <c r="KL4" i="27"/>
  <c r="JP18" i="27"/>
  <c r="JO18" i="27"/>
  <c r="JM18" i="27"/>
  <c r="JL18" i="27"/>
  <c r="JK18" i="27"/>
  <c r="JJ18" i="27"/>
  <c r="JP16" i="27"/>
  <c r="JO16" i="27"/>
  <c r="JM16" i="27"/>
  <c r="JL16" i="27"/>
  <c r="JK16" i="27"/>
  <c r="JJ16" i="27"/>
  <c r="JP7" i="27"/>
  <c r="JO7" i="27"/>
  <c r="JM7" i="27"/>
  <c r="JL7" i="27"/>
  <c r="JK7" i="27"/>
  <c r="JJ7" i="27"/>
  <c r="JP14" i="27"/>
  <c r="JO14" i="27"/>
  <c r="JM14" i="27"/>
  <c r="JL14" i="27"/>
  <c r="JK14" i="27"/>
  <c r="JJ14" i="27"/>
  <c r="JP12" i="27"/>
  <c r="JO12" i="27"/>
  <c r="JM12" i="27"/>
  <c r="JL12" i="27"/>
  <c r="JK12" i="27"/>
  <c r="JJ12" i="27"/>
  <c r="JP11" i="27"/>
  <c r="JO11" i="27"/>
  <c r="JM11" i="27"/>
  <c r="JL11" i="27"/>
  <c r="JK11" i="27"/>
  <c r="JJ11" i="27"/>
  <c r="JP13" i="27"/>
  <c r="JO13" i="27"/>
  <c r="JM13" i="27"/>
  <c r="JL13" i="27"/>
  <c r="JK13" i="27"/>
  <c r="JJ13" i="27"/>
  <c r="JP15" i="27"/>
  <c r="JO15" i="27"/>
  <c r="JM15" i="27"/>
  <c r="JL15" i="27"/>
  <c r="JK15" i="27"/>
  <c r="JJ15" i="27"/>
  <c r="JP8" i="27"/>
  <c r="JO8" i="27"/>
  <c r="JM8" i="27"/>
  <c r="JL8" i="27"/>
  <c r="JK8" i="27"/>
  <c r="JJ8" i="27"/>
  <c r="JP17" i="27"/>
  <c r="JO17" i="27"/>
  <c r="JM17" i="27"/>
  <c r="JL17" i="27"/>
  <c r="JK17" i="27"/>
  <c r="JJ17" i="27"/>
  <c r="JP10" i="27"/>
  <c r="JO10" i="27"/>
  <c r="JM10" i="27"/>
  <c r="JL10" i="27"/>
  <c r="JK10" i="27"/>
  <c r="JJ10" i="27"/>
  <c r="JP9" i="27"/>
  <c r="JO9" i="27"/>
  <c r="JM9" i="27"/>
  <c r="JL9" i="27"/>
  <c r="JK9" i="27"/>
  <c r="JJ9" i="27"/>
  <c r="JP6" i="27"/>
  <c r="JO6" i="27"/>
  <c r="JM6" i="27"/>
  <c r="JL6" i="27"/>
  <c r="JK6" i="27"/>
  <c r="JJ6" i="27"/>
  <c r="JP5" i="27"/>
  <c r="JO5" i="27"/>
  <c r="JM5" i="27"/>
  <c r="JL5" i="27"/>
  <c r="JK5" i="27"/>
  <c r="JJ5" i="27"/>
  <c r="JP4" i="27"/>
  <c r="JO4" i="27"/>
  <c r="JM4" i="27"/>
  <c r="JL4" i="27"/>
  <c r="JK4" i="27"/>
  <c r="JJ4" i="27"/>
  <c r="IN18" i="27"/>
  <c r="IM18" i="27"/>
  <c r="IK18" i="27"/>
  <c r="IJ18" i="27"/>
  <c r="II18" i="27"/>
  <c r="IH18" i="27"/>
  <c r="IN16" i="27"/>
  <c r="IM16" i="27"/>
  <c r="IK16" i="27"/>
  <c r="IJ16" i="27"/>
  <c r="II16" i="27"/>
  <c r="IH16" i="27"/>
  <c r="IN7" i="27"/>
  <c r="IM7" i="27"/>
  <c r="IK7" i="27"/>
  <c r="IJ7" i="27"/>
  <c r="II7" i="27"/>
  <c r="IH7" i="27"/>
  <c r="IN14" i="27"/>
  <c r="IM14" i="27"/>
  <c r="IK14" i="27"/>
  <c r="IJ14" i="27"/>
  <c r="II14" i="27"/>
  <c r="IL14" i="27" s="1"/>
  <c r="IH14" i="27"/>
  <c r="IN12" i="27"/>
  <c r="IM12" i="27"/>
  <c r="IK12" i="27"/>
  <c r="IJ12" i="27"/>
  <c r="II12" i="27"/>
  <c r="IH12" i="27"/>
  <c r="IN11" i="27"/>
  <c r="IM11" i="27"/>
  <c r="IK11" i="27"/>
  <c r="IJ11" i="27"/>
  <c r="II11" i="27"/>
  <c r="IH11" i="27"/>
  <c r="IN13" i="27"/>
  <c r="IM13" i="27"/>
  <c r="IK13" i="27"/>
  <c r="IJ13" i="27"/>
  <c r="II13" i="27"/>
  <c r="IH13" i="27"/>
  <c r="IN15" i="27"/>
  <c r="IM15" i="27"/>
  <c r="IK15" i="27"/>
  <c r="IJ15" i="27"/>
  <c r="II15" i="27"/>
  <c r="IH15" i="27"/>
  <c r="IN8" i="27"/>
  <c r="IM8" i="27"/>
  <c r="IK8" i="27"/>
  <c r="IJ8" i="27"/>
  <c r="II8" i="27"/>
  <c r="IH8" i="27"/>
  <c r="IN17" i="27"/>
  <c r="IM17" i="27"/>
  <c r="IK17" i="27"/>
  <c r="IJ17" i="27"/>
  <c r="II17" i="27"/>
  <c r="IH17" i="27"/>
  <c r="IN10" i="27"/>
  <c r="IM10" i="27"/>
  <c r="IK10" i="27"/>
  <c r="IJ10" i="27"/>
  <c r="II10" i="27"/>
  <c r="IL10" i="27" s="1"/>
  <c r="IH10" i="27"/>
  <c r="IN9" i="27"/>
  <c r="IM9" i="27"/>
  <c r="IK9" i="27"/>
  <c r="IJ9" i="27"/>
  <c r="II9" i="27"/>
  <c r="IH9" i="27"/>
  <c r="IN6" i="27"/>
  <c r="IM6" i="27"/>
  <c r="IK6" i="27"/>
  <c r="IJ6" i="27"/>
  <c r="II6" i="27"/>
  <c r="IH6" i="27"/>
  <c r="IN5" i="27"/>
  <c r="IM5" i="27"/>
  <c r="IK5" i="27"/>
  <c r="IJ5" i="27"/>
  <c r="II5" i="27"/>
  <c r="IH5" i="27"/>
  <c r="IN4" i="27"/>
  <c r="IM4" i="27"/>
  <c r="IK4" i="27"/>
  <c r="IJ4" i="27"/>
  <c r="II4" i="27"/>
  <c r="IH4" i="27"/>
  <c r="HL18" i="27"/>
  <c r="HK18" i="27"/>
  <c r="HI18" i="27"/>
  <c r="HH18" i="27"/>
  <c r="HG18" i="27"/>
  <c r="HF18" i="27"/>
  <c r="HL16" i="27"/>
  <c r="HK16" i="27"/>
  <c r="HI16" i="27"/>
  <c r="HH16" i="27"/>
  <c r="HG16" i="27"/>
  <c r="HF16" i="27"/>
  <c r="HL7" i="27"/>
  <c r="HK7" i="27"/>
  <c r="HI7" i="27"/>
  <c r="HH7" i="27"/>
  <c r="HG7" i="27"/>
  <c r="HF7" i="27"/>
  <c r="HL14" i="27"/>
  <c r="HK14" i="27"/>
  <c r="HI14" i="27"/>
  <c r="HH14" i="27"/>
  <c r="HG14" i="27"/>
  <c r="HF14" i="27"/>
  <c r="HL12" i="27"/>
  <c r="HK12" i="27"/>
  <c r="HI12" i="27"/>
  <c r="HH12" i="27"/>
  <c r="HG12" i="27"/>
  <c r="HF12" i="27"/>
  <c r="HL11" i="27"/>
  <c r="HK11" i="27"/>
  <c r="HI11" i="27"/>
  <c r="HH11" i="27"/>
  <c r="HG11" i="27"/>
  <c r="HF11" i="27"/>
  <c r="HL13" i="27"/>
  <c r="HK13" i="27"/>
  <c r="HI13" i="27"/>
  <c r="HH13" i="27"/>
  <c r="HG13" i="27"/>
  <c r="HF13" i="27"/>
  <c r="HL15" i="27"/>
  <c r="HK15" i="27"/>
  <c r="HI15" i="27"/>
  <c r="HH15" i="27"/>
  <c r="HG15" i="27"/>
  <c r="HF15" i="27"/>
  <c r="HL8" i="27"/>
  <c r="HK8" i="27"/>
  <c r="HI8" i="27"/>
  <c r="HH8" i="27"/>
  <c r="HG8" i="27"/>
  <c r="HF8" i="27"/>
  <c r="HL17" i="27"/>
  <c r="HK17" i="27"/>
  <c r="HI17" i="27"/>
  <c r="HH17" i="27"/>
  <c r="HG17" i="27"/>
  <c r="HF17" i="27"/>
  <c r="HL10" i="27"/>
  <c r="HK10" i="27"/>
  <c r="HI10" i="27"/>
  <c r="HH10" i="27"/>
  <c r="HG10" i="27"/>
  <c r="HF10" i="27"/>
  <c r="HL9" i="27"/>
  <c r="HK9" i="27"/>
  <c r="HI9" i="27"/>
  <c r="HH9" i="27"/>
  <c r="HG9" i="27"/>
  <c r="HF9" i="27"/>
  <c r="HL6" i="27"/>
  <c r="HK6" i="27"/>
  <c r="HI6" i="27"/>
  <c r="HH6" i="27"/>
  <c r="HG6" i="27"/>
  <c r="HF6" i="27"/>
  <c r="HL5" i="27"/>
  <c r="HK5" i="27"/>
  <c r="HI5" i="27"/>
  <c r="HH5" i="27"/>
  <c r="HG5" i="27"/>
  <c r="HF5" i="27"/>
  <c r="HL4" i="27"/>
  <c r="HK4" i="27"/>
  <c r="HI4" i="27"/>
  <c r="HH4" i="27"/>
  <c r="HG4" i="27"/>
  <c r="HF4" i="27"/>
  <c r="GJ18" i="27"/>
  <c r="GI18" i="27"/>
  <c r="GG18" i="27"/>
  <c r="GF18" i="27"/>
  <c r="GE18" i="27"/>
  <c r="GD18" i="27"/>
  <c r="GJ16" i="27"/>
  <c r="GI16" i="27"/>
  <c r="GG16" i="27"/>
  <c r="GF16" i="27"/>
  <c r="GE16" i="27"/>
  <c r="GD16" i="27"/>
  <c r="GJ7" i="27"/>
  <c r="GI7" i="27"/>
  <c r="GG7" i="27"/>
  <c r="GF7" i="27"/>
  <c r="GE7" i="27"/>
  <c r="GD7" i="27"/>
  <c r="GJ14" i="27"/>
  <c r="GI14" i="27"/>
  <c r="GG14" i="27"/>
  <c r="GF14" i="27"/>
  <c r="GE14" i="27"/>
  <c r="GD14" i="27"/>
  <c r="GJ12" i="27"/>
  <c r="GI12" i="27"/>
  <c r="GG12" i="27"/>
  <c r="GF12" i="27"/>
  <c r="GE12" i="27"/>
  <c r="GD12" i="27"/>
  <c r="GJ11" i="27"/>
  <c r="GI11" i="27"/>
  <c r="GG11" i="27"/>
  <c r="GF11" i="27"/>
  <c r="GE11" i="27"/>
  <c r="GH11" i="27" s="1"/>
  <c r="GD11" i="27"/>
  <c r="GJ13" i="27"/>
  <c r="GI13" i="27"/>
  <c r="GG13" i="27"/>
  <c r="GF13" i="27"/>
  <c r="GE13" i="27"/>
  <c r="GD13" i="27"/>
  <c r="GJ15" i="27"/>
  <c r="GI15" i="27"/>
  <c r="GG15" i="27"/>
  <c r="GF15" i="27"/>
  <c r="GE15" i="27"/>
  <c r="GD15" i="27"/>
  <c r="GJ8" i="27"/>
  <c r="GI8" i="27"/>
  <c r="GG8" i="27"/>
  <c r="GF8" i="27"/>
  <c r="GE8" i="27"/>
  <c r="GD8" i="27"/>
  <c r="GJ17" i="27"/>
  <c r="GI17" i="27"/>
  <c r="GG17" i="27"/>
  <c r="GF17" i="27"/>
  <c r="GE17" i="27"/>
  <c r="GD17" i="27"/>
  <c r="GJ10" i="27"/>
  <c r="GI10" i="27"/>
  <c r="GG10" i="27"/>
  <c r="GF10" i="27"/>
  <c r="GE10" i="27"/>
  <c r="GD10" i="27"/>
  <c r="GJ9" i="27"/>
  <c r="GI9" i="27"/>
  <c r="GG9" i="27"/>
  <c r="GF9" i="27"/>
  <c r="GE9" i="27"/>
  <c r="GD9" i="27"/>
  <c r="GJ6" i="27"/>
  <c r="GI6" i="27"/>
  <c r="GG6" i="27"/>
  <c r="GF6" i="27"/>
  <c r="GE6" i="27"/>
  <c r="GH6" i="27" s="1"/>
  <c r="GD6" i="27"/>
  <c r="GJ5" i="27"/>
  <c r="GI5" i="27"/>
  <c r="GG5" i="27"/>
  <c r="GF5" i="27"/>
  <c r="GE5" i="27"/>
  <c r="GD5" i="27"/>
  <c r="GJ4" i="27"/>
  <c r="GI4" i="27"/>
  <c r="GG4" i="27"/>
  <c r="GF4" i="27"/>
  <c r="GE4" i="27"/>
  <c r="GD4" i="27"/>
  <c r="FH18" i="27"/>
  <c r="FG18" i="27"/>
  <c r="FE18" i="27"/>
  <c r="FD18" i="27"/>
  <c r="FC18" i="27"/>
  <c r="FB18" i="27"/>
  <c r="FH16" i="27"/>
  <c r="FG16" i="27"/>
  <c r="FE16" i="27"/>
  <c r="FD16" i="27"/>
  <c r="FC16" i="27"/>
  <c r="FB16" i="27"/>
  <c r="FH7" i="27"/>
  <c r="FG7" i="27"/>
  <c r="FE7" i="27"/>
  <c r="FD7" i="27"/>
  <c r="FC7" i="27"/>
  <c r="FB7" i="27"/>
  <c r="FH14" i="27"/>
  <c r="FG14" i="27"/>
  <c r="FE14" i="27"/>
  <c r="FD14" i="27"/>
  <c r="FC14" i="27"/>
  <c r="FB14" i="27"/>
  <c r="FH12" i="27"/>
  <c r="FG12" i="27"/>
  <c r="FE12" i="27"/>
  <c r="FD12" i="27"/>
  <c r="FC12" i="27"/>
  <c r="FB12" i="27"/>
  <c r="FH11" i="27"/>
  <c r="FG11" i="27"/>
  <c r="FE11" i="27"/>
  <c r="FD11" i="27"/>
  <c r="FC11" i="27"/>
  <c r="FF11" i="27" s="1"/>
  <c r="FB11" i="27"/>
  <c r="FH13" i="27"/>
  <c r="FG13" i="27"/>
  <c r="FE13" i="27"/>
  <c r="FD13" i="27"/>
  <c r="FC13" i="27"/>
  <c r="FB13" i="27"/>
  <c r="FH15" i="27"/>
  <c r="FG15" i="27"/>
  <c r="FE15" i="27"/>
  <c r="FD15" i="27"/>
  <c r="FC15" i="27"/>
  <c r="FB15" i="27"/>
  <c r="FH8" i="27"/>
  <c r="FG8" i="27"/>
  <c r="FE8" i="27"/>
  <c r="FD8" i="27"/>
  <c r="FC8" i="27"/>
  <c r="FB8" i="27"/>
  <c r="FH17" i="27"/>
  <c r="FG17" i="27"/>
  <c r="FE17" i="27"/>
  <c r="FD17" i="27"/>
  <c r="FC17" i="27"/>
  <c r="FB17" i="27"/>
  <c r="FH10" i="27"/>
  <c r="FG10" i="27"/>
  <c r="FE10" i="27"/>
  <c r="FD10" i="27"/>
  <c r="FC10" i="27"/>
  <c r="FB10" i="27"/>
  <c r="FH9" i="27"/>
  <c r="FG9" i="27"/>
  <c r="FE9" i="27"/>
  <c r="FD9" i="27"/>
  <c r="FC9" i="27"/>
  <c r="FB9" i="27"/>
  <c r="FH6" i="27"/>
  <c r="FG6" i="27"/>
  <c r="FE6" i="27"/>
  <c r="FD6" i="27"/>
  <c r="FC6" i="27"/>
  <c r="FB6" i="27"/>
  <c r="FH5" i="27"/>
  <c r="FG5" i="27"/>
  <c r="FE5" i="27"/>
  <c r="FD5" i="27"/>
  <c r="FC5" i="27"/>
  <c r="FB5" i="27"/>
  <c r="FH4" i="27"/>
  <c r="FG4" i="27"/>
  <c r="FE4" i="27"/>
  <c r="FD4" i="27"/>
  <c r="FC4" i="27"/>
  <c r="FB4" i="27"/>
  <c r="EF18" i="27"/>
  <c r="EE18" i="27"/>
  <c r="EC18" i="27"/>
  <c r="EB18" i="27"/>
  <c r="EA18" i="27"/>
  <c r="DZ18" i="27"/>
  <c r="EF16" i="27"/>
  <c r="EE16" i="27"/>
  <c r="EC16" i="27"/>
  <c r="EB16" i="27"/>
  <c r="EA16" i="27"/>
  <c r="DZ16" i="27"/>
  <c r="EF7" i="27"/>
  <c r="EE7" i="27"/>
  <c r="EC7" i="27"/>
  <c r="EB7" i="27"/>
  <c r="EA7" i="27"/>
  <c r="DZ7" i="27"/>
  <c r="EF14" i="27"/>
  <c r="EE14" i="27"/>
  <c r="EC14" i="27"/>
  <c r="EB14" i="27"/>
  <c r="EA14" i="27"/>
  <c r="ED14" i="27" s="1"/>
  <c r="DZ14" i="27"/>
  <c r="EF12" i="27"/>
  <c r="EE12" i="27"/>
  <c r="EC12" i="27"/>
  <c r="EB12" i="27"/>
  <c r="EA12" i="27"/>
  <c r="DZ12" i="27"/>
  <c r="EF11" i="27"/>
  <c r="EE11" i="27"/>
  <c r="EC11" i="27"/>
  <c r="EB11" i="27"/>
  <c r="EA11" i="27"/>
  <c r="DZ11" i="27"/>
  <c r="EF13" i="27"/>
  <c r="EE13" i="27"/>
  <c r="EC13" i="27"/>
  <c r="EB13" i="27"/>
  <c r="EA13" i="27"/>
  <c r="ED13" i="27" s="1"/>
  <c r="DZ13" i="27"/>
  <c r="EF15" i="27"/>
  <c r="EE15" i="27"/>
  <c r="EC15" i="27"/>
  <c r="EB15" i="27"/>
  <c r="EA15" i="27"/>
  <c r="DZ15" i="27"/>
  <c r="EF8" i="27"/>
  <c r="EE8" i="27"/>
  <c r="EC8" i="27"/>
  <c r="EB8" i="27"/>
  <c r="EA8" i="27"/>
  <c r="DZ8" i="27"/>
  <c r="EF17" i="27"/>
  <c r="EE17" i="27"/>
  <c r="EC17" i="27"/>
  <c r="EB17" i="27"/>
  <c r="EA17" i="27"/>
  <c r="DZ17" i="27"/>
  <c r="EF10" i="27"/>
  <c r="EE10" i="27"/>
  <c r="EC10" i="27"/>
  <c r="EB10" i="27"/>
  <c r="EA10" i="27"/>
  <c r="ED10" i="27" s="1"/>
  <c r="DZ10" i="27"/>
  <c r="EF9" i="27"/>
  <c r="EE9" i="27"/>
  <c r="EC9" i="27"/>
  <c r="EB9" i="27"/>
  <c r="EA9" i="27"/>
  <c r="DZ9" i="27"/>
  <c r="EF6" i="27"/>
  <c r="EE6" i="27"/>
  <c r="EC6" i="27"/>
  <c r="EB6" i="27"/>
  <c r="EA6" i="27"/>
  <c r="DZ6" i="27"/>
  <c r="EF5" i="27"/>
  <c r="EE5" i="27"/>
  <c r="EC5" i="27"/>
  <c r="EB5" i="27"/>
  <c r="EA5" i="27"/>
  <c r="DZ5" i="27"/>
  <c r="EF4" i="27"/>
  <c r="EE4" i="27"/>
  <c r="EC4" i="27"/>
  <c r="EB4" i="27"/>
  <c r="EA4" i="27"/>
  <c r="DZ4" i="27"/>
  <c r="OZ18" i="26"/>
  <c r="OY18" i="26"/>
  <c r="OW18" i="26"/>
  <c r="OV18" i="26"/>
  <c r="OU18" i="26"/>
  <c r="OT18" i="26"/>
  <c r="OZ20" i="26"/>
  <c r="OY20" i="26"/>
  <c r="OW20" i="26"/>
  <c r="OV20" i="26"/>
  <c r="OU20" i="26"/>
  <c r="OT20" i="26"/>
  <c r="OZ17" i="26"/>
  <c r="OY17" i="26"/>
  <c r="OW17" i="26"/>
  <c r="OV17" i="26"/>
  <c r="OU17" i="26"/>
  <c r="OT17" i="26"/>
  <c r="OZ16" i="26"/>
  <c r="OY16" i="26"/>
  <c r="OW16" i="26"/>
  <c r="OV16" i="26"/>
  <c r="OU16" i="26"/>
  <c r="OT16" i="26"/>
  <c r="OZ15" i="26"/>
  <c r="OY15" i="26"/>
  <c r="OW15" i="26"/>
  <c r="OV15" i="26"/>
  <c r="OU15" i="26"/>
  <c r="OT15" i="26"/>
  <c r="OZ14" i="26"/>
  <c r="OY14" i="26"/>
  <c r="OW14" i="26"/>
  <c r="OV14" i="26"/>
  <c r="OU14" i="26"/>
  <c r="OT14" i="26"/>
  <c r="OZ13" i="26"/>
  <c r="OY13" i="26"/>
  <c r="OW13" i="26"/>
  <c r="OV13" i="26"/>
  <c r="OU13" i="26"/>
  <c r="OX13" i="26" s="1"/>
  <c r="OT13" i="26"/>
  <c r="OZ12" i="26"/>
  <c r="OY12" i="26"/>
  <c r="OW12" i="26"/>
  <c r="OV12" i="26"/>
  <c r="OU12" i="26"/>
  <c r="OT12" i="26"/>
  <c r="OZ10" i="26"/>
  <c r="OY10" i="26"/>
  <c r="OW10" i="26"/>
  <c r="OV10" i="26"/>
  <c r="OU10" i="26"/>
  <c r="OT10" i="26"/>
  <c r="OZ19" i="26"/>
  <c r="OY19" i="26"/>
  <c r="OW19" i="26"/>
  <c r="OV19" i="26"/>
  <c r="OU19" i="26"/>
  <c r="OT19" i="26"/>
  <c r="OZ9" i="26"/>
  <c r="OY9" i="26"/>
  <c r="OW9" i="26"/>
  <c r="OV9" i="26"/>
  <c r="OU9" i="26"/>
  <c r="OT9" i="26"/>
  <c r="OZ11" i="26"/>
  <c r="OY11" i="26"/>
  <c r="OW11" i="26"/>
  <c r="OV11" i="26"/>
  <c r="OU11" i="26"/>
  <c r="OT11" i="26"/>
  <c r="OZ8" i="26"/>
  <c r="OY8" i="26"/>
  <c r="OW8" i="26"/>
  <c r="OV8" i="26"/>
  <c r="OU8" i="26"/>
  <c r="OT8" i="26"/>
  <c r="OZ7" i="26"/>
  <c r="OY7" i="26"/>
  <c r="OW7" i="26"/>
  <c r="OV7" i="26"/>
  <c r="OU7" i="26"/>
  <c r="OT7" i="26"/>
  <c r="OZ6" i="26"/>
  <c r="OY6" i="26"/>
  <c r="OW6" i="26"/>
  <c r="OV6" i="26"/>
  <c r="OU6" i="26"/>
  <c r="OT6" i="26"/>
  <c r="OZ5" i="26"/>
  <c r="OY5" i="26"/>
  <c r="OW5" i="26"/>
  <c r="OV5" i="26"/>
  <c r="OU5" i="26"/>
  <c r="OT5" i="26"/>
  <c r="OZ4" i="26"/>
  <c r="OY4" i="26"/>
  <c r="OW4" i="26"/>
  <c r="OV4" i="26"/>
  <c r="OU4" i="26"/>
  <c r="OT4" i="26"/>
  <c r="NX18" i="26"/>
  <c r="NW18" i="26"/>
  <c r="NU18" i="26"/>
  <c r="NT18" i="26"/>
  <c r="NS18" i="26"/>
  <c r="NR18" i="26"/>
  <c r="NX20" i="26"/>
  <c r="NW20" i="26"/>
  <c r="NU20" i="26"/>
  <c r="NT20" i="26"/>
  <c r="NS20" i="26"/>
  <c r="NR20" i="26"/>
  <c r="NX17" i="26"/>
  <c r="NW17" i="26"/>
  <c r="NU17" i="26"/>
  <c r="NT17" i="26"/>
  <c r="NS17" i="26"/>
  <c r="NR17" i="26"/>
  <c r="NX16" i="26"/>
  <c r="NW16" i="26"/>
  <c r="NU16" i="26"/>
  <c r="NT16" i="26"/>
  <c r="NS16" i="26"/>
  <c r="NV16" i="26" s="1"/>
  <c r="NR16" i="26"/>
  <c r="NX15" i="26"/>
  <c r="NW15" i="26"/>
  <c r="NU15" i="26"/>
  <c r="NT15" i="26"/>
  <c r="NS15" i="26"/>
  <c r="NR15" i="26"/>
  <c r="NX14" i="26"/>
  <c r="NW14" i="26"/>
  <c r="NU14" i="26"/>
  <c r="NT14" i="26"/>
  <c r="NS14" i="26"/>
  <c r="NR14" i="26"/>
  <c r="NX13" i="26"/>
  <c r="NW13" i="26"/>
  <c r="NU13" i="26"/>
  <c r="NT13" i="26"/>
  <c r="NS13" i="26"/>
  <c r="NR13" i="26"/>
  <c r="NX12" i="26"/>
  <c r="NW12" i="26"/>
  <c r="NU12" i="26"/>
  <c r="NT12" i="26"/>
  <c r="NS12" i="26"/>
  <c r="NR12" i="26"/>
  <c r="NX10" i="26"/>
  <c r="NW10" i="26"/>
  <c r="NU10" i="26"/>
  <c r="NT10" i="26"/>
  <c r="NS10" i="26"/>
  <c r="NR10" i="26"/>
  <c r="NX19" i="26"/>
  <c r="NW19" i="26"/>
  <c r="NU19" i="26"/>
  <c r="NT19" i="26"/>
  <c r="NS19" i="26"/>
  <c r="NR19" i="26"/>
  <c r="NX9" i="26"/>
  <c r="NW9" i="26"/>
  <c r="NU9" i="26"/>
  <c r="NT9" i="26"/>
  <c r="NS9" i="26"/>
  <c r="NV9" i="26" s="1"/>
  <c r="NR9" i="26"/>
  <c r="NX11" i="26"/>
  <c r="NW11" i="26"/>
  <c r="NU11" i="26"/>
  <c r="NT11" i="26"/>
  <c r="NS11" i="26"/>
  <c r="NR11" i="26"/>
  <c r="NX8" i="26"/>
  <c r="NW8" i="26"/>
  <c r="NU8" i="26"/>
  <c r="NT8" i="26"/>
  <c r="NS8" i="26"/>
  <c r="NR8" i="26"/>
  <c r="NX7" i="26"/>
  <c r="NW7" i="26"/>
  <c r="NU7" i="26"/>
  <c r="NT7" i="26"/>
  <c r="NS7" i="26"/>
  <c r="NR7" i="26"/>
  <c r="NX6" i="26"/>
  <c r="NW6" i="26"/>
  <c r="NU6" i="26"/>
  <c r="NT6" i="26"/>
  <c r="NS6" i="26"/>
  <c r="NR6" i="26"/>
  <c r="NX5" i="26"/>
  <c r="NW5" i="26"/>
  <c r="NU5" i="26"/>
  <c r="NT5" i="26"/>
  <c r="NS5" i="26"/>
  <c r="NR5" i="26"/>
  <c r="NX4" i="26"/>
  <c r="NW4" i="26"/>
  <c r="NU4" i="26"/>
  <c r="NT4" i="26"/>
  <c r="NS4" i="26"/>
  <c r="NR4" i="26"/>
  <c r="MV18" i="26"/>
  <c r="MU18" i="26"/>
  <c r="MS18" i="26"/>
  <c r="MR18" i="26"/>
  <c r="MQ18" i="26"/>
  <c r="MP18" i="26"/>
  <c r="MV20" i="26"/>
  <c r="MU20" i="26"/>
  <c r="MS20" i="26"/>
  <c r="MR20" i="26"/>
  <c r="MQ20" i="26"/>
  <c r="MP20" i="26"/>
  <c r="MV17" i="26"/>
  <c r="MU17" i="26"/>
  <c r="MS17" i="26"/>
  <c r="MR17" i="26"/>
  <c r="MQ17" i="26"/>
  <c r="MP17" i="26"/>
  <c r="MV16" i="26"/>
  <c r="MU16" i="26"/>
  <c r="MS16" i="26"/>
  <c r="MR16" i="26"/>
  <c r="MQ16" i="26"/>
  <c r="MP16" i="26"/>
  <c r="MV15" i="26"/>
  <c r="MU15" i="26"/>
  <c r="MS15" i="26"/>
  <c r="MR15" i="26"/>
  <c r="MQ15" i="26"/>
  <c r="MP15" i="26"/>
  <c r="MV14" i="26"/>
  <c r="MU14" i="26"/>
  <c r="MS14" i="26"/>
  <c r="MR14" i="26"/>
  <c r="MQ14" i="26"/>
  <c r="MP14" i="26"/>
  <c r="MV13" i="26"/>
  <c r="MU13" i="26"/>
  <c r="MS13" i="26"/>
  <c r="MR13" i="26"/>
  <c r="MQ13" i="26"/>
  <c r="MP13" i="26"/>
  <c r="MV12" i="26"/>
  <c r="MU12" i="26"/>
  <c r="MS12" i="26"/>
  <c r="MR12" i="26"/>
  <c r="MQ12" i="26"/>
  <c r="MP12" i="26"/>
  <c r="MV10" i="26"/>
  <c r="MU10" i="26"/>
  <c r="MS10" i="26"/>
  <c r="MR10" i="26"/>
  <c r="MQ10" i="26"/>
  <c r="MP10" i="26"/>
  <c r="MV19" i="26"/>
  <c r="MU19" i="26"/>
  <c r="MS19" i="26"/>
  <c r="MR19" i="26"/>
  <c r="MQ19" i="26"/>
  <c r="MP19" i="26"/>
  <c r="MV9" i="26"/>
  <c r="MU9" i="26"/>
  <c r="MS9" i="26"/>
  <c r="MR9" i="26"/>
  <c r="MQ9" i="26"/>
  <c r="MP9" i="26"/>
  <c r="MV11" i="26"/>
  <c r="MU11" i="26"/>
  <c r="MS11" i="26"/>
  <c r="MR11" i="26"/>
  <c r="MQ11" i="26"/>
  <c r="MP11" i="26"/>
  <c r="MV8" i="26"/>
  <c r="MU8" i="26"/>
  <c r="MS8" i="26"/>
  <c r="MR8" i="26"/>
  <c r="MQ8" i="26"/>
  <c r="MP8" i="26"/>
  <c r="MV7" i="26"/>
  <c r="MU7" i="26"/>
  <c r="MS7" i="26"/>
  <c r="MR7" i="26"/>
  <c r="MQ7" i="26"/>
  <c r="MP7" i="26"/>
  <c r="MV6" i="26"/>
  <c r="MU6" i="26"/>
  <c r="MS6" i="26"/>
  <c r="MR6" i="26"/>
  <c r="MQ6" i="26"/>
  <c r="MP6" i="26"/>
  <c r="MV5" i="26"/>
  <c r="MU5" i="26"/>
  <c r="MS5" i="26"/>
  <c r="MR5" i="26"/>
  <c r="MQ5" i="26"/>
  <c r="MP5" i="26"/>
  <c r="MV4" i="26"/>
  <c r="MU4" i="26"/>
  <c r="MS4" i="26"/>
  <c r="MR4" i="26"/>
  <c r="MQ4" i="26"/>
  <c r="MP4" i="26"/>
  <c r="LT18" i="26"/>
  <c r="LS18" i="26"/>
  <c r="LQ18" i="26"/>
  <c r="LP18" i="26"/>
  <c r="LO18" i="26"/>
  <c r="LN18" i="26"/>
  <c r="LT20" i="26"/>
  <c r="LS20" i="26"/>
  <c r="LQ20" i="26"/>
  <c r="LP20" i="26"/>
  <c r="LO20" i="26"/>
  <c r="LN20" i="26"/>
  <c r="LT17" i="26"/>
  <c r="LS17" i="26"/>
  <c r="LQ17" i="26"/>
  <c r="LP17" i="26"/>
  <c r="LO17" i="26"/>
  <c r="LN17" i="26"/>
  <c r="LT16" i="26"/>
  <c r="LS16" i="26"/>
  <c r="LQ16" i="26"/>
  <c r="LP16" i="26"/>
  <c r="LO16" i="26"/>
  <c r="LN16" i="26"/>
  <c r="LT15" i="26"/>
  <c r="LS15" i="26"/>
  <c r="LQ15" i="26"/>
  <c r="LP15" i="26"/>
  <c r="LO15" i="26"/>
  <c r="LN15" i="26"/>
  <c r="LT14" i="26"/>
  <c r="LS14" i="26"/>
  <c r="LQ14" i="26"/>
  <c r="LP14" i="26"/>
  <c r="LO14" i="26"/>
  <c r="LN14" i="26"/>
  <c r="LT13" i="26"/>
  <c r="LS13" i="26"/>
  <c r="LQ13" i="26"/>
  <c r="LP13" i="26"/>
  <c r="LO13" i="26"/>
  <c r="LN13" i="26"/>
  <c r="LT12" i="26"/>
  <c r="LS12" i="26"/>
  <c r="LQ12" i="26"/>
  <c r="LP12" i="26"/>
  <c r="LO12" i="26"/>
  <c r="LN12" i="26"/>
  <c r="LT10" i="26"/>
  <c r="LS10" i="26"/>
  <c r="LQ10" i="26"/>
  <c r="LP10" i="26"/>
  <c r="LO10" i="26"/>
  <c r="LN10" i="26"/>
  <c r="LT19" i="26"/>
  <c r="LS19" i="26"/>
  <c r="LQ19" i="26"/>
  <c r="LP19" i="26"/>
  <c r="LO19" i="26"/>
  <c r="LN19" i="26"/>
  <c r="LT9" i="26"/>
  <c r="LS9" i="26"/>
  <c r="LQ9" i="26"/>
  <c r="LP9" i="26"/>
  <c r="LO9" i="26"/>
  <c r="LN9" i="26"/>
  <c r="LT11" i="26"/>
  <c r="LS11" i="26"/>
  <c r="LQ11" i="26"/>
  <c r="LP11" i="26"/>
  <c r="LO11" i="26"/>
  <c r="LN11" i="26"/>
  <c r="LT8" i="26"/>
  <c r="LS8" i="26"/>
  <c r="LQ8" i="26"/>
  <c r="LP8" i="26"/>
  <c r="LO8" i="26"/>
  <c r="LN8" i="26"/>
  <c r="LT7" i="26"/>
  <c r="LS7" i="26"/>
  <c r="LQ7" i="26"/>
  <c r="LP7" i="26"/>
  <c r="LO7" i="26"/>
  <c r="LN7" i="26"/>
  <c r="LT6" i="26"/>
  <c r="LS6" i="26"/>
  <c r="LQ6" i="26"/>
  <c r="LP6" i="26"/>
  <c r="LO6" i="26"/>
  <c r="LN6" i="26"/>
  <c r="LT5" i="26"/>
  <c r="LS5" i="26"/>
  <c r="LQ5" i="26"/>
  <c r="LP5" i="26"/>
  <c r="LO5" i="26"/>
  <c r="LN5" i="26"/>
  <c r="LT4" i="26"/>
  <c r="LS4" i="26"/>
  <c r="LQ4" i="26"/>
  <c r="LP4" i="26"/>
  <c r="LO4" i="26"/>
  <c r="LN4" i="26"/>
  <c r="KR18" i="26"/>
  <c r="KQ18" i="26"/>
  <c r="KO18" i="26"/>
  <c r="KN18" i="26"/>
  <c r="KM18" i="26"/>
  <c r="KL18" i="26"/>
  <c r="KR20" i="26"/>
  <c r="KQ20" i="26"/>
  <c r="KO20" i="26"/>
  <c r="KN20" i="26"/>
  <c r="KM20" i="26"/>
  <c r="KL20" i="26"/>
  <c r="KR17" i="26"/>
  <c r="KQ17" i="26"/>
  <c r="KO17" i="26"/>
  <c r="KN17" i="26"/>
  <c r="KM17" i="26"/>
  <c r="KL17" i="26"/>
  <c r="KR16" i="26"/>
  <c r="KQ16" i="26"/>
  <c r="KO16" i="26"/>
  <c r="KN16" i="26"/>
  <c r="KM16" i="26"/>
  <c r="KL16" i="26"/>
  <c r="KR15" i="26"/>
  <c r="KQ15" i="26"/>
  <c r="KO15" i="26"/>
  <c r="KN15" i="26"/>
  <c r="KM15" i="26"/>
  <c r="KL15" i="26"/>
  <c r="KR14" i="26"/>
  <c r="KQ14" i="26"/>
  <c r="KO14" i="26"/>
  <c r="KN14" i="26"/>
  <c r="KM14" i="26"/>
  <c r="KL14" i="26"/>
  <c r="KR13" i="26"/>
  <c r="KQ13" i="26"/>
  <c r="KO13" i="26"/>
  <c r="KN13" i="26"/>
  <c r="KM13" i="26"/>
  <c r="KL13" i="26"/>
  <c r="KR12" i="26"/>
  <c r="KQ12" i="26"/>
  <c r="KO12" i="26"/>
  <c r="KN12" i="26"/>
  <c r="KM12" i="26"/>
  <c r="KL12" i="26"/>
  <c r="KR10" i="26"/>
  <c r="KQ10" i="26"/>
  <c r="KO10" i="26"/>
  <c r="KN10" i="26"/>
  <c r="KM10" i="26"/>
  <c r="KL10" i="26"/>
  <c r="KR19" i="26"/>
  <c r="KQ19" i="26"/>
  <c r="KO19" i="26"/>
  <c r="KN19" i="26"/>
  <c r="KM19" i="26"/>
  <c r="KL19" i="26"/>
  <c r="KR9" i="26"/>
  <c r="KQ9" i="26"/>
  <c r="KO9" i="26"/>
  <c r="KN9" i="26"/>
  <c r="KM9" i="26"/>
  <c r="KL9" i="26"/>
  <c r="KR11" i="26"/>
  <c r="KQ11" i="26"/>
  <c r="KO11" i="26"/>
  <c r="KN11" i="26"/>
  <c r="KM11" i="26"/>
  <c r="KL11" i="26"/>
  <c r="KR8" i="26"/>
  <c r="KQ8" i="26"/>
  <c r="KO8" i="26"/>
  <c r="KN8" i="26"/>
  <c r="KM8" i="26"/>
  <c r="KL8" i="26"/>
  <c r="KR7" i="26"/>
  <c r="KQ7" i="26"/>
  <c r="KO7" i="26"/>
  <c r="KN7" i="26"/>
  <c r="KM7" i="26"/>
  <c r="KL7" i="26"/>
  <c r="KR6" i="26"/>
  <c r="KQ6" i="26"/>
  <c r="KO6" i="26"/>
  <c r="KN6" i="26"/>
  <c r="KM6" i="26"/>
  <c r="KL6" i="26"/>
  <c r="KR5" i="26"/>
  <c r="KQ5" i="26"/>
  <c r="KO5" i="26"/>
  <c r="KN5" i="26"/>
  <c r="KM5" i="26"/>
  <c r="KL5" i="26"/>
  <c r="KR4" i="26"/>
  <c r="KQ4" i="26"/>
  <c r="KO4" i="26"/>
  <c r="KN4" i="26"/>
  <c r="KM4" i="26"/>
  <c r="KL4" i="26"/>
  <c r="JP18" i="26"/>
  <c r="JO18" i="26"/>
  <c r="JM18" i="26"/>
  <c r="JL18" i="26"/>
  <c r="JK18" i="26"/>
  <c r="JJ18" i="26"/>
  <c r="JP20" i="26"/>
  <c r="JO20" i="26"/>
  <c r="JM20" i="26"/>
  <c r="JL20" i="26"/>
  <c r="JK20" i="26"/>
  <c r="JJ20" i="26"/>
  <c r="JP17" i="26"/>
  <c r="JO17" i="26"/>
  <c r="JM17" i="26"/>
  <c r="JL17" i="26"/>
  <c r="JK17" i="26"/>
  <c r="JJ17" i="26"/>
  <c r="JP16" i="26"/>
  <c r="JO16" i="26"/>
  <c r="JM16" i="26"/>
  <c r="JL16" i="26"/>
  <c r="JK16" i="26"/>
  <c r="JJ16" i="26"/>
  <c r="JP15" i="26"/>
  <c r="JO15" i="26"/>
  <c r="JM15" i="26"/>
  <c r="JL15" i="26"/>
  <c r="JK15" i="26"/>
  <c r="JJ15" i="26"/>
  <c r="JP14" i="26"/>
  <c r="JO14" i="26"/>
  <c r="JM14" i="26"/>
  <c r="JL14" i="26"/>
  <c r="JK14" i="26"/>
  <c r="JN14" i="26" s="1"/>
  <c r="JJ14" i="26"/>
  <c r="JP13" i="26"/>
  <c r="JO13" i="26"/>
  <c r="JM13" i="26"/>
  <c r="JL13" i="26"/>
  <c r="JK13" i="26"/>
  <c r="JJ13" i="26"/>
  <c r="JP12" i="26"/>
  <c r="JO12" i="26"/>
  <c r="JM12" i="26"/>
  <c r="JL12" i="26"/>
  <c r="JK12" i="26"/>
  <c r="JJ12" i="26"/>
  <c r="JP10" i="26"/>
  <c r="JO10" i="26"/>
  <c r="JM10" i="26"/>
  <c r="JL10" i="26"/>
  <c r="JK10" i="26"/>
  <c r="JJ10" i="26"/>
  <c r="JP19" i="26"/>
  <c r="JO19" i="26"/>
  <c r="JM19" i="26"/>
  <c r="JL19" i="26"/>
  <c r="JK19" i="26"/>
  <c r="JJ19" i="26"/>
  <c r="JP9" i="26"/>
  <c r="JO9" i="26"/>
  <c r="JM9" i="26"/>
  <c r="JL9" i="26"/>
  <c r="JK9" i="26"/>
  <c r="JJ9" i="26"/>
  <c r="JP11" i="26"/>
  <c r="JO11" i="26"/>
  <c r="JM11" i="26"/>
  <c r="JL11" i="26"/>
  <c r="JK11" i="26"/>
  <c r="JJ11" i="26"/>
  <c r="JP8" i="26"/>
  <c r="JO8" i="26"/>
  <c r="JM8" i="26"/>
  <c r="JL8" i="26"/>
  <c r="JK8" i="26"/>
  <c r="JN8" i="26" s="1"/>
  <c r="JJ8" i="26"/>
  <c r="JP7" i="26"/>
  <c r="JO7" i="26"/>
  <c r="JM7" i="26"/>
  <c r="JL7" i="26"/>
  <c r="JK7" i="26"/>
  <c r="JJ7" i="26"/>
  <c r="JP6" i="26"/>
  <c r="JO6" i="26"/>
  <c r="JM6" i="26"/>
  <c r="JL6" i="26"/>
  <c r="JK6" i="26"/>
  <c r="JJ6" i="26"/>
  <c r="JP5" i="26"/>
  <c r="JO5" i="26"/>
  <c r="JM5" i="26"/>
  <c r="JL5" i="26"/>
  <c r="JK5" i="26"/>
  <c r="JJ5" i="26"/>
  <c r="JP4" i="26"/>
  <c r="JO4" i="26"/>
  <c r="JM4" i="26"/>
  <c r="JL4" i="26"/>
  <c r="JK4" i="26"/>
  <c r="JJ4" i="26"/>
  <c r="IN18" i="26"/>
  <c r="IM18" i="26"/>
  <c r="IK18" i="26"/>
  <c r="IJ18" i="26"/>
  <c r="II18" i="26"/>
  <c r="IH18" i="26"/>
  <c r="IN20" i="26"/>
  <c r="IM20" i="26"/>
  <c r="IK20" i="26"/>
  <c r="IJ20" i="26"/>
  <c r="II20" i="26"/>
  <c r="IH20" i="26"/>
  <c r="IN17" i="26"/>
  <c r="IM17" i="26"/>
  <c r="IK17" i="26"/>
  <c r="IJ17" i="26"/>
  <c r="II17" i="26"/>
  <c r="IH17" i="26"/>
  <c r="IN16" i="26"/>
  <c r="IM16" i="26"/>
  <c r="IK16" i="26"/>
  <c r="IJ16" i="26"/>
  <c r="II16" i="26"/>
  <c r="IH16" i="26"/>
  <c r="IN15" i="26"/>
  <c r="IM15" i="26"/>
  <c r="IK15" i="26"/>
  <c r="IJ15" i="26"/>
  <c r="II15" i="26"/>
  <c r="IH15" i="26"/>
  <c r="IN14" i="26"/>
  <c r="IM14" i="26"/>
  <c r="IK14" i="26"/>
  <c r="IJ14" i="26"/>
  <c r="II14" i="26"/>
  <c r="IH14" i="26"/>
  <c r="IN13" i="26"/>
  <c r="IM13" i="26"/>
  <c r="IK13" i="26"/>
  <c r="IJ13" i="26"/>
  <c r="II13" i="26"/>
  <c r="IH13" i="26"/>
  <c r="IN12" i="26"/>
  <c r="IM12" i="26"/>
  <c r="IK12" i="26"/>
  <c r="IJ12" i="26"/>
  <c r="II12" i="26"/>
  <c r="IH12" i="26"/>
  <c r="IN10" i="26"/>
  <c r="IM10" i="26"/>
  <c r="IK10" i="26"/>
  <c r="IJ10" i="26"/>
  <c r="II10" i="26"/>
  <c r="IH10" i="26"/>
  <c r="IN19" i="26"/>
  <c r="IM19" i="26"/>
  <c r="IK19" i="26"/>
  <c r="IJ19" i="26"/>
  <c r="II19" i="26"/>
  <c r="IL19" i="26" s="1"/>
  <c r="IH19" i="26"/>
  <c r="IN9" i="26"/>
  <c r="IM9" i="26"/>
  <c r="IK9" i="26"/>
  <c r="IJ9" i="26"/>
  <c r="II9" i="26"/>
  <c r="IH9" i="26"/>
  <c r="IN11" i="26"/>
  <c r="IM11" i="26"/>
  <c r="IK11" i="26"/>
  <c r="IJ11" i="26"/>
  <c r="II11" i="26"/>
  <c r="IH11" i="26"/>
  <c r="IN8" i="26"/>
  <c r="IM8" i="26"/>
  <c r="IK8" i="26"/>
  <c r="IJ8" i="26"/>
  <c r="II8" i="26"/>
  <c r="IH8" i="26"/>
  <c r="IN7" i="26"/>
  <c r="IM7" i="26"/>
  <c r="IK7" i="26"/>
  <c r="IJ7" i="26"/>
  <c r="II7" i="26"/>
  <c r="IH7" i="26"/>
  <c r="IN6" i="26"/>
  <c r="IM6" i="26"/>
  <c r="IK6" i="26"/>
  <c r="IJ6" i="26"/>
  <c r="II6" i="26"/>
  <c r="IH6" i="26"/>
  <c r="IN5" i="26"/>
  <c r="IM5" i="26"/>
  <c r="IK5" i="26"/>
  <c r="IJ5" i="26"/>
  <c r="II5" i="26"/>
  <c r="IH5" i="26"/>
  <c r="IN4" i="26"/>
  <c r="IM4" i="26"/>
  <c r="IK4" i="26"/>
  <c r="IJ4" i="26"/>
  <c r="II4" i="26"/>
  <c r="IH4" i="26"/>
  <c r="HL18" i="26"/>
  <c r="HK18" i="26"/>
  <c r="HI18" i="26"/>
  <c r="HH18" i="26"/>
  <c r="HG18" i="26"/>
  <c r="HF18" i="26"/>
  <c r="HL20" i="26"/>
  <c r="HK20" i="26"/>
  <c r="HI20" i="26"/>
  <c r="HH20" i="26"/>
  <c r="HG20" i="26"/>
  <c r="HF20" i="26"/>
  <c r="HL17" i="26"/>
  <c r="HK17" i="26"/>
  <c r="HI17" i="26"/>
  <c r="HH17" i="26"/>
  <c r="HG17" i="26"/>
  <c r="HF17" i="26"/>
  <c r="HL16" i="26"/>
  <c r="HK16" i="26"/>
  <c r="HI16" i="26"/>
  <c r="HH16" i="26"/>
  <c r="HG16" i="26"/>
  <c r="HF16" i="26"/>
  <c r="HL15" i="26"/>
  <c r="HK15" i="26"/>
  <c r="HI15" i="26"/>
  <c r="HH15" i="26"/>
  <c r="HG15" i="26"/>
  <c r="HF15" i="26"/>
  <c r="HL14" i="26"/>
  <c r="HK14" i="26"/>
  <c r="HI14" i="26"/>
  <c r="HH14" i="26"/>
  <c r="HG14" i="26"/>
  <c r="HF14" i="26"/>
  <c r="HL13" i="26"/>
  <c r="HK13" i="26"/>
  <c r="HI13" i="26"/>
  <c r="HH13" i="26"/>
  <c r="HG13" i="26"/>
  <c r="HF13" i="26"/>
  <c r="HL12" i="26"/>
  <c r="HK12" i="26"/>
  <c r="HI12" i="26"/>
  <c r="HH12" i="26"/>
  <c r="HG12" i="26"/>
  <c r="HF12" i="26"/>
  <c r="HL10" i="26"/>
  <c r="HK10" i="26"/>
  <c r="HI10" i="26"/>
  <c r="HH10" i="26"/>
  <c r="HG10" i="26"/>
  <c r="HF10" i="26"/>
  <c r="HL19" i="26"/>
  <c r="HK19" i="26"/>
  <c r="HI19" i="26"/>
  <c r="HH19" i="26"/>
  <c r="HG19" i="26"/>
  <c r="HF19" i="26"/>
  <c r="HL9" i="26"/>
  <c r="HK9" i="26"/>
  <c r="HI9" i="26"/>
  <c r="HH9" i="26"/>
  <c r="HG9" i="26"/>
  <c r="HF9" i="26"/>
  <c r="HL11" i="26"/>
  <c r="HK11" i="26"/>
  <c r="HI11" i="26"/>
  <c r="HH11" i="26"/>
  <c r="HG11" i="26"/>
  <c r="HF11" i="26"/>
  <c r="HL8" i="26"/>
  <c r="HK8" i="26"/>
  <c r="HI8" i="26"/>
  <c r="HH8" i="26"/>
  <c r="HG8" i="26"/>
  <c r="HF8" i="26"/>
  <c r="HL7" i="26"/>
  <c r="HK7" i="26"/>
  <c r="HI7" i="26"/>
  <c r="HH7" i="26"/>
  <c r="HG7" i="26"/>
  <c r="HJ7" i="26" s="1"/>
  <c r="HF7" i="26"/>
  <c r="HL6" i="26"/>
  <c r="HK6" i="26"/>
  <c r="HI6" i="26"/>
  <c r="HH6" i="26"/>
  <c r="HG6" i="26"/>
  <c r="HF6" i="26"/>
  <c r="HL5" i="26"/>
  <c r="HK5" i="26"/>
  <c r="HI5" i="26"/>
  <c r="HH5" i="26"/>
  <c r="HG5" i="26"/>
  <c r="HF5" i="26"/>
  <c r="HL4" i="26"/>
  <c r="HK4" i="26"/>
  <c r="HI4" i="26"/>
  <c r="HH4" i="26"/>
  <c r="HG4" i="26"/>
  <c r="HF4" i="26"/>
  <c r="GJ18" i="26"/>
  <c r="GI18" i="26"/>
  <c r="GG18" i="26"/>
  <c r="GF18" i="26"/>
  <c r="GE18" i="26"/>
  <c r="GD18" i="26"/>
  <c r="GJ20" i="26"/>
  <c r="GI20" i="26"/>
  <c r="GG20" i="26"/>
  <c r="GF20" i="26"/>
  <c r="GE20" i="26"/>
  <c r="GD20" i="26"/>
  <c r="GJ17" i="26"/>
  <c r="GI17" i="26"/>
  <c r="GG17" i="26"/>
  <c r="GF17" i="26"/>
  <c r="GE17" i="26"/>
  <c r="GD17" i="26"/>
  <c r="GJ16" i="26"/>
  <c r="GI16" i="26"/>
  <c r="GG16" i="26"/>
  <c r="GF16" i="26"/>
  <c r="GE16" i="26"/>
  <c r="GH16" i="26" s="1"/>
  <c r="GD16" i="26"/>
  <c r="GJ15" i="26"/>
  <c r="GI15" i="26"/>
  <c r="GG15" i="26"/>
  <c r="GF15" i="26"/>
  <c r="GE15" i="26"/>
  <c r="GD15" i="26"/>
  <c r="GJ14" i="26"/>
  <c r="GI14" i="26"/>
  <c r="GG14" i="26"/>
  <c r="GF14" i="26"/>
  <c r="GE14" i="26"/>
  <c r="GD14" i="26"/>
  <c r="GJ13" i="26"/>
  <c r="GI13" i="26"/>
  <c r="GG13" i="26"/>
  <c r="GF13" i="26"/>
  <c r="GE13" i="26"/>
  <c r="GD13" i="26"/>
  <c r="GJ12" i="26"/>
  <c r="GI12" i="26"/>
  <c r="GG12" i="26"/>
  <c r="GF12" i="26"/>
  <c r="GE12" i="26"/>
  <c r="GD12" i="26"/>
  <c r="GJ10" i="26"/>
  <c r="GI10" i="26"/>
  <c r="GG10" i="26"/>
  <c r="GF10" i="26"/>
  <c r="GE10" i="26"/>
  <c r="GD10" i="26"/>
  <c r="GJ19" i="26"/>
  <c r="GI19" i="26"/>
  <c r="GG19" i="26"/>
  <c r="GF19" i="26"/>
  <c r="GE19" i="26"/>
  <c r="GD19" i="26"/>
  <c r="GJ9" i="26"/>
  <c r="GI9" i="26"/>
  <c r="GG9" i="26"/>
  <c r="GF9" i="26"/>
  <c r="GE9" i="26"/>
  <c r="GD9" i="26"/>
  <c r="GJ11" i="26"/>
  <c r="GI11" i="26"/>
  <c r="GG11" i="26"/>
  <c r="GF11" i="26"/>
  <c r="GE11" i="26"/>
  <c r="GD11" i="26"/>
  <c r="GJ8" i="26"/>
  <c r="GI8" i="26"/>
  <c r="GG8" i="26"/>
  <c r="GF8" i="26"/>
  <c r="GE8" i="26"/>
  <c r="GD8" i="26"/>
  <c r="GJ7" i="26"/>
  <c r="GI7" i="26"/>
  <c r="GG7" i="26"/>
  <c r="GF7" i="26"/>
  <c r="GE7" i="26"/>
  <c r="GD7" i="26"/>
  <c r="GJ6" i="26"/>
  <c r="GI6" i="26"/>
  <c r="GG6" i="26"/>
  <c r="GF6" i="26"/>
  <c r="GE6" i="26"/>
  <c r="GD6" i="26"/>
  <c r="GJ5" i="26"/>
  <c r="GI5" i="26"/>
  <c r="GG5" i="26"/>
  <c r="GF5" i="26"/>
  <c r="GE5" i="26"/>
  <c r="GD5" i="26"/>
  <c r="GJ4" i="26"/>
  <c r="GI4" i="26"/>
  <c r="GG4" i="26"/>
  <c r="GF4" i="26"/>
  <c r="GE4" i="26"/>
  <c r="GD4" i="26"/>
  <c r="FH18" i="26"/>
  <c r="FG18" i="26"/>
  <c r="FE18" i="26"/>
  <c r="FD18" i="26"/>
  <c r="FC18" i="26"/>
  <c r="FB18" i="26"/>
  <c r="FH20" i="26"/>
  <c r="FG20" i="26"/>
  <c r="FE20" i="26"/>
  <c r="FD20" i="26"/>
  <c r="FC20" i="26"/>
  <c r="FB20" i="26"/>
  <c r="FH17" i="26"/>
  <c r="FG17" i="26"/>
  <c r="FE17" i="26"/>
  <c r="FD17" i="26"/>
  <c r="FC17" i="26"/>
  <c r="FB17" i="26"/>
  <c r="FH16" i="26"/>
  <c r="FG16" i="26"/>
  <c r="FE16" i="26"/>
  <c r="FD16" i="26"/>
  <c r="FC16" i="26"/>
  <c r="FB16" i="26"/>
  <c r="FH15" i="26"/>
  <c r="FG15" i="26"/>
  <c r="FE15" i="26"/>
  <c r="FD15" i="26"/>
  <c r="FC15" i="26"/>
  <c r="FB15" i="26"/>
  <c r="FH14" i="26"/>
  <c r="FG14" i="26"/>
  <c r="FE14" i="26"/>
  <c r="FD14" i="26"/>
  <c r="FC14" i="26"/>
  <c r="FB14" i="26"/>
  <c r="FH13" i="26"/>
  <c r="FG13" i="26"/>
  <c r="FE13" i="26"/>
  <c r="FD13" i="26"/>
  <c r="FC13" i="26"/>
  <c r="FB13" i="26"/>
  <c r="FH12" i="26"/>
  <c r="FG12" i="26"/>
  <c r="FE12" i="26"/>
  <c r="FD12" i="26"/>
  <c r="FC12" i="26"/>
  <c r="FB12" i="26"/>
  <c r="FH10" i="26"/>
  <c r="FG10" i="26"/>
  <c r="FE10" i="26"/>
  <c r="FD10" i="26"/>
  <c r="FC10" i="26"/>
  <c r="FB10" i="26"/>
  <c r="FH19" i="26"/>
  <c r="FG19" i="26"/>
  <c r="FE19" i="26"/>
  <c r="FD19" i="26"/>
  <c r="FC19" i="26"/>
  <c r="FB19" i="26"/>
  <c r="FH9" i="26"/>
  <c r="FG9" i="26"/>
  <c r="FE9" i="26"/>
  <c r="FD9" i="26"/>
  <c r="FC9" i="26"/>
  <c r="FB9" i="26"/>
  <c r="FH11" i="26"/>
  <c r="FG11" i="26"/>
  <c r="FE11" i="26"/>
  <c r="FD11" i="26"/>
  <c r="FC11" i="26"/>
  <c r="FB11" i="26"/>
  <c r="FH8" i="26"/>
  <c r="FG8" i="26"/>
  <c r="FE8" i="26"/>
  <c r="FD8" i="26"/>
  <c r="FC8" i="26"/>
  <c r="FB8" i="26"/>
  <c r="FH7" i="26"/>
  <c r="FG7" i="26"/>
  <c r="FE7" i="26"/>
  <c r="FD7" i="26"/>
  <c r="FC7" i="26"/>
  <c r="FB7" i="26"/>
  <c r="FH6" i="26"/>
  <c r="FG6" i="26"/>
  <c r="FE6" i="26"/>
  <c r="FD6" i="26"/>
  <c r="FC6" i="26"/>
  <c r="FB6" i="26"/>
  <c r="FH5" i="26"/>
  <c r="FG5" i="26"/>
  <c r="FE5" i="26"/>
  <c r="FD5" i="26"/>
  <c r="FC5" i="26"/>
  <c r="FB5" i="26"/>
  <c r="FH4" i="26"/>
  <c r="FG4" i="26"/>
  <c r="FE4" i="26"/>
  <c r="FD4" i="26"/>
  <c r="FC4" i="26"/>
  <c r="FB4" i="26"/>
  <c r="EF18" i="26"/>
  <c r="EE18" i="26"/>
  <c r="EC18" i="26"/>
  <c r="EB18" i="26"/>
  <c r="EA18" i="26"/>
  <c r="DZ18" i="26"/>
  <c r="EF20" i="26"/>
  <c r="EE20" i="26"/>
  <c r="EC20" i="26"/>
  <c r="EB20" i="26"/>
  <c r="EA20" i="26"/>
  <c r="DZ20" i="26"/>
  <c r="EF17" i="26"/>
  <c r="EE17" i="26"/>
  <c r="EC17" i="26"/>
  <c r="EB17" i="26"/>
  <c r="EA17" i="26"/>
  <c r="DZ17" i="26"/>
  <c r="EF16" i="26"/>
  <c r="EE16" i="26"/>
  <c r="EC16" i="26"/>
  <c r="EB16" i="26"/>
  <c r="EA16" i="26"/>
  <c r="DZ16" i="26"/>
  <c r="EF15" i="26"/>
  <c r="EE15" i="26"/>
  <c r="EC15" i="26"/>
  <c r="EB15" i="26"/>
  <c r="EA15" i="26"/>
  <c r="DZ15" i="26"/>
  <c r="EF14" i="26"/>
  <c r="EE14" i="26"/>
  <c r="EC14" i="26"/>
  <c r="EB14" i="26"/>
  <c r="EA14" i="26"/>
  <c r="DZ14" i="26"/>
  <c r="EF13" i="26"/>
  <c r="EE13" i="26"/>
  <c r="EC13" i="26"/>
  <c r="EB13" i="26"/>
  <c r="EA13" i="26"/>
  <c r="DZ13" i="26"/>
  <c r="EF12" i="26"/>
  <c r="EE12" i="26"/>
  <c r="EC12" i="26"/>
  <c r="EB12" i="26"/>
  <c r="EA12" i="26"/>
  <c r="DZ12" i="26"/>
  <c r="EF10" i="26"/>
  <c r="EE10" i="26"/>
  <c r="EC10" i="26"/>
  <c r="EB10" i="26"/>
  <c r="EA10" i="26"/>
  <c r="DZ10" i="26"/>
  <c r="EF19" i="26"/>
  <c r="EE19" i="26"/>
  <c r="EC19" i="26"/>
  <c r="EB19" i="26"/>
  <c r="EA19" i="26"/>
  <c r="DZ19" i="26"/>
  <c r="EF9" i="26"/>
  <c r="EE9" i="26"/>
  <c r="EC9" i="26"/>
  <c r="EB9" i="26"/>
  <c r="EA9" i="26"/>
  <c r="DZ9" i="26"/>
  <c r="EF11" i="26"/>
  <c r="EE11" i="26"/>
  <c r="EC11" i="26"/>
  <c r="EB11" i="26"/>
  <c r="EA11" i="26"/>
  <c r="DZ11" i="26"/>
  <c r="EF8" i="26"/>
  <c r="EE8" i="26"/>
  <c r="EC8" i="26"/>
  <c r="EB8" i="26"/>
  <c r="EA8" i="26"/>
  <c r="DZ8" i="26"/>
  <c r="EF7" i="26"/>
  <c r="EE7" i="26"/>
  <c r="EC7" i="26"/>
  <c r="EB7" i="26"/>
  <c r="EA7" i="26"/>
  <c r="DZ7" i="26"/>
  <c r="EF6" i="26"/>
  <c r="EE6" i="26"/>
  <c r="EC6" i="26"/>
  <c r="EB6" i="26"/>
  <c r="EA6" i="26"/>
  <c r="DZ6" i="26"/>
  <c r="EF5" i="26"/>
  <c r="EE5" i="26"/>
  <c r="EC5" i="26"/>
  <c r="EB5" i="26"/>
  <c r="EA5" i="26"/>
  <c r="DZ5" i="26"/>
  <c r="EF4" i="26"/>
  <c r="EE4" i="26"/>
  <c r="EC4" i="26"/>
  <c r="EB4" i="26"/>
  <c r="EA4" i="26"/>
  <c r="DZ4" i="26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18" i="4"/>
  <c r="RK18" i="4"/>
  <c r="RJ18" i="4"/>
  <c r="RI18" i="4"/>
  <c r="RH18" i="4"/>
  <c r="RG18" i="4"/>
  <c r="RE18" i="4"/>
  <c r="RD18" i="4"/>
  <c r="RC18" i="4"/>
  <c r="RB18" i="4"/>
  <c r="RA18" i="4"/>
  <c r="QZ18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25" i="4"/>
  <c r="RK25" i="4"/>
  <c r="RJ25" i="4"/>
  <c r="RI25" i="4"/>
  <c r="RH25" i="4"/>
  <c r="RG25" i="4"/>
  <c r="RE25" i="4"/>
  <c r="RD25" i="4"/>
  <c r="RC25" i="4"/>
  <c r="RB25" i="4"/>
  <c r="RA25" i="4"/>
  <c r="QZ25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11" i="4"/>
  <c r="RK11" i="4"/>
  <c r="RJ11" i="4"/>
  <c r="RI11" i="4"/>
  <c r="RH11" i="4"/>
  <c r="RG11" i="4"/>
  <c r="RE11" i="4"/>
  <c r="RD11" i="4"/>
  <c r="RC11" i="4"/>
  <c r="RB11" i="4"/>
  <c r="RF11" i="4" s="1"/>
  <c r="RA11" i="4"/>
  <c r="QZ11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8" i="4"/>
  <c r="RK8" i="4"/>
  <c r="RJ8" i="4"/>
  <c r="RI8" i="4"/>
  <c r="RH8" i="4"/>
  <c r="RG8" i="4"/>
  <c r="RE8" i="4"/>
  <c r="RD8" i="4"/>
  <c r="RC8" i="4"/>
  <c r="RB8" i="4"/>
  <c r="RF8" i="4" s="1"/>
  <c r="RA8" i="4"/>
  <c r="QZ8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6" i="4"/>
  <c r="RK6" i="4"/>
  <c r="RJ6" i="4"/>
  <c r="RI6" i="4"/>
  <c r="RH6" i="4"/>
  <c r="RG6" i="4"/>
  <c r="RE6" i="4"/>
  <c r="RD6" i="4"/>
  <c r="RC6" i="4"/>
  <c r="RB6" i="4"/>
  <c r="RA6" i="4"/>
  <c r="QZ6" i="4"/>
  <c r="RL7" i="4"/>
  <c r="RK7" i="4"/>
  <c r="RJ7" i="4"/>
  <c r="RI7" i="4"/>
  <c r="RH7" i="4"/>
  <c r="RG7" i="4"/>
  <c r="RE7" i="4"/>
  <c r="RD7" i="4"/>
  <c r="RC7" i="4"/>
  <c r="RB7" i="4"/>
  <c r="RA7" i="4"/>
  <c r="QZ7" i="4"/>
  <c r="RL5" i="4"/>
  <c r="RK5" i="4"/>
  <c r="RJ5" i="4"/>
  <c r="RI5" i="4"/>
  <c r="RH5" i="4"/>
  <c r="RG5" i="4"/>
  <c r="RE5" i="4"/>
  <c r="RD5" i="4"/>
  <c r="RC5" i="4"/>
  <c r="RB5" i="4"/>
  <c r="RA5" i="4"/>
  <c r="QZ5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4" i="4"/>
  <c r="RK4" i="4"/>
  <c r="RJ4" i="4"/>
  <c r="RI4" i="4"/>
  <c r="RH4" i="4"/>
  <c r="RG4" i="4"/>
  <c r="RE4" i="4"/>
  <c r="RD4" i="4"/>
  <c r="RC4" i="4"/>
  <c r="RB4" i="4"/>
  <c r="RF4" i="4" s="1"/>
  <c r="RA4" i="4"/>
  <c r="QZ4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5" i="4"/>
  <c r="QC25" i="4"/>
  <c r="QB25" i="4"/>
  <c r="QA25" i="4"/>
  <c r="PZ25" i="4"/>
  <c r="PY25" i="4"/>
  <c r="PW25" i="4"/>
  <c r="PV25" i="4"/>
  <c r="PU25" i="4"/>
  <c r="PT25" i="4"/>
  <c r="PS25" i="4"/>
  <c r="PR25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8" i="4"/>
  <c r="QC8" i="4"/>
  <c r="QB8" i="4"/>
  <c r="QA8" i="4"/>
  <c r="PZ8" i="4"/>
  <c r="PY8" i="4"/>
  <c r="PW8" i="4"/>
  <c r="PV8" i="4"/>
  <c r="PU8" i="4"/>
  <c r="PT8" i="4"/>
  <c r="PS8" i="4"/>
  <c r="PR8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6" i="4"/>
  <c r="QC6" i="4"/>
  <c r="QB6" i="4"/>
  <c r="QA6" i="4"/>
  <c r="PZ6" i="4"/>
  <c r="PY6" i="4"/>
  <c r="PW6" i="4"/>
  <c r="PV6" i="4"/>
  <c r="PU6" i="4"/>
  <c r="PT6" i="4"/>
  <c r="PS6" i="4"/>
  <c r="PR6" i="4"/>
  <c r="QD7" i="4"/>
  <c r="QC7" i="4"/>
  <c r="QB7" i="4"/>
  <c r="QA7" i="4"/>
  <c r="PZ7" i="4"/>
  <c r="PY7" i="4"/>
  <c r="PW7" i="4"/>
  <c r="PV7" i="4"/>
  <c r="PU7" i="4"/>
  <c r="PT7" i="4"/>
  <c r="PS7" i="4"/>
  <c r="PR7" i="4"/>
  <c r="QD5" i="4"/>
  <c r="QC5" i="4"/>
  <c r="QB5" i="4"/>
  <c r="QA5" i="4"/>
  <c r="PZ5" i="4"/>
  <c r="PY5" i="4"/>
  <c r="PW5" i="4"/>
  <c r="PV5" i="4"/>
  <c r="PU5" i="4"/>
  <c r="PT5" i="4"/>
  <c r="PS5" i="4"/>
  <c r="PR5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4" i="4"/>
  <c r="QC4" i="4"/>
  <c r="QB4" i="4"/>
  <c r="QA4" i="4"/>
  <c r="PZ4" i="4"/>
  <c r="PY4" i="4"/>
  <c r="PW4" i="4"/>
  <c r="PV4" i="4"/>
  <c r="PU4" i="4"/>
  <c r="PT4" i="4"/>
  <c r="PS4" i="4"/>
  <c r="PR4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5" i="4"/>
  <c r="OU25" i="4"/>
  <c r="OT25" i="4"/>
  <c r="OS25" i="4"/>
  <c r="OR25" i="4"/>
  <c r="OQ25" i="4"/>
  <c r="OO25" i="4"/>
  <c r="ON25" i="4"/>
  <c r="OM25" i="4"/>
  <c r="OL25" i="4"/>
  <c r="OK25" i="4"/>
  <c r="OJ25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11" i="4"/>
  <c r="OU11" i="4"/>
  <c r="OT11" i="4"/>
  <c r="OS11" i="4"/>
  <c r="OR11" i="4"/>
  <c r="OQ11" i="4"/>
  <c r="OO11" i="4"/>
  <c r="ON11" i="4"/>
  <c r="OM11" i="4"/>
  <c r="OL11" i="4"/>
  <c r="OP11" i="4" s="1"/>
  <c r="OK11" i="4"/>
  <c r="OJ11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8" i="4"/>
  <c r="OU8" i="4"/>
  <c r="OT8" i="4"/>
  <c r="OS8" i="4"/>
  <c r="OR8" i="4"/>
  <c r="OQ8" i="4"/>
  <c r="OO8" i="4"/>
  <c r="ON8" i="4"/>
  <c r="OM8" i="4"/>
  <c r="OL8" i="4"/>
  <c r="OP8" i="4" s="1"/>
  <c r="OK8" i="4"/>
  <c r="OJ8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6" i="4"/>
  <c r="OU6" i="4"/>
  <c r="OT6" i="4"/>
  <c r="OS6" i="4"/>
  <c r="OR6" i="4"/>
  <c r="OQ6" i="4"/>
  <c r="OO6" i="4"/>
  <c r="ON6" i="4"/>
  <c r="OM6" i="4"/>
  <c r="OL6" i="4"/>
  <c r="OK6" i="4"/>
  <c r="OJ6" i="4"/>
  <c r="OV7" i="4"/>
  <c r="OU7" i="4"/>
  <c r="OT7" i="4"/>
  <c r="OS7" i="4"/>
  <c r="OR7" i="4"/>
  <c r="OQ7" i="4"/>
  <c r="OO7" i="4"/>
  <c r="ON7" i="4"/>
  <c r="OM7" i="4"/>
  <c r="OL7" i="4"/>
  <c r="OK7" i="4"/>
  <c r="OJ7" i="4"/>
  <c r="OV5" i="4"/>
  <c r="OU5" i="4"/>
  <c r="OT5" i="4"/>
  <c r="OS5" i="4"/>
  <c r="OR5" i="4"/>
  <c r="OQ5" i="4"/>
  <c r="OO5" i="4"/>
  <c r="ON5" i="4"/>
  <c r="OM5" i="4"/>
  <c r="OL5" i="4"/>
  <c r="OK5" i="4"/>
  <c r="OJ5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4" i="4"/>
  <c r="OU4" i="4"/>
  <c r="OT4" i="4"/>
  <c r="OS4" i="4"/>
  <c r="OR4" i="4"/>
  <c r="OQ4" i="4"/>
  <c r="OO4" i="4"/>
  <c r="ON4" i="4"/>
  <c r="OM4" i="4"/>
  <c r="OL4" i="4"/>
  <c r="OP4" i="4" s="1"/>
  <c r="OK4" i="4"/>
  <c r="OJ4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5" i="4"/>
  <c r="NM25" i="4"/>
  <c r="NL25" i="4"/>
  <c r="NK25" i="4"/>
  <c r="NJ25" i="4"/>
  <c r="NI25" i="4"/>
  <c r="NG25" i="4"/>
  <c r="NF25" i="4"/>
  <c r="NE25" i="4"/>
  <c r="ND25" i="4"/>
  <c r="NC25" i="4"/>
  <c r="NB25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8" i="4"/>
  <c r="NM8" i="4"/>
  <c r="NL8" i="4"/>
  <c r="NK8" i="4"/>
  <c r="NJ8" i="4"/>
  <c r="NI8" i="4"/>
  <c r="NG8" i="4"/>
  <c r="NF8" i="4"/>
  <c r="NE8" i="4"/>
  <c r="ND8" i="4"/>
  <c r="NC8" i="4"/>
  <c r="NB8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6" i="4"/>
  <c r="NM6" i="4"/>
  <c r="NL6" i="4"/>
  <c r="NK6" i="4"/>
  <c r="NJ6" i="4"/>
  <c r="NI6" i="4"/>
  <c r="NG6" i="4"/>
  <c r="NF6" i="4"/>
  <c r="NE6" i="4"/>
  <c r="ND6" i="4"/>
  <c r="NC6" i="4"/>
  <c r="NB6" i="4"/>
  <c r="NN7" i="4"/>
  <c r="NM7" i="4"/>
  <c r="NL7" i="4"/>
  <c r="NK7" i="4"/>
  <c r="NJ7" i="4"/>
  <c r="NI7" i="4"/>
  <c r="NG7" i="4"/>
  <c r="NF7" i="4"/>
  <c r="NE7" i="4"/>
  <c r="ND7" i="4"/>
  <c r="NC7" i="4"/>
  <c r="NB7" i="4"/>
  <c r="NN5" i="4"/>
  <c r="NM5" i="4"/>
  <c r="NL5" i="4"/>
  <c r="NK5" i="4"/>
  <c r="NJ5" i="4"/>
  <c r="NI5" i="4"/>
  <c r="NG5" i="4"/>
  <c r="NF5" i="4"/>
  <c r="NE5" i="4"/>
  <c r="ND5" i="4"/>
  <c r="NC5" i="4"/>
  <c r="NB5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4" i="4"/>
  <c r="NM4" i="4"/>
  <c r="NL4" i="4"/>
  <c r="NK4" i="4"/>
  <c r="NJ4" i="4"/>
  <c r="NI4" i="4"/>
  <c r="NG4" i="4"/>
  <c r="NF4" i="4"/>
  <c r="NE4" i="4"/>
  <c r="ND4" i="4"/>
  <c r="NC4" i="4"/>
  <c r="NB4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22" i="4"/>
  <c r="ME22" i="4"/>
  <c r="MD22" i="4"/>
  <c r="MC22" i="4"/>
  <c r="MB22" i="4"/>
  <c r="MA22" i="4"/>
  <c r="LY22" i="4"/>
  <c r="LX22" i="4"/>
  <c r="LW22" i="4"/>
  <c r="LV22" i="4"/>
  <c r="LZ22" i="4" s="1"/>
  <c r="LU22" i="4"/>
  <c r="LT22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8" i="4"/>
  <c r="ME8" i="4"/>
  <c r="MD8" i="4"/>
  <c r="MC8" i="4"/>
  <c r="MB8" i="4"/>
  <c r="MA8" i="4"/>
  <c r="LY8" i="4"/>
  <c r="LX8" i="4"/>
  <c r="LW8" i="4"/>
  <c r="LV8" i="4"/>
  <c r="LU8" i="4"/>
  <c r="LT8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7" i="4"/>
  <c r="ME17" i="4"/>
  <c r="MD17" i="4"/>
  <c r="MC17" i="4"/>
  <c r="MB17" i="4"/>
  <c r="MA17" i="4"/>
  <c r="LY17" i="4"/>
  <c r="LX17" i="4"/>
  <c r="LW17" i="4"/>
  <c r="LV17" i="4"/>
  <c r="LZ17" i="4" s="1"/>
  <c r="LU17" i="4"/>
  <c r="LT17" i="4"/>
  <c r="MF6" i="4"/>
  <c r="ME6" i="4"/>
  <c r="MD6" i="4"/>
  <c r="MC6" i="4"/>
  <c r="MB6" i="4"/>
  <c r="MA6" i="4"/>
  <c r="LY6" i="4"/>
  <c r="LX6" i="4"/>
  <c r="LW6" i="4"/>
  <c r="LV6" i="4"/>
  <c r="LU6" i="4"/>
  <c r="LT6" i="4"/>
  <c r="MF7" i="4"/>
  <c r="ME7" i="4"/>
  <c r="MD7" i="4"/>
  <c r="MC7" i="4"/>
  <c r="MB7" i="4"/>
  <c r="MA7" i="4"/>
  <c r="LY7" i="4"/>
  <c r="LX7" i="4"/>
  <c r="LW7" i="4"/>
  <c r="LV7" i="4"/>
  <c r="LU7" i="4"/>
  <c r="LT7" i="4"/>
  <c r="MF5" i="4"/>
  <c r="ME5" i="4"/>
  <c r="MD5" i="4"/>
  <c r="MC5" i="4"/>
  <c r="MB5" i="4"/>
  <c r="MA5" i="4"/>
  <c r="LY5" i="4"/>
  <c r="LX5" i="4"/>
  <c r="LW5" i="4"/>
  <c r="LV5" i="4"/>
  <c r="LU5" i="4"/>
  <c r="LT5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4" i="4"/>
  <c r="ME4" i="4"/>
  <c r="MD4" i="4"/>
  <c r="MC4" i="4"/>
  <c r="MB4" i="4"/>
  <c r="MA4" i="4"/>
  <c r="LY4" i="4"/>
  <c r="LX4" i="4"/>
  <c r="LW4" i="4"/>
  <c r="LV4" i="4"/>
  <c r="LU4" i="4"/>
  <c r="LT4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5" i="4"/>
  <c r="KW25" i="4"/>
  <c r="KV25" i="4"/>
  <c r="KU25" i="4"/>
  <c r="KT25" i="4"/>
  <c r="KS25" i="4"/>
  <c r="KQ25" i="4"/>
  <c r="KP25" i="4"/>
  <c r="KO25" i="4"/>
  <c r="KN25" i="4"/>
  <c r="KM25" i="4"/>
  <c r="KL25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8" i="4"/>
  <c r="KW8" i="4"/>
  <c r="KV8" i="4"/>
  <c r="KU8" i="4"/>
  <c r="KT8" i="4"/>
  <c r="KS8" i="4"/>
  <c r="KQ8" i="4"/>
  <c r="KP8" i="4"/>
  <c r="KO8" i="4"/>
  <c r="KN8" i="4"/>
  <c r="KM8" i="4"/>
  <c r="KL8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6" i="4"/>
  <c r="KW6" i="4"/>
  <c r="KV6" i="4"/>
  <c r="KU6" i="4"/>
  <c r="KT6" i="4"/>
  <c r="KS6" i="4"/>
  <c r="KQ6" i="4"/>
  <c r="KP6" i="4"/>
  <c r="KO6" i="4"/>
  <c r="KN6" i="4"/>
  <c r="KM6" i="4"/>
  <c r="KL6" i="4"/>
  <c r="KX7" i="4"/>
  <c r="KW7" i="4"/>
  <c r="KV7" i="4"/>
  <c r="KU7" i="4"/>
  <c r="KT7" i="4"/>
  <c r="KS7" i="4"/>
  <c r="KQ7" i="4"/>
  <c r="KP7" i="4"/>
  <c r="KO7" i="4"/>
  <c r="KN7" i="4"/>
  <c r="KM7" i="4"/>
  <c r="KL7" i="4"/>
  <c r="KX5" i="4"/>
  <c r="KW5" i="4"/>
  <c r="KV5" i="4"/>
  <c r="KU5" i="4"/>
  <c r="KT5" i="4"/>
  <c r="KS5" i="4"/>
  <c r="KQ5" i="4"/>
  <c r="KP5" i="4"/>
  <c r="KO5" i="4"/>
  <c r="KN5" i="4"/>
  <c r="KM5" i="4"/>
  <c r="KL5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4" i="4"/>
  <c r="KW4" i="4"/>
  <c r="KV4" i="4"/>
  <c r="KU4" i="4"/>
  <c r="KT4" i="4"/>
  <c r="KS4" i="4"/>
  <c r="KQ4" i="4"/>
  <c r="KP4" i="4"/>
  <c r="KO4" i="4"/>
  <c r="KN4" i="4"/>
  <c r="KM4" i="4"/>
  <c r="KL4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5" i="4"/>
  <c r="JO25" i="4"/>
  <c r="JN25" i="4"/>
  <c r="JM25" i="4"/>
  <c r="JL25" i="4"/>
  <c r="JK25" i="4"/>
  <c r="JI25" i="4"/>
  <c r="JH25" i="4"/>
  <c r="JG25" i="4"/>
  <c r="JF25" i="4"/>
  <c r="JE25" i="4"/>
  <c r="JD25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22" i="4"/>
  <c r="JO22" i="4"/>
  <c r="JN22" i="4"/>
  <c r="JM22" i="4"/>
  <c r="JL22" i="4"/>
  <c r="JK22" i="4"/>
  <c r="JI22" i="4"/>
  <c r="JH22" i="4"/>
  <c r="JG22" i="4"/>
  <c r="JF22" i="4"/>
  <c r="JJ22" i="4" s="1"/>
  <c r="JE22" i="4"/>
  <c r="JD22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8" i="4"/>
  <c r="JO8" i="4"/>
  <c r="JN8" i="4"/>
  <c r="JM8" i="4"/>
  <c r="JL8" i="4"/>
  <c r="JK8" i="4"/>
  <c r="JI8" i="4"/>
  <c r="JH8" i="4"/>
  <c r="JG8" i="4"/>
  <c r="JF8" i="4"/>
  <c r="JE8" i="4"/>
  <c r="JD8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7" i="4"/>
  <c r="JO17" i="4"/>
  <c r="JN17" i="4"/>
  <c r="JM17" i="4"/>
  <c r="JL17" i="4"/>
  <c r="JK17" i="4"/>
  <c r="JI17" i="4"/>
  <c r="JH17" i="4"/>
  <c r="JG17" i="4"/>
  <c r="JF17" i="4"/>
  <c r="JJ17" i="4" s="1"/>
  <c r="JE17" i="4"/>
  <c r="JD17" i="4"/>
  <c r="JP6" i="4"/>
  <c r="JO6" i="4"/>
  <c r="JN6" i="4"/>
  <c r="JM6" i="4"/>
  <c r="JL6" i="4"/>
  <c r="JK6" i="4"/>
  <c r="JI6" i="4"/>
  <c r="JH6" i="4"/>
  <c r="JG6" i="4"/>
  <c r="JF6" i="4"/>
  <c r="JE6" i="4"/>
  <c r="JD6" i="4"/>
  <c r="JP7" i="4"/>
  <c r="JO7" i="4"/>
  <c r="JN7" i="4"/>
  <c r="JM7" i="4"/>
  <c r="JL7" i="4"/>
  <c r="JK7" i="4"/>
  <c r="JI7" i="4"/>
  <c r="JH7" i="4"/>
  <c r="JG7" i="4"/>
  <c r="JF7" i="4"/>
  <c r="JE7" i="4"/>
  <c r="JD7" i="4"/>
  <c r="JP5" i="4"/>
  <c r="JO5" i="4"/>
  <c r="JN5" i="4"/>
  <c r="JM5" i="4"/>
  <c r="JL5" i="4"/>
  <c r="JK5" i="4"/>
  <c r="JI5" i="4"/>
  <c r="JH5" i="4"/>
  <c r="JG5" i="4"/>
  <c r="JF5" i="4"/>
  <c r="JE5" i="4"/>
  <c r="JD5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4" i="4"/>
  <c r="JO4" i="4"/>
  <c r="JN4" i="4"/>
  <c r="JM4" i="4"/>
  <c r="JL4" i="4"/>
  <c r="JK4" i="4"/>
  <c r="JI4" i="4"/>
  <c r="JH4" i="4"/>
  <c r="JG4" i="4"/>
  <c r="JF4" i="4"/>
  <c r="JE4" i="4"/>
  <c r="JD4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5" i="4"/>
  <c r="IG25" i="4"/>
  <c r="IF25" i="4"/>
  <c r="IE25" i="4"/>
  <c r="ID25" i="4"/>
  <c r="IC25" i="4"/>
  <c r="IA25" i="4"/>
  <c r="HZ25" i="4"/>
  <c r="HY25" i="4"/>
  <c r="HX25" i="4"/>
  <c r="HW25" i="4"/>
  <c r="HV25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11" i="4"/>
  <c r="IG11" i="4"/>
  <c r="IF11" i="4"/>
  <c r="IE11" i="4"/>
  <c r="ID11" i="4"/>
  <c r="IC11" i="4"/>
  <c r="IA11" i="4"/>
  <c r="HZ11" i="4"/>
  <c r="HY11" i="4"/>
  <c r="HX11" i="4"/>
  <c r="IB11" i="4" s="1"/>
  <c r="HW11" i="4"/>
  <c r="HV11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8" i="4"/>
  <c r="IG8" i="4"/>
  <c r="IF8" i="4"/>
  <c r="IE8" i="4"/>
  <c r="ID8" i="4"/>
  <c r="IC8" i="4"/>
  <c r="IA8" i="4"/>
  <c r="HZ8" i="4"/>
  <c r="HY8" i="4"/>
  <c r="HX8" i="4"/>
  <c r="IB8" i="4" s="1"/>
  <c r="HW8" i="4"/>
  <c r="HV8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6" i="4"/>
  <c r="IG6" i="4"/>
  <c r="IF6" i="4"/>
  <c r="IE6" i="4"/>
  <c r="ID6" i="4"/>
  <c r="IC6" i="4"/>
  <c r="IA6" i="4"/>
  <c r="HZ6" i="4"/>
  <c r="HY6" i="4"/>
  <c r="HX6" i="4"/>
  <c r="HW6" i="4"/>
  <c r="HV6" i="4"/>
  <c r="IH7" i="4"/>
  <c r="IG7" i="4"/>
  <c r="IF7" i="4"/>
  <c r="IE7" i="4"/>
  <c r="ID7" i="4"/>
  <c r="IC7" i="4"/>
  <c r="IA7" i="4"/>
  <c r="HZ7" i="4"/>
  <c r="HY7" i="4"/>
  <c r="HX7" i="4"/>
  <c r="HW7" i="4"/>
  <c r="HV7" i="4"/>
  <c r="IH5" i="4"/>
  <c r="IG5" i="4"/>
  <c r="IF5" i="4"/>
  <c r="IE5" i="4"/>
  <c r="ID5" i="4"/>
  <c r="IC5" i="4"/>
  <c r="IA5" i="4"/>
  <c r="HZ5" i="4"/>
  <c r="HY5" i="4"/>
  <c r="HX5" i="4"/>
  <c r="HW5" i="4"/>
  <c r="HV5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4" i="4"/>
  <c r="IG4" i="4"/>
  <c r="IF4" i="4"/>
  <c r="IE4" i="4"/>
  <c r="ID4" i="4"/>
  <c r="IC4" i="4"/>
  <c r="IA4" i="4"/>
  <c r="HZ4" i="4"/>
  <c r="HY4" i="4"/>
  <c r="HX4" i="4"/>
  <c r="IB4" i="4" s="1"/>
  <c r="HW4" i="4"/>
  <c r="HV4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8" i="4"/>
  <c r="GY8" i="4"/>
  <c r="GX8" i="4"/>
  <c r="GW8" i="4"/>
  <c r="GV8" i="4"/>
  <c r="GU8" i="4"/>
  <c r="GS8" i="4"/>
  <c r="GR8" i="4"/>
  <c r="GQ8" i="4"/>
  <c r="GP8" i="4"/>
  <c r="GO8" i="4"/>
  <c r="GN8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6" i="4"/>
  <c r="GY6" i="4"/>
  <c r="GX6" i="4"/>
  <c r="GW6" i="4"/>
  <c r="GV6" i="4"/>
  <c r="GU6" i="4"/>
  <c r="GS6" i="4"/>
  <c r="GR6" i="4"/>
  <c r="GQ6" i="4"/>
  <c r="GP6" i="4"/>
  <c r="GO6" i="4"/>
  <c r="GN6" i="4"/>
  <c r="GZ7" i="4"/>
  <c r="GY7" i="4"/>
  <c r="GX7" i="4"/>
  <c r="GW7" i="4"/>
  <c r="GV7" i="4"/>
  <c r="GU7" i="4"/>
  <c r="GS7" i="4"/>
  <c r="GR7" i="4"/>
  <c r="GQ7" i="4"/>
  <c r="GP7" i="4"/>
  <c r="GO7" i="4"/>
  <c r="GN7" i="4"/>
  <c r="GZ5" i="4"/>
  <c r="GY5" i="4"/>
  <c r="GX5" i="4"/>
  <c r="GW5" i="4"/>
  <c r="GV5" i="4"/>
  <c r="GU5" i="4"/>
  <c r="GS5" i="4"/>
  <c r="GR5" i="4"/>
  <c r="GQ5" i="4"/>
  <c r="GP5" i="4"/>
  <c r="GO5" i="4"/>
  <c r="GN5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4" i="4"/>
  <c r="GY4" i="4"/>
  <c r="GX4" i="4"/>
  <c r="GW4" i="4"/>
  <c r="GV4" i="4"/>
  <c r="GU4" i="4"/>
  <c r="GS4" i="4"/>
  <c r="GR4" i="4"/>
  <c r="GQ4" i="4"/>
  <c r="GP4" i="4"/>
  <c r="GO4" i="4"/>
  <c r="GN4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11" i="4"/>
  <c r="FQ11" i="4"/>
  <c r="FP11" i="4"/>
  <c r="FO11" i="4"/>
  <c r="FN11" i="4"/>
  <c r="FM11" i="4"/>
  <c r="FK11" i="4"/>
  <c r="FJ11" i="4"/>
  <c r="FI11" i="4"/>
  <c r="FH11" i="4"/>
  <c r="FL11" i="4" s="1"/>
  <c r="FG11" i="4"/>
  <c r="FF11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8" i="4"/>
  <c r="FQ8" i="4"/>
  <c r="FP8" i="4"/>
  <c r="FO8" i="4"/>
  <c r="FN8" i="4"/>
  <c r="FM8" i="4"/>
  <c r="FK8" i="4"/>
  <c r="FJ8" i="4"/>
  <c r="FI8" i="4"/>
  <c r="FH8" i="4"/>
  <c r="FG8" i="4"/>
  <c r="FF8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6" i="4"/>
  <c r="FQ6" i="4"/>
  <c r="FP6" i="4"/>
  <c r="FO6" i="4"/>
  <c r="FN6" i="4"/>
  <c r="FM6" i="4"/>
  <c r="FK6" i="4"/>
  <c r="FJ6" i="4"/>
  <c r="FI6" i="4"/>
  <c r="FH6" i="4"/>
  <c r="FG6" i="4"/>
  <c r="FF6" i="4"/>
  <c r="FR7" i="4"/>
  <c r="FQ7" i="4"/>
  <c r="FP7" i="4"/>
  <c r="FO7" i="4"/>
  <c r="FN7" i="4"/>
  <c r="FM7" i="4"/>
  <c r="FK7" i="4"/>
  <c r="FJ7" i="4"/>
  <c r="FI7" i="4"/>
  <c r="FH7" i="4"/>
  <c r="FG7" i="4"/>
  <c r="FF7" i="4"/>
  <c r="FR5" i="4"/>
  <c r="FQ5" i="4"/>
  <c r="FP5" i="4"/>
  <c r="FO5" i="4"/>
  <c r="FN5" i="4"/>
  <c r="FM5" i="4"/>
  <c r="FK5" i="4"/>
  <c r="FJ5" i="4"/>
  <c r="FI5" i="4"/>
  <c r="FH5" i="4"/>
  <c r="FG5" i="4"/>
  <c r="FF5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4" i="4"/>
  <c r="FQ4" i="4"/>
  <c r="FP4" i="4"/>
  <c r="FO4" i="4"/>
  <c r="FN4" i="4"/>
  <c r="FM4" i="4"/>
  <c r="FK4" i="4"/>
  <c r="FJ4" i="4"/>
  <c r="FI4" i="4"/>
  <c r="FH4" i="4"/>
  <c r="FG4" i="4"/>
  <c r="FF4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5" i="4"/>
  <c r="EI25" i="4"/>
  <c r="EH25" i="4"/>
  <c r="EG25" i="4"/>
  <c r="EF25" i="4"/>
  <c r="EE25" i="4"/>
  <c r="EC25" i="4"/>
  <c r="EB25" i="4"/>
  <c r="EA25" i="4"/>
  <c r="DZ25" i="4"/>
  <c r="DY25" i="4"/>
  <c r="DX25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8" i="4"/>
  <c r="EI8" i="4"/>
  <c r="EH8" i="4"/>
  <c r="EG8" i="4"/>
  <c r="EF8" i="4"/>
  <c r="EE8" i="4"/>
  <c r="EC8" i="4"/>
  <c r="EB8" i="4"/>
  <c r="EA8" i="4"/>
  <c r="DZ8" i="4"/>
  <c r="DY8" i="4"/>
  <c r="DX8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6" i="4"/>
  <c r="EI6" i="4"/>
  <c r="EH6" i="4"/>
  <c r="EG6" i="4"/>
  <c r="EF6" i="4"/>
  <c r="EE6" i="4"/>
  <c r="EC6" i="4"/>
  <c r="EB6" i="4"/>
  <c r="EA6" i="4"/>
  <c r="DZ6" i="4"/>
  <c r="DY6" i="4"/>
  <c r="DX6" i="4"/>
  <c r="EJ7" i="4"/>
  <c r="EI7" i="4"/>
  <c r="EH7" i="4"/>
  <c r="EG7" i="4"/>
  <c r="EF7" i="4"/>
  <c r="EE7" i="4"/>
  <c r="EC7" i="4"/>
  <c r="EB7" i="4"/>
  <c r="EA7" i="4"/>
  <c r="DZ7" i="4"/>
  <c r="DY7" i="4"/>
  <c r="DX7" i="4"/>
  <c r="EJ5" i="4"/>
  <c r="EI5" i="4"/>
  <c r="EH5" i="4"/>
  <c r="EG5" i="4"/>
  <c r="EF5" i="4"/>
  <c r="EE5" i="4"/>
  <c r="EC5" i="4"/>
  <c r="EB5" i="4"/>
  <c r="EA5" i="4"/>
  <c r="DZ5" i="4"/>
  <c r="DY5" i="4"/>
  <c r="DX5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4" i="4"/>
  <c r="EI4" i="4"/>
  <c r="EH4" i="4"/>
  <c r="EG4" i="4"/>
  <c r="EF4" i="4"/>
  <c r="EE4" i="4"/>
  <c r="EC4" i="4"/>
  <c r="EB4" i="4"/>
  <c r="EA4" i="4"/>
  <c r="DZ4" i="4"/>
  <c r="DY4" i="4"/>
  <c r="DX4" i="4"/>
  <c r="CV33" i="21"/>
  <c r="CW33" i="21"/>
  <c r="CX33" i="21"/>
  <c r="CY33" i="21"/>
  <c r="DA33" i="21"/>
  <c r="DB33" i="21"/>
  <c r="PV33" i="21"/>
  <c r="PW33" i="21"/>
  <c r="PX33" i="21"/>
  <c r="PY33" i="21"/>
  <c r="QA33" i="21"/>
  <c r="QB33" i="21"/>
  <c r="QD33" i="21"/>
  <c r="QE33" i="21"/>
  <c r="QF33" i="21"/>
  <c r="QG33" i="21"/>
  <c r="QH33" i="21"/>
  <c r="QI33" i="21"/>
  <c r="QJ33" i="21"/>
  <c r="QK33" i="21"/>
  <c r="QL33" i="21"/>
  <c r="QM33" i="21"/>
  <c r="QN33" i="21"/>
  <c r="QO33" i="21"/>
  <c r="QP33" i="21"/>
  <c r="QQ33" i="21"/>
  <c r="QR33" i="21"/>
  <c r="QS33" i="21"/>
  <c r="QT33" i="21"/>
  <c r="QU33" i="21"/>
  <c r="QV33" i="21"/>
  <c r="QW33" i="21"/>
  <c r="CV31" i="21"/>
  <c r="CW31" i="21"/>
  <c r="CX31" i="21"/>
  <c r="CY31" i="21"/>
  <c r="DA31" i="21"/>
  <c r="DB31" i="21"/>
  <c r="PV31" i="21"/>
  <c r="PW31" i="21"/>
  <c r="PX31" i="21"/>
  <c r="PY31" i="21"/>
  <c r="QA31" i="21"/>
  <c r="QB31" i="21"/>
  <c r="QD31" i="21"/>
  <c r="QE31" i="21"/>
  <c r="QF31" i="21"/>
  <c r="QG31" i="21"/>
  <c r="QH31" i="21"/>
  <c r="QI31" i="21"/>
  <c r="QJ31" i="21"/>
  <c r="QK31" i="21"/>
  <c r="QL31" i="21"/>
  <c r="QM31" i="21"/>
  <c r="QN31" i="21"/>
  <c r="QO31" i="21"/>
  <c r="QP31" i="21"/>
  <c r="QQ31" i="21"/>
  <c r="QR31" i="21"/>
  <c r="QS31" i="21"/>
  <c r="QT31" i="21"/>
  <c r="QU31" i="21"/>
  <c r="QV31" i="21"/>
  <c r="QW31" i="21"/>
  <c r="CV25" i="21"/>
  <c r="CW25" i="21"/>
  <c r="CX25" i="21"/>
  <c r="CY25" i="21"/>
  <c r="DA25" i="21"/>
  <c r="DB25" i="21"/>
  <c r="PV25" i="21"/>
  <c r="PW25" i="21"/>
  <c r="PX25" i="21"/>
  <c r="PY25" i="21"/>
  <c r="QA25" i="21"/>
  <c r="QB25" i="21"/>
  <c r="QD25" i="21"/>
  <c r="QE25" i="21"/>
  <c r="QF25" i="21"/>
  <c r="QG25" i="21"/>
  <c r="QH25" i="21"/>
  <c r="QI25" i="21"/>
  <c r="QJ25" i="21"/>
  <c r="QK25" i="21"/>
  <c r="QL25" i="21"/>
  <c r="QM25" i="21"/>
  <c r="QN25" i="21"/>
  <c r="QO25" i="21"/>
  <c r="QP25" i="21"/>
  <c r="QQ25" i="21"/>
  <c r="QR25" i="21"/>
  <c r="QS25" i="21"/>
  <c r="QT25" i="21"/>
  <c r="QU25" i="21"/>
  <c r="QV25" i="21"/>
  <c r="QW25" i="21"/>
  <c r="CV23" i="21"/>
  <c r="CW23" i="21"/>
  <c r="CX23" i="21"/>
  <c r="CY23" i="21"/>
  <c r="DA23" i="21"/>
  <c r="DB23" i="21"/>
  <c r="PV23" i="21"/>
  <c r="PW23" i="21"/>
  <c r="PX23" i="21"/>
  <c r="PY23" i="21"/>
  <c r="QA23" i="21"/>
  <c r="QB23" i="21"/>
  <c r="QD23" i="21"/>
  <c r="QE23" i="21"/>
  <c r="QF23" i="21"/>
  <c r="QG23" i="21"/>
  <c r="QH23" i="21"/>
  <c r="QI23" i="21"/>
  <c r="QJ23" i="21"/>
  <c r="QK23" i="21"/>
  <c r="QL23" i="21"/>
  <c r="QM23" i="21"/>
  <c r="QN23" i="21"/>
  <c r="QO23" i="21"/>
  <c r="QP23" i="21"/>
  <c r="QQ23" i="21"/>
  <c r="QR23" i="21"/>
  <c r="QS23" i="21"/>
  <c r="QT23" i="21"/>
  <c r="QU23" i="21"/>
  <c r="QV23" i="21"/>
  <c r="QW23" i="21"/>
  <c r="CV34" i="19"/>
  <c r="CW34" i="19"/>
  <c r="CX34" i="19"/>
  <c r="CY34" i="19"/>
  <c r="DA34" i="19"/>
  <c r="DB34" i="19"/>
  <c r="PV34" i="19"/>
  <c r="PW34" i="19"/>
  <c r="PX34" i="19"/>
  <c r="PY34" i="19"/>
  <c r="QA34" i="19"/>
  <c r="QB34" i="19"/>
  <c r="QD34" i="19"/>
  <c r="QE34" i="19"/>
  <c r="QF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CV32" i="19"/>
  <c r="CW32" i="19"/>
  <c r="CX32" i="19"/>
  <c r="CY32" i="19"/>
  <c r="DA32" i="19"/>
  <c r="DB32" i="19"/>
  <c r="DC32" i="19" s="1"/>
  <c r="PV32" i="19"/>
  <c r="PW32" i="19"/>
  <c r="PX32" i="19"/>
  <c r="PY32" i="19"/>
  <c r="QA32" i="19"/>
  <c r="QB32" i="19"/>
  <c r="QD32" i="19"/>
  <c r="QE32" i="19"/>
  <c r="QF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CV24" i="19"/>
  <c r="CW24" i="19"/>
  <c r="CX24" i="19"/>
  <c r="CY24" i="19"/>
  <c r="DA24" i="19"/>
  <c r="DB24" i="19"/>
  <c r="PV24" i="19"/>
  <c r="PW24" i="19"/>
  <c r="PX24" i="19"/>
  <c r="PY24" i="19"/>
  <c r="QA24" i="19"/>
  <c r="QB24" i="19"/>
  <c r="QD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AT21" i="21" l="1"/>
  <c r="AT30" i="21"/>
  <c r="BW22" i="21"/>
  <c r="AW13" i="21"/>
  <c r="AW19" i="21"/>
  <c r="AW31" i="21"/>
  <c r="BZ23" i="21"/>
  <c r="ED24" i="21"/>
  <c r="AW21" i="21"/>
  <c r="AW20" i="21"/>
  <c r="HJ24" i="21"/>
  <c r="AW18" i="21"/>
  <c r="BZ4" i="21"/>
  <c r="NV24" i="21"/>
  <c r="AT17" i="21"/>
  <c r="AW28" i="21"/>
  <c r="BZ7" i="21"/>
  <c r="AW15" i="21"/>
  <c r="BZ14" i="21"/>
  <c r="FF24" i="21"/>
  <c r="AW25" i="21"/>
  <c r="BZ29" i="21"/>
  <c r="LU24" i="21"/>
  <c r="BZ18" i="21"/>
  <c r="EG20" i="21"/>
  <c r="GH7" i="21"/>
  <c r="HJ11" i="21"/>
  <c r="HJ16" i="21"/>
  <c r="HJ25" i="21"/>
  <c r="IL10" i="21"/>
  <c r="JN22" i="21"/>
  <c r="KS9" i="21"/>
  <c r="LU20" i="21"/>
  <c r="LU29" i="21"/>
  <c r="MT6" i="21"/>
  <c r="NV7" i="21"/>
  <c r="NY18" i="21"/>
  <c r="NY28" i="21"/>
  <c r="OX11" i="21"/>
  <c r="OX25" i="21"/>
  <c r="AT10" i="21"/>
  <c r="BW6" i="21"/>
  <c r="BW32" i="21"/>
  <c r="AW17" i="21"/>
  <c r="BW21" i="21"/>
  <c r="AW6" i="21"/>
  <c r="BZ5" i="21"/>
  <c r="BZ6" i="21"/>
  <c r="BZ11" i="21"/>
  <c r="BZ16" i="21"/>
  <c r="AW4" i="21"/>
  <c r="AW5" i="21"/>
  <c r="BZ30" i="21"/>
  <c r="AT24" i="21"/>
  <c r="AW16" i="21"/>
  <c r="BZ15" i="21"/>
  <c r="IO7" i="19"/>
  <c r="IL19" i="19"/>
  <c r="IL34" i="19"/>
  <c r="AT11" i="19"/>
  <c r="AT29" i="19"/>
  <c r="AT15" i="19"/>
  <c r="BZ21" i="19"/>
  <c r="BW19" i="19"/>
  <c r="BZ34" i="19"/>
  <c r="JQ9" i="19"/>
  <c r="AW9" i="19"/>
  <c r="AW28" i="19"/>
  <c r="AW20" i="19"/>
  <c r="AW35" i="19"/>
  <c r="BZ4" i="19"/>
  <c r="BW12" i="19"/>
  <c r="BZ22" i="19"/>
  <c r="KP30" i="19"/>
  <c r="AW27" i="19"/>
  <c r="BZ16" i="19"/>
  <c r="BZ10" i="19"/>
  <c r="BZ32" i="19"/>
  <c r="BW9" i="19"/>
  <c r="BW35" i="19"/>
  <c r="HJ18" i="19"/>
  <c r="AW32" i="19"/>
  <c r="AT4" i="19"/>
  <c r="AT25" i="19"/>
  <c r="AT22" i="19"/>
  <c r="AT33" i="19"/>
  <c r="AT17" i="27"/>
  <c r="BZ7" i="27"/>
  <c r="BW7" i="27"/>
  <c r="AW17" i="27"/>
  <c r="AW12" i="27"/>
  <c r="AW6" i="27"/>
  <c r="AW11" i="27"/>
  <c r="AW7" i="27"/>
  <c r="BZ17" i="27"/>
  <c r="BZ4" i="27"/>
  <c r="NV17" i="27"/>
  <c r="OX14" i="27"/>
  <c r="AW4" i="27"/>
  <c r="BZ5" i="27"/>
  <c r="BZ18" i="27"/>
  <c r="FF14" i="27"/>
  <c r="GK12" i="27"/>
  <c r="HJ6" i="27"/>
  <c r="HJ11" i="27"/>
  <c r="IO5" i="27"/>
  <c r="JQ4" i="27"/>
  <c r="JQ15" i="27"/>
  <c r="JQ18" i="27"/>
  <c r="MT10" i="27"/>
  <c r="MT14" i="27"/>
  <c r="NY12" i="27"/>
  <c r="OX6" i="27"/>
  <c r="OX11" i="27"/>
  <c r="AW18" i="27"/>
  <c r="AW5" i="27"/>
  <c r="BZ9" i="27"/>
  <c r="AW13" i="27"/>
  <c r="BW17" i="27"/>
  <c r="BZ16" i="27"/>
  <c r="AW9" i="27"/>
  <c r="BZ6" i="27"/>
  <c r="BW12" i="27"/>
  <c r="AW16" i="27"/>
  <c r="BZ15" i="27"/>
  <c r="BZ10" i="27"/>
  <c r="BZ8" i="27"/>
  <c r="AT11" i="27"/>
  <c r="BZ11" i="27"/>
  <c r="AW12" i="26"/>
  <c r="BW19" i="26"/>
  <c r="AW13" i="26"/>
  <c r="BZ18" i="26"/>
  <c r="AW20" i="26"/>
  <c r="EG11" i="26"/>
  <c r="IO4" i="26"/>
  <c r="IO17" i="26"/>
  <c r="LU15" i="26"/>
  <c r="MW6" i="26"/>
  <c r="MW12" i="26"/>
  <c r="MW18" i="26"/>
  <c r="AW16" i="26"/>
  <c r="AT9" i="26"/>
  <c r="AT16" i="26"/>
  <c r="BZ7" i="26"/>
  <c r="BZ6" i="26"/>
  <c r="BZ19" i="26"/>
  <c r="AW11" i="26"/>
  <c r="AT13" i="26"/>
  <c r="BZ4" i="26"/>
  <c r="BZ20" i="26"/>
  <c r="AW6" i="26"/>
  <c r="BZ12" i="26"/>
  <c r="FI11" i="26"/>
  <c r="FI15" i="26"/>
  <c r="GK6" i="26"/>
  <c r="GK12" i="26"/>
  <c r="GK18" i="26"/>
  <c r="HJ9" i="26"/>
  <c r="HJ16" i="26"/>
  <c r="IL7" i="26"/>
  <c r="AW4" i="26"/>
  <c r="AT14" i="26"/>
  <c r="BZ16" i="26"/>
  <c r="BW10" i="26"/>
  <c r="BZ17" i="26"/>
  <c r="AW8" i="26"/>
  <c r="AW10" i="26"/>
  <c r="AW7" i="26"/>
  <c r="AW14" i="26"/>
  <c r="AW18" i="26"/>
  <c r="BZ5" i="26"/>
  <c r="BZ8" i="26"/>
  <c r="BZ13" i="26"/>
  <c r="BW17" i="26"/>
  <c r="AW15" i="26"/>
  <c r="AW17" i="26"/>
  <c r="BV6" i="22"/>
  <c r="BZ6" i="22" s="1"/>
  <c r="NH9" i="4"/>
  <c r="AT16" i="19"/>
  <c r="BZ23" i="19"/>
  <c r="AW6" i="19"/>
  <c r="AT5" i="19"/>
  <c r="AW16" i="19"/>
  <c r="AT17" i="19"/>
  <c r="AT13" i="19"/>
  <c r="BW29" i="19"/>
  <c r="BW30" i="19"/>
  <c r="MT5" i="19"/>
  <c r="MT21" i="19"/>
  <c r="MT31" i="19"/>
  <c r="AU6" i="22"/>
  <c r="BV9" i="22"/>
  <c r="BZ9" i="22" s="1"/>
  <c r="AU10" i="22"/>
  <c r="AY10" i="22" s="1"/>
  <c r="JJ9" i="22"/>
  <c r="JQ9" i="22" s="1"/>
  <c r="JJ10" i="22"/>
  <c r="JQ10" i="22" s="1"/>
  <c r="BV4" i="22"/>
  <c r="BZ4" i="22" s="1"/>
  <c r="AY6" i="22"/>
  <c r="BZ10" i="22"/>
  <c r="BV5" i="22"/>
  <c r="BZ5" i="22" s="1"/>
  <c r="BV7" i="22"/>
  <c r="BZ7" i="22" s="1"/>
  <c r="AY8" i="22"/>
  <c r="AU9" i="22"/>
  <c r="AY9" i="22" s="1"/>
  <c r="AY4" i="22"/>
  <c r="AU5" i="22"/>
  <c r="AY5" i="22" s="1"/>
  <c r="BV8" i="22"/>
  <c r="BZ8" i="22" s="1"/>
  <c r="AU7" i="22"/>
  <c r="AY7" i="22" s="1"/>
  <c r="BV16" i="4"/>
  <c r="ED5" i="4"/>
  <c r="ED10" i="4"/>
  <c r="ED19" i="4"/>
  <c r="KR5" i="4"/>
  <c r="KY5" i="4" s="1"/>
  <c r="KR10" i="4"/>
  <c r="KY10" i="4" s="1"/>
  <c r="KR19" i="4"/>
  <c r="KY19" i="4" s="1"/>
  <c r="NH5" i="4"/>
  <c r="NO5" i="4" s="1"/>
  <c r="BV7" i="4"/>
  <c r="JJ6" i="4"/>
  <c r="JJ12" i="4"/>
  <c r="JJ25" i="4"/>
  <c r="JQ25" i="4" s="1"/>
  <c r="LZ25" i="4"/>
  <c r="MG25" i="4" s="1"/>
  <c r="AU10" i="4"/>
  <c r="AY10" i="4" s="1"/>
  <c r="BV5" i="4"/>
  <c r="BZ5" i="4" s="1"/>
  <c r="BV19" i="4"/>
  <c r="BZ19" i="4" s="1"/>
  <c r="AU17" i="4"/>
  <c r="AY17" i="4" s="1"/>
  <c r="BV22" i="4"/>
  <c r="BZ22" i="4" s="1"/>
  <c r="ED7" i="4"/>
  <c r="EK7" i="4" s="1"/>
  <c r="ED14" i="4"/>
  <c r="JJ21" i="4"/>
  <c r="JQ21" i="4" s="1"/>
  <c r="NH7" i="4"/>
  <c r="NO7" i="4" s="1"/>
  <c r="NH14" i="4"/>
  <c r="BV14" i="4"/>
  <c r="OW9" i="4"/>
  <c r="NH10" i="4"/>
  <c r="NO10" i="4" s="1"/>
  <c r="NH19" i="4"/>
  <c r="NO19" i="4" s="1"/>
  <c r="AU4" i="4"/>
  <c r="AY4" i="4" s="1"/>
  <c r="AU23" i="4"/>
  <c r="AY23" i="4" s="1"/>
  <c r="AY25" i="4"/>
  <c r="AU22" i="4"/>
  <c r="AY22" i="4" s="1"/>
  <c r="BZ25" i="4"/>
  <c r="KR15" i="4"/>
  <c r="KY15" i="4" s="1"/>
  <c r="KR20" i="4"/>
  <c r="KY20" i="4" s="1"/>
  <c r="KR23" i="4"/>
  <c r="KY23" i="4" s="1"/>
  <c r="BV13" i="4"/>
  <c r="BZ13" i="4" s="1"/>
  <c r="BV20" i="4"/>
  <c r="BZ20" i="4" s="1"/>
  <c r="AY18" i="4"/>
  <c r="BV11" i="4"/>
  <c r="BZ11" i="4" s="1"/>
  <c r="KR18" i="4"/>
  <c r="KY18" i="4" s="1"/>
  <c r="LZ16" i="4"/>
  <c r="LZ13" i="4"/>
  <c r="LZ24" i="4"/>
  <c r="MG24" i="4" s="1"/>
  <c r="AU6" i="4"/>
  <c r="AU21" i="4"/>
  <c r="AY21" i="4" s="1"/>
  <c r="BV12" i="4"/>
  <c r="BZ12" i="4" s="1"/>
  <c r="BV15" i="4"/>
  <c r="BZ15" i="4" s="1"/>
  <c r="AU11" i="4"/>
  <c r="AY11" i="4" s="1"/>
  <c r="BV6" i="4"/>
  <c r="BZ6" i="4" s="1"/>
  <c r="AU12" i="4"/>
  <c r="AY12" i="4" s="1"/>
  <c r="PX9" i="4"/>
  <c r="QE9" i="4" s="1"/>
  <c r="FL9" i="4"/>
  <c r="FS9" i="4" s="1"/>
  <c r="BZ14" i="4"/>
  <c r="RF9" i="4"/>
  <c r="RM9" i="4" s="1"/>
  <c r="GT9" i="4"/>
  <c r="HA9" i="4" s="1"/>
  <c r="BZ9" i="4"/>
  <c r="FL16" i="4"/>
  <c r="FS16" i="4" s="1"/>
  <c r="FL13" i="4"/>
  <c r="FL24" i="4"/>
  <c r="FS24" i="4" s="1"/>
  <c r="GT21" i="4"/>
  <c r="HA21" i="4" s="1"/>
  <c r="OP16" i="4"/>
  <c r="OW16" i="4" s="1"/>
  <c r="OP13" i="4"/>
  <c r="OP24" i="4"/>
  <c r="OW24" i="4" s="1"/>
  <c r="PX6" i="4"/>
  <c r="QE6" i="4" s="1"/>
  <c r="PX12" i="4"/>
  <c r="QE12" i="4" s="1"/>
  <c r="PX21" i="4"/>
  <c r="QE21" i="4" s="1"/>
  <c r="JQ9" i="4"/>
  <c r="BV4" i="4"/>
  <c r="BZ4" i="4" s="1"/>
  <c r="SN9" i="4"/>
  <c r="SU9" i="4" s="1"/>
  <c r="IB9" i="4"/>
  <c r="II9" i="4" s="1"/>
  <c r="GT7" i="4"/>
  <c r="HA7" i="4" s="1"/>
  <c r="GT14" i="4"/>
  <c r="IB15" i="4"/>
  <c r="IB20" i="4"/>
  <c r="II20" i="4" s="1"/>
  <c r="IB23" i="4"/>
  <c r="II23" i="4" s="1"/>
  <c r="IB18" i="4"/>
  <c r="II18" i="4" s="1"/>
  <c r="PX7" i="4"/>
  <c r="PX14" i="4"/>
  <c r="QE14" i="4" s="1"/>
  <c r="RF15" i="4"/>
  <c r="RM15" i="4" s="1"/>
  <c r="RF20" i="4"/>
  <c r="RM20" i="4" s="1"/>
  <c r="RF23" i="4"/>
  <c r="RM23" i="4" s="1"/>
  <c r="RF18" i="4"/>
  <c r="RM18" i="4" s="1"/>
  <c r="AU24" i="4"/>
  <c r="AY24" i="4" s="1"/>
  <c r="AU7" i="4"/>
  <c r="AY7" i="4" s="1"/>
  <c r="BV18" i="4"/>
  <c r="BZ18" i="4" s="1"/>
  <c r="LZ9" i="4"/>
  <c r="MG9" i="4" s="1"/>
  <c r="CZ31" i="21"/>
  <c r="OX24" i="21"/>
  <c r="NY24" i="21"/>
  <c r="MT24" i="21"/>
  <c r="KS24" i="21"/>
  <c r="JQ24" i="21"/>
  <c r="GK24" i="21"/>
  <c r="GH24" i="21"/>
  <c r="EG24" i="21"/>
  <c r="QZ24" i="21"/>
  <c r="RB24" i="21"/>
  <c r="DC24" i="21"/>
  <c r="P24" i="21"/>
  <c r="Q24" i="21" s="1"/>
  <c r="RE24" i="21"/>
  <c r="RA24" i="21"/>
  <c r="BW24" i="21"/>
  <c r="RD24" i="21"/>
  <c r="H24" i="21"/>
  <c r="AW24" i="21"/>
  <c r="I24" i="21"/>
  <c r="L24" i="21"/>
  <c r="N24" i="21"/>
  <c r="HM24" i="21"/>
  <c r="BZ24" i="21"/>
  <c r="MW24" i="21"/>
  <c r="FI24" i="21"/>
  <c r="PA24" i="21"/>
  <c r="AW12" i="21"/>
  <c r="AW14" i="21"/>
  <c r="AW32" i="21"/>
  <c r="BW13" i="21"/>
  <c r="BZ17" i="21"/>
  <c r="BZ31" i="21"/>
  <c r="BZ33" i="21"/>
  <c r="AW10" i="21"/>
  <c r="BZ8" i="21"/>
  <c r="AW22" i="21"/>
  <c r="AT28" i="21"/>
  <c r="BZ9" i="21"/>
  <c r="BW31" i="21"/>
  <c r="BZ26" i="21"/>
  <c r="AT6" i="21"/>
  <c r="AW30" i="21"/>
  <c r="BW8" i="21"/>
  <c r="BZ13" i="21"/>
  <c r="GH11" i="21"/>
  <c r="GH16" i="21"/>
  <c r="GH25" i="21"/>
  <c r="GK33" i="21"/>
  <c r="HJ10" i="21"/>
  <c r="HM17" i="21"/>
  <c r="HM23" i="21"/>
  <c r="IL15" i="21"/>
  <c r="JQ26" i="21"/>
  <c r="JN21" i="21"/>
  <c r="LR12" i="21"/>
  <c r="NY4" i="21"/>
  <c r="NV11" i="21"/>
  <c r="NV16" i="21"/>
  <c r="NV25" i="21"/>
  <c r="NY33" i="21"/>
  <c r="PA17" i="21"/>
  <c r="PA23" i="21"/>
  <c r="AW33" i="21"/>
  <c r="BW23" i="21"/>
  <c r="AW11" i="21"/>
  <c r="AW27" i="21"/>
  <c r="AW29" i="21"/>
  <c r="BZ12" i="21"/>
  <c r="BZ21" i="21"/>
  <c r="BZ32" i="21"/>
  <c r="AW8" i="21"/>
  <c r="BW15" i="21"/>
  <c r="BZ19" i="21"/>
  <c r="AW7" i="21"/>
  <c r="AW9" i="21"/>
  <c r="AW23" i="21"/>
  <c r="BZ10" i="21"/>
  <c r="BZ22" i="21"/>
  <c r="BZ25" i="21"/>
  <c r="AW26" i="21"/>
  <c r="BZ20" i="21"/>
  <c r="EG26" i="19"/>
  <c r="FI22" i="19"/>
  <c r="FI33" i="19"/>
  <c r="GH21" i="19"/>
  <c r="GH31" i="19"/>
  <c r="IL18" i="19"/>
  <c r="IL32" i="19"/>
  <c r="JN19" i="19"/>
  <c r="JN34" i="19"/>
  <c r="KS9" i="19"/>
  <c r="LR30" i="19"/>
  <c r="MT6" i="19"/>
  <c r="MT16" i="19"/>
  <c r="MT29" i="19"/>
  <c r="NV5" i="19"/>
  <c r="NV21" i="19"/>
  <c r="NV31" i="19"/>
  <c r="AT12" i="19"/>
  <c r="BW28" i="19"/>
  <c r="BW20" i="19"/>
  <c r="AT30" i="19"/>
  <c r="AW14" i="19"/>
  <c r="BW4" i="19"/>
  <c r="BZ20" i="19"/>
  <c r="AW22" i="19"/>
  <c r="AW7" i="19"/>
  <c r="AW31" i="19"/>
  <c r="AW23" i="19"/>
  <c r="BW25" i="19"/>
  <c r="BZ33" i="19"/>
  <c r="BW7" i="19"/>
  <c r="IL16" i="19"/>
  <c r="IL29" i="19"/>
  <c r="JN5" i="19"/>
  <c r="JN21" i="19"/>
  <c r="JN31" i="19"/>
  <c r="LR18" i="19"/>
  <c r="LR32" i="19"/>
  <c r="MT19" i="19"/>
  <c r="MT34" i="19"/>
  <c r="OX30" i="19"/>
  <c r="AT6" i="19"/>
  <c r="AW19" i="19"/>
  <c r="AT10" i="19"/>
  <c r="AT18" i="19"/>
  <c r="AT32" i="19"/>
  <c r="BZ12" i="19"/>
  <c r="BZ26" i="19"/>
  <c r="BZ14" i="19"/>
  <c r="BW34" i="19"/>
  <c r="FF15" i="19"/>
  <c r="FF30" i="19"/>
  <c r="GH29" i="19"/>
  <c r="HJ21" i="19"/>
  <c r="JN18" i="19"/>
  <c r="JN32" i="19"/>
  <c r="KP19" i="19"/>
  <c r="KP34" i="19"/>
  <c r="NV6" i="19"/>
  <c r="NV29" i="19"/>
  <c r="OX5" i="19"/>
  <c r="OX21" i="19"/>
  <c r="OX31" i="19"/>
  <c r="AW17" i="19"/>
  <c r="AW33" i="19"/>
  <c r="BZ29" i="19"/>
  <c r="BZ25" i="19"/>
  <c r="BW15" i="19"/>
  <c r="BZ24" i="19"/>
  <c r="AW10" i="19"/>
  <c r="BW21" i="19"/>
  <c r="BW22" i="19"/>
  <c r="AW4" i="19"/>
  <c r="AW34" i="19"/>
  <c r="BZ5" i="19"/>
  <c r="BZ31" i="19"/>
  <c r="BZ35" i="19"/>
  <c r="AW8" i="19"/>
  <c r="AW13" i="19"/>
  <c r="BZ13" i="19"/>
  <c r="AW18" i="19"/>
  <c r="BZ9" i="19"/>
  <c r="BZ15" i="19"/>
  <c r="AW12" i="19"/>
  <c r="AT34" i="19"/>
  <c r="BW31" i="19"/>
  <c r="BZ27" i="19"/>
  <c r="BW33" i="19"/>
  <c r="AW5" i="19"/>
  <c r="AW26" i="19"/>
  <c r="AW24" i="19"/>
  <c r="BW11" i="19"/>
  <c r="BZ17" i="19"/>
  <c r="BZ18" i="19"/>
  <c r="BZ19" i="19"/>
  <c r="AW21" i="19"/>
  <c r="BZ8" i="19"/>
  <c r="GH18" i="19"/>
  <c r="GH32" i="19"/>
  <c r="HJ12" i="19"/>
  <c r="JN15" i="19"/>
  <c r="JN30" i="19"/>
  <c r="KP6" i="19"/>
  <c r="KP16" i="19"/>
  <c r="LR5" i="19"/>
  <c r="LR31" i="19"/>
  <c r="NV32" i="19"/>
  <c r="OX19" i="19"/>
  <c r="AW25" i="19"/>
  <c r="AT24" i="19"/>
  <c r="BZ6" i="19"/>
  <c r="BZ7" i="19"/>
  <c r="BZ28" i="19"/>
  <c r="BZ30" i="19"/>
  <c r="NO9" i="4"/>
  <c r="KY9" i="4"/>
  <c r="DA9" i="4"/>
  <c r="TU9" i="4"/>
  <c r="TQ9" i="4"/>
  <c r="TN9" i="4"/>
  <c r="TR9" i="4" s="1"/>
  <c r="P9" i="4"/>
  <c r="Q9" i="4" s="1"/>
  <c r="AY9" i="4"/>
  <c r="R9" i="4"/>
  <c r="S9" i="4" s="1"/>
  <c r="N9" i="4"/>
  <c r="L9" i="4"/>
  <c r="K9" i="4"/>
  <c r="I9" i="4"/>
  <c r="H9" i="4"/>
  <c r="T9" i="4"/>
  <c r="U9" i="4" s="1"/>
  <c r="AU13" i="4"/>
  <c r="AY13" i="4" s="1"/>
  <c r="BV8" i="4"/>
  <c r="BZ8" i="4" s="1"/>
  <c r="AU15" i="4"/>
  <c r="AY15" i="4" s="1"/>
  <c r="AY6" i="4"/>
  <c r="AU20" i="4"/>
  <c r="AY20" i="4" s="1"/>
  <c r="BZ7" i="4"/>
  <c r="AY5" i="4"/>
  <c r="BZ24" i="4"/>
  <c r="BZ16" i="4"/>
  <c r="AU8" i="4"/>
  <c r="AY8" i="4" s="1"/>
  <c r="AU19" i="4"/>
  <c r="AY19" i="4" s="1"/>
  <c r="BZ23" i="4"/>
  <c r="AU14" i="4"/>
  <c r="AY14" i="4" s="1"/>
  <c r="BV10" i="4"/>
  <c r="BZ10" i="4" s="1"/>
  <c r="AU16" i="4"/>
  <c r="AY16" i="4" s="1"/>
  <c r="BV17" i="4"/>
  <c r="BZ17" i="4" s="1"/>
  <c r="BW7" i="21"/>
  <c r="BW12" i="21"/>
  <c r="BW18" i="21"/>
  <c r="BW27" i="21"/>
  <c r="BW9" i="21"/>
  <c r="BW14" i="21"/>
  <c r="BW20" i="21"/>
  <c r="BW29" i="21"/>
  <c r="BW4" i="21"/>
  <c r="BW11" i="21"/>
  <c r="BW16" i="21"/>
  <c r="BW25" i="21"/>
  <c r="BW33" i="21"/>
  <c r="AT7" i="21"/>
  <c r="AT12" i="21"/>
  <c r="AT18" i="21"/>
  <c r="AT27" i="21"/>
  <c r="AT9" i="21"/>
  <c r="AT14" i="21"/>
  <c r="AT20" i="21"/>
  <c r="AT29" i="21"/>
  <c r="AT8" i="21"/>
  <c r="AT15" i="21"/>
  <c r="AT22" i="21"/>
  <c r="AT31" i="21"/>
  <c r="AT4" i="21"/>
  <c r="AT11" i="21"/>
  <c r="AT16" i="21"/>
  <c r="AT25" i="21"/>
  <c r="AT33" i="21"/>
  <c r="BW5" i="19"/>
  <c r="BW17" i="19"/>
  <c r="BW13" i="19"/>
  <c r="BW24" i="19"/>
  <c r="BW6" i="19"/>
  <c r="BW16" i="19"/>
  <c r="BW10" i="19"/>
  <c r="BW18" i="19"/>
  <c r="BW32" i="19"/>
  <c r="BW8" i="19"/>
  <c r="BW26" i="19"/>
  <c r="BW14" i="19"/>
  <c r="BW27" i="19"/>
  <c r="BW23" i="19"/>
  <c r="AW11" i="19"/>
  <c r="AW29" i="19"/>
  <c r="AW15" i="19"/>
  <c r="AW30" i="19"/>
  <c r="AT9" i="19"/>
  <c r="AT28" i="19"/>
  <c r="AT20" i="19"/>
  <c r="AT35" i="19"/>
  <c r="AT7" i="19"/>
  <c r="AT21" i="19"/>
  <c r="AT31" i="19"/>
  <c r="AT19" i="19"/>
  <c r="AT8" i="19"/>
  <c r="AT26" i="19"/>
  <c r="AT14" i="19"/>
  <c r="AT27" i="19"/>
  <c r="AT23" i="19"/>
  <c r="BW9" i="27"/>
  <c r="BW16" i="27"/>
  <c r="BW5" i="27"/>
  <c r="BW13" i="27"/>
  <c r="BW10" i="27"/>
  <c r="BW14" i="27"/>
  <c r="BW4" i="27"/>
  <c r="BW15" i="27"/>
  <c r="BW18" i="27"/>
  <c r="AT9" i="27"/>
  <c r="AT16" i="27"/>
  <c r="AT5" i="27"/>
  <c r="AT13" i="27"/>
  <c r="AT10" i="27"/>
  <c r="AT14" i="27"/>
  <c r="AT8" i="27"/>
  <c r="AT7" i="27"/>
  <c r="AT4" i="27"/>
  <c r="AT15" i="27"/>
  <c r="AT18" i="27"/>
  <c r="BZ9" i="26"/>
  <c r="BZ14" i="26"/>
  <c r="BW5" i="26"/>
  <c r="BW11" i="26"/>
  <c r="BW20" i="26"/>
  <c r="BW7" i="26"/>
  <c r="BW13" i="26"/>
  <c r="BW6" i="26"/>
  <c r="BW12" i="26"/>
  <c r="BW18" i="26"/>
  <c r="AT5" i="26"/>
  <c r="AT11" i="26"/>
  <c r="AT20" i="26"/>
  <c r="AT8" i="26"/>
  <c r="AT15" i="26"/>
  <c r="AT4" i="26"/>
  <c r="AT10" i="26"/>
  <c r="AT17" i="26"/>
  <c r="AT6" i="26"/>
  <c r="AT12" i="26"/>
  <c r="AT18" i="26"/>
  <c r="PZ33" i="21"/>
  <c r="ED10" i="21"/>
  <c r="FF15" i="21"/>
  <c r="FF22" i="21"/>
  <c r="GH30" i="21"/>
  <c r="NV30" i="21"/>
  <c r="CZ24" i="19"/>
  <c r="FF4" i="19"/>
  <c r="JN6" i="19"/>
  <c r="JN16" i="19"/>
  <c r="KP5" i="19"/>
  <c r="KP21" i="19"/>
  <c r="KP31" i="19"/>
  <c r="MT18" i="19"/>
  <c r="MT32" i="19"/>
  <c r="NV19" i="19"/>
  <c r="KP11" i="27"/>
  <c r="KP17" i="27"/>
  <c r="LR10" i="27"/>
  <c r="LR14" i="27"/>
  <c r="NV6" i="27"/>
  <c r="NV11" i="27"/>
  <c r="OX5" i="27"/>
  <c r="ED6" i="27"/>
  <c r="ED11" i="27"/>
  <c r="FF5" i="27"/>
  <c r="JN10" i="27"/>
  <c r="JN14" i="27"/>
  <c r="LR6" i="27"/>
  <c r="LR11" i="27"/>
  <c r="MT13" i="27"/>
  <c r="ED19" i="26"/>
  <c r="FF8" i="26"/>
  <c r="JN9" i="26"/>
  <c r="JN16" i="26"/>
  <c r="KP13" i="26"/>
  <c r="MT14" i="26"/>
  <c r="OX7" i="21"/>
  <c r="PA14" i="21"/>
  <c r="PA18" i="21"/>
  <c r="PA28" i="21"/>
  <c r="ED15" i="21"/>
  <c r="FF21" i="21"/>
  <c r="FF30" i="21"/>
  <c r="IL7" i="21"/>
  <c r="JN11" i="21"/>
  <c r="JN16" i="21"/>
  <c r="LR15" i="21"/>
  <c r="LR22" i="21"/>
  <c r="MT26" i="21"/>
  <c r="PA4" i="21"/>
  <c r="PA33" i="21"/>
  <c r="OX15" i="21"/>
  <c r="OX22" i="21"/>
  <c r="KP11" i="21"/>
  <c r="KP16" i="21"/>
  <c r="LR10" i="21"/>
  <c r="MT8" i="21"/>
  <c r="MT22" i="21"/>
  <c r="ED30" i="21"/>
  <c r="IL25" i="21"/>
  <c r="JN10" i="21"/>
  <c r="LR30" i="21"/>
  <c r="NY30" i="21"/>
  <c r="EG8" i="21"/>
  <c r="FI9" i="21"/>
  <c r="FI26" i="21"/>
  <c r="GK29" i="21"/>
  <c r="JQ33" i="21"/>
  <c r="KS23" i="21"/>
  <c r="LU8" i="21"/>
  <c r="MW9" i="21"/>
  <c r="PA6" i="21"/>
  <c r="FI34" i="19"/>
  <c r="GK11" i="19"/>
  <c r="GK28" i="19"/>
  <c r="IO9" i="19"/>
  <c r="IO10" i="19"/>
  <c r="JQ14" i="19"/>
  <c r="JQ26" i="19"/>
  <c r="OX34" i="19"/>
  <c r="FI24" i="19"/>
  <c r="FI23" i="19"/>
  <c r="GK14" i="19"/>
  <c r="GK26" i="19"/>
  <c r="HJ6" i="19"/>
  <c r="HJ16" i="19"/>
  <c r="HJ29" i="19"/>
  <c r="HM22" i="19"/>
  <c r="HM33" i="19"/>
  <c r="IL5" i="19"/>
  <c r="IL21" i="19"/>
  <c r="IO24" i="19"/>
  <c r="JQ20" i="19"/>
  <c r="KP18" i="19"/>
  <c r="LR19" i="19"/>
  <c r="LR34" i="19"/>
  <c r="NY15" i="19"/>
  <c r="NY30" i="19"/>
  <c r="OX6" i="19"/>
  <c r="OX16" i="19"/>
  <c r="OX29" i="19"/>
  <c r="NY4" i="19"/>
  <c r="NY11" i="19"/>
  <c r="NY28" i="19"/>
  <c r="EG9" i="19"/>
  <c r="EG10" i="19"/>
  <c r="GK22" i="19"/>
  <c r="GK33" i="19"/>
  <c r="HM24" i="19"/>
  <c r="LU23" i="19"/>
  <c r="MW14" i="19"/>
  <c r="MW26" i="19"/>
  <c r="MW15" i="19"/>
  <c r="MW30" i="19"/>
  <c r="CZ32" i="19"/>
  <c r="FI7" i="27"/>
  <c r="GH10" i="27"/>
  <c r="GH14" i="27"/>
  <c r="HM9" i="27"/>
  <c r="HM12" i="27"/>
  <c r="IL6" i="27"/>
  <c r="KS15" i="27"/>
  <c r="KS18" i="27"/>
  <c r="MW7" i="27"/>
  <c r="NV10" i="27"/>
  <c r="NV14" i="27"/>
  <c r="PA12" i="27"/>
  <c r="GK5" i="27"/>
  <c r="HM4" i="27"/>
  <c r="HM18" i="27"/>
  <c r="JQ17" i="27"/>
  <c r="JQ7" i="27"/>
  <c r="PA4" i="27"/>
  <c r="PA18" i="27"/>
  <c r="GK13" i="27"/>
  <c r="FI4" i="27"/>
  <c r="FI15" i="27"/>
  <c r="FI18" i="27"/>
  <c r="HM17" i="27"/>
  <c r="HM7" i="27"/>
  <c r="JQ9" i="27"/>
  <c r="MW4" i="27"/>
  <c r="MW15" i="27"/>
  <c r="MW18" i="27"/>
  <c r="PA17" i="27"/>
  <c r="PA12" i="26"/>
  <c r="PA18" i="26"/>
  <c r="IL13" i="26"/>
  <c r="JQ19" i="26"/>
  <c r="JQ17" i="26"/>
  <c r="KP8" i="26"/>
  <c r="KP14" i="26"/>
  <c r="MW11" i="26"/>
  <c r="OX9" i="26"/>
  <c r="OX16" i="26"/>
  <c r="ED15" i="4"/>
  <c r="EK15" i="4" s="1"/>
  <c r="ED18" i="4"/>
  <c r="EK18" i="4" s="1"/>
  <c r="FL22" i="4"/>
  <c r="FS22" i="4" s="1"/>
  <c r="FL25" i="4"/>
  <c r="FS25" i="4" s="1"/>
  <c r="GT5" i="4"/>
  <c r="HA5" i="4" s="1"/>
  <c r="GT10" i="4"/>
  <c r="HA10" i="4" s="1"/>
  <c r="GT19" i="4"/>
  <c r="HA19" i="4" s="1"/>
  <c r="IB16" i="4"/>
  <c r="II16" i="4" s="1"/>
  <c r="IB13" i="4"/>
  <c r="II13" i="4" s="1"/>
  <c r="IB24" i="4"/>
  <c r="II24" i="4" s="1"/>
  <c r="JJ7" i="4"/>
  <c r="JQ7" i="4" s="1"/>
  <c r="JJ14" i="4"/>
  <c r="JQ14" i="4" s="1"/>
  <c r="KR4" i="4"/>
  <c r="KY4" i="4" s="1"/>
  <c r="KR8" i="4"/>
  <c r="KR11" i="4"/>
  <c r="KY11" i="4" s="1"/>
  <c r="LZ6" i="4"/>
  <c r="MG6" i="4" s="1"/>
  <c r="LZ12" i="4"/>
  <c r="MG12" i="4" s="1"/>
  <c r="LZ21" i="4"/>
  <c r="MG21" i="4" s="1"/>
  <c r="NH15" i="4"/>
  <c r="NO15" i="4" s="1"/>
  <c r="NH20" i="4"/>
  <c r="NO20" i="4" s="1"/>
  <c r="NH23" i="4"/>
  <c r="NO23" i="4" s="1"/>
  <c r="NH18" i="4"/>
  <c r="NO18" i="4" s="1"/>
  <c r="OP17" i="4"/>
  <c r="OW17" i="4" s="1"/>
  <c r="OP22" i="4"/>
  <c r="OW22" i="4" s="1"/>
  <c r="OP25" i="4"/>
  <c r="OW25" i="4" s="1"/>
  <c r="PX5" i="4"/>
  <c r="QE5" i="4" s="1"/>
  <c r="ED20" i="4"/>
  <c r="EK20" i="4" s="1"/>
  <c r="ED23" i="4"/>
  <c r="EK23" i="4" s="1"/>
  <c r="FL17" i="4"/>
  <c r="FS17" i="4" s="1"/>
  <c r="EK5" i="4"/>
  <c r="ED16" i="4"/>
  <c r="EK16" i="4" s="1"/>
  <c r="ED13" i="4"/>
  <c r="EK13" i="4" s="1"/>
  <c r="ED24" i="4"/>
  <c r="EK24" i="4" s="1"/>
  <c r="FL7" i="4"/>
  <c r="FS7" i="4" s="1"/>
  <c r="FL14" i="4"/>
  <c r="FS14" i="4" s="1"/>
  <c r="GT4" i="4"/>
  <c r="HA4" i="4" s="1"/>
  <c r="GT8" i="4"/>
  <c r="HA8" i="4" s="1"/>
  <c r="GT11" i="4"/>
  <c r="HA11" i="4" s="1"/>
  <c r="IB6" i="4"/>
  <c r="II6" i="4" s="1"/>
  <c r="IB12" i="4"/>
  <c r="II12" i="4" s="1"/>
  <c r="IB21" i="4"/>
  <c r="II21" i="4" s="1"/>
  <c r="JJ15" i="4"/>
  <c r="JQ15" i="4" s="1"/>
  <c r="JJ20" i="4"/>
  <c r="JQ20" i="4" s="1"/>
  <c r="JJ23" i="4"/>
  <c r="JQ23" i="4" s="1"/>
  <c r="JJ18" i="4"/>
  <c r="KR17" i="4"/>
  <c r="KY17" i="4" s="1"/>
  <c r="KR22" i="4"/>
  <c r="KY22" i="4" s="1"/>
  <c r="KR25" i="4"/>
  <c r="KY25" i="4" s="1"/>
  <c r="LZ5" i="4"/>
  <c r="MG5" i="4" s="1"/>
  <c r="LZ10" i="4"/>
  <c r="MG10" i="4" s="1"/>
  <c r="LZ19" i="4"/>
  <c r="MG19" i="4" s="1"/>
  <c r="NH16" i="4"/>
  <c r="NO16" i="4" s="1"/>
  <c r="NH13" i="4"/>
  <c r="NO13" i="4" s="1"/>
  <c r="NH24" i="4"/>
  <c r="NO24" i="4" s="1"/>
  <c r="OP7" i="4"/>
  <c r="OW7" i="4" s="1"/>
  <c r="OP14" i="4"/>
  <c r="OW14" i="4" s="1"/>
  <c r="PX4" i="4"/>
  <c r="PX8" i="4"/>
  <c r="PX11" i="4"/>
  <c r="QE11" i="4" s="1"/>
  <c r="RF6" i="4"/>
  <c r="RM6" i="4" s="1"/>
  <c r="RF12" i="4"/>
  <c r="RM12" i="4" s="1"/>
  <c r="RF21" i="4"/>
  <c r="RM21" i="4" s="1"/>
  <c r="EK14" i="4"/>
  <c r="FS11" i="4"/>
  <c r="II15" i="4"/>
  <c r="JQ17" i="4"/>
  <c r="JQ22" i="4"/>
  <c r="MG16" i="4"/>
  <c r="MG13" i="4"/>
  <c r="NO14" i="4"/>
  <c r="OW4" i="4"/>
  <c r="OW8" i="4"/>
  <c r="OW11" i="4"/>
  <c r="II8" i="4"/>
  <c r="JQ6" i="4"/>
  <c r="JQ12" i="4"/>
  <c r="MG17" i="4"/>
  <c r="MG22" i="4"/>
  <c r="OW13" i="4"/>
  <c r="QE7" i="4"/>
  <c r="RM4" i="4"/>
  <c r="RM8" i="4"/>
  <c r="RM11" i="4"/>
  <c r="EK19" i="4"/>
  <c r="II4" i="4"/>
  <c r="EK10" i="4"/>
  <c r="HA14" i="4"/>
  <c r="PX10" i="4"/>
  <c r="QE10" i="4" s="1"/>
  <c r="FS13" i="4"/>
  <c r="II11" i="4"/>
  <c r="ED4" i="4"/>
  <c r="EK4" i="4" s="1"/>
  <c r="ED8" i="4"/>
  <c r="EK8" i="4" s="1"/>
  <c r="ED11" i="4"/>
  <c r="EK11" i="4" s="1"/>
  <c r="FL6" i="4"/>
  <c r="FS6" i="4" s="1"/>
  <c r="FL12" i="4"/>
  <c r="FS12" i="4" s="1"/>
  <c r="FL21" i="4"/>
  <c r="FS21" i="4" s="1"/>
  <c r="GT15" i="4"/>
  <c r="HA15" i="4" s="1"/>
  <c r="GT20" i="4"/>
  <c r="HA20" i="4" s="1"/>
  <c r="GT23" i="4"/>
  <c r="HA23" i="4" s="1"/>
  <c r="GT18" i="4"/>
  <c r="HA18" i="4" s="1"/>
  <c r="IB17" i="4"/>
  <c r="II17" i="4" s="1"/>
  <c r="IB22" i="4"/>
  <c r="II22" i="4" s="1"/>
  <c r="IB25" i="4"/>
  <c r="II25" i="4" s="1"/>
  <c r="JJ5" i="4"/>
  <c r="JQ5" i="4" s="1"/>
  <c r="JJ10" i="4"/>
  <c r="JQ10" i="4" s="1"/>
  <c r="JJ19" i="4"/>
  <c r="JQ19" i="4" s="1"/>
  <c r="KR16" i="4"/>
  <c r="KY16" i="4" s="1"/>
  <c r="KR13" i="4"/>
  <c r="KR24" i="4"/>
  <c r="KY24" i="4" s="1"/>
  <c r="LZ7" i="4"/>
  <c r="MG7" i="4" s="1"/>
  <c r="LZ14" i="4"/>
  <c r="MG14" i="4" s="1"/>
  <c r="NH4" i="4"/>
  <c r="NO4" i="4" s="1"/>
  <c r="NH8" i="4"/>
  <c r="NO8" i="4" s="1"/>
  <c r="NH11" i="4"/>
  <c r="NO11" i="4" s="1"/>
  <c r="OP6" i="4"/>
  <c r="OW6" i="4" s="1"/>
  <c r="OP12" i="4"/>
  <c r="OW12" i="4" s="1"/>
  <c r="OP21" i="4"/>
  <c r="OW21" i="4" s="1"/>
  <c r="PX15" i="4"/>
  <c r="QE15" i="4" s="1"/>
  <c r="PX20" i="4"/>
  <c r="QE20" i="4" s="1"/>
  <c r="PX23" i="4"/>
  <c r="QE23" i="4" s="1"/>
  <c r="PX18" i="4"/>
  <c r="QE18" i="4" s="1"/>
  <c r="RF17" i="4"/>
  <c r="RM17" i="4" s="1"/>
  <c r="RF22" i="4"/>
  <c r="RM22" i="4" s="1"/>
  <c r="RF25" i="4"/>
  <c r="RM25" i="4" s="1"/>
  <c r="PA9" i="21"/>
  <c r="PA26" i="21"/>
  <c r="OX21" i="21"/>
  <c r="OX30" i="21"/>
  <c r="ED7" i="21"/>
  <c r="ED28" i="21"/>
  <c r="FF11" i="21"/>
  <c r="FF16" i="21"/>
  <c r="FF25" i="21"/>
  <c r="IL30" i="21"/>
  <c r="LR7" i="21"/>
  <c r="MT11" i="21"/>
  <c r="MT16" i="21"/>
  <c r="MT25" i="21"/>
  <c r="NV10" i="21"/>
  <c r="HJ10" i="27"/>
  <c r="FF10" i="27"/>
  <c r="FI9" i="27"/>
  <c r="FI12" i="27"/>
  <c r="HM5" i="27"/>
  <c r="KS7" i="27"/>
  <c r="MW9" i="27"/>
  <c r="PA16" i="27"/>
  <c r="ED7" i="26"/>
  <c r="ED13" i="26"/>
  <c r="FI19" i="26"/>
  <c r="FI17" i="26"/>
  <c r="GH8" i="26"/>
  <c r="GH14" i="26"/>
  <c r="IO11" i="26"/>
  <c r="KP16" i="26"/>
  <c r="LU7" i="26"/>
  <c r="LU13" i="26"/>
  <c r="MW4" i="26"/>
  <c r="MW19" i="26"/>
  <c r="MW17" i="26"/>
  <c r="NV8" i="26"/>
  <c r="NV14" i="26"/>
  <c r="ED9" i="26"/>
  <c r="ED16" i="26"/>
  <c r="HJ8" i="26"/>
  <c r="HJ14" i="26"/>
  <c r="LR9" i="26"/>
  <c r="LR16" i="26"/>
  <c r="MT7" i="26"/>
  <c r="MT13" i="26"/>
  <c r="PA9" i="26"/>
  <c r="PA16" i="26"/>
  <c r="EG6" i="26"/>
  <c r="EG12" i="26"/>
  <c r="EG18" i="26"/>
  <c r="FF9" i="26"/>
  <c r="FF16" i="26"/>
  <c r="HM19" i="26"/>
  <c r="HM14" i="26"/>
  <c r="HM17" i="26"/>
  <c r="IL8" i="26"/>
  <c r="IL14" i="26"/>
  <c r="KS11" i="26"/>
  <c r="KS15" i="26"/>
  <c r="LU6" i="26"/>
  <c r="MT9" i="26"/>
  <c r="MT16" i="26"/>
  <c r="NY13" i="26"/>
  <c r="PA4" i="26"/>
  <c r="PA19" i="26"/>
  <c r="PA17" i="26"/>
  <c r="EG4" i="26"/>
  <c r="EG17" i="26"/>
  <c r="HM11" i="26"/>
  <c r="HM15" i="26"/>
  <c r="IO6" i="26"/>
  <c r="IO12" i="26"/>
  <c r="IO18" i="26"/>
  <c r="KS7" i="26"/>
  <c r="PA11" i="26"/>
  <c r="PA15" i="26"/>
  <c r="ED8" i="22"/>
  <c r="EK8" i="22" s="1"/>
  <c r="NH8" i="22"/>
  <c r="NO8" i="22" s="1"/>
  <c r="KR4" i="22"/>
  <c r="KY4" i="22" s="1"/>
  <c r="JJ5" i="22"/>
  <c r="JQ5" i="22" s="1"/>
  <c r="JJ4" i="22"/>
  <c r="JQ4" i="22" s="1"/>
  <c r="KY8" i="4"/>
  <c r="ED22" i="4"/>
  <c r="EK22" i="4" s="1"/>
  <c r="FL19" i="4"/>
  <c r="FS19" i="4" s="1"/>
  <c r="KR21" i="4"/>
  <c r="KY21" i="4" s="1"/>
  <c r="NH17" i="4"/>
  <c r="NO17" i="4" s="1"/>
  <c r="NH25" i="4"/>
  <c r="NO25" i="4" s="1"/>
  <c r="OP10" i="4"/>
  <c r="OW10" i="4" s="1"/>
  <c r="OP19" i="4"/>
  <c r="OW19" i="4" s="1"/>
  <c r="PX16" i="4"/>
  <c r="QE16" i="4" s="1"/>
  <c r="PX13" i="4"/>
  <c r="QE13" i="4" s="1"/>
  <c r="PX24" i="4"/>
  <c r="QE24" i="4" s="1"/>
  <c r="RF7" i="4"/>
  <c r="RM7" i="4" s="1"/>
  <c r="RF14" i="4"/>
  <c r="RM14" i="4" s="1"/>
  <c r="ED17" i="4"/>
  <c r="EK17" i="4" s="1"/>
  <c r="FL5" i="4"/>
  <c r="FS5" i="4" s="1"/>
  <c r="GT24" i="4"/>
  <c r="HA24" i="4" s="1"/>
  <c r="IB7" i="4"/>
  <c r="II7" i="4" s="1"/>
  <c r="IB14" i="4"/>
  <c r="II14" i="4" s="1"/>
  <c r="JJ8" i="4"/>
  <c r="JQ8" i="4" s="1"/>
  <c r="KR12" i="4"/>
  <c r="KY12" i="4" s="1"/>
  <c r="LZ15" i="4"/>
  <c r="MG15" i="4" s="1"/>
  <c r="LZ20" i="4"/>
  <c r="MG20" i="4" s="1"/>
  <c r="LZ23" i="4"/>
  <c r="MG23" i="4" s="1"/>
  <c r="LZ18" i="4"/>
  <c r="MG18" i="4" s="1"/>
  <c r="NH22" i="4"/>
  <c r="NO22" i="4" s="1"/>
  <c r="ED25" i="4"/>
  <c r="EK25" i="4" s="1"/>
  <c r="GT16" i="4"/>
  <c r="HA16" i="4" s="1"/>
  <c r="GT13" i="4"/>
  <c r="HA13" i="4" s="1"/>
  <c r="JJ4" i="4"/>
  <c r="JQ4" i="4" s="1"/>
  <c r="JJ11" i="4"/>
  <c r="JQ11" i="4" s="1"/>
  <c r="KR6" i="4"/>
  <c r="KY6" i="4" s="1"/>
  <c r="OP5" i="4"/>
  <c r="OW5" i="4" s="1"/>
  <c r="KS10" i="19"/>
  <c r="KS23" i="19"/>
  <c r="LU14" i="19"/>
  <c r="LU26" i="19"/>
  <c r="FI7" i="19"/>
  <c r="FI12" i="19"/>
  <c r="FI25" i="19"/>
  <c r="GK23" i="19"/>
  <c r="HM14" i="19"/>
  <c r="HM26" i="19"/>
  <c r="KS20" i="19"/>
  <c r="KS35" i="19"/>
  <c r="LU11" i="19"/>
  <c r="EG35" i="19"/>
  <c r="FI11" i="19"/>
  <c r="FI28" i="19"/>
  <c r="HM9" i="19"/>
  <c r="KS24" i="19"/>
  <c r="LU20" i="19"/>
  <c r="MW11" i="19"/>
  <c r="MW28" i="19"/>
  <c r="GH13" i="19"/>
  <c r="GH19" i="19"/>
  <c r="FF13" i="19"/>
  <c r="GK21" i="19"/>
  <c r="GK5" i="19"/>
  <c r="EG7" i="19"/>
  <c r="GK9" i="19"/>
  <c r="GK31" i="19"/>
  <c r="GK20" i="19"/>
  <c r="GK35" i="19"/>
  <c r="NY26" i="19"/>
  <c r="NY20" i="19"/>
  <c r="GK10" i="19"/>
  <c r="EG15" i="19"/>
  <c r="EG30" i="19"/>
  <c r="GK7" i="19"/>
  <c r="GK12" i="19"/>
  <c r="HM23" i="19"/>
  <c r="IO14" i="19"/>
  <c r="IO26" i="19"/>
  <c r="IO20" i="19"/>
  <c r="IO35" i="19"/>
  <c r="CZ34" i="19"/>
  <c r="FL8" i="22"/>
  <c r="FS8" i="22" s="1"/>
  <c r="OP8" i="22"/>
  <c r="OW8" i="22" s="1"/>
  <c r="ED9" i="22"/>
  <c r="EK9" i="22" s="1"/>
  <c r="ED10" i="22"/>
  <c r="EK10" i="22" s="1"/>
  <c r="IB5" i="22"/>
  <c r="II5" i="22" s="1"/>
  <c r="LZ4" i="22"/>
  <c r="MG4" i="22" s="1"/>
  <c r="NH9" i="22"/>
  <c r="NO9" i="22" s="1"/>
  <c r="NH10" i="22"/>
  <c r="NO10" i="22" s="1"/>
  <c r="FL5" i="22"/>
  <c r="FS5" i="22" s="1"/>
  <c r="KR8" i="22"/>
  <c r="KY8" i="22" s="1"/>
  <c r="GT5" i="22"/>
  <c r="HA5" i="22" s="1"/>
  <c r="IB9" i="22"/>
  <c r="II9" i="22" s="1"/>
  <c r="IB10" i="22"/>
  <c r="II10" i="22" s="1"/>
  <c r="LZ8" i="22"/>
  <c r="MG8" i="22" s="1"/>
  <c r="RF9" i="22"/>
  <c r="RM9" i="22" s="1"/>
  <c r="RF10" i="22"/>
  <c r="RM10" i="22" s="1"/>
  <c r="OP5" i="22"/>
  <c r="OW5" i="22" s="1"/>
  <c r="PX5" i="22"/>
  <c r="QE5" i="22" s="1"/>
  <c r="RF5" i="22"/>
  <c r="RM5" i="22" s="1"/>
  <c r="GT7" i="22"/>
  <c r="HA7" i="22" s="1"/>
  <c r="KR7" i="22"/>
  <c r="KY7" i="22" s="1"/>
  <c r="LZ7" i="22"/>
  <c r="MG7" i="22" s="1"/>
  <c r="PX7" i="22"/>
  <c r="QE7" i="22" s="1"/>
  <c r="ED6" i="22"/>
  <c r="EK6" i="22" s="1"/>
  <c r="FL6" i="22"/>
  <c r="FS6" i="22" s="1"/>
  <c r="GT6" i="22"/>
  <c r="HA6" i="22" s="1"/>
  <c r="IB6" i="22"/>
  <c r="II6" i="22" s="1"/>
  <c r="LZ6" i="22"/>
  <c r="MG6" i="22" s="1"/>
  <c r="NH6" i="22"/>
  <c r="NO6" i="22" s="1"/>
  <c r="OP6" i="22"/>
  <c r="OW6" i="22" s="1"/>
  <c r="PX6" i="22"/>
  <c r="QE6" i="22" s="1"/>
  <c r="RF6" i="22"/>
  <c r="RM6" i="22" s="1"/>
  <c r="ED5" i="22"/>
  <c r="EK5" i="22" s="1"/>
  <c r="FL4" i="22"/>
  <c r="FS4" i="22" s="1"/>
  <c r="JJ7" i="22"/>
  <c r="JQ7" i="22" s="1"/>
  <c r="LZ9" i="22"/>
  <c r="MG9" i="22" s="1"/>
  <c r="LZ10" i="22"/>
  <c r="MG10" i="22" s="1"/>
  <c r="NH5" i="22"/>
  <c r="NO5" i="22" s="1"/>
  <c r="OP4" i="22"/>
  <c r="OW4" i="22" s="1"/>
  <c r="ED4" i="22"/>
  <c r="EK4" i="22" s="1"/>
  <c r="GT8" i="22"/>
  <c r="HA8" i="22" s="1"/>
  <c r="IB7" i="22"/>
  <c r="II7" i="22" s="1"/>
  <c r="KR9" i="22"/>
  <c r="KY9" i="22" s="1"/>
  <c r="KR10" i="22"/>
  <c r="KY10" i="22" s="1"/>
  <c r="NH4" i="22"/>
  <c r="NO4" i="22" s="1"/>
  <c r="PX8" i="22"/>
  <c r="QE8" i="22" s="1"/>
  <c r="RF7" i="22"/>
  <c r="RM7" i="22" s="1"/>
  <c r="ED25" i="21"/>
  <c r="FF10" i="21"/>
  <c r="FI17" i="21"/>
  <c r="FI23" i="21"/>
  <c r="HM9" i="21"/>
  <c r="HJ30" i="21"/>
  <c r="IO13" i="21"/>
  <c r="IO20" i="21"/>
  <c r="KP7" i="21"/>
  <c r="LU16" i="21"/>
  <c r="LR25" i="21"/>
  <c r="MT10" i="21"/>
  <c r="MW23" i="21"/>
  <c r="NY8" i="21"/>
  <c r="NV15" i="21"/>
  <c r="NV22" i="21"/>
  <c r="HM31" i="21"/>
  <c r="IO21" i="21"/>
  <c r="JQ13" i="21"/>
  <c r="JQ20" i="21"/>
  <c r="LU14" i="21"/>
  <c r="JN25" i="21"/>
  <c r="KS26" i="21"/>
  <c r="JQ11" i="21"/>
  <c r="JQ16" i="21"/>
  <c r="NY12" i="21"/>
  <c r="FI8" i="21"/>
  <c r="FI31" i="21"/>
  <c r="GK7" i="21"/>
  <c r="GK9" i="21"/>
  <c r="GK26" i="21"/>
  <c r="GK21" i="21"/>
  <c r="HM16" i="21"/>
  <c r="HM20" i="21"/>
  <c r="HM25" i="21"/>
  <c r="IO6" i="21"/>
  <c r="LU18" i="21"/>
  <c r="MW4" i="21"/>
  <c r="NY17" i="21"/>
  <c r="NY23" i="21"/>
  <c r="EG21" i="21"/>
  <c r="JQ18" i="21"/>
  <c r="FI29" i="21"/>
  <c r="GK6" i="21"/>
  <c r="HM14" i="21"/>
  <c r="HM18" i="21"/>
  <c r="HM28" i="21"/>
  <c r="IO33" i="21"/>
  <c r="LU17" i="21"/>
  <c r="ED6" i="21"/>
  <c r="HJ31" i="19"/>
  <c r="HJ19" i="19"/>
  <c r="HJ34" i="19"/>
  <c r="IO27" i="19"/>
  <c r="KP8" i="19"/>
  <c r="LR8" i="19"/>
  <c r="LR13" i="19"/>
  <c r="IL31" i="19"/>
  <c r="HM34" i="19"/>
  <c r="OX8" i="19"/>
  <c r="IO5" i="19"/>
  <c r="LR21" i="19"/>
  <c r="FI18" i="19"/>
  <c r="HM32" i="19"/>
  <c r="IO21" i="19"/>
  <c r="KS31" i="19"/>
  <c r="KS19" i="19"/>
  <c r="NV34" i="19"/>
  <c r="FI32" i="19"/>
  <c r="KS34" i="19"/>
  <c r="KS16" i="19"/>
  <c r="KS29" i="19"/>
  <c r="KS18" i="19"/>
  <c r="LU5" i="19"/>
  <c r="NY21" i="19"/>
  <c r="NY31" i="19"/>
  <c r="GH15" i="19"/>
  <c r="GH30" i="19"/>
  <c r="HJ25" i="19"/>
  <c r="IO12" i="19"/>
  <c r="NY19" i="19"/>
  <c r="NY35" i="19"/>
  <c r="NY23" i="19"/>
  <c r="PA14" i="19"/>
  <c r="PA26" i="19"/>
  <c r="PA20" i="19"/>
  <c r="PA35" i="19"/>
  <c r="PA23" i="19"/>
  <c r="HM28" i="19"/>
  <c r="HM15" i="19"/>
  <c r="HM30" i="19"/>
  <c r="IO4" i="19"/>
  <c r="IO25" i="19"/>
  <c r="IO22" i="19"/>
  <c r="IO33" i="19"/>
  <c r="JQ33" i="19"/>
  <c r="KS7" i="19"/>
  <c r="KS12" i="19"/>
  <c r="KS25" i="19"/>
  <c r="KS22" i="19"/>
  <c r="KS33" i="19"/>
  <c r="LU9" i="19"/>
  <c r="LU24" i="19"/>
  <c r="NY6" i="19"/>
  <c r="NY9" i="19"/>
  <c r="NY16" i="19"/>
  <c r="NY10" i="19"/>
  <c r="NY29" i="19"/>
  <c r="ED5" i="19"/>
  <c r="ED21" i="19"/>
  <c r="ED31" i="19"/>
  <c r="ED19" i="19"/>
  <c r="ED34" i="19"/>
  <c r="FF5" i="19"/>
  <c r="FF21" i="19"/>
  <c r="FF31" i="19"/>
  <c r="FF19" i="19"/>
  <c r="FF34" i="19"/>
  <c r="GH5" i="19"/>
  <c r="IO11" i="19"/>
  <c r="NY24" i="19"/>
  <c r="PA9" i="19"/>
  <c r="PA10" i="19"/>
  <c r="GK6" i="19"/>
  <c r="IO28" i="19"/>
  <c r="JQ28" i="19"/>
  <c r="KS4" i="19"/>
  <c r="KS11" i="19"/>
  <c r="KS28" i="19"/>
  <c r="LU12" i="19"/>
  <c r="LU25" i="19"/>
  <c r="LU22" i="19"/>
  <c r="MW33" i="19"/>
  <c r="NY7" i="19"/>
  <c r="NY12" i="19"/>
  <c r="NY25" i="19"/>
  <c r="NY22" i="19"/>
  <c r="PZ32" i="19"/>
  <c r="MW22" i="19"/>
  <c r="ED6" i="19"/>
  <c r="ED16" i="19"/>
  <c r="ED29" i="19"/>
  <c r="ED18" i="19"/>
  <c r="ED32" i="19"/>
  <c r="FF29" i="19"/>
  <c r="FF18" i="19"/>
  <c r="GH34" i="19"/>
  <c r="HJ5" i="19"/>
  <c r="LR4" i="19"/>
  <c r="NY33" i="19"/>
  <c r="PA7" i="19"/>
  <c r="PA12" i="19"/>
  <c r="OX17" i="19"/>
  <c r="OX13" i="19"/>
  <c r="MW8" i="19"/>
  <c r="NY18" i="19"/>
  <c r="EG27" i="19"/>
  <c r="GK29" i="19"/>
  <c r="GK19" i="19"/>
  <c r="HM17" i="19"/>
  <c r="HJ22" i="19"/>
  <c r="IO16" i="19"/>
  <c r="IO31" i="19"/>
  <c r="JN13" i="19"/>
  <c r="LU6" i="19"/>
  <c r="LU21" i="19"/>
  <c r="MW17" i="19"/>
  <c r="NY34" i="19"/>
  <c r="FI8" i="19"/>
  <c r="GK18" i="19"/>
  <c r="GK34" i="19"/>
  <c r="IO29" i="19"/>
  <c r="IO19" i="19"/>
  <c r="JN27" i="19"/>
  <c r="LU16" i="19"/>
  <c r="LU31" i="19"/>
  <c r="MW13" i="19"/>
  <c r="NY32" i="19"/>
  <c r="PA5" i="19"/>
  <c r="KS32" i="19"/>
  <c r="PZ34" i="19"/>
  <c r="EG5" i="19"/>
  <c r="EG14" i="19"/>
  <c r="FF17" i="19"/>
  <c r="GK4" i="19"/>
  <c r="GK25" i="19"/>
  <c r="GK24" i="19"/>
  <c r="GK32" i="19"/>
  <c r="HM13" i="19"/>
  <c r="HJ33" i="19"/>
  <c r="IO18" i="19"/>
  <c r="IO34" i="19"/>
  <c r="IO23" i="19"/>
  <c r="JN29" i="19"/>
  <c r="KS15" i="19"/>
  <c r="LU7" i="19"/>
  <c r="LU10" i="19"/>
  <c r="LU29" i="19"/>
  <c r="LU19" i="19"/>
  <c r="LU35" i="19"/>
  <c r="MW27" i="19"/>
  <c r="PA6" i="19"/>
  <c r="PA21" i="19"/>
  <c r="LR27" i="19"/>
  <c r="EG17" i="19"/>
  <c r="GK16" i="19"/>
  <c r="OX27" i="19"/>
  <c r="EG6" i="19"/>
  <c r="EG21" i="19"/>
  <c r="HM6" i="19"/>
  <c r="HM5" i="19"/>
  <c r="IO32" i="19"/>
  <c r="JQ5" i="19"/>
  <c r="LU18" i="19"/>
  <c r="LU34" i="19"/>
  <c r="NV24" i="19"/>
  <c r="PA16" i="19"/>
  <c r="PA31" i="19"/>
  <c r="JN8" i="19"/>
  <c r="DC34" i="19"/>
  <c r="EG16" i="19"/>
  <c r="EG31" i="19"/>
  <c r="EG20" i="19"/>
  <c r="FF6" i="19"/>
  <c r="FF16" i="19"/>
  <c r="FF27" i="19"/>
  <c r="HM27" i="19"/>
  <c r="JQ6" i="19"/>
  <c r="JQ21" i="19"/>
  <c r="KP17" i="19"/>
  <c r="LU32" i="19"/>
  <c r="MW5" i="19"/>
  <c r="NY8" i="19"/>
  <c r="PA29" i="19"/>
  <c r="PA19" i="19"/>
  <c r="EG29" i="19"/>
  <c r="EG19" i="19"/>
  <c r="HM7" i="19"/>
  <c r="HM16" i="19"/>
  <c r="HM21" i="19"/>
  <c r="JQ16" i="19"/>
  <c r="JQ31" i="19"/>
  <c r="KP13" i="19"/>
  <c r="MW6" i="19"/>
  <c r="MW21" i="19"/>
  <c r="NY17" i="19"/>
  <c r="PA18" i="19"/>
  <c r="PA34" i="19"/>
  <c r="ED13" i="19"/>
  <c r="EG12" i="19"/>
  <c r="EG18" i="19"/>
  <c r="EG34" i="19"/>
  <c r="EG23" i="19"/>
  <c r="FI14" i="19"/>
  <c r="GH8" i="19"/>
  <c r="IO15" i="19"/>
  <c r="JQ7" i="19"/>
  <c r="JQ10" i="19"/>
  <c r="JQ29" i="19"/>
  <c r="JQ19" i="19"/>
  <c r="JQ35" i="19"/>
  <c r="KP27" i="19"/>
  <c r="LU28" i="19"/>
  <c r="LU33" i="19"/>
  <c r="MW9" i="19"/>
  <c r="MW16" i="19"/>
  <c r="MW31" i="19"/>
  <c r="MW20" i="19"/>
  <c r="NY13" i="19"/>
  <c r="PA4" i="19"/>
  <c r="PA25" i="19"/>
  <c r="PA24" i="19"/>
  <c r="PA32" i="19"/>
  <c r="EG8" i="19"/>
  <c r="EG4" i="19"/>
  <c r="EG25" i="19"/>
  <c r="EG24" i="19"/>
  <c r="EG32" i="19"/>
  <c r="FI21" i="19"/>
  <c r="FI26" i="19"/>
  <c r="FF32" i="19"/>
  <c r="GH17" i="19"/>
  <c r="HM4" i="19"/>
  <c r="HM12" i="19"/>
  <c r="HM10" i="19"/>
  <c r="HM29" i="19"/>
  <c r="HM31" i="19"/>
  <c r="HM20" i="19"/>
  <c r="HJ32" i="19"/>
  <c r="IO8" i="19"/>
  <c r="IO30" i="19"/>
  <c r="JQ12" i="19"/>
  <c r="JQ18" i="19"/>
  <c r="JQ34" i="19"/>
  <c r="JQ23" i="19"/>
  <c r="KP29" i="19"/>
  <c r="LU15" i="19"/>
  <c r="MW7" i="19"/>
  <c r="MW10" i="19"/>
  <c r="MW29" i="19"/>
  <c r="MW19" i="19"/>
  <c r="MW35" i="19"/>
  <c r="NV16" i="19"/>
  <c r="PA11" i="19"/>
  <c r="PA22" i="19"/>
  <c r="IO6" i="19"/>
  <c r="JN17" i="19"/>
  <c r="FI9" i="19"/>
  <c r="FI16" i="19"/>
  <c r="FI31" i="19"/>
  <c r="FI20" i="19"/>
  <c r="HJ7" i="19"/>
  <c r="IO17" i="19"/>
  <c r="JQ4" i="19"/>
  <c r="JQ25" i="19"/>
  <c r="JQ24" i="19"/>
  <c r="JQ32" i="19"/>
  <c r="KS5" i="19"/>
  <c r="KS14" i="19"/>
  <c r="MW12" i="19"/>
  <c r="MW18" i="19"/>
  <c r="MW34" i="19"/>
  <c r="MW23" i="19"/>
  <c r="NY27" i="19"/>
  <c r="PA28" i="19"/>
  <c r="PA33" i="19"/>
  <c r="HM8" i="19"/>
  <c r="EG11" i="19"/>
  <c r="EG22" i="19"/>
  <c r="EG28" i="19"/>
  <c r="EG33" i="19"/>
  <c r="FI10" i="19"/>
  <c r="FI29" i="19"/>
  <c r="FI19" i="19"/>
  <c r="FI35" i="19"/>
  <c r="GH16" i="19"/>
  <c r="GH27" i="19"/>
  <c r="HM11" i="19"/>
  <c r="HM25" i="19"/>
  <c r="HM18" i="19"/>
  <c r="HM19" i="19"/>
  <c r="HM35" i="19"/>
  <c r="IL6" i="19"/>
  <c r="IO13" i="19"/>
  <c r="JQ11" i="19"/>
  <c r="JQ22" i="19"/>
  <c r="KS6" i="19"/>
  <c r="KS21" i="19"/>
  <c r="KS26" i="19"/>
  <c r="KP32" i="19"/>
  <c r="LR17" i="19"/>
  <c r="MW4" i="19"/>
  <c r="MW25" i="19"/>
  <c r="MW24" i="19"/>
  <c r="MW32" i="19"/>
  <c r="NY5" i="19"/>
  <c r="NY14" i="19"/>
  <c r="NV18" i="19"/>
  <c r="OX15" i="19"/>
  <c r="GH8" i="27"/>
  <c r="MW10" i="27"/>
  <c r="MT8" i="27"/>
  <c r="OX10" i="27"/>
  <c r="KS10" i="27"/>
  <c r="KS14" i="27"/>
  <c r="MW14" i="27"/>
  <c r="FI10" i="27"/>
  <c r="NV8" i="27"/>
  <c r="KS6" i="27"/>
  <c r="KS11" i="27"/>
  <c r="FF13" i="27"/>
  <c r="MW12" i="27"/>
  <c r="EG4" i="27"/>
  <c r="EG15" i="27"/>
  <c r="EG18" i="27"/>
  <c r="GK4" i="27"/>
  <c r="IO17" i="27"/>
  <c r="IO11" i="27"/>
  <c r="IO7" i="27"/>
  <c r="KS9" i="27"/>
  <c r="MW5" i="27"/>
  <c r="FI14" i="27"/>
  <c r="HJ16" i="27"/>
  <c r="HJ14" i="27"/>
  <c r="IO9" i="27"/>
  <c r="IO12" i="27"/>
  <c r="JN6" i="27"/>
  <c r="KP5" i="27"/>
  <c r="KP13" i="27"/>
  <c r="LU4" i="27"/>
  <c r="LU15" i="27"/>
  <c r="LU18" i="27"/>
  <c r="NY4" i="27"/>
  <c r="LR8" i="27"/>
  <c r="ED16" i="27"/>
  <c r="FI17" i="27"/>
  <c r="FI11" i="27"/>
  <c r="HM10" i="27"/>
  <c r="HM15" i="27"/>
  <c r="IO13" i="27"/>
  <c r="JN11" i="27"/>
  <c r="KS12" i="27"/>
  <c r="LR16" i="27"/>
  <c r="MW17" i="27"/>
  <c r="MW11" i="27"/>
  <c r="PA10" i="27"/>
  <c r="PA15" i="27"/>
  <c r="HM6" i="27"/>
  <c r="HM14" i="27"/>
  <c r="PA6" i="27"/>
  <c r="PA14" i="27"/>
  <c r="GK16" i="27"/>
  <c r="HM11" i="27"/>
  <c r="JQ10" i="27"/>
  <c r="NY16" i="27"/>
  <c r="PA11" i="27"/>
  <c r="IO8" i="27"/>
  <c r="JQ6" i="27"/>
  <c r="JQ14" i="27"/>
  <c r="PA9" i="27"/>
  <c r="PA7" i="27"/>
  <c r="JQ8" i="27"/>
  <c r="JQ16" i="27"/>
  <c r="ED8" i="27"/>
  <c r="IO16" i="27"/>
  <c r="JQ11" i="27"/>
  <c r="LU10" i="27"/>
  <c r="MW6" i="27"/>
  <c r="EG6" i="27"/>
  <c r="EG14" i="27"/>
  <c r="KP8" i="27"/>
  <c r="LU6" i="27"/>
  <c r="LU14" i="27"/>
  <c r="EG17" i="27"/>
  <c r="EG11" i="27"/>
  <c r="GK10" i="27"/>
  <c r="GK15" i="27"/>
  <c r="HJ13" i="27"/>
  <c r="IL11" i="27"/>
  <c r="JQ12" i="27"/>
  <c r="KP16" i="27"/>
  <c r="LU17" i="27"/>
  <c r="LU11" i="27"/>
  <c r="NY10" i="27"/>
  <c r="NY15" i="27"/>
  <c r="OX13" i="27"/>
  <c r="FI6" i="27"/>
  <c r="EG9" i="27"/>
  <c r="EG7" i="27"/>
  <c r="FI8" i="27"/>
  <c r="GK6" i="27"/>
  <c r="GK14" i="27"/>
  <c r="GK18" i="27"/>
  <c r="IO4" i="27"/>
  <c r="JQ5" i="27"/>
  <c r="LU9" i="27"/>
  <c r="LU7" i="27"/>
  <c r="NY6" i="27"/>
  <c r="NY14" i="27"/>
  <c r="NY18" i="27"/>
  <c r="EG10" i="27"/>
  <c r="EG12" i="27"/>
  <c r="FI16" i="27"/>
  <c r="GK17" i="27"/>
  <c r="GK11" i="27"/>
  <c r="IO10" i="27"/>
  <c r="IO15" i="27"/>
  <c r="JQ13" i="27"/>
  <c r="LU12" i="27"/>
  <c r="MT16" i="27"/>
  <c r="NY11" i="27"/>
  <c r="ED5" i="27"/>
  <c r="FF6" i="27"/>
  <c r="GK9" i="27"/>
  <c r="GK7" i="27"/>
  <c r="HJ8" i="27"/>
  <c r="IO6" i="27"/>
  <c r="IO14" i="27"/>
  <c r="IO18" i="27"/>
  <c r="KS4" i="27"/>
  <c r="LR5" i="27"/>
  <c r="MT6" i="27"/>
  <c r="NY9" i="27"/>
  <c r="NY7" i="27"/>
  <c r="PA8" i="27"/>
  <c r="GH9" i="26"/>
  <c r="KS20" i="26"/>
  <c r="MW9" i="26"/>
  <c r="MW16" i="26"/>
  <c r="KP9" i="26"/>
  <c r="JQ14" i="26"/>
  <c r="PA8" i="26"/>
  <c r="ED5" i="26"/>
  <c r="MW15" i="26"/>
  <c r="FI7" i="26"/>
  <c r="FI13" i="26"/>
  <c r="GK4" i="26"/>
  <c r="GK19" i="26"/>
  <c r="GK17" i="26"/>
  <c r="JQ11" i="26"/>
  <c r="JQ15" i="26"/>
  <c r="KS6" i="26"/>
  <c r="KS12" i="26"/>
  <c r="KS18" i="26"/>
  <c r="NY6" i="26"/>
  <c r="NY12" i="26"/>
  <c r="NY18" i="26"/>
  <c r="PA14" i="26"/>
  <c r="IL5" i="26"/>
  <c r="GH10" i="26"/>
  <c r="ED8" i="26"/>
  <c r="ED14" i="26"/>
  <c r="GK11" i="26"/>
  <c r="GK15" i="26"/>
  <c r="HM16" i="26"/>
  <c r="HM18" i="26"/>
  <c r="IL9" i="26"/>
  <c r="IL16" i="26"/>
  <c r="JQ7" i="26"/>
  <c r="JQ13" i="26"/>
  <c r="KS4" i="26"/>
  <c r="KS19" i="26"/>
  <c r="KS17" i="26"/>
  <c r="LR8" i="26"/>
  <c r="LR14" i="26"/>
  <c r="NY4" i="26"/>
  <c r="OX8" i="26"/>
  <c r="OX14" i="26"/>
  <c r="GK9" i="26"/>
  <c r="HM5" i="26"/>
  <c r="HJ13" i="26"/>
  <c r="KS8" i="26"/>
  <c r="KS16" i="26"/>
  <c r="LR10" i="26"/>
  <c r="OX7" i="26"/>
  <c r="MW14" i="26"/>
  <c r="EG9" i="26"/>
  <c r="FI5" i="26"/>
  <c r="GK8" i="26"/>
  <c r="GK16" i="26"/>
  <c r="JQ5" i="26"/>
  <c r="KS14" i="26"/>
  <c r="LR20" i="26"/>
  <c r="FF10" i="26"/>
  <c r="GK14" i="26"/>
  <c r="IO8" i="26"/>
  <c r="IO16" i="26"/>
  <c r="JN10" i="26"/>
  <c r="IO9" i="26"/>
  <c r="EG8" i="26"/>
  <c r="EG16" i="26"/>
  <c r="IO14" i="26"/>
  <c r="JQ20" i="26"/>
  <c r="NY9" i="26"/>
  <c r="OX5" i="26"/>
  <c r="NY8" i="26"/>
  <c r="NY16" i="26"/>
  <c r="PA10" i="26"/>
  <c r="NV5" i="26"/>
  <c r="EG15" i="26"/>
  <c r="GK7" i="26"/>
  <c r="HM6" i="26"/>
  <c r="HM20" i="26"/>
  <c r="IO15" i="26"/>
  <c r="LU9" i="26"/>
  <c r="LU12" i="26"/>
  <c r="MT5" i="26"/>
  <c r="NY19" i="26"/>
  <c r="NY14" i="26"/>
  <c r="OX20" i="26"/>
  <c r="HJ19" i="26"/>
  <c r="MW8" i="26"/>
  <c r="FI20" i="26"/>
  <c r="HM10" i="26"/>
  <c r="FI6" i="26"/>
  <c r="GK13" i="26"/>
  <c r="JQ6" i="26"/>
  <c r="LU4" i="26"/>
  <c r="LU8" i="26"/>
  <c r="LU16" i="26"/>
  <c r="LU18" i="26"/>
  <c r="MT10" i="26"/>
  <c r="NY11" i="26"/>
  <c r="NY17" i="26"/>
  <c r="ED10" i="26"/>
  <c r="IL10" i="26"/>
  <c r="ED20" i="26"/>
  <c r="IL20" i="26"/>
  <c r="NV10" i="26"/>
  <c r="FI9" i="26"/>
  <c r="FI12" i="26"/>
  <c r="HM4" i="26"/>
  <c r="HM9" i="26"/>
  <c r="JQ9" i="26"/>
  <c r="JQ12" i="26"/>
  <c r="KS5" i="26"/>
  <c r="LU19" i="26"/>
  <c r="LU14" i="26"/>
  <c r="MW20" i="26"/>
  <c r="NY15" i="26"/>
  <c r="GH20" i="26"/>
  <c r="KS9" i="26"/>
  <c r="LU5" i="26"/>
  <c r="NV20" i="26"/>
  <c r="GH4" i="26"/>
  <c r="FI4" i="26"/>
  <c r="FI8" i="26"/>
  <c r="FI16" i="26"/>
  <c r="FI18" i="26"/>
  <c r="GH5" i="26"/>
  <c r="HM8" i="26"/>
  <c r="HM12" i="26"/>
  <c r="JQ4" i="26"/>
  <c r="JQ8" i="26"/>
  <c r="JQ16" i="26"/>
  <c r="JQ18" i="26"/>
  <c r="KS10" i="26"/>
  <c r="LU11" i="26"/>
  <c r="LU17" i="26"/>
  <c r="MT8" i="26"/>
  <c r="NY7" i="26"/>
  <c r="PA6" i="26"/>
  <c r="ED7" i="22"/>
  <c r="EK7" i="22" s="1"/>
  <c r="FL9" i="22"/>
  <c r="FS9" i="22" s="1"/>
  <c r="FL10" i="22"/>
  <c r="FS10" i="22" s="1"/>
  <c r="GT4" i="22"/>
  <c r="HA4" i="22" s="1"/>
  <c r="IB8" i="22"/>
  <c r="II8" i="22" s="1"/>
  <c r="JJ6" i="22"/>
  <c r="JQ6" i="22" s="1"/>
  <c r="KR5" i="22"/>
  <c r="KY5" i="22" s="1"/>
  <c r="NH7" i="22"/>
  <c r="NO7" i="22" s="1"/>
  <c r="OP9" i="22"/>
  <c r="OW9" i="22" s="1"/>
  <c r="OP10" i="22"/>
  <c r="OW10" i="22" s="1"/>
  <c r="PX4" i="22"/>
  <c r="QE4" i="22" s="1"/>
  <c r="RF8" i="22"/>
  <c r="RM8" i="22" s="1"/>
  <c r="FL7" i="22"/>
  <c r="FS7" i="22" s="1"/>
  <c r="GT10" i="22"/>
  <c r="HA10" i="22" s="1"/>
  <c r="IB4" i="22"/>
  <c r="II4" i="22" s="1"/>
  <c r="JJ8" i="22"/>
  <c r="JQ8" i="22" s="1"/>
  <c r="KR6" i="22"/>
  <c r="KY6" i="22" s="1"/>
  <c r="LZ5" i="22"/>
  <c r="MG5" i="22" s="1"/>
  <c r="OP7" i="22"/>
  <c r="OW7" i="22" s="1"/>
  <c r="PX9" i="22"/>
  <c r="QE9" i="22" s="1"/>
  <c r="PX10" i="22"/>
  <c r="QE10" i="22" s="1"/>
  <c r="RF4" i="22"/>
  <c r="RM4" i="22" s="1"/>
  <c r="PX19" i="4"/>
  <c r="QE19" i="4" s="1"/>
  <c r="RF16" i="4"/>
  <c r="RM16" i="4" s="1"/>
  <c r="RF13" i="4"/>
  <c r="RM13" i="4" s="1"/>
  <c r="RF24" i="4"/>
  <c r="RM24" i="4" s="1"/>
  <c r="JQ18" i="4"/>
  <c r="KY13" i="4"/>
  <c r="QE8" i="4"/>
  <c r="QE4" i="4"/>
  <c r="ED21" i="4"/>
  <c r="EK21" i="4" s="1"/>
  <c r="FL23" i="4"/>
  <c r="FS23" i="4" s="1"/>
  <c r="GT25" i="4"/>
  <c r="HA25" i="4" s="1"/>
  <c r="IB5" i="4"/>
  <c r="II5" i="4" s="1"/>
  <c r="IB10" i="4"/>
  <c r="II10" i="4" s="1"/>
  <c r="IB19" i="4"/>
  <c r="II19" i="4" s="1"/>
  <c r="JJ16" i="4"/>
  <c r="JQ16" i="4" s="1"/>
  <c r="JJ13" i="4"/>
  <c r="JQ13" i="4" s="1"/>
  <c r="JJ24" i="4"/>
  <c r="JQ24" i="4" s="1"/>
  <c r="KR7" i="4"/>
  <c r="KY7" i="4" s="1"/>
  <c r="KR14" i="4"/>
  <c r="KY14" i="4" s="1"/>
  <c r="LZ4" i="4"/>
  <c r="MG4" i="4" s="1"/>
  <c r="LZ8" i="4"/>
  <c r="MG8" i="4" s="1"/>
  <c r="LZ11" i="4"/>
  <c r="MG11" i="4" s="1"/>
  <c r="NH6" i="4"/>
  <c r="NO6" i="4" s="1"/>
  <c r="NH12" i="4"/>
  <c r="NO12" i="4" s="1"/>
  <c r="NH21" i="4"/>
  <c r="NO21" i="4" s="1"/>
  <c r="OP15" i="4"/>
  <c r="OW15" i="4" s="1"/>
  <c r="OP20" i="4"/>
  <c r="OW20" i="4" s="1"/>
  <c r="OP23" i="4"/>
  <c r="OW23" i="4" s="1"/>
  <c r="OP18" i="4"/>
  <c r="OW18" i="4" s="1"/>
  <c r="PX17" i="4"/>
  <c r="QE17" i="4" s="1"/>
  <c r="PX22" i="4"/>
  <c r="QE22" i="4" s="1"/>
  <c r="PX25" i="4"/>
  <c r="QE25" i="4" s="1"/>
  <c r="RF5" i="4"/>
  <c r="RM5" i="4" s="1"/>
  <c r="RF10" i="4"/>
  <c r="RM10" i="4" s="1"/>
  <c r="RF19" i="4"/>
  <c r="RM19" i="4" s="1"/>
  <c r="ED6" i="4"/>
  <c r="EK6" i="4" s="1"/>
  <c r="ED12" i="4"/>
  <c r="EK12" i="4" s="1"/>
  <c r="FL15" i="4"/>
  <c r="FS15" i="4" s="1"/>
  <c r="FL18" i="4"/>
  <c r="FS18" i="4" s="1"/>
  <c r="HM15" i="21"/>
  <c r="HM22" i="21"/>
  <c r="KS32" i="21"/>
  <c r="MW7" i="21"/>
  <c r="ED11" i="21"/>
  <c r="ED16" i="21"/>
  <c r="FF7" i="21"/>
  <c r="FI18" i="21"/>
  <c r="FI22" i="21"/>
  <c r="FI28" i="21"/>
  <c r="GK12" i="21"/>
  <c r="HJ7" i="21"/>
  <c r="IO4" i="21"/>
  <c r="IL11" i="21"/>
  <c r="IL16" i="21"/>
  <c r="JN7" i="21"/>
  <c r="JQ14" i="21"/>
  <c r="JQ25" i="21"/>
  <c r="JQ29" i="21"/>
  <c r="KS6" i="21"/>
  <c r="KS21" i="21"/>
  <c r="KP30" i="21"/>
  <c r="LR5" i="21"/>
  <c r="MT21" i="21"/>
  <c r="MT30" i="21"/>
  <c r="NY25" i="21"/>
  <c r="IO30" i="21"/>
  <c r="GK8" i="21"/>
  <c r="GH15" i="21"/>
  <c r="GH22" i="21"/>
  <c r="GK31" i="21"/>
  <c r="MT27" i="21"/>
  <c r="NY22" i="21"/>
  <c r="IO11" i="21"/>
  <c r="IO16" i="21"/>
  <c r="PA19" i="21"/>
  <c r="ED31" i="21"/>
  <c r="GK25" i="21"/>
  <c r="IL5" i="21"/>
  <c r="IO25" i="21"/>
  <c r="KP25" i="21"/>
  <c r="KP10" i="21"/>
  <c r="EG14" i="21"/>
  <c r="EG29" i="21"/>
  <c r="FI6" i="21"/>
  <c r="IO14" i="21"/>
  <c r="IO15" i="21"/>
  <c r="IO18" i="21"/>
  <c r="JQ6" i="21"/>
  <c r="KS31" i="21"/>
  <c r="LU9" i="21"/>
  <c r="LU32" i="21"/>
  <c r="MW31" i="21"/>
  <c r="OX16" i="21"/>
  <c r="MW10" i="21"/>
  <c r="FF19" i="21"/>
  <c r="GK14" i="21"/>
  <c r="GK15" i="21"/>
  <c r="GK18" i="21"/>
  <c r="GK22" i="21"/>
  <c r="GK28" i="21"/>
  <c r="HM4" i="21"/>
  <c r="IO28" i="21"/>
  <c r="JN30" i="21"/>
  <c r="KS11" i="21"/>
  <c r="KS13" i="21"/>
  <c r="LU21" i="21"/>
  <c r="MW13" i="21"/>
  <c r="NY7" i="21"/>
  <c r="NY9" i="21"/>
  <c r="NY26" i="21"/>
  <c r="FI7" i="21"/>
  <c r="FI4" i="21"/>
  <c r="FI30" i="21"/>
  <c r="FI33" i="21"/>
  <c r="HM30" i="21"/>
  <c r="HM33" i="21"/>
  <c r="IO17" i="21"/>
  <c r="JQ4" i="21"/>
  <c r="KS16" i="21"/>
  <c r="KS20" i="21"/>
  <c r="KS29" i="21"/>
  <c r="MW29" i="21"/>
  <c r="EG32" i="21"/>
  <c r="LR11" i="21"/>
  <c r="GK30" i="21"/>
  <c r="GH10" i="21"/>
  <c r="GK17" i="21"/>
  <c r="GK23" i="21"/>
  <c r="HJ15" i="21"/>
  <c r="HJ22" i="21"/>
  <c r="KS14" i="21"/>
  <c r="LR19" i="21"/>
  <c r="LR27" i="21"/>
  <c r="MT7" i="21"/>
  <c r="NY6" i="21"/>
  <c r="PA11" i="21"/>
  <c r="PA13" i="21"/>
  <c r="IO22" i="21"/>
  <c r="JQ15" i="21"/>
  <c r="LU5" i="21"/>
  <c r="FI10" i="21"/>
  <c r="HM7" i="21"/>
  <c r="JQ22" i="21"/>
  <c r="JQ30" i="21"/>
  <c r="KS15" i="21"/>
  <c r="KS25" i="21"/>
  <c r="LU11" i="21"/>
  <c r="LR16" i="21"/>
  <c r="LU27" i="21"/>
  <c r="MT12" i="21"/>
  <c r="NY10" i="21"/>
  <c r="NV17" i="21"/>
  <c r="PA16" i="21"/>
  <c r="OX32" i="21"/>
  <c r="EG5" i="21"/>
  <c r="EG11" i="21"/>
  <c r="ED27" i="21"/>
  <c r="GK10" i="21"/>
  <c r="HM26" i="21"/>
  <c r="HM29" i="21"/>
  <c r="IO7" i="21"/>
  <c r="IO9" i="21"/>
  <c r="IO23" i="21"/>
  <c r="IO31" i="21"/>
  <c r="JQ17" i="21"/>
  <c r="JQ28" i="21"/>
  <c r="KS18" i="21"/>
  <c r="KS22" i="21"/>
  <c r="KS30" i="21"/>
  <c r="KS33" i="21"/>
  <c r="LU13" i="21"/>
  <c r="MT19" i="21"/>
  <c r="NY21" i="21"/>
  <c r="NY29" i="21"/>
  <c r="NY31" i="21"/>
  <c r="OX10" i="21"/>
  <c r="PA15" i="21"/>
  <c r="PA20" i="21"/>
  <c r="EG13" i="21"/>
  <c r="ED22" i="21"/>
  <c r="FF6" i="21"/>
  <c r="FF12" i="21"/>
  <c r="GK4" i="21"/>
  <c r="HM6" i="21"/>
  <c r="HM10" i="21"/>
  <c r="HM21" i="21"/>
  <c r="IO26" i="21"/>
  <c r="IO29" i="21"/>
  <c r="JQ7" i="21"/>
  <c r="JQ9" i="21"/>
  <c r="JQ23" i="21"/>
  <c r="JQ31" i="21"/>
  <c r="KS17" i="21"/>
  <c r="KS28" i="21"/>
  <c r="NV23" i="21"/>
  <c r="PA7" i="21"/>
  <c r="PA25" i="21"/>
  <c r="LU15" i="21"/>
  <c r="MT15" i="21"/>
  <c r="MT32" i="21"/>
  <c r="NV4" i="21"/>
  <c r="OX14" i="21"/>
  <c r="PA22" i="21"/>
  <c r="FF27" i="21"/>
  <c r="GK19" i="21"/>
  <c r="HM12" i="21"/>
  <c r="JQ10" i="21"/>
  <c r="LU7" i="21"/>
  <c r="NY19" i="21"/>
  <c r="NV29" i="21"/>
  <c r="PA30" i="21"/>
  <c r="OX27" i="21"/>
  <c r="EG16" i="21"/>
  <c r="IO10" i="21"/>
  <c r="KS7" i="21"/>
  <c r="EG15" i="21"/>
  <c r="EG7" i="21"/>
  <c r="EG18" i="21"/>
  <c r="EG25" i="21"/>
  <c r="FF32" i="21"/>
  <c r="GK27" i="21"/>
  <c r="HM19" i="21"/>
  <c r="IL12" i="21"/>
  <c r="KS10" i="21"/>
  <c r="LU25" i="21"/>
  <c r="MT5" i="21"/>
  <c r="MW11" i="21"/>
  <c r="PA10" i="21"/>
  <c r="OX18" i="21"/>
  <c r="EG9" i="21"/>
  <c r="ED14" i="21"/>
  <c r="EG17" i="21"/>
  <c r="EG22" i="21"/>
  <c r="GK32" i="21"/>
  <c r="HM8" i="21"/>
  <c r="HM27" i="21"/>
  <c r="IL19" i="21"/>
  <c r="JN12" i="21"/>
  <c r="KS4" i="21"/>
  <c r="LU6" i="21"/>
  <c r="LU22" i="21"/>
  <c r="MW16" i="21"/>
  <c r="MW20" i="21"/>
  <c r="NY27" i="21"/>
  <c r="PA31" i="21"/>
  <c r="JN5" i="21"/>
  <c r="LU19" i="21"/>
  <c r="EG19" i="21"/>
  <c r="EG6" i="21"/>
  <c r="EG28" i="21"/>
  <c r="EG30" i="21"/>
  <c r="FF5" i="21"/>
  <c r="FI11" i="21"/>
  <c r="FI13" i="21"/>
  <c r="HM32" i="21"/>
  <c r="IO8" i="21"/>
  <c r="IL27" i="21"/>
  <c r="JN19" i="21"/>
  <c r="KS12" i="21"/>
  <c r="LU4" i="21"/>
  <c r="LU10" i="21"/>
  <c r="LU26" i="21"/>
  <c r="LU28" i="21"/>
  <c r="LU30" i="21"/>
  <c r="LU33" i="21"/>
  <c r="MW14" i="21"/>
  <c r="MW15" i="21"/>
  <c r="MW25" i="21"/>
  <c r="NY5" i="21"/>
  <c r="NY11" i="21"/>
  <c r="NY13" i="21"/>
  <c r="OX6" i="21"/>
  <c r="OX28" i="21"/>
  <c r="PA29" i="21"/>
  <c r="KP15" i="21"/>
  <c r="KS5" i="21"/>
  <c r="KP22" i="21"/>
  <c r="OX5" i="21"/>
  <c r="DC33" i="21"/>
  <c r="EG4" i="21"/>
  <c r="EG10" i="21"/>
  <c r="EG26" i="21"/>
  <c r="ED18" i="21"/>
  <c r="EG23" i="21"/>
  <c r="EG33" i="21"/>
  <c r="FI16" i="21"/>
  <c r="FI20" i="21"/>
  <c r="GK5" i="21"/>
  <c r="GK11" i="21"/>
  <c r="GK13" i="21"/>
  <c r="IL32" i="21"/>
  <c r="JQ8" i="21"/>
  <c r="JN27" i="21"/>
  <c r="KS19" i="21"/>
  <c r="LU23" i="21"/>
  <c r="MW18" i="21"/>
  <c r="MW22" i="21"/>
  <c r="MW30" i="21"/>
  <c r="MW33" i="21"/>
  <c r="NY32" i="21"/>
  <c r="OX12" i="21"/>
  <c r="ED12" i="21"/>
  <c r="CZ33" i="21"/>
  <c r="EG31" i="21"/>
  <c r="FI14" i="21"/>
  <c r="FI15" i="21"/>
  <c r="FI25" i="21"/>
  <c r="GK16" i="21"/>
  <c r="GK20" i="21"/>
  <c r="HM5" i="21"/>
  <c r="HM11" i="21"/>
  <c r="HM13" i="21"/>
  <c r="IL22" i="21"/>
  <c r="JN15" i="21"/>
  <c r="JN32" i="21"/>
  <c r="KS8" i="21"/>
  <c r="KS27" i="21"/>
  <c r="LU12" i="21"/>
  <c r="LU31" i="21"/>
  <c r="MW17" i="21"/>
  <c r="MW28" i="21"/>
  <c r="NY14" i="21"/>
  <c r="NY15" i="21"/>
  <c r="NY16" i="21"/>
  <c r="NY20" i="21"/>
  <c r="PA8" i="21"/>
  <c r="OX31" i="21"/>
  <c r="GH6" i="19"/>
  <c r="FI5" i="19"/>
  <c r="FI6" i="19"/>
  <c r="FF14" i="26"/>
  <c r="FI14" i="26"/>
  <c r="EG14" i="26"/>
  <c r="GT9" i="22"/>
  <c r="HA9" i="22" s="1"/>
  <c r="FL20" i="4"/>
  <c r="FS20" i="4" s="1"/>
  <c r="GT17" i="4"/>
  <c r="HA17" i="4" s="1"/>
  <c r="GT22" i="4"/>
  <c r="HA22" i="4" s="1"/>
  <c r="GT6" i="4"/>
  <c r="HA6" i="4" s="1"/>
  <c r="GT12" i="4"/>
  <c r="HA12" i="4" s="1"/>
  <c r="FL10" i="4"/>
  <c r="FS10" i="4" s="1"/>
  <c r="FL8" i="4"/>
  <c r="FS8" i="4" s="1"/>
  <c r="FL4" i="4"/>
  <c r="FS4" i="4" s="1"/>
  <c r="OX19" i="21"/>
  <c r="OX8" i="21"/>
  <c r="OX26" i="21"/>
  <c r="PA5" i="21"/>
  <c r="PA12" i="21"/>
  <c r="PA27" i="21"/>
  <c r="PA32" i="21"/>
  <c r="OX4" i="21"/>
  <c r="OX17" i="21"/>
  <c r="OX23" i="21"/>
  <c r="OX29" i="21"/>
  <c r="PA21" i="21"/>
  <c r="OX9" i="21"/>
  <c r="OX13" i="21"/>
  <c r="OX20" i="21"/>
  <c r="OX33" i="21"/>
  <c r="NV5" i="21"/>
  <c r="NV12" i="21"/>
  <c r="NV19" i="21"/>
  <c r="NV27" i="21"/>
  <c r="NV32" i="21"/>
  <c r="NV8" i="21"/>
  <c r="NV26" i="21"/>
  <c r="NV21" i="21"/>
  <c r="NV6" i="21"/>
  <c r="NV14" i="21"/>
  <c r="NV18" i="21"/>
  <c r="NV28" i="21"/>
  <c r="NV31" i="21"/>
  <c r="NV9" i="21"/>
  <c r="NV13" i="21"/>
  <c r="NV20" i="21"/>
  <c r="NV33" i="21"/>
  <c r="MW5" i="21"/>
  <c r="MW12" i="21"/>
  <c r="MW19" i="21"/>
  <c r="MW27" i="21"/>
  <c r="MW32" i="21"/>
  <c r="MT4" i="21"/>
  <c r="MT17" i="21"/>
  <c r="MT23" i="21"/>
  <c r="MT29" i="21"/>
  <c r="MW8" i="21"/>
  <c r="MW26" i="21"/>
  <c r="MW21" i="21"/>
  <c r="MT14" i="21"/>
  <c r="MT18" i="21"/>
  <c r="MT28" i="21"/>
  <c r="MT31" i="21"/>
  <c r="MT9" i="21"/>
  <c r="MT13" i="21"/>
  <c r="MT20" i="21"/>
  <c r="MT33" i="21"/>
  <c r="MW6" i="21"/>
  <c r="LR32" i="21"/>
  <c r="LR8" i="21"/>
  <c r="LR26" i="21"/>
  <c r="LR21" i="21"/>
  <c r="LR4" i="21"/>
  <c r="LR17" i="21"/>
  <c r="LR23" i="21"/>
  <c r="LR29" i="21"/>
  <c r="LR6" i="21"/>
  <c r="LR14" i="21"/>
  <c r="LR18" i="21"/>
  <c r="LR28" i="21"/>
  <c r="LR31" i="21"/>
  <c r="LR9" i="21"/>
  <c r="LR13" i="21"/>
  <c r="LR20" i="21"/>
  <c r="LR33" i="21"/>
  <c r="KP5" i="21"/>
  <c r="KP12" i="21"/>
  <c r="KP19" i="21"/>
  <c r="KP27" i="21"/>
  <c r="KP32" i="21"/>
  <c r="KP8" i="21"/>
  <c r="KP26" i="21"/>
  <c r="KP21" i="21"/>
  <c r="KP4" i="21"/>
  <c r="KP17" i="21"/>
  <c r="KP23" i="21"/>
  <c r="KP29" i="21"/>
  <c r="KP6" i="21"/>
  <c r="KP14" i="21"/>
  <c r="KP18" i="21"/>
  <c r="KP28" i="21"/>
  <c r="KP31" i="21"/>
  <c r="KP9" i="21"/>
  <c r="KP13" i="21"/>
  <c r="KP20" i="21"/>
  <c r="KP33" i="21"/>
  <c r="JN8" i="21"/>
  <c r="JN26" i="21"/>
  <c r="JQ5" i="21"/>
  <c r="JQ12" i="21"/>
  <c r="JQ19" i="21"/>
  <c r="JQ27" i="21"/>
  <c r="JQ32" i="21"/>
  <c r="JN4" i="21"/>
  <c r="JN17" i="21"/>
  <c r="JN23" i="21"/>
  <c r="JN29" i="21"/>
  <c r="JQ21" i="21"/>
  <c r="JN6" i="21"/>
  <c r="JN14" i="21"/>
  <c r="JN18" i="21"/>
  <c r="JN28" i="21"/>
  <c r="JN31" i="21"/>
  <c r="JN9" i="21"/>
  <c r="JN13" i="21"/>
  <c r="JN20" i="21"/>
  <c r="JN33" i="21"/>
  <c r="IO5" i="21"/>
  <c r="IO12" i="21"/>
  <c r="IO19" i="21"/>
  <c r="IO27" i="21"/>
  <c r="IO32" i="21"/>
  <c r="IL8" i="21"/>
  <c r="IL26" i="21"/>
  <c r="IL4" i="21"/>
  <c r="IL17" i="21"/>
  <c r="IL23" i="21"/>
  <c r="IL29" i="21"/>
  <c r="IL21" i="21"/>
  <c r="IL6" i="21"/>
  <c r="IL14" i="21"/>
  <c r="IL18" i="21"/>
  <c r="IL28" i="21"/>
  <c r="IL31" i="21"/>
  <c r="IL9" i="21"/>
  <c r="IL13" i="21"/>
  <c r="IL20" i="21"/>
  <c r="IL33" i="21"/>
  <c r="HJ5" i="21"/>
  <c r="HJ12" i="21"/>
  <c r="HJ19" i="21"/>
  <c r="HJ27" i="21"/>
  <c r="HJ32" i="21"/>
  <c r="HJ8" i="21"/>
  <c r="HJ26" i="21"/>
  <c r="HJ21" i="21"/>
  <c r="HJ4" i="21"/>
  <c r="HJ17" i="21"/>
  <c r="HJ23" i="21"/>
  <c r="HJ29" i="21"/>
  <c r="HJ6" i="21"/>
  <c r="HJ14" i="21"/>
  <c r="HJ18" i="21"/>
  <c r="HJ28" i="21"/>
  <c r="HJ31" i="21"/>
  <c r="HJ9" i="21"/>
  <c r="HJ13" i="21"/>
  <c r="HJ20" i="21"/>
  <c r="HJ33" i="21"/>
  <c r="GH5" i="21"/>
  <c r="GH12" i="21"/>
  <c r="GH19" i="21"/>
  <c r="GH27" i="21"/>
  <c r="GH32" i="21"/>
  <c r="GH8" i="21"/>
  <c r="GH26" i="21"/>
  <c r="GH21" i="21"/>
  <c r="GH4" i="21"/>
  <c r="GH17" i="21"/>
  <c r="GH23" i="21"/>
  <c r="GH29" i="21"/>
  <c r="GH6" i="21"/>
  <c r="GH14" i="21"/>
  <c r="GH18" i="21"/>
  <c r="GH28" i="21"/>
  <c r="GH31" i="21"/>
  <c r="GH9" i="21"/>
  <c r="GH13" i="21"/>
  <c r="GH20" i="21"/>
  <c r="GH33" i="21"/>
  <c r="FF8" i="21"/>
  <c r="FF26" i="21"/>
  <c r="FI5" i="21"/>
  <c r="FI12" i="21"/>
  <c r="FI19" i="21"/>
  <c r="FI27" i="21"/>
  <c r="FI32" i="21"/>
  <c r="FF4" i="21"/>
  <c r="FF17" i="21"/>
  <c r="FF23" i="21"/>
  <c r="FF29" i="21"/>
  <c r="FI21" i="21"/>
  <c r="FF14" i="21"/>
  <c r="FF18" i="21"/>
  <c r="FF28" i="21"/>
  <c r="FF31" i="21"/>
  <c r="FF9" i="21"/>
  <c r="FF13" i="21"/>
  <c r="FF20" i="21"/>
  <c r="FF33" i="21"/>
  <c r="ED5" i="21"/>
  <c r="ED19" i="21"/>
  <c r="ED32" i="21"/>
  <c r="ED8" i="21"/>
  <c r="ED26" i="21"/>
  <c r="ED21" i="21"/>
  <c r="EG12" i="21"/>
  <c r="EG27" i="21"/>
  <c r="ED4" i="21"/>
  <c r="ED17" i="21"/>
  <c r="ED23" i="21"/>
  <c r="ED29" i="21"/>
  <c r="ED9" i="21"/>
  <c r="ED13" i="21"/>
  <c r="ED20" i="21"/>
  <c r="ED33" i="21"/>
  <c r="QC34" i="19"/>
  <c r="OX4" i="19"/>
  <c r="OX11" i="19"/>
  <c r="OX28" i="19"/>
  <c r="PA8" i="19"/>
  <c r="PA17" i="19"/>
  <c r="PA13" i="19"/>
  <c r="PA27" i="19"/>
  <c r="OX7" i="19"/>
  <c r="OX12" i="19"/>
  <c r="OX25" i="19"/>
  <c r="OX22" i="19"/>
  <c r="OX33" i="19"/>
  <c r="PA15" i="19"/>
  <c r="PA30" i="19"/>
  <c r="OX24" i="19"/>
  <c r="OX10" i="19"/>
  <c r="OX9" i="19"/>
  <c r="OX14" i="19"/>
  <c r="OX26" i="19"/>
  <c r="OX20" i="19"/>
  <c r="OX35" i="19"/>
  <c r="OX23" i="19"/>
  <c r="NV8" i="19"/>
  <c r="NV17" i="19"/>
  <c r="NV13" i="19"/>
  <c r="NV27" i="19"/>
  <c r="NV4" i="19"/>
  <c r="NV11" i="19"/>
  <c r="NV28" i="19"/>
  <c r="NV15" i="19"/>
  <c r="NV30" i="19"/>
  <c r="NV7" i="19"/>
  <c r="NV12" i="19"/>
  <c r="NV25" i="19"/>
  <c r="NV22" i="19"/>
  <c r="NV33" i="19"/>
  <c r="NV9" i="19"/>
  <c r="NV10" i="19"/>
  <c r="NV14" i="19"/>
  <c r="NV26" i="19"/>
  <c r="NV20" i="19"/>
  <c r="NV35" i="19"/>
  <c r="NV23" i="19"/>
  <c r="MT8" i="19"/>
  <c r="MT17" i="19"/>
  <c r="MT13" i="19"/>
  <c r="MT27" i="19"/>
  <c r="MT4" i="19"/>
  <c r="MT11" i="19"/>
  <c r="MT28" i="19"/>
  <c r="MT15" i="19"/>
  <c r="MT30" i="19"/>
  <c r="MT7" i="19"/>
  <c r="MT12" i="19"/>
  <c r="MT25" i="19"/>
  <c r="MT22" i="19"/>
  <c r="MT33" i="19"/>
  <c r="MT9" i="19"/>
  <c r="MT10" i="19"/>
  <c r="MT24" i="19"/>
  <c r="MT14" i="19"/>
  <c r="MT26" i="19"/>
  <c r="MT20" i="19"/>
  <c r="MT35" i="19"/>
  <c r="MT23" i="19"/>
  <c r="LU8" i="19"/>
  <c r="LU17" i="19"/>
  <c r="LU13" i="19"/>
  <c r="LU27" i="19"/>
  <c r="LR15" i="19"/>
  <c r="LR7" i="19"/>
  <c r="LR12" i="19"/>
  <c r="LR25" i="19"/>
  <c r="LR22" i="19"/>
  <c r="LR33" i="19"/>
  <c r="LR11" i="19"/>
  <c r="LR28" i="19"/>
  <c r="LU4" i="19"/>
  <c r="LU30" i="19"/>
  <c r="LR9" i="19"/>
  <c r="LR10" i="19"/>
  <c r="LR24" i="19"/>
  <c r="LR14" i="19"/>
  <c r="LR26" i="19"/>
  <c r="LR20" i="19"/>
  <c r="LR35" i="19"/>
  <c r="LR23" i="19"/>
  <c r="KP28" i="19"/>
  <c r="KS8" i="19"/>
  <c r="KS17" i="19"/>
  <c r="KS13" i="19"/>
  <c r="KS27" i="19"/>
  <c r="KP4" i="19"/>
  <c r="KP15" i="19"/>
  <c r="KP7" i="19"/>
  <c r="KP12" i="19"/>
  <c r="KP25" i="19"/>
  <c r="KP22" i="19"/>
  <c r="KP33" i="19"/>
  <c r="KP11" i="19"/>
  <c r="KS30" i="19"/>
  <c r="KP9" i="19"/>
  <c r="KP24" i="19"/>
  <c r="KP10" i="19"/>
  <c r="KP14" i="19"/>
  <c r="KP26" i="19"/>
  <c r="KP20" i="19"/>
  <c r="KP35" i="19"/>
  <c r="KP23" i="19"/>
  <c r="JQ8" i="19"/>
  <c r="JQ17" i="19"/>
  <c r="JQ13" i="19"/>
  <c r="JQ27" i="19"/>
  <c r="JN4" i="19"/>
  <c r="JN11" i="19"/>
  <c r="JN28" i="19"/>
  <c r="JN7" i="19"/>
  <c r="JN12" i="19"/>
  <c r="JN25" i="19"/>
  <c r="JN22" i="19"/>
  <c r="JN33" i="19"/>
  <c r="JQ15" i="19"/>
  <c r="JQ30" i="19"/>
  <c r="JN10" i="19"/>
  <c r="JN24" i="19"/>
  <c r="JN14" i="19"/>
  <c r="JN26" i="19"/>
  <c r="JN20" i="19"/>
  <c r="JN35" i="19"/>
  <c r="JN23" i="19"/>
  <c r="JN9" i="19"/>
  <c r="IL8" i="19"/>
  <c r="IL17" i="19"/>
  <c r="IL13" i="19"/>
  <c r="IL27" i="19"/>
  <c r="IL4" i="19"/>
  <c r="IL11" i="19"/>
  <c r="IL28" i="19"/>
  <c r="IL15" i="19"/>
  <c r="IL30" i="19"/>
  <c r="IL7" i="19"/>
  <c r="IL12" i="19"/>
  <c r="IL25" i="19"/>
  <c r="IL22" i="19"/>
  <c r="IL33" i="19"/>
  <c r="IL9" i="19"/>
  <c r="IL10" i="19"/>
  <c r="IL24" i="19"/>
  <c r="IL14" i="19"/>
  <c r="IL26" i="19"/>
  <c r="IL20" i="19"/>
  <c r="IL35" i="19"/>
  <c r="IL23" i="19"/>
  <c r="HJ8" i="19"/>
  <c r="HJ17" i="19"/>
  <c r="HJ13" i="19"/>
  <c r="HJ27" i="19"/>
  <c r="HJ4" i="19"/>
  <c r="HJ11" i="19"/>
  <c r="HJ28" i="19"/>
  <c r="HJ15" i="19"/>
  <c r="HJ30" i="19"/>
  <c r="HJ9" i="19"/>
  <c r="HJ10" i="19"/>
  <c r="HJ24" i="19"/>
  <c r="HJ14" i="19"/>
  <c r="HJ26" i="19"/>
  <c r="HJ20" i="19"/>
  <c r="HJ35" i="19"/>
  <c r="HJ23" i="19"/>
  <c r="GK8" i="19"/>
  <c r="GK17" i="19"/>
  <c r="GK13" i="19"/>
  <c r="GK27" i="19"/>
  <c r="GH4" i="19"/>
  <c r="GH11" i="19"/>
  <c r="GH28" i="19"/>
  <c r="GH7" i="19"/>
  <c r="GH12" i="19"/>
  <c r="GH25" i="19"/>
  <c r="GH22" i="19"/>
  <c r="GH33" i="19"/>
  <c r="GK15" i="19"/>
  <c r="GK30" i="19"/>
  <c r="GH9" i="19"/>
  <c r="GH10" i="19"/>
  <c r="GH24" i="19"/>
  <c r="GH14" i="19"/>
  <c r="GH26" i="19"/>
  <c r="GH20" i="19"/>
  <c r="GH35" i="19"/>
  <c r="GH23" i="19"/>
  <c r="FF8" i="19"/>
  <c r="FF28" i="19"/>
  <c r="FI17" i="19"/>
  <c r="FI13" i="19"/>
  <c r="FI27" i="19"/>
  <c r="FF7" i="19"/>
  <c r="FF12" i="19"/>
  <c r="FF25" i="19"/>
  <c r="FF22" i="19"/>
  <c r="FF33" i="19"/>
  <c r="FF11" i="19"/>
  <c r="FI4" i="19"/>
  <c r="FI15" i="19"/>
  <c r="FI30" i="19"/>
  <c r="FF10" i="19"/>
  <c r="FF24" i="19"/>
  <c r="FF14" i="19"/>
  <c r="FF26" i="19"/>
  <c r="FF20" i="19"/>
  <c r="FF35" i="19"/>
  <c r="FF23" i="19"/>
  <c r="FF9" i="19"/>
  <c r="ED8" i="19"/>
  <c r="ED17" i="19"/>
  <c r="ED4" i="19"/>
  <c r="ED11" i="19"/>
  <c r="ED28" i="19"/>
  <c r="ED15" i="19"/>
  <c r="ED30" i="19"/>
  <c r="ED27" i="19"/>
  <c r="EG13" i="19"/>
  <c r="ED7" i="19"/>
  <c r="ED12" i="19"/>
  <c r="ED25" i="19"/>
  <c r="ED22" i="19"/>
  <c r="ED33" i="19"/>
  <c r="ED9" i="19"/>
  <c r="ED10" i="19"/>
  <c r="ED24" i="19"/>
  <c r="ED14" i="19"/>
  <c r="ED26" i="19"/>
  <c r="ED20" i="19"/>
  <c r="ED35" i="19"/>
  <c r="ED23" i="19"/>
  <c r="OX8" i="27"/>
  <c r="OX16" i="27"/>
  <c r="OX9" i="27"/>
  <c r="OX12" i="27"/>
  <c r="PA5" i="27"/>
  <c r="PA13" i="27"/>
  <c r="OX17" i="27"/>
  <c r="OX7" i="27"/>
  <c r="OX4" i="27"/>
  <c r="OX15" i="27"/>
  <c r="OX18" i="27"/>
  <c r="NV16" i="27"/>
  <c r="NY8" i="27"/>
  <c r="NV9" i="27"/>
  <c r="NV12" i="27"/>
  <c r="NY5" i="27"/>
  <c r="NY13" i="27"/>
  <c r="NV7" i="27"/>
  <c r="NV4" i="27"/>
  <c r="NV15" i="27"/>
  <c r="NV18" i="27"/>
  <c r="NY17" i="27"/>
  <c r="MT5" i="27"/>
  <c r="MW16" i="27"/>
  <c r="MT9" i="27"/>
  <c r="MT12" i="27"/>
  <c r="MW13" i="27"/>
  <c r="MT17" i="27"/>
  <c r="MT7" i="27"/>
  <c r="MW8" i="27"/>
  <c r="MT4" i="27"/>
  <c r="MT15" i="27"/>
  <c r="MT18" i="27"/>
  <c r="LU8" i="27"/>
  <c r="LU16" i="27"/>
  <c r="LR9" i="27"/>
  <c r="LR12" i="27"/>
  <c r="LU5" i="27"/>
  <c r="LU13" i="27"/>
  <c r="LR7" i="27"/>
  <c r="LR4" i="27"/>
  <c r="LR15" i="27"/>
  <c r="LR18" i="27"/>
  <c r="LR17" i="27"/>
  <c r="KS8" i="27"/>
  <c r="KS16" i="27"/>
  <c r="KP9" i="27"/>
  <c r="KP12" i="27"/>
  <c r="KS5" i="27"/>
  <c r="KS13" i="27"/>
  <c r="KP7" i="27"/>
  <c r="KP4" i="27"/>
  <c r="KP15" i="27"/>
  <c r="KP18" i="27"/>
  <c r="KS17" i="27"/>
  <c r="JN8" i="27"/>
  <c r="JN16" i="27"/>
  <c r="JN5" i="27"/>
  <c r="JN13" i="27"/>
  <c r="JN9" i="27"/>
  <c r="JN12" i="27"/>
  <c r="JN17" i="27"/>
  <c r="JN7" i="27"/>
  <c r="JN4" i="27"/>
  <c r="JN15" i="27"/>
  <c r="JN18" i="27"/>
  <c r="IL8" i="27"/>
  <c r="IL16" i="27"/>
  <c r="IL5" i="27"/>
  <c r="IL13" i="27"/>
  <c r="IL9" i="27"/>
  <c r="IL12" i="27"/>
  <c r="IL17" i="27"/>
  <c r="IL7" i="27"/>
  <c r="IL4" i="27"/>
  <c r="IL15" i="27"/>
  <c r="IL18" i="27"/>
  <c r="HM8" i="27"/>
  <c r="HM16" i="27"/>
  <c r="HJ9" i="27"/>
  <c r="HJ12" i="27"/>
  <c r="HJ5" i="27"/>
  <c r="HM13" i="27"/>
  <c r="HJ17" i="27"/>
  <c r="HJ7" i="27"/>
  <c r="HJ4" i="27"/>
  <c r="HJ15" i="27"/>
  <c r="HJ18" i="27"/>
  <c r="GH16" i="27"/>
  <c r="GH5" i="27"/>
  <c r="GH13" i="27"/>
  <c r="GK8" i="27"/>
  <c r="GH9" i="27"/>
  <c r="GH12" i="27"/>
  <c r="GH17" i="27"/>
  <c r="GH7" i="27"/>
  <c r="GH4" i="27"/>
  <c r="GH15" i="27"/>
  <c r="GH18" i="27"/>
  <c r="FF16" i="27"/>
  <c r="FI5" i="27"/>
  <c r="FI13" i="27"/>
  <c r="FF9" i="27"/>
  <c r="FF17" i="27"/>
  <c r="FF8" i="27"/>
  <c r="FF12" i="27"/>
  <c r="FF7" i="27"/>
  <c r="FF4" i="27"/>
  <c r="FF15" i="27"/>
  <c r="FF18" i="27"/>
  <c r="EG8" i="27"/>
  <c r="EG16" i="27"/>
  <c r="ED9" i="27"/>
  <c r="ED12" i="27"/>
  <c r="EG5" i="27"/>
  <c r="EG13" i="27"/>
  <c r="ED17" i="27"/>
  <c r="ED7" i="27"/>
  <c r="ED4" i="27"/>
  <c r="ED15" i="27"/>
  <c r="ED18" i="27"/>
  <c r="PA5" i="26"/>
  <c r="OX11" i="26"/>
  <c r="OX15" i="26"/>
  <c r="PA7" i="26"/>
  <c r="PA13" i="26"/>
  <c r="OX10" i="26"/>
  <c r="OX4" i="26"/>
  <c r="OX19" i="26"/>
  <c r="OX17" i="26"/>
  <c r="PA20" i="26"/>
  <c r="OX6" i="26"/>
  <c r="OX12" i="26"/>
  <c r="OX18" i="26"/>
  <c r="NV7" i="26"/>
  <c r="NV13" i="26"/>
  <c r="NY5" i="26"/>
  <c r="NY10" i="26"/>
  <c r="NY20" i="26"/>
  <c r="NV11" i="26"/>
  <c r="NV15" i="26"/>
  <c r="NV4" i="26"/>
  <c r="NV19" i="26"/>
  <c r="NV17" i="26"/>
  <c r="NV6" i="26"/>
  <c r="NV12" i="26"/>
  <c r="NV18" i="26"/>
  <c r="MT20" i="26"/>
  <c r="MW5" i="26"/>
  <c r="MW10" i="26"/>
  <c r="MT11" i="26"/>
  <c r="MT15" i="26"/>
  <c r="MW7" i="26"/>
  <c r="MW13" i="26"/>
  <c r="MT4" i="26"/>
  <c r="MT19" i="26"/>
  <c r="MT17" i="26"/>
  <c r="MT6" i="26"/>
  <c r="MT12" i="26"/>
  <c r="MT18" i="26"/>
  <c r="LR5" i="26"/>
  <c r="LR7" i="26"/>
  <c r="LR13" i="26"/>
  <c r="LU10" i="26"/>
  <c r="LU20" i="26"/>
  <c r="LR11" i="26"/>
  <c r="LR15" i="26"/>
  <c r="LR4" i="26"/>
  <c r="LR19" i="26"/>
  <c r="LR17" i="26"/>
  <c r="LR6" i="26"/>
  <c r="LR12" i="26"/>
  <c r="LR18" i="26"/>
  <c r="KP5" i="26"/>
  <c r="KP10" i="26"/>
  <c r="KP20" i="26"/>
  <c r="KP7" i="26"/>
  <c r="KP11" i="26"/>
  <c r="KP15" i="26"/>
  <c r="KS13" i="26"/>
  <c r="KP4" i="26"/>
  <c r="KP19" i="26"/>
  <c r="KP17" i="26"/>
  <c r="KP6" i="26"/>
  <c r="KP12" i="26"/>
  <c r="KP18" i="26"/>
  <c r="JN5" i="26"/>
  <c r="JN20" i="26"/>
  <c r="JN13" i="26"/>
  <c r="JQ10" i="26"/>
  <c r="JN11" i="26"/>
  <c r="JN15" i="26"/>
  <c r="JN7" i="26"/>
  <c r="JN4" i="26"/>
  <c r="JN19" i="26"/>
  <c r="JN17" i="26"/>
  <c r="JN6" i="26"/>
  <c r="JN12" i="26"/>
  <c r="JN18" i="26"/>
  <c r="IO5" i="26"/>
  <c r="IO10" i="26"/>
  <c r="IO20" i="26"/>
  <c r="IL11" i="26"/>
  <c r="IL15" i="26"/>
  <c r="IO7" i="26"/>
  <c r="IO13" i="26"/>
  <c r="IL4" i="26"/>
  <c r="IL17" i="26"/>
  <c r="IL6" i="26"/>
  <c r="IL12" i="26"/>
  <c r="IL18" i="26"/>
  <c r="IO19" i="26"/>
  <c r="HJ5" i="26"/>
  <c r="HJ10" i="26"/>
  <c r="HJ20" i="26"/>
  <c r="HJ11" i="26"/>
  <c r="HJ15" i="26"/>
  <c r="HM7" i="26"/>
  <c r="HM13" i="26"/>
  <c r="HJ4" i="26"/>
  <c r="HJ17" i="26"/>
  <c r="HJ6" i="26"/>
  <c r="HJ12" i="26"/>
  <c r="HJ18" i="26"/>
  <c r="GH7" i="26"/>
  <c r="GH13" i="26"/>
  <c r="GK5" i="26"/>
  <c r="GK10" i="26"/>
  <c r="GK20" i="26"/>
  <c r="GH11" i="26"/>
  <c r="GH15" i="26"/>
  <c r="GH19" i="26"/>
  <c r="GH17" i="26"/>
  <c r="GH6" i="26"/>
  <c r="GH12" i="26"/>
  <c r="GH18" i="26"/>
  <c r="FF5" i="26"/>
  <c r="FF20" i="26"/>
  <c r="FF7" i="26"/>
  <c r="FF13" i="26"/>
  <c r="FI10" i="26"/>
  <c r="FF11" i="26"/>
  <c r="FF15" i="26"/>
  <c r="FF17" i="26"/>
  <c r="FF4" i="26"/>
  <c r="FF19" i="26"/>
  <c r="FF6" i="26"/>
  <c r="FF12" i="26"/>
  <c r="FF18" i="26"/>
  <c r="EG5" i="26"/>
  <c r="EG10" i="26"/>
  <c r="EG20" i="26"/>
  <c r="ED11" i="26"/>
  <c r="ED15" i="26"/>
  <c r="EG7" i="26"/>
  <c r="EG13" i="26"/>
  <c r="ED4" i="26"/>
  <c r="ED17" i="26"/>
  <c r="ED6" i="26"/>
  <c r="ED12" i="26"/>
  <c r="ED18" i="26"/>
  <c r="EG19" i="26"/>
  <c r="CZ23" i="21"/>
  <c r="CZ25" i="21"/>
  <c r="QC31" i="21"/>
  <c r="DC25" i="21"/>
  <c r="QC33" i="21"/>
  <c r="PZ25" i="21"/>
  <c r="DC31" i="21"/>
  <c r="PZ23" i="21"/>
  <c r="QY31" i="21"/>
  <c r="PZ31" i="21"/>
  <c r="DC24" i="19"/>
  <c r="QC32" i="19"/>
  <c r="PZ24" i="19"/>
  <c r="L24" i="19"/>
  <c r="M24" i="19" s="1"/>
  <c r="DC23" i="21"/>
  <c r="QC25" i="21"/>
  <c r="L23" i="21"/>
  <c r="M23" i="21" s="1"/>
  <c r="QC23" i="21"/>
  <c r="QY32" i="19"/>
  <c r="RB34" i="19"/>
  <c r="QY23" i="21"/>
  <c r="QY33" i="21"/>
  <c r="RE33" i="21"/>
  <c r="RA33" i="21"/>
  <c r="I33" i="21"/>
  <c r="RB33" i="21"/>
  <c r="QZ33" i="21"/>
  <c r="H33" i="21"/>
  <c r="P33" i="21"/>
  <c r="Q33" i="21" s="1"/>
  <c r="RD33" i="21"/>
  <c r="N33" i="21"/>
  <c r="L33" i="21"/>
  <c r="RD31" i="21"/>
  <c r="QZ31" i="21"/>
  <c r="RA31" i="21"/>
  <c r="I31" i="21"/>
  <c r="RB31" i="21"/>
  <c r="H31" i="21"/>
  <c r="P31" i="21"/>
  <c r="Q31" i="21" s="1"/>
  <c r="RE31" i="21"/>
  <c r="N31" i="21"/>
  <c r="L31" i="21"/>
  <c r="QY25" i="21"/>
  <c r="RD25" i="21"/>
  <c r="QZ25" i="21"/>
  <c r="RB25" i="21"/>
  <c r="RA25" i="21"/>
  <c r="RE25" i="21"/>
  <c r="I25" i="21"/>
  <c r="H25" i="21"/>
  <c r="P25" i="21"/>
  <c r="Q25" i="21" s="1"/>
  <c r="N25" i="21"/>
  <c r="L25" i="21"/>
  <c r="RD23" i="21"/>
  <c r="QZ23" i="21"/>
  <c r="I23" i="21"/>
  <c r="RB23" i="21"/>
  <c r="RA23" i="21"/>
  <c r="H23" i="21"/>
  <c r="P23" i="21"/>
  <c r="Q23" i="21" s="1"/>
  <c r="RE23" i="21"/>
  <c r="N23" i="21"/>
  <c r="QZ34" i="19"/>
  <c r="RE34" i="19"/>
  <c r="QY34" i="19"/>
  <c r="RA34" i="19"/>
  <c r="I34" i="19"/>
  <c r="H34" i="19"/>
  <c r="P34" i="19"/>
  <c r="Q34" i="19" s="1"/>
  <c r="RD34" i="19"/>
  <c r="N34" i="19"/>
  <c r="L34" i="19"/>
  <c r="RD32" i="19"/>
  <c r="QZ32" i="19"/>
  <c r="I32" i="19"/>
  <c r="RA32" i="19"/>
  <c r="RB32" i="19"/>
  <c r="H32" i="19"/>
  <c r="P32" i="19"/>
  <c r="Q32" i="19" s="1"/>
  <c r="L32" i="19"/>
  <c r="RE32" i="19"/>
  <c r="N32" i="19"/>
  <c r="QC24" i="19"/>
  <c r="QY24" i="19"/>
  <c r="RD24" i="19"/>
  <c r="QZ24" i="19"/>
  <c r="I24" i="19"/>
  <c r="RA24" i="19"/>
  <c r="RB24" i="19"/>
  <c r="H24" i="19"/>
  <c r="P24" i="19"/>
  <c r="Q24" i="19" s="1"/>
  <c r="RE24" i="19"/>
  <c r="N24" i="19"/>
  <c r="CV12" i="21"/>
  <c r="CW12" i="21"/>
  <c r="CX12" i="21"/>
  <c r="CY12" i="21"/>
  <c r="DA12" i="21"/>
  <c r="DB12" i="21"/>
  <c r="PV12" i="21"/>
  <c r="PW12" i="21"/>
  <c r="PX12" i="21"/>
  <c r="PY12" i="21"/>
  <c r="QA12" i="21"/>
  <c r="QB12" i="21"/>
  <c r="QD12" i="21"/>
  <c r="QE12" i="21"/>
  <c r="QF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CV19" i="21"/>
  <c r="CW19" i="21"/>
  <c r="CX19" i="21"/>
  <c r="CY19" i="21"/>
  <c r="DA19" i="21"/>
  <c r="DB19" i="21"/>
  <c r="PV19" i="21"/>
  <c r="PW19" i="21"/>
  <c r="PX19" i="21"/>
  <c r="PY19" i="21"/>
  <c r="QA19" i="21"/>
  <c r="QB19" i="21"/>
  <c r="QD19" i="21"/>
  <c r="QE19" i="21"/>
  <c r="QF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CV18" i="21"/>
  <c r="CW18" i="21"/>
  <c r="CX18" i="21"/>
  <c r="CY18" i="21"/>
  <c r="DA18" i="21"/>
  <c r="DB18" i="21"/>
  <c r="PV18" i="21"/>
  <c r="PW18" i="21"/>
  <c r="PX18" i="21"/>
  <c r="PY18" i="21"/>
  <c r="QA18" i="21"/>
  <c r="QB18" i="21"/>
  <c r="QD18" i="21"/>
  <c r="QE18" i="21"/>
  <c r="QF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CV13" i="21"/>
  <c r="CW13" i="21"/>
  <c r="CX13" i="21"/>
  <c r="CY13" i="21"/>
  <c r="DA13" i="21"/>
  <c r="DB13" i="21"/>
  <c r="PV13" i="21"/>
  <c r="PW13" i="21"/>
  <c r="PX13" i="21"/>
  <c r="PY13" i="21"/>
  <c r="QA13" i="21"/>
  <c r="QB13" i="21"/>
  <c r="QD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CV21" i="21"/>
  <c r="CW21" i="21"/>
  <c r="CX21" i="21"/>
  <c r="CY21" i="21"/>
  <c r="DA21" i="21"/>
  <c r="DB21" i="21"/>
  <c r="PV21" i="21"/>
  <c r="PW21" i="21"/>
  <c r="PX21" i="21"/>
  <c r="PY21" i="21"/>
  <c r="QA21" i="21"/>
  <c r="QB21" i="21"/>
  <c r="QD21" i="21"/>
  <c r="QE21" i="21"/>
  <c r="QF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CV9" i="21"/>
  <c r="CW9" i="21"/>
  <c r="CX9" i="21"/>
  <c r="CY9" i="21"/>
  <c r="DA9" i="21"/>
  <c r="DB9" i="21"/>
  <c r="PV9" i="21"/>
  <c r="PW9" i="21"/>
  <c r="PX9" i="21"/>
  <c r="PY9" i="21"/>
  <c r="QA9" i="21"/>
  <c r="QB9" i="21"/>
  <c r="QD9" i="21"/>
  <c r="QE9" i="21"/>
  <c r="QF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CV22" i="19"/>
  <c r="CW22" i="19"/>
  <c r="CX22" i="19"/>
  <c r="CY22" i="19"/>
  <c r="DA22" i="19"/>
  <c r="DB22" i="19"/>
  <c r="PV22" i="19"/>
  <c r="PW22" i="19"/>
  <c r="PX22" i="19"/>
  <c r="PY22" i="19"/>
  <c r="QA22" i="19"/>
  <c r="QB22" i="19"/>
  <c r="QD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CV20" i="19"/>
  <c r="CW20" i="19"/>
  <c r="CX20" i="19"/>
  <c r="CY20" i="19"/>
  <c r="DA20" i="19"/>
  <c r="DB20" i="19"/>
  <c r="PV20" i="19"/>
  <c r="PW20" i="19"/>
  <c r="PX20" i="19"/>
  <c r="PY20" i="19"/>
  <c r="QA20" i="19"/>
  <c r="QB20" i="19"/>
  <c r="QD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CV15" i="19"/>
  <c r="CW15" i="19"/>
  <c r="CX15" i="19"/>
  <c r="CY15" i="19"/>
  <c r="DA15" i="19"/>
  <c r="DB15" i="19"/>
  <c r="PV15" i="19"/>
  <c r="PW15" i="19"/>
  <c r="PX15" i="19"/>
  <c r="PY15" i="19"/>
  <c r="QA15" i="19"/>
  <c r="QB15" i="19"/>
  <c r="QD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CV27" i="19"/>
  <c r="CW27" i="19"/>
  <c r="CX27" i="19"/>
  <c r="CY27" i="19"/>
  <c r="DA27" i="19"/>
  <c r="DB27" i="19"/>
  <c r="PV27" i="19"/>
  <c r="PW27" i="19"/>
  <c r="PX27" i="19"/>
  <c r="PY27" i="19"/>
  <c r="QA27" i="19"/>
  <c r="QB27" i="19"/>
  <c r="QD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CV14" i="27"/>
  <c r="CW14" i="27"/>
  <c r="CX14" i="27"/>
  <c r="CY14" i="27"/>
  <c r="DA14" i="27"/>
  <c r="DB14" i="27"/>
  <c r="PV14" i="27"/>
  <c r="PW14" i="27"/>
  <c r="PX14" i="27"/>
  <c r="PY14" i="27"/>
  <c r="QA14" i="27"/>
  <c r="QB14" i="27"/>
  <c r="QD14" i="27"/>
  <c r="QE14" i="27"/>
  <c r="QF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CV16" i="27"/>
  <c r="CW16" i="27"/>
  <c r="CX16" i="27"/>
  <c r="CY16" i="27"/>
  <c r="DA16" i="27"/>
  <c r="DB16" i="27"/>
  <c r="PV16" i="27"/>
  <c r="PW16" i="27"/>
  <c r="PX16" i="27"/>
  <c r="PY16" i="27"/>
  <c r="QA16" i="27"/>
  <c r="QB16" i="27"/>
  <c r="QD16" i="27"/>
  <c r="QE16" i="27"/>
  <c r="QF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CV16" i="26"/>
  <c r="CW16" i="26"/>
  <c r="CX16" i="26"/>
  <c r="CY16" i="26"/>
  <c r="DA16" i="26"/>
  <c r="DB16" i="26"/>
  <c r="PV16" i="26"/>
  <c r="PW16" i="26"/>
  <c r="PX16" i="26"/>
  <c r="PY16" i="26"/>
  <c r="QA16" i="26"/>
  <c r="QB16" i="26"/>
  <c r="QD16" i="26"/>
  <c r="QE16" i="26"/>
  <c r="QF16" i="26"/>
  <c r="QG16" i="26"/>
  <c r="QH16" i="26"/>
  <c r="QI16" i="26"/>
  <c r="QJ16" i="26"/>
  <c r="QK16" i="26"/>
  <c r="QL16" i="26"/>
  <c r="QM16" i="26"/>
  <c r="QN16" i="26"/>
  <c r="QO16" i="26"/>
  <c r="QP16" i="26"/>
  <c r="QQ16" i="26"/>
  <c r="QR16" i="26"/>
  <c r="QS16" i="26"/>
  <c r="QT16" i="26"/>
  <c r="QU16" i="26"/>
  <c r="QV16" i="26"/>
  <c r="QW16" i="26"/>
  <c r="CV18" i="26"/>
  <c r="CW18" i="26"/>
  <c r="CX18" i="26"/>
  <c r="CY18" i="26"/>
  <c r="DA18" i="26"/>
  <c r="DB18" i="26"/>
  <c r="PV18" i="26"/>
  <c r="PW18" i="26"/>
  <c r="PX18" i="26"/>
  <c r="PY18" i="26"/>
  <c r="QA18" i="26"/>
  <c r="QB18" i="26"/>
  <c r="QD18" i="26"/>
  <c r="QE18" i="26"/>
  <c r="QF18" i="26"/>
  <c r="QG18" i="26"/>
  <c r="QH18" i="26"/>
  <c r="QI18" i="26"/>
  <c r="QJ18" i="26"/>
  <c r="QK18" i="26"/>
  <c r="QL18" i="26"/>
  <c r="QM18" i="26"/>
  <c r="QN18" i="26"/>
  <c r="QO18" i="26"/>
  <c r="QP18" i="26"/>
  <c r="QQ18" i="26"/>
  <c r="QR18" i="26"/>
  <c r="QS18" i="26"/>
  <c r="QT18" i="26"/>
  <c r="QU18" i="26"/>
  <c r="QV18" i="26"/>
  <c r="QW18" i="26"/>
  <c r="K24" i="21" l="1"/>
  <c r="RF24" i="21"/>
  <c r="TV9" i="4"/>
  <c r="DC9" i="4"/>
  <c r="RC24" i="21"/>
  <c r="DE24" i="21"/>
  <c r="J24" i="21"/>
  <c r="A24" i="21" s="1" a="1"/>
  <c r="A24" i="21" s="1"/>
  <c r="M24" i="21"/>
  <c r="DD24" i="21"/>
  <c r="R24" i="21" s="1"/>
  <c r="O24" i="21"/>
  <c r="J9" i="4"/>
  <c r="M9" i="4"/>
  <c r="O9" i="4"/>
  <c r="DB9" i="4"/>
  <c r="V9" i="4" s="1"/>
  <c r="RF24" i="19"/>
  <c r="K33" i="21"/>
  <c r="J33" i="21" s="1"/>
  <c r="A33" i="21" s="1" a="1"/>
  <c r="A33" i="21" s="1"/>
  <c r="K25" i="21"/>
  <c r="J25" i="21" s="1"/>
  <c r="A25" i="21" s="1" a="1"/>
  <c r="A25" i="21" s="1"/>
  <c r="RF34" i="19"/>
  <c r="K34" i="19"/>
  <c r="J34" i="19" s="1"/>
  <c r="K32" i="19"/>
  <c r="J32" i="19" s="1"/>
  <c r="A32" i="19" s="1" a="1"/>
  <c r="A32" i="19" s="1"/>
  <c r="RC33" i="21"/>
  <c r="DE31" i="21"/>
  <c r="RC31" i="21"/>
  <c r="DE25" i="21"/>
  <c r="RF33" i="21"/>
  <c r="DE33" i="21"/>
  <c r="M33" i="21"/>
  <c r="DD33" i="21"/>
  <c r="O33" i="21"/>
  <c r="K31" i="21"/>
  <c r="J31" i="21" s="1"/>
  <c r="RF25" i="21"/>
  <c r="RF31" i="21"/>
  <c r="M31" i="21"/>
  <c r="DD31" i="21"/>
  <c r="O31" i="21"/>
  <c r="RC23" i="21"/>
  <c r="RC25" i="21"/>
  <c r="M25" i="21"/>
  <c r="DD25" i="21"/>
  <c r="O25" i="21"/>
  <c r="RF23" i="21"/>
  <c r="DE23" i="21"/>
  <c r="DD23" i="21"/>
  <c r="O23" i="21"/>
  <c r="K23" i="21"/>
  <c r="J23" i="21" s="1"/>
  <c r="RC34" i="19"/>
  <c r="RC24" i="19"/>
  <c r="RC32" i="19"/>
  <c r="DE34" i="19"/>
  <c r="M34" i="19"/>
  <c r="DD34" i="19"/>
  <c r="O34" i="19"/>
  <c r="K24" i="19"/>
  <c r="J24" i="19" s="1"/>
  <c r="A24" i="19" s="1" a="1"/>
  <c r="A24" i="19" s="1"/>
  <c r="RF32" i="19"/>
  <c r="DE32" i="19"/>
  <c r="DD32" i="19"/>
  <c r="O32" i="19"/>
  <c r="M32" i="19"/>
  <c r="CZ22" i="19"/>
  <c r="DE24" i="19"/>
  <c r="DD24" i="19"/>
  <c r="O24" i="19"/>
  <c r="PZ22" i="19"/>
  <c r="CZ20" i="19"/>
  <c r="CZ18" i="26"/>
  <c r="CZ14" i="27"/>
  <c r="CZ21" i="21"/>
  <c r="CZ27" i="19"/>
  <c r="PZ20" i="19"/>
  <c r="PZ14" i="27"/>
  <c r="CZ16" i="27"/>
  <c r="PZ16" i="27"/>
  <c r="CZ9" i="21"/>
  <c r="PZ21" i="21"/>
  <c r="PZ27" i="19"/>
  <c r="PZ15" i="19"/>
  <c r="CZ15" i="19"/>
  <c r="CZ16" i="26"/>
  <c r="PZ16" i="26"/>
  <c r="PZ18" i="26"/>
  <c r="DC21" i="21"/>
  <c r="PZ13" i="21"/>
  <c r="PZ12" i="21"/>
  <c r="CZ18" i="21"/>
  <c r="L21" i="21"/>
  <c r="M21" i="21" s="1"/>
  <c r="QC13" i="21"/>
  <c r="PZ18" i="21"/>
  <c r="QY9" i="21"/>
  <c r="RD9" i="21"/>
  <c r="QY12" i="21"/>
  <c r="RD13" i="21"/>
  <c r="QC18" i="21"/>
  <c r="QZ12" i="21"/>
  <c r="QY19" i="21"/>
  <c r="RD21" i="21"/>
  <c r="RE21" i="21"/>
  <c r="P21" i="21"/>
  <c r="Q21" i="21" s="1"/>
  <c r="PZ9" i="21"/>
  <c r="QC21" i="21"/>
  <c r="RB12" i="21"/>
  <c r="I13" i="21"/>
  <c r="PZ19" i="21"/>
  <c r="QC12" i="21"/>
  <c r="DC18" i="21"/>
  <c r="L18" i="21"/>
  <c r="M18" i="21" s="1"/>
  <c r="P19" i="21"/>
  <c r="DE19" i="21" s="1"/>
  <c r="P13" i="21"/>
  <c r="Q13" i="21" s="1"/>
  <c r="QZ19" i="21"/>
  <c r="CZ12" i="21"/>
  <c r="P18" i="21"/>
  <c r="Q18" i="21" s="1"/>
  <c r="RD18" i="21"/>
  <c r="QY14" i="27"/>
  <c r="QY16" i="27"/>
  <c r="QY18" i="26"/>
  <c r="QY16" i="26"/>
  <c r="CZ13" i="21"/>
  <c r="QY21" i="21"/>
  <c r="H19" i="21"/>
  <c r="P9" i="21"/>
  <c r="Q9" i="21" s="1"/>
  <c r="RA9" i="21"/>
  <c r="RA12" i="21"/>
  <c r="H13" i="21"/>
  <c r="QZ9" i="21"/>
  <c r="DC13" i="21"/>
  <c r="I12" i="21"/>
  <c r="QZ13" i="21"/>
  <c r="QZ18" i="21"/>
  <c r="RB21" i="21"/>
  <c r="QY18" i="21"/>
  <c r="I21" i="21"/>
  <c r="H12" i="21"/>
  <c r="RA19" i="21"/>
  <c r="N19" i="21"/>
  <c r="RB9" i="21"/>
  <c r="P12" i="21"/>
  <c r="Q12" i="21" s="1"/>
  <c r="DC9" i="21"/>
  <c r="QY13" i="21"/>
  <c r="L9" i="21"/>
  <c r="M9" i="21" s="1"/>
  <c r="RE18" i="21"/>
  <c r="QZ21" i="21"/>
  <c r="H21" i="21"/>
  <c r="RB19" i="21"/>
  <c r="CZ19" i="21"/>
  <c r="H9" i="21"/>
  <c r="RE13" i="21"/>
  <c r="N9" i="21"/>
  <c r="DC12" i="21"/>
  <c r="RA13" i="21"/>
  <c r="H18" i="21"/>
  <c r="RA18" i="21"/>
  <c r="RD19" i="21"/>
  <c r="RD12" i="21"/>
  <c r="N12" i="21"/>
  <c r="I18" i="21"/>
  <c r="L19" i="21"/>
  <c r="I19" i="21"/>
  <c r="L12" i="21"/>
  <c r="RA21" i="21"/>
  <c r="N21" i="21"/>
  <c r="I9" i="21"/>
  <c r="RB13" i="21"/>
  <c r="QC19" i="21"/>
  <c r="L13" i="21"/>
  <c r="RB18" i="21"/>
  <c r="RE19" i="21"/>
  <c r="DC19" i="21"/>
  <c r="QC9" i="21"/>
  <c r="N18" i="21"/>
  <c r="N13" i="21"/>
  <c r="RE9" i="21"/>
  <c r="RE12" i="21"/>
  <c r="QY22" i="19"/>
  <c r="RB22" i="19"/>
  <c r="QC22" i="19"/>
  <c r="RA22" i="19"/>
  <c r="P22" i="19"/>
  <c r="Q22" i="19" s="1"/>
  <c r="DC22" i="19"/>
  <c r="QZ22" i="19"/>
  <c r="RD22" i="19"/>
  <c r="I22" i="19"/>
  <c r="H22" i="19"/>
  <c r="N22" i="19"/>
  <c r="L22" i="19"/>
  <c r="RE22" i="19"/>
  <c r="RB20" i="19"/>
  <c r="QZ20" i="19"/>
  <c r="QY27" i="19"/>
  <c r="QY20" i="19"/>
  <c r="QC20" i="19"/>
  <c r="P20" i="19"/>
  <c r="Q20" i="19" s="1"/>
  <c r="RA20" i="19"/>
  <c r="L20" i="19"/>
  <c r="M20" i="19" s="1"/>
  <c r="RD20" i="19"/>
  <c r="I20" i="19"/>
  <c r="H20" i="19"/>
  <c r="N20" i="19"/>
  <c r="RE20" i="19"/>
  <c r="DC20" i="19"/>
  <c r="QZ27" i="19"/>
  <c r="RB15" i="19"/>
  <c r="QZ15" i="19"/>
  <c r="QY15" i="19"/>
  <c r="QC15" i="19"/>
  <c r="P15" i="19"/>
  <c r="Q15" i="19" s="1"/>
  <c r="DC15" i="19"/>
  <c r="RA15" i="19"/>
  <c r="H15" i="19"/>
  <c r="RD15" i="19"/>
  <c r="I15" i="19"/>
  <c r="N15" i="19"/>
  <c r="L15" i="19"/>
  <c r="RE15" i="19"/>
  <c r="RB27" i="19"/>
  <c r="QC27" i="19"/>
  <c r="P27" i="19"/>
  <c r="Q27" i="19" s="1"/>
  <c r="DC27" i="19"/>
  <c r="RA27" i="19"/>
  <c r="RD27" i="19"/>
  <c r="H27" i="19"/>
  <c r="I27" i="19"/>
  <c r="N27" i="19"/>
  <c r="L27" i="19"/>
  <c r="RE27" i="19"/>
  <c r="QZ14" i="27"/>
  <c r="RB14" i="27"/>
  <c r="QC14" i="27"/>
  <c r="P14" i="27"/>
  <c r="Q14" i="27" s="1"/>
  <c r="DC14" i="27"/>
  <c r="RA14" i="27"/>
  <c r="RD14" i="27"/>
  <c r="H14" i="27"/>
  <c r="I14" i="27"/>
  <c r="N14" i="27"/>
  <c r="L14" i="27"/>
  <c r="RE14" i="27"/>
  <c r="RB16" i="27"/>
  <c r="QZ16" i="27"/>
  <c r="QC16" i="27"/>
  <c r="P16" i="27"/>
  <c r="Q16" i="27" s="1"/>
  <c r="L16" i="27"/>
  <c r="M16" i="27" s="1"/>
  <c r="RA16" i="27"/>
  <c r="RD16" i="27"/>
  <c r="I16" i="27"/>
  <c r="H16" i="27"/>
  <c r="N16" i="27"/>
  <c r="RE16" i="27"/>
  <c r="DC16" i="27"/>
  <c r="RB16" i="26"/>
  <c r="QZ18" i="26"/>
  <c r="QZ16" i="26"/>
  <c r="P16" i="26"/>
  <c r="Q16" i="26" s="1"/>
  <c r="QC16" i="26"/>
  <c r="DC16" i="26"/>
  <c r="RA16" i="26"/>
  <c r="RD16" i="26"/>
  <c r="I16" i="26"/>
  <c r="H16" i="26"/>
  <c r="N16" i="26"/>
  <c r="L16" i="26"/>
  <c r="RE16" i="26"/>
  <c r="RB18" i="26"/>
  <c r="QC18" i="26"/>
  <c r="P18" i="26"/>
  <c r="DE18" i="26" s="1"/>
  <c r="DC18" i="26"/>
  <c r="RA18" i="26"/>
  <c r="N18" i="26"/>
  <c r="DD18" i="26" s="1"/>
  <c r="RD18" i="26"/>
  <c r="H18" i="26"/>
  <c r="I18" i="26"/>
  <c r="L18" i="26"/>
  <c r="M18" i="26" s="1"/>
  <c r="RE18" i="26"/>
  <c r="CV26" i="21"/>
  <c r="CW26" i="21"/>
  <c r="CX26" i="21"/>
  <c r="CY26" i="21"/>
  <c r="DA26" i="21"/>
  <c r="DB26" i="21"/>
  <c r="PV26" i="21"/>
  <c r="PW26" i="21"/>
  <c r="PX26" i="21"/>
  <c r="PY26" i="21"/>
  <c r="QA26" i="21"/>
  <c r="QB26" i="21"/>
  <c r="QD26" i="21"/>
  <c r="QE26" i="21"/>
  <c r="QF26" i="21"/>
  <c r="QG26" i="21"/>
  <c r="QH26" i="21"/>
  <c r="QI26" i="21"/>
  <c r="QJ26" i="21"/>
  <c r="QK26" i="21"/>
  <c r="QL26" i="21"/>
  <c r="QM26" i="21"/>
  <c r="QN26" i="21"/>
  <c r="QO26" i="21"/>
  <c r="QP26" i="21"/>
  <c r="QQ26" i="21"/>
  <c r="QR26" i="21"/>
  <c r="QS26" i="21"/>
  <c r="QT26" i="21"/>
  <c r="QU26" i="21"/>
  <c r="QV26" i="21"/>
  <c r="QW26" i="21"/>
  <c r="CV10" i="21"/>
  <c r="CW10" i="21"/>
  <c r="CX10" i="21"/>
  <c r="CY10" i="21"/>
  <c r="DA10" i="21"/>
  <c r="DB10" i="21"/>
  <c r="PV10" i="21"/>
  <c r="PW10" i="21"/>
  <c r="PX10" i="21"/>
  <c r="PY10" i="21"/>
  <c r="QA10" i="21"/>
  <c r="QB10" i="21"/>
  <c r="QD10" i="21"/>
  <c r="QE10" i="21"/>
  <c r="QF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CV6" i="21"/>
  <c r="CW6" i="21"/>
  <c r="CX6" i="21"/>
  <c r="CY6" i="21"/>
  <c r="DA6" i="21"/>
  <c r="DB6" i="21"/>
  <c r="PV6" i="21"/>
  <c r="PW6" i="21"/>
  <c r="PX6" i="21"/>
  <c r="PY6" i="21"/>
  <c r="QA6" i="21"/>
  <c r="QB6" i="21"/>
  <c r="QD6" i="21"/>
  <c r="QE6" i="21"/>
  <c r="QF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CV33" i="19"/>
  <c r="CW33" i="19"/>
  <c r="CX33" i="19"/>
  <c r="CY33" i="19"/>
  <c r="DA33" i="19"/>
  <c r="DB33" i="19"/>
  <c r="PV33" i="19"/>
  <c r="PW33" i="19"/>
  <c r="PX33" i="19"/>
  <c r="PY33" i="19"/>
  <c r="QA33" i="19"/>
  <c r="QB33" i="19"/>
  <c r="QD33" i="19"/>
  <c r="QE33" i="19"/>
  <c r="QF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CV11" i="19"/>
  <c r="CW11" i="19"/>
  <c r="CX11" i="19"/>
  <c r="CY11" i="19"/>
  <c r="DA11" i="19"/>
  <c r="DB11" i="19"/>
  <c r="PV11" i="19"/>
  <c r="PW11" i="19"/>
  <c r="PX11" i="19"/>
  <c r="PY11" i="19"/>
  <c r="QA11" i="19"/>
  <c r="QB11" i="19"/>
  <c r="QD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CV16" i="19"/>
  <c r="CW16" i="19"/>
  <c r="CX16" i="19"/>
  <c r="CY16" i="19"/>
  <c r="DA16" i="19"/>
  <c r="DB16" i="19"/>
  <c r="PV16" i="19"/>
  <c r="PW16" i="19"/>
  <c r="PX16" i="19"/>
  <c r="PY16" i="19"/>
  <c r="QA16" i="19"/>
  <c r="QB16" i="19"/>
  <c r="QD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CV10" i="19"/>
  <c r="CW10" i="19"/>
  <c r="CX10" i="19"/>
  <c r="CY10" i="19"/>
  <c r="DA10" i="19"/>
  <c r="DB10" i="19"/>
  <c r="PV10" i="19"/>
  <c r="PW10" i="19"/>
  <c r="PX10" i="19"/>
  <c r="PY10" i="19"/>
  <c r="QA10" i="19"/>
  <c r="QB10" i="19"/>
  <c r="QD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CV4" i="19"/>
  <c r="CW4" i="19"/>
  <c r="CX4" i="19"/>
  <c r="CY4" i="19"/>
  <c r="DA4" i="19"/>
  <c r="DB4" i="19"/>
  <c r="PV4" i="19"/>
  <c r="PW4" i="19"/>
  <c r="PX4" i="19"/>
  <c r="PY4" i="19"/>
  <c r="QA4" i="19"/>
  <c r="QB4" i="19"/>
  <c r="QD4" i="19"/>
  <c r="QE4" i="19"/>
  <c r="QF4" i="19"/>
  <c r="QG4" i="19"/>
  <c r="QH4" i="19"/>
  <c r="QI4" i="19"/>
  <c r="QJ4" i="19"/>
  <c r="QK4" i="19"/>
  <c r="QL4" i="19"/>
  <c r="QM4" i="19"/>
  <c r="QN4" i="19"/>
  <c r="QO4" i="19"/>
  <c r="QP4" i="19"/>
  <c r="QQ4" i="19"/>
  <c r="QR4" i="19"/>
  <c r="QS4" i="19"/>
  <c r="QT4" i="19"/>
  <c r="QU4" i="19"/>
  <c r="QV4" i="19"/>
  <c r="QW4" i="19"/>
  <c r="CV18" i="27"/>
  <c r="CW18" i="27"/>
  <c r="CX18" i="27"/>
  <c r="CY18" i="27"/>
  <c r="DA18" i="27"/>
  <c r="DB18" i="27"/>
  <c r="PV18" i="27"/>
  <c r="PW18" i="27"/>
  <c r="PX18" i="27"/>
  <c r="PY18" i="27"/>
  <c r="QA18" i="27"/>
  <c r="QB18" i="27"/>
  <c r="QD18" i="27"/>
  <c r="QE18" i="27"/>
  <c r="QF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CV6" i="27"/>
  <c r="CW6" i="27"/>
  <c r="CX6" i="27"/>
  <c r="CY6" i="27"/>
  <c r="DA6" i="27"/>
  <c r="DB6" i="27"/>
  <c r="PV6" i="27"/>
  <c r="PW6" i="27"/>
  <c r="PX6" i="27"/>
  <c r="PY6" i="27"/>
  <c r="QA6" i="27"/>
  <c r="QB6" i="27"/>
  <c r="QD6" i="27"/>
  <c r="QE6" i="27"/>
  <c r="QF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CV11" i="26"/>
  <c r="CW11" i="26"/>
  <c r="CX11" i="26"/>
  <c r="CY11" i="26"/>
  <c r="DA11" i="26"/>
  <c r="DB11" i="26"/>
  <c r="PV11" i="26"/>
  <c r="PW11" i="26"/>
  <c r="PX11" i="26"/>
  <c r="PY11" i="26"/>
  <c r="QA11" i="26"/>
  <c r="QB11" i="26"/>
  <c r="QD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CV19" i="26"/>
  <c r="CW19" i="26"/>
  <c r="CX19" i="26"/>
  <c r="CY19" i="26"/>
  <c r="DA19" i="26"/>
  <c r="DB19" i="26"/>
  <c r="PV19" i="26"/>
  <c r="PW19" i="26"/>
  <c r="PX19" i="26"/>
  <c r="PY19" i="26"/>
  <c r="QA19" i="26"/>
  <c r="QB19" i="26"/>
  <c r="QD19" i="26"/>
  <c r="QE19" i="26"/>
  <c r="QF19" i="26"/>
  <c r="QG19" i="26"/>
  <c r="QH19" i="26"/>
  <c r="QI19" i="26"/>
  <c r="QJ19" i="26"/>
  <c r="QK19" i="26"/>
  <c r="QL19" i="26"/>
  <c r="QM19" i="26"/>
  <c r="QN19" i="26"/>
  <c r="QO19" i="26"/>
  <c r="QP19" i="26"/>
  <c r="QQ19" i="26"/>
  <c r="QR19" i="26"/>
  <c r="QS19" i="26"/>
  <c r="QT19" i="26"/>
  <c r="QU19" i="26"/>
  <c r="QV19" i="26"/>
  <c r="QW19" i="26"/>
  <c r="CV8" i="26"/>
  <c r="CW8" i="26"/>
  <c r="CX8" i="26"/>
  <c r="CY8" i="26"/>
  <c r="DA8" i="26"/>
  <c r="DB8" i="26"/>
  <c r="PV8" i="26"/>
  <c r="PW8" i="26"/>
  <c r="PX8" i="26"/>
  <c r="PY8" i="26"/>
  <c r="QA8" i="26"/>
  <c r="QB8" i="26"/>
  <c r="QD8" i="26"/>
  <c r="QE8" i="26"/>
  <c r="QF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CQ6" i="4"/>
  <c r="CR6" i="4"/>
  <c r="CS6" i="4"/>
  <c r="CT6" i="4"/>
  <c r="CU6" i="4"/>
  <c r="CV6" i="4"/>
  <c r="CX6" i="4"/>
  <c r="CY6" i="4"/>
  <c r="CZ6" i="4"/>
  <c r="SH6" i="4"/>
  <c r="SI6" i="4"/>
  <c r="SJ6" i="4"/>
  <c r="SK6" i="4"/>
  <c r="SL6" i="4"/>
  <c r="SM6" i="4"/>
  <c r="SO6" i="4"/>
  <c r="SP6" i="4"/>
  <c r="SQ6" i="4"/>
  <c r="SR6" i="4"/>
  <c r="SS6" i="4"/>
  <c r="ST6" i="4"/>
  <c r="SV6" i="4"/>
  <c r="SW6" i="4"/>
  <c r="SX6" i="4"/>
  <c r="TL6" i="4" s="1"/>
  <c r="SY6" i="4"/>
  <c r="TM6" i="4" s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B24" i="21" l="1" a="1"/>
  <c r="B24" i="21" s="1"/>
  <c r="F24" i="21"/>
  <c r="S24" i="21"/>
  <c r="T24" i="21"/>
  <c r="F9" i="4"/>
  <c r="W9" i="4"/>
  <c r="X9" i="4"/>
  <c r="R23" i="21"/>
  <c r="S23" i="21" s="1"/>
  <c r="O19" i="21"/>
  <c r="R25" i="21"/>
  <c r="T25" i="21" s="1"/>
  <c r="R31" i="21"/>
  <c r="S31" i="21" s="1"/>
  <c r="R33" i="21"/>
  <c r="F33" i="21" s="1"/>
  <c r="R34" i="19"/>
  <c r="S34" i="19" s="1"/>
  <c r="B33" i="21" a="1"/>
  <c r="B33" i="21" s="1"/>
  <c r="A31" i="21" a="1"/>
  <c r="A31" i="21" s="1"/>
  <c r="B31" i="21" a="1"/>
  <c r="B31" i="21" s="1"/>
  <c r="B25" i="21" a="1"/>
  <c r="B25" i="21" s="1"/>
  <c r="A23" i="21" a="1"/>
  <c r="A23" i="21" s="1"/>
  <c r="B23" i="21" a="1"/>
  <c r="B23" i="21" s="1"/>
  <c r="R24" i="19"/>
  <c r="F24" i="19" s="1"/>
  <c r="A34" i="19" a="1"/>
  <c r="A34" i="19" s="1"/>
  <c r="B34" i="19" a="1"/>
  <c r="B34" i="19" s="1"/>
  <c r="R32" i="19"/>
  <c r="T32" i="19" s="1"/>
  <c r="B32" i="19" a="1"/>
  <c r="B32" i="19" s="1"/>
  <c r="B24" i="19" a="1"/>
  <c r="B24" i="19" s="1"/>
  <c r="DE16" i="26"/>
  <c r="Q19" i="21"/>
  <c r="DE13" i="21"/>
  <c r="K22" i="19"/>
  <c r="J22" i="19" s="1"/>
  <c r="K20" i="19"/>
  <c r="J20" i="19" s="1"/>
  <c r="A20" i="19" s="1" a="1"/>
  <c r="A20" i="19" s="1"/>
  <c r="PZ8" i="26"/>
  <c r="PZ19" i="26"/>
  <c r="DD19" i="21"/>
  <c r="R19" i="21" s="1"/>
  <c r="K9" i="21"/>
  <c r="J9" i="21" s="1"/>
  <c r="PZ26" i="21"/>
  <c r="RC12" i="21"/>
  <c r="K13" i="21"/>
  <c r="J13" i="21" s="1"/>
  <c r="A13" i="21" s="1" a="1"/>
  <c r="A13" i="21" s="1"/>
  <c r="RC16" i="27"/>
  <c r="K14" i="27"/>
  <c r="J14" i="27" s="1"/>
  <c r="DE9" i="21"/>
  <c r="K12" i="21"/>
  <c r="J12" i="21" s="1"/>
  <c r="K18" i="21"/>
  <c r="J18" i="21" s="1"/>
  <c r="DE21" i="21"/>
  <c r="DE18" i="21"/>
  <c r="RF9" i="21"/>
  <c r="RF19" i="21"/>
  <c r="RC9" i="21"/>
  <c r="K21" i="21"/>
  <c r="J21" i="21" s="1"/>
  <c r="RC19" i="21"/>
  <c r="K19" i="21"/>
  <c r="J19" i="21" s="1"/>
  <c r="RF12" i="21"/>
  <c r="K27" i="19"/>
  <c r="J27" i="19" s="1"/>
  <c r="A27" i="19" s="1" a="1"/>
  <c r="A27" i="19" s="1"/>
  <c r="DE27" i="19"/>
  <c r="K15" i="19"/>
  <c r="J15" i="19" s="1"/>
  <c r="A15" i="19" s="1" a="1"/>
  <c r="A15" i="19" s="1"/>
  <c r="RC14" i="27"/>
  <c r="K16" i="27"/>
  <c r="J16" i="27" s="1"/>
  <c r="RC16" i="26"/>
  <c r="RC18" i="26"/>
  <c r="K16" i="26"/>
  <c r="J16" i="26" s="1"/>
  <c r="K18" i="26"/>
  <c r="J18" i="26" s="1"/>
  <c r="RC18" i="21"/>
  <c r="RC13" i="21"/>
  <c r="RF18" i="21"/>
  <c r="DD9" i="21"/>
  <c r="O9" i="21"/>
  <c r="RF21" i="21"/>
  <c r="DE12" i="21"/>
  <c r="RF13" i="21"/>
  <c r="DD12" i="21"/>
  <c r="O12" i="21"/>
  <c r="RC21" i="21"/>
  <c r="DD21" i="21"/>
  <c r="O21" i="21"/>
  <c r="O13" i="21"/>
  <c r="DD13" i="21"/>
  <c r="M12" i="21"/>
  <c r="M13" i="21"/>
  <c r="O18" i="21"/>
  <c r="DD18" i="21"/>
  <c r="M19" i="21"/>
  <c r="PZ10" i="21"/>
  <c r="PZ6" i="21"/>
  <c r="RC22" i="19"/>
  <c r="DE22" i="19"/>
  <c r="RF22" i="19"/>
  <c r="DE20" i="19"/>
  <c r="RC15" i="19"/>
  <c r="DD22" i="19"/>
  <c r="O22" i="19"/>
  <c r="M22" i="19"/>
  <c r="RC20" i="19"/>
  <c r="RC27" i="19"/>
  <c r="RF20" i="19"/>
  <c r="DD20" i="19"/>
  <c r="O20" i="19"/>
  <c r="RF15" i="19"/>
  <c r="DE15" i="19"/>
  <c r="DD15" i="19"/>
  <c r="O15" i="19"/>
  <c r="M15" i="19"/>
  <c r="PZ11" i="19"/>
  <c r="CZ33" i="19"/>
  <c r="RF27" i="19"/>
  <c r="DD27" i="19"/>
  <c r="O27" i="19"/>
  <c r="M27" i="19"/>
  <c r="PZ33" i="19"/>
  <c r="RF14" i="27"/>
  <c r="DE14" i="27"/>
  <c r="RF16" i="27"/>
  <c r="DE16" i="27"/>
  <c r="DD14" i="27"/>
  <c r="O14" i="27"/>
  <c r="M14" i="27"/>
  <c r="DD16" i="27"/>
  <c r="O16" i="27"/>
  <c r="RF16" i="26"/>
  <c r="R18" i="26"/>
  <c r="RF18" i="26"/>
  <c r="DD16" i="26"/>
  <c r="O16" i="26"/>
  <c r="M16" i="26"/>
  <c r="Q18" i="26"/>
  <c r="O18" i="26"/>
  <c r="CW13" i="4"/>
  <c r="DA13" i="4" s="1"/>
  <c r="CZ26" i="21"/>
  <c r="CZ6" i="21"/>
  <c r="CZ10" i="21"/>
  <c r="QY6" i="21"/>
  <c r="QY26" i="21"/>
  <c r="QY11" i="26"/>
  <c r="CZ16" i="19"/>
  <c r="CZ11" i="19"/>
  <c r="TN13" i="4"/>
  <c r="PZ16" i="19"/>
  <c r="QY33" i="19"/>
  <c r="CZ10" i="19"/>
  <c r="PZ18" i="27"/>
  <c r="CZ19" i="26"/>
  <c r="PZ10" i="19"/>
  <c r="CZ4" i="19"/>
  <c r="PZ4" i="19"/>
  <c r="QY16" i="19"/>
  <c r="RD33" i="19"/>
  <c r="PZ6" i="27"/>
  <c r="CZ6" i="27"/>
  <c r="CZ18" i="27"/>
  <c r="RB11" i="26"/>
  <c r="PZ11" i="26"/>
  <c r="CZ8" i="26"/>
  <c r="CZ11" i="26"/>
  <c r="QY8" i="26"/>
  <c r="RD11" i="26"/>
  <c r="SN8" i="22"/>
  <c r="SU8" i="22" s="1"/>
  <c r="TQ8" i="22"/>
  <c r="CW8" i="22"/>
  <c r="DA8" i="22" s="1"/>
  <c r="TN6" i="4"/>
  <c r="SN6" i="4"/>
  <c r="SU6" i="4" s="1"/>
  <c r="SN13" i="4"/>
  <c r="SU13" i="4" s="1"/>
  <c r="TQ13" i="4"/>
  <c r="CW6" i="4"/>
  <c r="DA6" i="4" s="1"/>
  <c r="QZ26" i="21"/>
  <c r="RD26" i="21"/>
  <c r="RB26" i="21"/>
  <c r="RB33" i="19"/>
  <c r="QY11" i="19"/>
  <c r="QZ6" i="27"/>
  <c r="RB18" i="27"/>
  <c r="QY18" i="27"/>
  <c r="QZ18" i="27"/>
  <c r="QY6" i="27"/>
  <c r="QY19" i="26"/>
  <c r="QZ11" i="26"/>
  <c r="TQ6" i="4"/>
  <c r="QC26" i="21"/>
  <c r="P26" i="21"/>
  <c r="Q26" i="21" s="1"/>
  <c r="DC26" i="21"/>
  <c r="RA26" i="21"/>
  <c r="I26" i="21"/>
  <c r="H26" i="21"/>
  <c r="N26" i="21"/>
  <c r="L26" i="21"/>
  <c r="RE26" i="21"/>
  <c r="RD10" i="21"/>
  <c r="QY10" i="21"/>
  <c r="QC10" i="21"/>
  <c r="RE10" i="21"/>
  <c r="QZ10" i="21"/>
  <c r="DC10" i="21"/>
  <c r="RA10" i="21"/>
  <c r="RB10" i="21"/>
  <c r="P10" i="21"/>
  <c r="DE10" i="21" s="1"/>
  <c r="I10" i="21"/>
  <c r="H10" i="21"/>
  <c r="N10" i="21"/>
  <c r="L10" i="21"/>
  <c r="RB6" i="21"/>
  <c r="QZ6" i="21"/>
  <c r="QC6" i="21"/>
  <c r="P6" i="21"/>
  <c r="Q6" i="21" s="1"/>
  <c r="DC6" i="21"/>
  <c r="RA6" i="21"/>
  <c r="RD6" i="21"/>
  <c r="I6" i="21"/>
  <c r="H6" i="21"/>
  <c r="N6" i="21"/>
  <c r="L6" i="21"/>
  <c r="RE6" i="21"/>
  <c r="QC33" i="19"/>
  <c r="QZ33" i="19"/>
  <c r="DC33" i="19"/>
  <c r="RA33" i="19"/>
  <c r="P33" i="19"/>
  <c r="Q33" i="19" s="1"/>
  <c r="I33" i="19"/>
  <c r="H33" i="19"/>
  <c r="N33" i="19"/>
  <c r="L33" i="19"/>
  <c r="RE33" i="19"/>
  <c r="QZ11" i="19"/>
  <c r="QZ16" i="19"/>
  <c r="QY10" i="19"/>
  <c r="RB11" i="19"/>
  <c r="QC11" i="19"/>
  <c r="P11" i="19"/>
  <c r="Q11" i="19" s="1"/>
  <c r="DC11" i="19"/>
  <c r="RA11" i="19"/>
  <c r="RD11" i="19"/>
  <c r="I11" i="19"/>
  <c r="H11" i="19"/>
  <c r="N11" i="19"/>
  <c r="L11" i="19"/>
  <c r="RE11" i="19"/>
  <c r="QZ10" i="19"/>
  <c r="RB16" i="19"/>
  <c r="QY4" i="19"/>
  <c r="QC16" i="19"/>
  <c r="P16" i="19"/>
  <c r="Q16" i="19" s="1"/>
  <c r="DC16" i="19"/>
  <c r="RA16" i="19"/>
  <c r="RD16" i="19"/>
  <c r="I16" i="19"/>
  <c r="H16" i="19"/>
  <c r="N16" i="19"/>
  <c r="L16" i="19"/>
  <c r="RE16" i="19"/>
  <c r="QZ4" i="19"/>
  <c r="RB10" i="19"/>
  <c r="QC10" i="19"/>
  <c r="DC10" i="19"/>
  <c r="P10" i="19"/>
  <c r="Q10" i="19" s="1"/>
  <c r="RA10" i="19"/>
  <c r="RD10" i="19"/>
  <c r="I10" i="19"/>
  <c r="H10" i="19"/>
  <c r="N10" i="19"/>
  <c r="L10" i="19"/>
  <c r="RE10" i="19"/>
  <c r="RB4" i="19"/>
  <c r="QC4" i="19"/>
  <c r="P4" i="19"/>
  <c r="Q4" i="19" s="1"/>
  <c r="DC4" i="19"/>
  <c r="RA4" i="19"/>
  <c r="RD4" i="19"/>
  <c r="I4" i="19"/>
  <c r="H4" i="19"/>
  <c r="N4" i="19"/>
  <c r="L4" i="19"/>
  <c r="RE4" i="19"/>
  <c r="QC18" i="27"/>
  <c r="P18" i="27"/>
  <c r="Q18" i="27" s="1"/>
  <c r="DC18" i="27"/>
  <c r="RA18" i="27"/>
  <c r="RD18" i="27"/>
  <c r="I18" i="27"/>
  <c r="H18" i="27"/>
  <c r="N18" i="27"/>
  <c r="L18" i="27"/>
  <c r="RE18" i="27"/>
  <c r="RB6" i="27"/>
  <c r="QC6" i="27"/>
  <c r="P6" i="27"/>
  <c r="Q6" i="27" s="1"/>
  <c r="DC6" i="27"/>
  <c r="RA6" i="27"/>
  <c r="RD6" i="27"/>
  <c r="I6" i="27"/>
  <c r="H6" i="27"/>
  <c r="N6" i="27"/>
  <c r="L6" i="27"/>
  <c r="RE6" i="27"/>
  <c r="QC11" i="26"/>
  <c r="DC11" i="26"/>
  <c r="RA11" i="26"/>
  <c r="P11" i="26"/>
  <c r="DE11" i="26" s="1"/>
  <c r="I11" i="26"/>
  <c r="H11" i="26"/>
  <c r="N11" i="26"/>
  <c r="L11" i="26"/>
  <c r="RE11" i="26"/>
  <c r="RB19" i="26"/>
  <c r="QZ8" i="26"/>
  <c r="QZ19" i="26"/>
  <c r="QC19" i="26"/>
  <c r="P19" i="26"/>
  <c r="Q19" i="26" s="1"/>
  <c r="RA19" i="26"/>
  <c r="L19" i="26"/>
  <c r="M19" i="26" s="1"/>
  <c r="RD19" i="26"/>
  <c r="I19" i="26"/>
  <c r="H19" i="26"/>
  <c r="N19" i="26"/>
  <c r="RE19" i="26"/>
  <c r="DC19" i="26"/>
  <c r="RB8" i="26"/>
  <c r="QC8" i="26"/>
  <c r="P8" i="26"/>
  <c r="Q8" i="26" s="1"/>
  <c r="DC8" i="26"/>
  <c r="RA8" i="26"/>
  <c r="RD8" i="26"/>
  <c r="I8" i="26"/>
  <c r="H8" i="26"/>
  <c r="N8" i="26"/>
  <c r="L8" i="26"/>
  <c r="RE8" i="26"/>
  <c r="TN8" i="22"/>
  <c r="TU8" i="22"/>
  <c r="N8" i="22"/>
  <c r="O8" i="22" s="1"/>
  <c r="H8" i="22"/>
  <c r="K8" i="22"/>
  <c r="I8" i="22"/>
  <c r="T8" i="22"/>
  <c r="U8" i="22" s="1"/>
  <c r="R8" i="22"/>
  <c r="S8" i="22" s="1"/>
  <c r="P8" i="22"/>
  <c r="L8" i="22"/>
  <c r="N13" i="4"/>
  <c r="O13" i="4" s="1"/>
  <c r="TU13" i="4"/>
  <c r="R13" i="4"/>
  <c r="S13" i="4" s="1"/>
  <c r="H13" i="4"/>
  <c r="K13" i="4"/>
  <c r="T13" i="4"/>
  <c r="U13" i="4" s="1"/>
  <c r="P13" i="4"/>
  <c r="L13" i="4"/>
  <c r="I13" i="4"/>
  <c r="N6" i="4"/>
  <c r="O6" i="4" s="1"/>
  <c r="TU6" i="4"/>
  <c r="R6" i="4"/>
  <c r="S6" i="4" s="1"/>
  <c r="I6" i="4"/>
  <c r="H6" i="4"/>
  <c r="T6" i="4"/>
  <c r="U6" i="4" s="1"/>
  <c r="P6" i="4"/>
  <c r="K6" i="4"/>
  <c r="L6" i="4"/>
  <c r="T23" i="21" l="1"/>
  <c r="F23" i="21"/>
  <c r="F31" i="21"/>
  <c r="S25" i="21"/>
  <c r="F25" i="21"/>
  <c r="T31" i="21"/>
  <c r="T34" i="19"/>
  <c r="F34" i="19"/>
  <c r="F32" i="19"/>
  <c r="T33" i="21"/>
  <c r="S33" i="21"/>
  <c r="S32" i="19"/>
  <c r="S24" i="19"/>
  <c r="T24" i="19"/>
  <c r="T19" i="21"/>
  <c r="S19" i="21"/>
  <c r="S18" i="26"/>
  <c r="T18" i="26"/>
  <c r="R16" i="26"/>
  <c r="F16" i="26" s="1"/>
  <c r="R9" i="21"/>
  <c r="R12" i="21"/>
  <c r="R18" i="21"/>
  <c r="R21" i="21"/>
  <c r="A19" i="21" a="1"/>
  <c r="A19" i="21" s="1"/>
  <c r="B19" i="21" a="1"/>
  <c r="B19" i="21" s="1"/>
  <c r="F19" i="21"/>
  <c r="R14" i="27"/>
  <c r="K26" i="21"/>
  <c r="J26" i="21" s="1"/>
  <c r="B26" i="21" s="1" a="1"/>
  <c r="B26" i="21" s="1"/>
  <c r="B12" i="21" a="1"/>
  <c r="B12" i="21" s="1"/>
  <c r="A12" i="21" a="1"/>
  <c r="A12" i="21" s="1"/>
  <c r="B13" i="21" a="1"/>
  <c r="B13" i="21" s="1"/>
  <c r="R13" i="21"/>
  <c r="B21" i="21" a="1"/>
  <c r="B21" i="21" s="1"/>
  <c r="A21" i="21" a="1"/>
  <c r="A21" i="21" s="1"/>
  <c r="A18" i="21" a="1"/>
  <c r="A18" i="21" s="1"/>
  <c r="B18" i="21" a="1"/>
  <c r="B18" i="21" s="1"/>
  <c r="K6" i="21"/>
  <c r="J6" i="21" s="1"/>
  <c r="R27" i="19"/>
  <c r="R22" i="19"/>
  <c r="A22" i="19" a="1"/>
  <c r="A22" i="19" s="1"/>
  <c r="B22" i="19" a="1"/>
  <c r="B22" i="19" s="1"/>
  <c r="B20" i="19" a="1"/>
  <c r="B20" i="19" s="1"/>
  <c r="R20" i="19"/>
  <c r="R15" i="19"/>
  <c r="B15" i="19" a="1"/>
  <c r="B15" i="19" s="1"/>
  <c r="B27" i="19" a="1"/>
  <c r="B27" i="19" s="1"/>
  <c r="R16" i="27"/>
  <c r="A14" i="27" a="1"/>
  <c r="A14" i="27" s="1"/>
  <c r="B14" i="27" a="1"/>
  <c r="B14" i="27" s="1"/>
  <c r="A16" i="27" a="1"/>
  <c r="A16" i="27" s="1"/>
  <c r="B16" i="27" a="1"/>
  <c r="B16" i="27" s="1"/>
  <c r="F18" i="26"/>
  <c r="K10" i="21"/>
  <c r="J10" i="21" s="1"/>
  <c r="Q10" i="21"/>
  <c r="TR13" i="4"/>
  <c r="TV13" i="4" s="1"/>
  <c r="RC26" i="21"/>
  <c r="K11" i="19"/>
  <c r="J11" i="19" s="1"/>
  <c r="RC6" i="27"/>
  <c r="K18" i="27"/>
  <c r="J18" i="27" s="1"/>
  <c r="TR6" i="4"/>
  <c r="TV6" i="4" s="1"/>
  <c r="K16" i="19"/>
  <c r="J16" i="19" s="1"/>
  <c r="RC10" i="19"/>
  <c r="K33" i="19"/>
  <c r="J33" i="19" s="1"/>
  <c r="RC18" i="27"/>
  <c r="K6" i="27"/>
  <c r="J6" i="27" s="1"/>
  <c r="K11" i="26"/>
  <c r="J11" i="26" s="1"/>
  <c r="DE19" i="26"/>
  <c r="Q11" i="26"/>
  <c r="TR8" i="22"/>
  <c r="TV8" i="22" s="1"/>
  <c r="DE26" i="21"/>
  <c r="RF10" i="21"/>
  <c r="RC33" i="19"/>
  <c r="RC11" i="19"/>
  <c r="DE33" i="19"/>
  <c r="RF33" i="19"/>
  <c r="RC16" i="19"/>
  <c r="DE18" i="27"/>
  <c r="RC11" i="26"/>
  <c r="RF11" i="26"/>
  <c r="K19" i="26"/>
  <c r="J19" i="26" s="1"/>
  <c r="RF26" i="21"/>
  <c r="DD26" i="21"/>
  <c r="O26" i="21"/>
  <c r="M26" i="21"/>
  <c r="RC10" i="21"/>
  <c r="DD10" i="21"/>
  <c r="R10" i="21" s="1"/>
  <c r="O10" i="21"/>
  <c r="M10" i="21"/>
  <c r="DE6" i="21"/>
  <c r="RC6" i="21"/>
  <c r="RF6" i="21"/>
  <c r="DD6" i="21"/>
  <c r="O6" i="21"/>
  <c r="M6" i="21"/>
  <c r="DD33" i="19"/>
  <c r="O33" i="19"/>
  <c r="M33" i="19"/>
  <c r="DE16" i="19"/>
  <c r="DE10" i="19"/>
  <c r="DE11" i="19"/>
  <c r="RF11" i="19"/>
  <c r="DD11" i="19"/>
  <c r="O11" i="19"/>
  <c r="M11" i="19"/>
  <c r="RC4" i="19"/>
  <c r="RF16" i="19"/>
  <c r="K10" i="19"/>
  <c r="J10" i="19" s="1"/>
  <c r="DD16" i="19"/>
  <c r="O16" i="19"/>
  <c r="M16" i="19"/>
  <c r="K4" i="19"/>
  <c r="J4" i="19" s="1"/>
  <c r="RF10" i="19"/>
  <c r="DD10" i="19"/>
  <c r="O10" i="19"/>
  <c r="M10" i="19"/>
  <c r="DE4" i="19"/>
  <c r="RF4" i="19"/>
  <c r="DD4" i="19"/>
  <c r="O4" i="19"/>
  <c r="M4" i="19"/>
  <c r="RF18" i="27"/>
  <c r="DD18" i="27"/>
  <c r="O18" i="27"/>
  <c r="M18" i="27"/>
  <c r="DE6" i="27"/>
  <c r="RF6" i="27"/>
  <c r="DD6" i="27"/>
  <c r="O6" i="27"/>
  <c r="M6" i="27"/>
  <c r="DD11" i="26"/>
  <c r="O11" i="26"/>
  <c r="M11" i="26"/>
  <c r="RC19" i="26"/>
  <c r="RC8" i="26"/>
  <c r="RF19" i="26"/>
  <c r="DD19" i="26"/>
  <c r="O19" i="26"/>
  <c r="RF8" i="26"/>
  <c r="DE8" i="26"/>
  <c r="DD8" i="26"/>
  <c r="O8" i="26"/>
  <c r="M8" i="26"/>
  <c r="K8" i="26"/>
  <c r="J8" i="26" s="1"/>
  <c r="J8" i="22"/>
  <c r="B8" i="22" s="1" a="1"/>
  <c r="B8" i="22" s="1"/>
  <c r="M8" i="22"/>
  <c r="Q8" i="22"/>
  <c r="DC8" i="22"/>
  <c r="DB8" i="22"/>
  <c r="J13" i="4"/>
  <c r="A13" i="4" s="1" a="1"/>
  <c r="A13" i="4" s="1"/>
  <c r="M13" i="4"/>
  <c r="Q13" i="4"/>
  <c r="DC13" i="4"/>
  <c r="DB13" i="4"/>
  <c r="M6" i="4"/>
  <c r="J6" i="4"/>
  <c r="Q6" i="4"/>
  <c r="DC6" i="4"/>
  <c r="DB6" i="4"/>
  <c r="T9" i="21" l="1"/>
  <c r="S9" i="21"/>
  <c r="F13" i="21"/>
  <c r="S13" i="21"/>
  <c r="T13" i="21"/>
  <c r="S18" i="21"/>
  <c r="T18" i="21"/>
  <c r="S21" i="21"/>
  <c r="T21" i="21"/>
  <c r="S12" i="21"/>
  <c r="T12" i="21"/>
  <c r="F21" i="21"/>
  <c r="T10" i="21"/>
  <c r="S10" i="21"/>
  <c r="F9" i="21"/>
  <c r="F18" i="21"/>
  <c r="T22" i="19"/>
  <c r="S22" i="19"/>
  <c r="S27" i="19"/>
  <c r="T27" i="19"/>
  <c r="F15" i="19"/>
  <c r="S15" i="19"/>
  <c r="T15" i="19"/>
  <c r="S20" i="19"/>
  <c r="T20" i="19"/>
  <c r="S14" i="27"/>
  <c r="T14" i="27"/>
  <c r="F14" i="27"/>
  <c r="T16" i="27"/>
  <c r="S16" i="27"/>
  <c r="S16" i="26"/>
  <c r="T16" i="26"/>
  <c r="F12" i="21"/>
  <c r="F22" i="19"/>
  <c r="F27" i="19"/>
  <c r="F16" i="27"/>
  <c r="F20" i="19"/>
  <c r="A26" i="21" a="1"/>
  <c r="A26" i="21" s="1"/>
  <c r="R26" i="21"/>
  <c r="R33" i="19"/>
  <c r="R18" i="27"/>
  <c r="R11" i="26"/>
  <c r="R8" i="26"/>
  <c r="R6" i="21"/>
  <c r="R16" i="19"/>
  <c r="R6" i="27"/>
  <c r="V8" i="22"/>
  <c r="X8" i="22" s="1"/>
  <c r="V6" i="4"/>
  <c r="W6" i="4" s="1"/>
  <c r="F10" i="21"/>
  <c r="R11" i="19"/>
  <c r="R10" i="19"/>
  <c r="R4" i="19"/>
  <c r="R19" i="26"/>
  <c r="A8" i="22" a="1"/>
  <c r="A8" i="22" s="1"/>
  <c r="V13" i="4"/>
  <c r="X13" i="4" s="1"/>
  <c r="B13" i="4" a="1"/>
  <c r="B13" i="4" s="1"/>
  <c r="W13" i="4" l="1"/>
  <c r="T26" i="21"/>
  <c r="S26" i="21"/>
  <c r="F6" i="21"/>
  <c r="S6" i="21"/>
  <c r="T6" i="21"/>
  <c r="F4" i="19"/>
  <c r="S4" i="19"/>
  <c r="T4" i="19"/>
  <c r="S33" i="19"/>
  <c r="T33" i="19"/>
  <c r="S10" i="19"/>
  <c r="T10" i="19"/>
  <c r="S11" i="19"/>
  <c r="T11" i="19"/>
  <c r="T16" i="19"/>
  <c r="S16" i="19"/>
  <c r="S6" i="27"/>
  <c r="T6" i="27"/>
  <c r="S18" i="27"/>
  <c r="T18" i="27"/>
  <c r="T8" i="26"/>
  <c r="S8" i="26"/>
  <c r="S11" i="26"/>
  <c r="T11" i="26"/>
  <c r="S19" i="26"/>
  <c r="T19" i="26"/>
  <c r="F13" i="4"/>
  <c r="F18" i="27"/>
  <c r="F33" i="19"/>
  <c r="F11" i="26"/>
  <c r="F6" i="4"/>
  <c r="F26" i="21"/>
  <c r="F8" i="22"/>
  <c r="F16" i="19"/>
  <c r="F11" i="19"/>
  <c r="F8" i="26"/>
  <c r="W8" i="22"/>
  <c r="F6" i="27"/>
  <c r="X6" i="4"/>
  <c r="F19" i="26"/>
  <c r="F10" i="19"/>
  <c r="CV10" i="27" l="1"/>
  <c r="CW10" i="27"/>
  <c r="CX10" i="27"/>
  <c r="CY10" i="27"/>
  <c r="DA10" i="27"/>
  <c r="DB10" i="27"/>
  <c r="PV10" i="27"/>
  <c r="PW10" i="27"/>
  <c r="PX10" i="27"/>
  <c r="PY10" i="27"/>
  <c r="QA10" i="27"/>
  <c r="QB10" i="27"/>
  <c r="QD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CV16" i="21"/>
  <c r="CW16" i="21"/>
  <c r="CX16" i="21"/>
  <c r="CY16" i="21"/>
  <c r="DA16" i="21"/>
  <c r="DB16" i="21"/>
  <c r="PV16" i="21"/>
  <c r="PW16" i="21"/>
  <c r="PX16" i="21"/>
  <c r="PY16" i="21"/>
  <c r="QA16" i="21"/>
  <c r="QB16" i="21"/>
  <c r="QD16" i="21"/>
  <c r="QE16" i="21"/>
  <c r="QF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CV29" i="21"/>
  <c r="CW29" i="21"/>
  <c r="CX29" i="21"/>
  <c r="CY29" i="21"/>
  <c r="DA29" i="21"/>
  <c r="DB29" i="21"/>
  <c r="PV29" i="21"/>
  <c r="PW29" i="21"/>
  <c r="PX29" i="21"/>
  <c r="PY29" i="21"/>
  <c r="QA29" i="21"/>
  <c r="QB29" i="21"/>
  <c r="QD29" i="21"/>
  <c r="QE29" i="21"/>
  <c r="QF29" i="21"/>
  <c r="QG29" i="21"/>
  <c r="QH29" i="21"/>
  <c r="QI29" i="21"/>
  <c r="QJ29" i="21"/>
  <c r="QK29" i="21"/>
  <c r="QL29" i="21"/>
  <c r="QM29" i="21"/>
  <c r="QN29" i="21"/>
  <c r="QO29" i="21"/>
  <c r="QP29" i="21"/>
  <c r="QQ29" i="21"/>
  <c r="QR29" i="21"/>
  <c r="QS29" i="21"/>
  <c r="QT29" i="21"/>
  <c r="QU29" i="21"/>
  <c r="QV29" i="21"/>
  <c r="QW29" i="21"/>
  <c r="CV30" i="21"/>
  <c r="CW30" i="21"/>
  <c r="CX30" i="21"/>
  <c r="CY30" i="21"/>
  <c r="DA30" i="21"/>
  <c r="DB30" i="21"/>
  <c r="PV30" i="21"/>
  <c r="PW30" i="21"/>
  <c r="PX30" i="21"/>
  <c r="PY30" i="21"/>
  <c r="QA30" i="21"/>
  <c r="QB30" i="21"/>
  <c r="QD30" i="21"/>
  <c r="QE30" i="21"/>
  <c r="QF30" i="21"/>
  <c r="QG30" i="21"/>
  <c r="QH30" i="21"/>
  <c r="QI30" i="21"/>
  <c r="QJ30" i="21"/>
  <c r="QK30" i="21"/>
  <c r="QL30" i="21"/>
  <c r="QM30" i="21"/>
  <c r="QN30" i="21"/>
  <c r="QO30" i="21"/>
  <c r="QP30" i="21"/>
  <c r="QQ30" i="21"/>
  <c r="QR30" i="21"/>
  <c r="QS30" i="21"/>
  <c r="QT30" i="21"/>
  <c r="QU30" i="21"/>
  <c r="QV30" i="21"/>
  <c r="QW30" i="21"/>
  <c r="CV28" i="21"/>
  <c r="CW28" i="21"/>
  <c r="CX28" i="21"/>
  <c r="CY28" i="21"/>
  <c r="DA28" i="21"/>
  <c r="DB28" i="21"/>
  <c r="PV28" i="21"/>
  <c r="PW28" i="21"/>
  <c r="PX28" i="21"/>
  <c r="PY28" i="21"/>
  <c r="QA28" i="21"/>
  <c r="QB28" i="21"/>
  <c r="QD28" i="21"/>
  <c r="QE28" i="21"/>
  <c r="QF28" i="21"/>
  <c r="QG28" i="21"/>
  <c r="QH28" i="21"/>
  <c r="QI28" i="21"/>
  <c r="QJ28" i="21"/>
  <c r="QK28" i="21"/>
  <c r="QL28" i="21"/>
  <c r="QM28" i="21"/>
  <c r="QN28" i="21"/>
  <c r="QO28" i="21"/>
  <c r="QP28" i="21"/>
  <c r="QQ28" i="21"/>
  <c r="QR28" i="21"/>
  <c r="QS28" i="21"/>
  <c r="QT28" i="21"/>
  <c r="QU28" i="21"/>
  <c r="QV28" i="21"/>
  <c r="QW28" i="21"/>
  <c r="CV15" i="21"/>
  <c r="CW15" i="21"/>
  <c r="CX15" i="21"/>
  <c r="CY15" i="21"/>
  <c r="DA15" i="21"/>
  <c r="DB15" i="21"/>
  <c r="PV15" i="21"/>
  <c r="PW15" i="21"/>
  <c r="PX15" i="21"/>
  <c r="PY15" i="21"/>
  <c r="QA15" i="21"/>
  <c r="QB15" i="21"/>
  <c r="QD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CV30" i="19"/>
  <c r="CW30" i="19"/>
  <c r="CX30" i="19"/>
  <c r="CY30" i="19"/>
  <c r="DA30" i="19"/>
  <c r="DB30" i="19"/>
  <c r="PV30" i="19"/>
  <c r="PW30" i="19"/>
  <c r="PX30" i="19"/>
  <c r="PY30" i="19"/>
  <c r="QA30" i="19"/>
  <c r="QB30" i="19"/>
  <c r="QD30" i="19"/>
  <c r="QE30" i="19"/>
  <c r="QF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CV23" i="19"/>
  <c r="CW23" i="19"/>
  <c r="CX23" i="19"/>
  <c r="CY23" i="19"/>
  <c r="DA23" i="19"/>
  <c r="DB23" i="19"/>
  <c r="PV23" i="19"/>
  <c r="PW23" i="19"/>
  <c r="PX23" i="19"/>
  <c r="PY23" i="19"/>
  <c r="QA23" i="19"/>
  <c r="QB23" i="19"/>
  <c r="QD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CQ8" i="4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P10" i="27" l="1"/>
  <c r="Q10" i="27" s="1"/>
  <c r="P16" i="21"/>
  <c r="Q16" i="21" s="1"/>
  <c r="DC10" i="27"/>
  <c r="PZ10" i="27"/>
  <c r="RD10" i="27"/>
  <c r="QY10" i="27"/>
  <c r="QC10" i="27"/>
  <c r="RB10" i="27"/>
  <c r="CZ10" i="27"/>
  <c r="RA10" i="27"/>
  <c r="RE10" i="27"/>
  <c r="QZ10" i="27"/>
  <c r="H10" i="27"/>
  <c r="N10" i="27"/>
  <c r="I10" i="27"/>
  <c r="L10" i="27"/>
  <c r="PZ16" i="21"/>
  <c r="QC16" i="21"/>
  <c r="RD16" i="21"/>
  <c r="RB16" i="21"/>
  <c r="CZ16" i="21"/>
  <c r="QZ16" i="21"/>
  <c r="QY16" i="21"/>
  <c r="RA16" i="21"/>
  <c r="RE16" i="21"/>
  <c r="I16" i="21"/>
  <c r="H16" i="21"/>
  <c r="DC16" i="21"/>
  <c r="N16" i="21"/>
  <c r="L16" i="21"/>
  <c r="PZ29" i="21"/>
  <c r="QC29" i="21"/>
  <c r="RD28" i="21"/>
  <c r="N30" i="21"/>
  <c r="QY29" i="21"/>
  <c r="RD23" i="19"/>
  <c r="QY23" i="19"/>
  <c r="PZ23" i="19"/>
  <c r="P30" i="19"/>
  <c r="Q30" i="19" s="1"/>
  <c r="QY28" i="21"/>
  <c r="PZ28" i="21"/>
  <c r="QC30" i="21"/>
  <c r="PZ15" i="21"/>
  <c r="RD29" i="21"/>
  <c r="DC30" i="21"/>
  <c r="CZ29" i="21"/>
  <c r="RB29" i="21"/>
  <c r="RE29" i="21"/>
  <c r="P29" i="21"/>
  <c r="Q29" i="21" s="1"/>
  <c r="RA29" i="21"/>
  <c r="QZ29" i="21"/>
  <c r="I29" i="21"/>
  <c r="DC29" i="21"/>
  <c r="N29" i="21"/>
  <c r="L29" i="21"/>
  <c r="H29" i="21"/>
  <c r="P30" i="21"/>
  <c r="Q30" i="21" s="1"/>
  <c r="QY30" i="21"/>
  <c r="PZ30" i="21"/>
  <c r="DC28" i="21"/>
  <c r="P28" i="21"/>
  <c r="Q28" i="21" s="1"/>
  <c r="CZ30" i="21"/>
  <c r="RD30" i="21"/>
  <c r="RB30" i="21"/>
  <c r="RA30" i="21"/>
  <c r="QZ30" i="21"/>
  <c r="RE30" i="21"/>
  <c r="H30" i="21"/>
  <c r="I30" i="21"/>
  <c r="L30" i="21"/>
  <c r="CZ28" i="21"/>
  <c r="N28" i="21"/>
  <c r="RA28" i="21"/>
  <c r="QZ28" i="21"/>
  <c r="RE28" i="21"/>
  <c r="H28" i="21"/>
  <c r="L28" i="21"/>
  <c r="M28" i="21" s="1"/>
  <c r="RB28" i="21"/>
  <c r="QC28" i="21"/>
  <c r="I28" i="21"/>
  <c r="P15" i="21"/>
  <c r="Q15" i="21" s="1"/>
  <c r="QC15" i="21"/>
  <c r="RA15" i="21"/>
  <c r="CZ15" i="21"/>
  <c r="QZ15" i="21"/>
  <c r="QY15" i="21"/>
  <c r="RB15" i="21"/>
  <c r="RD15" i="21"/>
  <c r="RE15" i="21"/>
  <c r="H15" i="21"/>
  <c r="I15" i="21"/>
  <c r="DC15" i="21"/>
  <c r="N15" i="21"/>
  <c r="L15" i="21"/>
  <c r="DC30" i="19"/>
  <c r="DC23" i="19"/>
  <c r="RA30" i="19"/>
  <c r="QY30" i="19"/>
  <c r="PZ30" i="19"/>
  <c r="CZ30" i="19"/>
  <c r="RD30" i="19"/>
  <c r="N30" i="19"/>
  <c r="QZ30" i="19"/>
  <c r="L30" i="19"/>
  <c r="M30" i="19" s="1"/>
  <c r="H30" i="19"/>
  <c r="RB30" i="19"/>
  <c r="QC30" i="19"/>
  <c r="I30" i="19"/>
  <c r="RE30" i="19"/>
  <c r="P23" i="19"/>
  <c r="Q23" i="19" s="1"/>
  <c r="QC23" i="19"/>
  <c r="CZ23" i="19"/>
  <c r="H23" i="19"/>
  <c r="RB23" i="19"/>
  <c r="RA23" i="19"/>
  <c r="QZ23" i="19"/>
  <c r="RE23" i="19"/>
  <c r="N23" i="19"/>
  <c r="I23" i="19"/>
  <c r="L23" i="19"/>
  <c r="CW8" i="4"/>
  <c r="DA8" i="4" s="1"/>
  <c r="SN8" i="4"/>
  <c r="SU8" i="4" s="1"/>
  <c r="TU8" i="4"/>
  <c r="TQ8" i="4"/>
  <c r="TN8" i="4"/>
  <c r="L8" i="4"/>
  <c r="M8" i="4" s="1"/>
  <c r="K8" i="4"/>
  <c r="P8" i="4"/>
  <c r="Q8" i="4" s="1"/>
  <c r="R8" i="4"/>
  <c r="S8" i="4" s="1"/>
  <c r="I8" i="4"/>
  <c r="H8" i="4"/>
  <c r="N8" i="4"/>
  <c r="T8" i="4"/>
  <c r="U8" i="4" s="1"/>
  <c r="CV14" i="21"/>
  <c r="CW14" i="21"/>
  <c r="CX14" i="21"/>
  <c r="CY14" i="21"/>
  <c r="DA14" i="21"/>
  <c r="DB14" i="21"/>
  <c r="PV14" i="21"/>
  <c r="PW14" i="21"/>
  <c r="PX14" i="21"/>
  <c r="PY14" i="21"/>
  <c r="QA14" i="21"/>
  <c r="QB14" i="21"/>
  <c r="QD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CV22" i="21"/>
  <c r="CW22" i="21"/>
  <c r="CX22" i="21"/>
  <c r="CY22" i="21"/>
  <c r="DA22" i="21"/>
  <c r="DB22" i="21"/>
  <c r="PV22" i="21"/>
  <c r="PW22" i="21"/>
  <c r="PX22" i="21"/>
  <c r="PY22" i="21"/>
  <c r="QA22" i="21"/>
  <c r="QB22" i="21"/>
  <c r="QD22" i="21"/>
  <c r="QE22" i="21"/>
  <c r="QF22" i="21"/>
  <c r="QG22" i="21"/>
  <c r="QH22" i="21"/>
  <c r="QI22" i="21"/>
  <c r="QJ22" i="21"/>
  <c r="QK22" i="21"/>
  <c r="QL22" i="21"/>
  <c r="QM22" i="21"/>
  <c r="QN22" i="21"/>
  <c r="QO22" i="21"/>
  <c r="QP22" i="21"/>
  <c r="QQ22" i="21"/>
  <c r="QR22" i="21"/>
  <c r="QS22" i="21"/>
  <c r="QT22" i="21"/>
  <c r="QU22" i="21"/>
  <c r="QV22" i="21"/>
  <c r="QW22" i="21"/>
  <c r="CV20" i="21"/>
  <c r="CW20" i="21"/>
  <c r="CX20" i="21"/>
  <c r="CY20" i="21"/>
  <c r="DA20" i="21"/>
  <c r="DB20" i="21"/>
  <c r="PV20" i="21"/>
  <c r="PW20" i="21"/>
  <c r="PX20" i="21"/>
  <c r="PY20" i="21"/>
  <c r="QA20" i="21"/>
  <c r="QB20" i="21"/>
  <c r="QD20" i="21"/>
  <c r="QE20" i="21"/>
  <c r="QF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CV17" i="21"/>
  <c r="CW17" i="21"/>
  <c r="CX17" i="21"/>
  <c r="CY17" i="21"/>
  <c r="DA17" i="21"/>
  <c r="DB17" i="21"/>
  <c r="PV17" i="21"/>
  <c r="PW17" i="21"/>
  <c r="PX17" i="21"/>
  <c r="PY17" i="21"/>
  <c r="QA17" i="21"/>
  <c r="QB17" i="21"/>
  <c r="QD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CV32" i="21"/>
  <c r="CW32" i="21"/>
  <c r="CX32" i="21"/>
  <c r="CY32" i="21"/>
  <c r="DA32" i="21"/>
  <c r="DB32" i="21"/>
  <c r="PV32" i="21"/>
  <c r="PW32" i="21"/>
  <c r="PX32" i="21"/>
  <c r="PY32" i="21"/>
  <c r="QA32" i="21"/>
  <c r="QB32" i="21"/>
  <c r="QD32" i="21"/>
  <c r="QE32" i="21"/>
  <c r="QF32" i="21"/>
  <c r="QG32" i="21"/>
  <c r="QH32" i="21"/>
  <c r="QI32" i="21"/>
  <c r="QJ32" i="21"/>
  <c r="QK32" i="21"/>
  <c r="QL32" i="21"/>
  <c r="QM32" i="21"/>
  <c r="QN32" i="21"/>
  <c r="QO32" i="21"/>
  <c r="QP32" i="21"/>
  <c r="QQ32" i="21"/>
  <c r="QR32" i="21"/>
  <c r="QS32" i="21"/>
  <c r="QT32" i="21"/>
  <c r="QU32" i="21"/>
  <c r="QV32" i="21"/>
  <c r="QW32" i="21"/>
  <c r="CV17" i="19"/>
  <c r="CW17" i="19"/>
  <c r="CX17" i="19"/>
  <c r="CY17" i="19"/>
  <c r="DA17" i="19"/>
  <c r="DB17" i="19"/>
  <c r="PV17" i="19"/>
  <c r="PW17" i="19"/>
  <c r="PX17" i="19"/>
  <c r="PY17" i="19"/>
  <c r="QA17" i="19"/>
  <c r="QB17" i="19"/>
  <c r="QD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CV15" i="27"/>
  <c r="CW15" i="27"/>
  <c r="CX15" i="27"/>
  <c r="CY15" i="27"/>
  <c r="DA15" i="27"/>
  <c r="DB15" i="27"/>
  <c r="PV15" i="27"/>
  <c r="PW15" i="27"/>
  <c r="PX15" i="27"/>
  <c r="PY15" i="27"/>
  <c r="QA15" i="27"/>
  <c r="QB15" i="27"/>
  <c r="QD15" i="27"/>
  <c r="QE15" i="27"/>
  <c r="QF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CV7" i="27"/>
  <c r="CW7" i="27"/>
  <c r="CX7" i="27"/>
  <c r="CY7" i="27"/>
  <c r="DA7" i="27"/>
  <c r="DB7" i="27"/>
  <c r="PV7" i="27"/>
  <c r="PW7" i="27"/>
  <c r="PX7" i="27"/>
  <c r="PY7" i="27"/>
  <c r="QA7" i="27"/>
  <c r="QB7" i="27"/>
  <c r="QD7" i="27"/>
  <c r="QE7" i="27"/>
  <c r="QF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CV11" i="27"/>
  <c r="CW11" i="27"/>
  <c r="CX11" i="27"/>
  <c r="CY11" i="27"/>
  <c r="DA11" i="27"/>
  <c r="DB11" i="27"/>
  <c r="PV11" i="27"/>
  <c r="PW11" i="27"/>
  <c r="PX11" i="27"/>
  <c r="PY11" i="27"/>
  <c r="QA11" i="27"/>
  <c r="QB11" i="27"/>
  <c r="QD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CV13" i="26"/>
  <c r="CW13" i="26"/>
  <c r="CX13" i="26"/>
  <c r="CY13" i="26"/>
  <c r="DA13" i="26"/>
  <c r="DB13" i="26"/>
  <c r="PV13" i="26"/>
  <c r="PW13" i="26"/>
  <c r="PX13" i="26"/>
  <c r="PY13" i="26"/>
  <c r="QA13" i="26"/>
  <c r="QB13" i="26"/>
  <c r="QD13" i="26"/>
  <c r="QE13" i="26"/>
  <c r="QF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CV17" i="26"/>
  <c r="CW17" i="26"/>
  <c r="CX17" i="26"/>
  <c r="CY17" i="26"/>
  <c r="DA17" i="26"/>
  <c r="DB17" i="26"/>
  <c r="PV17" i="26"/>
  <c r="PW17" i="26"/>
  <c r="PX17" i="26"/>
  <c r="PY17" i="26"/>
  <c r="QA17" i="26"/>
  <c r="QB17" i="26"/>
  <c r="QD17" i="26"/>
  <c r="QE17" i="26"/>
  <c r="QF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CV15" i="26"/>
  <c r="CW15" i="26"/>
  <c r="CX15" i="26"/>
  <c r="CY15" i="26"/>
  <c r="DA15" i="26"/>
  <c r="DB15" i="26"/>
  <c r="PV15" i="26"/>
  <c r="PW15" i="26"/>
  <c r="PX15" i="26"/>
  <c r="PY15" i="26"/>
  <c r="QA15" i="26"/>
  <c r="QB15" i="26"/>
  <c r="QD15" i="26"/>
  <c r="QE15" i="26"/>
  <c r="QF15" i="26"/>
  <c r="QG15" i="26"/>
  <c r="QH15" i="26"/>
  <c r="QI15" i="26"/>
  <c r="QJ15" i="26"/>
  <c r="QK15" i="26"/>
  <c r="QL15" i="26"/>
  <c r="QM15" i="26"/>
  <c r="QN15" i="26"/>
  <c r="QO15" i="26"/>
  <c r="QP15" i="26"/>
  <c r="QQ15" i="26"/>
  <c r="QR15" i="26"/>
  <c r="QS15" i="26"/>
  <c r="QT15" i="26"/>
  <c r="QU15" i="26"/>
  <c r="QV15" i="26"/>
  <c r="QW15" i="26"/>
  <c r="CV14" i="26"/>
  <c r="CW14" i="26"/>
  <c r="CX14" i="26"/>
  <c r="CY14" i="26"/>
  <c r="DA14" i="26"/>
  <c r="DB14" i="26"/>
  <c r="PV14" i="26"/>
  <c r="PW14" i="26"/>
  <c r="PX14" i="26"/>
  <c r="PY14" i="26"/>
  <c r="QA14" i="26"/>
  <c r="QB14" i="26"/>
  <c r="QD14" i="26"/>
  <c r="QE14" i="26"/>
  <c r="QF14" i="26"/>
  <c r="QG14" i="26"/>
  <c r="QH14" i="26"/>
  <c r="QI14" i="26"/>
  <c r="QJ14" i="26"/>
  <c r="QK14" i="26"/>
  <c r="QL14" i="26"/>
  <c r="QM14" i="26"/>
  <c r="QN14" i="26"/>
  <c r="QO14" i="26"/>
  <c r="QP14" i="26"/>
  <c r="QQ14" i="26"/>
  <c r="QR14" i="26"/>
  <c r="QS14" i="26"/>
  <c r="QT14" i="26"/>
  <c r="QU14" i="26"/>
  <c r="QV14" i="26"/>
  <c r="QW14" i="26"/>
  <c r="CQ12" i="4"/>
  <c r="CR12" i="4"/>
  <c r="CS12" i="4"/>
  <c r="CT12" i="4"/>
  <c r="CU12" i="4"/>
  <c r="CV12" i="4"/>
  <c r="CX12" i="4"/>
  <c r="CY12" i="4"/>
  <c r="CZ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CQ16" i="4"/>
  <c r="CR16" i="4"/>
  <c r="CS16" i="4"/>
  <c r="CT16" i="4"/>
  <c r="CU16" i="4"/>
  <c r="CV16" i="4"/>
  <c r="CX16" i="4"/>
  <c r="CY16" i="4"/>
  <c r="CZ16" i="4"/>
  <c r="SH16" i="4"/>
  <c r="SI16" i="4"/>
  <c r="SJ16" i="4"/>
  <c r="SK16" i="4"/>
  <c r="SL16" i="4"/>
  <c r="SM16" i="4"/>
  <c r="SO16" i="4"/>
  <c r="SP16" i="4"/>
  <c r="SQ16" i="4"/>
  <c r="SR16" i="4"/>
  <c r="SS16" i="4"/>
  <c r="ST16" i="4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Q25" i="4"/>
  <c r="CR25" i="4"/>
  <c r="CS25" i="4"/>
  <c r="CT25" i="4"/>
  <c r="CU25" i="4"/>
  <c r="CV25" i="4"/>
  <c r="CX25" i="4"/>
  <c r="CY25" i="4"/>
  <c r="CZ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SV25" i="4"/>
  <c r="SW25" i="4"/>
  <c r="SX25" i="4"/>
  <c r="TL25" i="4" s="1"/>
  <c r="SY25" i="4"/>
  <c r="TM25" i="4" s="1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CQ18" i="4"/>
  <c r="CR18" i="4"/>
  <c r="CS18" i="4"/>
  <c r="CT18" i="4"/>
  <c r="CU18" i="4"/>
  <c r="CV18" i="4"/>
  <c r="CX18" i="4"/>
  <c r="CY18" i="4"/>
  <c r="CZ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CQ23" i="4"/>
  <c r="CR23" i="4"/>
  <c r="CS23" i="4"/>
  <c r="CT23" i="4"/>
  <c r="CU23" i="4"/>
  <c r="CV23" i="4"/>
  <c r="CX23" i="4"/>
  <c r="CY23" i="4"/>
  <c r="CZ23" i="4"/>
  <c r="SH23" i="4"/>
  <c r="SI23" i="4"/>
  <c r="SJ23" i="4"/>
  <c r="SK23" i="4"/>
  <c r="SL23" i="4"/>
  <c r="SM23" i="4"/>
  <c r="SO23" i="4"/>
  <c r="SP23" i="4"/>
  <c r="SQ23" i="4"/>
  <c r="SR23" i="4"/>
  <c r="SS23" i="4"/>
  <c r="ST23" i="4"/>
  <c r="SV23" i="4"/>
  <c r="SW23" i="4"/>
  <c r="SX23" i="4"/>
  <c r="TL23" i="4" s="1"/>
  <c r="SY23" i="4"/>
  <c r="TM23" i="4" s="1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O23" i="19" l="1"/>
  <c r="O10" i="27"/>
  <c r="O28" i="21"/>
  <c r="O29" i="21"/>
  <c r="O30" i="19"/>
  <c r="DE10" i="27"/>
  <c r="DE16" i="21"/>
  <c r="K10" i="27"/>
  <c r="J10" i="27" s="1"/>
  <c r="RC10" i="27"/>
  <c r="RF10" i="27"/>
  <c r="DD10" i="27"/>
  <c r="M10" i="27"/>
  <c r="DD28" i="21"/>
  <c r="O15" i="21"/>
  <c r="RC16" i="21"/>
  <c r="O30" i="21"/>
  <c r="K16" i="21"/>
  <c r="J16" i="21" s="1"/>
  <c r="RF16" i="21"/>
  <c r="M16" i="21"/>
  <c r="O16" i="21"/>
  <c r="DD16" i="21"/>
  <c r="RC29" i="21"/>
  <c r="DD30" i="21"/>
  <c r="DE30" i="19"/>
  <c r="DE30" i="21"/>
  <c r="DE29" i="21"/>
  <c r="K29" i="21"/>
  <c r="J29" i="21" s="1"/>
  <c r="A29" i="21" s="1" a="1"/>
  <c r="A29" i="21" s="1"/>
  <c r="RC23" i="19"/>
  <c r="RF28" i="21"/>
  <c r="RC30" i="21"/>
  <c r="RC30" i="19"/>
  <c r="RF30" i="19"/>
  <c r="DE28" i="21"/>
  <c r="RC15" i="21"/>
  <c r="RF29" i="21"/>
  <c r="M29" i="21"/>
  <c r="DD29" i="21"/>
  <c r="K30" i="21"/>
  <c r="J30" i="21" s="1"/>
  <c r="RF30" i="21"/>
  <c r="M30" i="21"/>
  <c r="K28" i="21"/>
  <c r="J28" i="21" s="1"/>
  <c r="A28" i="21" s="1" a="1"/>
  <c r="A28" i="21" s="1"/>
  <c r="K15" i="21"/>
  <c r="J15" i="21" s="1"/>
  <c r="A15" i="21" s="1" a="1"/>
  <c r="A15" i="21" s="1"/>
  <c r="RC28" i="21"/>
  <c r="RF15" i="21"/>
  <c r="DE15" i="21"/>
  <c r="M15" i="21"/>
  <c r="DD15" i="21"/>
  <c r="DD30" i="19"/>
  <c r="K30" i="19"/>
  <c r="J30" i="19" s="1"/>
  <c r="A30" i="19" s="1" a="1"/>
  <c r="A30" i="19" s="1"/>
  <c r="DE23" i="19"/>
  <c r="DD23" i="19"/>
  <c r="RF23" i="19"/>
  <c r="K23" i="19"/>
  <c r="J23" i="19" s="1"/>
  <c r="M23" i="19"/>
  <c r="TR8" i="4"/>
  <c r="TV8" i="4" s="1"/>
  <c r="DC8" i="4"/>
  <c r="DB8" i="4"/>
  <c r="O8" i="4"/>
  <c r="J8" i="4"/>
  <c r="PZ14" i="21"/>
  <c r="PZ22" i="21"/>
  <c r="QC17" i="19"/>
  <c r="RD17" i="19"/>
  <c r="QY17" i="19"/>
  <c r="PZ7" i="27"/>
  <c r="QC11" i="27"/>
  <c r="SN25" i="4"/>
  <c r="SU25" i="4" s="1"/>
  <c r="PZ32" i="21"/>
  <c r="RD14" i="21"/>
  <c r="P17" i="19"/>
  <c r="Q17" i="19" s="1"/>
  <c r="P15" i="27"/>
  <c r="Q15" i="27" s="1"/>
  <c r="QC15" i="27"/>
  <c r="QC7" i="27"/>
  <c r="PZ13" i="26"/>
  <c r="RD15" i="26"/>
  <c r="RD14" i="26"/>
  <c r="RB14" i="26"/>
  <c r="DC17" i="26"/>
  <c r="SN23" i="4"/>
  <c r="SU23" i="4" s="1"/>
  <c r="SN16" i="4"/>
  <c r="SU16" i="4" s="1"/>
  <c r="RA20" i="21"/>
  <c r="PZ20" i="21"/>
  <c r="P20" i="21"/>
  <c r="DE20" i="21" s="1"/>
  <c r="RA32" i="21"/>
  <c r="QC22" i="21"/>
  <c r="RD22" i="21"/>
  <c r="QY22" i="21"/>
  <c r="RA14" i="21"/>
  <c r="RD15" i="27"/>
  <c r="QY15" i="27"/>
  <c r="RA11" i="27"/>
  <c r="PZ15" i="27"/>
  <c r="RB11" i="27"/>
  <c r="N7" i="27"/>
  <c r="QZ11" i="27"/>
  <c r="RD11" i="27"/>
  <c r="QZ7" i="27"/>
  <c r="I11" i="27"/>
  <c r="PZ11" i="27"/>
  <c r="CZ15" i="27"/>
  <c r="RA14" i="26"/>
  <c r="CZ14" i="26"/>
  <c r="RA15" i="26"/>
  <c r="P17" i="26"/>
  <c r="DE17" i="26" s="1"/>
  <c r="QC13" i="26"/>
  <c r="DC13" i="26"/>
  <c r="RD17" i="26"/>
  <c r="TQ12" i="4"/>
  <c r="TQ25" i="4"/>
  <c r="CW12" i="4"/>
  <c r="DA12" i="4" s="1"/>
  <c r="TQ16" i="4"/>
  <c r="TU25" i="4"/>
  <c r="I25" i="4"/>
  <c r="SN12" i="4"/>
  <c r="SU12" i="4" s="1"/>
  <c r="N16" i="4"/>
  <c r="O16" i="4" s="1"/>
  <c r="CZ14" i="21"/>
  <c r="P14" i="21"/>
  <c r="Q14" i="21" s="1"/>
  <c r="P17" i="21"/>
  <c r="Q17" i="21" s="1"/>
  <c r="DC17" i="21"/>
  <c r="RD17" i="21"/>
  <c r="QY17" i="21"/>
  <c r="P22" i="21"/>
  <c r="Q22" i="21" s="1"/>
  <c r="QZ14" i="21"/>
  <c r="RB20" i="21"/>
  <c r="QY14" i="21"/>
  <c r="CZ20" i="21"/>
  <c r="RB22" i="21"/>
  <c r="RE14" i="21"/>
  <c r="QY32" i="21"/>
  <c r="RA22" i="21"/>
  <c r="H14" i="21"/>
  <c r="RB14" i="21"/>
  <c r="QC14" i="21"/>
  <c r="I14" i="21"/>
  <c r="DC14" i="21"/>
  <c r="N14" i="21"/>
  <c r="L14" i="21"/>
  <c r="I32" i="21"/>
  <c r="QZ22" i="21"/>
  <c r="RE32" i="21"/>
  <c r="RD32" i="21"/>
  <c r="QZ20" i="21"/>
  <c r="QC20" i="21"/>
  <c r="RE22" i="21"/>
  <c r="RA17" i="21"/>
  <c r="CZ22" i="21"/>
  <c r="RE17" i="21"/>
  <c r="CZ17" i="21"/>
  <c r="H20" i="21"/>
  <c r="RB32" i="21"/>
  <c r="QC32" i="21"/>
  <c r="CZ32" i="21"/>
  <c r="P32" i="21"/>
  <c r="DE32" i="21" s="1"/>
  <c r="PZ17" i="21"/>
  <c r="L17" i="21"/>
  <c r="M17" i="21" s="1"/>
  <c r="RD20" i="21"/>
  <c r="QY20" i="21"/>
  <c r="I20" i="21"/>
  <c r="H22" i="21"/>
  <c r="QZ32" i="21"/>
  <c r="H17" i="21"/>
  <c r="RE20" i="21"/>
  <c r="I22" i="21"/>
  <c r="DC32" i="21"/>
  <c r="N32" i="21"/>
  <c r="RB17" i="21"/>
  <c r="QC17" i="21"/>
  <c r="I17" i="21"/>
  <c r="DC20" i="21"/>
  <c r="N20" i="21"/>
  <c r="L32" i="21"/>
  <c r="QZ17" i="21"/>
  <c r="DC22" i="21"/>
  <c r="N22" i="21"/>
  <c r="N17" i="21"/>
  <c r="L20" i="21"/>
  <c r="H32" i="21"/>
  <c r="L22" i="21"/>
  <c r="CZ17" i="19"/>
  <c r="RB17" i="19"/>
  <c r="RE17" i="19"/>
  <c r="PZ17" i="19"/>
  <c r="RA17" i="19"/>
  <c r="QZ17" i="19"/>
  <c r="I17" i="19"/>
  <c r="H17" i="19"/>
  <c r="DC17" i="19"/>
  <c r="N17" i="19"/>
  <c r="L17" i="19"/>
  <c r="H7" i="27"/>
  <c r="RE15" i="27"/>
  <c r="CZ7" i="27"/>
  <c r="I7" i="27"/>
  <c r="RB15" i="27"/>
  <c r="DC7" i="27"/>
  <c r="QY11" i="27"/>
  <c r="RD7" i="27"/>
  <c r="RB7" i="27"/>
  <c r="QZ15" i="27"/>
  <c r="RE7" i="27"/>
  <c r="CZ11" i="27"/>
  <c r="P11" i="27"/>
  <c r="DE11" i="27" s="1"/>
  <c r="RA7" i="27"/>
  <c r="RA15" i="27"/>
  <c r="I15" i="27"/>
  <c r="H11" i="27"/>
  <c r="QY7" i="27"/>
  <c r="H15" i="27"/>
  <c r="DC11" i="27"/>
  <c r="N11" i="27"/>
  <c r="L7" i="27"/>
  <c r="DC15" i="27"/>
  <c r="N15" i="27"/>
  <c r="RE11" i="27"/>
  <c r="L11" i="27"/>
  <c r="P7" i="27"/>
  <c r="L15" i="27"/>
  <c r="QY14" i="26"/>
  <c r="CZ17" i="26"/>
  <c r="N17" i="26"/>
  <c r="RE14" i="26"/>
  <c r="P14" i="26"/>
  <c r="DE14" i="26" s="1"/>
  <c r="P15" i="26"/>
  <c r="Q15" i="26" s="1"/>
  <c r="QY13" i="26"/>
  <c r="QZ15" i="26"/>
  <c r="N15" i="26"/>
  <c r="RE17" i="26"/>
  <c r="RB17" i="26"/>
  <c r="PZ14" i="26"/>
  <c r="RE15" i="26"/>
  <c r="H17" i="26"/>
  <c r="P13" i="26"/>
  <c r="Q13" i="26" s="1"/>
  <c r="QZ14" i="26"/>
  <c r="PZ15" i="26"/>
  <c r="I17" i="26"/>
  <c r="L17" i="26"/>
  <c r="M17" i="26" s="1"/>
  <c r="DC15" i="26"/>
  <c r="RB13" i="26"/>
  <c r="RD13" i="26"/>
  <c r="QY15" i="26"/>
  <c r="RE13" i="26"/>
  <c r="QZ13" i="26"/>
  <c r="QC17" i="26"/>
  <c r="RA13" i="26"/>
  <c r="H13" i="26"/>
  <c r="RA17" i="26"/>
  <c r="QZ17" i="26"/>
  <c r="CZ13" i="26"/>
  <c r="N13" i="26"/>
  <c r="QC14" i="26"/>
  <c r="I14" i="26"/>
  <c r="L15" i="26"/>
  <c r="H14" i="26"/>
  <c r="CZ15" i="26"/>
  <c r="QY17" i="26"/>
  <c r="PZ17" i="26"/>
  <c r="I13" i="26"/>
  <c r="DC14" i="26"/>
  <c r="N14" i="26"/>
  <c r="RB15" i="26"/>
  <c r="QC15" i="26"/>
  <c r="I15" i="26"/>
  <c r="H15" i="26"/>
  <c r="L14" i="26"/>
  <c r="L13" i="26"/>
  <c r="TU18" i="4"/>
  <c r="R25" i="4"/>
  <c r="S25" i="4" s="1"/>
  <c r="L12" i="4"/>
  <c r="M12" i="4" s="1"/>
  <c r="TU16" i="4"/>
  <c r="R12" i="4"/>
  <c r="S12" i="4" s="1"/>
  <c r="CW18" i="4"/>
  <c r="DA18" i="4" s="1"/>
  <c r="T16" i="4"/>
  <c r="U16" i="4" s="1"/>
  <c r="TU23" i="4"/>
  <c r="R23" i="4"/>
  <c r="S23" i="4" s="1"/>
  <c r="TN18" i="4"/>
  <c r="CW16" i="4"/>
  <c r="DA16" i="4" s="1"/>
  <c r="I12" i="4"/>
  <c r="P12" i="4"/>
  <c r="Q12" i="4" s="1"/>
  <c r="I18" i="4"/>
  <c r="TQ18" i="4"/>
  <c r="TU12" i="4"/>
  <c r="I23" i="4"/>
  <c r="TQ23" i="4"/>
  <c r="L16" i="4"/>
  <c r="M16" i="4" s="1"/>
  <c r="TN12" i="4"/>
  <c r="CW25" i="4"/>
  <c r="DA25" i="4" s="1"/>
  <c r="TN23" i="4"/>
  <c r="CW23" i="4"/>
  <c r="DA23" i="4" s="1"/>
  <c r="H23" i="4"/>
  <c r="N12" i="4"/>
  <c r="O12" i="4" s="1"/>
  <c r="T18" i="4"/>
  <c r="U18" i="4" s="1"/>
  <c r="T25" i="4"/>
  <c r="U25" i="4" s="1"/>
  <c r="H16" i="4"/>
  <c r="K25" i="4"/>
  <c r="SN18" i="4"/>
  <c r="SU18" i="4" s="1"/>
  <c r="H18" i="4"/>
  <c r="H25" i="4"/>
  <c r="K18" i="4"/>
  <c r="L23" i="4"/>
  <c r="R18" i="4"/>
  <c r="S18" i="4" s="1"/>
  <c r="TN16" i="4"/>
  <c r="P23" i="4"/>
  <c r="Q23" i="4" s="1"/>
  <c r="TN25" i="4"/>
  <c r="K12" i="4"/>
  <c r="T12" i="4"/>
  <c r="U12" i="4" s="1"/>
  <c r="P16" i="4"/>
  <c r="Q16" i="4" s="1"/>
  <c r="L18" i="4"/>
  <c r="N18" i="4"/>
  <c r="P18" i="4"/>
  <c r="Q18" i="4" s="1"/>
  <c r="N25" i="4"/>
  <c r="P25" i="4"/>
  <c r="Q25" i="4" s="1"/>
  <c r="H12" i="4"/>
  <c r="K23" i="4"/>
  <c r="T23" i="4"/>
  <c r="U23" i="4" s="1"/>
  <c r="N23" i="4"/>
  <c r="L25" i="4"/>
  <c r="R16" i="4"/>
  <c r="S16" i="4" s="1"/>
  <c r="K16" i="4"/>
  <c r="I16" i="4"/>
  <c r="CV4" i="21"/>
  <c r="CW4" i="21"/>
  <c r="CX4" i="21"/>
  <c r="CY4" i="21"/>
  <c r="DA4" i="21"/>
  <c r="DB4" i="21"/>
  <c r="PV4" i="21"/>
  <c r="PW4" i="21"/>
  <c r="PX4" i="21"/>
  <c r="PY4" i="21"/>
  <c r="QA4" i="21"/>
  <c r="QB4" i="21"/>
  <c r="QD4" i="21"/>
  <c r="QE4" i="21"/>
  <c r="QF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CV29" i="19"/>
  <c r="CW29" i="19"/>
  <c r="CX29" i="19"/>
  <c r="CY29" i="19"/>
  <c r="DA29" i="19"/>
  <c r="DB29" i="19"/>
  <c r="PV29" i="19"/>
  <c r="PW29" i="19"/>
  <c r="PX29" i="19"/>
  <c r="PY29" i="19"/>
  <c r="QA29" i="19"/>
  <c r="QB29" i="19"/>
  <c r="QD29" i="19"/>
  <c r="QE29" i="19"/>
  <c r="QF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CV28" i="19"/>
  <c r="CW28" i="19"/>
  <c r="CX28" i="19"/>
  <c r="CY28" i="19"/>
  <c r="DA28" i="19"/>
  <c r="DB28" i="19"/>
  <c r="PV28" i="19"/>
  <c r="PW28" i="19"/>
  <c r="PX28" i="19"/>
  <c r="PY28" i="19"/>
  <c r="QA28" i="19"/>
  <c r="QB28" i="19"/>
  <c r="QD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CV35" i="19"/>
  <c r="CW35" i="19"/>
  <c r="CX35" i="19"/>
  <c r="CY35" i="19"/>
  <c r="DA35" i="19"/>
  <c r="DB35" i="19"/>
  <c r="PV35" i="19"/>
  <c r="PW35" i="19"/>
  <c r="PX35" i="19"/>
  <c r="PY35" i="19"/>
  <c r="QA35" i="19"/>
  <c r="QB35" i="19"/>
  <c r="QD35" i="19"/>
  <c r="QE35" i="19"/>
  <c r="QF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CV5" i="19"/>
  <c r="CW5" i="19"/>
  <c r="CX5" i="19"/>
  <c r="CY5" i="19"/>
  <c r="DA5" i="19"/>
  <c r="DB5" i="19"/>
  <c r="PV5" i="19"/>
  <c r="PW5" i="19"/>
  <c r="PX5" i="19"/>
  <c r="PY5" i="19"/>
  <c r="QA5" i="19"/>
  <c r="QB5" i="19"/>
  <c r="QD5" i="19"/>
  <c r="QE5" i="19"/>
  <c r="QF5" i="19"/>
  <c r="QG5" i="19"/>
  <c r="QH5" i="19"/>
  <c r="QI5" i="19"/>
  <c r="QJ5" i="19"/>
  <c r="QK5" i="19"/>
  <c r="QL5" i="19"/>
  <c r="QM5" i="19"/>
  <c r="QN5" i="19"/>
  <c r="QO5" i="19"/>
  <c r="QP5" i="19"/>
  <c r="QQ5" i="19"/>
  <c r="QR5" i="19"/>
  <c r="QS5" i="19"/>
  <c r="QT5" i="19"/>
  <c r="QU5" i="19"/>
  <c r="QV5" i="19"/>
  <c r="QW5" i="19"/>
  <c r="CV14" i="19"/>
  <c r="CW14" i="19"/>
  <c r="CX14" i="19"/>
  <c r="CY14" i="19"/>
  <c r="DA14" i="19"/>
  <c r="DB14" i="19"/>
  <c r="PV14" i="19"/>
  <c r="PW14" i="19"/>
  <c r="PX14" i="19"/>
  <c r="PY14" i="19"/>
  <c r="QA14" i="19"/>
  <c r="QB14" i="19"/>
  <c r="QD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CV9" i="27"/>
  <c r="CW9" i="27"/>
  <c r="CX9" i="27"/>
  <c r="CY9" i="27"/>
  <c r="DA9" i="27"/>
  <c r="DB9" i="27"/>
  <c r="PV9" i="27"/>
  <c r="PW9" i="27"/>
  <c r="PX9" i="27"/>
  <c r="PY9" i="27"/>
  <c r="QA9" i="27"/>
  <c r="QB9" i="27"/>
  <c r="QD9" i="27"/>
  <c r="QE9" i="27"/>
  <c r="QF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CV12" i="26"/>
  <c r="CW12" i="26"/>
  <c r="CX12" i="26"/>
  <c r="CY12" i="26"/>
  <c r="DA12" i="26"/>
  <c r="DB12" i="26"/>
  <c r="PV12" i="26"/>
  <c r="PW12" i="26"/>
  <c r="PX12" i="26"/>
  <c r="PY12" i="26"/>
  <c r="QA12" i="26"/>
  <c r="QB12" i="26"/>
  <c r="QD12" i="26"/>
  <c r="QE12" i="26"/>
  <c r="QF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CQ7" i="22"/>
  <c r="CR7" i="22"/>
  <c r="CS7" i="22"/>
  <c r="CT7" i="22"/>
  <c r="CU7" i="22"/>
  <c r="CV7" i="22"/>
  <c r="CX7" i="22"/>
  <c r="CY7" i="22"/>
  <c r="CZ7" i="22"/>
  <c r="SH7" i="22"/>
  <c r="SI7" i="22"/>
  <c r="SJ7" i="22"/>
  <c r="SK7" i="22"/>
  <c r="SL7" i="22"/>
  <c r="SM7" i="22"/>
  <c r="SO7" i="22"/>
  <c r="SP7" i="22"/>
  <c r="SQ7" i="22"/>
  <c r="SR7" i="22"/>
  <c r="SS7" i="22"/>
  <c r="ST7" i="22"/>
  <c r="SV7" i="22"/>
  <c r="SW7" i="22"/>
  <c r="SX7" i="22"/>
  <c r="TL7" i="22" s="1"/>
  <c r="SY7" i="22"/>
  <c r="TM7" i="22" s="1"/>
  <c r="SZ7" i="22"/>
  <c r="TA7" i="22"/>
  <c r="TB7" i="22"/>
  <c r="TC7" i="22"/>
  <c r="TO7" i="22" s="1"/>
  <c r="TD7" i="22"/>
  <c r="TP7" i="22" s="1"/>
  <c r="TE7" i="22"/>
  <c r="TF7" i="22"/>
  <c r="TG7" i="22"/>
  <c r="TH7" i="22"/>
  <c r="TS7" i="22" s="1"/>
  <c r="TI7" i="22"/>
  <c r="TT7" i="22" s="1"/>
  <c r="TJ7" i="22"/>
  <c r="CQ5" i="22"/>
  <c r="CR5" i="22"/>
  <c r="CS5" i="22"/>
  <c r="CT5" i="22"/>
  <c r="CU5" i="22"/>
  <c r="CV5" i="22"/>
  <c r="CX5" i="22"/>
  <c r="CY5" i="22"/>
  <c r="CZ5" i="22"/>
  <c r="SH5" i="22"/>
  <c r="SI5" i="22"/>
  <c r="SJ5" i="22"/>
  <c r="SK5" i="22"/>
  <c r="SL5" i="22"/>
  <c r="SM5" i="22"/>
  <c r="SO5" i="22"/>
  <c r="SP5" i="22"/>
  <c r="SQ5" i="22"/>
  <c r="SR5" i="22"/>
  <c r="SS5" i="22"/>
  <c r="ST5" i="22"/>
  <c r="SV5" i="22"/>
  <c r="SW5" i="22"/>
  <c r="SX5" i="22"/>
  <c r="TL5" i="22" s="1"/>
  <c r="SY5" i="22"/>
  <c r="TM5" i="22" s="1"/>
  <c r="SZ5" i="22"/>
  <c r="TA5" i="22"/>
  <c r="TB5" i="22"/>
  <c r="TC5" i="22"/>
  <c r="TO5" i="22" s="1"/>
  <c r="TD5" i="22"/>
  <c r="TP5" i="22" s="1"/>
  <c r="TE5" i="22"/>
  <c r="TF5" i="22"/>
  <c r="TG5" i="22"/>
  <c r="TH5" i="22"/>
  <c r="TS5" i="22" s="1"/>
  <c r="TI5" i="22"/>
  <c r="TT5" i="22" s="1"/>
  <c r="TJ5" i="22"/>
  <c r="CQ14" i="4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CQ5" i="4"/>
  <c r="CR5" i="4"/>
  <c r="CS5" i="4"/>
  <c r="CT5" i="4"/>
  <c r="CU5" i="4"/>
  <c r="CV5" i="4"/>
  <c r="CX5" i="4"/>
  <c r="CY5" i="4"/>
  <c r="CZ5" i="4"/>
  <c r="SH5" i="4"/>
  <c r="SI5" i="4"/>
  <c r="SJ5" i="4"/>
  <c r="SK5" i="4"/>
  <c r="SL5" i="4"/>
  <c r="SM5" i="4"/>
  <c r="SO5" i="4"/>
  <c r="SP5" i="4"/>
  <c r="SQ5" i="4"/>
  <c r="SR5" i="4"/>
  <c r="SS5" i="4"/>
  <c r="ST5" i="4"/>
  <c r="SV5" i="4"/>
  <c r="SW5" i="4"/>
  <c r="SX5" i="4"/>
  <c r="TL5" i="4" s="1"/>
  <c r="SY5" i="4"/>
  <c r="TM5" i="4" s="1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R16" i="21" l="1"/>
  <c r="R10" i="27"/>
  <c r="R28" i="21"/>
  <c r="O14" i="21"/>
  <c r="O17" i="21"/>
  <c r="O32" i="21"/>
  <c r="R30" i="19"/>
  <c r="A16" i="21" a="1"/>
  <c r="A16" i="21" s="1"/>
  <c r="B16" i="21" a="1"/>
  <c r="B16" i="21" s="1"/>
  <c r="RC11" i="27"/>
  <c r="O15" i="27"/>
  <c r="O22" i="21"/>
  <c r="O20" i="21"/>
  <c r="O11" i="27"/>
  <c r="O17" i="26"/>
  <c r="O17" i="19"/>
  <c r="DD7" i="27"/>
  <c r="O7" i="27"/>
  <c r="O15" i="26"/>
  <c r="O14" i="26"/>
  <c r="O13" i="26"/>
  <c r="R29" i="21"/>
  <c r="R30" i="21"/>
  <c r="TR23" i="4"/>
  <c r="TV23" i="4" s="1"/>
  <c r="B29" i="21" a="1"/>
  <c r="B29" i="21" s="1"/>
  <c r="R15" i="21"/>
  <c r="B30" i="21" a="1"/>
  <c r="B30" i="21" s="1"/>
  <c r="A30" i="21" a="1"/>
  <c r="A30" i="21" s="1"/>
  <c r="B28" i="21" a="1"/>
  <c r="B28" i="21" s="1"/>
  <c r="B15" i="21" a="1"/>
  <c r="B15" i="21" s="1"/>
  <c r="R23" i="19"/>
  <c r="B30" i="19" a="1"/>
  <c r="B30" i="19" s="1"/>
  <c r="A23" i="19" a="1"/>
  <c r="A23" i="19" s="1"/>
  <c r="B23" i="19" a="1"/>
  <c r="B23" i="19" s="1"/>
  <c r="V8" i="4"/>
  <c r="F8" i="4" s="1"/>
  <c r="DE17" i="19"/>
  <c r="DD13" i="26"/>
  <c r="TR25" i="4"/>
  <c r="TV25" i="4" s="1"/>
  <c r="Q20" i="21"/>
  <c r="DE22" i="21"/>
  <c r="RC32" i="21"/>
  <c r="RC7" i="27"/>
  <c r="RC15" i="26"/>
  <c r="TR12" i="4"/>
  <c r="TV12" i="4" s="1"/>
  <c r="TR16" i="4"/>
  <c r="TV16" i="4" s="1"/>
  <c r="DE14" i="21"/>
  <c r="DE17" i="21"/>
  <c r="RF11" i="27"/>
  <c r="K7" i="27"/>
  <c r="J7" i="27" s="1"/>
  <c r="RC14" i="26"/>
  <c r="TR18" i="4"/>
  <c r="TV18" i="4" s="1"/>
  <c r="RF14" i="21"/>
  <c r="RC17" i="19"/>
  <c r="DE15" i="27"/>
  <c r="RF15" i="27"/>
  <c r="Q11" i="27"/>
  <c r="Q32" i="21"/>
  <c r="K14" i="21"/>
  <c r="J14" i="21" s="1"/>
  <c r="A14" i="21" s="1" a="1"/>
  <c r="A14" i="21" s="1"/>
  <c r="K17" i="21"/>
  <c r="J17" i="21" s="1"/>
  <c r="A17" i="21" s="1" a="1"/>
  <c r="A17" i="21" s="1"/>
  <c r="K20" i="21"/>
  <c r="J20" i="21" s="1"/>
  <c r="B20" i="21" s="1" a="1"/>
  <c r="B20" i="21" s="1"/>
  <c r="RC14" i="21"/>
  <c r="K32" i="21"/>
  <c r="J32" i="21" s="1"/>
  <c r="RC20" i="21"/>
  <c r="RF32" i="21"/>
  <c r="RF22" i="21"/>
  <c r="K17" i="19"/>
  <c r="J17" i="19" s="1"/>
  <c r="K11" i="27"/>
  <c r="J11" i="27" s="1"/>
  <c r="RC15" i="27"/>
  <c r="RF7" i="27"/>
  <c r="K15" i="27"/>
  <c r="J15" i="27" s="1"/>
  <c r="RF15" i="26"/>
  <c r="K13" i="26"/>
  <c r="J13" i="26" s="1"/>
  <c r="DE15" i="26"/>
  <c r="Q17" i="26"/>
  <c r="K17" i="26"/>
  <c r="J17" i="26" s="1"/>
  <c r="DD17" i="26"/>
  <c r="R17" i="26" s="1"/>
  <c r="Q14" i="26"/>
  <c r="RF13" i="26"/>
  <c r="K14" i="26"/>
  <c r="J14" i="26" s="1"/>
  <c r="B14" i="26" s="1" a="1"/>
  <c r="B14" i="26" s="1"/>
  <c r="DB12" i="4"/>
  <c r="J25" i="4"/>
  <c r="A25" i="4" s="1" a="1"/>
  <c r="A25" i="4" s="1"/>
  <c r="DB16" i="4"/>
  <c r="K22" i="21"/>
  <c r="J22" i="21" s="1"/>
  <c r="B22" i="21" s="1" a="1"/>
  <c r="B22" i="21" s="1"/>
  <c r="RF20" i="21"/>
  <c r="M14" i="21"/>
  <c r="DD14" i="21"/>
  <c r="RC22" i="21"/>
  <c r="M22" i="21"/>
  <c r="DD17" i="21"/>
  <c r="RF17" i="21"/>
  <c r="RC17" i="21"/>
  <c r="M32" i="21"/>
  <c r="DD32" i="21"/>
  <c r="DD22" i="21"/>
  <c r="DD20" i="21"/>
  <c r="M20" i="21"/>
  <c r="RF17" i="19"/>
  <c r="DD17" i="19"/>
  <c r="M17" i="19"/>
  <c r="M15" i="27"/>
  <c r="DD15" i="27"/>
  <c r="DD11" i="27"/>
  <c r="DE7" i="27"/>
  <c r="Q7" i="27"/>
  <c r="M7" i="27"/>
  <c r="M11" i="27"/>
  <c r="RC17" i="26"/>
  <c r="RF17" i="26"/>
  <c r="K15" i="26"/>
  <c r="J15" i="26" s="1"/>
  <c r="RC13" i="26"/>
  <c r="DE13" i="26"/>
  <c r="RF14" i="26"/>
  <c r="DD15" i="26"/>
  <c r="DD14" i="26"/>
  <c r="M13" i="26"/>
  <c r="M15" i="26"/>
  <c r="M14" i="26"/>
  <c r="J18" i="4"/>
  <c r="B18" i="4" s="1" a="1"/>
  <c r="B18" i="4" s="1"/>
  <c r="J23" i="4"/>
  <c r="A23" i="4" s="1" a="1"/>
  <c r="A23" i="4" s="1"/>
  <c r="DC12" i="4"/>
  <c r="J16" i="4"/>
  <c r="J12" i="4"/>
  <c r="A12" i="4" s="1" a="1"/>
  <c r="A12" i="4" s="1"/>
  <c r="DC18" i="4"/>
  <c r="O18" i="4"/>
  <c r="DB18" i="4"/>
  <c r="M18" i="4"/>
  <c r="M25" i="4"/>
  <c r="O23" i="4"/>
  <c r="DB23" i="4"/>
  <c r="DC25" i="4"/>
  <c r="DC16" i="4"/>
  <c r="M23" i="4"/>
  <c r="O25" i="4"/>
  <c r="DB25" i="4"/>
  <c r="DC23" i="4"/>
  <c r="RD12" i="26"/>
  <c r="DC4" i="21"/>
  <c r="PZ28" i="19"/>
  <c r="QY12" i="26"/>
  <c r="CW7" i="22"/>
  <c r="DA7" i="22" s="1"/>
  <c r="PZ4" i="21"/>
  <c r="QC4" i="21"/>
  <c r="PZ29" i="19"/>
  <c r="QC29" i="19"/>
  <c r="RD9" i="27"/>
  <c r="QY9" i="27"/>
  <c r="PZ9" i="27"/>
  <c r="QC9" i="27"/>
  <c r="QC12" i="26"/>
  <c r="SN5" i="22"/>
  <c r="SU5" i="22" s="1"/>
  <c r="CW14" i="4"/>
  <c r="DA14" i="4" s="1"/>
  <c r="P28" i="19"/>
  <c r="Q28" i="19" s="1"/>
  <c r="QY29" i="19"/>
  <c r="P29" i="19"/>
  <c r="Q29" i="19" s="1"/>
  <c r="P9" i="27"/>
  <c r="Q9" i="27" s="1"/>
  <c r="CZ12" i="26"/>
  <c r="P12" i="26"/>
  <c r="Q12" i="26" s="1"/>
  <c r="P5" i="22"/>
  <c r="CW5" i="22"/>
  <c r="DA5" i="22" s="1"/>
  <c r="TN7" i="22"/>
  <c r="CW5" i="4"/>
  <c r="DA5" i="4" s="1"/>
  <c r="TQ14" i="4"/>
  <c r="CZ4" i="21"/>
  <c r="RD4" i="21"/>
  <c r="RB4" i="21"/>
  <c r="P4" i="21"/>
  <c r="Q4" i="21" s="1"/>
  <c r="QY4" i="21"/>
  <c r="RE4" i="21"/>
  <c r="QZ4" i="21"/>
  <c r="RA4" i="21"/>
  <c r="H4" i="21"/>
  <c r="N4" i="21"/>
  <c r="I4" i="21"/>
  <c r="L4" i="21"/>
  <c r="CZ29" i="19"/>
  <c r="QZ29" i="19"/>
  <c r="RB29" i="19"/>
  <c r="RD29" i="19"/>
  <c r="RA29" i="19"/>
  <c r="RE29" i="19"/>
  <c r="H29" i="19"/>
  <c r="I29" i="19"/>
  <c r="DC29" i="19"/>
  <c r="N29" i="19"/>
  <c r="L29" i="19"/>
  <c r="CZ28" i="19"/>
  <c r="QC28" i="19"/>
  <c r="RA28" i="19"/>
  <c r="QZ28" i="19"/>
  <c r="RD28" i="19"/>
  <c r="QY28" i="19"/>
  <c r="RE28" i="19"/>
  <c r="H28" i="19"/>
  <c r="RB28" i="19"/>
  <c r="I28" i="19"/>
  <c r="DC28" i="19"/>
  <c r="N28" i="19"/>
  <c r="L28" i="19"/>
  <c r="PZ5" i="19"/>
  <c r="PZ14" i="19"/>
  <c r="PZ35" i="19"/>
  <c r="P5" i="19"/>
  <c r="Q5" i="19" s="1"/>
  <c r="RB35" i="19"/>
  <c r="RD5" i="19"/>
  <c r="QY5" i="19"/>
  <c r="QC35" i="19"/>
  <c r="CZ35" i="19"/>
  <c r="P35" i="19"/>
  <c r="Q35" i="19" s="1"/>
  <c r="RA35" i="19"/>
  <c r="DC35" i="19"/>
  <c r="RE35" i="19"/>
  <c r="RD35" i="19"/>
  <c r="QY35" i="19"/>
  <c r="QZ35" i="19"/>
  <c r="H35" i="19"/>
  <c r="I35" i="19"/>
  <c r="N35" i="19"/>
  <c r="L35" i="19"/>
  <c r="QC5" i="19"/>
  <c r="RD14" i="19"/>
  <c r="QY14" i="19"/>
  <c r="P14" i="19"/>
  <c r="Q14" i="19" s="1"/>
  <c r="CZ5" i="19"/>
  <c r="RB5" i="19"/>
  <c r="RA5" i="19"/>
  <c r="RE5" i="19"/>
  <c r="QZ5" i="19"/>
  <c r="I5" i="19"/>
  <c r="DC5" i="19"/>
  <c r="N5" i="19"/>
  <c r="H5" i="19"/>
  <c r="L5" i="19"/>
  <c r="RB14" i="19"/>
  <c r="QC14" i="19"/>
  <c r="CZ14" i="19"/>
  <c r="RE14" i="19"/>
  <c r="QZ14" i="19"/>
  <c r="RA14" i="19"/>
  <c r="I14" i="19"/>
  <c r="H14" i="19"/>
  <c r="DC14" i="19"/>
  <c r="N14" i="19"/>
  <c r="L14" i="19"/>
  <c r="CZ9" i="27"/>
  <c r="RE9" i="27"/>
  <c r="QZ9" i="27"/>
  <c r="RA9" i="27"/>
  <c r="RB9" i="27"/>
  <c r="H9" i="27"/>
  <c r="I9" i="27"/>
  <c r="DC9" i="27"/>
  <c r="N9" i="27"/>
  <c r="L9" i="27"/>
  <c r="PZ12" i="26"/>
  <c r="RB12" i="26"/>
  <c r="RA12" i="26"/>
  <c r="RE12" i="26"/>
  <c r="QZ12" i="26"/>
  <c r="I12" i="26"/>
  <c r="H12" i="26"/>
  <c r="DC12" i="26"/>
  <c r="N12" i="26"/>
  <c r="L12" i="26"/>
  <c r="SN7" i="22"/>
  <c r="SU7" i="22" s="1"/>
  <c r="TU7" i="22"/>
  <c r="TQ7" i="22"/>
  <c r="I7" i="22"/>
  <c r="K7" i="22"/>
  <c r="P7" i="22"/>
  <c r="L7" i="22"/>
  <c r="M7" i="22" s="1"/>
  <c r="R7" i="22"/>
  <c r="S7" i="22" s="1"/>
  <c r="H7" i="22"/>
  <c r="N7" i="22"/>
  <c r="T7" i="22"/>
  <c r="U7" i="22" s="1"/>
  <c r="N5" i="22"/>
  <c r="TN5" i="22"/>
  <c r="R5" i="22"/>
  <c r="S5" i="22" s="1"/>
  <c r="TU5" i="22"/>
  <c r="TQ5" i="22"/>
  <c r="L5" i="22"/>
  <c r="M5" i="22" s="1"/>
  <c r="I5" i="22"/>
  <c r="K5" i="22"/>
  <c r="H5" i="22"/>
  <c r="T5" i="22"/>
  <c r="U5" i="22" s="1"/>
  <c r="P5" i="4"/>
  <c r="TN5" i="4"/>
  <c r="SN14" i="4"/>
  <c r="SU14" i="4" s="1"/>
  <c r="TN14" i="4"/>
  <c r="TU14" i="4"/>
  <c r="R14" i="4"/>
  <c r="S14" i="4" s="1"/>
  <c r="L14" i="4"/>
  <c r="M14" i="4" s="1"/>
  <c r="K14" i="4"/>
  <c r="I14" i="4"/>
  <c r="P14" i="4"/>
  <c r="Q14" i="4" s="1"/>
  <c r="H14" i="4"/>
  <c r="N14" i="4"/>
  <c r="T14" i="4"/>
  <c r="U14" i="4" s="1"/>
  <c r="TU5" i="4"/>
  <c r="SN5" i="4"/>
  <c r="SU5" i="4" s="1"/>
  <c r="R5" i="4"/>
  <c r="S5" i="4" s="1"/>
  <c r="TQ5" i="4"/>
  <c r="L5" i="4"/>
  <c r="M5" i="4" s="1"/>
  <c r="I5" i="4"/>
  <c r="K5" i="4"/>
  <c r="H5" i="4"/>
  <c r="N5" i="4"/>
  <c r="T5" i="4"/>
  <c r="U5" i="4" s="1"/>
  <c r="S30" i="21" l="1"/>
  <c r="T30" i="21"/>
  <c r="T28" i="21"/>
  <c r="S28" i="21"/>
  <c r="F29" i="21"/>
  <c r="T29" i="21"/>
  <c r="S29" i="21"/>
  <c r="F15" i="21"/>
  <c r="S15" i="21"/>
  <c r="T15" i="21"/>
  <c r="F16" i="21"/>
  <c r="S16" i="21"/>
  <c r="T16" i="21"/>
  <c r="S23" i="19"/>
  <c r="T23" i="19"/>
  <c r="T30" i="19"/>
  <c r="S30" i="19"/>
  <c r="T10" i="27"/>
  <c r="S10" i="27"/>
  <c r="S17" i="26"/>
  <c r="T17" i="26"/>
  <c r="F10" i="27"/>
  <c r="F28" i="21"/>
  <c r="F30" i="19"/>
  <c r="DC7" i="22"/>
  <c r="Q7" i="22"/>
  <c r="DC5" i="22"/>
  <c r="Q5" i="22"/>
  <c r="DC5" i="4"/>
  <c r="Q5" i="4"/>
  <c r="O12" i="26"/>
  <c r="F30" i="21"/>
  <c r="O4" i="21"/>
  <c r="R7" i="27"/>
  <c r="O5" i="19"/>
  <c r="O28" i="19"/>
  <c r="O29" i="19"/>
  <c r="O35" i="19"/>
  <c r="O14" i="19"/>
  <c r="O9" i="27"/>
  <c r="R13" i="26"/>
  <c r="F23" i="19"/>
  <c r="R11" i="27"/>
  <c r="W8" i="4"/>
  <c r="X8" i="4"/>
  <c r="R22" i="21"/>
  <c r="R14" i="26"/>
  <c r="R20" i="21"/>
  <c r="R14" i="21"/>
  <c r="R17" i="21"/>
  <c r="R32" i="21"/>
  <c r="V12" i="4"/>
  <c r="X12" i="4" s="1"/>
  <c r="B32" i="21" a="1"/>
  <c r="B32" i="21" s="1"/>
  <c r="A32" i="21" a="1"/>
  <c r="A32" i="21" s="1"/>
  <c r="R15" i="26"/>
  <c r="R15" i="27"/>
  <c r="A22" i="21" a="1"/>
  <c r="A22" i="21" s="1"/>
  <c r="R17" i="19"/>
  <c r="B25" i="4" a="1"/>
  <c r="B25" i="4" s="1"/>
  <c r="B14" i="21" a="1"/>
  <c r="B14" i="21" s="1"/>
  <c r="A20" i="21" a="1"/>
  <c r="A20" i="21" s="1"/>
  <c r="V16" i="4"/>
  <c r="F16" i="4" s="1"/>
  <c r="B17" i="21" a="1"/>
  <c r="B17" i="21" s="1"/>
  <c r="F17" i="26"/>
  <c r="A14" i="26" a="1"/>
  <c r="A14" i="26" s="1"/>
  <c r="B15" i="26" a="1"/>
  <c r="B15" i="26" s="1"/>
  <c r="A15" i="26" a="1"/>
  <c r="A15" i="26" s="1"/>
  <c r="A17" i="26" a="1"/>
  <c r="A17" i="26" s="1"/>
  <c r="B17" i="26" a="1"/>
  <c r="B17" i="26" s="1"/>
  <c r="A18" i="4" a="1"/>
  <c r="A18" i="4" s="1"/>
  <c r="B23" i="4" a="1"/>
  <c r="B23" i="4" s="1"/>
  <c r="V18" i="4"/>
  <c r="W18" i="4" s="1"/>
  <c r="V23" i="4"/>
  <c r="F23" i="4" s="1"/>
  <c r="B12" i="4" a="1"/>
  <c r="B12" i="4" s="1"/>
  <c r="V25" i="4"/>
  <c r="W25" i="4" s="1"/>
  <c r="DE28" i="19"/>
  <c r="DE9" i="27"/>
  <c r="DB5" i="22"/>
  <c r="K12" i="26"/>
  <c r="J12" i="26" s="1"/>
  <c r="B12" i="26" s="1" a="1"/>
  <c r="B12" i="26" s="1"/>
  <c r="K4" i="21"/>
  <c r="J4" i="21" s="1"/>
  <c r="RF4" i="21"/>
  <c r="K29" i="19"/>
  <c r="J29" i="19" s="1"/>
  <c r="K28" i="19"/>
  <c r="J28" i="19" s="1"/>
  <c r="K9" i="27"/>
  <c r="J9" i="27" s="1"/>
  <c r="DE12" i="26"/>
  <c r="TR7" i="22"/>
  <c r="TV7" i="22" s="1"/>
  <c r="O5" i="22"/>
  <c r="DE4" i="21"/>
  <c r="DE29" i="19"/>
  <c r="RF29" i="19"/>
  <c r="RC29" i="19"/>
  <c r="DE35" i="19"/>
  <c r="RC9" i="27"/>
  <c r="RF9" i="27"/>
  <c r="RC12" i="26"/>
  <c r="RF12" i="26"/>
  <c r="TR14" i="4"/>
  <c r="TV14" i="4" s="1"/>
  <c r="TR5" i="4"/>
  <c r="TV5" i="4" s="1"/>
  <c r="RC4" i="21"/>
  <c r="DD4" i="21"/>
  <c r="M4" i="21"/>
  <c r="M29" i="19"/>
  <c r="DD29" i="19"/>
  <c r="DE14" i="19"/>
  <c r="RF28" i="19"/>
  <c r="RC28" i="19"/>
  <c r="DD28" i="19"/>
  <c r="M28" i="19"/>
  <c r="K5" i="19"/>
  <c r="J5" i="19" s="1"/>
  <c r="RF35" i="19"/>
  <c r="K35" i="19"/>
  <c r="J35" i="19" s="1"/>
  <c r="DE5" i="19"/>
  <c r="RC35" i="19"/>
  <c r="DD35" i="19"/>
  <c r="M35" i="19"/>
  <c r="RF14" i="19"/>
  <c r="K14" i="19"/>
  <c r="J14" i="19" s="1"/>
  <c r="RC5" i="19"/>
  <c r="RF5" i="19"/>
  <c r="M5" i="19"/>
  <c r="DD5" i="19"/>
  <c r="RC14" i="19"/>
  <c r="M14" i="19"/>
  <c r="DD14" i="19"/>
  <c r="M9" i="27"/>
  <c r="DD9" i="27"/>
  <c r="M12" i="26"/>
  <c r="DD12" i="26"/>
  <c r="J7" i="22"/>
  <c r="DB7" i="22"/>
  <c r="O7" i="22"/>
  <c r="J5" i="22"/>
  <c r="TR5" i="22"/>
  <c r="TV5" i="22" s="1"/>
  <c r="DC14" i="4"/>
  <c r="J14" i="4"/>
  <c r="O14" i="4"/>
  <c r="DB14" i="4"/>
  <c r="J5" i="4"/>
  <c r="O5" i="4"/>
  <c r="DB5" i="4"/>
  <c r="F22" i="21" l="1"/>
  <c r="S22" i="21"/>
  <c r="T22" i="21"/>
  <c r="F20" i="21"/>
  <c r="S20" i="21"/>
  <c r="T20" i="21"/>
  <c r="F14" i="21"/>
  <c r="S14" i="21"/>
  <c r="T14" i="21"/>
  <c r="F32" i="21"/>
  <c r="S32" i="21"/>
  <c r="T32" i="21"/>
  <c r="F17" i="21"/>
  <c r="S17" i="21"/>
  <c r="T17" i="21"/>
  <c r="F17" i="19"/>
  <c r="T17" i="19"/>
  <c r="S17" i="19"/>
  <c r="F15" i="27"/>
  <c r="S15" i="27"/>
  <c r="T15" i="27"/>
  <c r="F11" i="27"/>
  <c r="T11" i="27"/>
  <c r="S11" i="27"/>
  <c r="F7" i="27"/>
  <c r="S7" i="27"/>
  <c r="T7" i="27"/>
  <c r="S13" i="26"/>
  <c r="T13" i="26"/>
  <c r="F14" i="26"/>
  <c r="S14" i="26"/>
  <c r="T14" i="26"/>
  <c r="S15" i="26"/>
  <c r="T15" i="26"/>
  <c r="V7" i="22"/>
  <c r="X7" i="22" s="1"/>
  <c r="V5" i="22"/>
  <c r="X5" i="22" s="1"/>
  <c r="V5" i="4"/>
  <c r="X5" i="4" s="1"/>
  <c r="F13" i="26"/>
  <c r="W12" i="4"/>
  <c r="F12" i="4"/>
  <c r="F15" i="26"/>
  <c r="W16" i="4"/>
  <c r="X16" i="4"/>
  <c r="R28" i="19"/>
  <c r="F25" i="4"/>
  <c r="X25" i="4"/>
  <c r="X18" i="4"/>
  <c r="F18" i="4"/>
  <c r="W23" i="4"/>
  <c r="X23" i="4"/>
  <c r="R9" i="27"/>
  <c r="R12" i="26"/>
  <c r="R29" i="19"/>
  <c r="V14" i="4"/>
  <c r="W14" i="4" s="1"/>
  <c r="R4" i="21"/>
  <c r="R5" i="19"/>
  <c r="R35" i="19"/>
  <c r="R14" i="19"/>
  <c r="A12" i="26" a="1"/>
  <c r="A12" i="26" s="1"/>
  <c r="A14" i="4" a="1"/>
  <c r="A14" i="4" s="1"/>
  <c r="B14" i="4" a="1"/>
  <c r="B14" i="4" s="1"/>
  <c r="W7" i="22" l="1"/>
  <c r="F7" i="22"/>
  <c r="T4" i="21"/>
  <c r="S4" i="21"/>
  <c r="F28" i="19"/>
  <c r="T28" i="19"/>
  <c r="S28" i="19"/>
  <c r="S29" i="19"/>
  <c r="T29" i="19"/>
  <c r="F14" i="19"/>
  <c r="T14" i="19"/>
  <c r="S14" i="19"/>
  <c r="S35" i="19"/>
  <c r="T35" i="19"/>
  <c r="S5" i="19"/>
  <c r="T5" i="19"/>
  <c r="S9" i="27"/>
  <c r="T9" i="27"/>
  <c r="F12" i="26"/>
  <c r="S12" i="26"/>
  <c r="T12" i="26"/>
  <c r="W5" i="22"/>
  <c r="F5" i="22"/>
  <c r="W5" i="4"/>
  <c r="F5" i="4"/>
  <c r="F9" i="27"/>
  <c r="X14" i="4"/>
  <c r="F29" i="19"/>
  <c r="F14" i="4"/>
  <c r="F5" i="19"/>
  <c r="F4" i="21"/>
  <c r="F35" i="19"/>
  <c r="CV12" i="19" l="1"/>
  <c r="CW12" i="19"/>
  <c r="CX12" i="19"/>
  <c r="CY12" i="19"/>
  <c r="DA12" i="19"/>
  <c r="DB12" i="19"/>
  <c r="PV12" i="19"/>
  <c r="PW12" i="19"/>
  <c r="PX12" i="19"/>
  <c r="PY12" i="19"/>
  <c r="QA12" i="19"/>
  <c r="QB12" i="19"/>
  <c r="QD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CV20" i="26"/>
  <c r="CW20" i="26"/>
  <c r="CX20" i="26"/>
  <c r="CY20" i="26"/>
  <c r="DA20" i="26"/>
  <c r="DB20" i="26"/>
  <c r="PV20" i="26"/>
  <c r="PW20" i="26"/>
  <c r="PX20" i="26"/>
  <c r="PY20" i="26"/>
  <c r="QA20" i="26"/>
  <c r="QB20" i="26"/>
  <c r="QD20" i="26"/>
  <c r="QE20" i="26"/>
  <c r="QF20" i="26"/>
  <c r="QG20" i="26"/>
  <c r="QH20" i="26"/>
  <c r="QI20" i="26"/>
  <c r="QJ20" i="26"/>
  <c r="QK20" i="26"/>
  <c r="QL20" i="26"/>
  <c r="QM20" i="26"/>
  <c r="QN20" i="26"/>
  <c r="QO20" i="26"/>
  <c r="QP20" i="26"/>
  <c r="QQ20" i="26"/>
  <c r="QR20" i="26"/>
  <c r="QS20" i="26"/>
  <c r="QT20" i="26"/>
  <c r="QU20" i="26"/>
  <c r="QV20" i="26"/>
  <c r="QW20" i="26"/>
  <c r="QC12" i="19" l="1"/>
  <c r="QC20" i="26"/>
  <c r="DC20" i="26"/>
  <c r="DC12" i="19"/>
  <c r="P20" i="26"/>
  <c r="Q20" i="26" s="1"/>
  <c r="RD12" i="19"/>
  <c r="QY12" i="19"/>
  <c r="P12" i="19"/>
  <c r="DE12" i="19" s="1"/>
  <c r="PZ12" i="19"/>
  <c r="RE12" i="19"/>
  <c r="CZ12" i="19"/>
  <c r="N12" i="19"/>
  <c r="O12" i="19" s="1"/>
  <c r="H12" i="19"/>
  <c r="RA12" i="19"/>
  <c r="QZ12" i="19"/>
  <c r="L12" i="19"/>
  <c r="M12" i="19" s="1"/>
  <c r="RB12" i="19"/>
  <c r="I12" i="19"/>
  <c r="QY20" i="26"/>
  <c r="PZ20" i="26"/>
  <c r="RE20" i="26"/>
  <c r="RD20" i="26"/>
  <c r="CZ20" i="26"/>
  <c r="RA20" i="26"/>
  <c r="N20" i="26"/>
  <c r="QZ20" i="26"/>
  <c r="H20" i="26"/>
  <c r="L20" i="26"/>
  <c r="M20" i="26" s="1"/>
  <c r="RB20" i="26"/>
  <c r="I20" i="26"/>
  <c r="O20" i="26" l="1"/>
  <c r="RF12" i="19"/>
  <c r="RF20" i="26"/>
  <c r="DE20" i="26"/>
  <c r="K12" i="19"/>
  <c r="J12" i="19" s="1"/>
  <c r="DD12" i="19"/>
  <c r="Q12" i="19"/>
  <c r="K20" i="26"/>
  <c r="J20" i="26" s="1"/>
  <c r="DD20" i="26"/>
  <c r="RC12" i="19"/>
  <c r="RC20" i="26"/>
  <c r="R20" i="26" l="1"/>
  <c r="R12" i="19"/>
  <c r="F12" i="19" l="1"/>
  <c r="S12" i="19"/>
  <c r="T12" i="19"/>
  <c r="F20" i="26"/>
  <c r="S20" i="26"/>
  <c r="T20" i="26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CQ24" i="4"/>
  <c r="CR24" i="4"/>
  <c r="CS24" i="4"/>
  <c r="CT24" i="4"/>
  <c r="CU24" i="4"/>
  <c r="CV24" i="4"/>
  <c r="CX24" i="4"/>
  <c r="CY24" i="4"/>
  <c r="CZ24" i="4"/>
  <c r="SH24" i="4"/>
  <c r="SI24" i="4"/>
  <c r="SJ24" i="4"/>
  <c r="SK24" i="4"/>
  <c r="SL24" i="4"/>
  <c r="SM24" i="4"/>
  <c r="SO24" i="4"/>
  <c r="SP24" i="4"/>
  <c r="SQ24" i="4"/>
  <c r="SR24" i="4"/>
  <c r="SS24" i="4"/>
  <c r="ST24" i="4"/>
  <c r="SV24" i="4"/>
  <c r="SW24" i="4"/>
  <c r="SX24" i="4"/>
  <c r="TL24" i="4" s="1"/>
  <c r="SY24" i="4"/>
  <c r="TM24" i="4" s="1"/>
  <c r="SZ24" i="4"/>
  <c r="TA24" i="4"/>
  <c r="TB24" i="4"/>
  <c r="TC24" i="4"/>
  <c r="TO24" i="4" s="1"/>
  <c r="TD24" i="4"/>
  <c r="TP24" i="4" s="1"/>
  <c r="TE24" i="4"/>
  <c r="TF24" i="4"/>
  <c r="TG24" i="4"/>
  <c r="TH24" i="4"/>
  <c r="TI24" i="4"/>
  <c r="TT24" i="4" s="1"/>
  <c r="TJ24" i="4"/>
  <c r="CV13" i="27"/>
  <c r="CW13" i="27"/>
  <c r="CX13" i="27"/>
  <c r="CY13" i="27"/>
  <c r="DA13" i="27"/>
  <c r="DB13" i="27"/>
  <c r="PV13" i="27"/>
  <c r="PW13" i="27"/>
  <c r="PX13" i="27"/>
  <c r="PY13" i="27"/>
  <c r="QA13" i="27"/>
  <c r="QB13" i="27"/>
  <c r="QD13" i="27"/>
  <c r="QE13" i="27"/>
  <c r="QF13" i="27"/>
  <c r="QG13" i="27"/>
  <c r="QH13" i="27"/>
  <c r="QI13" i="27"/>
  <c r="QJ13" i="27"/>
  <c r="QK13" i="27"/>
  <c r="QL13" i="27"/>
  <c r="QM13" i="27"/>
  <c r="QN13" i="27"/>
  <c r="QO13" i="27"/>
  <c r="QP13" i="27"/>
  <c r="QQ13" i="27"/>
  <c r="QR13" i="27"/>
  <c r="QS13" i="27"/>
  <c r="QT13" i="27"/>
  <c r="QU13" i="27"/>
  <c r="QV13" i="27"/>
  <c r="QW13" i="27"/>
  <c r="CV5" i="26"/>
  <c r="CW5" i="26"/>
  <c r="CX5" i="26"/>
  <c r="CY5" i="26"/>
  <c r="DA5" i="26"/>
  <c r="DB5" i="26"/>
  <c r="PV5" i="26"/>
  <c r="PW5" i="26"/>
  <c r="PX5" i="26"/>
  <c r="PY5" i="26"/>
  <c r="QA5" i="26"/>
  <c r="QB5" i="26"/>
  <c r="QD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DC5" i="26" l="1"/>
  <c r="QC13" i="27"/>
  <c r="QC5" i="26"/>
  <c r="DC13" i="27"/>
  <c r="I13" i="27"/>
  <c r="H13" i="27"/>
  <c r="I5" i="26"/>
  <c r="H5" i="26"/>
  <c r="H10" i="22"/>
  <c r="I10" i="22"/>
  <c r="I24" i="4"/>
  <c r="I22" i="4"/>
  <c r="H24" i="4"/>
  <c r="H22" i="4"/>
  <c r="PZ5" i="26"/>
  <c r="PZ13" i="27"/>
  <c r="P13" i="27"/>
  <c r="DE13" i="27" s="1"/>
  <c r="RD13" i="27"/>
  <c r="QY13" i="27"/>
  <c r="QY5" i="26"/>
  <c r="CW10" i="22"/>
  <c r="DA10" i="22" s="1"/>
  <c r="SN22" i="4"/>
  <c r="SU22" i="4" s="1"/>
  <c r="SN10" i="22"/>
  <c r="SU10" i="22" s="1"/>
  <c r="TU10" i="22"/>
  <c r="TQ10" i="22"/>
  <c r="TN10" i="22"/>
  <c r="T10" i="22"/>
  <c r="U10" i="22" s="1"/>
  <c r="N10" i="22"/>
  <c r="O10" i="22" s="1"/>
  <c r="L10" i="22"/>
  <c r="M10" i="22" s="1"/>
  <c r="K10" i="22"/>
  <c r="R10" i="22"/>
  <c r="S10" i="22" s="1"/>
  <c r="P10" i="22"/>
  <c r="Q10" i="22" s="1"/>
  <c r="CW22" i="4"/>
  <c r="DA22" i="4" s="1"/>
  <c r="CW24" i="4"/>
  <c r="DA24" i="4" s="1"/>
  <c r="SN24" i="4"/>
  <c r="SU24" i="4" s="1"/>
  <c r="TN22" i="4"/>
  <c r="TU22" i="4"/>
  <c r="TQ22" i="4"/>
  <c r="R22" i="4"/>
  <c r="S22" i="4" s="1"/>
  <c r="N22" i="4"/>
  <c r="O22" i="4" s="1"/>
  <c r="T22" i="4"/>
  <c r="U22" i="4" s="1"/>
  <c r="L22" i="4"/>
  <c r="M22" i="4" s="1"/>
  <c r="K22" i="4"/>
  <c r="P22" i="4"/>
  <c r="Q22" i="4" s="1"/>
  <c r="TQ24" i="4"/>
  <c r="TN24" i="4"/>
  <c r="TU24" i="4"/>
  <c r="TS24" i="4"/>
  <c r="T24" i="4"/>
  <c r="U24" i="4" s="1"/>
  <c r="L24" i="4"/>
  <c r="M24" i="4" s="1"/>
  <c r="R24" i="4"/>
  <c r="S24" i="4" s="1"/>
  <c r="P24" i="4"/>
  <c r="Q24" i="4" s="1"/>
  <c r="N24" i="4"/>
  <c r="K24" i="4"/>
  <c r="RE13" i="27"/>
  <c r="RA13" i="27"/>
  <c r="QZ13" i="27"/>
  <c r="RB13" i="27"/>
  <c r="N13" i="27"/>
  <c r="L13" i="27"/>
  <c r="M13" i="27" s="1"/>
  <c r="CZ13" i="27"/>
  <c r="QZ5" i="26"/>
  <c r="RA5" i="26"/>
  <c r="RD5" i="26"/>
  <c r="CZ5" i="26"/>
  <c r="P5" i="26"/>
  <c r="DE5" i="26" s="1"/>
  <c r="N5" i="26"/>
  <c r="RE5" i="26"/>
  <c r="L5" i="26"/>
  <c r="M5" i="26" s="1"/>
  <c r="RB5" i="26"/>
  <c r="CV27" i="21"/>
  <c r="CW27" i="21"/>
  <c r="CX27" i="21"/>
  <c r="CY27" i="21"/>
  <c r="DA27" i="21"/>
  <c r="DB27" i="21"/>
  <c r="PV27" i="21"/>
  <c r="PW27" i="21"/>
  <c r="PX27" i="21"/>
  <c r="PY27" i="21"/>
  <c r="QA27" i="21"/>
  <c r="QB27" i="21"/>
  <c r="QD27" i="21"/>
  <c r="QE27" i="21"/>
  <c r="QF27" i="21"/>
  <c r="QG27" i="21"/>
  <c r="QH27" i="21"/>
  <c r="QI27" i="21"/>
  <c r="QJ27" i="21"/>
  <c r="QK27" i="21"/>
  <c r="QL27" i="21"/>
  <c r="QM27" i="21"/>
  <c r="QN27" i="21"/>
  <c r="QO27" i="21"/>
  <c r="QP27" i="21"/>
  <c r="QQ27" i="21"/>
  <c r="QR27" i="21"/>
  <c r="QS27" i="21"/>
  <c r="QT27" i="21"/>
  <c r="QU27" i="21"/>
  <c r="QV27" i="21"/>
  <c r="QW27" i="21"/>
  <c r="O13" i="27" l="1"/>
  <c r="O5" i="26"/>
  <c r="RF13" i="27"/>
  <c r="QC27" i="21"/>
  <c r="RF5" i="26"/>
  <c r="DC27" i="21"/>
  <c r="I27" i="21"/>
  <c r="H27" i="21"/>
  <c r="RD27" i="21"/>
  <c r="J24" i="4"/>
  <c r="TR24" i="4"/>
  <c r="TV24" i="4" s="1"/>
  <c r="Q13" i="27"/>
  <c r="DD13" i="27"/>
  <c r="RC5" i="26"/>
  <c r="TR10" i="22"/>
  <c r="TV10" i="22" s="1"/>
  <c r="DC10" i="22"/>
  <c r="DB10" i="22"/>
  <c r="J10" i="22"/>
  <c r="TR22" i="4"/>
  <c r="TV22" i="4" s="1"/>
  <c r="J22" i="4"/>
  <c r="DC22" i="4"/>
  <c r="DB22" i="4"/>
  <c r="DC24" i="4"/>
  <c r="O24" i="4"/>
  <c r="DB24" i="4"/>
  <c r="RC13" i="27"/>
  <c r="K13" i="27"/>
  <c r="DD5" i="26"/>
  <c r="R5" i="26" s="1"/>
  <c r="K5" i="26"/>
  <c r="Q5" i="26"/>
  <c r="PZ27" i="21"/>
  <c r="RE27" i="21"/>
  <c r="P27" i="21"/>
  <c r="Q27" i="21" s="1"/>
  <c r="RA27" i="21"/>
  <c r="QZ27" i="21"/>
  <c r="RB27" i="21"/>
  <c r="QY27" i="21"/>
  <c r="N27" i="21"/>
  <c r="L27" i="21"/>
  <c r="M27" i="21" s="1"/>
  <c r="CZ27" i="21"/>
  <c r="CV7" i="21"/>
  <c r="CW7" i="21"/>
  <c r="CX7" i="21"/>
  <c r="CY7" i="21"/>
  <c r="DA7" i="21"/>
  <c r="DB7" i="21"/>
  <c r="PV7" i="21"/>
  <c r="PW7" i="21"/>
  <c r="PX7" i="21"/>
  <c r="PY7" i="21"/>
  <c r="QA7" i="21"/>
  <c r="QB7" i="21"/>
  <c r="QD7" i="21"/>
  <c r="QE7" i="21"/>
  <c r="QF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CV25" i="19"/>
  <c r="CW25" i="19"/>
  <c r="CX25" i="19"/>
  <c r="CY25" i="19"/>
  <c r="DA25" i="19"/>
  <c r="DB25" i="19"/>
  <c r="PV25" i="19"/>
  <c r="PW25" i="19"/>
  <c r="PX25" i="19"/>
  <c r="PY25" i="19"/>
  <c r="QA25" i="19"/>
  <c r="QB25" i="19"/>
  <c r="QD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CV4" i="26"/>
  <c r="CW4" i="26"/>
  <c r="CX4" i="26"/>
  <c r="CY4" i="26"/>
  <c r="DA4" i="26"/>
  <c r="DB4" i="26"/>
  <c r="PV4" i="26"/>
  <c r="PW4" i="26"/>
  <c r="PX4" i="26"/>
  <c r="PY4" i="26"/>
  <c r="QA4" i="26"/>
  <c r="QB4" i="26"/>
  <c r="QD4" i="26"/>
  <c r="QE4" i="26"/>
  <c r="QF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S5" i="26" l="1"/>
  <c r="T5" i="26"/>
  <c r="DD27" i="21"/>
  <c r="O27" i="21"/>
  <c r="A10" i="22" a="1"/>
  <c r="A10" i="22" s="1"/>
  <c r="B10" i="22" a="1"/>
  <c r="B10" i="22" s="1"/>
  <c r="A24" i="4" a="1"/>
  <c r="A24" i="4" s="1"/>
  <c r="B24" i="4" a="1"/>
  <c r="B24" i="4" s="1"/>
  <c r="A22" i="4" a="1"/>
  <c r="A22" i="4" s="1"/>
  <c r="B22" i="4" a="1"/>
  <c r="B22" i="4" s="1"/>
  <c r="QC7" i="21"/>
  <c r="RF27" i="21"/>
  <c r="QC25" i="19"/>
  <c r="QC4" i="26"/>
  <c r="DC4" i="26"/>
  <c r="DC7" i="21"/>
  <c r="DC25" i="19"/>
  <c r="H25" i="19"/>
  <c r="I7" i="21"/>
  <c r="H7" i="21"/>
  <c r="RC27" i="21"/>
  <c r="I25" i="19"/>
  <c r="I4" i="26"/>
  <c r="H4" i="26"/>
  <c r="J5" i="26"/>
  <c r="B5" i="26" s="1" a="1"/>
  <c r="B5" i="26" s="1"/>
  <c r="R13" i="27"/>
  <c r="K27" i="21"/>
  <c r="V10" i="22"/>
  <c r="X10" i="22" s="1"/>
  <c r="V22" i="4"/>
  <c r="W22" i="4" s="1"/>
  <c r="V24" i="4"/>
  <c r="W24" i="4" s="1"/>
  <c r="F5" i="26"/>
  <c r="DE27" i="21"/>
  <c r="RD25" i="19"/>
  <c r="P25" i="19"/>
  <c r="DE25" i="19" s="1"/>
  <c r="QY25" i="19"/>
  <c r="PZ25" i="19"/>
  <c r="PZ4" i="26"/>
  <c r="PZ7" i="21"/>
  <c r="P7" i="21"/>
  <c r="Q7" i="21" s="1"/>
  <c r="QY7" i="21"/>
  <c r="QZ7" i="21"/>
  <c r="RA7" i="21"/>
  <c r="CZ7" i="21"/>
  <c r="N7" i="21"/>
  <c r="RD7" i="21"/>
  <c r="RE7" i="21"/>
  <c r="L7" i="21"/>
  <c r="M7" i="21" s="1"/>
  <c r="RB7" i="21"/>
  <c r="RE25" i="19"/>
  <c r="RB25" i="19"/>
  <c r="RA25" i="19"/>
  <c r="N25" i="19"/>
  <c r="QZ25" i="19"/>
  <c r="L25" i="19"/>
  <c r="CZ25" i="19"/>
  <c r="QY4" i="26"/>
  <c r="RD4" i="26"/>
  <c r="RE4" i="26"/>
  <c r="CZ4" i="26"/>
  <c r="RA4" i="26"/>
  <c r="P4" i="26"/>
  <c r="DE4" i="26" s="1"/>
  <c r="N4" i="26"/>
  <c r="QZ4" i="26"/>
  <c r="L4" i="26"/>
  <c r="M4" i="26" s="1"/>
  <c r="RB4" i="26"/>
  <c r="F13" i="27" l="1"/>
  <c r="S13" i="27"/>
  <c r="T13" i="27"/>
  <c r="O7" i="21"/>
  <c r="O25" i="19"/>
  <c r="O4" i="26"/>
  <c r="RF7" i="21"/>
  <c r="RF25" i="19"/>
  <c r="RF4" i="26"/>
  <c r="J27" i="21"/>
  <c r="J13" i="27"/>
  <c r="R27" i="21"/>
  <c r="W10" i="22"/>
  <c r="F10" i="22"/>
  <c r="F22" i="4"/>
  <c r="X22" i="4"/>
  <c r="F24" i="4"/>
  <c r="X24" i="4"/>
  <c r="Q25" i="19"/>
  <c r="DE7" i="21"/>
  <c r="DD7" i="21"/>
  <c r="RC7" i="21"/>
  <c r="K7" i="21"/>
  <c r="DD25" i="19"/>
  <c r="R25" i="19" s="1"/>
  <c r="RC25" i="19"/>
  <c r="K25" i="19"/>
  <c r="M25" i="19"/>
  <c r="K4" i="26"/>
  <c r="RC4" i="26"/>
  <c r="DD4" i="26"/>
  <c r="R4" i="26" s="1"/>
  <c r="Q4" i="26"/>
  <c r="F27" i="21" l="1"/>
  <c r="T27" i="21"/>
  <c r="S27" i="21"/>
  <c r="T25" i="19"/>
  <c r="S25" i="19"/>
  <c r="T4" i="26"/>
  <c r="S4" i="26"/>
  <c r="A27" i="21" a="1"/>
  <c r="A27" i="21" s="1"/>
  <c r="B27" i="21" a="1"/>
  <c r="B27" i="21" s="1"/>
  <c r="A13" i="27" a="1"/>
  <c r="A13" i="27" s="1"/>
  <c r="B13" i="27" a="1"/>
  <c r="B13" i="27" s="1"/>
  <c r="J7" i="21"/>
  <c r="J4" i="26"/>
  <c r="R7" i="21"/>
  <c r="F25" i="19"/>
  <c r="F4" i="26"/>
  <c r="S7" i="21" l="1"/>
  <c r="T7" i="21"/>
  <c r="B4" i="26" a="1"/>
  <c r="B4" i="26" s="1"/>
  <c r="J25" i="19"/>
  <c r="F7" i="21"/>
  <c r="CQ6" i="22" l="1"/>
  <c r="CR6" i="22"/>
  <c r="CS6" i="22"/>
  <c r="CT6" i="22"/>
  <c r="CU6" i="22"/>
  <c r="CV6" i="22"/>
  <c r="CX6" i="22"/>
  <c r="CY6" i="22"/>
  <c r="CZ6" i="22"/>
  <c r="SH6" i="22"/>
  <c r="SI6" i="22"/>
  <c r="SJ6" i="22"/>
  <c r="SK6" i="22"/>
  <c r="SL6" i="22"/>
  <c r="SM6" i="22"/>
  <c r="SO6" i="22"/>
  <c r="SP6" i="22"/>
  <c r="SQ6" i="22"/>
  <c r="SR6" i="22"/>
  <c r="SS6" i="22"/>
  <c r="ST6" i="22"/>
  <c r="SV6" i="22"/>
  <c r="SW6" i="22"/>
  <c r="SX6" i="22"/>
  <c r="TL6" i="22" s="1"/>
  <c r="SY6" i="22"/>
  <c r="TM6" i="22" s="1"/>
  <c r="SZ6" i="22"/>
  <c r="TA6" i="22"/>
  <c r="TB6" i="22"/>
  <c r="TC6" i="22"/>
  <c r="TO6" i="22" s="1"/>
  <c r="TD6" i="22"/>
  <c r="TP6" i="22" s="1"/>
  <c r="TE6" i="22"/>
  <c r="TF6" i="22"/>
  <c r="TG6" i="22"/>
  <c r="TH6" i="22"/>
  <c r="TS6" i="22" s="1"/>
  <c r="TI6" i="22"/>
  <c r="TT6" i="22" s="1"/>
  <c r="TJ6" i="22"/>
  <c r="CQ15" i="4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I6" i="22" l="1"/>
  <c r="H6" i="22"/>
  <c r="I15" i="4"/>
  <c r="H15" i="4"/>
  <c r="P6" i="22"/>
  <c r="Q6" i="22" s="1"/>
  <c r="CW15" i="4"/>
  <c r="DA15" i="4" s="1"/>
  <c r="SN6" i="22"/>
  <c r="SU6" i="22" s="1"/>
  <c r="CW6" i="22"/>
  <c r="DA6" i="22" s="1"/>
  <c r="SN15" i="4"/>
  <c r="SU15" i="4" s="1"/>
  <c r="TQ6" i="22"/>
  <c r="TN6" i="22"/>
  <c r="TU6" i="22"/>
  <c r="K6" i="22"/>
  <c r="N6" i="22"/>
  <c r="O6" i="22" s="1"/>
  <c r="T6" i="22"/>
  <c r="U6" i="22" s="1"/>
  <c r="L6" i="22"/>
  <c r="R6" i="22"/>
  <c r="S6" i="22" s="1"/>
  <c r="TQ15" i="4"/>
  <c r="TN15" i="4"/>
  <c r="TU15" i="4"/>
  <c r="N15" i="4"/>
  <c r="O15" i="4" s="1"/>
  <c r="T15" i="4"/>
  <c r="U15" i="4" s="1"/>
  <c r="L15" i="4"/>
  <c r="K15" i="4"/>
  <c r="R15" i="4"/>
  <c r="S15" i="4" s="1"/>
  <c r="P15" i="4"/>
  <c r="Q15" i="4" s="1"/>
  <c r="J6" i="22" l="1"/>
  <c r="J15" i="4"/>
  <c r="M6" i="22"/>
  <c r="TR15" i="4"/>
  <c r="TV15" i="4" s="1"/>
  <c r="M15" i="4"/>
  <c r="TR6" i="22"/>
  <c r="TV6" i="22" s="1"/>
  <c r="DC6" i="22"/>
  <c r="DB6" i="22"/>
  <c r="DB15" i="4"/>
  <c r="DC15" i="4"/>
  <c r="V15" i="4" l="1"/>
  <c r="F15" i="4" s="1"/>
  <c r="V6" i="22"/>
  <c r="W6" i="22" l="1"/>
  <c r="X6" i="22"/>
  <c r="F6" i="22"/>
  <c r="W15" i="4"/>
  <c r="X15" i="4"/>
  <c r="CV17" i="27"/>
  <c r="CW17" i="27"/>
  <c r="CX17" i="27"/>
  <c r="CY17" i="27"/>
  <c r="DA17" i="27"/>
  <c r="DB17" i="27"/>
  <c r="PV17" i="27"/>
  <c r="PW17" i="27"/>
  <c r="PX17" i="27"/>
  <c r="PY17" i="27"/>
  <c r="QA17" i="27"/>
  <c r="QB17" i="27"/>
  <c r="QD17" i="27"/>
  <c r="QE17" i="27"/>
  <c r="QF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CV4" i="27"/>
  <c r="CW4" i="27"/>
  <c r="CX4" i="27"/>
  <c r="CY4" i="27"/>
  <c r="DA4" i="27"/>
  <c r="DB4" i="27"/>
  <c r="PV4" i="27"/>
  <c r="PW4" i="27"/>
  <c r="PX4" i="27"/>
  <c r="PY4" i="27"/>
  <c r="QA4" i="27"/>
  <c r="QB4" i="27"/>
  <c r="QD4" i="27"/>
  <c r="QE4" i="27"/>
  <c r="QF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DC4" i="27" l="1"/>
  <c r="QC4" i="27"/>
  <c r="QC17" i="27"/>
  <c r="I17" i="27"/>
  <c r="DC17" i="27"/>
  <c r="I4" i="27"/>
  <c r="H4" i="27"/>
  <c r="H17" i="27"/>
  <c r="PZ17" i="27"/>
  <c r="QY17" i="27"/>
  <c r="RD4" i="27"/>
  <c r="QY4" i="27"/>
  <c r="PZ4" i="27"/>
  <c r="RA17" i="27"/>
  <c r="QZ17" i="27"/>
  <c r="P17" i="27"/>
  <c r="DE17" i="27" s="1"/>
  <c r="RD17" i="27"/>
  <c r="CZ17" i="27"/>
  <c r="N17" i="27"/>
  <c r="RE17" i="27"/>
  <c r="L17" i="27"/>
  <c r="M17" i="27" s="1"/>
  <c r="RB17" i="27"/>
  <c r="P4" i="27"/>
  <c r="Q4" i="27" s="1"/>
  <c r="QZ4" i="27"/>
  <c r="RA4" i="27"/>
  <c r="CZ4" i="27"/>
  <c r="N4" i="27"/>
  <c r="RE4" i="27"/>
  <c r="L4" i="27"/>
  <c r="RB4" i="27"/>
  <c r="M4" i="27" l="1"/>
  <c r="O4" i="27"/>
  <c r="DD17" i="27"/>
  <c r="R17" i="27" s="1"/>
  <c r="O17" i="27"/>
  <c r="RF17" i="27"/>
  <c r="RF4" i="27"/>
  <c r="RC17" i="27"/>
  <c r="DE4" i="27"/>
  <c r="RC4" i="27"/>
  <c r="Q17" i="27"/>
  <c r="K17" i="27"/>
  <c r="DD4" i="27"/>
  <c r="K4" i="27"/>
  <c r="T17" i="27" l="1"/>
  <c r="S17" i="27"/>
  <c r="J17" i="27"/>
  <c r="R4" i="27"/>
  <c r="F17" i="27"/>
  <c r="T4" i="27" l="1"/>
  <c r="S4" i="27"/>
  <c r="F4" i="27"/>
  <c r="J4" i="27"/>
  <c r="CV7" i="26"/>
  <c r="CW7" i="26"/>
  <c r="CX7" i="26"/>
  <c r="CY7" i="26"/>
  <c r="DA7" i="26"/>
  <c r="DB7" i="26"/>
  <c r="PV7" i="26"/>
  <c r="PW7" i="26"/>
  <c r="PX7" i="26"/>
  <c r="PY7" i="26"/>
  <c r="QA7" i="26"/>
  <c r="QB7" i="26"/>
  <c r="QD7" i="26"/>
  <c r="QE7" i="26"/>
  <c r="QF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CV6" i="26"/>
  <c r="CW6" i="26"/>
  <c r="CX6" i="26"/>
  <c r="CY6" i="26"/>
  <c r="DA6" i="26"/>
  <c r="DB6" i="26"/>
  <c r="PV6" i="26"/>
  <c r="PW6" i="26"/>
  <c r="PX6" i="26"/>
  <c r="PY6" i="26"/>
  <c r="QA6" i="26"/>
  <c r="QB6" i="26"/>
  <c r="QD6" i="26"/>
  <c r="QE6" i="26"/>
  <c r="QF6" i="26"/>
  <c r="QG6" i="26"/>
  <c r="QH6" i="26"/>
  <c r="QI6" i="26"/>
  <c r="QJ6" i="26"/>
  <c r="QK6" i="26"/>
  <c r="QL6" i="26"/>
  <c r="QM6" i="26"/>
  <c r="QN6" i="26"/>
  <c r="QO6" i="26"/>
  <c r="QP6" i="26"/>
  <c r="QQ6" i="26"/>
  <c r="QR6" i="26"/>
  <c r="QS6" i="26"/>
  <c r="QT6" i="26"/>
  <c r="QU6" i="26"/>
  <c r="QV6" i="26"/>
  <c r="QW6" i="26"/>
  <c r="CQ7" i="4"/>
  <c r="CR7" i="4"/>
  <c r="CS7" i="4"/>
  <c r="CT7" i="4"/>
  <c r="CU7" i="4"/>
  <c r="CV7" i="4"/>
  <c r="CX7" i="4"/>
  <c r="CY7" i="4"/>
  <c r="CZ7" i="4"/>
  <c r="SH7" i="4"/>
  <c r="SI7" i="4"/>
  <c r="SJ7" i="4"/>
  <c r="SK7" i="4"/>
  <c r="SL7" i="4"/>
  <c r="SM7" i="4"/>
  <c r="SO7" i="4"/>
  <c r="SP7" i="4"/>
  <c r="SQ7" i="4"/>
  <c r="SR7" i="4"/>
  <c r="SS7" i="4"/>
  <c r="ST7" i="4"/>
  <c r="SV7" i="4"/>
  <c r="SW7" i="4"/>
  <c r="SX7" i="4"/>
  <c r="TL7" i="4" s="1"/>
  <c r="SY7" i="4"/>
  <c r="TM7" i="4" s="1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CQ21" i="4"/>
  <c r="CR21" i="4"/>
  <c r="CS21" i="4"/>
  <c r="CT21" i="4"/>
  <c r="CU21" i="4"/>
  <c r="CV21" i="4"/>
  <c r="CX21" i="4"/>
  <c r="CY21" i="4"/>
  <c r="CZ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CV19" i="19"/>
  <c r="CW19" i="19"/>
  <c r="CX19" i="19"/>
  <c r="CY19" i="19"/>
  <c r="DA19" i="19"/>
  <c r="DB19" i="19"/>
  <c r="PV19" i="19"/>
  <c r="PW19" i="19"/>
  <c r="PX19" i="19"/>
  <c r="PY19" i="19"/>
  <c r="QA19" i="19"/>
  <c r="QB19" i="19"/>
  <c r="QD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CV9" i="19"/>
  <c r="CW9" i="19"/>
  <c r="CX9" i="19"/>
  <c r="CY9" i="19"/>
  <c r="DA9" i="19"/>
  <c r="DB9" i="19"/>
  <c r="PV9" i="19"/>
  <c r="PW9" i="19"/>
  <c r="PX9" i="19"/>
  <c r="PY9" i="19"/>
  <c r="QA9" i="19"/>
  <c r="QB9" i="19"/>
  <c r="QD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CV5" i="21"/>
  <c r="CW5" i="21"/>
  <c r="CX5" i="21"/>
  <c r="CY5" i="21"/>
  <c r="DA5" i="21"/>
  <c r="DB5" i="21"/>
  <c r="PV5" i="21"/>
  <c r="PW5" i="21"/>
  <c r="PX5" i="21"/>
  <c r="PY5" i="21"/>
  <c r="QA5" i="21"/>
  <c r="QB5" i="21"/>
  <c r="QD5" i="21"/>
  <c r="QE5" i="21"/>
  <c r="QF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CV11" i="21"/>
  <c r="CW11" i="21"/>
  <c r="CX11" i="21"/>
  <c r="CY11" i="21"/>
  <c r="DA11" i="21"/>
  <c r="DB11" i="21"/>
  <c r="PV11" i="21"/>
  <c r="PW11" i="21"/>
  <c r="PX11" i="21"/>
  <c r="PY11" i="21"/>
  <c r="QA11" i="21"/>
  <c r="QB11" i="21"/>
  <c r="QD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CV21" i="19"/>
  <c r="CW21" i="19"/>
  <c r="CX21" i="19"/>
  <c r="CY21" i="19"/>
  <c r="DA21" i="19"/>
  <c r="DB21" i="19"/>
  <c r="PV21" i="19"/>
  <c r="PW21" i="19"/>
  <c r="PX21" i="19"/>
  <c r="PY21" i="19"/>
  <c r="QA21" i="19"/>
  <c r="QB21" i="19"/>
  <c r="QD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CV26" i="19"/>
  <c r="CW26" i="19"/>
  <c r="CX26" i="19"/>
  <c r="CY26" i="19"/>
  <c r="DA26" i="19"/>
  <c r="DB26" i="19"/>
  <c r="PV26" i="19"/>
  <c r="PW26" i="19"/>
  <c r="PX26" i="19"/>
  <c r="PY26" i="19"/>
  <c r="QA26" i="19"/>
  <c r="QB26" i="19"/>
  <c r="QD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CV12" i="27"/>
  <c r="CW12" i="27"/>
  <c r="CX12" i="27"/>
  <c r="CY12" i="27"/>
  <c r="DA12" i="27"/>
  <c r="DB12" i="27"/>
  <c r="PV12" i="27"/>
  <c r="PW12" i="27"/>
  <c r="PX12" i="27"/>
  <c r="PY12" i="27"/>
  <c r="QA12" i="27"/>
  <c r="QB12" i="27"/>
  <c r="QD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CV10" i="26"/>
  <c r="CW10" i="26"/>
  <c r="CX10" i="26"/>
  <c r="CY10" i="26"/>
  <c r="DA10" i="26"/>
  <c r="DB10" i="26"/>
  <c r="PV10" i="26"/>
  <c r="PW10" i="26"/>
  <c r="PX10" i="26"/>
  <c r="PY10" i="26"/>
  <c r="QA10" i="26"/>
  <c r="QB10" i="26"/>
  <c r="QD10" i="26"/>
  <c r="QE10" i="26"/>
  <c r="QF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CQ4" i="22"/>
  <c r="CR4" i="22"/>
  <c r="CS4" i="22"/>
  <c r="CT4" i="22"/>
  <c r="CU4" i="22"/>
  <c r="CV4" i="22"/>
  <c r="CX4" i="22"/>
  <c r="CY4" i="22"/>
  <c r="CZ4" i="22"/>
  <c r="SH4" i="22"/>
  <c r="SI4" i="22"/>
  <c r="SJ4" i="22"/>
  <c r="SK4" i="22"/>
  <c r="SL4" i="22"/>
  <c r="SM4" i="22"/>
  <c r="SO4" i="22"/>
  <c r="SP4" i="22"/>
  <c r="SQ4" i="22"/>
  <c r="SR4" i="22"/>
  <c r="SS4" i="22"/>
  <c r="ST4" i="22"/>
  <c r="SV4" i="22"/>
  <c r="SW4" i="22"/>
  <c r="SX4" i="22"/>
  <c r="TL4" i="22" s="1"/>
  <c r="SY4" i="22"/>
  <c r="TM4" i="22" s="1"/>
  <c r="SZ4" i="22"/>
  <c r="TA4" i="22"/>
  <c r="TB4" i="22"/>
  <c r="TC4" i="22"/>
  <c r="TO4" i="22" s="1"/>
  <c r="TD4" i="22"/>
  <c r="TP4" i="22" s="1"/>
  <c r="TE4" i="22"/>
  <c r="TF4" i="22"/>
  <c r="TG4" i="22"/>
  <c r="TH4" i="22"/>
  <c r="TS4" i="22" s="1"/>
  <c r="TI4" i="22"/>
  <c r="TT4" i="22" s="1"/>
  <c r="TJ4" i="22"/>
  <c r="CQ9" i="22"/>
  <c r="CR9" i="22"/>
  <c r="CS9" i="22"/>
  <c r="CT9" i="22"/>
  <c r="CU9" i="22"/>
  <c r="CV9" i="22"/>
  <c r="CX9" i="22"/>
  <c r="CY9" i="22"/>
  <c r="CZ9" i="22"/>
  <c r="SH9" i="22"/>
  <c r="SI9" i="22"/>
  <c r="SJ9" i="22"/>
  <c r="SK9" i="22"/>
  <c r="SL9" i="22"/>
  <c r="SM9" i="22"/>
  <c r="SO9" i="22"/>
  <c r="SP9" i="22"/>
  <c r="SQ9" i="22"/>
  <c r="SR9" i="22"/>
  <c r="SS9" i="22"/>
  <c r="ST9" i="22"/>
  <c r="SV9" i="22"/>
  <c r="SW9" i="22"/>
  <c r="SX9" i="22"/>
  <c r="TL9" i="22" s="1"/>
  <c r="SY9" i="22"/>
  <c r="TM9" i="22" s="1"/>
  <c r="SZ9" i="22"/>
  <c r="TA9" i="22"/>
  <c r="TB9" i="22"/>
  <c r="TC9" i="22"/>
  <c r="TO9" i="22" s="1"/>
  <c r="TD9" i="22"/>
  <c r="TP9" i="22" s="1"/>
  <c r="TE9" i="22"/>
  <c r="TF9" i="22"/>
  <c r="TG9" i="22"/>
  <c r="TH9" i="22"/>
  <c r="TS9" i="22" s="1"/>
  <c r="TI9" i="22"/>
  <c r="TT9" i="22" s="1"/>
  <c r="TJ9" i="22"/>
  <c r="CQ4" i="4"/>
  <c r="CR4" i="4"/>
  <c r="CS4" i="4"/>
  <c r="CT4" i="4"/>
  <c r="CU4" i="4"/>
  <c r="CV4" i="4"/>
  <c r="CX4" i="4"/>
  <c r="CY4" i="4"/>
  <c r="CZ4" i="4"/>
  <c r="SH4" i="4"/>
  <c r="SI4" i="4"/>
  <c r="SJ4" i="4"/>
  <c r="SK4" i="4"/>
  <c r="SL4" i="4"/>
  <c r="SM4" i="4"/>
  <c r="SO4" i="4"/>
  <c r="SP4" i="4"/>
  <c r="SQ4" i="4"/>
  <c r="SR4" i="4"/>
  <c r="SS4" i="4"/>
  <c r="ST4" i="4"/>
  <c r="SV4" i="4"/>
  <c r="SW4" i="4"/>
  <c r="SX4" i="4"/>
  <c r="TL4" i="4" s="1"/>
  <c r="SY4" i="4"/>
  <c r="TM4" i="4" s="1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Q19" i="4"/>
  <c r="CR19" i="4"/>
  <c r="CS19" i="4"/>
  <c r="CT19" i="4"/>
  <c r="CU19" i="4"/>
  <c r="CV19" i="4"/>
  <c r="CX19" i="4"/>
  <c r="CY19" i="4"/>
  <c r="CZ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CQ11" i="4"/>
  <c r="CR11" i="4"/>
  <c r="CS11" i="4"/>
  <c r="CT11" i="4"/>
  <c r="CU11" i="4"/>
  <c r="CV11" i="4"/>
  <c r="CX11" i="4"/>
  <c r="CY11" i="4"/>
  <c r="CZ11" i="4"/>
  <c r="SH11" i="4"/>
  <c r="SI11" i="4"/>
  <c r="SJ11" i="4"/>
  <c r="SK11" i="4"/>
  <c r="SL11" i="4"/>
  <c r="SM11" i="4"/>
  <c r="SO11" i="4"/>
  <c r="SP11" i="4"/>
  <c r="SQ11" i="4"/>
  <c r="SR11" i="4"/>
  <c r="SS11" i="4"/>
  <c r="ST11" i="4"/>
  <c r="SV11" i="4"/>
  <c r="SW11" i="4"/>
  <c r="SX11" i="4"/>
  <c r="TL11" i="4" s="1"/>
  <c r="SY11" i="4"/>
  <c r="TM11" i="4" s="1"/>
  <c r="SZ11" i="4"/>
  <c r="TA11" i="4"/>
  <c r="TB11" i="4"/>
  <c r="TC11" i="4"/>
  <c r="TD11" i="4"/>
  <c r="TP11" i="4" s="1"/>
  <c r="TE11" i="4"/>
  <c r="TF11" i="4"/>
  <c r="TG11" i="4"/>
  <c r="TH11" i="4"/>
  <c r="TS11" i="4" s="1"/>
  <c r="TI11" i="4"/>
  <c r="TT11" i="4" s="1"/>
  <c r="TJ11" i="4"/>
  <c r="B4" i="27" l="1" a="1"/>
  <c r="B4" i="27" s="1"/>
  <c r="H12" i="27"/>
  <c r="QC11" i="21"/>
  <c r="QC5" i="21"/>
  <c r="H26" i="19"/>
  <c r="QC21" i="19"/>
  <c r="QC9" i="19"/>
  <c r="QC26" i="19"/>
  <c r="QC19" i="19"/>
  <c r="QC12" i="27"/>
  <c r="DC6" i="26"/>
  <c r="DC7" i="26"/>
  <c r="QC6" i="26"/>
  <c r="QC7" i="26"/>
  <c r="QC10" i="26"/>
  <c r="DC10" i="26"/>
  <c r="H11" i="21"/>
  <c r="H5" i="21"/>
  <c r="DC11" i="21"/>
  <c r="DC5" i="21"/>
  <c r="DC26" i="19"/>
  <c r="DC9" i="19"/>
  <c r="DC19" i="19"/>
  <c r="DC21" i="19"/>
  <c r="DC12" i="27"/>
  <c r="H9" i="19"/>
  <c r="H21" i="19"/>
  <c r="I11" i="21"/>
  <c r="I5" i="21"/>
  <c r="I26" i="19"/>
  <c r="I21" i="19"/>
  <c r="I19" i="19"/>
  <c r="H19" i="19"/>
  <c r="I9" i="19"/>
  <c r="I12" i="27"/>
  <c r="I6" i="26"/>
  <c r="I7" i="26"/>
  <c r="H10" i="26"/>
  <c r="H6" i="26"/>
  <c r="H7" i="26"/>
  <c r="I10" i="26"/>
  <c r="H4" i="22"/>
  <c r="I9" i="22"/>
  <c r="H9" i="22"/>
  <c r="I4" i="22"/>
  <c r="I4" i="4"/>
  <c r="H19" i="4"/>
  <c r="H20" i="4"/>
  <c r="H4" i="4"/>
  <c r="H21" i="4"/>
  <c r="H7" i="4"/>
  <c r="I19" i="4"/>
  <c r="I11" i="4"/>
  <c r="I20" i="4"/>
  <c r="I21" i="4"/>
  <c r="I7" i="4"/>
  <c r="H11" i="4"/>
  <c r="CW9" i="22"/>
  <c r="DA9" i="22" s="1"/>
  <c r="P9" i="22"/>
  <c r="Q9" i="22" s="1"/>
  <c r="P4" i="22"/>
  <c r="Q4" i="22" s="1"/>
  <c r="PZ6" i="26"/>
  <c r="CW21" i="4"/>
  <c r="DA21" i="4" s="1"/>
  <c r="PZ7" i="26"/>
  <c r="QY7" i="26"/>
  <c r="CW7" i="4"/>
  <c r="DA7" i="4" s="1"/>
  <c r="RA7" i="26"/>
  <c r="CZ7" i="26"/>
  <c r="QZ7" i="26"/>
  <c r="CW19" i="4"/>
  <c r="DA19" i="4" s="1"/>
  <c r="CW11" i="4"/>
  <c r="DA11" i="4" s="1"/>
  <c r="RD7" i="26"/>
  <c r="N7" i="26"/>
  <c r="RE7" i="26"/>
  <c r="L7" i="26"/>
  <c r="M7" i="26" s="1"/>
  <c r="P7" i="26"/>
  <c r="RB7" i="26"/>
  <c r="RD6" i="26"/>
  <c r="QY6" i="26"/>
  <c r="RA6" i="26"/>
  <c r="QZ6" i="26"/>
  <c r="CZ6" i="26"/>
  <c r="N6" i="26"/>
  <c r="RE6" i="26"/>
  <c r="L6" i="26"/>
  <c r="M6" i="26" s="1"/>
  <c r="P6" i="26"/>
  <c r="RB6" i="26"/>
  <c r="RD19" i="19"/>
  <c r="QY19" i="19"/>
  <c r="PZ19" i="19"/>
  <c r="SN7" i="4"/>
  <c r="SU7" i="4" s="1"/>
  <c r="TQ7" i="4"/>
  <c r="SN21" i="4"/>
  <c r="SU21" i="4" s="1"/>
  <c r="TN7" i="4"/>
  <c r="TU7" i="4"/>
  <c r="R7" i="4"/>
  <c r="S7" i="4" s="1"/>
  <c r="N7" i="4"/>
  <c r="O7" i="4" s="1"/>
  <c r="L7" i="4"/>
  <c r="P7" i="4"/>
  <c r="Q7" i="4" s="1"/>
  <c r="T7" i="4"/>
  <c r="U7" i="4" s="1"/>
  <c r="K7" i="4"/>
  <c r="TQ21" i="4"/>
  <c r="TN21" i="4"/>
  <c r="TU21" i="4"/>
  <c r="T21" i="4"/>
  <c r="U21" i="4" s="1"/>
  <c r="N21" i="4"/>
  <c r="O21" i="4" s="1"/>
  <c r="L21" i="4"/>
  <c r="K21" i="4"/>
  <c r="R21" i="4"/>
  <c r="S21" i="4" s="1"/>
  <c r="P21" i="4"/>
  <c r="Q21" i="4" s="1"/>
  <c r="RA19" i="19"/>
  <c r="RE19" i="19"/>
  <c r="P19" i="19"/>
  <c r="DE19" i="19" s="1"/>
  <c r="QZ19" i="19"/>
  <c r="RB19" i="19"/>
  <c r="N19" i="19"/>
  <c r="L19" i="19"/>
  <c r="CZ19" i="19"/>
  <c r="T4" i="22"/>
  <c r="U4" i="22" s="1"/>
  <c r="T9" i="22"/>
  <c r="U9" i="22" s="1"/>
  <c r="T11" i="4"/>
  <c r="U11" i="4" s="1"/>
  <c r="T20" i="4"/>
  <c r="U20" i="4" s="1"/>
  <c r="T4" i="4"/>
  <c r="U4" i="4" s="1"/>
  <c r="T19" i="4"/>
  <c r="U19" i="4" s="1"/>
  <c r="P9" i="19"/>
  <c r="DE9" i="19" s="1"/>
  <c r="QY9" i="19"/>
  <c r="PZ9" i="19"/>
  <c r="RA9" i="19"/>
  <c r="QZ9" i="19"/>
  <c r="RD9" i="19"/>
  <c r="CZ9" i="19"/>
  <c r="N9" i="19"/>
  <c r="RE9" i="19"/>
  <c r="L9" i="19"/>
  <c r="M9" i="19" s="1"/>
  <c r="RB9" i="19"/>
  <c r="CZ26" i="19"/>
  <c r="RA21" i="19"/>
  <c r="CZ21" i="19"/>
  <c r="RD10" i="26"/>
  <c r="QY10" i="26"/>
  <c r="SN4" i="22"/>
  <c r="SU4" i="22" s="1"/>
  <c r="N4" i="22"/>
  <c r="O4" i="22" s="1"/>
  <c r="RD21" i="19"/>
  <c r="CZ10" i="26"/>
  <c r="SN9" i="22"/>
  <c r="SU9" i="22" s="1"/>
  <c r="SN19" i="4"/>
  <c r="SU19" i="4" s="1"/>
  <c r="P4" i="4"/>
  <c r="SN20" i="4"/>
  <c r="SU20" i="4" s="1"/>
  <c r="P11" i="4"/>
  <c r="P20" i="4"/>
  <c r="SN11" i="4"/>
  <c r="SU11" i="4" s="1"/>
  <c r="P19" i="4"/>
  <c r="Q19" i="4" s="1"/>
  <c r="SN4" i="4"/>
  <c r="SU4" i="4" s="1"/>
  <c r="CZ5" i="21"/>
  <c r="P11" i="21"/>
  <c r="Q11" i="21" s="1"/>
  <c r="QY11" i="21"/>
  <c r="RD5" i="21"/>
  <c r="RA11" i="21"/>
  <c r="RD11" i="21"/>
  <c r="RE11" i="21"/>
  <c r="RE5" i="21"/>
  <c r="QZ11" i="21"/>
  <c r="L21" i="19"/>
  <c r="M21" i="19" s="1"/>
  <c r="RA26" i="19"/>
  <c r="RD26" i="19"/>
  <c r="RE21" i="19"/>
  <c r="N21" i="19"/>
  <c r="P26" i="19"/>
  <c r="DE26" i="19" s="1"/>
  <c r="L26" i="19"/>
  <c r="M26" i="19" s="1"/>
  <c r="CZ12" i="27"/>
  <c r="RA12" i="27"/>
  <c r="RD12" i="27"/>
  <c r="QY12" i="27"/>
  <c r="PZ12" i="27"/>
  <c r="RA10" i="26"/>
  <c r="TU4" i="22"/>
  <c r="TU9" i="22"/>
  <c r="TN19" i="4"/>
  <c r="TQ11" i="4"/>
  <c r="CW4" i="4"/>
  <c r="DA4" i="4" s="1"/>
  <c r="TN11" i="4"/>
  <c r="TU20" i="4"/>
  <c r="TQ4" i="4"/>
  <c r="TO11" i="4"/>
  <c r="TQ19" i="4"/>
  <c r="TQ20" i="4"/>
  <c r="TU4" i="4"/>
  <c r="TN20" i="4"/>
  <c r="TN4" i="4"/>
  <c r="TU19" i="4"/>
  <c r="N20" i="4"/>
  <c r="L20" i="4"/>
  <c r="N11" i="4"/>
  <c r="K20" i="4"/>
  <c r="PZ11" i="21"/>
  <c r="CZ11" i="21"/>
  <c r="L11" i="21"/>
  <c r="N11" i="21"/>
  <c r="P5" i="21"/>
  <c r="QY5" i="21"/>
  <c r="RB5" i="21"/>
  <c r="RA5" i="21"/>
  <c r="RB11" i="21"/>
  <c r="QZ5" i="21"/>
  <c r="N5" i="21"/>
  <c r="L5" i="21"/>
  <c r="PZ5" i="21"/>
  <c r="RB26" i="19"/>
  <c r="RE26" i="19"/>
  <c r="QZ26" i="19"/>
  <c r="PZ26" i="19"/>
  <c r="QY26" i="19"/>
  <c r="N26" i="19"/>
  <c r="PZ21" i="19"/>
  <c r="QZ21" i="19"/>
  <c r="QY21" i="19"/>
  <c r="RB21" i="19"/>
  <c r="P21" i="19"/>
  <c r="L12" i="27"/>
  <c r="N12" i="27"/>
  <c r="RE12" i="27"/>
  <c r="RB12" i="27"/>
  <c r="P12" i="27"/>
  <c r="QZ12" i="27"/>
  <c r="PZ10" i="26"/>
  <c r="RE10" i="26"/>
  <c r="P10" i="26"/>
  <c r="QZ10" i="26"/>
  <c r="N10" i="26"/>
  <c r="RB10" i="26"/>
  <c r="L10" i="26"/>
  <c r="K9" i="22"/>
  <c r="R9" i="22"/>
  <c r="S9" i="22" s="1"/>
  <c r="TQ4" i="22"/>
  <c r="L9" i="22"/>
  <c r="TQ9" i="22"/>
  <c r="R4" i="22"/>
  <c r="S4" i="22" s="1"/>
  <c r="N9" i="22"/>
  <c r="TN4" i="22"/>
  <c r="TN9" i="22"/>
  <c r="CW4" i="22"/>
  <c r="DA4" i="22" s="1"/>
  <c r="L4" i="22"/>
  <c r="K4" i="22"/>
  <c r="R11" i="4"/>
  <c r="S11" i="4" s="1"/>
  <c r="TU11" i="4"/>
  <c r="L11" i="4"/>
  <c r="N4" i="4"/>
  <c r="K11" i="4"/>
  <c r="N19" i="4"/>
  <c r="R4" i="4"/>
  <c r="S4" i="4" s="1"/>
  <c r="L4" i="4"/>
  <c r="R19" i="4"/>
  <c r="S19" i="4" s="1"/>
  <c r="L19" i="4"/>
  <c r="CW20" i="4"/>
  <c r="DA20" i="4" s="1"/>
  <c r="K4" i="4"/>
  <c r="K19" i="4"/>
  <c r="R20" i="4"/>
  <c r="S20" i="4" s="1"/>
  <c r="O6" i="26" l="1"/>
  <c r="O11" i="21"/>
  <c r="DC11" i="4"/>
  <c r="Q11" i="4"/>
  <c r="DC4" i="4"/>
  <c r="Q4" i="4"/>
  <c r="DC20" i="4"/>
  <c r="Q20" i="4"/>
  <c r="O5" i="21"/>
  <c r="O21" i="19"/>
  <c r="O10" i="26"/>
  <c r="O7" i="26"/>
  <c r="DD19" i="19"/>
  <c r="R19" i="19" s="1"/>
  <c r="O19" i="19"/>
  <c r="O9" i="19"/>
  <c r="O26" i="19"/>
  <c r="O12" i="27"/>
  <c r="RF11" i="21"/>
  <c r="RF26" i="19"/>
  <c r="RF6" i="26"/>
  <c r="RF7" i="26"/>
  <c r="RF5" i="21"/>
  <c r="RF21" i="19"/>
  <c r="RF9" i="19"/>
  <c r="RF19" i="19"/>
  <c r="RF12" i="27"/>
  <c r="RF10" i="26"/>
  <c r="J11" i="4"/>
  <c r="J20" i="4"/>
  <c r="J21" i="4"/>
  <c r="DC9" i="22"/>
  <c r="DC4" i="22"/>
  <c r="M21" i="4"/>
  <c r="M20" i="4"/>
  <c r="M7" i="4"/>
  <c r="RC9" i="19"/>
  <c r="Q19" i="19"/>
  <c r="DD7" i="26"/>
  <c r="K7" i="26"/>
  <c r="RC7" i="26"/>
  <c r="DD6" i="26"/>
  <c r="TR7" i="4"/>
  <c r="TV7" i="4" s="1"/>
  <c r="DE7" i="26"/>
  <c r="Q7" i="26"/>
  <c r="RC6" i="26"/>
  <c r="K6" i="26"/>
  <c r="DE6" i="26"/>
  <c r="Q6" i="26"/>
  <c r="RC19" i="19"/>
  <c r="Q9" i="19"/>
  <c r="DB21" i="4"/>
  <c r="TR21" i="4"/>
  <c r="TV21" i="4" s="1"/>
  <c r="J7" i="4"/>
  <c r="DC7" i="4"/>
  <c r="DB7" i="4"/>
  <c r="DC21" i="4"/>
  <c r="DB19" i="4"/>
  <c r="M19" i="19"/>
  <c r="K19" i="19"/>
  <c r="K9" i="19"/>
  <c r="DD21" i="19"/>
  <c r="DD9" i="19"/>
  <c r="DB11" i="4"/>
  <c r="DB4" i="4"/>
  <c r="DE11" i="21"/>
  <c r="Q26" i="19"/>
  <c r="DB4" i="22"/>
  <c r="DB9" i="22"/>
  <c r="DB20" i="4"/>
  <c r="TR11" i="4"/>
  <c r="TV11" i="4" s="1"/>
  <c r="O9" i="22"/>
  <c r="TR4" i="4"/>
  <c r="TV4" i="4" s="1"/>
  <c r="TR20" i="4"/>
  <c r="TV20" i="4" s="1"/>
  <c r="TR19" i="4"/>
  <c r="TV19" i="4" s="1"/>
  <c r="O4" i="4"/>
  <c r="DC19" i="4"/>
  <c r="O20" i="4"/>
  <c r="O11" i="4"/>
  <c r="O19" i="4"/>
  <c r="RC11" i="21"/>
  <c r="K11" i="21"/>
  <c r="K5" i="21"/>
  <c r="K26" i="19"/>
  <c r="K21" i="19"/>
  <c r="TR4" i="22"/>
  <c r="TV4" i="22" s="1"/>
  <c r="TR9" i="22"/>
  <c r="TV9" i="22" s="1"/>
  <c r="J9" i="22"/>
  <c r="J19" i="4"/>
  <c r="J4" i="4"/>
  <c r="DD5" i="21"/>
  <c r="DE5" i="21"/>
  <c r="Q5" i="21"/>
  <c r="DD11" i="21"/>
  <c r="M5" i="21"/>
  <c r="M11" i="21"/>
  <c r="RC5" i="21"/>
  <c r="DD26" i="19"/>
  <c r="RC21" i="19"/>
  <c r="DE21" i="19"/>
  <c r="Q21" i="19"/>
  <c r="RC26" i="19"/>
  <c r="K12" i="27"/>
  <c r="RC12" i="27"/>
  <c r="DE12" i="27"/>
  <c r="Q12" i="27"/>
  <c r="DD12" i="27"/>
  <c r="M12" i="27"/>
  <c r="RC10" i="26"/>
  <c r="K10" i="26"/>
  <c r="Q10" i="26"/>
  <c r="DE10" i="26"/>
  <c r="DD10" i="26"/>
  <c r="M10" i="26"/>
  <c r="M9" i="22"/>
  <c r="J4" i="22"/>
  <c r="M4" i="22"/>
  <c r="M4" i="4"/>
  <c r="M19" i="4"/>
  <c r="M11" i="4"/>
  <c r="S19" i="19" l="1"/>
  <c r="T19" i="19"/>
  <c r="V11" i="4"/>
  <c r="X11" i="4" s="1"/>
  <c r="V4" i="4"/>
  <c r="X4" i="4" s="1"/>
  <c r="B4" i="22" a="1"/>
  <c r="B4" i="22" s="1"/>
  <c r="A11" i="4" a="1"/>
  <c r="A11" i="4" s="1"/>
  <c r="B11" i="4" a="1"/>
  <c r="B11" i="4" s="1"/>
  <c r="A19" i="4" a="1"/>
  <c r="A19" i="4" s="1"/>
  <c r="B19" i="4" a="1"/>
  <c r="B19" i="4" s="1"/>
  <c r="A21" i="4" a="1"/>
  <c r="A21" i="4" s="1"/>
  <c r="B21" i="4" a="1"/>
  <c r="B21" i="4" s="1"/>
  <c r="J11" i="21"/>
  <c r="B11" i="21" s="1" a="1"/>
  <c r="B11" i="21" s="1"/>
  <c r="J19" i="19"/>
  <c r="J26" i="19"/>
  <c r="J21" i="19"/>
  <c r="J9" i="19"/>
  <c r="J10" i="26"/>
  <c r="J6" i="26"/>
  <c r="J7" i="26"/>
  <c r="V4" i="22"/>
  <c r="V9" i="22"/>
  <c r="F4" i="4"/>
  <c r="F11" i="4"/>
  <c r="R6" i="26"/>
  <c r="R7" i="26"/>
  <c r="V21" i="4"/>
  <c r="F21" i="4" s="1"/>
  <c r="R9" i="19"/>
  <c r="R21" i="19"/>
  <c r="V7" i="4"/>
  <c r="F7" i="4" s="1"/>
  <c r="F19" i="19"/>
  <c r="R26" i="19"/>
  <c r="R11" i="21"/>
  <c r="V19" i="4"/>
  <c r="X19" i="4" s="1"/>
  <c r="R10" i="26"/>
  <c r="V20" i="4"/>
  <c r="F20" i="4" s="1"/>
  <c r="R5" i="21"/>
  <c r="R12" i="27"/>
  <c r="W11" i="4" l="1"/>
  <c r="S11" i="21"/>
  <c r="T11" i="21"/>
  <c r="S5" i="21"/>
  <c r="T5" i="21"/>
  <c r="F26" i="19"/>
  <c r="S26" i="19"/>
  <c r="T26" i="19"/>
  <c r="S21" i="19"/>
  <c r="T21" i="19"/>
  <c r="F9" i="19"/>
  <c r="S9" i="19"/>
  <c r="T9" i="19"/>
  <c r="T12" i="27"/>
  <c r="S12" i="27"/>
  <c r="F10" i="26"/>
  <c r="S10" i="26"/>
  <c r="T10" i="26"/>
  <c r="F7" i="26"/>
  <c r="S7" i="26"/>
  <c r="T7" i="26"/>
  <c r="F6" i="26"/>
  <c r="S6" i="26"/>
  <c r="T6" i="26"/>
  <c r="W4" i="4"/>
  <c r="B10" i="26" a="1"/>
  <c r="B10" i="26" s="1"/>
  <c r="W9" i="22"/>
  <c r="X9" i="22"/>
  <c r="F4" i="22"/>
  <c r="X4" i="22"/>
  <c r="A19" i="19" a="1"/>
  <c r="A19" i="19" s="1"/>
  <c r="B19" i="19" a="1"/>
  <c r="B19" i="19" s="1"/>
  <c r="F9" i="22"/>
  <c r="A11" i="21" a="1"/>
  <c r="A11" i="21" s="1"/>
  <c r="J5" i="21"/>
  <c r="J12" i="27"/>
  <c r="W4" i="22"/>
  <c r="X21" i="4"/>
  <c r="W21" i="4"/>
  <c r="F19" i="4"/>
  <c r="X7" i="4"/>
  <c r="F21" i="19"/>
  <c r="W7" i="4"/>
  <c r="W19" i="4"/>
  <c r="F11" i="21"/>
  <c r="F5" i="21"/>
  <c r="X20" i="4"/>
  <c r="W20" i="4"/>
  <c r="F12" i="27"/>
  <c r="A7" i="22" l="1" a="1"/>
  <c r="A7" i="22" s="1"/>
  <c r="B7" i="22" a="1"/>
  <c r="B7" i="22" s="1"/>
  <c r="A5" i="22" a="1"/>
  <c r="A5" i="22" s="1"/>
  <c r="B5" i="22" a="1"/>
  <c r="B5" i="22" s="1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D5" i="27"/>
  <c r="QB5" i="27"/>
  <c r="QA5" i="27"/>
  <c r="PY5" i="27"/>
  <c r="PX5" i="27"/>
  <c r="PW5" i="27"/>
  <c r="PV5" i="27"/>
  <c r="DB5" i="27"/>
  <c r="DA5" i="27"/>
  <c r="CY5" i="27"/>
  <c r="CX5" i="27"/>
  <c r="CW5" i="27"/>
  <c r="CV5" i="27"/>
  <c r="QW8" i="27"/>
  <c r="QV8" i="27"/>
  <c r="QU8" i="27"/>
  <c r="QT8" i="27"/>
  <c r="QS8" i="27"/>
  <c r="QR8" i="27"/>
  <c r="QQ8" i="27"/>
  <c r="QP8" i="27"/>
  <c r="QO8" i="27"/>
  <c r="QN8" i="27"/>
  <c r="QM8" i="27"/>
  <c r="QL8" i="27"/>
  <c r="QK8" i="27"/>
  <c r="QJ8" i="27"/>
  <c r="QI8" i="27"/>
  <c r="QH8" i="27"/>
  <c r="QG8" i="27"/>
  <c r="QF8" i="27"/>
  <c r="QE8" i="27"/>
  <c r="QD8" i="27"/>
  <c r="QB8" i="27"/>
  <c r="QA8" i="27"/>
  <c r="PY8" i="27"/>
  <c r="PX8" i="27"/>
  <c r="PW8" i="27"/>
  <c r="PV8" i="27"/>
  <c r="DB8" i="27"/>
  <c r="DA8" i="27"/>
  <c r="CY8" i="27"/>
  <c r="CX8" i="27"/>
  <c r="CW8" i="27"/>
  <c r="CV8" i="27"/>
  <c r="QW9" i="26"/>
  <c r="QV9" i="26"/>
  <c r="QU9" i="26"/>
  <c r="QT9" i="26"/>
  <c r="QS9" i="26"/>
  <c r="QR9" i="26"/>
  <c r="QQ9" i="26"/>
  <c r="QP9" i="26"/>
  <c r="QO9" i="26"/>
  <c r="QN9" i="26"/>
  <c r="QM9" i="26"/>
  <c r="QL9" i="26"/>
  <c r="QK9" i="26"/>
  <c r="QJ9" i="26"/>
  <c r="QI9" i="26"/>
  <c r="QH9" i="26"/>
  <c r="QG9" i="26"/>
  <c r="QF9" i="26"/>
  <c r="QE9" i="26"/>
  <c r="QD9" i="26"/>
  <c r="QB9" i="26"/>
  <c r="QA9" i="26"/>
  <c r="PY9" i="26"/>
  <c r="PX9" i="26"/>
  <c r="PW9" i="26"/>
  <c r="PV9" i="26"/>
  <c r="DB9" i="26"/>
  <c r="DA9" i="26"/>
  <c r="CY9" i="26"/>
  <c r="CX9" i="26"/>
  <c r="CW9" i="26"/>
  <c r="CV9" i="26"/>
  <c r="DC9" i="26" l="1"/>
  <c r="H8" i="27"/>
  <c r="H5" i="27"/>
  <c r="QC8" i="27"/>
  <c r="QC5" i="27"/>
  <c r="QC9" i="26"/>
  <c r="I8" i="27"/>
  <c r="DC8" i="27"/>
  <c r="I5" i="27"/>
  <c r="DC5" i="27"/>
  <c r="H9" i="26"/>
  <c r="I9" i="26"/>
  <c r="PZ5" i="27"/>
  <c r="QY9" i="26"/>
  <c r="CZ9" i="26"/>
  <c r="PZ9" i="26"/>
  <c r="P8" i="27"/>
  <c r="Q8" i="27" s="1"/>
  <c r="QY5" i="27"/>
  <c r="RD5" i="27"/>
  <c r="P5" i="27"/>
  <c r="Q5" i="27" s="1"/>
  <c r="RA5" i="27"/>
  <c r="L8" i="27"/>
  <c r="M8" i="27" s="1"/>
  <c r="QZ8" i="27"/>
  <c r="RA8" i="27"/>
  <c r="L5" i="27"/>
  <c r="M5" i="27" s="1"/>
  <c r="RB8" i="27"/>
  <c r="RD8" i="27"/>
  <c r="RA9" i="26"/>
  <c r="P9" i="26"/>
  <c r="Q9" i="26" s="1"/>
  <c r="QZ9" i="26"/>
  <c r="RE9" i="26"/>
  <c r="RB9" i="26"/>
  <c r="RD9" i="26"/>
  <c r="CZ8" i="27"/>
  <c r="QZ5" i="27"/>
  <c r="N5" i="27"/>
  <c r="RB5" i="27"/>
  <c r="CZ5" i="27"/>
  <c r="N8" i="27"/>
  <c r="RE8" i="27"/>
  <c r="QY8" i="27"/>
  <c r="PZ8" i="27"/>
  <c r="RE5" i="27"/>
  <c r="L9" i="26"/>
  <c r="N9" i="26"/>
  <c r="O9" i="26" l="1"/>
  <c r="O8" i="27"/>
  <c r="O5" i="27"/>
  <c r="RF8" i="27"/>
  <c r="RF5" i="27"/>
  <c r="RF9" i="26"/>
  <c r="DE5" i="27"/>
  <c r="RC8" i="27"/>
  <c r="DE8" i="27"/>
  <c r="K5" i="27"/>
  <c r="K8" i="27"/>
  <c r="RC9" i="26"/>
  <c r="DE9" i="26"/>
  <c r="DD5" i="27"/>
  <c r="RC5" i="27"/>
  <c r="DD8" i="27"/>
  <c r="DD9" i="26"/>
  <c r="M9" i="26"/>
  <c r="K9" i="26"/>
  <c r="J8" i="27" l="1"/>
  <c r="J5" i="27"/>
  <c r="R8" i="27"/>
  <c r="R5" i="27"/>
  <c r="R9" i="26"/>
  <c r="T5" i="27" l="1"/>
  <c r="S5" i="27"/>
  <c r="S8" i="27"/>
  <c r="T8" i="27"/>
  <c r="S9" i="26"/>
  <c r="T9" i="26"/>
  <c r="J9" i="26"/>
  <c r="F8" i="27"/>
  <c r="F5" i="27"/>
  <c r="A6" i="27" s="1" a="1"/>
  <c r="A6" i="27" s="1"/>
  <c r="F9" i="26"/>
  <c r="CV18" i="19"/>
  <c r="CW18" i="19"/>
  <c r="CX18" i="19"/>
  <c r="CY18" i="19"/>
  <c r="DA18" i="19"/>
  <c r="DB18" i="19"/>
  <c r="PV18" i="19"/>
  <c r="PW18" i="19"/>
  <c r="PX18" i="19"/>
  <c r="PY18" i="19"/>
  <c r="QA18" i="19"/>
  <c r="QB18" i="19"/>
  <c r="QD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B6" i="27" l="1" a="1"/>
  <c r="B6" i="27" s="1"/>
  <c r="B16" i="26" a="1"/>
  <c r="B16" i="26" s="1"/>
  <c r="B18" i="26" a="1"/>
  <c r="B18" i="26" s="1"/>
  <c r="A18" i="26" a="1"/>
  <c r="A18" i="26" s="1"/>
  <c r="A16" i="26" a="1"/>
  <c r="A16" i="26" s="1"/>
  <c r="B18" i="27" a="1"/>
  <c r="B18" i="27" s="1"/>
  <c r="A18" i="27" a="1"/>
  <c r="A18" i="27" s="1"/>
  <c r="B11" i="26" a="1"/>
  <c r="B11" i="26" s="1"/>
  <c r="A11" i="26" a="1"/>
  <c r="A11" i="26" s="1"/>
  <c r="B19" i="26" a="1"/>
  <c r="B19" i="26" s="1"/>
  <c r="A19" i="26" a="1"/>
  <c r="A19" i="26" s="1"/>
  <c r="B8" i="26" a="1"/>
  <c r="B8" i="26" s="1"/>
  <c r="A8" i="26" a="1"/>
  <c r="A8" i="26" s="1"/>
  <c r="B10" i="27" a="1"/>
  <c r="B10" i="27" s="1"/>
  <c r="B5" i="27" a="1"/>
  <c r="B5" i="27" s="1"/>
  <c r="A10" i="27" a="1"/>
  <c r="A10" i="27" s="1"/>
  <c r="A11" i="27" a="1"/>
  <c r="A11" i="27" s="1"/>
  <c r="B7" i="27" a="1"/>
  <c r="B7" i="27" s="1"/>
  <c r="A20" i="26" a="1"/>
  <c r="A20" i="26" s="1"/>
  <c r="B20" i="26" a="1"/>
  <c r="B20" i="26" s="1"/>
  <c r="A6" i="26" a="1"/>
  <c r="A6" i="26" s="1"/>
  <c r="B6" i="26" a="1"/>
  <c r="B6" i="26" s="1"/>
  <c r="B11" i="27" a="1"/>
  <c r="B11" i="27" s="1"/>
  <c r="A7" i="27" a="1"/>
  <c r="A7" i="27" s="1"/>
  <c r="B15" i="27" a="1"/>
  <c r="B15" i="27" s="1"/>
  <c r="A15" i="27" a="1"/>
  <c r="A15" i="27" s="1"/>
  <c r="A13" i="26" a="1"/>
  <c r="A13" i="26" s="1"/>
  <c r="B13" i="26" a="1"/>
  <c r="B13" i="26" s="1"/>
  <c r="B9" i="27" a="1"/>
  <c r="B9" i="27" s="1"/>
  <c r="A9" i="27" a="1"/>
  <c r="A9" i="27" s="1"/>
  <c r="B12" i="27" a="1"/>
  <c r="B12" i="27" s="1"/>
  <c r="B17" i="27" a="1"/>
  <c r="B17" i="27" s="1"/>
  <c r="B8" i="27" a="1"/>
  <c r="B8" i="27" s="1"/>
  <c r="A9" i="26" a="1"/>
  <c r="A9" i="26" s="1"/>
  <c r="B9" i="26" a="1"/>
  <c r="B9" i="26" s="1"/>
  <c r="B7" i="26" a="1"/>
  <c r="B7" i="26" s="1"/>
  <c r="QC18" i="19"/>
  <c r="DC18" i="19"/>
  <c r="A12" i="27" a="1"/>
  <c r="A12" i="27" s="1"/>
  <c r="A8" i="27" a="1"/>
  <c r="A8" i="27" s="1"/>
  <c r="I18" i="19"/>
  <c r="H18" i="19"/>
  <c r="A17" i="27" a="1"/>
  <c r="A17" i="27" s="1"/>
  <c r="A4" i="27" a="1"/>
  <c r="A4" i="27" s="1"/>
  <c r="A5" i="27" a="1"/>
  <c r="A5" i="27" s="1"/>
  <c r="A5" i="26" a="1"/>
  <c r="A5" i="26" s="1"/>
  <c r="A4" i="26" a="1"/>
  <c r="A4" i="26" s="1"/>
  <c r="A10" i="26" a="1"/>
  <c r="A10" i="26" s="1"/>
  <c r="A7" i="26" a="1"/>
  <c r="A7" i="26" s="1"/>
  <c r="PZ18" i="19"/>
  <c r="QY18" i="19"/>
  <c r="P18" i="19"/>
  <c r="RD18" i="19"/>
  <c r="CZ18" i="19"/>
  <c r="RA18" i="19"/>
  <c r="RE18" i="19"/>
  <c r="QZ18" i="19"/>
  <c r="N18" i="19"/>
  <c r="L18" i="19"/>
  <c r="RB18" i="19"/>
  <c r="O18" i="19" l="1"/>
  <c r="D16" i="11"/>
  <c r="D15" i="11"/>
  <c r="C17" i="11"/>
  <c r="C15" i="11"/>
  <c r="C16" i="11"/>
  <c r="C14" i="11"/>
  <c r="D17" i="11"/>
  <c r="D14" i="11"/>
  <c r="C11" i="11"/>
  <c r="D11" i="11"/>
  <c r="C13" i="11"/>
  <c r="D12" i="11"/>
  <c r="C12" i="11"/>
  <c r="C10" i="11"/>
  <c r="D10" i="11"/>
  <c r="D13" i="11"/>
  <c r="RF18" i="19"/>
  <c r="DD18" i="19"/>
  <c r="Q18" i="19"/>
  <c r="DE18" i="19"/>
  <c r="G15" i="11"/>
  <c r="F15" i="11"/>
  <c r="G16" i="11"/>
  <c r="F16" i="11"/>
  <c r="G17" i="11"/>
  <c r="F17" i="11"/>
  <c r="G14" i="11"/>
  <c r="F14" i="11"/>
  <c r="G11" i="11"/>
  <c r="F12" i="11"/>
  <c r="G13" i="11"/>
  <c r="F13" i="11"/>
  <c r="G10" i="11"/>
  <c r="F10" i="11"/>
  <c r="F11" i="11"/>
  <c r="G12" i="11"/>
  <c r="K18" i="19"/>
  <c r="RC18" i="19"/>
  <c r="M18" i="19"/>
  <c r="J18" i="19" l="1"/>
  <c r="R18" i="19"/>
  <c r="S18" i="19" l="1"/>
  <c r="T18" i="19"/>
  <c r="F18" i="19"/>
  <c r="CV8" i="19" l="1"/>
  <c r="CW8" i="19"/>
  <c r="CX8" i="19"/>
  <c r="CY8" i="19"/>
  <c r="DA8" i="19"/>
  <c r="DB8" i="19"/>
  <c r="PV8" i="19"/>
  <c r="PW8" i="19"/>
  <c r="PX8" i="19"/>
  <c r="PY8" i="19"/>
  <c r="QA8" i="19"/>
  <c r="QB8" i="19"/>
  <c r="QD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CV31" i="19"/>
  <c r="CW31" i="19"/>
  <c r="CX31" i="19"/>
  <c r="CY31" i="19"/>
  <c r="DA31" i="19"/>
  <c r="DB31" i="19"/>
  <c r="PV31" i="19"/>
  <c r="PW31" i="19"/>
  <c r="PX31" i="19"/>
  <c r="PY31" i="19"/>
  <c r="QA31" i="19"/>
  <c r="QB31" i="19"/>
  <c r="QD31" i="19"/>
  <c r="QE31" i="19"/>
  <c r="QF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C31" i="19" l="1"/>
  <c r="QC8" i="19"/>
  <c r="DC31" i="19"/>
  <c r="DC8" i="19"/>
  <c r="I31" i="19"/>
  <c r="I8" i="19"/>
  <c r="H31" i="19"/>
  <c r="H8" i="19"/>
  <c r="RD8" i="19"/>
  <c r="QY8" i="19"/>
  <c r="P8" i="19"/>
  <c r="PZ8" i="19"/>
  <c r="CZ8" i="19"/>
  <c r="RA8" i="19"/>
  <c r="QZ8" i="19"/>
  <c r="RE8" i="19"/>
  <c r="N8" i="19"/>
  <c r="L8" i="19"/>
  <c r="RB8" i="19"/>
  <c r="RD31" i="19"/>
  <c r="QY31" i="19"/>
  <c r="PZ31" i="19"/>
  <c r="P31" i="19"/>
  <c r="DE31" i="19" s="1"/>
  <c r="CZ31" i="19"/>
  <c r="QZ31" i="19"/>
  <c r="RA31" i="19"/>
  <c r="RE31" i="19"/>
  <c r="N31" i="19"/>
  <c r="L31" i="19"/>
  <c r="M31" i="19" s="1"/>
  <c r="RB31" i="19"/>
  <c r="O8" i="19" l="1"/>
  <c r="DD31" i="19"/>
  <c r="R31" i="19" s="1"/>
  <c r="O31" i="19"/>
  <c r="RF8" i="19"/>
  <c r="RF31" i="19"/>
  <c r="Q8" i="19"/>
  <c r="DE8" i="19"/>
  <c r="DD8" i="19"/>
  <c r="K8" i="19"/>
  <c r="Q31" i="19"/>
  <c r="RC8" i="19"/>
  <c r="M8" i="19"/>
  <c r="K31" i="19"/>
  <c r="RC31" i="19"/>
  <c r="S31" i="19" l="1"/>
  <c r="T31" i="19"/>
  <c r="R8" i="19"/>
  <c r="F31" i="19"/>
  <c r="S8" i="19" l="1"/>
  <c r="T8" i="19"/>
  <c r="J31" i="19"/>
  <c r="J8" i="19"/>
  <c r="F8" i="19"/>
  <c r="CV8" i="21" l="1"/>
  <c r="CW8" i="21"/>
  <c r="CX8" i="21"/>
  <c r="CY8" i="21"/>
  <c r="DA8" i="21"/>
  <c r="DB8" i="21"/>
  <c r="PV8" i="21"/>
  <c r="PW8" i="21"/>
  <c r="PX8" i="21"/>
  <c r="PY8" i="21"/>
  <c r="QA8" i="21"/>
  <c r="QB8" i="21"/>
  <c r="QD8" i="21"/>
  <c r="QE8" i="21"/>
  <c r="QF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QC8" i="21" l="1"/>
  <c r="DC8" i="21"/>
  <c r="I8" i="21"/>
  <c r="H8" i="21"/>
  <c r="P8" i="21"/>
  <c r="DE8" i="21" s="1"/>
  <c r="RD8" i="21"/>
  <c r="QY8" i="21"/>
  <c r="PZ8" i="21"/>
  <c r="CZ8" i="21"/>
  <c r="RA8" i="21"/>
  <c r="QZ8" i="21"/>
  <c r="RE8" i="21"/>
  <c r="N8" i="21"/>
  <c r="L8" i="21"/>
  <c r="RB8" i="21"/>
  <c r="O8" i="21" l="1"/>
  <c r="RF8" i="21"/>
  <c r="DD8" i="21"/>
  <c r="M8" i="21"/>
  <c r="K8" i="21"/>
  <c r="Q8" i="21"/>
  <c r="RC8" i="21"/>
  <c r="R8" i="21" l="1"/>
  <c r="S8" i="21" l="1"/>
  <c r="T8" i="21"/>
  <c r="J8" i="21"/>
  <c r="F8" i="21"/>
  <c r="A4" i="22" l="1" a="1"/>
  <c r="A4" i="22" s="1"/>
  <c r="B6" i="22" a="1"/>
  <c r="B6" i="22" s="1"/>
  <c r="B9" i="22" a="1"/>
  <c r="B9" i="22" s="1"/>
  <c r="A6" i="22" a="1"/>
  <c r="A6" i="22" s="1"/>
  <c r="A9" i="22" a="1"/>
  <c r="A9" i="22" s="1"/>
  <c r="D9" i="11" l="1"/>
  <c r="C6" i="11"/>
  <c r="D8" i="11"/>
  <c r="C7" i="11"/>
  <c r="C9" i="11"/>
  <c r="C8" i="11"/>
  <c r="D6" i="11"/>
  <c r="D7" i="11"/>
  <c r="G6" i="11" l="1"/>
  <c r="F6" i="11"/>
  <c r="G7" i="11"/>
  <c r="F7" i="11"/>
  <c r="G8" i="11"/>
  <c r="F8" i="11"/>
  <c r="G9" i="11"/>
  <c r="F9" i="11"/>
  <c r="CQ10" i="4" l="1"/>
  <c r="CR10" i="4"/>
  <c r="CS10" i="4"/>
  <c r="CT10" i="4"/>
  <c r="CU10" i="4"/>
  <c r="CV10" i="4"/>
  <c r="CX10" i="4"/>
  <c r="CY10" i="4"/>
  <c r="CZ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I10" i="4" l="1"/>
  <c r="H10" i="4"/>
  <c r="T10" i="4"/>
  <c r="U10" i="4" s="1"/>
  <c r="P10" i="4"/>
  <c r="Q10" i="4" s="1"/>
  <c r="R10" i="4"/>
  <c r="S10" i="4" s="1"/>
  <c r="SN10" i="4"/>
  <c r="SU10" i="4" s="1"/>
  <c r="CW10" i="4"/>
  <c r="DA10" i="4" s="1"/>
  <c r="TQ10" i="4"/>
  <c r="TU10" i="4"/>
  <c r="N10" i="4"/>
  <c r="L10" i="4"/>
  <c r="K10" i="4"/>
  <c r="TN10" i="4"/>
  <c r="DB10" i="4" l="1"/>
  <c r="DC10" i="4"/>
  <c r="O10" i="4"/>
  <c r="TR10" i="4"/>
  <c r="TV10" i="4" s="1"/>
  <c r="M10" i="4"/>
  <c r="J10" i="4" l="1"/>
  <c r="V10" i="4"/>
  <c r="X10" i="4" s="1"/>
  <c r="A10" i="4" l="1" a="1"/>
  <c r="A10" i="4" s="1"/>
  <c r="B10" i="4" a="1"/>
  <c r="B10" i="4" s="1"/>
  <c r="F10" i="4"/>
  <c r="W10" i="4"/>
  <c r="PY6" i="19"/>
  <c r="PY13" i="19"/>
  <c r="PY7" i="19"/>
  <c r="CY6" i="19"/>
  <c r="CY13" i="19"/>
  <c r="CY7" i="19"/>
  <c r="PX7" i="19"/>
  <c r="PX13" i="19"/>
  <c r="PX6" i="19"/>
  <c r="CX7" i="19"/>
  <c r="CX13" i="19"/>
  <c r="CX6" i="19"/>
  <c r="CV13" i="19"/>
  <c r="CW13" i="19"/>
  <c r="DA13" i="19"/>
  <c r="DB13" i="19"/>
  <c r="PV13" i="19"/>
  <c r="PW13" i="19"/>
  <c r="QA13" i="19"/>
  <c r="QB13" i="19"/>
  <c r="QD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CV6" i="19"/>
  <c r="CW6" i="19"/>
  <c r="DA6" i="19"/>
  <c r="DB6" i="19"/>
  <c r="PV6" i="19"/>
  <c r="PW6" i="19"/>
  <c r="QA6" i="19"/>
  <c r="QB6" i="19"/>
  <c r="QD6" i="19"/>
  <c r="QE6" i="19"/>
  <c r="QF6" i="19"/>
  <c r="QG6" i="19"/>
  <c r="QH6" i="19"/>
  <c r="QI6" i="19"/>
  <c r="QJ6" i="19"/>
  <c r="QK6" i="19"/>
  <c r="QL6" i="19"/>
  <c r="QM6" i="19"/>
  <c r="QN6" i="19"/>
  <c r="QO6" i="19"/>
  <c r="QP6" i="19"/>
  <c r="QQ6" i="19"/>
  <c r="QR6" i="19"/>
  <c r="QS6" i="19"/>
  <c r="QT6" i="19"/>
  <c r="QU6" i="19"/>
  <c r="QV6" i="19"/>
  <c r="QW6" i="19"/>
  <c r="QW7" i="19"/>
  <c r="QV7" i="19"/>
  <c r="QU7" i="19"/>
  <c r="QT7" i="19"/>
  <c r="QS7" i="19"/>
  <c r="QR7" i="19"/>
  <c r="QQ7" i="19"/>
  <c r="QP7" i="19"/>
  <c r="QO7" i="19"/>
  <c r="QN7" i="19"/>
  <c r="QM7" i="19"/>
  <c r="QL7" i="19"/>
  <c r="QK7" i="19"/>
  <c r="QJ7" i="19"/>
  <c r="QI7" i="19"/>
  <c r="QH7" i="19"/>
  <c r="QG7" i="19"/>
  <c r="QF7" i="19"/>
  <c r="QE7" i="19"/>
  <c r="QD7" i="19"/>
  <c r="QB7" i="19"/>
  <c r="QA7" i="19"/>
  <c r="PW7" i="19"/>
  <c r="PV7" i="19"/>
  <c r="DB7" i="19"/>
  <c r="DA7" i="19"/>
  <c r="CW7" i="19"/>
  <c r="CV7" i="19"/>
  <c r="QC6" i="19" l="1"/>
  <c r="QC7" i="19"/>
  <c r="QC13" i="19"/>
  <c r="I6" i="19"/>
  <c r="DC6" i="19"/>
  <c r="DC13" i="19"/>
  <c r="DC7" i="19"/>
  <c r="I13" i="19"/>
  <c r="H6" i="19"/>
  <c r="H13" i="19"/>
  <c r="H7" i="19"/>
  <c r="I7" i="19"/>
  <c r="CZ13" i="19"/>
  <c r="PZ13" i="19"/>
  <c r="CZ6" i="19"/>
  <c r="PZ7" i="19"/>
  <c r="PZ6" i="19"/>
  <c r="CZ7" i="19"/>
  <c r="RB13" i="19"/>
  <c r="RB6" i="19"/>
  <c r="RB7" i="19"/>
  <c r="RD6" i="19"/>
  <c r="RA6" i="19"/>
  <c r="QY6" i="19"/>
  <c r="P6" i="19"/>
  <c r="DE6" i="19" s="1"/>
  <c r="QZ6" i="19"/>
  <c r="P13" i="19"/>
  <c r="DE13" i="19" s="1"/>
  <c r="RE6" i="19"/>
  <c r="L6" i="19"/>
  <c r="RA13" i="19"/>
  <c r="QZ13" i="19"/>
  <c r="RD13" i="19"/>
  <c r="QY13" i="19"/>
  <c r="N13" i="19"/>
  <c r="L13" i="19"/>
  <c r="RE13" i="19"/>
  <c r="N6" i="19"/>
  <c r="P7" i="19"/>
  <c r="DE7" i="19" s="1"/>
  <c r="QY7" i="19"/>
  <c r="QZ7" i="19"/>
  <c r="RE7" i="19"/>
  <c r="RD7" i="19"/>
  <c r="L7" i="19"/>
  <c r="RA7" i="19"/>
  <c r="N7" i="19"/>
  <c r="DD13" i="19" l="1"/>
  <c r="R13" i="19" s="1"/>
  <c r="O13" i="19"/>
  <c r="DD6" i="19"/>
  <c r="O6" i="19"/>
  <c r="DD7" i="19"/>
  <c r="O7" i="19"/>
  <c r="RF6" i="19"/>
  <c r="RF13" i="19"/>
  <c r="RF7" i="19"/>
  <c r="Q7" i="19"/>
  <c r="Q6" i="19"/>
  <c r="K6" i="19"/>
  <c r="K13" i="19"/>
  <c r="M7" i="19"/>
  <c r="M6" i="19"/>
  <c r="RC13" i="19"/>
  <c r="K7" i="19"/>
  <c r="RC7" i="19"/>
  <c r="RC6" i="19"/>
  <c r="Q13" i="19"/>
  <c r="M13" i="19"/>
  <c r="S13" i="19" l="1"/>
  <c r="T13" i="19"/>
  <c r="F13" i="19"/>
  <c r="R6" i="19"/>
  <c r="R7" i="19"/>
  <c r="S7" i="19" l="1"/>
  <c r="T7" i="19"/>
  <c r="S6" i="19"/>
  <c r="T6" i="19"/>
  <c r="J7" i="19"/>
  <c r="J13" i="19"/>
  <c r="J6" i="19"/>
  <c r="B21" i="19" s="1" a="1"/>
  <c r="B21" i="19" s="1"/>
  <c r="F6" i="19"/>
  <c r="F7" i="19"/>
  <c r="A9" i="21" l="1" a="1"/>
  <c r="A9" i="21" s="1"/>
  <c r="B9" i="21" a="1"/>
  <c r="B9" i="21" s="1"/>
  <c r="B10" i="21" a="1"/>
  <c r="B10" i="21" s="1"/>
  <c r="A8" i="21" a="1"/>
  <c r="A8" i="21" s="1"/>
  <c r="B8" i="21" a="1"/>
  <c r="B8" i="21" s="1"/>
  <c r="A6" i="21" a="1"/>
  <c r="A6" i="21" s="1"/>
  <c r="A10" i="21" a="1"/>
  <c r="A10" i="21" s="1"/>
  <c r="B6" i="21" a="1"/>
  <c r="B6" i="21" s="1"/>
  <c r="B33" i="19" a="1"/>
  <c r="B33" i="19" s="1"/>
  <c r="A33" i="19" a="1"/>
  <c r="A33" i="19" s="1"/>
  <c r="B11" i="19" a="1"/>
  <c r="B11" i="19" s="1"/>
  <c r="A4" i="19" a="1"/>
  <c r="A4" i="19" s="1"/>
  <c r="A16" i="19" a="1"/>
  <c r="A16" i="19" s="1"/>
  <c r="A11" i="19" a="1"/>
  <c r="A11" i="19" s="1"/>
  <c r="A10" i="19" a="1"/>
  <c r="A10" i="19" s="1"/>
  <c r="B4" i="19" a="1"/>
  <c r="B4" i="19" s="1"/>
  <c r="B16" i="19" a="1"/>
  <c r="B16" i="19" s="1"/>
  <c r="B10" i="19" a="1"/>
  <c r="B10" i="19" s="1"/>
  <c r="B12" i="19" a="1"/>
  <c r="B12" i="19" s="1"/>
  <c r="A12" i="19" a="1"/>
  <c r="A12" i="19" s="1"/>
  <c r="A17" i="19" a="1"/>
  <c r="A17" i="19" s="1"/>
  <c r="B17" i="19" a="1"/>
  <c r="B17" i="19" s="1"/>
  <c r="B5" i="21" a="1"/>
  <c r="B5" i="21" s="1"/>
  <c r="A4" i="21" a="1"/>
  <c r="A4" i="21" s="1"/>
  <c r="B4" i="21" a="1"/>
  <c r="B4" i="21" s="1"/>
  <c r="B14" i="19" a="1"/>
  <c r="B14" i="19" s="1"/>
  <c r="A14" i="19" a="1"/>
  <c r="A14" i="19" s="1"/>
  <c r="A5" i="19" a="1"/>
  <c r="A5" i="19" s="1"/>
  <c r="B29" i="19" a="1"/>
  <c r="B29" i="19" s="1"/>
  <c r="B5" i="19" a="1"/>
  <c r="B5" i="19" s="1"/>
  <c r="A35" i="19" a="1"/>
  <c r="A35" i="19" s="1"/>
  <c r="B35" i="19" a="1"/>
  <c r="B35" i="19" s="1"/>
  <c r="A29" i="19" a="1"/>
  <c r="A29" i="19" s="1"/>
  <c r="B28" i="19" a="1"/>
  <c r="B28" i="19" s="1"/>
  <c r="A28" i="19" a="1"/>
  <c r="A28" i="19" s="1"/>
  <c r="B7" i="21" a="1"/>
  <c r="B7" i="21" s="1"/>
  <c r="B7" i="19" a="1"/>
  <c r="B7" i="19" s="1"/>
  <c r="B13" i="19" a="1"/>
  <c r="B13" i="19" s="1"/>
  <c r="B9" i="19" a="1"/>
  <c r="B9" i="19" s="1"/>
  <c r="B26" i="19" a="1"/>
  <c r="B26" i="19" s="1"/>
  <c r="B31" i="19" a="1"/>
  <c r="B31" i="19" s="1"/>
  <c r="B25" i="19" a="1"/>
  <c r="B25" i="19" s="1"/>
  <c r="B8" i="19" a="1"/>
  <c r="B8" i="19" s="1"/>
  <c r="B18" i="19" a="1"/>
  <c r="B18" i="19" s="1"/>
  <c r="B6" i="19" a="1"/>
  <c r="B6" i="19" s="1"/>
  <c r="A6" i="19" a="1"/>
  <c r="A6" i="19" s="1"/>
  <c r="A13" i="19" a="1"/>
  <c r="A13" i="19" s="1"/>
  <c r="A7" i="19" a="1"/>
  <c r="A7" i="19" s="1"/>
  <c r="A5" i="21" a="1"/>
  <c r="A5" i="21" s="1"/>
  <c r="A7" i="21" a="1"/>
  <c r="A7" i="21" s="1"/>
  <c r="A25" i="19" a="1"/>
  <c r="A25" i="19" s="1"/>
  <c r="A26" i="19" a="1"/>
  <c r="A26" i="19" s="1"/>
  <c r="A18" i="19" a="1"/>
  <c r="A18" i="19" s="1"/>
  <c r="A21" i="19" a="1"/>
  <c r="A21" i="19" s="1"/>
  <c r="A31" i="19" a="1"/>
  <c r="A31" i="19" s="1"/>
  <c r="A9" i="19" a="1"/>
  <c r="A9" i="19" s="1"/>
  <c r="A8" i="19" a="1"/>
  <c r="A8" i="19" s="1"/>
  <c r="D22" i="11" l="1"/>
  <c r="D25" i="11"/>
  <c r="C25" i="11"/>
  <c r="D24" i="11"/>
  <c r="C22" i="11"/>
  <c r="C24" i="11"/>
  <c r="C23" i="11"/>
  <c r="D23" i="11"/>
  <c r="C21" i="11"/>
  <c r="D18" i="11"/>
  <c r="C18" i="11"/>
  <c r="C19" i="11"/>
  <c r="D19" i="11"/>
  <c r="C20" i="11"/>
  <c r="D20" i="11"/>
  <c r="D21" i="11"/>
  <c r="F22" i="11"/>
  <c r="F23" i="11"/>
  <c r="F24" i="11"/>
  <c r="F25" i="11"/>
  <c r="F18" i="11"/>
  <c r="F19" i="11"/>
  <c r="F20" i="11"/>
  <c r="F21" i="11"/>
  <c r="G25" i="11"/>
  <c r="G22" i="11"/>
  <c r="G23" i="11"/>
  <c r="G24" i="11"/>
  <c r="G19" i="11"/>
  <c r="G20" i="11"/>
  <c r="G21" i="11"/>
  <c r="G18" i="11"/>
  <c r="ST17" i="4"/>
  <c r="SS17" i="4"/>
  <c r="SR17" i="4"/>
  <c r="SQ17" i="4"/>
  <c r="SP17" i="4"/>
  <c r="SO17" i="4"/>
  <c r="SM17" i="4"/>
  <c r="SL17" i="4"/>
  <c r="SK17" i="4"/>
  <c r="SJ17" i="4"/>
  <c r="SI17" i="4"/>
  <c r="SH17" i="4"/>
  <c r="CY17" i="4"/>
  <c r="CU17" i="4"/>
  <c r="CR17" i="4"/>
  <c r="CQ17" i="4"/>
  <c r="SN17" i="4" l="1"/>
  <c r="SU17" i="4" s="1"/>
  <c r="SZ17" i="4" l="1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CS17" i="4"/>
  <c r="CT17" i="4"/>
  <c r="CV17" i="4"/>
  <c r="CX17" i="4"/>
  <c r="CZ17" i="4"/>
  <c r="I17" i="4" l="1"/>
  <c r="H17" i="4"/>
  <c r="T17" i="4"/>
  <c r="U17" i="4" s="1"/>
  <c r="P17" i="4"/>
  <c r="Q17" i="4" s="1"/>
  <c r="R17" i="4"/>
  <c r="S17" i="4" s="1"/>
  <c r="L17" i="4"/>
  <c r="N17" i="4"/>
  <c r="K17" i="4"/>
  <c r="TQ17" i="4"/>
  <c r="TU17" i="4"/>
  <c r="CW17" i="4"/>
  <c r="DA17" i="4" s="1"/>
  <c r="SW17" i="4"/>
  <c r="SX17" i="4"/>
  <c r="TL17" i="4" s="1"/>
  <c r="SY17" i="4"/>
  <c r="TM17" i="4" s="1"/>
  <c r="SV17" i="4"/>
  <c r="J17" i="4" l="1"/>
  <c r="M17" i="4"/>
  <c r="DB17" i="4"/>
  <c r="DC17" i="4"/>
  <c r="TN17" i="4"/>
  <c r="TR17" i="4" s="1"/>
  <c r="TV17" i="4" s="1"/>
  <c r="O17" i="4"/>
  <c r="V17" i="4" l="1"/>
  <c r="X17" i="4" s="1"/>
  <c r="F17" i="4" l="1"/>
  <c r="W17" i="4"/>
  <c r="B5" i="4" l="1" a="1"/>
  <c r="B5" i="4" s="1"/>
  <c r="B9" i="4" a="1"/>
  <c r="B9" i="4" s="1"/>
  <c r="A9" i="4" a="1"/>
  <c r="A9" i="4" s="1"/>
  <c r="B6" i="4" a="1"/>
  <c r="B6" i="4" s="1"/>
  <c r="A6" i="4" a="1"/>
  <c r="A6" i="4" s="1"/>
  <c r="B8" i="4" a="1"/>
  <c r="B8" i="4" s="1"/>
  <c r="B16" i="4" a="1"/>
  <c r="B16" i="4" s="1"/>
  <c r="A16" i="4" a="1"/>
  <c r="A16" i="4" s="1"/>
  <c r="A8" i="4" a="1"/>
  <c r="A8" i="4" s="1"/>
  <c r="A5" i="4" a="1"/>
  <c r="A5" i="4" s="1"/>
  <c r="B17" i="4" a="1"/>
  <c r="B17" i="4" s="1"/>
  <c r="A17" i="4" a="1"/>
  <c r="A17" i="4" s="1"/>
  <c r="B7" i="4" a="1"/>
  <c r="B7" i="4" s="1"/>
  <c r="A7" i="4" a="1"/>
  <c r="A7" i="4" s="1"/>
  <c r="B15" i="4" a="1"/>
  <c r="B15" i="4" s="1"/>
  <c r="B4" i="4" a="1"/>
  <c r="B4" i="4" s="1"/>
  <c r="B20" i="4" a="1"/>
  <c r="B20" i="4" s="1"/>
  <c r="A4" i="4" a="1"/>
  <c r="A4" i="4" s="1"/>
  <c r="A15" i="4" a="1"/>
  <c r="A15" i="4" s="1"/>
  <c r="A20" i="4" a="1"/>
  <c r="A20" i="4" s="1"/>
  <c r="D4" i="11" l="1"/>
  <c r="D2" i="11"/>
  <c r="C4" i="11"/>
  <c r="D5" i="11"/>
  <c r="C3" i="11"/>
  <c r="D3" i="11"/>
  <c r="C5" i="11"/>
  <c r="C2" i="11"/>
  <c r="G4" i="11"/>
  <c r="F5" i="11"/>
  <c r="G2" i="11"/>
  <c r="G3" i="11"/>
  <c r="G5" i="11"/>
  <c r="F4" i="11"/>
  <c r="F2" i="11"/>
  <c r="F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<sst xmlns="http://schemas.openxmlformats.org/spreadsheetml/2006/main" count="3958" uniqueCount="200">
  <si>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</si>
  <si>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</si>
  <si>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</si>
  <si>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</si>
  <si>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</si>
  <si>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</si>
  <si>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</si>
  <si>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</si>
  <si>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</si>
  <si>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</si>
  <si>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</si>
  <si>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</si>
  <si>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</si>
  <si>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</si>
  <si>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</si>
  <si>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</si>
  <si>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</si>
  <si>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</si>
  <si>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</si>
  <si>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</si>
  <si>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</si>
  <si>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</si>
  <si>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</si>
  <si>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</si>
  <si>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</si>
  <si>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</si>
  <si>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</si>
  <si>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</si>
  <si>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</si>
  <si>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</si>
  <si>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</si>
  <si>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</si>
  <si>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</si>
  <si>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</si>
  <si>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</si>
  <si>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</si>
  <si>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</si>
  <si>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</si>
  <si>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</si>
  <si>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</si>
  <si>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</si>
  <si>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</si>
  <si>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</si>
  <si>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</si>
  <si>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</si>
  <si>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</si>
  <si>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</si>
  <si>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</si>
  <si>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</si>
  <si>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</si>
  <si>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</si>
  <si>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</si>
  <si>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</si>
  <si>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</si>
  <si>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</si>
  <si>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</si>
  <si>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</si>
  <si>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</si>
  <si>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</si>
  <si>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</si>
  <si>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</si>
  <si>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 2 DD</t>
  </si>
  <si>
    <t>Worlds Eligible</t>
  </si>
  <si>
    <t>HOWELL, Kayla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</si>
  <si>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</si>
  <si>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</si>
  <si>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</si>
  <si>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</si>
  <si>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</si>
  <si>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</si>
  <si>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</si>
  <si>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</si>
  <si>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</si>
  <si>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</si>
  <si>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</si>
  <si>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</si>
  <si>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</si>
  <si>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</si>
  <si>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</si>
  <si>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</si>
  <si>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</si>
  <si>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</si>
  <si>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</si>
  <si>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</si>
  <si>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</si>
  <si>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</si>
  <si>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Prelim DD</t>
  </si>
  <si>
    <t>NEUFELD, Simon</t>
  </si>
  <si>
    <t>CLOUTIER, Étienne</t>
  </si>
  <si>
    <t>MEYER, Jeremy</t>
  </si>
  <si>
    <t>BONNE, Rielle</t>
  </si>
  <si>
    <t>BOWDITCH, Courtney</t>
  </si>
  <si>
    <t>MB</t>
  </si>
  <si>
    <t>COLLINSON, Brody</t>
  </si>
  <si>
    <t>THOMPSON, Derek</t>
  </si>
  <si>
    <t>MALLAIS, Rylan</t>
  </si>
  <si>
    <t>PINNOCK, Liana</t>
  </si>
  <si>
    <t>COUTURE, Joey</t>
  </si>
  <si>
    <t>BASTIEN, Rose</t>
  </si>
  <si>
    <t>PINSK, Benjamin</t>
  </si>
  <si>
    <t>ANGST, Caelyn</t>
  </si>
  <si>
    <t>PEPPER, Emily</t>
  </si>
  <si>
    <t>MOUNTAIN, Dani</t>
  </si>
  <si>
    <t>Best
Final/3rd Best Prelim</t>
  </si>
  <si>
    <t>Optional</t>
  </si>
  <si>
    <t>VIAU, Nathan</t>
  </si>
  <si>
    <t>TOSH, Megan</t>
  </si>
  <si>
    <t>HIGHSTEAD, Declan</t>
  </si>
  <si>
    <t>MERCIER, Loïc</t>
  </si>
  <si>
    <t>JACKSON, Claire</t>
  </si>
  <si>
    <t>OLSEN, Brooklyn</t>
  </si>
  <si>
    <t>ADJEMIAN, Alexan</t>
  </si>
  <si>
    <t>JAMES, Roshni</t>
  </si>
  <si>
    <t>MATTHEWS, Jared</t>
  </si>
  <si>
    <t>BERKENBOSCH, Bence</t>
  </si>
  <si>
    <t>CANUEL, Victor</t>
  </si>
  <si>
    <t>BERGERON, Ella</t>
  </si>
  <si>
    <t>NB</t>
  </si>
  <si>
    <t>DAVIS, Eric</t>
  </si>
  <si>
    <t>NOSSACK, Sophie</t>
  </si>
  <si>
    <t>ULMER, Lily-ann</t>
  </si>
  <si>
    <t>LADEROUTE, Sam</t>
  </si>
  <si>
    <t>Rank (Everyone)</t>
  </si>
  <si>
    <t>Rank (Excluding Sr Team)</t>
  </si>
  <si>
    <t>On Senior Team</t>
  </si>
  <si>
    <t>CYMAN, Cody</t>
  </si>
  <si>
    <t>D'HONDT, Luke</t>
  </si>
  <si>
    <t>CORRIVEAU, Mélina</t>
  </si>
  <si>
    <t>KUZNAK, Sienna</t>
  </si>
  <si>
    <t>HARBO, Owen</t>
  </si>
  <si>
    <t>PECK, Rachel</t>
  </si>
  <si>
    <t>ROBERTSON, Griffyn</t>
  </si>
  <si>
    <t>ANDERSEN, Travis</t>
  </si>
  <si>
    <t>SCOTT, Ethan</t>
  </si>
  <si>
    <t>BOURGAULT-FOURNIER, Alexis</t>
  </si>
  <si>
    <t>CANN, Jackson</t>
  </si>
  <si>
    <t>BURELLE-DUBOIS, Josué</t>
  </si>
  <si>
    <t>ALBERT, Audrey</t>
  </si>
  <si>
    <t>NATH, Zander</t>
  </si>
  <si>
    <t>BURKHART, Sofia</t>
  </si>
  <si>
    <t>SARTISON, Torrance</t>
  </si>
  <si>
    <t>DUNKLEY, Olivia</t>
  </si>
  <si>
    <t>PETERS, Lane</t>
  </si>
  <si>
    <t>WYGIERA, Liam</t>
  </si>
  <si>
    <t>LEARY, Addison</t>
  </si>
  <si>
    <t>VAN BALKOM, Marlee</t>
  </si>
  <si>
    <t>SAWATZKY, Kait</t>
  </si>
  <si>
    <t>BERG, Katie</t>
  </si>
  <si>
    <t>COOK, Mason</t>
  </si>
  <si>
    <t>HADD, Benjamin</t>
  </si>
  <si>
    <t>RITCHIE, Owen</t>
  </si>
  <si>
    <t>WIEBE, Meghan</t>
  </si>
  <si>
    <t>MITCHELL, Halle</t>
  </si>
  <si>
    <t>SKJODT, Sophie</t>
  </si>
  <si>
    <t>FRIESEN, Declyn</t>
  </si>
  <si>
    <t>WEHAGE, Connor</t>
  </si>
  <si>
    <t>BEAULIEU, Alex</t>
  </si>
  <si>
    <t>BLOOM, Tristan</t>
  </si>
  <si>
    <t>SCHMIDT, Jordyn</t>
  </si>
  <si>
    <t>SCHMIDT, Makena</t>
  </si>
  <si>
    <t>GIBBS, Gavin</t>
  </si>
  <si>
    <t>LOISELLE, Hector</t>
  </si>
  <si>
    <t>NEWMAN, Olivia</t>
  </si>
  <si>
    <t>STIMERS, Natalie</t>
  </si>
  <si>
    <t>KOCAK, Jonas</t>
  </si>
  <si>
    <t>BISHOP, Brody</t>
  </si>
  <si>
    <t>BING-L'HEUREUX, Noah</t>
  </si>
  <si>
    <t>BESSADI, Kella</t>
  </si>
  <si>
    <t>2025 Elite Canada</t>
  </si>
  <si>
    <t>BISSONNETTE, Emeric</t>
  </si>
  <si>
    <t>MOORE, Riley</t>
  </si>
  <si>
    <t>BILODEAU, Lee-Ann</t>
  </si>
  <si>
    <t>KAUFMANN, Vivian</t>
  </si>
  <si>
    <t>KOCHYLEMA, Jacob</t>
  </si>
  <si>
    <t>MICHALSKI, Rylan</t>
  </si>
  <si>
    <t>VAN ESSEN, Oliver</t>
  </si>
  <si>
    <t>VANDEN HOVEN, Tristan</t>
  </si>
  <si>
    <t>DEOBALD, Addis</t>
  </si>
  <si>
    <t>GRIFFITHS, Ella</t>
  </si>
  <si>
    <t>CHEW, Makena</t>
  </si>
  <si>
    <t>GRANT, Sienna</t>
  </si>
  <si>
    <t>KWASNIAK, Alicja</t>
  </si>
  <si>
    <t>2025 World Cup ITA (April 5)</t>
  </si>
  <si>
    <t>2025 World Cup ITA (April 6)</t>
  </si>
  <si>
    <t>2025 Nationals</t>
  </si>
  <si>
    <t/>
  </si>
  <si>
    <t>GLAWACKI, Oskar</t>
  </si>
  <si>
    <t>WILSON, Carter</t>
  </si>
  <si>
    <t>TAYLOR, Kyle</t>
  </si>
  <si>
    <t>GOODMAN, Fleur</t>
  </si>
  <si>
    <t>STEFURA, Kenadie</t>
  </si>
  <si>
    <t>KWAN, Sienna</t>
  </si>
  <si>
    <t>BRASSART, Lola-Rose</t>
  </si>
  <si>
    <t>2025 World Cup POR (July 6)</t>
  </si>
  <si>
    <t>2025 Coimbra Gym Fest (July 6)</t>
  </si>
  <si>
    <t>2025 Junior Pan Am Games (Aug 12)</t>
  </si>
  <si>
    <t>2025 3rd Domestic Trial</t>
  </si>
  <si>
    <t>NL</t>
  </si>
  <si>
    <t>EVSTIGNEEV, Gleb</t>
  </si>
  <si>
    <t>BECKETT, Aleisha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</si>
</sst>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0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4" fontId="4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10" fillId="8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50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G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hidden="1" customWidth="1"/>
    <col min="7" max="7" width="25.1640625" hidden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7" x14ac:dyDescent="0.2">
      <c r="A1" t="s">
        <v>32</v>
      </c>
      <c r="B1" t="s">
        <v>1</v>
      </c>
      <c r="C1" t="s">
        <v>34</v>
      </c>
      <c r="D1" s="36" t="s">
        <v>9</v>
      </c>
      <c r="F1" t="s">
        <v>34</v>
      </c>
      <c r="G1" s="36" t="s">
        <v>9</v>
      </c>
    </row>
    <row r="2" spans="1:7" x14ac:dyDescent="0.2">
      <c r="A2" s="6" t="s">
        <v>33</v>
      </c>
      <c r="B2" s="6">
        <v>1</v>
      </c>
      <c r="C2" s="6" t="str">
        <f>IF(B2&gt;MAX('TRA-M'!B:B),"",INDEX('TRA-M'!C:C,MATCH(B2,'TRA-M'!B:B,0)))</f>
        <v>CYMAN, Cody</v>
      </c>
      <c r="D2" s="14" t="str">
        <f>IF(B2&gt;MAX('TRA-M'!B:B),"",INDEX('TRA-M'!J:J,MATCH(B2,'TRA-M'!B:B,0)))</f>
        <v>National Team</v>
      </c>
      <c r="E2" s="12"/>
      <c r="F2" s="6" t="str">
        <f>IF(B2&gt;MAX('TRA-M'!A:A),"",INDEX('TRA-M'!C:C,MATCH(B2,'TRA-M'!A:A,0)))</f>
        <v>CLOUTIER, Étienne</v>
      </c>
      <c r="G2" s="14" t="str">
        <f>IF(B2&gt;MAX('TRA-M'!A:A),"",INDEX('TRA-M'!J:J,MATCH(B2,'TRA-M'!A:A,0)))</f>
        <v>National Team</v>
      </c>
    </row>
    <row r="3" spans="1:7" x14ac:dyDescent="0.2">
      <c r="A3" s="6"/>
      <c r="B3" s="6">
        <v>2</v>
      </c>
      <c r="C3" s="6" t="str">
        <f>IF(B3&gt;MAX('TRA-M'!B:B),"",INDEX('TRA-M'!C:C,MATCH(B3,'TRA-M'!B:B,0)))</f>
        <v>VIAU, Nathan</v>
      </c>
      <c r="D3" s="14" t="str">
        <f>IF(B3&gt;MAX('TRA-M'!B:B),"",INDEX('TRA-M'!J:J,MATCH(B3,'TRA-M'!B:B,0)))</f>
        <v>National Team</v>
      </c>
      <c r="E3" s="12"/>
      <c r="F3" s="6" t="str">
        <f>IF(B3&gt;MAX('TRA-M'!A:A),"",INDEX('TRA-M'!C:C,MATCH(B3,'TRA-M'!A:A,0)))</f>
        <v>CYMAN, Cody</v>
      </c>
      <c r="G3" s="14" t="str">
        <f>IF(B3&gt;MAX('TRA-M'!A:A),"",INDEX('TRA-M'!J:J,MATCH(B3,'TRA-M'!A:A,0)))</f>
        <v>National Team</v>
      </c>
    </row>
    <row r="4" spans="1:7" x14ac:dyDescent="0.2">
      <c r="A4" s="6"/>
      <c r="B4" s="6">
        <v>3</v>
      </c>
      <c r="C4" s="6" t="str">
        <f>IF(B4&gt;MAX('TRA-M'!B:B),"",INDEX('TRA-M'!C:C,MATCH(B4,'TRA-M'!B:B,0)))</f>
        <v>COOK, Mason</v>
      </c>
      <c r="D4" s="14" t="str">
        <f>IF(B4&gt;MAX('TRA-M'!B:B),"",INDEX('TRA-M'!J:J,MATCH(B4,'TRA-M'!B:B,0)))</f>
        <v>National Team</v>
      </c>
      <c r="E4" s="12"/>
      <c r="F4" s="6" t="str">
        <f>IF(B4&gt;MAX('TRA-M'!A:A),"",INDEX('TRA-M'!C:C,MATCH(B4,'TRA-M'!A:A,0)))</f>
        <v>BEAULIEU, Alex</v>
      </c>
      <c r="G4" s="14" t="str">
        <f>IF(B4&gt;MAX('TRA-M'!A:A),"",INDEX('TRA-M'!J:J,MATCH(B4,'TRA-M'!A:A,0)))</f>
        <v>National Team</v>
      </c>
    </row>
    <row r="5" spans="1:7" x14ac:dyDescent="0.2">
      <c r="A5" s="6"/>
      <c r="B5" s="6">
        <v>4</v>
      </c>
      <c r="C5" s="6" t="str">
        <f>IF(B5&gt;MAX('TRA-M'!B:B),"",INDEX('TRA-M'!C:C,MATCH(B5,'TRA-M'!B:B,0)))</f>
        <v>EVSTIGNEEV, Gleb</v>
      </c>
      <c r="D5" s="14" t="str">
        <f>IF(B5&gt;MAX('TRA-M'!B:B),"",INDEX('TRA-M'!J:J,MATCH(B5,'TRA-M'!B:B,0)))</f>
        <v>National Team</v>
      </c>
      <c r="F5" s="6" t="str">
        <f>IF(B5&gt;MAX('TRA-M'!A:A),"",INDEX('TRA-M'!C:C,MATCH(B5,'TRA-M'!A:A,0)))</f>
        <v>VIAU, Nathan</v>
      </c>
      <c r="G5" s="14" t="str">
        <f>IF(B5&gt;MAX('TRA-M'!A:A),"",INDEX('TRA-M'!J:J,MATCH(B5,'TRA-M'!A:A,0)))</f>
        <v>National Team</v>
      </c>
    </row>
    <row r="6" spans="1:7" x14ac:dyDescent="0.2">
      <c r="A6" s="7" t="s">
        <v>36</v>
      </c>
      <c r="B6" s="7">
        <v>1</v>
      </c>
      <c r="C6" s="7" t="str">
        <f>IF(B6&gt;MAX('TRA-W'!B:B),"",INDEX('TRA-W'!C:C,MATCH(B6,'TRA-W'!B:B,0)))</f>
        <v>JAMES, Roshni</v>
      </c>
      <c r="D6" s="13" t="str">
        <f>IF(B6&gt;MAX('TRA-W'!B:B),"",INDEX('TRA-W'!J:J,MATCH(B6,'TRA-W'!B:B,0)))</f>
        <v>National Team</v>
      </c>
      <c r="F6" s="7" t="str">
        <f>IF(B2&gt;MAX('TRA-W'!A:A),"",INDEX('TRA-W'!C:C,MATCH(B2,'TRA-W'!A:A,0)))</f>
        <v>BONNE, Rielle</v>
      </c>
      <c r="G6" s="13" t="str">
        <f>IF(B2&gt;MAX('TRA-W'!A:A),"",INDEX('TRA-W'!J:J,MATCH(B2,'TRA-W'!A:A,0)))</f>
        <v>National Team</v>
      </c>
    </row>
    <row r="7" spans="1:7" x14ac:dyDescent="0.2">
      <c r="A7" s="7"/>
      <c r="B7" s="7">
        <v>2</v>
      </c>
      <c r="C7" s="7" t="str">
        <f>IF(B7&gt;MAX('TRA-W'!B:B),"",INDEX('TRA-W'!C:C,MATCH(B7,'TRA-W'!B:B,0)))</f>
        <v>KUZNAK, Sienna</v>
      </c>
      <c r="D7" s="13" t="str">
        <f>IF(B7&gt;MAX('TRA-W'!B:B),"",INDEX('TRA-W'!J:J,MATCH(B7,'TRA-W'!B:B,0)))</f>
        <v>National Team</v>
      </c>
      <c r="F7" s="7" t="str">
        <f>IF(B3&gt;MAX('TRA-W'!A:A),"",INDEX('TRA-W'!C:C,MATCH(B3,'TRA-W'!A:A,0)))</f>
        <v>CORRIVEAU, Mélina</v>
      </c>
      <c r="G7" s="13" t="str">
        <f>IF(B3&gt;MAX('TRA-W'!A:A),"",INDEX('TRA-W'!J:J,MATCH(B3,'TRA-W'!A:A,0)))</f>
        <v>National Team</v>
      </c>
    </row>
    <row r="8" spans="1:7" x14ac:dyDescent="0.2">
      <c r="A8" s="7"/>
      <c r="B8" s="7">
        <v>3</v>
      </c>
      <c r="C8" s="7" t="str">
        <f>IF(B8&gt;MAX('TRA-W'!B:B),"",INDEX('TRA-W'!C:C,MATCH(B8,'TRA-W'!B:B,0)))</f>
        <v>PINNOCK, Liana</v>
      </c>
      <c r="D8" s="13" t="str">
        <f>IF(B8&gt;MAX('TRA-W'!B:B),"",INDEX('TRA-W'!J:J,MATCH(B8,'TRA-W'!B:B,0)))</f>
        <v>No DD</v>
      </c>
      <c r="F8" s="7" t="str">
        <f>IF(B4&gt;MAX('TRA-W'!A:A),"",INDEX('TRA-W'!C:C,MATCH(B4,'TRA-W'!A:A,0)))</f>
        <v>JAMES, Roshni</v>
      </c>
      <c r="G8" s="13" t="str">
        <f>IF(B4&gt;MAX('TRA-W'!A:A),"",INDEX('TRA-W'!J:J,MATCH(B4,'TRA-W'!A:A,0)))</f>
        <v>National Team</v>
      </c>
    </row>
    <row r="9" spans="1:7" hidden="1" x14ac:dyDescent="0.2">
      <c r="A9" s="7"/>
      <c r="B9" s="7">
        <v>4</v>
      </c>
      <c r="C9" s="7" t="str">
        <f>IF(B9&gt;MAX('TRA-W'!B:B),"",INDEX('TRA-W'!C:C,MATCH(B9,'TRA-W'!B:B,0)))</f>
        <v/>
      </c>
      <c r="D9" s="13" t="str">
        <f>IF(B9&gt;MAX('TRA-W'!B:B),"",INDEX('TRA-W'!J:J,MATCH(B9,'TRA-W'!B:B,0)))</f>
        <v/>
      </c>
      <c r="F9" s="7" t="str">
        <f>IF(B5&gt;MAX('TRA-W'!A:A),"",INDEX('TRA-W'!C:C,MATCH(B5,'TRA-W'!A:A,0)))</f>
        <v>KUZNAK, Sienna</v>
      </c>
      <c r="G9" s="13" t="str">
        <f>IF(B5&gt;MAX('TRA-W'!A:A),"",INDEX('TRA-W'!J:J,MATCH(B5,'TRA-W'!A:A,0)))</f>
        <v>National Team</v>
      </c>
    </row>
    <row r="10" spans="1:7" x14ac:dyDescent="0.2">
      <c r="A10" s="6" t="s">
        <v>37</v>
      </c>
      <c r="B10" s="6">
        <v>1</v>
      </c>
      <c r="C10" s="6" t="str">
        <f>IF(B10&gt;MAX('TUM-M'!B:B),"",INDEX('TUM-M'!C:C,MATCH(B10,'TUM-M'!B:B,0)))</f>
        <v>GIBBS, Gavin</v>
      </c>
      <c r="D10" s="14" t="str">
        <f>IF(B10&gt;MAX('TUM-M'!B:B),"",INDEX('TUM-M'!J:J,MATCH(B10,'TUM-M'!B:B,0)))</f>
        <v>National Team</v>
      </c>
      <c r="F10" s="6" t="str">
        <f>IF(B2&gt;MAX('TUM-M'!A:A),"",INDEX('TUM-M'!C:C,MATCH(B2,'TUM-M'!A:A,0)))</f>
        <v>MATTHEWS, Jared</v>
      </c>
      <c r="G10" s="14" t="str">
        <f>IF(B2&gt;MAX('TUM-M'!A:A),"",INDEX('TUM-M'!J:J,MATCH(B2,'TUM-M'!A:A,0)))</f>
        <v>National Team</v>
      </c>
    </row>
    <row r="11" spans="1:7" x14ac:dyDescent="0.2">
      <c r="A11" s="6"/>
      <c r="B11" s="6">
        <v>2</v>
      </c>
      <c r="C11" s="6" t="str">
        <f>IF(B11&gt;MAX('TUM-M'!B:B),"",INDEX('TUM-M'!C:C,MATCH(B11,'TUM-M'!B:B,0)))</f>
        <v>COUTURE, Joey</v>
      </c>
      <c r="D11" s="14" t="str">
        <f>IF(B11&gt;MAX('TUM-M'!B:B),"",INDEX('TUM-M'!J:J,MATCH(B11,'TUM-M'!B:B,0)))</f>
        <v>National Team</v>
      </c>
      <c r="F11" s="6" t="str">
        <f>IF(B3&gt;MAX('TUM-M'!A:A),"",INDEX('TUM-M'!C:C,MATCH(B3,'TUM-M'!A:A,0)))</f>
        <v>CANUEL, Victor</v>
      </c>
      <c r="G11" s="14" t="str">
        <f>IF(B3&gt;MAX('TUM-M'!A:A),"",INDEX('TUM-M'!J:J,MATCH(B3,'TUM-M'!A:A,0)))</f>
        <v>National Team</v>
      </c>
    </row>
    <row r="12" spans="1:7" x14ac:dyDescent="0.2">
      <c r="A12" s="6"/>
      <c r="B12" s="6">
        <v>3</v>
      </c>
      <c r="C12" s="6" t="str">
        <f>IF(B12&gt;MAX('TUM-M'!B:B),"",INDEX('TUM-M'!C:C,MATCH(B12,'TUM-M'!B:B,0)))</f>
        <v>BISSONNETTE, Emeric</v>
      </c>
      <c r="D12" s="14" t="str">
        <f>IF(B12&gt;MAX('TUM-M'!B:B),"",INDEX('TUM-M'!J:J,MATCH(B12,'TUM-M'!B:B,0)))</f>
        <v>No DD</v>
      </c>
      <c r="F12" s="6" t="str">
        <f>IF(B4&gt;MAX('TUM-M'!A:A),"",INDEX('TUM-M'!C:C,MATCH(B4,'TUM-M'!A:A,0)))</f>
        <v>PINSK, Benjamin</v>
      </c>
      <c r="G12" s="14" t="str">
        <f>IF(B4&gt;MAX('TUM-M'!A:A),"",INDEX('TUM-M'!J:J,MATCH(B4,'TUM-M'!A:A,0)))</f>
        <v>National Team</v>
      </c>
    </row>
    <row r="13" spans="1:7" hidden="1" x14ac:dyDescent="0.2">
      <c r="A13" s="6"/>
      <c r="B13" s="6">
        <v>4</v>
      </c>
      <c r="C13" s="6" t="str">
        <f>IF(B13&gt;MAX('TUM-M'!B:B),"",INDEX('TUM-M'!C:C,MATCH(B13,'TUM-M'!B:B,0)))</f>
        <v/>
      </c>
      <c r="D13" s="14" t="str">
        <f>IF(B13&gt;MAX('TUM-M'!B:B),"",INDEX('TUM-M'!J:J,MATCH(B13,'TUM-M'!B:B,0)))</f>
        <v/>
      </c>
      <c r="F13" s="6" t="str">
        <f>IF(B5&gt;MAX('TUM-M'!A:A),"",INDEX('TUM-M'!C:C,MATCH(B5,'TUM-M'!A:A,0)))</f>
        <v>VIAU, Nathan</v>
      </c>
      <c r="G13" s="14" t="str">
        <f>IF(B5&gt;MAX('TUM-M'!A:A),"",INDEX('TUM-M'!J:J,MATCH(B5,'TUM-M'!A:A,0)))</f>
        <v>National Team</v>
      </c>
    </row>
    <row r="14" spans="1:7" hidden="1" x14ac:dyDescent="0.2">
      <c r="A14" s="7" t="s">
        <v>38</v>
      </c>
      <c r="B14" s="7">
        <v>1</v>
      </c>
      <c r="C14" s="7" t="str">
        <f>IF(B14&gt;MAX('TUM-W'!B:B),"",INDEX('TUM-W'!C:C,MATCH(B14,'TUM-W'!B:B,0)))</f>
        <v/>
      </c>
      <c r="D14" s="13" t="str">
        <f>IF(B14&gt;MAX('TUM-W'!B:B),"",INDEX('TUM-W'!J:J,MATCH(B14,'TUM-W'!B:B,0)))</f>
        <v/>
      </c>
      <c r="F14" s="7" t="str">
        <f>IF(B2&gt;MAX('TUM-W'!A:A),"",INDEX('TUM-W'!C:C,MATCH(B2,'TUM-W'!A:A,0)))</f>
        <v>JACKSON, Claire</v>
      </c>
      <c r="G14" s="13" t="str">
        <f>IF(B2&gt;MAX('TUM-W'!A:A),"",INDEX('TUM-W'!J:J,MATCH(B2,'TUM-W'!A:A,0)))</f>
        <v>National Team</v>
      </c>
    </row>
    <row r="15" spans="1:7" hidden="1" x14ac:dyDescent="0.2">
      <c r="A15" s="7"/>
      <c r="B15" s="7">
        <v>2</v>
      </c>
      <c r="C15" s="7" t="str">
        <f>IF(B15&gt;MAX('TUM-W'!B:B),"",INDEX('TUM-W'!C:C,MATCH(B15,'TUM-W'!B:B,0)))</f>
        <v/>
      </c>
      <c r="D15" s="13" t="str">
        <f>IF(B15&gt;MAX('TUM-W'!B:B),"",INDEX('TUM-W'!J:J,MATCH(B15,'TUM-W'!B:B,0)))</f>
        <v/>
      </c>
      <c r="F15" s="7" t="str">
        <f>IF(B3&gt;MAX('TUM-W'!A:A),"",INDEX('TUM-W'!C:C,MATCH(B3,'TUM-W'!A:A,0)))</f>
        <v>BOWDITCH, Courtney</v>
      </c>
      <c r="G15" s="13" t="str">
        <f>IF(B3&gt;MAX('TUM-W'!A:A),"",INDEX('TUM-W'!J:J,MATCH(B3,'TUM-W'!A:A,0)))</f>
        <v>National Team</v>
      </c>
    </row>
    <row r="16" spans="1:7" hidden="1" x14ac:dyDescent="0.2">
      <c r="A16" s="7"/>
      <c r="B16" s="7">
        <v>3</v>
      </c>
      <c r="C16" s="7" t="str">
        <f>IF(B16&gt;MAX('TUM-W'!B:B),"",INDEX('TUM-W'!C:C,MATCH(B16,'TUM-W'!B:B,0)))</f>
        <v/>
      </c>
      <c r="D16" s="13" t="str">
        <f>IF(B16&gt;MAX('TUM-W'!B:B),"",INDEX('TUM-W'!J:J,MATCH(B16,'TUM-W'!B:B,0)))</f>
        <v/>
      </c>
      <c r="F16" s="7" t="str">
        <f>IF(B4&gt;MAX('TUM-W'!A:A),"",INDEX('TUM-W'!C:C,MATCH(B4,'TUM-W'!A:A,0)))</f>
        <v>NEWMAN, Olivia</v>
      </c>
      <c r="G16" s="13" t="str">
        <f>IF(B4&gt;MAX('TUM-W'!A:A),"",INDEX('TUM-W'!J:J,MATCH(B4,'TUM-W'!A:A,0)))</f>
        <v>National Team</v>
      </c>
    </row>
    <row r="17" spans="1:7" hidden="1" x14ac:dyDescent="0.2">
      <c r="A17" s="7"/>
      <c r="B17" s="7">
        <v>4</v>
      </c>
      <c r="C17" s="7" t="str">
        <f>IF(B17&gt;MAX('TUM-W'!B:B),"",INDEX('TUM-W'!C:C,MATCH(B17,'TUM-W'!B:B,0)))</f>
        <v/>
      </c>
      <c r="D17" s="13" t="str">
        <f>IF(B17&gt;MAX('TUM-W'!B:B),"",INDEX('TUM-W'!J:J,MATCH(B17,'TUM-W'!B:B,0)))</f>
        <v/>
      </c>
      <c r="F17" s="7" t="str">
        <f>IF(B5&gt;MAX('TUM-W'!A:A),"",INDEX('TUM-W'!C:C,MATCH(B5,'TUM-W'!A:A,0)))</f>
        <v>SARTISON, Torrance</v>
      </c>
      <c r="G17" s="13" t="str">
        <f>IF(B5&gt;MAX('TUM-W'!A:A),"",INDEX('TUM-W'!J:J,MATCH(B5,'TUM-W'!A:A,0)))</f>
        <v>National Team</v>
      </c>
    </row>
    <row r="18" spans="1:7" x14ac:dyDescent="0.2">
      <c r="A18" s="6" t="s">
        <v>39</v>
      </c>
      <c r="B18" s="6">
        <v>1</v>
      </c>
      <c r="C18" s="6" t="str">
        <f>IF(B18&gt;MAX('DMT-M'!B:B),"",INDEX('DMT-M'!C:C,MATCH(B18,'DMT-M'!B:B,0)))</f>
        <v>VIAU, Nathan</v>
      </c>
      <c r="D18" s="14" t="str">
        <f>IF(B18&gt;MAX('DMT-M'!B:B),"",INDEX('DMT-M'!J:J,MATCH(B18,'DMT-M'!B:B,0)))</f>
        <v>National Team</v>
      </c>
      <c r="F18" s="6" t="str">
        <f>IF(B2&gt;MAX('DMT-M'!A:A),"",INDEX('DMT-M'!C:C,MATCH(B2,'DMT-M'!A:A,0)))</f>
        <v>BLOOM, Tristan</v>
      </c>
      <c r="G18" s="14" t="str">
        <f>IF(B2&gt;MAX('DMT-M'!A:A),"",INDEX('DMT-M'!J:J,MATCH(B2,'DMT-M'!A:A,0)))</f>
        <v>National Team</v>
      </c>
    </row>
    <row r="19" spans="1:7" x14ac:dyDescent="0.2">
      <c r="A19" s="6"/>
      <c r="B19" s="6">
        <v>2</v>
      </c>
      <c r="C19" s="6" t="str">
        <f>IF(B19&gt;MAX('DMT-M'!B:B),"",INDEX('DMT-M'!C:C,MATCH(B19,'DMT-M'!B:B,0)))</f>
        <v>GIBBS, Gavin</v>
      </c>
      <c r="D19" s="14" t="str">
        <f>IF(B19&gt;MAX('DMT-M'!B:B),"",INDEX('DMT-M'!J:J,MATCH(B19,'DMT-M'!B:B,0)))</f>
        <v>National Team</v>
      </c>
      <c r="F19" s="6" t="str">
        <f>IF(B3&gt;MAX('DMT-M'!A:A),"",INDEX('DMT-M'!C:C,MATCH(B3,'DMT-M'!A:A,0)))</f>
        <v>ROBERTSON, Griffyn</v>
      </c>
      <c r="G19" s="14" t="str">
        <f>IF(B3&gt;MAX('DMT-M'!A:A),"",INDEX('DMT-M'!J:J,MATCH(B3,'DMT-M'!A:A,0)))</f>
        <v>National Team</v>
      </c>
    </row>
    <row r="20" spans="1:7" hidden="1" x14ac:dyDescent="0.2">
      <c r="A20" s="6"/>
      <c r="B20" s="6">
        <v>3</v>
      </c>
      <c r="C20" s="6" t="str">
        <f>IF(B20&gt;MAX('DMT-M'!B:B),"",INDEX('DMT-M'!C:C,MATCH(B20,'DMT-M'!B:B,0)))</f>
        <v/>
      </c>
      <c r="D20" s="14" t="str">
        <f>IF(B20&gt;MAX('DMT-M'!B:B),"",INDEX('DMT-M'!J:J,MATCH(B20,'DMT-M'!B:B,0)))</f>
        <v/>
      </c>
      <c r="F20" s="6" t="str">
        <f>IF(B4&gt;MAX('DMT-M'!A:A),"",INDEX('DMT-M'!C:C,MATCH(B4,'DMT-M'!A:A,0)))</f>
        <v>MALLAIS, Rylan</v>
      </c>
      <c r="G20" s="14" t="str">
        <f>IF(B4&gt;MAX('DMT-M'!A:A),"",INDEX('DMT-M'!J:J,MATCH(B4,'DMT-M'!A:A,0)))</f>
        <v>National Team</v>
      </c>
    </row>
    <row r="21" spans="1:7" hidden="1" x14ac:dyDescent="0.2">
      <c r="A21" s="6"/>
      <c r="B21" s="6">
        <v>4</v>
      </c>
      <c r="C21" s="6" t="str">
        <f>IF(B21&gt;MAX('DMT-M'!B:B),"",INDEX('DMT-M'!C:C,MATCH(B21,'DMT-M'!B:B,0)))</f>
        <v/>
      </c>
      <c r="D21" s="14" t="str">
        <f>IF(B21&gt;MAX('DMT-M'!B:B),"",INDEX('DMT-M'!J:J,MATCH(B21,'DMT-M'!B:B,0)))</f>
        <v/>
      </c>
      <c r="F21" s="6" t="str">
        <f>IF(B5&gt;MAX('DMT-M'!A:A),"",INDEX('DMT-M'!C:C,MATCH(B5,'DMT-M'!A:A,0)))</f>
        <v>MEYER, Jeremy</v>
      </c>
      <c r="G21" s="14" t="str">
        <f>IF(B5&gt;MAX('DMT-M'!A:A),"",INDEX('DMT-M'!J:J,MATCH(B5,'DMT-M'!A:A,0)))</f>
        <v>National Team</v>
      </c>
    </row>
    <row r="22" spans="1:7" x14ac:dyDescent="0.2">
      <c r="A22" s="7" t="s">
        <v>40</v>
      </c>
      <c r="B22" s="7">
        <v>1</v>
      </c>
      <c r="C22" s="7" t="str">
        <f>IF(B22&gt;MAX('DMT-W'!B:B),"",INDEX('DMT-W'!C:C,MATCH(B22,'DMT-W'!B:B,0)))</f>
        <v>HOWELL, Kayla</v>
      </c>
      <c r="D22" s="13" t="str">
        <f>IF(B22&gt;MAX('DMT-W'!B:B),"",INDEX('DMT-W'!J:J,MATCH(B22,'DMT-W'!B:B,0)))</f>
        <v>National Team</v>
      </c>
      <c r="F22" s="7" t="str">
        <f>IF(B2&gt;MAX('DMT-W'!A:A),"",INDEX('DMT-W'!C:C,MATCH(B2,'DMT-W'!A:A,0)))</f>
        <v>KUZNAK, Sienna</v>
      </c>
      <c r="G22" s="13" t="str">
        <f>IF(B2&gt;MAX('DMT-W'!A:A),"",INDEX('DMT-W'!J:J,MATCH(B2,'DMT-W'!A:A,0)))</f>
        <v>National Team</v>
      </c>
    </row>
    <row r="23" spans="1:7" x14ac:dyDescent="0.2">
      <c r="A23" s="7"/>
      <c r="B23" s="7">
        <v>2</v>
      </c>
      <c r="C23" s="7" t="str">
        <f>IF(B23&gt;MAX('DMT-W'!B:B),"",INDEX('DMT-W'!C:C,MATCH(B23,'DMT-W'!B:B,0)))</f>
        <v>PEPPER, Emily</v>
      </c>
      <c r="D23" s="13" t="str">
        <f>IF(B23&gt;MAX('DMT-W'!B:B),"",INDEX('DMT-W'!J:J,MATCH(B23,'DMT-W'!B:B,0)))</f>
        <v>National Team</v>
      </c>
      <c r="F23" s="7" t="str">
        <f>IF(B3&gt;MAX('DMT-W'!A:A),"",INDEX('DMT-W'!C:C,MATCH(B3,'DMT-W'!A:A,0)))</f>
        <v>HOWELL, Kayla</v>
      </c>
      <c r="G23" s="13" t="str">
        <f>IF(B3&gt;MAX('DMT-W'!A:A),"",INDEX('DMT-W'!J:J,MATCH(B3,'DMT-W'!A:A,0)))</f>
        <v>National Team</v>
      </c>
    </row>
    <row r="24" spans="1:7" x14ac:dyDescent="0.2">
      <c r="A24" s="7"/>
      <c r="B24" s="7">
        <v>3</v>
      </c>
      <c r="C24" s="7" t="str">
        <f>IF(B24&gt;MAX('DMT-W'!B:B),"",INDEX('DMT-W'!C:C,MATCH(B24,'DMT-W'!B:B,0)))</f>
        <v>KWASNIAK, Alicja</v>
      </c>
      <c r="D24" s="13" t="str">
        <f>IF(B24&gt;MAX('DMT-W'!B:B),"",INDEX('DMT-W'!J:J,MATCH(B24,'DMT-W'!B:B,0)))</f>
        <v>National Team</v>
      </c>
      <c r="F24" s="7" t="str">
        <f>IF(B4&gt;MAX('DMT-W'!A:A),"",INDEX('DMT-W'!C:C,MATCH(B4,'DMT-W'!A:A,0)))</f>
        <v>SCHMIDT, Jordyn</v>
      </c>
      <c r="G24" s="13" t="str">
        <f>IF(B4&gt;MAX('DMT-W'!A:A),"",INDEX('DMT-W'!J:J,MATCH(B4,'DMT-W'!A:A,0)))</f>
        <v>National Team</v>
      </c>
    </row>
    <row r="25" spans="1:7" x14ac:dyDescent="0.2">
      <c r="A25" s="7"/>
      <c r="B25" s="7">
        <v>4</v>
      </c>
      <c r="C25" s="7" t="str">
        <f>IF(B25&gt;MAX('DMT-W'!B:B),"",INDEX('DMT-W'!C:C,MATCH(B25,'DMT-W'!B:B,0)))</f>
        <v>SCHMIDT, Makena</v>
      </c>
      <c r="D25" s="13" t="str">
        <f>IF(B25&gt;MAX('DMT-W'!B:B),"",INDEX('DMT-W'!J:J,MATCH(B25,'DMT-W'!B:B,0)))</f>
        <v>National Team</v>
      </c>
      <c r="F25" s="7" t="str">
        <f>IF(B5&gt;MAX('DMT-W'!A:A),"",INDEX('DMT-W'!C:C,MATCH(B5,'DMT-W'!A:A,0)))</f>
        <v>OLSEN, Brooklyn</v>
      </c>
      <c r="G25" s="13" t="str">
        <f>IF(B5&gt;MAX('DMT-W'!A:A),"",INDEX('DMT-W'!J:J,MATCH(B5,'DMT-W'!A:A,0)))</f>
        <v>National Team</v>
      </c>
    </row>
    <row r="26" spans="1:7" x14ac:dyDescent="0.2">
      <c r="D26" s="36"/>
    </row>
    <row r="27" spans="1:7" x14ac:dyDescent="0.2">
      <c r="B27" t="s">
        <v>30</v>
      </c>
    </row>
    <row r="28" spans="1:7" x14ac:dyDescent="0.2">
      <c r="B28" t="s">
        <v>28</v>
      </c>
    </row>
    <row r="29" spans="1:7" x14ac:dyDescent="0.2">
      <c r="B29" t="s">
        <v>29</v>
      </c>
    </row>
    <row r="30" spans="1:7" x14ac:dyDescent="0.2">
      <c r="B30" s="12" t="s">
        <v>51</v>
      </c>
      <c r="D30" t="s">
        <v>49</v>
      </c>
    </row>
    <row r="31" spans="1:7" x14ac:dyDescent="0.2">
      <c r="B31" s="12" t="s">
        <v>58</v>
      </c>
      <c r="D31" t="s">
        <v>49</v>
      </c>
      <c r="E31" t="s">
        <v>49</v>
      </c>
    </row>
    <row r="32" spans="1:7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6">
        <v>45918</v>
      </c>
      <c r="C34" s="66"/>
    </row>
    <row r="35" spans="1:3" x14ac:dyDescent="0.2">
      <c r="B35" t="s">
        <v>196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G2:G25">
    <cfRule type="containsText" dxfId="449" priority="6" operator="containsText" text="No DD">
      <formula>NOT(ISERROR(SEARCH("No DD",G2)))</formula>
    </cfRule>
    <cfRule type="containsText" dxfId="448" priority="9" operator="containsText" text="Merit">
      <formula>NOT(ISERROR(SEARCH("Merit",G2)))</formula>
    </cfRule>
    <cfRule type="containsText" dxfId="447" priority="10" operator="containsText" text="Excellence">
      <formula>NOT(ISERROR(SEARCH("Excellence",G2)))</formula>
    </cfRule>
    <cfRule type="containsText" dxfId="446" priority="11" operator="containsText" text="Worlds Team">
      <formula>NOT(ISERROR(SEARCH("Worlds Team",G2)))</formula>
    </cfRule>
    <cfRule type="containsText" dxfId="445" priority="12" operator="containsText" text="National Team">
      <formula>NOT(ISERROR(SEARCH("National Team",G2)))</formula>
    </cfRule>
  </conditionalFormatting>
  <conditionalFormatting sqref="D2:D25">
    <cfRule type="containsText" dxfId="444" priority="1" operator="containsText" text="No DD">
      <formula>NOT(ISERROR(SEARCH("No DD",D2)))</formula>
    </cfRule>
    <cfRule type="containsText" dxfId="443" priority="2" operator="containsText" text="Merit">
      <formula>NOT(ISERROR(SEARCH("Merit",D2)))</formula>
    </cfRule>
    <cfRule type="containsText" dxfId="442" priority="3" operator="containsText" text="Excellence">
      <formula>NOT(ISERROR(SEARCH("Excellence",D2)))</formula>
    </cfRule>
    <cfRule type="containsText" dxfId="441" priority="4" operator="containsText" text="Worlds Team">
      <formula>NOT(ISERROR(SEARCH("Worlds Team",D2)))</formula>
    </cfRule>
    <cfRule type="containsText" dxfId="440" priority="5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IF($D$31="Select",D31,INDIRECT("'"&amp;$D$31&amp;"'!"&amp;"C4:C"&amp;MATCH(TRUE,INDEX(INDIRECT("'"&amp;$D$31&amp;"'!"&amp;"C4:C100")="",0),0)+2))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7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7.6640625" bestFit="1" customWidth="1"/>
    <col min="4" max="4" width="8.1640625" bestFit="1" customWidth="1"/>
    <col min="5" max="5" width="12" customWidth="1"/>
    <col min="7" max="7" width="10.83203125" style="65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28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76" width="10.83203125" hidden="1" customWidth="1"/>
    <col min="277" max="277" width="10.83203125" style="36" hidden="1" customWidth="1"/>
    <col min="278" max="542" width="10.83203125" hidden="1" customWidth="1"/>
  </cols>
  <sheetData>
    <row r="1" spans="1:542" x14ac:dyDescent="0.2">
      <c r="A1" s="76" t="s">
        <v>122</v>
      </c>
      <c r="B1" s="76" t="s">
        <v>123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124</v>
      </c>
      <c r="H1" s="76" t="s">
        <v>53</v>
      </c>
      <c r="I1" s="72" t="s">
        <v>8</v>
      </c>
      <c r="J1" s="72" t="s">
        <v>9</v>
      </c>
      <c r="K1" s="72" t="s">
        <v>62</v>
      </c>
      <c r="L1" s="73" t="s">
        <v>64</v>
      </c>
      <c r="M1" s="74" t="s">
        <v>25</v>
      </c>
      <c r="N1" s="73" t="s">
        <v>65</v>
      </c>
      <c r="O1" s="74" t="s">
        <v>25</v>
      </c>
      <c r="P1" s="73" t="s">
        <v>103</v>
      </c>
      <c r="Q1" s="74" t="s">
        <v>25</v>
      </c>
      <c r="R1" s="74" t="s">
        <v>66</v>
      </c>
      <c r="S1" s="74" t="s">
        <v>25</v>
      </c>
      <c r="T1" s="73" t="s">
        <v>67</v>
      </c>
      <c r="U1" s="74" t="s">
        <v>25</v>
      </c>
      <c r="V1" s="75" t="s">
        <v>11</v>
      </c>
      <c r="W1" s="74" t="s">
        <v>26</v>
      </c>
      <c r="X1" s="74" t="s">
        <v>25</v>
      </c>
      <c r="Y1" s="69" t="s">
        <v>168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0" t="s">
        <v>184</v>
      </c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196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1" t="s">
        <v>11</v>
      </c>
      <c r="DC1" s="71"/>
      <c r="DD1" s="69" t="s">
        <v>182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0" t="s">
        <v>193</v>
      </c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69" t="s">
        <v>194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0" t="s">
        <v>195</v>
      </c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69" t="s">
        <v>56</v>
      </c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</row>
    <row r="2" spans="1:542" x14ac:dyDescent="0.2">
      <c r="A2" s="76"/>
      <c r="B2" s="76"/>
      <c r="C2" s="72"/>
      <c r="D2" s="72"/>
      <c r="E2" s="72"/>
      <c r="F2" s="72"/>
      <c r="G2" s="76"/>
      <c r="H2" s="76"/>
      <c r="I2" s="72"/>
      <c r="J2" s="72"/>
      <c r="K2" s="72"/>
      <c r="L2" s="73"/>
      <c r="M2" s="74"/>
      <c r="N2" s="73"/>
      <c r="O2" s="74"/>
      <c r="P2" s="73"/>
      <c r="Q2" s="74"/>
      <c r="R2" s="74"/>
      <c r="S2" s="74"/>
      <c r="T2" s="73"/>
      <c r="U2" s="74"/>
      <c r="V2" s="75"/>
      <c r="W2" s="74"/>
      <c r="X2" s="74"/>
      <c r="Y2" s="67" t="s">
        <v>16</v>
      </c>
      <c r="Z2" s="67"/>
      <c r="AA2" s="67"/>
      <c r="AB2" s="67"/>
      <c r="AC2" s="67"/>
      <c r="AD2" s="67" t="s">
        <v>17</v>
      </c>
      <c r="AE2" s="67"/>
      <c r="AF2" s="67"/>
      <c r="AG2" s="67"/>
      <c r="AH2" s="67"/>
      <c r="AI2" s="67" t="s">
        <v>20</v>
      </c>
      <c r="AJ2" s="67"/>
      <c r="AK2" s="67"/>
      <c r="AL2" s="67"/>
      <c r="AM2" s="67"/>
      <c r="AN2" s="14"/>
      <c r="AO2" s="14" t="s">
        <v>68</v>
      </c>
      <c r="AP2" s="14" t="s">
        <v>69</v>
      </c>
      <c r="AQ2" s="14" t="s">
        <v>18</v>
      </c>
      <c r="AR2" s="14" t="s">
        <v>61</v>
      </c>
      <c r="AS2" s="14" t="s">
        <v>70</v>
      </c>
      <c r="AT2" s="14" t="s">
        <v>19</v>
      </c>
      <c r="AU2" s="14" t="s">
        <v>21</v>
      </c>
      <c r="AV2" s="14" t="s">
        <v>71</v>
      </c>
      <c r="AW2" s="14" t="s">
        <v>72</v>
      </c>
      <c r="AX2" s="14" t="s">
        <v>20</v>
      </c>
      <c r="AY2" s="14" t="s">
        <v>15</v>
      </c>
      <c r="AZ2" s="68" t="s">
        <v>16</v>
      </c>
      <c r="BA2" s="68"/>
      <c r="BB2" s="68"/>
      <c r="BC2" s="68"/>
      <c r="BD2" s="68"/>
      <c r="BE2" s="68" t="s">
        <v>17</v>
      </c>
      <c r="BF2" s="68"/>
      <c r="BG2" s="68"/>
      <c r="BH2" s="68"/>
      <c r="BI2" s="68"/>
      <c r="BJ2" s="68" t="s">
        <v>20</v>
      </c>
      <c r="BK2" s="68"/>
      <c r="BL2" s="68"/>
      <c r="BM2" s="68"/>
      <c r="BN2" s="68"/>
      <c r="BO2" s="13"/>
      <c r="BP2" s="13" t="s">
        <v>68</v>
      </c>
      <c r="BQ2" s="13" t="s">
        <v>69</v>
      </c>
      <c r="BR2" s="13" t="s">
        <v>18</v>
      </c>
      <c r="BS2" s="13" t="s">
        <v>61</v>
      </c>
      <c r="BT2" s="13" t="s">
        <v>70</v>
      </c>
      <c r="BU2" s="13" t="s">
        <v>19</v>
      </c>
      <c r="BV2" s="13" t="s">
        <v>21</v>
      </c>
      <c r="BW2" s="13" t="s">
        <v>71</v>
      </c>
      <c r="BX2" s="13" t="s">
        <v>72</v>
      </c>
      <c r="BY2" s="13" t="s">
        <v>20</v>
      </c>
      <c r="BZ2" s="13" t="s">
        <v>15</v>
      </c>
      <c r="CA2" s="67" t="s">
        <v>16</v>
      </c>
      <c r="CB2" s="67"/>
      <c r="CC2" s="67"/>
      <c r="CD2" s="67"/>
      <c r="CE2" s="67"/>
      <c r="CF2" s="67" t="s">
        <v>17</v>
      </c>
      <c r="CG2" s="67"/>
      <c r="CH2" s="67"/>
      <c r="CI2" s="67"/>
      <c r="CJ2" s="67"/>
      <c r="CK2" s="67" t="s">
        <v>20</v>
      </c>
      <c r="CL2" s="67"/>
      <c r="CM2" s="67"/>
      <c r="CN2" s="67"/>
      <c r="CO2" s="67"/>
      <c r="CP2" s="14"/>
      <c r="CQ2" s="14" t="s">
        <v>68</v>
      </c>
      <c r="CR2" s="14" t="s">
        <v>69</v>
      </c>
      <c r="CS2" s="14" t="s">
        <v>18</v>
      </c>
      <c r="CT2" s="14" t="s">
        <v>61</v>
      </c>
      <c r="CU2" s="14" t="s">
        <v>70</v>
      </c>
      <c r="CV2" s="14" t="s">
        <v>19</v>
      </c>
      <c r="CW2" s="14" t="s">
        <v>21</v>
      </c>
      <c r="CX2" s="14" t="s">
        <v>71</v>
      </c>
      <c r="CY2" s="14" t="s">
        <v>72</v>
      </c>
      <c r="CZ2" s="14" t="s">
        <v>20</v>
      </c>
      <c r="DA2" s="14" t="s">
        <v>15</v>
      </c>
      <c r="DB2" s="49" t="s">
        <v>104</v>
      </c>
      <c r="DC2" s="49" t="s">
        <v>20</v>
      </c>
      <c r="DD2" s="67" t="s">
        <v>16</v>
      </c>
      <c r="DE2" s="67"/>
      <c r="DF2" s="67"/>
      <c r="DG2" s="67"/>
      <c r="DH2" s="67"/>
      <c r="DI2" s="67" t="s">
        <v>17</v>
      </c>
      <c r="DJ2" s="67"/>
      <c r="DK2" s="67"/>
      <c r="DL2" s="67"/>
      <c r="DM2" s="67"/>
      <c r="DN2" s="67" t="s">
        <v>73</v>
      </c>
      <c r="DO2" s="67"/>
      <c r="DP2" s="67"/>
      <c r="DQ2" s="67"/>
      <c r="DR2" s="67"/>
      <c r="DS2" s="67" t="s">
        <v>20</v>
      </c>
      <c r="DT2" s="67"/>
      <c r="DU2" s="67"/>
      <c r="DV2" s="67"/>
      <c r="DW2" s="67"/>
      <c r="DX2" s="14" t="s">
        <v>68</v>
      </c>
      <c r="DY2" s="14" t="s">
        <v>69</v>
      </c>
      <c r="DZ2" s="14" t="s">
        <v>18</v>
      </c>
      <c r="EA2" s="14" t="s">
        <v>61</v>
      </c>
      <c r="EB2" s="14" t="s">
        <v>70</v>
      </c>
      <c r="EC2" s="14" t="s">
        <v>19</v>
      </c>
      <c r="ED2" s="14" t="s">
        <v>21</v>
      </c>
      <c r="EE2" s="14" t="s">
        <v>74</v>
      </c>
      <c r="EF2" s="14" t="s">
        <v>75</v>
      </c>
      <c r="EG2" s="14" t="s">
        <v>73</v>
      </c>
      <c r="EH2" s="14" t="s">
        <v>71</v>
      </c>
      <c r="EI2" s="14" t="s">
        <v>72</v>
      </c>
      <c r="EJ2" s="14" t="s">
        <v>20</v>
      </c>
      <c r="EK2" s="14" t="s">
        <v>15</v>
      </c>
      <c r="EL2" s="68" t="s">
        <v>16</v>
      </c>
      <c r="EM2" s="68"/>
      <c r="EN2" s="68"/>
      <c r="EO2" s="68"/>
      <c r="EP2" s="68"/>
      <c r="EQ2" s="68" t="s">
        <v>17</v>
      </c>
      <c r="ER2" s="68"/>
      <c r="ES2" s="68"/>
      <c r="ET2" s="68"/>
      <c r="EU2" s="68"/>
      <c r="EV2" s="68" t="s">
        <v>73</v>
      </c>
      <c r="EW2" s="68"/>
      <c r="EX2" s="68"/>
      <c r="EY2" s="68"/>
      <c r="EZ2" s="68"/>
      <c r="FA2" s="68" t="s">
        <v>20</v>
      </c>
      <c r="FB2" s="68"/>
      <c r="FC2" s="68"/>
      <c r="FD2" s="68"/>
      <c r="FE2" s="68"/>
      <c r="FF2" s="13" t="s">
        <v>68</v>
      </c>
      <c r="FG2" s="13" t="s">
        <v>69</v>
      </c>
      <c r="FH2" s="13" t="s">
        <v>18</v>
      </c>
      <c r="FI2" s="13" t="s">
        <v>61</v>
      </c>
      <c r="FJ2" s="13" t="s">
        <v>70</v>
      </c>
      <c r="FK2" s="13" t="s">
        <v>19</v>
      </c>
      <c r="FL2" s="13" t="s">
        <v>21</v>
      </c>
      <c r="FM2" s="13" t="s">
        <v>74</v>
      </c>
      <c r="FN2" s="13" t="s">
        <v>75</v>
      </c>
      <c r="FO2" s="13" t="s">
        <v>73</v>
      </c>
      <c r="FP2" s="13" t="s">
        <v>71</v>
      </c>
      <c r="FQ2" s="13" t="s">
        <v>72</v>
      </c>
      <c r="FR2" s="13" t="s">
        <v>20</v>
      </c>
      <c r="FS2" s="13" t="s">
        <v>15</v>
      </c>
      <c r="FT2" s="67" t="s">
        <v>16</v>
      </c>
      <c r="FU2" s="67"/>
      <c r="FV2" s="67"/>
      <c r="FW2" s="67"/>
      <c r="FX2" s="67"/>
      <c r="FY2" s="67" t="s">
        <v>17</v>
      </c>
      <c r="FZ2" s="67"/>
      <c r="GA2" s="67"/>
      <c r="GB2" s="67"/>
      <c r="GC2" s="67"/>
      <c r="GD2" s="67" t="s">
        <v>73</v>
      </c>
      <c r="GE2" s="67"/>
      <c r="GF2" s="67"/>
      <c r="GG2" s="67"/>
      <c r="GH2" s="67"/>
      <c r="GI2" s="67" t="s">
        <v>20</v>
      </c>
      <c r="GJ2" s="67"/>
      <c r="GK2" s="67"/>
      <c r="GL2" s="67"/>
      <c r="GM2" s="67"/>
      <c r="GN2" s="14" t="s">
        <v>68</v>
      </c>
      <c r="GO2" s="14" t="s">
        <v>69</v>
      </c>
      <c r="GP2" s="14" t="s">
        <v>18</v>
      </c>
      <c r="GQ2" s="14" t="s">
        <v>61</v>
      </c>
      <c r="GR2" s="14" t="s">
        <v>70</v>
      </c>
      <c r="GS2" s="14" t="s">
        <v>19</v>
      </c>
      <c r="GT2" s="14" t="s">
        <v>21</v>
      </c>
      <c r="GU2" s="14" t="s">
        <v>74</v>
      </c>
      <c r="GV2" s="14" t="s">
        <v>75</v>
      </c>
      <c r="GW2" s="14" t="s">
        <v>73</v>
      </c>
      <c r="GX2" s="14" t="s">
        <v>71</v>
      </c>
      <c r="GY2" s="14" t="s">
        <v>72</v>
      </c>
      <c r="GZ2" s="14" t="s">
        <v>20</v>
      </c>
      <c r="HA2" s="14" t="s">
        <v>15</v>
      </c>
      <c r="HB2" s="68" t="s">
        <v>16</v>
      </c>
      <c r="HC2" s="68"/>
      <c r="HD2" s="68"/>
      <c r="HE2" s="68"/>
      <c r="HF2" s="68"/>
      <c r="HG2" s="68" t="s">
        <v>17</v>
      </c>
      <c r="HH2" s="68"/>
      <c r="HI2" s="68"/>
      <c r="HJ2" s="68"/>
      <c r="HK2" s="68"/>
      <c r="HL2" s="68" t="s">
        <v>73</v>
      </c>
      <c r="HM2" s="68"/>
      <c r="HN2" s="68"/>
      <c r="HO2" s="68"/>
      <c r="HP2" s="68"/>
      <c r="HQ2" s="68" t="s">
        <v>20</v>
      </c>
      <c r="HR2" s="68"/>
      <c r="HS2" s="68"/>
      <c r="HT2" s="68"/>
      <c r="HU2" s="68"/>
      <c r="HV2" s="13" t="s">
        <v>68</v>
      </c>
      <c r="HW2" s="13" t="s">
        <v>69</v>
      </c>
      <c r="HX2" s="13" t="s">
        <v>18</v>
      </c>
      <c r="HY2" s="13" t="s">
        <v>61</v>
      </c>
      <c r="HZ2" s="13" t="s">
        <v>70</v>
      </c>
      <c r="IA2" s="13" t="s">
        <v>19</v>
      </c>
      <c r="IB2" s="13" t="s">
        <v>21</v>
      </c>
      <c r="IC2" s="13" t="s">
        <v>74</v>
      </c>
      <c r="ID2" s="13" t="s">
        <v>75</v>
      </c>
      <c r="IE2" s="13" t="s">
        <v>73</v>
      </c>
      <c r="IF2" s="13" t="s">
        <v>71</v>
      </c>
      <c r="IG2" s="13" t="s">
        <v>72</v>
      </c>
      <c r="IH2" s="13" t="s">
        <v>20</v>
      </c>
      <c r="II2" s="13" t="s">
        <v>15</v>
      </c>
      <c r="IJ2" s="67" t="s">
        <v>16</v>
      </c>
      <c r="IK2" s="67"/>
      <c r="IL2" s="67"/>
      <c r="IM2" s="67"/>
      <c r="IN2" s="67"/>
      <c r="IO2" s="67" t="s">
        <v>17</v>
      </c>
      <c r="IP2" s="67"/>
      <c r="IQ2" s="67"/>
      <c r="IR2" s="67"/>
      <c r="IS2" s="67"/>
      <c r="IT2" s="67" t="s">
        <v>73</v>
      </c>
      <c r="IU2" s="67"/>
      <c r="IV2" s="67"/>
      <c r="IW2" s="67"/>
      <c r="IX2" s="67"/>
      <c r="IY2" s="67" t="s">
        <v>20</v>
      </c>
      <c r="IZ2" s="67"/>
      <c r="JA2" s="67"/>
      <c r="JB2" s="67"/>
      <c r="JC2" s="67"/>
      <c r="JD2" s="14" t="s">
        <v>68</v>
      </c>
      <c r="JE2" s="14" t="s">
        <v>69</v>
      </c>
      <c r="JF2" s="14" t="s">
        <v>18</v>
      </c>
      <c r="JG2" s="14" t="s">
        <v>61</v>
      </c>
      <c r="JH2" s="14" t="s">
        <v>70</v>
      </c>
      <c r="JI2" s="14" t="s">
        <v>19</v>
      </c>
      <c r="JJ2" s="14" t="s">
        <v>21</v>
      </c>
      <c r="JK2" s="14" t="s">
        <v>74</v>
      </c>
      <c r="JL2" s="14" t="s">
        <v>75</v>
      </c>
      <c r="JM2" s="14" t="s">
        <v>73</v>
      </c>
      <c r="JN2" s="14" t="s">
        <v>71</v>
      </c>
      <c r="JO2" s="14" t="s">
        <v>72</v>
      </c>
      <c r="JP2" s="14" t="s">
        <v>20</v>
      </c>
      <c r="JQ2" s="14" t="s">
        <v>15</v>
      </c>
      <c r="JR2" s="68" t="s">
        <v>16</v>
      </c>
      <c r="JS2" s="68"/>
      <c r="JT2" s="68"/>
      <c r="JU2" s="68"/>
      <c r="JV2" s="68"/>
      <c r="JW2" s="68" t="s">
        <v>17</v>
      </c>
      <c r="JX2" s="68"/>
      <c r="JY2" s="68"/>
      <c r="JZ2" s="68"/>
      <c r="KA2" s="68"/>
      <c r="KB2" s="68" t="s">
        <v>73</v>
      </c>
      <c r="KC2" s="68"/>
      <c r="KD2" s="68"/>
      <c r="KE2" s="68"/>
      <c r="KF2" s="68"/>
      <c r="KG2" s="68" t="s">
        <v>20</v>
      </c>
      <c r="KH2" s="68"/>
      <c r="KI2" s="68"/>
      <c r="KJ2" s="68"/>
      <c r="KK2" s="68"/>
      <c r="KL2" s="13" t="s">
        <v>68</v>
      </c>
      <c r="KM2" s="13" t="s">
        <v>69</v>
      </c>
      <c r="KN2" s="13" t="s">
        <v>18</v>
      </c>
      <c r="KO2" s="13" t="s">
        <v>61</v>
      </c>
      <c r="KP2" s="13" t="s">
        <v>70</v>
      </c>
      <c r="KQ2" s="13" t="s">
        <v>19</v>
      </c>
      <c r="KR2" s="13" t="s">
        <v>21</v>
      </c>
      <c r="KS2" s="13" t="s">
        <v>74</v>
      </c>
      <c r="KT2" s="13" t="s">
        <v>75</v>
      </c>
      <c r="KU2" s="13" t="s">
        <v>73</v>
      </c>
      <c r="KV2" s="13" t="s">
        <v>71</v>
      </c>
      <c r="KW2" s="13" t="s">
        <v>72</v>
      </c>
      <c r="KX2" s="13" t="s">
        <v>20</v>
      </c>
      <c r="KY2" s="13" t="s">
        <v>15</v>
      </c>
      <c r="KZ2" s="67" t="s">
        <v>16</v>
      </c>
      <c r="LA2" s="67"/>
      <c r="LB2" s="67"/>
      <c r="LC2" s="67"/>
      <c r="LD2" s="67"/>
      <c r="LE2" s="67" t="s">
        <v>17</v>
      </c>
      <c r="LF2" s="67"/>
      <c r="LG2" s="67"/>
      <c r="LH2" s="67"/>
      <c r="LI2" s="67"/>
      <c r="LJ2" s="67" t="s">
        <v>73</v>
      </c>
      <c r="LK2" s="67"/>
      <c r="LL2" s="67"/>
      <c r="LM2" s="67"/>
      <c r="LN2" s="67"/>
      <c r="LO2" s="67" t="s">
        <v>20</v>
      </c>
      <c r="LP2" s="67"/>
      <c r="LQ2" s="67"/>
      <c r="LR2" s="67"/>
      <c r="LS2" s="67"/>
      <c r="LT2" s="14" t="s">
        <v>68</v>
      </c>
      <c r="LU2" s="14" t="s">
        <v>69</v>
      </c>
      <c r="LV2" s="14" t="s">
        <v>18</v>
      </c>
      <c r="LW2" s="14" t="s">
        <v>61</v>
      </c>
      <c r="LX2" s="14" t="s">
        <v>70</v>
      </c>
      <c r="LY2" s="14" t="s">
        <v>19</v>
      </c>
      <c r="LZ2" s="14" t="s">
        <v>21</v>
      </c>
      <c r="MA2" s="14" t="s">
        <v>74</v>
      </c>
      <c r="MB2" s="14" t="s">
        <v>75</v>
      </c>
      <c r="MC2" s="14" t="s">
        <v>73</v>
      </c>
      <c r="MD2" s="14" t="s">
        <v>71</v>
      </c>
      <c r="ME2" s="14" t="s">
        <v>72</v>
      </c>
      <c r="MF2" s="14" t="s">
        <v>20</v>
      </c>
      <c r="MG2" s="14" t="s">
        <v>15</v>
      </c>
      <c r="MH2" s="68" t="s">
        <v>16</v>
      </c>
      <c r="MI2" s="68"/>
      <c r="MJ2" s="68"/>
      <c r="MK2" s="68"/>
      <c r="ML2" s="68"/>
      <c r="MM2" s="68" t="s">
        <v>17</v>
      </c>
      <c r="MN2" s="68"/>
      <c r="MO2" s="68"/>
      <c r="MP2" s="68"/>
      <c r="MQ2" s="68"/>
      <c r="MR2" s="68" t="s">
        <v>73</v>
      </c>
      <c r="MS2" s="68"/>
      <c r="MT2" s="68"/>
      <c r="MU2" s="68"/>
      <c r="MV2" s="68"/>
      <c r="MW2" s="68" t="s">
        <v>20</v>
      </c>
      <c r="MX2" s="68"/>
      <c r="MY2" s="68"/>
      <c r="MZ2" s="68"/>
      <c r="NA2" s="68"/>
      <c r="NB2" s="13" t="s">
        <v>68</v>
      </c>
      <c r="NC2" s="13" t="s">
        <v>69</v>
      </c>
      <c r="ND2" s="13" t="s">
        <v>18</v>
      </c>
      <c r="NE2" s="13" t="s">
        <v>61</v>
      </c>
      <c r="NF2" s="13" t="s">
        <v>70</v>
      </c>
      <c r="NG2" s="13" t="s">
        <v>19</v>
      </c>
      <c r="NH2" s="13" t="s">
        <v>21</v>
      </c>
      <c r="NI2" s="13" t="s">
        <v>74</v>
      </c>
      <c r="NJ2" s="13" t="s">
        <v>75</v>
      </c>
      <c r="NK2" s="13" t="s">
        <v>73</v>
      </c>
      <c r="NL2" s="13" t="s">
        <v>71</v>
      </c>
      <c r="NM2" s="13" t="s">
        <v>72</v>
      </c>
      <c r="NN2" s="13" t="s">
        <v>20</v>
      </c>
      <c r="NO2" s="13" t="s">
        <v>15</v>
      </c>
      <c r="NP2" s="67" t="s">
        <v>16</v>
      </c>
      <c r="NQ2" s="67"/>
      <c r="NR2" s="67"/>
      <c r="NS2" s="67"/>
      <c r="NT2" s="67"/>
      <c r="NU2" s="67" t="s">
        <v>17</v>
      </c>
      <c r="NV2" s="67"/>
      <c r="NW2" s="67"/>
      <c r="NX2" s="67"/>
      <c r="NY2" s="67"/>
      <c r="NZ2" s="67" t="s">
        <v>73</v>
      </c>
      <c r="OA2" s="67"/>
      <c r="OB2" s="67"/>
      <c r="OC2" s="67"/>
      <c r="OD2" s="67"/>
      <c r="OE2" s="67" t="s">
        <v>20</v>
      </c>
      <c r="OF2" s="67"/>
      <c r="OG2" s="67"/>
      <c r="OH2" s="67"/>
      <c r="OI2" s="67"/>
      <c r="OJ2" s="14" t="s">
        <v>68</v>
      </c>
      <c r="OK2" s="14" t="s">
        <v>69</v>
      </c>
      <c r="OL2" s="14" t="s">
        <v>18</v>
      </c>
      <c r="OM2" s="14" t="s">
        <v>61</v>
      </c>
      <c r="ON2" s="14" t="s">
        <v>70</v>
      </c>
      <c r="OO2" s="14" t="s">
        <v>19</v>
      </c>
      <c r="OP2" s="14" t="s">
        <v>21</v>
      </c>
      <c r="OQ2" s="14" t="s">
        <v>74</v>
      </c>
      <c r="OR2" s="14" t="s">
        <v>75</v>
      </c>
      <c r="OS2" s="14" t="s">
        <v>73</v>
      </c>
      <c r="OT2" s="14" t="s">
        <v>71</v>
      </c>
      <c r="OU2" s="14" t="s">
        <v>72</v>
      </c>
      <c r="OV2" s="14" t="s">
        <v>20</v>
      </c>
      <c r="OW2" s="14" t="s">
        <v>15</v>
      </c>
      <c r="OX2" s="68" t="s">
        <v>16</v>
      </c>
      <c r="OY2" s="68"/>
      <c r="OZ2" s="68"/>
      <c r="PA2" s="68"/>
      <c r="PB2" s="68"/>
      <c r="PC2" s="68" t="s">
        <v>17</v>
      </c>
      <c r="PD2" s="68"/>
      <c r="PE2" s="68"/>
      <c r="PF2" s="68"/>
      <c r="PG2" s="68"/>
      <c r="PH2" s="68" t="s">
        <v>73</v>
      </c>
      <c r="PI2" s="68"/>
      <c r="PJ2" s="68"/>
      <c r="PK2" s="68"/>
      <c r="PL2" s="68"/>
      <c r="PM2" s="68" t="s">
        <v>20</v>
      </c>
      <c r="PN2" s="68"/>
      <c r="PO2" s="68"/>
      <c r="PP2" s="68"/>
      <c r="PQ2" s="68"/>
      <c r="PR2" s="13" t="s">
        <v>68</v>
      </c>
      <c r="PS2" s="13" t="s">
        <v>69</v>
      </c>
      <c r="PT2" s="13" t="s">
        <v>18</v>
      </c>
      <c r="PU2" s="13" t="s">
        <v>61</v>
      </c>
      <c r="PV2" s="13" t="s">
        <v>70</v>
      </c>
      <c r="PW2" s="13" t="s">
        <v>19</v>
      </c>
      <c r="PX2" s="13" t="s">
        <v>21</v>
      </c>
      <c r="PY2" s="13" t="s">
        <v>74</v>
      </c>
      <c r="PZ2" s="13" t="s">
        <v>75</v>
      </c>
      <c r="QA2" s="13" t="s">
        <v>73</v>
      </c>
      <c r="QB2" s="13" t="s">
        <v>71</v>
      </c>
      <c r="QC2" s="13" t="s">
        <v>72</v>
      </c>
      <c r="QD2" s="13" t="s">
        <v>20</v>
      </c>
      <c r="QE2" s="13" t="s">
        <v>15</v>
      </c>
      <c r="QF2" s="67" t="s">
        <v>16</v>
      </c>
      <c r="QG2" s="67"/>
      <c r="QH2" s="67"/>
      <c r="QI2" s="67"/>
      <c r="QJ2" s="67"/>
      <c r="QK2" s="67" t="s">
        <v>17</v>
      </c>
      <c r="QL2" s="67"/>
      <c r="QM2" s="67"/>
      <c r="QN2" s="67"/>
      <c r="QO2" s="67"/>
      <c r="QP2" s="67" t="s">
        <v>73</v>
      </c>
      <c r="QQ2" s="67"/>
      <c r="QR2" s="67"/>
      <c r="QS2" s="67"/>
      <c r="QT2" s="67"/>
      <c r="QU2" s="67" t="s">
        <v>20</v>
      </c>
      <c r="QV2" s="67"/>
      <c r="QW2" s="67"/>
      <c r="QX2" s="67"/>
      <c r="QY2" s="67"/>
      <c r="QZ2" s="14" t="s">
        <v>68</v>
      </c>
      <c r="RA2" s="14" t="s">
        <v>69</v>
      </c>
      <c r="RB2" s="14" t="s">
        <v>18</v>
      </c>
      <c r="RC2" s="14" t="s">
        <v>61</v>
      </c>
      <c r="RD2" s="14" t="s">
        <v>70</v>
      </c>
      <c r="RE2" s="14" t="s">
        <v>19</v>
      </c>
      <c r="RF2" s="14" t="s">
        <v>21</v>
      </c>
      <c r="RG2" s="14" t="s">
        <v>74</v>
      </c>
      <c r="RH2" s="14" t="s">
        <v>75</v>
      </c>
      <c r="RI2" s="14" t="s">
        <v>73</v>
      </c>
      <c r="RJ2" s="14" t="s">
        <v>71</v>
      </c>
      <c r="RK2" s="14" t="s">
        <v>72</v>
      </c>
      <c r="RL2" s="14" t="s">
        <v>20</v>
      </c>
      <c r="RM2" s="14" t="s">
        <v>15</v>
      </c>
      <c r="RN2" s="68" t="s">
        <v>16</v>
      </c>
      <c r="RO2" s="68"/>
      <c r="RP2" s="68"/>
      <c r="RQ2" s="68"/>
      <c r="RR2" s="68"/>
      <c r="RS2" s="68" t="s">
        <v>17</v>
      </c>
      <c r="RT2" s="68"/>
      <c r="RU2" s="68"/>
      <c r="RV2" s="68"/>
      <c r="RW2" s="68"/>
      <c r="RX2" s="68" t="s">
        <v>73</v>
      </c>
      <c r="RY2" s="68"/>
      <c r="RZ2" s="68"/>
      <c r="SA2" s="68"/>
      <c r="SB2" s="68"/>
      <c r="SC2" s="68" t="s">
        <v>20</v>
      </c>
      <c r="SD2" s="68"/>
      <c r="SE2" s="68"/>
      <c r="SF2" s="68"/>
      <c r="SG2" s="68"/>
      <c r="SH2" s="13" t="s">
        <v>68</v>
      </c>
      <c r="SI2" s="13" t="s">
        <v>69</v>
      </c>
      <c r="SJ2" s="13" t="s">
        <v>18</v>
      </c>
      <c r="SK2" s="13" t="s">
        <v>61</v>
      </c>
      <c r="SL2" s="13" t="s">
        <v>70</v>
      </c>
      <c r="SM2" s="13" t="s">
        <v>19</v>
      </c>
      <c r="SN2" s="13" t="s">
        <v>21</v>
      </c>
      <c r="SO2" s="13" t="s">
        <v>74</v>
      </c>
      <c r="SP2" s="13" t="s">
        <v>75</v>
      </c>
      <c r="SQ2" s="13" t="s">
        <v>73</v>
      </c>
      <c r="SR2" s="13" t="s">
        <v>71</v>
      </c>
      <c r="SS2" s="13" t="s">
        <v>72</v>
      </c>
      <c r="ST2" s="13" t="s">
        <v>20</v>
      </c>
      <c r="SU2" s="13" t="s">
        <v>15</v>
      </c>
      <c r="SV2" s="67" t="s">
        <v>16</v>
      </c>
      <c r="SW2" s="67"/>
      <c r="SX2" s="67"/>
      <c r="SY2" s="67"/>
      <c r="SZ2" s="67"/>
      <c r="TA2" s="67" t="s">
        <v>17</v>
      </c>
      <c r="TB2" s="67"/>
      <c r="TC2" s="67"/>
      <c r="TD2" s="67"/>
      <c r="TE2" s="67"/>
      <c r="TF2" s="67" t="s">
        <v>20</v>
      </c>
      <c r="TG2" s="67"/>
      <c r="TH2" s="67"/>
      <c r="TI2" s="67"/>
      <c r="TJ2" s="67"/>
      <c r="TK2" s="14"/>
      <c r="TL2" s="14" t="s">
        <v>68</v>
      </c>
      <c r="TM2" s="14" t="s">
        <v>69</v>
      </c>
      <c r="TN2" s="14" t="s">
        <v>18</v>
      </c>
      <c r="TO2" s="14" t="s">
        <v>61</v>
      </c>
      <c r="TP2" s="14" t="s">
        <v>70</v>
      </c>
      <c r="TQ2" s="14" t="s">
        <v>19</v>
      </c>
      <c r="TR2" s="14" t="s">
        <v>21</v>
      </c>
      <c r="TS2" s="14" t="s">
        <v>71</v>
      </c>
      <c r="TT2" s="14" t="s">
        <v>72</v>
      </c>
      <c r="TU2" s="14" t="s">
        <v>20</v>
      </c>
      <c r="TV2" s="14" t="s">
        <v>15</v>
      </c>
    </row>
    <row r="3" spans="1:542" x14ac:dyDescent="0.2">
      <c r="A3" s="76"/>
      <c r="B3" s="76"/>
      <c r="C3" s="72"/>
      <c r="D3" s="72"/>
      <c r="E3" s="72"/>
      <c r="F3" s="72"/>
      <c r="G3" s="76"/>
      <c r="H3" s="76"/>
      <c r="I3" s="72"/>
      <c r="J3" s="72"/>
      <c r="K3" s="72"/>
      <c r="L3" s="73"/>
      <c r="M3" s="74"/>
      <c r="N3" s="73"/>
      <c r="O3" s="74"/>
      <c r="P3" s="73"/>
      <c r="Q3" s="74"/>
      <c r="R3" s="74"/>
      <c r="S3" s="74"/>
      <c r="T3" s="73"/>
      <c r="U3" s="74"/>
      <c r="V3" s="75"/>
      <c r="W3" s="74"/>
      <c r="X3" s="74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DD"),SUMPRODUCT((J$4:J$26&lt;&gt;"")*(J$4:J$26&lt;&gt;"No DD")*(F$4:F$26&gt;F4))+1,IF(J4="No DD",SUMPRODUCT((J$4:J$26="No DD")*(F$4:F$26&gt;F4))+1+SUMPRODUCT((J$4:J$26&lt;&gt;"")*(J$4:J$26&lt;&gt;"No DD")),""))</f>
        <v>1</v>
      </c>
      <c r="B4" s="4" t="str" cm="1">
        <f t="array" ref="B4">IF(AND(J4&lt;&gt;"",J4&lt;&gt;"No DD",G4=""),SUMPRODUCT((J$4:J$26&lt;&gt;"")*(J$4:J$26&lt;&gt;"No DD")*(G$4:G$26="")*(F$4:F$26&gt;F4))+1,IF(J4="No DD",SUMPRODUCT((J$4:J$26="No DD")*(F$4:F$26&gt;F4)*(G$4:G$26=""))+1+SUMPRODUCT((J$4:J$26&lt;&gt;"")*(G$4:G$26="")*(J$4:J$26&lt;&gt;"No DD")),""))</f>
        <v/>
      </c>
      <c r="C4" s="5" t="s">
        <v>88</v>
      </c>
      <c r="D4" s="4" t="s">
        <v>6</v>
      </c>
      <c r="E4" s="4">
        <v>2005</v>
      </c>
      <c r="F4" s="9">
        <f>SUM(L4:V4)+SUM(L4:T4)*0.0000001+SUM(L4)*0.0000000000001</f>
        <v>202.72002024700566</v>
      </c>
      <c r="G4" s="64" t="s">
        <v>46</v>
      </c>
      <c r="H4" s="3" t="str">
        <f>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),"P","")</f>
        <v>P</v>
      </c>
      <c r="I4" s="3" t="str">
        <f>IF(OR(AND(AQ4&gt;=AY$32,AQ4&lt;&gt;"",AN4=""),AND(AT4&gt;=AY$32,AT4&lt;&gt;"",AN4=""),AND(AX4&gt;=AY$32,AX4&lt;&gt;"",AN4=""),AND(BR4&gt;=BZ$32,BR4&lt;&gt;"",BO4=""),AND(BU4&gt;=BZ$32,BU4&lt;&gt;"",BO4=""),AND(BY4&gt;=BZ$32,BY4&lt;&gt;"",BO4=""),AND(CS4&gt;=DA$32,CS4&lt;&gt;"",CP4=""),AND(CV4&gt;=DA$32,CV4&lt;&gt;"",CP4=""),AND(CZ4&gt;=DA$32,CZ4&lt;&gt;"",CP4=""),AND(DZ4&gt;=EK$32,DZ4&lt;&gt;""),AND(EC4&gt;=EK$32,EC4&lt;&gt;""),AND(EG4&gt;=EK$32,EG4&lt;&gt;""),AND(EJ4&gt;=EK$32,EJ4&lt;&gt;""),AND(FH4&gt;=FS$32,FH4&lt;&gt;""),AND(FK4&gt;=FS$32,FK4&lt;&gt;""),AND(FO4&gt;=FS$32,FO4&lt;&gt;""),AND(FR4&gt;=FS$32,FR4&lt;&gt;""),AND(GP4&gt;=HA$32,GP4&lt;&gt;""),AND(GS4&gt;=HA$32,GS4&lt;&gt;""),AND(GW4&gt;=HA$32,GW4&lt;&gt;""),AND(GZ4&gt;=HA$32,GZ4&lt;&gt;""),AND(HX4&gt;=II$32,HX4&lt;&gt;""),AND(IA4&gt;=II$32,IA4&lt;&gt;""),AND(IE4&gt;=II$32,IE4&lt;&gt;""),AND(IH4&gt;=II$32,IH4&lt;&gt;""),AND(JF4&gt;=JQ$32,JF4&lt;&gt;""),AND(JI4&gt;=JQ$32,JI4&lt;&gt;""),AND(JM4&gt;=JQ$32,JM4&lt;&gt;""),AND(JP4&gt;=JQ$32,JP4&lt;&gt;""),AND(KN4&gt;=KY$32,KN4&lt;&gt;""),AND(KQ4&gt;=KY$32,KQ4&lt;&gt;""),AND(KU4&gt;=KY$32,KU4&lt;&gt;""),AND(KX4&gt;=KY$32,KX4&lt;&gt;""),AND(LV4&gt;=MG$32,LV4&lt;&gt;""),AND(LY4&gt;=MG$32,LY4&lt;&gt;""),AND(MC4&gt;=MG$32,MC4&lt;&gt;""),AND(MF4&gt;=MG$32,MF4&lt;&gt;""),AND(ND4&gt;=NO$32,ND4&lt;&gt;""),AND(NG4&gt;=NO$32,NG4&lt;&gt;""),AND(NK4&gt;=NO$32,NK4&lt;&gt;""),AND(NN4&gt;=NO$32,NN4&lt;&gt;""),AND(OL4&gt;=OW$32,OL4&lt;&gt;""),AND(OO4&gt;=OW$32,OO4&lt;&gt;""),AND(OS4&gt;=OW$32,OS4&lt;&gt;""),AND(OV4&gt;=OW$32,OV4&lt;&gt;""),AND(PT4&gt;=QE$32,PT4&lt;&gt;""),AND(PW4&gt;=QE$32,PW4&lt;&gt;""),AND(QA4&gt;=QE$32,QA4&lt;&gt;""),AND(QD4&gt;=QE$32,QD4&lt;&gt;""),AND(RB4&gt;=RM$32,RB4&lt;&gt;""),AND(RE4&gt;=RM$32,RE4&lt;&gt;""),AND(RI4&gt;=RM$32,RI4&lt;&gt;""),AND(RL4&gt;=RM$32,RL4&lt;&gt;""),AND(SJ4&gt;=SU$32,SJ4&lt;&gt;""),AND(SM4&gt;=SU$32,SM4&lt;&gt;""),AND(SQ4&gt;=SU$32,SQ4&lt;&gt;""),AND(ST4&gt;=SU$32,ST4&lt;&gt;"")),"P","")</f>
        <v>P</v>
      </c>
      <c r="J4" s="36" t="str">
        <f>IF(AND(I4="P",H4=""),"No DD",IF(OR(AND(AO4&gt;=AY$31,AO4&lt;&gt;"",AQ4&gt;=AY$35,AQ4&lt;&gt;"",AN4=""),AND(AR4&gt;=AY$31,AR4&lt;&gt;"",AT4&gt;=AY$35,AT4&lt;&gt;"",AN4=""),AND(AV4&gt;=AY$31,AV4&lt;&gt;"",AX4&gt;=AY$35,AX4&lt;&gt;"",AN4=""),AND(BP4&gt;=BZ$31,BP4&lt;&gt;"",BR4&gt;=BZ$35,BR4&lt;&gt;"",BO4=""),AND(BS4&gt;=BZ$31,BS4&lt;&gt;"",BU4&gt;=BZ$35,BU4&lt;&gt;"",BO4=""),AND(BW4&gt;=BZ$31,BW4&lt;&gt;"",BY4&gt;=BZ$35,BY4&lt;&gt;"",BO4=""),AND(CQ4&gt;=DA$31,CQ4&lt;&gt;"",CS4&gt;=DA$35,CS4&lt;&gt;"",CP4=""),AND(CT4&gt;=DA$31,CT4&lt;&gt;"",CV4&gt;=DA$35,CV4&lt;&gt;"",CP4=""),AND(CX4&gt;=DA$31,CX4&lt;&gt;"",CZ4&gt;=DA$35,CZ4&lt;&gt;"",CP4=""),AND(DX4&gt;=EK$31,DX4&lt;&gt;"",DZ4&gt;=EK$35,DZ4&lt;&gt;""),AND(EA4&gt;=EK$31,EA4&lt;&gt;"",EC4&gt;=EK$35,EC4&lt;&gt;""),AND(EE4&gt;=EK$31,EE4&lt;&gt;"",EG4&gt;=EK$35,EG4&lt;&gt;""),AND(EH4&gt;=EK$31,EH4&lt;&gt;"",EJ4&gt;=EK$35,EJ4&lt;&gt;""),AND(FF4&gt;=FS$31,FF4&lt;&gt;"",FH4&gt;=FS$35,FH4&lt;&gt;""),AND(FI4&gt;=FS$31,FI4&lt;&gt;"",FK4&gt;=FS$35,FK4&lt;&gt;""),AND(FM4&gt;=FS$31,FM4&lt;&gt;"",FO4&gt;=FS$35,FO4&lt;&gt;""),AND(FP4&gt;=FS$31,FP4&lt;&gt;"",FR4&gt;=FS$35,FR4&lt;&gt;""),AND(GN4&gt;=HA$31,GN4&lt;&gt;"",GP4&gt;=HA$35,GP4&lt;&gt;""),AND(GQ4&gt;=HA$31,GQ4&lt;&gt;"",GS4&gt;=HA$35,GS4&lt;&gt;""),AND(GU4&gt;=HA$31,GU4&lt;&gt;"",GW4&gt;=HA$35,GW4&lt;&gt;""),AND(GX4&gt;=HA$31,GX4&lt;&gt;"",GZ4&gt;=HA$35,GZ4&lt;&gt;""),AND(HV4&gt;=II$31,HV4&lt;&gt;"",HX4&gt;=II$35,HX4&lt;&gt;""),AND(HY4&gt;=II$31,HY4&lt;&gt;"",IA4&gt;=II$35,IA4&lt;&gt;""),AND(IC4&gt;=II$31,IC4&lt;&gt;"",IE4&gt;=II$35,IE4&lt;&gt;""),AND(IF4&gt;=II$31,IF4&lt;&gt;"",IH4&gt;=II$35,IH4&lt;&gt;""),AND(JD4&gt;=JQ$31,JD4&lt;&gt;"",JF4&gt;=JQ$35,JF4&lt;&gt;""),AND(JG4&gt;=JQ$31,JG4&lt;&gt;"",JI4&gt;=JQ$35,JI4&lt;&gt;""),AND(JK4&gt;=JQ$31,JK4&lt;&gt;"",JM4&gt;=JQ$35,JM4&lt;&gt;""),AND(JN4&gt;=JQ$31,JN4&lt;&gt;"",JP4&gt;=JQ$35,JP4&lt;&gt;""),AND(KL4&gt;=KY$31,KL4&lt;&gt;"",KN4&gt;=KY$35,KN4&lt;&gt;""),AND(KO4&gt;=KY$31,KO4&lt;&gt;"",KQ4&gt;=KY$35,KQ4&lt;&gt;""),AND(KS4&gt;=KY$31,KS4&lt;&gt;"",KU4&gt;=KY$35,KU4&lt;&gt;""),AND(KV4&gt;=KY$31,KV4&lt;&gt;"",KX4&gt;=KY$35,KX4&lt;&gt;""),AND(LT4&gt;=MG$31,LT4&lt;&gt;"",LV4&gt;=MG$35,LV4&lt;&gt;""),AND(LW4&gt;=MG$31,LW4&lt;&gt;"",LY4&gt;=MG$35,LY4&lt;&gt;""),AND(MA4&gt;=MG$31,MA4&lt;&gt;"",MC4&gt;=MG$35,MC4&lt;&gt;""),AND(MD4&gt;=MG$31,MD4&lt;&gt;"",MF4&gt;=MG$35,MF4&lt;&gt;""),AND(NB4&gt;=NO$31,NB4&lt;&gt;"",ND4&gt;=NO$35,ND4&lt;&gt;""),AND(NE4&gt;=NO$31,NE4&lt;&gt;"",NG4&gt;=NO$35,NG4&lt;&gt;""),AND(NI4&gt;=NO$31,NI4&lt;&gt;"",NK4&gt;=NO$35,NK4&lt;&gt;""),AND(NL4&gt;=NO$31,NL4&lt;&gt;"",NN4&gt;=NO$35,NN4&lt;&gt;""),AND(OJ4&gt;=OW$31,OJ4&lt;&gt;"",OL4&gt;=OW$35,OL4&lt;&gt;""),AND(OM4&gt;=OW$31,OM4&lt;&gt;"",OO4&gt;=OW$35,OO4&lt;&gt;""),AND(OQ4&gt;=OW$31,OQ4&lt;&gt;"",OS4&gt;=OW$35,OS4&lt;&gt;""),AND(OT4&gt;=OW$31,OT4&lt;&gt;"",OV4&gt;=OW$35,OV4&lt;&gt;""),AND(PR4&gt;=QE$31,PR4&lt;&gt;"",PT4&gt;=QE$35,PT4&lt;&gt;""),AND(PU4&gt;=QE$31,PU4&lt;&gt;"",PW4&gt;=QE$35,PW4&lt;&gt;""),AND(PY4&gt;=QE$31,PY4&lt;&gt;"",QA4&gt;=QE$35,QA4&lt;&gt;""),AND(QB4&gt;=QE$31,QB4&lt;&gt;"",QD4&gt;=QE$35,QD4&lt;&gt;""),AND(QZ4&gt;=RM$31,QZ4&lt;&gt;"",RB4&gt;=RM$35,RB4&lt;&gt;""),AND(RC4&gt;=RM$31,RC4&lt;&gt;"",RE4&gt;=RM$35,RE4&lt;&gt;""),AND(RG4&gt;=RM$31,RG4&lt;&gt;"",RI4&gt;=RM$35,RI4&lt;&gt;""),AND(RJ4&gt;=RM$31,RJ4&lt;&gt;"",RL4&gt;=RM$35,RL4&lt;&gt;""),AND(SH4&gt;=SU$31,SH4&lt;&gt;"",SJ4&gt;=SU$35,SJ4&lt;&gt;""),AND(SK4&gt;=SU$31,SK4&lt;&gt;"",SM4&gt;=SU$35,SM4&lt;&gt;""),AND(SO4&gt;=SU$31,SO4&lt;&gt;"",SQ4&gt;=SU$35,SQ4&lt;&gt;""),AND(SR4&gt;=SU$31,SR4&lt;&gt;"",ST4&gt;=SU$35,ST4&lt;&gt;"")),"Merit",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),"Excellence",IF(K4="P","Worlds Team",IF(H4="P","National Team","")))))</f>
        <v>National Team</v>
      </c>
      <c r="K4" s="3" t="str">
        <f>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),"P","")</f>
        <v/>
      </c>
      <c r="L4" s="8">
        <f>IF(COUNT(AQ4,AT4,BR4,BU4,CS4,CV4)&gt;0,LARGE((AQ4,AT4,BR4,BU4,CS4,CV4),1),0)</f>
        <v>56.35</v>
      </c>
      <c r="M4" s="8" t="str">
        <f>IF(L4="","",IF(OR(L4=CS4,L4=CV4),$CA$1,IF(OR(L4=BR4,L4=BU4),$AZ$1,IF(OR(L4=AQ4,L4=AT4),$Y$1,""))))</f>
        <v>2025 3rd Domestic Trial</v>
      </c>
      <c r="N4" s="8">
        <f>IF(COUNT(AQ4,AT4,BR4,BU4,CS4,CV4)&gt;1,LARGE((AQ4,AT4,BR4,BU4,CS4,CV4),2),0)</f>
        <v>56.26</v>
      </c>
      <c r="O4" s="8" t="str">
        <f>IF(N4="","",IF(OR(N4=CS4,N4=CV4),$CA$1,IF(OR(N4=BR4,N4=BU4),$AZ$1,IF(OR(N4=AQ4,N4=AT4),$Y$1,""))))</f>
        <v>2025 3rd Domestic Trial</v>
      </c>
      <c r="P4" s="8">
        <f>IF(COUNT(AQ4,AT4,BR4,BU4,CS4,CV4)&gt;2,MAX(AX4,BY4,CZ4,LARGE((AQ4,AT4,BR4,BU4,CS4,CV4),3)),IF(MAX(AX4,BY4,CZ4)&gt;0,MAX(AX4,BY4,CZ4),0))</f>
        <v>57.680000000000007</v>
      </c>
      <c r="Q4" s="8" t="str">
        <f>IF(P4="","",IF(P4=CZ4,$CA$1,IF(P4=BY4,$AZ$1,IF(P4=AX4,$Y$1,IF(OR(P4=CS4,P4=CV4,P4=CZ4),$CA$1,IF(OR(P4=BR4,P4=BU4,P4=BY4),$AZ$1,IF(OR(P4=AQ4,P4=AT4,P4=AX4),$Y$1,"")))))))</f>
        <v>2025 3rd Domestic Trial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15.9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2025 Nationals</v>
      </c>
      <c r="T4" s="8">
        <f>IF(MAX(IF(AO4&gt;=$AY$28,AP4,0),IF(AR4&gt;=$AY$28,AS4,0),IF(AV4&gt;=$AY$28,AW4,0),IF(BP4&gt;=$BZ$28,BQ4,0),IF(BS4&gt;=$BZ$28,BT4,0),IF(BW4&gt;=$BZ$28,BX4,0),IF(CQ4&gt;=$DA$28,CR4,0),IF(CT4&gt;=$DA$28,CU4,0),IF(CX4&gt;=$DA$28,CY4,0),IF(DX4&gt;=$EK$28,DY4,0),IF(EA4&gt;=$EK$28,EB4,0),IF(EE4&gt;=$EK$28,EF4,0),IF(EH4&gt;=$EK$28,EI4,0),IF(FF4&gt;=$FS$28,FG4,0),IF(FI4&gt;=$FS$28,FJ4,0),IF(FM4&gt;=$FS$28,FN4,0),IF(FP4&gt;=$FS$28,FQ4,0),IF(GN4&gt;=$HA$28,GO4,0),IF(GQ4&gt;=$HA$28,GR4,0),IF(GU4&gt;=$HA$28,GV4,0),IF(GX4&gt;=$HA$28,GY4,0),IF(HV4&gt;=$II$28,HW4,0),IF(HY4&gt;=$II$28,HZ4,0),IF(IC4&gt;=$II$28,ID4,0),IF(IF4&gt;=$II$28,IG4,0),IF(JD4&gt;=$JQ$28,JE4,0),IF(JG4&gt;=$JQ$28,JH4,0),IF(JK4&gt;=$JQ$28,JL4,0),IF(JN4&gt;=$JQ$28,JO4,0),IF(KL4&gt;=$KY$28,KM4,0),IF(KO4&gt;=$KY$28,KP4,0),IF(KS4&gt;=$KY$28,KT4,0),IF(KV4&gt;=$KY$28,KW4,0),IF(LT4&gt;=$MG$28,LU4,0),IF(LW4&gt;=$MG$28,LX4,0),IF(MA4&gt;=$MG$28,MB4,0),IF(MD4&gt;=$MG$28,ME4,0),IF(NB4&gt;=$NO$28,NC4,0),IF(NE4&gt;=$NO$28,NF4,0),IF(NI4&gt;=$NO$28,NJ4,0),IF(NL4&gt;=$NO$28,NM4,0),IF(OJ4&gt;=$OW$28,OK4,0),IF(OM4&gt;=$OW$28,ON4,0),IF(OQ4&gt;=$OW$28,OR4,0),IF(OT4&gt;=$OW$28,OU4,0),IF(PR4&gt;=$QE$28,PS4,0),IF(PU4&gt;=$QE$28,PV4,0),IF(PY4&gt;=$QE$28,PZ4,0),IF(QB4&gt;=$QE$28,QC4,0),IF(QZ4&gt;=$RM$28,RA4,0),IF(RC4&gt;=$RM$28,RD4,0),IF(RG4&gt;=$RM$28,RH4,0),IF(RJ4&gt;=$RM$28,RK4,0),IF(SH4&gt;=$SU$28,SI4,0),IF(SK4&gt;=$SU$28,SL4,0),IF(SO4&gt;=$SU$28,SP4,0),IF(SR4&gt;=$SU$28,SS4,0))&gt;0,MAX(IF(AO4&gt;=$AY$28,AP4,0),IF(AR4&gt;=$AY$28,AS4,0),IF(AV4&gt;=$AY$28,AW4,0),IF(BP4&gt;=$BZ$28,BQ4,0),IF(BS4&gt;=$BZ$28,BT4,0),IF(BW4&gt;=$BZ$28,BX4,0),IF(CQ4&gt;=$DA$28,CR4,0),IF(CT4&gt;=$DA$28,CU4,0),IF(CX4&gt;=$DA$28,CY4,0),IF(DX4&gt;=$EK$28,DY4,0),IF(EA4&gt;=$EK$28,EB4,0),IF(EE4&gt;=$EK$28,EF4,0),IF(EH4&gt;=$EK$28,EI4,0),IF(FF4&gt;=$FS$28,FG4,0),IF(FI4&gt;=$FS$28,FJ4,0),IF(FM4&gt;=$FS$28,FN4,0),IF(FP4&gt;=$FS$28,FQ4,0),IF(GN4&gt;=$HA$28,GO4,0),IF(GQ4&gt;=$HA$28,GR4,0),IF(GU4&gt;=$HA$28,GV4,0),IF(GX4&gt;=$HA$28,GY4,0),IF(HV4&gt;=$II$28,HW4,0),IF(HY4&gt;=$II$28,HZ4,0),IF(IC4&gt;=$II$28,ID4,0),IF(IF4&gt;=$II$28,IG4,0),IF(JD4&gt;=$JQ$28,JE4,0),IF(JG4&gt;=$JQ$28,JH4,0),IF(JK4&gt;=$JQ$28,JL4,0),IF(JN4&gt;=$JQ$28,JO4,0),IF(KL4&gt;=$KY$28,KM4,0),IF(KO4&gt;=$KY$28,KP4,0),IF(KS4&gt;=$KY$28,KT4,0),IF(KV4&gt;=$KY$28,KW4,0),IF(LT4&gt;=$MG$28,LU4,0),IF(LW4&gt;=$MG$28,LX4,0),IF(MA4&gt;=$MG$28,MB4,0),IF(MD4&gt;=$MG$28,ME4,0),IF(NB4&gt;=$NO$28,NC4,0),IF(NE4&gt;=$NO$28,NF4,0),IF(NI4&gt;=$NO$28,NJ4,0),IF(NL4&gt;=$NO$28,NM4,0),IF(OJ4&gt;=$OW$28,OK4,0),IF(OM4&gt;=$OW$28,ON4,0),IF(OQ4&gt;=$OW$28,OR4,0),IF(OT4&gt;=$OW$28,OU4,0),IF(PR4&gt;=$QE$28,PS4,0),IF(PU4&gt;=$QE$28,PV4,0),IF(PY4&gt;=$QE$28,PZ4,0),IF(QB4&gt;=$QE$28,QC4,0),IF(QZ4&gt;=$RM$28,RA4,0),IF(RC4&gt;=$RM$28,RD4,0),IF(RG4&gt;=$RM$28,RH4,0),IF(RJ4&gt;=$RM$28,RK4,0),IF(SH4&gt;=$SU$28,SI4,0),IF(SK4&gt;=$SU$28,SL4,0),IF(SO4&gt;=$SU$28,SP4,0),IF(SR4&gt;=$SU$28,SS4,0)),0)</f>
        <v>16.28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2025 3rd Domestic Trial</v>
      </c>
      <c r="V4" s="8">
        <f>IF(MAX(DB4,DC4)&gt;0,MAX(DB4,DC4),"")</f>
        <v>0.25000000000000711</v>
      </c>
      <c r="W4" s="11" t="str">
        <f>IF(V4="","",IF(V4=DB4,"("&amp;DB$2&amp;")",IF(V4=DC4,"("&amp;DC$2&amp;")")))</f>
        <v>(Optional)</v>
      </c>
      <c r="X4" s="8" t="str">
        <f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2025 World Cup POR (July 6)</v>
      </c>
      <c r="Y4" s="22">
        <v>12.9</v>
      </c>
      <c r="Z4" s="22">
        <v>7.9</v>
      </c>
      <c r="AA4" s="22">
        <v>14.2</v>
      </c>
      <c r="AB4" s="22">
        <v>13.71</v>
      </c>
      <c r="AC4" s="22">
        <v>0</v>
      </c>
      <c r="AD4" s="22">
        <v>13</v>
      </c>
      <c r="AE4" s="22">
        <v>8.6999999999999993</v>
      </c>
      <c r="AF4" s="22">
        <v>15.1</v>
      </c>
      <c r="AG4" s="22">
        <v>15.19</v>
      </c>
      <c r="AH4" s="22">
        <v>0</v>
      </c>
      <c r="AI4" s="22">
        <v>15.3</v>
      </c>
      <c r="AJ4" s="22">
        <v>9.3000000000000007</v>
      </c>
      <c r="AK4" s="22">
        <v>14.7</v>
      </c>
      <c r="AL4" s="22">
        <v>15.29</v>
      </c>
      <c r="AM4" s="22">
        <v>0</v>
      </c>
      <c r="AN4" s="27"/>
      <c r="AO4" s="38">
        <f>IF(AA4&gt;0,AA4,"")</f>
        <v>14.2</v>
      </c>
      <c r="AP4" s="38">
        <f>IF(AB4&gt;0,AB4,"")</f>
        <v>13.71</v>
      </c>
      <c r="AQ4" s="40">
        <f>IF(SUM(Y4:AB4)-AC4&gt;0,SUM(Y4:AB4)-AC4,"")</f>
        <v>48.71</v>
      </c>
      <c r="AR4" s="40">
        <f>IF(AF4&gt;0,AF4,"")</f>
        <v>15.1</v>
      </c>
      <c r="AS4" s="40">
        <f>IF(AG4&gt;0,AG4,"")</f>
        <v>15.19</v>
      </c>
      <c r="AT4" s="40">
        <f>IF(SUM(AD4:AG4)-AH4&gt;0,SUM(AD4:AG4)-AH4,"")</f>
        <v>51.989999999999995</v>
      </c>
      <c r="AU4" s="40">
        <f>IF(AQ4="","",MAX(AQ4,AT4))</f>
        <v>51.989999999999995</v>
      </c>
      <c r="AV4" s="40">
        <f>IF(AK4&gt;0,AK4,"")</f>
        <v>14.7</v>
      </c>
      <c r="AW4" s="40">
        <f>IF(AL4&gt;0,AL4,"")</f>
        <v>15.29</v>
      </c>
      <c r="AX4" s="40">
        <f>IF(SUM(AI4:AL4)-AM4&gt;0,SUM(AI4:AL4)-AM4,"")</f>
        <v>54.589999999999996</v>
      </c>
      <c r="AY4" s="40">
        <f>IF(SUM(AU4,AX4)&gt;0,SUM(AU4,AX4),"")</f>
        <v>106.57999999999998</v>
      </c>
      <c r="AZ4" s="26">
        <v>15.8</v>
      </c>
      <c r="BA4" s="26">
        <v>9</v>
      </c>
      <c r="BB4" s="26">
        <v>15.9</v>
      </c>
      <c r="BC4" s="26">
        <v>15.33</v>
      </c>
      <c r="BD4" s="26">
        <v>0</v>
      </c>
      <c r="BE4" s="26">
        <v>6.8</v>
      </c>
      <c r="BF4" s="26">
        <v>3.6</v>
      </c>
      <c r="BG4" s="26">
        <v>6.9</v>
      </c>
      <c r="BH4" s="26">
        <v>6.43</v>
      </c>
      <c r="BI4" s="26">
        <v>0</v>
      </c>
      <c r="BJ4" s="26">
        <v>15.5</v>
      </c>
      <c r="BK4" s="26">
        <v>9.5</v>
      </c>
      <c r="BL4" s="26">
        <v>13.9</v>
      </c>
      <c r="BM4" s="26">
        <v>15.04</v>
      </c>
      <c r="BN4" s="26">
        <v>0.6</v>
      </c>
      <c r="BO4" s="28"/>
      <c r="BP4" s="39">
        <f>IF(BB4&gt;0,BB4,"")</f>
        <v>15.9</v>
      </c>
      <c r="BQ4" s="39">
        <f>IF(BC4&gt;0,BC4,"")</f>
        <v>15.33</v>
      </c>
      <c r="BR4" s="11">
        <f>IF(SUM(AZ4:BC4)-BD4&gt;0,SUM(AZ4:BC4)-BD4,"")</f>
        <v>56.03</v>
      </c>
      <c r="BS4" s="11">
        <f>IF(BG4&gt;0,BG4,"")</f>
        <v>6.9</v>
      </c>
      <c r="BT4" s="11">
        <f>IF(BH4&gt;0,BH4,"")</f>
        <v>6.43</v>
      </c>
      <c r="BU4" s="11">
        <f>IF(SUM(BE4:BH4)-BI4&gt;0,SUM(BE4:BH4)-BI4,"")</f>
        <v>23.73</v>
      </c>
      <c r="BV4" s="11">
        <f>IF(BR4="","",MAX(BR4,BU4))</f>
        <v>56.03</v>
      </c>
      <c r="BW4" s="11">
        <f>IF(BL4&gt;0,BL4,"")</f>
        <v>13.9</v>
      </c>
      <c r="BX4" s="11">
        <f>IF(BM4&gt;0,BM4,"")</f>
        <v>15.04</v>
      </c>
      <c r="BY4" s="11">
        <f>IF(SUM(BJ4:BM4)-BN4&gt;0,SUM(BJ4:BM4)-BN4,"")</f>
        <v>53.339999999999996</v>
      </c>
      <c r="BZ4" s="11">
        <f>IF(SUM(BV4,BY4)&gt;0,SUM(BV4,BY4),"")</f>
        <v>109.37</v>
      </c>
      <c r="CA4" s="22">
        <v>15.9</v>
      </c>
      <c r="CB4" s="22">
        <v>9.1</v>
      </c>
      <c r="CC4" s="22">
        <v>15.3</v>
      </c>
      <c r="CD4" s="22">
        <v>15.96</v>
      </c>
      <c r="CE4" s="22">
        <v>0</v>
      </c>
      <c r="CF4" s="22">
        <v>16.100000000000001</v>
      </c>
      <c r="CG4" s="22">
        <v>8.8000000000000007</v>
      </c>
      <c r="CH4" s="22">
        <v>15.3</v>
      </c>
      <c r="CI4" s="22">
        <v>16.149999999999999</v>
      </c>
      <c r="CJ4" s="22">
        <v>0</v>
      </c>
      <c r="CK4" s="22">
        <v>17</v>
      </c>
      <c r="CL4" s="22">
        <v>9.1</v>
      </c>
      <c r="CM4" s="22">
        <v>15.3</v>
      </c>
      <c r="CN4" s="22">
        <v>16.28</v>
      </c>
      <c r="CO4" s="22">
        <v>0</v>
      </c>
      <c r="CP4" s="27"/>
      <c r="CQ4" s="38">
        <f>IF(CC4&gt;0,CC4,"")</f>
        <v>15.3</v>
      </c>
      <c r="CR4" s="38">
        <f>IF(CD4&gt;0,CD4,"")</f>
        <v>15.96</v>
      </c>
      <c r="CS4" s="40">
        <f>IF(SUM(CA4:CD4)-CE4&gt;0,SUM(CA4:CD4)-CE4,"")</f>
        <v>56.26</v>
      </c>
      <c r="CT4" s="40">
        <f>IF(CH4&gt;0,CH4,"")</f>
        <v>15.3</v>
      </c>
      <c r="CU4" s="40">
        <f>IF(CI4&gt;0,CI4,"")</f>
        <v>16.149999999999999</v>
      </c>
      <c r="CV4" s="40">
        <f>IF(SUM(CF4:CI4)-CJ4&gt;0,SUM(CF4:CI4)-CJ4,"")</f>
        <v>56.35</v>
      </c>
      <c r="CW4" s="40">
        <f>IF(CS4="","",MAX(CS4,CV4))</f>
        <v>56.35</v>
      </c>
      <c r="CX4" s="40">
        <f>IF(CM4&gt;0,CM4,"")</f>
        <v>15.3</v>
      </c>
      <c r="CY4" s="40">
        <f>IF(CN4&gt;0,CN4,"")</f>
        <v>16.28</v>
      </c>
      <c r="CZ4" s="40">
        <f>IF(SUM(CK4:CN4)-CO4&gt;0,SUM(CK4:CN4)-CO4,"")</f>
        <v>57.680000000000007</v>
      </c>
      <c r="DA4" s="40">
        <f>IF(SUM(CW4,CZ4)&gt;0,SUM(CW4,CZ4),"")</f>
        <v>114.03</v>
      </c>
      <c r="DB4" s="50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0.25000000000000711</v>
      </c>
      <c r="DC4" s="50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13.9</v>
      </c>
      <c r="DE4" s="17">
        <v>8.6</v>
      </c>
      <c r="DF4" s="17">
        <v>15.5</v>
      </c>
      <c r="DG4" s="17">
        <v>15.27</v>
      </c>
      <c r="DH4" s="17">
        <v>0</v>
      </c>
      <c r="DI4" s="17">
        <v>2.9</v>
      </c>
      <c r="DJ4" s="17">
        <v>1.7</v>
      </c>
      <c r="DK4" s="17">
        <v>3.5</v>
      </c>
      <c r="DL4" s="17">
        <v>3.22</v>
      </c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>
        <f>IF(DF4&gt;0,DF4,"")</f>
        <v>15.5</v>
      </c>
      <c r="DY4" s="40">
        <f>IF(DG4&gt;0,DG4,"")</f>
        <v>15.27</v>
      </c>
      <c r="DZ4" s="40">
        <f>IF(SUM(DD4:DG4)-DH4&gt;0,SUM(DD4:DG4)-DH4,"")</f>
        <v>53.269999999999996</v>
      </c>
      <c r="EA4" s="40">
        <f>IF(DK4&gt;0,DK4,"")</f>
        <v>3.5</v>
      </c>
      <c r="EB4" s="40">
        <f>IF(DL4&gt;0,DL4,"")</f>
        <v>3.22</v>
      </c>
      <c r="EC4" s="40">
        <f>IF(SUM(DI4:DL4)-DM4&gt;0,SUM(DI4:DL4)-DM4,"")</f>
        <v>11.32</v>
      </c>
      <c r="ED4" s="40">
        <f>IF(MAX(DZ4,EC4)&gt;0,MAX(DZ4,EC4),"")</f>
        <v>53.269999999999996</v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>
        <f>IF(SUM(ED4,EG4,EJ4)&gt;0,SUM(ED4,EG4,EJ4),"")</f>
        <v>53.269999999999996</v>
      </c>
      <c r="EL4" s="18">
        <v>15.6</v>
      </c>
      <c r="EM4" s="18">
        <v>8.9</v>
      </c>
      <c r="EN4" s="18">
        <v>14.9</v>
      </c>
      <c r="EO4" s="18">
        <v>15.44</v>
      </c>
      <c r="EP4" s="18">
        <v>0</v>
      </c>
      <c r="EQ4" s="18">
        <v>15.9</v>
      </c>
      <c r="ER4" s="18">
        <v>9.5</v>
      </c>
      <c r="ES4" s="18">
        <v>15.3</v>
      </c>
      <c r="ET4" s="18">
        <v>15.81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>IF(EN4&gt;0,EN4,"")</f>
        <v>14.9</v>
      </c>
      <c r="FG4" s="11">
        <f>IF(EO4&gt;0,EO4,"")</f>
        <v>15.44</v>
      </c>
      <c r="FH4" s="11">
        <f>IF(SUM(EL4:EO4)-EP4&gt;0,SUM(EL4:EO4)-EP4,"")</f>
        <v>54.839999999999996</v>
      </c>
      <c r="FI4" s="11">
        <f>IF(ES4&gt;0,ES4,"")</f>
        <v>15.3</v>
      </c>
      <c r="FJ4" s="11">
        <f>IF(ET4&gt;0,ET4,"")</f>
        <v>15.81</v>
      </c>
      <c r="FK4" s="11">
        <f>IF(SUM(EQ4:ET4)-EU4&gt;0,SUM(EQ4:ET4)-EU4,"")</f>
        <v>56.510000000000005</v>
      </c>
      <c r="FL4" s="11">
        <f>IF(MAX(FH4,FK4)&gt;0,MAX(FH4,FK4),"")</f>
        <v>56.510000000000005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56.510000000000005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>IF(FV4&gt;0,FV4,"")</f>
        <v/>
      </c>
      <c r="GO4" s="40" t="str">
        <f>IF(FW4&gt;0,FW4,"")</f>
        <v/>
      </c>
      <c r="GP4" s="40" t="str">
        <f>IF(SUM(FT4:FW4)-FX4&gt;0,SUM(FT4:FW4)-FX4,"")</f>
        <v/>
      </c>
      <c r="GQ4" s="40" t="str">
        <f>IF(GA4&gt;0,GA4,"")</f>
        <v/>
      </c>
      <c r="GR4" s="40" t="str">
        <f>IF(GB4&gt;0,GB4,"")</f>
        <v/>
      </c>
      <c r="GS4" s="40" t="str">
        <f>IF(SUM(FY4:GB4)-GC4&gt;0,SUM(FY4:GB4)-GC4,"")</f>
        <v/>
      </c>
      <c r="GT4" s="40" t="str">
        <f>IF(MAX(GP4,GS4)&gt;0,MAX(GP4,GS4),"")</f>
        <v/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 t="str">
        <f>IF(SUM(GT4,GW4,GZ4)&gt;0,SUM(GT4,GW4,GZ4),"")</f>
        <v/>
      </c>
      <c r="HB4" s="18"/>
      <c r="HC4" s="18"/>
      <c r="HD4" s="18"/>
      <c r="HE4" s="18"/>
      <c r="HF4" s="18"/>
      <c r="HG4" s="18">
        <v>16.399999999999999</v>
      </c>
      <c r="HH4" s="18">
        <v>9.4</v>
      </c>
      <c r="HI4" s="18">
        <v>14.9</v>
      </c>
      <c r="HJ4" s="18">
        <v>15.56</v>
      </c>
      <c r="HK4" s="18">
        <v>0</v>
      </c>
      <c r="HL4" s="18"/>
      <c r="HM4" s="18"/>
      <c r="HN4" s="18"/>
      <c r="HO4" s="18"/>
      <c r="HP4" s="18"/>
      <c r="HQ4" s="18">
        <v>16.2</v>
      </c>
      <c r="HR4" s="18">
        <v>8.6</v>
      </c>
      <c r="HS4" s="18">
        <v>14.9</v>
      </c>
      <c r="HT4" s="18">
        <v>15.23</v>
      </c>
      <c r="HU4" s="18">
        <v>0</v>
      </c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>
        <f>IF(HI4&gt;0,HI4,"")</f>
        <v>14.9</v>
      </c>
      <c r="HZ4" s="11">
        <f>IF(HJ4&gt;0,HJ4,"")</f>
        <v>15.56</v>
      </c>
      <c r="IA4" s="11">
        <f>IF(SUM(HG4:HJ4)-HK4&gt;0,SUM(HG4:HJ4)-HK4,"")</f>
        <v>56.26</v>
      </c>
      <c r="IB4" s="11">
        <f>IF(MAX(HX4,IA4)&gt;0,MAX(HX4,IA4),"")</f>
        <v>56.26</v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>
        <f>IF(HS4&gt;0,HS4,"")</f>
        <v>14.9</v>
      </c>
      <c r="IG4" s="11">
        <f>IF(HT4&gt;0,HT4,"")</f>
        <v>15.23</v>
      </c>
      <c r="IH4" s="11">
        <f>IF(SUM(HQ4:HT4)-HU4&gt;0,SUM(HQ4:HT4)-HU4,"")</f>
        <v>54.929999999999993</v>
      </c>
      <c r="II4" s="11">
        <f>IF(SUM(IB4,IE4,IH4)&gt;0,SUM(IB4,IE4,IH4),"")</f>
        <v>111.19</v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15.850000000000001</v>
      </c>
      <c r="SW4" s="22">
        <f>IF($CP4="P",CB4,(CB4+BA4)/2)</f>
        <v>9.0500000000000007</v>
      </c>
      <c r="SX4" s="22">
        <f>IF($CP4="P",CC4,(CC4+BB4)/2)</f>
        <v>15.600000000000001</v>
      </c>
      <c r="SY4" s="22">
        <f>IF($CP4="P",CD4,(CD4+BC4)/2)</f>
        <v>15.645</v>
      </c>
      <c r="SZ4" s="22">
        <f>IF($CP4="P",CE4,(CE4+BD4)/2)</f>
        <v>0</v>
      </c>
      <c r="TA4" s="22">
        <f>IF($CP4="P",CF4,(CF4+BE4)/2)</f>
        <v>11.450000000000001</v>
      </c>
      <c r="TB4" s="22">
        <f>IF($CP4="P",CG4,(CG4+BF4)/2)</f>
        <v>6.2</v>
      </c>
      <c r="TC4" s="22">
        <f>IF($CP4="P",CH4,(CH4+BG4)/2)</f>
        <v>11.100000000000001</v>
      </c>
      <c r="TD4" s="22">
        <f>IF($CP4="P",CI4,(CI4+BH4)/2)</f>
        <v>11.29</v>
      </c>
      <c r="TE4" s="22">
        <f>IF($CP4="P",CJ4,(CJ4+BI4)/2)</f>
        <v>0</v>
      </c>
      <c r="TF4" s="22">
        <f>IF($CP4="P",CK4,(CK4+BJ4)/2)</f>
        <v>16.25</v>
      </c>
      <c r="TG4" s="22">
        <f>IF($CP4="P",CL4,(CL4+BK4)/2)</f>
        <v>9.3000000000000007</v>
      </c>
      <c r="TH4" s="22">
        <f>IF($CP4="P",CM4,(CM4+BL4)/2)</f>
        <v>14.600000000000001</v>
      </c>
      <c r="TI4" s="22">
        <f>IF($CP4="P",CN4,(CN4+BM4)/2)</f>
        <v>15.66</v>
      </c>
      <c r="TJ4" s="22">
        <f>IF($CP4="P",CO4,(CO4+BN4)/2)</f>
        <v>0.3</v>
      </c>
      <c r="TK4" s="27" t="s">
        <v>46</v>
      </c>
      <c r="TL4" s="40">
        <f>IF(SX4&gt;0,SX4,"")</f>
        <v>15.600000000000001</v>
      </c>
      <c r="TM4" s="40">
        <f>IF(SY4&gt;0,SY4,"")</f>
        <v>15.645</v>
      </c>
      <c r="TN4" s="40">
        <f>IF(SUM(SV4:SY4)-SZ4&gt;0,SUM(SV4:SY4)-SZ4,"")</f>
        <v>56.144999999999996</v>
      </c>
      <c r="TO4" s="40">
        <f>IF(TC4&gt;0,TC4,"")</f>
        <v>11.100000000000001</v>
      </c>
      <c r="TP4" s="40">
        <f>IF(TD4&gt;0,TD4,"")</f>
        <v>11.29</v>
      </c>
      <c r="TQ4" s="40">
        <f>IF(SUM(TA4:TD4)-TE4&gt;0,SUM(TA4:TD4)-TE4,"")</f>
        <v>40.040000000000006</v>
      </c>
      <c r="TR4" s="40">
        <f>IF(MAX(TN4,TQ4)&gt;0,MAX(TN4,TQ4),"")</f>
        <v>56.144999999999996</v>
      </c>
      <c r="TS4" s="40">
        <f>IF(TH4&gt;0,TH4,"")</f>
        <v>14.600000000000001</v>
      </c>
      <c r="TT4" s="40">
        <f>IF(TI4&gt;0,TI4,"")</f>
        <v>15.66</v>
      </c>
      <c r="TU4" s="40">
        <f>IF(SUM(TF4:TI4)-TJ4&gt;0,SUM(TF4:TI4)-TJ4,"")</f>
        <v>55.510000000000005</v>
      </c>
      <c r="TV4" s="40">
        <f>IF(SUM(TR4,TU4)&gt;0,SUM(TR4,TU4),"")</f>
        <v>111.655</v>
      </c>
    </row>
    <row r="5" spans="1:542" x14ac:dyDescent="0.2">
      <c r="A5" s="4" cm="1">
        <f t="array" ref="A5">IF(AND(J5&lt;&gt;"",J5&lt;&gt;"No DD"),SUMPRODUCT((J$4:J$26&lt;&gt;"")*(J$4:J$26&lt;&gt;"No DD")*(F$4:F$26&gt;F5))+1,IF(J5="No DD",SUMPRODUCT((J$4:J$26="No DD")*(F$4:F$26&gt;F5))+1+SUMPRODUCT((J$4:J$26&lt;&gt;"")*(J$4:J$26&lt;&gt;"No DD")),""))</f>
        <v>2</v>
      </c>
      <c r="B5" s="4" cm="1">
        <f t="array" ref="B5">IF(AND(J5&lt;&gt;"",J5&lt;&gt;"No DD",G5=""),SUMPRODUCT((J$4:J$26&lt;&gt;"")*(J$4:J$26&lt;&gt;"No DD")*(G$4:G$26="")*(F$4:F$26&gt;F5))+1,IF(J5="No DD",SUMPRODUCT((J$4:J$26="No DD")*(F$4:F$26&gt;F5)*(G$4:G$26=""))+1+SUMPRODUCT((J$4:J$26&lt;&gt;"")*(G$4:G$26="")*(J$4:J$26&lt;&gt;"No DD")),""))</f>
        <v>1</v>
      </c>
      <c r="C5" s="5" t="s">
        <v>125</v>
      </c>
      <c r="D5" s="4" t="s">
        <v>4</v>
      </c>
      <c r="E5" s="4">
        <v>2007</v>
      </c>
      <c r="F5" s="9">
        <f>SUM(L5:V5)+SUM(L5:T5)*0.0000001+SUM(L5)*0.0000000000001</f>
        <v>199.69001885800563</v>
      </c>
      <c r="G5" s="64"/>
      <c r="H5" s="3" t="str">
        <f>IF(OR(AND(AO5&gt;=AY$28,AO5&lt;&gt;"",AQ5&gt;=AY$32,AQ5&lt;&gt;"",AN5=""),AND(AR5&gt;=AY$28,AR5&lt;&gt;"",AT5&gt;=AY$32,AT5&lt;&gt;"",AN5=""),AND(AV5&gt;=AY$28,AV5&lt;&gt;"",AX5&gt;=AY$32,AX5&lt;&gt;"",AN5=""),AND(BP5&gt;=BZ$28,BP5&lt;&gt;"",BR5&gt;=BZ$32,BR5&lt;&gt;"",BO5=""),AND(BS5&gt;=BZ$28,BS5&lt;&gt;"",BU5&gt;=BZ$32,BU5&lt;&gt;"",BO5=""),AND(BW5&gt;=BZ$28,BW5&lt;&gt;"",BY5&gt;=BZ$32,BY5&lt;&gt;"",BO5=""),AND(CQ5&gt;=DA$28,CQ5&lt;&gt;"",CS5&gt;=DA$32,CS5&lt;&gt;"",CP5=""),AND(CT5&gt;=DA$28,CT5&lt;&gt;"",CV5&gt;=DA$32,CV5&lt;&gt;"",CP5=""),AND(CX5&gt;=DA$28,CX5&lt;&gt;"",CZ5&gt;=DA$32,CZ5&lt;&gt;"",CP5=""),AND(DX5&gt;=EK$28,DX5&lt;&gt;"",DZ5&gt;=EK$32,DZ5&lt;&gt;""),AND(EA5&gt;=EK$28,EA5&lt;&gt;"",EC5&gt;=EK$32,EC5&lt;&gt;""),AND(EE5&gt;=EK$28,EE5&lt;&gt;"",EG5&gt;=EK$32,EG5&lt;&gt;""),AND(EH5&gt;=EK$28,EH5&lt;&gt;"",EJ5&gt;=EK$32,EJ5&lt;&gt;""),AND(FF5&gt;=FS$28,FF5&lt;&gt;"",FH5&gt;=FS$32,FH5&lt;&gt;""),AND(FI5&gt;=FS$28,FI5&lt;&gt;"",FK5&gt;=FS$32,FK5&lt;&gt;""),AND(FM5&gt;=FS$28,FM5&lt;&gt;"",FO5&gt;=FS$32,FO5&lt;&gt;""),AND(FP5&gt;=FS$28,FP5&lt;&gt;"",FR5&gt;=FS$32,FR5&lt;&gt;""),AND(GN5&gt;=HA$28,GN5&lt;&gt;"",GP5&gt;=HA$32,GP5&lt;&gt;""),AND(GQ5&gt;=HA$28,GQ5&lt;&gt;"",GS5&gt;=HA$32,GS5&lt;&gt;""),AND(GU5&gt;=HA$28,GU5&lt;&gt;"",GW5&gt;=HA$32,GW5&lt;&gt;""),AND(GX5&gt;=HA$28,GX5&lt;&gt;"",GZ5&gt;=HA$32,GZ5&lt;&gt;""),AND(HV5&gt;=II$28,HV5&lt;&gt;"",HX5&gt;=II$32,HX5&lt;&gt;""),AND(HY5&gt;=II$28,HY5&lt;&gt;"",IA5&gt;=II$32,IA5&lt;&gt;""),AND(IC5&gt;=II$28,IC5&lt;&gt;"",IE5&gt;=II$32,IE5&lt;&gt;""),AND(IF5&gt;=II$28,IF5&lt;&gt;"",IH5&gt;=II$32,IH5&lt;&gt;""),AND(JD5&gt;=JQ$28,JD5&lt;&gt;"",JF5&gt;=JQ$32,JF5&lt;&gt;""),AND(JG5&gt;=JQ$28,JG5&lt;&gt;"",JI5&gt;=JQ$32,JI5&lt;&gt;""),AND(JK5&gt;=JQ$28,JK5&lt;&gt;"",JM5&gt;=JQ$32,JM5&lt;&gt;""),AND(JN5&gt;=JQ$28,JN5&lt;&gt;"",JP5&gt;=JQ$32,JP5&lt;&gt;""),AND(KL5&gt;=KY$28,KL5&lt;&gt;"",KN5&gt;=KY$32,KN5&lt;&gt;""),AND(KO5&gt;=KY$28,KO5&lt;&gt;"",KQ5&gt;=KY$32,KQ5&lt;&gt;""),AND(KS5&gt;=KY$28,KS5&lt;&gt;"",KU5&gt;=KY$32,KU5&lt;&gt;""),AND(KV5&gt;=KY$28,KV5&lt;&gt;"",KX5&gt;=KY$32,KX5&lt;&gt;""),AND(LT5&gt;=MG$28,LT5&lt;&gt;"",LV5&gt;=MG$32,LV5&lt;&gt;""),AND(LW5&gt;=MG$28,LW5&lt;&gt;"",LY5&gt;=MG$32,LY5&lt;&gt;""),AND(MA5&gt;=MG$28,MA5&lt;&gt;"",MC5&gt;=MG$32,MC5&lt;&gt;""),AND(MD5&gt;=MG$28,MD5&lt;&gt;"",MF5&gt;=MG$32,MF5&lt;&gt;""),AND(NB5&gt;=NO$28,NB5&lt;&gt;"",ND5&gt;=NO$32,ND5&lt;&gt;""),AND(NE5&gt;=NO$28,NE5&lt;&gt;"",NG5&gt;=NO$32,NG5&lt;&gt;""),AND(NI5&gt;=NO$28,NI5&lt;&gt;"",NK5&gt;=NO$32,NK5&lt;&gt;""),AND(NL5&gt;=NO$28,NL5&lt;&gt;"",NN5&gt;=NO$32,NN5&lt;&gt;""),AND(OJ5&gt;=OW$28,OJ5&lt;&gt;"",OL5&gt;=OW$32,OL5&lt;&gt;""),AND(OM5&gt;=OW$28,OM5&lt;&gt;"",OO5&gt;=OW$32,OO5&lt;&gt;""),AND(OQ5&gt;=OW$28,OQ5&lt;&gt;"",OS5&gt;=OW$32,OS5&lt;&gt;""),AND(OT5&gt;=OW$28,OT5&lt;&gt;"",OV5&gt;=OW$32,OV5&lt;&gt;""),AND(PR5&gt;=QE$28,PR5&lt;&gt;"",PT5&gt;=QE$32,PT5&lt;&gt;""),AND(PU5&gt;=QE$28,PU5&lt;&gt;"",PW5&gt;=QE$32,PW5&lt;&gt;""),AND(PY5&gt;=QE$28,PY5&lt;&gt;"",QA5&gt;=QE$32,QA5&lt;&gt;""),AND(QB5&gt;=QE$28,QB5&lt;&gt;"",QD5&gt;=QE$32,QD5&lt;&gt;""),AND(QZ5&gt;=RM$28,QZ5&lt;&gt;"",RB5&gt;=RM$32,RB5&lt;&gt;""),AND(RC5&gt;=RM$28,RC5&lt;&gt;"",RE5&gt;=RM$32,RE5&lt;&gt;""),AND(RG5&gt;=RM$28,RG5&lt;&gt;"",RI5&gt;=RM$32,RI5&lt;&gt;""),AND(RJ5&gt;=RM$28,RJ5&lt;&gt;"",RL5&gt;=RM$32,RL5&lt;&gt;""),AND(SH5&gt;=SU$28,SH5&lt;&gt;"",SJ5&gt;=SU$32,SJ5&lt;&gt;""),AND(SK5&gt;=SU$28,SK5&lt;&gt;"",SM5&gt;=SU$32,SM5&lt;&gt;""),AND(SO5&gt;=SU$28,SO5&lt;&gt;"",SQ5&gt;=SU$32,SQ5&lt;&gt;""),AND(SR5&gt;=SU$28,SR5&lt;&gt;"",ST5&gt;=SU$32,ST5&lt;&gt;"")),"P","")</f>
        <v>P</v>
      </c>
      <c r="I5" s="3" t="str">
        <f>IF(OR(AND(AQ5&gt;=AY$32,AQ5&lt;&gt;"",AN5=""),AND(AT5&gt;=AY$32,AT5&lt;&gt;"",AN5=""),AND(AX5&gt;=AY$32,AX5&lt;&gt;"",AN5=""),AND(BR5&gt;=BZ$32,BR5&lt;&gt;"",BO5=""),AND(BU5&gt;=BZ$32,BU5&lt;&gt;"",BO5=""),AND(BY5&gt;=BZ$32,BY5&lt;&gt;"",BO5=""),AND(CS5&gt;=DA$32,CS5&lt;&gt;"",CP5=""),AND(CV5&gt;=DA$32,CV5&lt;&gt;"",CP5=""),AND(CZ5&gt;=DA$32,CZ5&lt;&gt;"",CP5=""),AND(DZ5&gt;=EK$32,DZ5&lt;&gt;""),AND(EC5&gt;=EK$32,EC5&lt;&gt;""),AND(EG5&gt;=EK$32,EG5&lt;&gt;""),AND(EJ5&gt;=EK$32,EJ5&lt;&gt;""),AND(FH5&gt;=FS$32,FH5&lt;&gt;""),AND(FK5&gt;=FS$32,FK5&lt;&gt;""),AND(FO5&gt;=FS$32,FO5&lt;&gt;""),AND(FR5&gt;=FS$32,FR5&lt;&gt;""),AND(GP5&gt;=HA$32,GP5&lt;&gt;""),AND(GS5&gt;=HA$32,GS5&lt;&gt;""),AND(GW5&gt;=HA$32,GW5&lt;&gt;""),AND(GZ5&gt;=HA$32,GZ5&lt;&gt;""),AND(HX5&gt;=II$32,HX5&lt;&gt;""),AND(IA5&gt;=II$32,IA5&lt;&gt;""),AND(IE5&gt;=II$32,IE5&lt;&gt;""),AND(IH5&gt;=II$32,IH5&lt;&gt;""),AND(JF5&gt;=JQ$32,JF5&lt;&gt;""),AND(JI5&gt;=JQ$32,JI5&lt;&gt;""),AND(JM5&gt;=JQ$32,JM5&lt;&gt;""),AND(JP5&gt;=JQ$32,JP5&lt;&gt;""),AND(KN5&gt;=KY$32,KN5&lt;&gt;""),AND(KQ5&gt;=KY$32,KQ5&lt;&gt;""),AND(KU5&gt;=KY$32,KU5&lt;&gt;""),AND(KX5&gt;=KY$32,KX5&lt;&gt;""),AND(LV5&gt;=MG$32,LV5&lt;&gt;""),AND(LY5&gt;=MG$32,LY5&lt;&gt;""),AND(MC5&gt;=MG$32,MC5&lt;&gt;""),AND(MF5&gt;=MG$32,MF5&lt;&gt;""),AND(ND5&gt;=NO$32,ND5&lt;&gt;""),AND(NG5&gt;=NO$32,NG5&lt;&gt;""),AND(NK5&gt;=NO$32,NK5&lt;&gt;""),AND(NN5&gt;=NO$32,NN5&lt;&gt;""),AND(OL5&gt;=OW$32,OL5&lt;&gt;""),AND(OO5&gt;=OW$32,OO5&lt;&gt;""),AND(OS5&gt;=OW$32,OS5&lt;&gt;""),AND(OV5&gt;=OW$32,OV5&lt;&gt;""),AND(PT5&gt;=QE$32,PT5&lt;&gt;""),AND(PW5&gt;=QE$32,PW5&lt;&gt;""),AND(QA5&gt;=QE$32,QA5&lt;&gt;""),AND(QD5&gt;=QE$32,QD5&lt;&gt;""),AND(RB5&gt;=RM$32,RB5&lt;&gt;""),AND(RE5&gt;=RM$32,RE5&lt;&gt;""),AND(RI5&gt;=RM$32,RI5&lt;&gt;""),AND(RL5&gt;=RM$32,RL5&lt;&gt;""),AND(SJ5&gt;=SU$32,SJ5&lt;&gt;""),AND(SM5&gt;=SU$32,SM5&lt;&gt;""),AND(SQ5&gt;=SU$32,SQ5&lt;&gt;""),AND(ST5&gt;=SU$32,ST5&lt;&gt;"")),"P","")</f>
        <v>P</v>
      </c>
      <c r="J5" s="36" t="str">
        <f>IF(AND(I5="P",H5=""),"No DD",IF(OR(AND(AO5&gt;=AY$31,AO5&lt;&gt;"",AQ5&gt;=AY$35,AQ5&lt;&gt;"",AN5=""),AND(AR5&gt;=AY$31,AR5&lt;&gt;"",AT5&gt;=AY$35,AT5&lt;&gt;"",AN5=""),AND(AV5&gt;=AY$31,AV5&lt;&gt;"",AX5&gt;=AY$35,AX5&lt;&gt;"",AN5=""),AND(BP5&gt;=BZ$31,BP5&lt;&gt;"",BR5&gt;=BZ$35,BR5&lt;&gt;"",BO5=""),AND(BS5&gt;=BZ$31,BS5&lt;&gt;"",BU5&gt;=BZ$35,BU5&lt;&gt;"",BO5=""),AND(BW5&gt;=BZ$31,BW5&lt;&gt;"",BY5&gt;=BZ$35,BY5&lt;&gt;"",BO5=""),AND(CQ5&gt;=DA$31,CQ5&lt;&gt;"",CS5&gt;=DA$35,CS5&lt;&gt;"",CP5=""),AND(CT5&gt;=DA$31,CT5&lt;&gt;"",CV5&gt;=DA$35,CV5&lt;&gt;"",CP5=""),AND(CX5&gt;=DA$31,CX5&lt;&gt;"",CZ5&gt;=DA$35,CZ5&lt;&gt;"",CP5=""),AND(DX5&gt;=EK$31,DX5&lt;&gt;"",DZ5&gt;=EK$35,DZ5&lt;&gt;""),AND(EA5&gt;=EK$31,EA5&lt;&gt;"",EC5&gt;=EK$35,EC5&lt;&gt;""),AND(EE5&gt;=EK$31,EE5&lt;&gt;"",EG5&gt;=EK$35,EG5&lt;&gt;""),AND(EH5&gt;=EK$31,EH5&lt;&gt;"",EJ5&gt;=EK$35,EJ5&lt;&gt;""),AND(FF5&gt;=FS$31,FF5&lt;&gt;"",FH5&gt;=FS$35,FH5&lt;&gt;""),AND(FI5&gt;=FS$31,FI5&lt;&gt;"",FK5&gt;=FS$35,FK5&lt;&gt;""),AND(FM5&gt;=FS$31,FM5&lt;&gt;"",FO5&gt;=FS$35,FO5&lt;&gt;""),AND(FP5&gt;=FS$31,FP5&lt;&gt;"",FR5&gt;=FS$35,FR5&lt;&gt;""),AND(GN5&gt;=HA$31,GN5&lt;&gt;"",GP5&gt;=HA$35,GP5&lt;&gt;""),AND(GQ5&gt;=HA$31,GQ5&lt;&gt;"",GS5&gt;=HA$35,GS5&lt;&gt;""),AND(GU5&gt;=HA$31,GU5&lt;&gt;"",GW5&gt;=HA$35,GW5&lt;&gt;""),AND(GX5&gt;=HA$31,GX5&lt;&gt;"",GZ5&gt;=HA$35,GZ5&lt;&gt;""),AND(HV5&gt;=II$31,HV5&lt;&gt;"",HX5&gt;=II$35,HX5&lt;&gt;""),AND(HY5&gt;=II$31,HY5&lt;&gt;"",IA5&gt;=II$35,IA5&lt;&gt;""),AND(IC5&gt;=II$31,IC5&lt;&gt;"",IE5&gt;=II$35,IE5&lt;&gt;""),AND(IF5&gt;=II$31,IF5&lt;&gt;"",IH5&gt;=II$35,IH5&lt;&gt;""),AND(JD5&gt;=JQ$31,JD5&lt;&gt;"",JF5&gt;=JQ$35,JF5&lt;&gt;""),AND(JG5&gt;=JQ$31,JG5&lt;&gt;"",JI5&gt;=JQ$35,JI5&lt;&gt;""),AND(JK5&gt;=JQ$31,JK5&lt;&gt;"",JM5&gt;=JQ$35,JM5&lt;&gt;""),AND(JN5&gt;=JQ$31,JN5&lt;&gt;"",JP5&gt;=JQ$35,JP5&lt;&gt;""),AND(KL5&gt;=KY$31,KL5&lt;&gt;"",KN5&gt;=KY$35,KN5&lt;&gt;""),AND(KO5&gt;=KY$31,KO5&lt;&gt;"",KQ5&gt;=KY$35,KQ5&lt;&gt;""),AND(KS5&gt;=KY$31,KS5&lt;&gt;"",KU5&gt;=KY$35,KU5&lt;&gt;""),AND(KV5&gt;=KY$31,KV5&lt;&gt;"",KX5&gt;=KY$35,KX5&lt;&gt;""),AND(LT5&gt;=MG$31,LT5&lt;&gt;"",LV5&gt;=MG$35,LV5&lt;&gt;""),AND(LW5&gt;=MG$31,LW5&lt;&gt;"",LY5&gt;=MG$35,LY5&lt;&gt;""),AND(MA5&gt;=MG$31,MA5&lt;&gt;"",MC5&gt;=MG$35,MC5&lt;&gt;""),AND(MD5&gt;=MG$31,MD5&lt;&gt;"",MF5&gt;=MG$35,MF5&lt;&gt;""),AND(NB5&gt;=NO$31,NB5&lt;&gt;"",ND5&gt;=NO$35,ND5&lt;&gt;""),AND(NE5&gt;=NO$31,NE5&lt;&gt;"",NG5&gt;=NO$35,NG5&lt;&gt;""),AND(NI5&gt;=NO$31,NI5&lt;&gt;"",NK5&gt;=NO$35,NK5&lt;&gt;""),AND(NL5&gt;=NO$31,NL5&lt;&gt;"",NN5&gt;=NO$35,NN5&lt;&gt;""),AND(OJ5&gt;=OW$31,OJ5&lt;&gt;"",OL5&gt;=OW$35,OL5&lt;&gt;""),AND(OM5&gt;=OW$31,OM5&lt;&gt;"",OO5&gt;=OW$35,OO5&lt;&gt;""),AND(OQ5&gt;=OW$31,OQ5&lt;&gt;"",OS5&gt;=OW$35,OS5&lt;&gt;""),AND(OT5&gt;=OW$31,OT5&lt;&gt;"",OV5&gt;=OW$35,OV5&lt;&gt;""),AND(PR5&gt;=QE$31,PR5&lt;&gt;"",PT5&gt;=QE$35,PT5&lt;&gt;""),AND(PU5&gt;=QE$31,PU5&lt;&gt;"",PW5&gt;=QE$35,PW5&lt;&gt;""),AND(PY5&gt;=QE$31,PY5&lt;&gt;"",QA5&gt;=QE$35,QA5&lt;&gt;""),AND(QB5&gt;=QE$31,QB5&lt;&gt;"",QD5&gt;=QE$35,QD5&lt;&gt;""),AND(QZ5&gt;=RM$31,QZ5&lt;&gt;"",RB5&gt;=RM$35,RB5&lt;&gt;""),AND(RC5&gt;=RM$31,RC5&lt;&gt;"",RE5&gt;=RM$35,RE5&lt;&gt;""),AND(RG5&gt;=RM$31,RG5&lt;&gt;"",RI5&gt;=RM$35,RI5&lt;&gt;""),AND(RJ5&gt;=RM$31,RJ5&lt;&gt;"",RL5&gt;=RM$35,RL5&lt;&gt;""),AND(SH5&gt;=SU$31,SH5&lt;&gt;"",SJ5&gt;=SU$35,SJ5&lt;&gt;""),AND(SK5&gt;=SU$31,SK5&lt;&gt;"",SM5&gt;=SU$35,SM5&lt;&gt;""),AND(SO5&gt;=SU$31,SO5&lt;&gt;"",SQ5&gt;=SU$35,SQ5&lt;&gt;""),AND(SR5&gt;=SU$31,SR5&lt;&gt;"",ST5&gt;=SU$35,ST5&lt;&gt;"")),"Merit",IF(OR(AND(AO5&gt;=AY$30,AO5&lt;&gt;"",AQ5&gt;=AY$34,AQ5&lt;&gt;"",AN5=""),AND(AR5&gt;=AY$30,AR5&lt;&gt;"",AT5&gt;=AY$34,AT5&lt;&gt;"",AN5=""),AND(AV5&gt;=AY$30,AV5&lt;&gt;"",AX5&gt;=AY$34,AX5&lt;&gt;"",AN5=""),AND(BP5&gt;=BZ$30,BP5&lt;&gt;"",BR5&gt;=BZ$34,BR5&lt;&gt;"",BO5=""),AND(BS5&gt;=BZ$30,BS5&lt;&gt;"",BU5&gt;=BZ$34,BU5&lt;&gt;"",BO5=""),AND(BW5&gt;=BZ$30,BW5&lt;&gt;"",BY5&gt;=BZ$34,BY5&lt;&gt;"",BO5=""),AND(CQ5&gt;=DA$30,CQ5&lt;&gt;"",CS5&gt;=DA$34,CS5&lt;&gt;"",CP5=""),AND(CT5&gt;=DA$30,CT5&lt;&gt;"",CV5&gt;=DA$34,CV5&lt;&gt;"",CP5=""),AND(CX5&gt;=DA$30,CX5&lt;&gt;"",CZ5&gt;=DA$34,CZ5&lt;&gt;"",CP5=""),AND(DX5&gt;=EK$30,DX5&lt;&gt;"",DZ5&gt;=EK$34,DZ5&lt;&gt;""),AND(EA5&gt;=EK$30,EA5&lt;&gt;"",EC5&gt;=EK$34,EC5&lt;&gt;""),AND(EE5&gt;=EK$30,EE5&lt;&gt;"",EG5&gt;=EK$34,EG5&lt;&gt;""),AND(EH5&gt;=EK$30,EH5&lt;&gt;"",EJ5&gt;=EK$34,EJ5&lt;&gt;""),AND(FF5&gt;=FS$30,FF5&lt;&gt;"",FH5&gt;=FS$34,FH5&lt;&gt;""),AND(FI5&gt;=FS$30,FI5&lt;&gt;"",FK5&gt;=FS$34,FK5&lt;&gt;""),AND(FM5&gt;=FS$30,FM5&lt;&gt;"",FO5&gt;=FS$34,FO5&lt;&gt;""),AND(FP5&gt;=FS$30,FP5&lt;&gt;"",FR5&gt;=FS$34,FR5&lt;&gt;""),AND(GN5&gt;=HA$30,GN5&lt;&gt;"",GP5&gt;=HA$34,GP5&lt;&gt;""),AND(GQ5&gt;=HA$30,GQ5&lt;&gt;"",GS5&gt;=HA$34,GS5&lt;&gt;""),AND(GU5&gt;=HA$30,GU5&lt;&gt;"",GW5&gt;=HA$34,GW5&lt;&gt;""),AND(GX5&gt;=HA$30,GX5&lt;&gt;"",GZ5&gt;=HA$34,GZ5&lt;&gt;""),AND(HV5&gt;=II$30,HV5&lt;&gt;"",HX5&gt;=II$34,HX5&lt;&gt;""),AND(HY5&gt;=II$30,HY5&lt;&gt;"",IA5&gt;=II$34,IA5&lt;&gt;""),AND(IC5&gt;=II$30,IC5&lt;&gt;"",IE5&gt;=II$34,IE5&lt;&gt;""),AND(IF5&gt;=II$30,IF5&lt;&gt;"",IH5&gt;=II$34,IH5&lt;&gt;""),AND(JD5&gt;=JQ$30,JD5&lt;&gt;"",JF5&gt;=JQ$34,JF5&lt;&gt;""),AND(JG5&gt;=JQ$30,JG5&lt;&gt;"",JI5&gt;=JQ$34,JI5&lt;&gt;""),AND(JK5&gt;=JQ$30,JK5&lt;&gt;"",JM5&gt;=JQ$34,JM5&lt;&gt;""),AND(JN5&gt;=JQ$30,JN5&lt;&gt;"",JP5&gt;=JQ$34,JP5&lt;&gt;""),AND(KL5&gt;=KY$30,KL5&lt;&gt;"",KN5&gt;=KY$34,KN5&lt;&gt;""),AND(KO5&gt;=KY$30,KO5&lt;&gt;"",KQ5&gt;=KY$34,KQ5&lt;&gt;""),AND(KS5&gt;=KY$30,KS5&lt;&gt;"",KU5&gt;=KY$34,KU5&lt;&gt;""),AND(KV5&gt;=KY$30,KV5&lt;&gt;"",KX5&gt;=KY$34,KX5&lt;&gt;""),AND(LT5&gt;=MG$30,LT5&lt;&gt;"",LV5&gt;=MG$34,LV5&lt;&gt;""),AND(LW5&gt;=MG$30,LW5&lt;&gt;"",LY5&gt;=MG$34,LY5&lt;&gt;""),AND(MA5&gt;=MG$30,MA5&lt;&gt;"",MC5&gt;=MG$34,MC5&lt;&gt;""),AND(MD5&gt;=MG$30,MD5&lt;&gt;"",MF5&gt;=MG$34,MF5&lt;&gt;""),AND(NB5&gt;=NO$30,NB5&lt;&gt;"",ND5&gt;=NO$34,ND5&lt;&gt;""),AND(NE5&gt;=NO$30,NE5&lt;&gt;"",NG5&gt;=NO$34,NG5&lt;&gt;""),AND(NI5&gt;=NO$30,NI5&lt;&gt;"",NK5&gt;=NO$34,NK5&lt;&gt;""),AND(NL5&gt;=NO$30,NL5&lt;&gt;"",NN5&gt;=NO$34,NN5&lt;&gt;""),AND(OJ5&gt;=OW$30,OJ5&lt;&gt;"",OL5&gt;=OW$34,OL5&lt;&gt;""),AND(OM5&gt;=OW$30,OM5&lt;&gt;"",OO5&gt;=OW$34,OO5&lt;&gt;""),AND(OQ5&gt;=OW$30,OQ5&lt;&gt;"",OS5&gt;=OW$34,OS5&lt;&gt;""),AND(OT5&gt;=OW$30,OT5&lt;&gt;"",OV5&gt;=OW$34,OV5&lt;&gt;""),AND(PR5&gt;=QE$30,PR5&lt;&gt;"",PT5&gt;=QE$34,PT5&lt;&gt;""),AND(PU5&gt;=QE$30,PU5&lt;&gt;"",PW5&gt;=QE$34,PW5&lt;&gt;""),AND(PY5&gt;=QE$30,PY5&lt;&gt;"",QA5&gt;=QE$34,QA5&lt;&gt;""),AND(QB5&gt;=QE$30,QB5&lt;&gt;"",QD5&gt;=QE$34,QD5&lt;&gt;""),AND(QZ5&gt;=RM$30,QZ5&lt;&gt;"",RB5&gt;=RM$34,RB5&lt;&gt;""),AND(RC5&gt;=RM$30,RC5&lt;&gt;"",RE5&gt;=RM$34,RE5&lt;&gt;""),AND(RG5&gt;=RM$30,RG5&lt;&gt;"",RI5&gt;=RM$34,RI5&lt;&gt;""),AND(RJ5&gt;=RM$30,RJ5&lt;&gt;"",RL5&gt;=RM$34,RL5&lt;&gt;""),AND(SH5&gt;=SU$30,SH5&lt;&gt;"",SJ5&gt;=SU$34,SJ5&lt;&gt;""),AND(SK5&gt;=SU$30,SK5&lt;&gt;"",SM5&gt;=SU$34,SM5&lt;&gt;""),AND(SO5&gt;=SU$30,SO5&lt;&gt;"",SQ5&gt;=SU$34,SQ5&lt;&gt;""),AND(SR5&gt;=SU$30,SR5&lt;&gt;"",ST5&gt;=SU$34,ST5&lt;&gt;"")),"Excellence",IF(K5="P","Worlds Team",IF(H5="P","National Team","")))))</f>
        <v>National Team</v>
      </c>
      <c r="K5" s="3" t="str">
        <f>IF(OR(AND(AO5&gt;=AY$29,AO5&lt;&gt;"",AQ5&gt;=AY$33,AQ5&lt;&gt;"",AN5=""),AND(AR5&gt;=AY$29,AR5&lt;&gt;"",AT5&gt;=AY$33,AT5&lt;&gt;"",AN5=""),AND(AV5&gt;=AY$29,AV5&lt;&gt;"",AX5&gt;=AY$33,AX5&lt;&gt;"",AN5=""),AND(BP5&gt;=BZ$29,BP5&lt;&gt;"",BR5&gt;=BZ$33,BR5&lt;&gt;"",BO5=""),AND(BS5&gt;=BZ$29,BS5&lt;&gt;"",BU5&gt;=BZ$33,BU5&lt;&gt;"",BO5=""),AND(BW5&gt;=BZ$29,BW5&lt;&gt;"",BY5&gt;=BZ$33,BY5&lt;&gt;"",BO5=""),AND(CQ5&gt;=DA$29,CQ5&lt;&gt;"",CS5&gt;=DA$33,CS5&lt;&gt;"",CP5=""),AND(CT5&gt;=DA$29,CT5&lt;&gt;"",CV5&gt;=DA$33,CV5&lt;&gt;"",CP5=""),AND(CX5&gt;=DA$29,CX5&lt;&gt;"",CZ5&gt;=DA$33,CZ5&lt;&gt;"",CP5=""),AND(DX5&gt;=EK$29,DX5&lt;&gt;"",DZ5&gt;=EK$33,DZ5&lt;&gt;""),AND(EA5&gt;=EK$29,EA5&lt;&gt;"",EC5&gt;=EK$33,EC5&lt;&gt;""),AND(EE5&gt;=EK$29,EE5&lt;&gt;"",EG5&gt;=EK$33,EG5&lt;&gt;""),AND(EH5&gt;=EK$29,EH5&lt;&gt;"",EJ5&gt;=EK$33,EJ5&lt;&gt;""),AND(FF5&gt;=FS$29,FF5&lt;&gt;"",FH5&gt;=FS$33,FH5&lt;&gt;""),AND(FI5&gt;=FS$29,FI5&lt;&gt;"",FK5&gt;=FS$33,FK5&lt;&gt;""),AND(FM5&gt;=FS$29,FM5&lt;&gt;"",FO5&gt;=FS$33,FO5&lt;&gt;""),AND(FP5&gt;=FS$29,FP5&lt;&gt;"",FR5&gt;=FS$33,FR5&lt;&gt;""),AND(GN5&gt;=HA$29,GN5&lt;&gt;"",GP5&gt;=HA$33,GP5&lt;&gt;""),AND(GQ5&gt;=HA$29,GQ5&lt;&gt;"",GS5&gt;=HA$33,GS5&lt;&gt;""),AND(GU5&gt;=HA$29,GU5&lt;&gt;"",GW5&gt;=HA$33,GW5&lt;&gt;""),AND(GX5&gt;=HA$29,GX5&lt;&gt;"",GZ5&gt;=HA$33,GZ5&lt;&gt;""),AND(HV5&gt;=II$29,HV5&lt;&gt;"",HX5&gt;=II$33,HX5&lt;&gt;""),AND(HY5&gt;=II$29,HY5&lt;&gt;"",IA5&gt;=II$33,IA5&lt;&gt;""),AND(IC5&gt;=II$29,IC5&lt;&gt;"",IE5&gt;=II$33,IE5&lt;&gt;""),AND(IF5&gt;=II$29,IF5&lt;&gt;"",IH5&gt;=II$33,IH5&lt;&gt;""),AND(JD5&gt;=JQ$29,JD5&lt;&gt;"",JF5&gt;=JQ$33,JF5&lt;&gt;""),AND(JG5&gt;=JQ$29,JG5&lt;&gt;"",JI5&gt;=JQ$33,JI5&lt;&gt;""),AND(JK5&gt;=JQ$29,JK5&lt;&gt;"",JM5&gt;=JQ$33,JM5&lt;&gt;""),AND(JN5&gt;=JQ$29,JN5&lt;&gt;"",JP5&gt;=JQ$33,JP5&lt;&gt;""),AND(KL5&gt;=KY$29,KL5&lt;&gt;"",KN5&gt;=KY$33,KN5&lt;&gt;""),AND(KO5&gt;=KY$29,KO5&lt;&gt;"",KQ5&gt;=KY$33,KQ5&lt;&gt;""),AND(KS5&gt;=KY$29,KS5&lt;&gt;"",KU5&gt;=KY$33,KU5&lt;&gt;""),AND(KV5&gt;=KY$29,KV5&lt;&gt;"",KX5&gt;=KY$33,KX5&lt;&gt;""),AND(LT5&gt;=MG$29,LT5&lt;&gt;"",LV5&gt;=MG$33,LV5&lt;&gt;""),AND(LW5&gt;=MG$29,LW5&lt;&gt;"",LY5&gt;=MG$33,LY5&lt;&gt;""),AND(MA5&gt;=MG$29,MA5&lt;&gt;"",MC5&gt;=MG$33,MC5&lt;&gt;""),AND(MD5&gt;=MG$29,MD5&lt;&gt;"",MF5&gt;=MG$33,MF5&lt;&gt;""),AND(NB5&gt;=NO$29,NB5&lt;&gt;"",ND5&gt;=NO$33,ND5&lt;&gt;""),AND(NE5&gt;=NO$29,NE5&lt;&gt;"",NG5&gt;=NO$33,NG5&lt;&gt;""),AND(NI5&gt;=NO$29,NI5&lt;&gt;"",NK5&gt;=NO$33,NK5&lt;&gt;""),AND(NL5&gt;=NO$29,NL5&lt;&gt;"",NN5&gt;=NO$33,NN5&lt;&gt;""),AND(OJ5&gt;=OW$29,OJ5&lt;&gt;"",OL5&gt;=OW$33,OL5&lt;&gt;""),AND(OM5&gt;=OW$29,OM5&lt;&gt;"",OO5&gt;=OW$33,OO5&lt;&gt;""),AND(OQ5&gt;=OW$29,OQ5&lt;&gt;"",OS5&gt;=OW$33,OS5&lt;&gt;""),AND(OT5&gt;=OW$29,OT5&lt;&gt;"",OV5&gt;=OW$33,OV5&lt;&gt;""),AND(PR5&gt;=QE$29,PR5&lt;&gt;"",PT5&gt;=QE$33,PT5&lt;&gt;""),AND(PU5&gt;=QE$29,PU5&lt;&gt;"",PW5&gt;=QE$33,PW5&lt;&gt;""),AND(PY5&gt;=QE$29,PY5&lt;&gt;"",QA5&gt;=QE$33,QA5&lt;&gt;""),AND(QB5&gt;=QE$29,QB5&lt;&gt;"",QD5&gt;=QE$33,QD5&lt;&gt;""),AND(QZ5&gt;=RM$29,QZ5&lt;&gt;"",RB5&gt;=RM$33,RB5&lt;&gt;""),AND(RC5&gt;=RM$29,RC5&lt;&gt;"",RE5&gt;=RM$33,RE5&lt;&gt;""),AND(RG5&gt;=RM$29,RG5&lt;&gt;"",RI5&gt;=RM$33,RI5&lt;&gt;""),AND(RJ5&gt;=RM$29,RJ5&lt;&gt;"",RL5&gt;=RM$33,RL5&lt;&gt;""),AND(SH5&gt;=SU$29,SH5&lt;&gt;"",SJ5&gt;=SU$33,SJ5&lt;&gt;""),AND(SK5&gt;=SU$29,SK5&lt;&gt;"",SM5&gt;=SU$33,SM5&lt;&gt;""),AND(SO5&gt;=SU$29,SO5&lt;&gt;"",SQ5&gt;=SU$33,SQ5&lt;&gt;""),AND(SR5&gt;=SU$29,SR5&lt;&gt;"",ST5&gt;=SU$33,ST5&lt;&gt;"")),"P","")</f>
        <v/>
      </c>
      <c r="L5" s="8">
        <f>IF(COUNT(AQ5,AT5,BR5,BU5,CS5,CV5)&gt;0,LARGE((AQ5,AT5,BR5,BU5,CS5,CV5),1),0)</f>
        <v>56.019999999999996</v>
      </c>
      <c r="M5" s="8" t="str">
        <f>IF(L5="","",IF(OR(L5=CS5,L5=CV5),$CA$1,IF(OR(L5=BR5,L5=BU5),$AZ$1,IF(OR(L5=AQ5,L5=AT5),$Y$1,""))))</f>
        <v>2025 Nationals</v>
      </c>
      <c r="N5" s="8">
        <f>IF(COUNT(AQ5,AT5,BR5,BU5,CS5,CV5)&gt;1,LARGE((AQ5,AT5,BR5,BU5,CS5,CV5),2),0)</f>
        <v>55.410000000000004</v>
      </c>
      <c r="O5" s="8" t="str">
        <f>IF(N5="","",IF(OR(N5=CS5,N5=CV5),$CA$1,IF(OR(N5=BR5,N5=BU5),$AZ$1,IF(OR(N5=AQ5,N5=AT5),$Y$1,""))))</f>
        <v>2025 Elite Canada</v>
      </c>
      <c r="P5" s="8">
        <f>IF(COUNT(AQ5,AT5,BR5,BU5,CS5,CV5)&gt;2,MAX(AX5,BY5,CZ5,LARGE((AQ5,AT5,BR5,BU5,CS5,CV5),3)),IF(MAX(AX5,BY5,CZ5)&gt;0,MAX(AX5,BY5,CZ5),0))</f>
        <v>44.97</v>
      </c>
      <c r="Q5" s="8" t="str">
        <f>IF(P5="","",IF(P5=CZ5,$CA$1,IF(P5=BY5,$AZ$1,IF(P5=AX5,$Y$1,IF(OR(P5=CS5,P5=CV5,P5=CZ5),$CA$1,IF(OR(P5=BR5,P5=BU5,P5=BY5),$AZ$1,IF(OR(P5=AQ5,P5=AT5,P5=AX5),$Y$1,"")))))))</f>
        <v>2025 Nationals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15.5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2025 Nationals</v>
      </c>
      <c r="T5" s="8">
        <f>IF(MAX(IF(AO5&gt;=$AY$28,AP5,0),IF(AR5&gt;=$AY$28,AS5,0),IF(AV5&gt;=$AY$28,AW5,0),IF(BP5&gt;=$BZ$28,BQ5,0),IF(BS5&gt;=$BZ$28,BT5,0),IF(BW5&gt;=$BZ$28,BX5,0),IF(CQ5&gt;=$DA$28,CR5,0),IF(CT5&gt;=$DA$28,CU5,0),IF(CX5&gt;=$DA$28,CY5,0),IF(DX5&gt;=$EK$28,DY5,0),IF(EA5&gt;=$EK$28,EB5,0),IF(EE5&gt;=$EK$28,EF5,0),IF(EH5&gt;=$EK$28,EI5,0),IF(FF5&gt;=$FS$28,FG5,0),IF(FI5&gt;=$FS$28,FJ5,0),IF(FM5&gt;=$FS$28,FN5,0),IF(FP5&gt;=$FS$28,FQ5,0),IF(GN5&gt;=$HA$28,GO5,0),IF(GQ5&gt;=$HA$28,GR5,0),IF(GU5&gt;=$HA$28,GV5,0),IF(GX5&gt;=$HA$28,GY5,0),IF(HV5&gt;=$II$28,HW5,0),IF(HY5&gt;=$II$28,HZ5,0),IF(IC5&gt;=$II$28,ID5,0),IF(IF5&gt;=$II$28,IG5,0),IF(JD5&gt;=$JQ$28,JE5,0),IF(JG5&gt;=$JQ$28,JH5,0),IF(JK5&gt;=$JQ$28,JL5,0),IF(JN5&gt;=$JQ$28,JO5,0),IF(KL5&gt;=$KY$28,KM5,0),IF(KO5&gt;=$KY$28,KP5,0),IF(KS5&gt;=$KY$28,KT5,0),IF(KV5&gt;=$KY$28,KW5,0),IF(LT5&gt;=$MG$28,LU5,0),IF(LW5&gt;=$MG$28,LX5,0),IF(MA5&gt;=$MG$28,MB5,0),IF(MD5&gt;=$MG$28,ME5,0),IF(NB5&gt;=$NO$28,NC5,0),IF(NE5&gt;=$NO$28,NF5,0),IF(NI5&gt;=$NO$28,NJ5,0),IF(NL5&gt;=$NO$28,NM5,0),IF(OJ5&gt;=$OW$28,OK5,0),IF(OM5&gt;=$OW$28,ON5,0),IF(OQ5&gt;=$OW$28,OR5,0),IF(OT5&gt;=$OW$28,OU5,0),IF(PR5&gt;=$QE$28,PS5,0),IF(PU5&gt;=$QE$28,PV5,0),IF(PY5&gt;=$QE$28,PZ5,0),IF(QB5&gt;=$QE$28,QC5,0),IF(QZ5&gt;=$RM$28,RA5,0),IF(RC5&gt;=$RM$28,RD5,0),IF(RG5&gt;=$RM$28,RH5,0),IF(RJ5&gt;=$RM$28,RK5,0),IF(SH5&gt;=$SU$28,SI5,0),IF(SK5&gt;=$SU$28,SL5,0),IF(SO5&gt;=$SU$28,SP5,0),IF(SR5&gt;=$SU$28,SS5,0))&gt;0,MAX(IF(AO5&gt;=$AY$28,AP5,0),IF(AR5&gt;=$AY$28,AS5,0),IF(AV5&gt;=$AY$28,AW5,0),IF(BP5&gt;=$BZ$28,BQ5,0),IF(BS5&gt;=$BZ$28,BT5,0),IF(BW5&gt;=$BZ$28,BX5,0),IF(CQ5&gt;=$DA$28,CR5,0),IF(CT5&gt;=$DA$28,CU5,0),IF(CX5&gt;=$DA$28,CY5,0),IF(DX5&gt;=$EK$28,DY5,0),IF(EA5&gt;=$EK$28,EB5,0),IF(EE5&gt;=$EK$28,EF5,0),IF(EH5&gt;=$EK$28,EI5,0),IF(FF5&gt;=$FS$28,FG5,0),IF(FI5&gt;=$FS$28,FJ5,0),IF(FM5&gt;=$FS$28,FN5,0),IF(FP5&gt;=$FS$28,FQ5,0),IF(GN5&gt;=$HA$28,GO5,0),IF(GQ5&gt;=$HA$28,GR5,0),IF(GU5&gt;=$HA$28,GV5,0),IF(GX5&gt;=$HA$28,GY5,0),IF(HV5&gt;=$II$28,HW5,0),IF(HY5&gt;=$II$28,HZ5,0),IF(IC5&gt;=$II$28,ID5,0),IF(IF5&gt;=$II$28,IG5,0),IF(JD5&gt;=$JQ$28,JE5,0),IF(JG5&gt;=$JQ$28,JH5,0),IF(JK5&gt;=$JQ$28,JL5,0),IF(JN5&gt;=$JQ$28,JO5,0),IF(KL5&gt;=$KY$28,KM5,0),IF(KO5&gt;=$KY$28,KP5,0),IF(KS5&gt;=$KY$28,KT5,0),IF(KV5&gt;=$KY$28,KW5,0),IF(LT5&gt;=$MG$28,LU5,0),IF(LW5&gt;=$MG$28,LX5,0),IF(MA5&gt;=$MG$28,MB5,0),IF(MD5&gt;=$MG$28,ME5,0),IF(NB5&gt;=$NO$28,NC5,0),IF(NE5&gt;=$NO$28,NF5,0),IF(NI5&gt;=$NO$28,NJ5,0),IF(NL5&gt;=$NO$28,NM5,0),IF(OJ5&gt;=$OW$28,OK5,0),IF(OM5&gt;=$OW$28,ON5,0),IF(OQ5&gt;=$OW$28,OR5,0),IF(OT5&gt;=$OW$28,OU5,0),IF(PR5&gt;=$QE$28,PS5,0),IF(PU5&gt;=$QE$28,PV5,0),IF(PY5&gt;=$QE$28,PZ5,0),IF(QB5&gt;=$QE$28,QC5,0),IF(QZ5&gt;=$RM$28,RA5,0),IF(RC5&gt;=$RM$28,RD5,0),IF(RG5&gt;=$RM$28,RH5,0),IF(RJ5&gt;=$RM$28,RK5,0),IF(SH5&gt;=$SU$28,SI5,0),IF(SK5&gt;=$SU$28,SL5,0),IF(SO5&gt;=$SU$28,SP5,0),IF(SR5&gt;=$SU$28,SS5,0)),0)</f>
        <v>16.68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2025 Coimbra Gym Fest (July 6)</v>
      </c>
      <c r="V5" s="8">
        <f>IF(MAX(DB5,DC5)&gt;0,MAX(DB5,DC5),"")</f>
        <v>11.110000000000007</v>
      </c>
      <c r="W5" s="11" t="str">
        <f>IF(V5="","",IF(V5=DB5,"("&amp;DB$2&amp;")",IF(V5=DC5,"("&amp;DC$2&amp;")")))</f>
        <v>(Optional)</v>
      </c>
      <c r="X5" s="8" t="str">
        <f>IF(V5="","",IF(V5=DB5,IF(V5+IF(P5="",0,P5)=SM5,$RN$1,IF(V5+IF(P5="",0,P5)=RE5,$QF$1,IF(V5+IF(P5="",0,P5)=PW5,$OX$1,IF(V5+IF(P5="",0,P5)=OO5,$NP$1,IF(V5+IF(P5="",0,P5)=NG5,$MH$1,IF(V5+IF(P5="",0,P5)=LY5,$KZ$1,IF(V5+IF(P5="",0,P5)=KQ5,$JR$1,IF(V5+IF(P5="",0,P5)=JI5,$IJ$1,IF(V5+IF(P5="",0,P5)=IA5,$HB$1,IF(V5+IF(P5="",0,P5)=GS5,$FT$1,IF(V5+IF(P5="",0,P5)=FK5,$EL$1,IF(V5+IF(P5="",0,P5)=EC5,$DD$1,IF(V5+IF(P5="",0,P5)=SJ5,$RN$1,IF(V5+IF(P5="",0,P5)=RB5,$QF$1,IF(V5+IF(P5="",0,P5)=PT5,$OX$1,IF(V5+IF(P5="",0,P5)=OL5,$NP$1,IF(V5+IF(P5="",0,P5)=ND5,$MH$1,IF(V5+IF(P5="",0,P5)=LV5,$KZ$1,IF(V5+IF(P5="",0,P5)=KN5,$JR$1,IF(V5+IF(P5="",0,P5)=JF5,$IJ$1,IF(V5+IF(P5="",0,P5)=HX5,$HB$1,IF(V5+IF(P5="",0,P5)=GP5,$FT$1,IF(V5+IF(P5="",0,P5)=FH5,$EL$1,IF(V5+IF(P5="",0,P5)=DZ5,$DD$1,IF(V5+IF(N5="",0,N5)=SM5,$RN$1,IF(V5+IF(N5="",0,N5)=RE5,$QF$1,IF(V5+IF(N5="",0,N5)=PW5,$OX$1,IF(V5+IF(N5="",0,N5)=OO5,$NP$1,IF(V5+IF(N5="",0,N5)=NG5,$MH$1,IF(V5+IF(N5="",0,N5)=LY5,$KZ$1,IF(V5+IF(N5="",0,N5)=KQ5,$JR$1,IF(V5+IF(N5="",0,N5)=JI5,$IJ$1,IF(V5+IF(N5="",0,N5)=IA5,$HB$1,IF(V5+IF(N5="",0,N5)=GS5,$FT$1,IF(V5+IF(N5="",0,N5)=FK5,$EL$1,IF(V5+IF(N5="",0,N5)=EC5,$DD$1,IF(V5+IF(N5="",0,N5)=SJ5,$RN$1,IF(V5+IF(N5="",0,N5)=RB5,$QF$1,IF(V5+IF(N5="",0,N5)=PT5,$OX$1,IF(V5+IF(N5="",0,N5)=OL5,$NP$1,IF(V5+IF(N5="",0,N5)=ND5,$MH$1,IF(V5+IF(N5="",0,N5)=LV5,$KZ$1,IF(V5+IF(N5="",0,N5)=KN5,$JR$1,IF(V5+IF(N5="",0,N5)=JF5,$IJ$1,IF(V5+IF(N5="",0,N5)=HX5,$HB$1,IF(V5+IF(N5="",0,N5)=GP5,$FT$1,IF(V5+IF(N5="",0,N5)=FH5,$EL$1,IF(V5+IF(N5="",0,N5)=DZ5,$DD$1))))))))))))))))))))))))))))))))))))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2025 Coimbra Gym Fest (July 6)</v>
      </c>
      <c r="Y5" s="22">
        <v>16</v>
      </c>
      <c r="Z5" s="22">
        <v>9.3000000000000007</v>
      </c>
      <c r="AA5" s="22">
        <v>14.4</v>
      </c>
      <c r="AB5" s="22">
        <v>15.81</v>
      </c>
      <c r="AC5" s="22">
        <v>0.1</v>
      </c>
      <c r="AD5" s="22">
        <v>1.6</v>
      </c>
      <c r="AE5" s="22">
        <v>1</v>
      </c>
      <c r="AF5" s="22">
        <v>2</v>
      </c>
      <c r="AG5" s="22">
        <v>1.67</v>
      </c>
      <c r="AH5" s="22">
        <v>0</v>
      </c>
      <c r="AI5" s="22">
        <v>7.3</v>
      </c>
      <c r="AJ5" s="22">
        <v>4.4000000000000004</v>
      </c>
      <c r="AK5" s="22">
        <v>7.6</v>
      </c>
      <c r="AL5" s="22">
        <v>7.8</v>
      </c>
      <c r="AM5" s="22">
        <v>0</v>
      </c>
      <c r="AN5" s="27"/>
      <c r="AO5" s="38">
        <f>IF(AA5&gt;0,AA5,"")</f>
        <v>14.4</v>
      </c>
      <c r="AP5" s="38">
        <f>IF(AB5&gt;0,AB5,"")</f>
        <v>15.81</v>
      </c>
      <c r="AQ5" s="40">
        <f>IF(SUM(Y5:AB5)-AC5&gt;0,SUM(Y5:AB5)-AC5,"")</f>
        <v>55.410000000000004</v>
      </c>
      <c r="AR5" s="40">
        <f>IF(AF5&gt;0,AF5,"")</f>
        <v>2</v>
      </c>
      <c r="AS5" s="40">
        <f>IF(AG5&gt;0,AG5,"")</f>
        <v>1.67</v>
      </c>
      <c r="AT5" s="40">
        <f>IF(SUM(AD5:AG5)-AH5&gt;0,SUM(AD5:AG5)-AH5,"")</f>
        <v>6.27</v>
      </c>
      <c r="AU5" s="40">
        <f>IF(AQ5="","",MAX(AQ5,AT5))</f>
        <v>55.410000000000004</v>
      </c>
      <c r="AV5" s="40">
        <f>IF(AK5&gt;0,AK5,"")</f>
        <v>7.6</v>
      </c>
      <c r="AW5" s="40">
        <f>IF(AL5&gt;0,AL5,"")</f>
        <v>7.8</v>
      </c>
      <c r="AX5" s="40">
        <f>IF(SUM(AI5:AL5)-AM5&gt;0,SUM(AI5:AL5)-AM5,"")</f>
        <v>27.099999999999998</v>
      </c>
      <c r="AY5" s="40">
        <f>IF(SUM(AU5,AX5)&gt;0,SUM(AU5,AX5),"")</f>
        <v>82.51</v>
      </c>
      <c r="AZ5" s="26">
        <v>12.1</v>
      </c>
      <c r="BA5" s="26">
        <v>7.2</v>
      </c>
      <c r="BB5" s="26">
        <v>12.3</v>
      </c>
      <c r="BC5" s="26">
        <v>13.37</v>
      </c>
      <c r="BD5" s="26">
        <v>0</v>
      </c>
      <c r="BE5" s="26">
        <v>14.9</v>
      </c>
      <c r="BF5" s="26">
        <v>9.1</v>
      </c>
      <c r="BG5" s="26">
        <v>15.5</v>
      </c>
      <c r="BH5" s="26">
        <v>16.52</v>
      </c>
      <c r="BI5" s="26">
        <v>0</v>
      </c>
      <c r="BJ5" s="26">
        <v>3.5</v>
      </c>
      <c r="BK5" s="26">
        <v>1.8</v>
      </c>
      <c r="BL5" s="26">
        <v>3.5</v>
      </c>
      <c r="BM5" s="26">
        <v>3.55</v>
      </c>
      <c r="BN5" s="26">
        <v>0</v>
      </c>
      <c r="BO5" s="28"/>
      <c r="BP5" s="39">
        <f>IF(BB5&gt;0,BB5,"")</f>
        <v>12.3</v>
      </c>
      <c r="BQ5" s="39">
        <f>IF(BC5&gt;0,BC5,"")</f>
        <v>13.37</v>
      </c>
      <c r="BR5" s="11">
        <f>IF(SUM(AZ5:BC5)-BD5&gt;0,SUM(AZ5:BC5)-BD5,"")</f>
        <v>44.97</v>
      </c>
      <c r="BS5" s="11">
        <f>IF(BG5&gt;0,BG5,"")</f>
        <v>15.5</v>
      </c>
      <c r="BT5" s="11">
        <f>IF(BH5&gt;0,BH5,"")</f>
        <v>16.52</v>
      </c>
      <c r="BU5" s="11">
        <f>IF(SUM(BE5:BH5)-BI5&gt;0,SUM(BE5:BH5)-BI5,"")</f>
        <v>56.019999999999996</v>
      </c>
      <c r="BV5" s="11">
        <f>IF(BR5="","",MAX(BR5,BU5))</f>
        <v>56.019999999999996</v>
      </c>
      <c r="BW5" s="11">
        <f>IF(BL5&gt;0,BL5,"")</f>
        <v>3.5</v>
      </c>
      <c r="BX5" s="11">
        <f>IF(BM5&gt;0,BM5,"")</f>
        <v>3.55</v>
      </c>
      <c r="BY5" s="11">
        <f>IF(SUM(BJ5:BM5)-BN5&gt;0,SUM(BJ5:BM5)-BN5,"")</f>
        <v>12.350000000000001</v>
      </c>
      <c r="BZ5" s="11">
        <f>IF(SUM(BV5,BY5)&gt;0,SUM(BV5,BY5),"")</f>
        <v>68.37</v>
      </c>
      <c r="CA5" s="22">
        <v>7.2</v>
      </c>
      <c r="CB5" s="22">
        <v>4</v>
      </c>
      <c r="CC5" s="22">
        <v>8</v>
      </c>
      <c r="CD5" s="22">
        <v>8.42</v>
      </c>
      <c r="CE5" s="22">
        <v>0</v>
      </c>
      <c r="CF5" s="22">
        <v>8.1999999999999993</v>
      </c>
      <c r="CG5" s="22">
        <v>4.5999999999999996</v>
      </c>
      <c r="CH5" s="22">
        <v>8.4</v>
      </c>
      <c r="CI5" s="22">
        <v>8.77</v>
      </c>
      <c r="CJ5" s="22">
        <v>0</v>
      </c>
      <c r="CK5" s="22"/>
      <c r="CL5" s="22"/>
      <c r="CM5" s="22"/>
      <c r="CN5" s="22"/>
      <c r="CO5" s="22"/>
      <c r="CP5" s="27"/>
      <c r="CQ5" s="38">
        <f>IF(CC5&gt;0,CC5,"")</f>
        <v>8</v>
      </c>
      <c r="CR5" s="38">
        <f>IF(CD5&gt;0,CD5,"")</f>
        <v>8.42</v>
      </c>
      <c r="CS5" s="40">
        <f>IF(SUM(CA5:CD5)-CE5&gt;0,SUM(CA5:CD5)-CE5,"")</f>
        <v>27.619999999999997</v>
      </c>
      <c r="CT5" s="40">
        <f>IF(CH5&gt;0,CH5,"")</f>
        <v>8.4</v>
      </c>
      <c r="CU5" s="40">
        <f>IF(CI5&gt;0,CI5,"")</f>
        <v>8.77</v>
      </c>
      <c r="CV5" s="40">
        <f>IF(SUM(CF5:CI5)-CJ5&gt;0,SUM(CF5:CI5)-CJ5,"")</f>
        <v>29.97</v>
      </c>
      <c r="CW5" s="40">
        <f>IF(CS5="","",MAX(CS5,CV5))</f>
        <v>29.97</v>
      </c>
      <c r="CX5" s="40" t="str">
        <f>IF(CM5&gt;0,CM5,"")</f>
        <v/>
      </c>
      <c r="CY5" s="40" t="str">
        <f>IF(CN5&gt;0,CN5,"")</f>
        <v/>
      </c>
      <c r="CZ5" s="40" t="str">
        <f>IF(SUM(CK5:CN5)-CO5&gt;0,SUM(CK5:CN5)-CO5,"")</f>
        <v/>
      </c>
      <c r="DA5" s="40">
        <f>IF(SUM(CW5,CZ5)&gt;0,SUM(CW5,CZ5),"")</f>
        <v>29.97</v>
      </c>
      <c r="DB5" s="50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>11.110000000000007</v>
      </c>
      <c r="DC5" s="50">
        <f>IF(MAX(EG5,EJ5,FO5,FR5,GW5,GZ5,IE5,IH5,JM5,JP5,KU5,KX5,MC5,MF5,NK5,NN5,OS5,OV5,QA5,QD5,RI5,RL5,SQ5,ST5)-IF(P5="",0,P5)&gt;0.001,MAX(EG5,EJ5,FO5,FR5,GW5,GZ5,IE5,IH5,JM5,JP5,KU5,KX5,MC5,MF5,NK5,NN5,OS5,OV5,QA5,QD5,RI5,RL5,SQ5,ST5)-IF(P5="",0,P5),"")</f>
        <v>10.340000000000003</v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>
        <v>14.8</v>
      </c>
      <c r="FU5" s="17">
        <v>9.3000000000000007</v>
      </c>
      <c r="FV5" s="17">
        <v>15.3</v>
      </c>
      <c r="FW5" s="17">
        <v>16.68</v>
      </c>
      <c r="FX5" s="17">
        <v>0</v>
      </c>
      <c r="FY5" s="17">
        <v>13.6</v>
      </c>
      <c r="FZ5" s="17">
        <v>9.3000000000000007</v>
      </c>
      <c r="GA5" s="17">
        <v>14.5</v>
      </c>
      <c r="GB5" s="17">
        <v>16.47</v>
      </c>
      <c r="GC5" s="17">
        <v>0</v>
      </c>
      <c r="GD5" s="17">
        <v>2.8</v>
      </c>
      <c r="GE5" s="17">
        <v>1.8</v>
      </c>
      <c r="GF5" s="17">
        <v>3.5</v>
      </c>
      <c r="GG5" s="17">
        <v>3.52</v>
      </c>
      <c r="GH5" s="17">
        <v>0</v>
      </c>
      <c r="GI5" s="17"/>
      <c r="GJ5" s="17"/>
      <c r="GK5" s="17"/>
      <c r="GL5" s="17"/>
      <c r="GM5" s="17"/>
      <c r="GN5" s="40">
        <f>IF(FV5&gt;0,FV5,"")</f>
        <v>15.3</v>
      </c>
      <c r="GO5" s="40">
        <f>IF(FW5&gt;0,FW5,"")</f>
        <v>16.68</v>
      </c>
      <c r="GP5" s="40">
        <f>IF(SUM(FT5:FW5)-FX5&gt;0,SUM(FT5:FW5)-FX5,"")</f>
        <v>56.080000000000005</v>
      </c>
      <c r="GQ5" s="40">
        <f>IF(GA5&gt;0,GA5,"")</f>
        <v>14.5</v>
      </c>
      <c r="GR5" s="40">
        <f>IF(GB5&gt;0,GB5,"")</f>
        <v>16.47</v>
      </c>
      <c r="GS5" s="40">
        <f>IF(SUM(FY5:GB5)-GC5&gt;0,SUM(FY5:GB5)-GC5,"")</f>
        <v>53.87</v>
      </c>
      <c r="GT5" s="40">
        <f>IF(MAX(GP5,GS5)&gt;0,MAX(GP5,GS5),"")</f>
        <v>56.080000000000005</v>
      </c>
      <c r="GU5" s="40">
        <f>IF(GF5&gt;0,GF5,"")</f>
        <v>3.5</v>
      </c>
      <c r="GV5" s="40">
        <f>IF(GG5&gt;0,GG5,"")</f>
        <v>3.52</v>
      </c>
      <c r="GW5" s="40">
        <f>IF(SUM(GD5:GG5)-GH5&gt;0,SUM(GD5:GG5)-GH5,"")</f>
        <v>11.62</v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>
        <f>IF(SUM(GT5,GW5,GZ5)&gt;0,SUM(GT5,GW5,GZ5),"")</f>
        <v>67.7</v>
      </c>
      <c r="HB5" s="18"/>
      <c r="HC5" s="18"/>
      <c r="HD5" s="18"/>
      <c r="HE5" s="18"/>
      <c r="HF5" s="18"/>
      <c r="HG5" s="18">
        <v>14.3</v>
      </c>
      <c r="HH5" s="18">
        <v>9.1</v>
      </c>
      <c r="HI5" s="18">
        <v>15.3</v>
      </c>
      <c r="HJ5" s="18">
        <v>16.239999999999998</v>
      </c>
      <c r="HK5" s="18">
        <v>0</v>
      </c>
      <c r="HL5" s="18"/>
      <c r="HM5" s="18"/>
      <c r="HN5" s="18"/>
      <c r="HO5" s="18"/>
      <c r="HP5" s="18"/>
      <c r="HQ5" s="18">
        <v>15.4</v>
      </c>
      <c r="HR5" s="18">
        <v>9.1999999999999993</v>
      </c>
      <c r="HS5" s="18">
        <v>14.4</v>
      </c>
      <c r="HT5" s="18">
        <v>16.309999999999999</v>
      </c>
      <c r="HU5" s="18">
        <v>0</v>
      </c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>
        <f>IF(HI5&gt;0,HI5,"")</f>
        <v>15.3</v>
      </c>
      <c r="HZ5" s="11">
        <f>IF(HJ5&gt;0,HJ5,"")</f>
        <v>16.239999999999998</v>
      </c>
      <c r="IA5" s="11">
        <f>IF(SUM(HG5:HJ5)-HK5&gt;0,SUM(HG5:HJ5)-HK5,"")</f>
        <v>54.94</v>
      </c>
      <c r="IB5" s="11">
        <f>IF(MAX(HX5,IA5)&gt;0,MAX(HX5,IA5),"")</f>
        <v>54.94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>
        <f>IF(HS5&gt;0,HS5,"")</f>
        <v>14.4</v>
      </c>
      <c r="IG5" s="11">
        <f>IF(HT5&gt;0,HT5,"")</f>
        <v>16.309999999999999</v>
      </c>
      <c r="IH5" s="11">
        <f>IF(SUM(HQ5:HT5)-HU5&gt;0,SUM(HQ5:HT5)-HU5,"")</f>
        <v>55.31</v>
      </c>
      <c r="II5" s="11">
        <f>IF(SUM(IB5,IE5,IH5)&gt;0,SUM(IB5,IE5,IH5),"")</f>
        <v>110.25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9.65</v>
      </c>
      <c r="SW5" s="22">
        <f>IF($CP5="P",CB5,(CB5+BA5)/2)</f>
        <v>5.6</v>
      </c>
      <c r="SX5" s="22">
        <f>IF($CP5="P",CC5,(CC5+BB5)/2)</f>
        <v>10.15</v>
      </c>
      <c r="SY5" s="22">
        <f>IF($CP5="P",CD5,(CD5+BC5)/2)</f>
        <v>10.895</v>
      </c>
      <c r="SZ5" s="22">
        <f>IF($CP5="P",CE5,(CE5+BD5)/2)</f>
        <v>0</v>
      </c>
      <c r="TA5" s="22">
        <f>IF($CP5="P",CF5,(CF5+BE5)/2)</f>
        <v>11.55</v>
      </c>
      <c r="TB5" s="22">
        <f>IF($CP5="P",CG5,(CG5+BF5)/2)</f>
        <v>6.85</v>
      </c>
      <c r="TC5" s="22">
        <f>IF($CP5="P",CH5,(CH5+BG5)/2)</f>
        <v>11.95</v>
      </c>
      <c r="TD5" s="22">
        <f>IF($CP5="P",CI5,(CI5+BH5)/2)</f>
        <v>12.645</v>
      </c>
      <c r="TE5" s="22">
        <f>IF($CP5="P",CJ5,(CJ5+BI5)/2)</f>
        <v>0</v>
      </c>
      <c r="TF5" s="22">
        <f>IF($CP5="P",CK5,(CK5+BJ5)/2)</f>
        <v>1.75</v>
      </c>
      <c r="TG5" s="22">
        <f>IF($CP5="P",CL5,(CL5+BK5)/2)</f>
        <v>0.9</v>
      </c>
      <c r="TH5" s="22">
        <f>IF($CP5="P",CM5,(CM5+BL5)/2)</f>
        <v>1.75</v>
      </c>
      <c r="TI5" s="22">
        <f>IF($CP5="P",CN5,(CN5+BM5)/2)</f>
        <v>1.7749999999999999</v>
      </c>
      <c r="TJ5" s="22">
        <f>IF($CP5="P",CO5,(CO5+BN5)/2)</f>
        <v>0</v>
      </c>
      <c r="TK5" s="27" t="s">
        <v>46</v>
      </c>
      <c r="TL5" s="40">
        <f>IF(SX5&gt;0,SX5,"")</f>
        <v>10.15</v>
      </c>
      <c r="TM5" s="40">
        <f>IF(SY5&gt;0,SY5,"")</f>
        <v>10.895</v>
      </c>
      <c r="TN5" s="40">
        <f>IF(SUM(SV5:SY5)-SZ5&gt;0,SUM(SV5:SY5)-SZ5,"")</f>
        <v>36.295000000000002</v>
      </c>
      <c r="TO5" s="40">
        <f>IF(TC5&gt;0,TC5,"")</f>
        <v>11.95</v>
      </c>
      <c r="TP5" s="40">
        <f>IF(TD5&gt;0,TD5,"")</f>
        <v>12.645</v>
      </c>
      <c r="TQ5" s="40">
        <f>IF(SUM(TA5:TD5)-TE5&gt;0,SUM(TA5:TD5)-TE5,"")</f>
        <v>42.994999999999997</v>
      </c>
      <c r="TR5" s="40">
        <f>IF(MAX(TN5,TQ5)&gt;0,MAX(TN5,TQ5),"")</f>
        <v>42.994999999999997</v>
      </c>
      <c r="TS5" s="40">
        <f>IF(TH5&gt;0,TH5,"")</f>
        <v>1.75</v>
      </c>
      <c r="TT5" s="40">
        <f>IF(TI5&gt;0,TI5,"")</f>
        <v>1.7749999999999999</v>
      </c>
      <c r="TU5" s="40">
        <f>IF(SUM(TF5:TI5)-TJ5&gt;0,SUM(TF5:TI5)-TJ5,"")</f>
        <v>6.1750000000000007</v>
      </c>
      <c r="TV5" s="40">
        <f>IF(SUM(TR5,TU5)&gt;0,SUM(TR5,TU5),"")</f>
        <v>49.17</v>
      </c>
    </row>
    <row r="6" spans="1:542" x14ac:dyDescent="0.2">
      <c r="A6" s="4" cm="1">
        <f t="array" ref="A6">IF(AND(J6&lt;&gt;"",J6&lt;&gt;"No DD"),SUMPRODUCT((J$4:J$26&lt;&gt;"")*(J$4:J$26&lt;&gt;"No DD")*(F$4:F$26&gt;F6))+1,IF(J6="No DD",SUMPRODUCT((J$4:J$26="No DD")*(F$4:F$26&gt;F6))+1+SUMPRODUCT((J$4:J$26&lt;&gt;"")*(J$4:J$26&lt;&gt;"No DD")),""))</f>
        <v>3</v>
      </c>
      <c r="B6" s="4" t="str" cm="1">
        <f t="array" ref="B6">IF(AND(J6&lt;&gt;"",J6&lt;&gt;"No DD",G6=""),SUMPRODUCT((J$4:J$26&lt;&gt;"")*(J$4:J$26&lt;&gt;"No DD")*(G$4:G$26="")*(F$4:F$26&gt;F6))+1,IF(J6="No DD",SUMPRODUCT((J$4:J$26="No DD")*(F$4:F$26&gt;F6)*(G$4:G$26=""))+1+SUMPRODUCT((J$4:J$26&lt;&gt;"")*(G$4:G$26="")*(J$4:J$26&lt;&gt;"No DD")),""))</f>
        <v/>
      </c>
      <c r="C6" s="5" t="s">
        <v>156</v>
      </c>
      <c r="D6" s="4" t="s">
        <v>6</v>
      </c>
      <c r="E6" s="4">
        <v>2008</v>
      </c>
      <c r="F6" s="9">
        <f>SUM(L6:V6)+SUM(L6:T6)*0.0000001+SUM(L6)*0.0000000000001</f>
        <v>199.26001992600558</v>
      </c>
      <c r="G6" s="64" t="s">
        <v>46</v>
      </c>
      <c r="H6" s="3" t="str">
        <f>IF(OR(AND(AO6&gt;=AY$28,AO6&lt;&gt;"",AQ6&gt;=AY$32,AQ6&lt;&gt;"",AN6=""),AND(AR6&gt;=AY$28,AR6&lt;&gt;"",AT6&gt;=AY$32,AT6&lt;&gt;"",AN6=""),AND(AV6&gt;=AY$28,AV6&lt;&gt;"",AX6&gt;=AY$32,AX6&lt;&gt;"",AN6=""),AND(BP6&gt;=BZ$28,BP6&lt;&gt;"",BR6&gt;=BZ$32,BR6&lt;&gt;"",BO6=""),AND(BS6&gt;=BZ$28,BS6&lt;&gt;"",BU6&gt;=BZ$32,BU6&lt;&gt;"",BO6=""),AND(BW6&gt;=BZ$28,BW6&lt;&gt;"",BY6&gt;=BZ$32,BY6&lt;&gt;"",BO6=""),AND(CQ6&gt;=DA$28,CQ6&lt;&gt;"",CS6&gt;=DA$32,CS6&lt;&gt;"",CP6=""),AND(CT6&gt;=DA$28,CT6&lt;&gt;"",CV6&gt;=DA$32,CV6&lt;&gt;"",CP6=""),AND(CX6&gt;=DA$28,CX6&lt;&gt;"",CZ6&gt;=DA$32,CZ6&lt;&gt;"",CP6=""),AND(DX6&gt;=EK$28,DX6&lt;&gt;"",DZ6&gt;=EK$32,DZ6&lt;&gt;""),AND(EA6&gt;=EK$28,EA6&lt;&gt;"",EC6&gt;=EK$32,EC6&lt;&gt;""),AND(EE6&gt;=EK$28,EE6&lt;&gt;"",EG6&gt;=EK$32,EG6&lt;&gt;""),AND(EH6&gt;=EK$28,EH6&lt;&gt;"",EJ6&gt;=EK$32,EJ6&lt;&gt;""),AND(FF6&gt;=FS$28,FF6&lt;&gt;"",FH6&gt;=FS$32,FH6&lt;&gt;""),AND(FI6&gt;=FS$28,FI6&lt;&gt;"",FK6&gt;=FS$32,FK6&lt;&gt;""),AND(FM6&gt;=FS$28,FM6&lt;&gt;"",FO6&gt;=FS$32,FO6&lt;&gt;""),AND(FP6&gt;=FS$28,FP6&lt;&gt;"",FR6&gt;=FS$32,FR6&lt;&gt;""),AND(GN6&gt;=HA$28,GN6&lt;&gt;"",GP6&gt;=HA$32,GP6&lt;&gt;""),AND(GQ6&gt;=HA$28,GQ6&lt;&gt;"",GS6&gt;=HA$32,GS6&lt;&gt;""),AND(GU6&gt;=HA$28,GU6&lt;&gt;"",GW6&gt;=HA$32,GW6&lt;&gt;""),AND(GX6&gt;=HA$28,GX6&lt;&gt;"",GZ6&gt;=HA$32,GZ6&lt;&gt;""),AND(HV6&gt;=II$28,HV6&lt;&gt;"",HX6&gt;=II$32,HX6&lt;&gt;""),AND(HY6&gt;=II$28,HY6&lt;&gt;"",IA6&gt;=II$32,IA6&lt;&gt;""),AND(IC6&gt;=II$28,IC6&lt;&gt;"",IE6&gt;=II$32,IE6&lt;&gt;""),AND(IF6&gt;=II$28,IF6&lt;&gt;"",IH6&gt;=II$32,IH6&lt;&gt;""),AND(JD6&gt;=JQ$28,JD6&lt;&gt;"",JF6&gt;=JQ$32,JF6&lt;&gt;""),AND(JG6&gt;=JQ$28,JG6&lt;&gt;"",JI6&gt;=JQ$32,JI6&lt;&gt;""),AND(JK6&gt;=JQ$28,JK6&lt;&gt;"",JM6&gt;=JQ$32,JM6&lt;&gt;""),AND(JN6&gt;=JQ$28,JN6&lt;&gt;"",JP6&gt;=JQ$32,JP6&lt;&gt;""),AND(KL6&gt;=KY$28,KL6&lt;&gt;"",KN6&gt;=KY$32,KN6&lt;&gt;""),AND(KO6&gt;=KY$28,KO6&lt;&gt;"",KQ6&gt;=KY$32,KQ6&lt;&gt;""),AND(KS6&gt;=KY$28,KS6&lt;&gt;"",KU6&gt;=KY$32,KU6&lt;&gt;""),AND(KV6&gt;=KY$28,KV6&lt;&gt;"",KX6&gt;=KY$32,KX6&lt;&gt;""),AND(LT6&gt;=MG$28,LT6&lt;&gt;"",LV6&gt;=MG$32,LV6&lt;&gt;""),AND(LW6&gt;=MG$28,LW6&lt;&gt;"",LY6&gt;=MG$32,LY6&lt;&gt;""),AND(MA6&gt;=MG$28,MA6&lt;&gt;"",MC6&gt;=MG$32,MC6&lt;&gt;""),AND(MD6&gt;=MG$28,MD6&lt;&gt;"",MF6&gt;=MG$32,MF6&lt;&gt;""),AND(NB6&gt;=NO$28,NB6&lt;&gt;"",ND6&gt;=NO$32,ND6&lt;&gt;""),AND(NE6&gt;=NO$28,NE6&lt;&gt;"",NG6&gt;=NO$32,NG6&lt;&gt;""),AND(NI6&gt;=NO$28,NI6&lt;&gt;"",NK6&gt;=NO$32,NK6&lt;&gt;""),AND(NL6&gt;=NO$28,NL6&lt;&gt;"",NN6&gt;=NO$32,NN6&lt;&gt;""),AND(OJ6&gt;=OW$28,OJ6&lt;&gt;"",OL6&gt;=OW$32,OL6&lt;&gt;""),AND(OM6&gt;=OW$28,OM6&lt;&gt;"",OO6&gt;=OW$32,OO6&lt;&gt;""),AND(OQ6&gt;=OW$28,OQ6&lt;&gt;"",OS6&gt;=OW$32,OS6&lt;&gt;""),AND(OT6&gt;=OW$28,OT6&lt;&gt;"",OV6&gt;=OW$32,OV6&lt;&gt;""),AND(PR6&gt;=QE$28,PR6&lt;&gt;"",PT6&gt;=QE$32,PT6&lt;&gt;""),AND(PU6&gt;=QE$28,PU6&lt;&gt;"",PW6&gt;=QE$32,PW6&lt;&gt;""),AND(PY6&gt;=QE$28,PY6&lt;&gt;"",QA6&gt;=QE$32,QA6&lt;&gt;""),AND(QB6&gt;=QE$28,QB6&lt;&gt;"",QD6&gt;=QE$32,QD6&lt;&gt;""),AND(QZ6&gt;=RM$28,QZ6&lt;&gt;"",RB6&gt;=RM$32,RB6&lt;&gt;""),AND(RC6&gt;=RM$28,RC6&lt;&gt;"",RE6&gt;=RM$32,RE6&lt;&gt;""),AND(RG6&gt;=RM$28,RG6&lt;&gt;"",RI6&gt;=RM$32,RI6&lt;&gt;""),AND(RJ6&gt;=RM$28,RJ6&lt;&gt;"",RL6&gt;=RM$32,RL6&lt;&gt;""),AND(SH6&gt;=SU$28,SH6&lt;&gt;"",SJ6&gt;=SU$32,SJ6&lt;&gt;""),AND(SK6&gt;=SU$28,SK6&lt;&gt;"",SM6&gt;=SU$32,SM6&lt;&gt;""),AND(SO6&gt;=SU$28,SO6&lt;&gt;"",SQ6&gt;=SU$32,SQ6&lt;&gt;""),AND(SR6&gt;=SU$28,SR6&lt;&gt;"",ST6&gt;=SU$32,ST6&lt;&gt;"")),"P","")</f>
        <v>P</v>
      </c>
      <c r="I6" s="3" t="str">
        <f>IF(OR(AND(AQ6&gt;=AY$32,AQ6&lt;&gt;"",AN6=""),AND(AT6&gt;=AY$32,AT6&lt;&gt;"",AN6=""),AND(AX6&gt;=AY$32,AX6&lt;&gt;"",AN6=""),AND(BR6&gt;=BZ$32,BR6&lt;&gt;"",BO6=""),AND(BU6&gt;=BZ$32,BU6&lt;&gt;"",BO6=""),AND(BY6&gt;=BZ$32,BY6&lt;&gt;"",BO6=""),AND(CS6&gt;=DA$32,CS6&lt;&gt;"",CP6=""),AND(CV6&gt;=DA$32,CV6&lt;&gt;"",CP6=""),AND(CZ6&gt;=DA$32,CZ6&lt;&gt;"",CP6=""),AND(DZ6&gt;=EK$32,DZ6&lt;&gt;""),AND(EC6&gt;=EK$32,EC6&lt;&gt;""),AND(EG6&gt;=EK$32,EG6&lt;&gt;""),AND(EJ6&gt;=EK$32,EJ6&lt;&gt;""),AND(FH6&gt;=FS$32,FH6&lt;&gt;""),AND(FK6&gt;=FS$32,FK6&lt;&gt;""),AND(FO6&gt;=FS$32,FO6&lt;&gt;""),AND(FR6&gt;=FS$32,FR6&lt;&gt;""),AND(GP6&gt;=HA$32,GP6&lt;&gt;""),AND(GS6&gt;=HA$32,GS6&lt;&gt;""),AND(GW6&gt;=HA$32,GW6&lt;&gt;""),AND(GZ6&gt;=HA$32,GZ6&lt;&gt;""),AND(HX6&gt;=II$32,HX6&lt;&gt;""),AND(IA6&gt;=II$32,IA6&lt;&gt;""),AND(IE6&gt;=II$32,IE6&lt;&gt;""),AND(IH6&gt;=II$32,IH6&lt;&gt;""),AND(JF6&gt;=JQ$32,JF6&lt;&gt;""),AND(JI6&gt;=JQ$32,JI6&lt;&gt;""),AND(JM6&gt;=JQ$32,JM6&lt;&gt;""),AND(JP6&gt;=JQ$32,JP6&lt;&gt;""),AND(KN6&gt;=KY$32,KN6&lt;&gt;""),AND(KQ6&gt;=KY$32,KQ6&lt;&gt;""),AND(KU6&gt;=KY$32,KU6&lt;&gt;""),AND(KX6&gt;=KY$32,KX6&lt;&gt;""),AND(LV6&gt;=MG$32,LV6&lt;&gt;""),AND(LY6&gt;=MG$32,LY6&lt;&gt;""),AND(MC6&gt;=MG$32,MC6&lt;&gt;""),AND(MF6&gt;=MG$32,MF6&lt;&gt;""),AND(ND6&gt;=NO$32,ND6&lt;&gt;""),AND(NG6&gt;=NO$32,NG6&lt;&gt;""),AND(NK6&gt;=NO$32,NK6&lt;&gt;""),AND(NN6&gt;=NO$32,NN6&lt;&gt;""),AND(OL6&gt;=OW$32,OL6&lt;&gt;""),AND(OO6&gt;=OW$32,OO6&lt;&gt;""),AND(OS6&gt;=OW$32,OS6&lt;&gt;""),AND(OV6&gt;=OW$32,OV6&lt;&gt;""),AND(PT6&gt;=QE$32,PT6&lt;&gt;""),AND(PW6&gt;=QE$32,PW6&lt;&gt;""),AND(QA6&gt;=QE$32,QA6&lt;&gt;""),AND(QD6&gt;=QE$32,QD6&lt;&gt;""),AND(RB6&gt;=RM$32,RB6&lt;&gt;""),AND(RE6&gt;=RM$32,RE6&lt;&gt;""),AND(RI6&gt;=RM$32,RI6&lt;&gt;""),AND(RL6&gt;=RM$32,RL6&lt;&gt;""),AND(SJ6&gt;=SU$32,SJ6&lt;&gt;""),AND(SM6&gt;=SU$32,SM6&lt;&gt;""),AND(SQ6&gt;=SU$32,SQ6&lt;&gt;""),AND(ST6&gt;=SU$32,ST6&lt;&gt;"")),"P","")</f>
        <v>P</v>
      </c>
      <c r="J6" s="36" t="str">
        <f>IF(AND(I6="P",H6=""),"No DD",IF(OR(AND(AO6&gt;=AY$31,AO6&lt;&gt;"",AQ6&gt;=AY$35,AQ6&lt;&gt;"",AN6=""),AND(AR6&gt;=AY$31,AR6&lt;&gt;"",AT6&gt;=AY$35,AT6&lt;&gt;"",AN6=""),AND(AV6&gt;=AY$31,AV6&lt;&gt;"",AX6&gt;=AY$35,AX6&lt;&gt;"",AN6=""),AND(BP6&gt;=BZ$31,BP6&lt;&gt;"",BR6&gt;=BZ$35,BR6&lt;&gt;"",BO6=""),AND(BS6&gt;=BZ$31,BS6&lt;&gt;"",BU6&gt;=BZ$35,BU6&lt;&gt;"",BO6=""),AND(BW6&gt;=BZ$31,BW6&lt;&gt;"",BY6&gt;=BZ$35,BY6&lt;&gt;"",BO6=""),AND(CQ6&gt;=DA$31,CQ6&lt;&gt;"",CS6&gt;=DA$35,CS6&lt;&gt;"",CP6=""),AND(CT6&gt;=DA$31,CT6&lt;&gt;"",CV6&gt;=DA$35,CV6&lt;&gt;"",CP6=""),AND(CX6&gt;=DA$31,CX6&lt;&gt;"",CZ6&gt;=DA$35,CZ6&lt;&gt;"",CP6=""),AND(DX6&gt;=EK$31,DX6&lt;&gt;"",DZ6&gt;=EK$35,DZ6&lt;&gt;""),AND(EA6&gt;=EK$31,EA6&lt;&gt;"",EC6&gt;=EK$35,EC6&lt;&gt;""),AND(EE6&gt;=EK$31,EE6&lt;&gt;"",EG6&gt;=EK$35,EG6&lt;&gt;""),AND(EH6&gt;=EK$31,EH6&lt;&gt;"",EJ6&gt;=EK$35,EJ6&lt;&gt;""),AND(FF6&gt;=FS$31,FF6&lt;&gt;"",FH6&gt;=FS$35,FH6&lt;&gt;""),AND(FI6&gt;=FS$31,FI6&lt;&gt;"",FK6&gt;=FS$35,FK6&lt;&gt;""),AND(FM6&gt;=FS$31,FM6&lt;&gt;"",FO6&gt;=FS$35,FO6&lt;&gt;""),AND(FP6&gt;=FS$31,FP6&lt;&gt;"",FR6&gt;=FS$35,FR6&lt;&gt;""),AND(GN6&gt;=HA$31,GN6&lt;&gt;"",GP6&gt;=HA$35,GP6&lt;&gt;""),AND(GQ6&gt;=HA$31,GQ6&lt;&gt;"",GS6&gt;=HA$35,GS6&lt;&gt;""),AND(GU6&gt;=HA$31,GU6&lt;&gt;"",GW6&gt;=HA$35,GW6&lt;&gt;""),AND(GX6&gt;=HA$31,GX6&lt;&gt;"",GZ6&gt;=HA$35,GZ6&lt;&gt;""),AND(HV6&gt;=II$31,HV6&lt;&gt;"",HX6&gt;=II$35,HX6&lt;&gt;""),AND(HY6&gt;=II$31,HY6&lt;&gt;"",IA6&gt;=II$35,IA6&lt;&gt;""),AND(IC6&gt;=II$31,IC6&lt;&gt;"",IE6&gt;=II$35,IE6&lt;&gt;""),AND(IF6&gt;=II$31,IF6&lt;&gt;"",IH6&gt;=II$35,IH6&lt;&gt;""),AND(JD6&gt;=JQ$31,JD6&lt;&gt;"",JF6&gt;=JQ$35,JF6&lt;&gt;""),AND(JG6&gt;=JQ$31,JG6&lt;&gt;"",JI6&gt;=JQ$35,JI6&lt;&gt;""),AND(JK6&gt;=JQ$31,JK6&lt;&gt;"",JM6&gt;=JQ$35,JM6&lt;&gt;""),AND(JN6&gt;=JQ$31,JN6&lt;&gt;"",JP6&gt;=JQ$35,JP6&lt;&gt;""),AND(KL6&gt;=KY$31,KL6&lt;&gt;"",KN6&gt;=KY$35,KN6&lt;&gt;""),AND(KO6&gt;=KY$31,KO6&lt;&gt;"",KQ6&gt;=KY$35,KQ6&lt;&gt;""),AND(KS6&gt;=KY$31,KS6&lt;&gt;"",KU6&gt;=KY$35,KU6&lt;&gt;""),AND(KV6&gt;=KY$31,KV6&lt;&gt;"",KX6&gt;=KY$35,KX6&lt;&gt;""),AND(LT6&gt;=MG$31,LT6&lt;&gt;"",LV6&gt;=MG$35,LV6&lt;&gt;""),AND(LW6&gt;=MG$31,LW6&lt;&gt;"",LY6&gt;=MG$35,LY6&lt;&gt;""),AND(MA6&gt;=MG$31,MA6&lt;&gt;"",MC6&gt;=MG$35,MC6&lt;&gt;""),AND(MD6&gt;=MG$31,MD6&lt;&gt;"",MF6&gt;=MG$35,MF6&lt;&gt;""),AND(NB6&gt;=NO$31,NB6&lt;&gt;"",ND6&gt;=NO$35,ND6&lt;&gt;""),AND(NE6&gt;=NO$31,NE6&lt;&gt;"",NG6&gt;=NO$35,NG6&lt;&gt;""),AND(NI6&gt;=NO$31,NI6&lt;&gt;"",NK6&gt;=NO$35,NK6&lt;&gt;""),AND(NL6&gt;=NO$31,NL6&lt;&gt;"",NN6&gt;=NO$35,NN6&lt;&gt;""),AND(OJ6&gt;=OW$31,OJ6&lt;&gt;"",OL6&gt;=OW$35,OL6&lt;&gt;""),AND(OM6&gt;=OW$31,OM6&lt;&gt;"",OO6&gt;=OW$35,OO6&lt;&gt;""),AND(OQ6&gt;=OW$31,OQ6&lt;&gt;"",OS6&gt;=OW$35,OS6&lt;&gt;""),AND(OT6&gt;=OW$31,OT6&lt;&gt;"",OV6&gt;=OW$35,OV6&lt;&gt;""),AND(PR6&gt;=QE$31,PR6&lt;&gt;"",PT6&gt;=QE$35,PT6&lt;&gt;""),AND(PU6&gt;=QE$31,PU6&lt;&gt;"",PW6&gt;=QE$35,PW6&lt;&gt;""),AND(PY6&gt;=QE$31,PY6&lt;&gt;"",QA6&gt;=QE$35,QA6&lt;&gt;""),AND(QB6&gt;=QE$31,QB6&lt;&gt;"",QD6&gt;=QE$35,QD6&lt;&gt;""),AND(QZ6&gt;=RM$31,QZ6&lt;&gt;"",RB6&gt;=RM$35,RB6&lt;&gt;""),AND(RC6&gt;=RM$31,RC6&lt;&gt;"",RE6&gt;=RM$35,RE6&lt;&gt;""),AND(RG6&gt;=RM$31,RG6&lt;&gt;"",RI6&gt;=RM$35,RI6&lt;&gt;""),AND(RJ6&gt;=RM$31,RJ6&lt;&gt;"",RL6&gt;=RM$35,RL6&lt;&gt;""),AND(SH6&gt;=SU$31,SH6&lt;&gt;"",SJ6&gt;=SU$35,SJ6&lt;&gt;""),AND(SK6&gt;=SU$31,SK6&lt;&gt;"",SM6&gt;=SU$35,SM6&lt;&gt;""),AND(SO6&gt;=SU$31,SO6&lt;&gt;"",SQ6&gt;=SU$35,SQ6&lt;&gt;""),AND(SR6&gt;=SU$31,SR6&lt;&gt;"",ST6&gt;=SU$35,ST6&lt;&gt;"")),"Merit",IF(OR(AND(AO6&gt;=AY$30,AO6&lt;&gt;"",AQ6&gt;=AY$34,AQ6&lt;&gt;"",AN6=""),AND(AR6&gt;=AY$30,AR6&lt;&gt;"",AT6&gt;=AY$34,AT6&lt;&gt;"",AN6=""),AND(AV6&gt;=AY$30,AV6&lt;&gt;"",AX6&gt;=AY$34,AX6&lt;&gt;"",AN6=""),AND(BP6&gt;=BZ$30,BP6&lt;&gt;"",BR6&gt;=BZ$34,BR6&lt;&gt;"",BO6=""),AND(BS6&gt;=BZ$30,BS6&lt;&gt;"",BU6&gt;=BZ$34,BU6&lt;&gt;"",BO6=""),AND(BW6&gt;=BZ$30,BW6&lt;&gt;"",BY6&gt;=BZ$34,BY6&lt;&gt;"",BO6=""),AND(CQ6&gt;=DA$30,CQ6&lt;&gt;"",CS6&gt;=DA$34,CS6&lt;&gt;"",CP6=""),AND(CT6&gt;=DA$30,CT6&lt;&gt;"",CV6&gt;=DA$34,CV6&lt;&gt;"",CP6=""),AND(CX6&gt;=DA$30,CX6&lt;&gt;"",CZ6&gt;=DA$34,CZ6&lt;&gt;"",CP6=""),AND(DX6&gt;=EK$30,DX6&lt;&gt;"",DZ6&gt;=EK$34,DZ6&lt;&gt;""),AND(EA6&gt;=EK$30,EA6&lt;&gt;"",EC6&gt;=EK$34,EC6&lt;&gt;""),AND(EE6&gt;=EK$30,EE6&lt;&gt;"",EG6&gt;=EK$34,EG6&lt;&gt;""),AND(EH6&gt;=EK$30,EH6&lt;&gt;"",EJ6&gt;=EK$34,EJ6&lt;&gt;""),AND(FF6&gt;=FS$30,FF6&lt;&gt;"",FH6&gt;=FS$34,FH6&lt;&gt;""),AND(FI6&gt;=FS$30,FI6&lt;&gt;"",FK6&gt;=FS$34,FK6&lt;&gt;""),AND(FM6&gt;=FS$30,FM6&lt;&gt;"",FO6&gt;=FS$34,FO6&lt;&gt;""),AND(FP6&gt;=FS$30,FP6&lt;&gt;"",FR6&gt;=FS$34,FR6&lt;&gt;""),AND(GN6&gt;=HA$30,GN6&lt;&gt;"",GP6&gt;=HA$34,GP6&lt;&gt;""),AND(GQ6&gt;=HA$30,GQ6&lt;&gt;"",GS6&gt;=HA$34,GS6&lt;&gt;""),AND(GU6&gt;=HA$30,GU6&lt;&gt;"",GW6&gt;=HA$34,GW6&lt;&gt;""),AND(GX6&gt;=HA$30,GX6&lt;&gt;"",GZ6&gt;=HA$34,GZ6&lt;&gt;""),AND(HV6&gt;=II$30,HV6&lt;&gt;"",HX6&gt;=II$34,HX6&lt;&gt;""),AND(HY6&gt;=II$30,HY6&lt;&gt;"",IA6&gt;=II$34,IA6&lt;&gt;""),AND(IC6&gt;=II$30,IC6&lt;&gt;"",IE6&gt;=II$34,IE6&lt;&gt;""),AND(IF6&gt;=II$30,IF6&lt;&gt;"",IH6&gt;=II$34,IH6&lt;&gt;""),AND(JD6&gt;=JQ$30,JD6&lt;&gt;"",JF6&gt;=JQ$34,JF6&lt;&gt;""),AND(JG6&gt;=JQ$30,JG6&lt;&gt;"",JI6&gt;=JQ$34,JI6&lt;&gt;""),AND(JK6&gt;=JQ$30,JK6&lt;&gt;"",JM6&gt;=JQ$34,JM6&lt;&gt;""),AND(JN6&gt;=JQ$30,JN6&lt;&gt;"",JP6&gt;=JQ$34,JP6&lt;&gt;""),AND(KL6&gt;=KY$30,KL6&lt;&gt;"",KN6&gt;=KY$34,KN6&lt;&gt;""),AND(KO6&gt;=KY$30,KO6&lt;&gt;"",KQ6&gt;=KY$34,KQ6&lt;&gt;""),AND(KS6&gt;=KY$30,KS6&lt;&gt;"",KU6&gt;=KY$34,KU6&lt;&gt;""),AND(KV6&gt;=KY$30,KV6&lt;&gt;"",KX6&gt;=KY$34,KX6&lt;&gt;""),AND(LT6&gt;=MG$30,LT6&lt;&gt;"",LV6&gt;=MG$34,LV6&lt;&gt;""),AND(LW6&gt;=MG$30,LW6&lt;&gt;"",LY6&gt;=MG$34,LY6&lt;&gt;""),AND(MA6&gt;=MG$30,MA6&lt;&gt;"",MC6&gt;=MG$34,MC6&lt;&gt;""),AND(MD6&gt;=MG$30,MD6&lt;&gt;"",MF6&gt;=MG$34,MF6&lt;&gt;""),AND(NB6&gt;=NO$30,NB6&lt;&gt;"",ND6&gt;=NO$34,ND6&lt;&gt;""),AND(NE6&gt;=NO$30,NE6&lt;&gt;"",NG6&gt;=NO$34,NG6&lt;&gt;""),AND(NI6&gt;=NO$30,NI6&lt;&gt;"",NK6&gt;=NO$34,NK6&lt;&gt;""),AND(NL6&gt;=NO$30,NL6&lt;&gt;"",NN6&gt;=NO$34,NN6&lt;&gt;""),AND(OJ6&gt;=OW$30,OJ6&lt;&gt;"",OL6&gt;=OW$34,OL6&lt;&gt;""),AND(OM6&gt;=OW$30,OM6&lt;&gt;"",OO6&gt;=OW$34,OO6&lt;&gt;""),AND(OQ6&gt;=OW$30,OQ6&lt;&gt;"",OS6&gt;=OW$34,OS6&lt;&gt;""),AND(OT6&gt;=OW$30,OT6&lt;&gt;"",OV6&gt;=OW$34,OV6&lt;&gt;""),AND(PR6&gt;=QE$30,PR6&lt;&gt;"",PT6&gt;=QE$34,PT6&lt;&gt;""),AND(PU6&gt;=QE$30,PU6&lt;&gt;"",PW6&gt;=QE$34,PW6&lt;&gt;""),AND(PY6&gt;=QE$30,PY6&lt;&gt;"",QA6&gt;=QE$34,QA6&lt;&gt;""),AND(QB6&gt;=QE$30,QB6&lt;&gt;"",QD6&gt;=QE$34,QD6&lt;&gt;""),AND(QZ6&gt;=RM$30,QZ6&lt;&gt;"",RB6&gt;=RM$34,RB6&lt;&gt;""),AND(RC6&gt;=RM$30,RC6&lt;&gt;"",RE6&gt;=RM$34,RE6&lt;&gt;""),AND(RG6&gt;=RM$30,RG6&lt;&gt;"",RI6&gt;=RM$34,RI6&lt;&gt;""),AND(RJ6&gt;=RM$30,RJ6&lt;&gt;"",RL6&gt;=RM$34,RL6&lt;&gt;""),AND(SH6&gt;=SU$30,SH6&lt;&gt;"",SJ6&gt;=SU$34,SJ6&lt;&gt;""),AND(SK6&gt;=SU$30,SK6&lt;&gt;"",SM6&gt;=SU$34,SM6&lt;&gt;""),AND(SO6&gt;=SU$30,SO6&lt;&gt;"",SQ6&gt;=SU$34,SQ6&lt;&gt;""),AND(SR6&gt;=SU$30,SR6&lt;&gt;"",ST6&gt;=SU$34,ST6&lt;&gt;"")),"Excellence",IF(K6="P","Worlds Team",IF(H6="P","National Team","")))))</f>
        <v>National Team</v>
      </c>
      <c r="K6" s="3" t="str">
        <f>IF(OR(AND(AO6&gt;=AY$29,AO6&lt;&gt;"",AQ6&gt;=AY$33,AQ6&lt;&gt;"",AN6=""),AND(AR6&gt;=AY$29,AR6&lt;&gt;"",AT6&gt;=AY$33,AT6&lt;&gt;"",AN6=""),AND(AV6&gt;=AY$29,AV6&lt;&gt;"",AX6&gt;=AY$33,AX6&lt;&gt;"",AN6=""),AND(BP6&gt;=BZ$29,BP6&lt;&gt;"",BR6&gt;=BZ$33,BR6&lt;&gt;"",BO6=""),AND(BS6&gt;=BZ$29,BS6&lt;&gt;"",BU6&gt;=BZ$33,BU6&lt;&gt;"",BO6=""),AND(BW6&gt;=BZ$29,BW6&lt;&gt;"",BY6&gt;=BZ$33,BY6&lt;&gt;"",BO6=""),AND(CQ6&gt;=DA$29,CQ6&lt;&gt;"",CS6&gt;=DA$33,CS6&lt;&gt;"",CP6=""),AND(CT6&gt;=DA$29,CT6&lt;&gt;"",CV6&gt;=DA$33,CV6&lt;&gt;"",CP6=""),AND(CX6&gt;=DA$29,CX6&lt;&gt;"",CZ6&gt;=DA$33,CZ6&lt;&gt;"",CP6=""),AND(DX6&gt;=EK$29,DX6&lt;&gt;"",DZ6&gt;=EK$33,DZ6&lt;&gt;""),AND(EA6&gt;=EK$29,EA6&lt;&gt;"",EC6&gt;=EK$33,EC6&lt;&gt;""),AND(EE6&gt;=EK$29,EE6&lt;&gt;"",EG6&gt;=EK$33,EG6&lt;&gt;""),AND(EH6&gt;=EK$29,EH6&lt;&gt;"",EJ6&gt;=EK$33,EJ6&lt;&gt;""),AND(FF6&gt;=FS$29,FF6&lt;&gt;"",FH6&gt;=FS$33,FH6&lt;&gt;""),AND(FI6&gt;=FS$29,FI6&lt;&gt;"",FK6&gt;=FS$33,FK6&lt;&gt;""),AND(FM6&gt;=FS$29,FM6&lt;&gt;"",FO6&gt;=FS$33,FO6&lt;&gt;""),AND(FP6&gt;=FS$29,FP6&lt;&gt;"",FR6&gt;=FS$33,FR6&lt;&gt;""),AND(GN6&gt;=HA$29,GN6&lt;&gt;"",GP6&gt;=HA$33,GP6&lt;&gt;""),AND(GQ6&gt;=HA$29,GQ6&lt;&gt;"",GS6&gt;=HA$33,GS6&lt;&gt;""),AND(GU6&gt;=HA$29,GU6&lt;&gt;"",GW6&gt;=HA$33,GW6&lt;&gt;""),AND(GX6&gt;=HA$29,GX6&lt;&gt;"",GZ6&gt;=HA$33,GZ6&lt;&gt;""),AND(HV6&gt;=II$29,HV6&lt;&gt;"",HX6&gt;=II$33,HX6&lt;&gt;""),AND(HY6&gt;=II$29,HY6&lt;&gt;"",IA6&gt;=II$33,IA6&lt;&gt;""),AND(IC6&gt;=II$29,IC6&lt;&gt;"",IE6&gt;=II$33,IE6&lt;&gt;""),AND(IF6&gt;=II$29,IF6&lt;&gt;"",IH6&gt;=II$33,IH6&lt;&gt;""),AND(JD6&gt;=JQ$29,JD6&lt;&gt;"",JF6&gt;=JQ$33,JF6&lt;&gt;""),AND(JG6&gt;=JQ$29,JG6&lt;&gt;"",JI6&gt;=JQ$33,JI6&lt;&gt;""),AND(JK6&gt;=JQ$29,JK6&lt;&gt;"",JM6&gt;=JQ$33,JM6&lt;&gt;""),AND(JN6&gt;=JQ$29,JN6&lt;&gt;"",JP6&gt;=JQ$33,JP6&lt;&gt;""),AND(KL6&gt;=KY$29,KL6&lt;&gt;"",KN6&gt;=KY$33,KN6&lt;&gt;""),AND(KO6&gt;=KY$29,KO6&lt;&gt;"",KQ6&gt;=KY$33,KQ6&lt;&gt;""),AND(KS6&gt;=KY$29,KS6&lt;&gt;"",KU6&gt;=KY$33,KU6&lt;&gt;""),AND(KV6&gt;=KY$29,KV6&lt;&gt;"",KX6&gt;=KY$33,KX6&lt;&gt;""),AND(LT6&gt;=MG$29,LT6&lt;&gt;"",LV6&gt;=MG$33,LV6&lt;&gt;""),AND(LW6&gt;=MG$29,LW6&lt;&gt;"",LY6&gt;=MG$33,LY6&lt;&gt;""),AND(MA6&gt;=MG$29,MA6&lt;&gt;"",MC6&gt;=MG$33,MC6&lt;&gt;""),AND(MD6&gt;=MG$29,MD6&lt;&gt;"",MF6&gt;=MG$33,MF6&lt;&gt;""),AND(NB6&gt;=NO$29,NB6&lt;&gt;"",ND6&gt;=NO$33,ND6&lt;&gt;""),AND(NE6&gt;=NO$29,NE6&lt;&gt;"",NG6&gt;=NO$33,NG6&lt;&gt;""),AND(NI6&gt;=NO$29,NI6&lt;&gt;"",NK6&gt;=NO$33,NK6&lt;&gt;""),AND(NL6&gt;=NO$29,NL6&lt;&gt;"",NN6&gt;=NO$33,NN6&lt;&gt;""),AND(OJ6&gt;=OW$29,OJ6&lt;&gt;"",OL6&gt;=OW$33,OL6&lt;&gt;""),AND(OM6&gt;=OW$29,OM6&lt;&gt;"",OO6&gt;=OW$33,OO6&lt;&gt;""),AND(OQ6&gt;=OW$29,OQ6&lt;&gt;"",OS6&gt;=OW$33,OS6&lt;&gt;""),AND(OT6&gt;=OW$29,OT6&lt;&gt;"",OV6&gt;=OW$33,OV6&lt;&gt;""),AND(PR6&gt;=QE$29,PR6&lt;&gt;"",PT6&gt;=QE$33,PT6&lt;&gt;""),AND(PU6&gt;=QE$29,PU6&lt;&gt;"",PW6&gt;=QE$33,PW6&lt;&gt;""),AND(PY6&gt;=QE$29,PY6&lt;&gt;"",QA6&gt;=QE$33,QA6&lt;&gt;""),AND(QB6&gt;=QE$29,QB6&lt;&gt;"",QD6&gt;=QE$33,QD6&lt;&gt;""),AND(QZ6&gt;=RM$29,QZ6&lt;&gt;"",RB6&gt;=RM$33,RB6&lt;&gt;""),AND(RC6&gt;=RM$29,RC6&lt;&gt;"",RE6&gt;=RM$33,RE6&lt;&gt;""),AND(RG6&gt;=RM$29,RG6&lt;&gt;"",RI6&gt;=RM$33,RI6&lt;&gt;""),AND(RJ6&gt;=RM$29,RJ6&lt;&gt;"",RL6&gt;=RM$33,RL6&lt;&gt;""),AND(SH6&gt;=SU$29,SH6&lt;&gt;"",SJ6&gt;=SU$33,SJ6&lt;&gt;""),AND(SK6&gt;=SU$29,SK6&lt;&gt;"",SM6&gt;=SU$33,SM6&lt;&gt;""),AND(SO6&gt;=SU$29,SO6&lt;&gt;"",SQ6&gt;=SU$33,SQ6&lt;&gt;""),AND(SR6&gt;=SU$29,SR6&lt;&gt;"",ST6&gt;=SU$33,ST6&lt;&gt;"")),"P","")</f>
        <v/>
      </c>
      <c r="L6" s="8">
        <f>IF(COUNT(AQ6,AT6,BR6,BU6,CS6,CV6)&gt;0,LARGE((AQ6,AT6,BR6,BU6,CS6,CV6),1),0)</f>
        <v>55.94</v>
      </c>
      <c r="M6" s="8" t="str">
        <f>IF(L6="","",IF(OR(L6=CS6,L6=CV6),$CA$1,IF(OR(L6=BR6,L6=BU6),$AZ$1,IF(OR(L6=AQ6,L6=AT6),$Y$1,""))))</f>
        <v>2025 3rd Domestic Trial</v>
      </c>
      <c r="N6" s="8">
        <f>IF(COUNT(AQ6,AT6,BR6,BU6,CS6,CV6)&gt;1,LARGE((AQ6,AT6,BR6,BU6,CS6,CV6),2),0)</f>
        <v>55.58</v>
      </c>
      <c r="O6" s="8" t="str">
        <f>IF(N6="","",IF(OR(N6=CS6,N6=CV6),$CA$1,IF(OR(N6=BR6,N6=BU6),$AZ$1,IF(OR(N6=AQ6,N6=AT6),$Y$1,""))))</f>
        <v>2025 Nationals</v>
      </c>
      <c r="P6" s="8">
        <f>IF(COUNT(AQ6,AT6,BR6,BU6,CS6,CV6)&gt;2,MAX(AX6,BY6,CZ6,LARGE((AQ6,AT6,BR6,BU6,CS6,CV6),3)),IF(MAX(AX6,BY6,CZ6)&gt;0,MAX(AX6,BY6,CZ6),0))</f>
        <v>55.52</v>
      </c>
      <c r="Q6" s="8" t="str">
        <f>IF(P6="","",IF(P6=CZ6,$CA$1,IF(P6=BY6,$AZ$1,IF(P6=AX6,$Y$1,IF(OR(P6=CS6,P6=CV6,P6=CZ6),$CA$1,IF(OR(P6=BR6,P6=BU6,P6=BY6),$AZ$1,IF(OR(P6=AQ6,P6=AT6,P6=AX6),$Y$1,"")))))))</f>
        <v>2025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15.9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2025 Nationals</v>
      </c>
      <c r="T6" s="8">
        <f>IF(MAX(IF(AO6&gt;=$AY$28,AP6,0),IF(AR6&gt;=$AY$28,AS6,0),IF(AV6&gt;=$AY$28,AW6,0),IF(BP6&gt;=$BZ$28,BQ6,0),IF(BS6&gt;=$BZ$28,BT6,0),IF(BW6&gt;=$BZ$28,BX6,0),IF(CQ6&gt;=$DA$28,CR6,0),IF(CT6&gt;=$DA$28,CU6,0),IF(CX6&gt;=$DA$28,CY6,0),IF(DX6&gt;=$EK$28,DY6,0),IF(EA6&gt;=$EK$28,EB6,0),IF(EE6&gt;=$EK$28,EF6,0),IF(EH6&gt;=$EK$28,EI6,0),IF(FF6&gt;=$FS$28,FG6,0),IF(FI6&gt;=$FS$28,FJ6,0),IF(FM6&gt;=$FS$28,FN6,0),IF(FP6&gt;=$FS$28,FQ6,0),IF(GN6&gt;=$HA$28,GO6,0),IF(GQ6&gt;=$HA$28,GR6,0),IF(GU6&gt;=$HA$28,GV6,0),IF(GX6&gt;=$HA$28,GY6,0),IF(HV6&gt;=$II$28,HW6,0),IF(HY6&gt;=$II$28,HZ6,0),IF(IC6&gt;=$II$28,ID6,0),IF(IF6&gt;=$II$28,IG6,0),IF(JD6&gt;=$JQ$28,JE6,0),IF(JG6&gt;=$JQ$28,JH6,0),IF(JK6&gt;=$JQ$28,JL6,0),IF(JN6&gt;=$JQ$28,JO6,0),IF(KL6&gt;=$KY$28,KM6,0),IF(KO6&gt;=$KY$28,KP6,0),IF(KS6&gt;=$KY$28,KT6,0),IF(KV6&gt;=$KY$28,KW6,0),IF(LT6&gt;=$MG$28,LU6,0),IF(LW6&gt;=$MG$28,LX6,0),IF(MA6&gt;=$MG$28,MB6,0),IF(MD6&gt;=$MG$28,ME6,0),IF(NB6&gt;=$NO$28,NC6,0),IF(NE6&gt;=$NO$28,NF6,0),IF(NI6&gt;=$NO$28,NJ6,0),IF(NL6&gt;=$NO$28,NM6,0),IF(OJ6&gt;=$OW$28,OK6,0),IF(OM6&gt;=$OW$28,ON6,0),IF(OQ6&gt;=$OW$28,OR6,0),IF(OT6&gt;=$OW$28,OU6,0),IF(PR6&gt;=$QE$28,PS6,0),IF(PU6&gt;=$QE$28,PV6,0),IF(PY6&gt;=$QE$28,PZ6,0),IF(QB6&gt;=$QE$28,QC6,0),IF(QZ6&gt;=$RM$28,RA6,0),IF(RC6&gt;=$RM$28,RD6,0),IF(RG6&gt;=$RM$28,RH6,0),IF(RJ6&gt;=$RM$28,RK6,0),IF(SH6&gt;=$SU$28,SI6,0),IF(SK6&gt;=$SU$28,SL6,0),IF(SO6&gt;=$SU$28,SP6,0),IF(SR6&gt;=$SU$28,SS6,0))&gt;0,MAX(IF(AO6&gt;=$AY$28,AP6,0),IF(AR6&gt;=$AY$28,AS6,0),IF(AV6&gt;=$AY$28,AW6,0),IF(BP6&gt;=$BZ$28,BQ6,0),IF(BS6&gt;=$BZ$28,BT6,0),IF(BW6&gt;=$BZ$28,BX6,0),IF(CQ6&gt;=$DA$28,CR6,0),IF(CT6&gt;=$DA$28,CU6,0),IF(CX6&gt;=$DA$28,CY6,0),IF(DX6&gt;=$EK$28,DY6,0),IF(EA6&gt;=$EK$28,EB6,0),IF(EE6&gt;=$EK$28,EF6,0),IF(EH6&gt;=$EK$28,EI6,0),IF(FF6&gt;=$FS$28,FG6,0),IF(FI6&gt;=$FS$28,FJ6,0),IF(FM6&gt;=$FS$28,FN6,0),IF(FP6&gt;=$FS$28,FQ6,0),IF(GN6&gt;=$HA$28,GO6,0),IF(GQ6&gt;=$HA$28,GR6,0),IF(GU6&gt;=$HA$28,GV6,0),IF(GX6&gt;=$HA$28,GY6,0),IF(HV6&gt;=$II$28,HW6,0),IF(HY6&gt;=$II$28,HZ6,0),IF(IC6&gt;=$II$28,ID6,0),IF(IF6&gt;=$II$28,IG6,0),IF(JD6&gt;=$JQ$28,JE6,0),IF(JG6&gt;=$JQ$28,JH6,0),IF(JK6&gt;=$JQ$28,JL6,0),IF(JN6&gt;=$JQ$28,JO6,0),IF(KL6&gt;=$KY$28,KM6,0),IF(KO6&gt;=$KY$28,KP6,0),IF(KS6&gt;=$KY$28,KT6,0),IF(KV6&gt;=$KY$28,KW6,0),IF(LT6&gt;=$MG$28,LU6,0),IF(LW6&gt;=$MG$28,LX6,0),IF(MA6&gt;=$MG$28,MB6,0),IF(MD6&gt;=$MG$28,ME6,0),IF(NB6&gt;=$NO$28,NC6,0),IF(NE6&gt;=$NO$28,NF6,0),IF(NI6&gt;=$NO$28,NJ6,0),IF(NL6&gt;=$NO$28,NM6,0),IF(OJ6&gt;=$OW$28,OK6,0),IF(OM6&gt;=$OW$28,ON6,0),IF(OQ6&gt;=$OW$28,OR6,0),IF(OT6&gt;=$OW$28,OU6,0),IF(PR6&gt;=$QE$28,PS6,0),IF(PU6&gt;=$QE$28,PV6,0),IF(PY6&gt;=$QE$28,PZ6,0),IF(QB6&gt;=$QE$28,QC6,0),IF(QZ6&gt;=$RM$28,RA6,0),IF(RC6&gt;=$RM$28,RD6,0),IF(RG6&gt;=$RM$28,RH6,0),IF(RJ6&gt;=$RM$28,RK6,0),IF(SH6&gt;=$SU$28,SI6,0),IF(SK6&gt;=$SU$28,SL6,0),IF(SO6&gt;=$SU$28,SP6,0),IF(SR6&gt;=$SU$28,SS6,0)),0)</f>
        <v>16.32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2025 3rd Domestic Trial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22">
        <v>14</v>
      </c>
      <c r="Z6" s="22">
        <v>9.1999999999999993</v>
      </c>
      <c r="AA6" s="22">
        <v>13.4</v>
      </c>
      <c r="AB6" s="22">
        <v>15.21</v>
      </c>
      <c r="AC6" s="22">
        <v>1.1000000000000001</v>
      </c>
      <c r="AD6" s="22">
        <v>4.7</v>
      </c>
      <c r="AE6" s="22">
        <v>3</v>
      </c>
      <c r="AF6" s="22">
        <v>5</v>
      </c>
      <c r="AG6" s="22">
        <v>5.03</v>
      </c>
      <c r="AH6" s="22">
        <v>0</v>
      </c>
      <c r="AI6" s="22">
        <v>7.6</v>
      </c>
      <c r="AJ6" s="22">
        <v>5.3</v>
      </c>
      <c r="AK6" s="22">
        <v>6.9</v>
      </c>
      <c r="AL6" s="22">
        <v>9.18</v>
      </c>
      <c r="AM6" s="22">
        <v>0</v>
      </c>
      <c r="AN6" s="27"/>
      <c r="AO6" s="38">
        <f>IF(AA6&gt;0,AA6,"")</f>
        <v>13.4</v>
      </c>
      <c r="AP6" s="38">
        <f>IF(AB6&gt;0,AB6,"")</f>
        <v>15.21</v>
      </c>
      <c r="AQ6" s="40">
        <f>IF(SUM(Y6:AB6)-AC6&gt;0,SUM(Y6:AB6)-AC6,"")</f>
        <v>50.71</v>
      </c>
      <c r="AR6" s="40">
        <f>IF(AF6&gt;0,AF6,"")</f>
        <v>5</v>
      </c>
      <c r="AS6" s="40">
        <f>IF(AG6&gt;0,AG6,"")</f>
        <v>5.03</v>
      </c>
      <c r="AT6" s="40">
        <f>IF(SUM(AD6:AG6)-AH6&gt;0,SUM(AD6:AG6)-AH6,"")</f>
        <v>17.73</v>
      </c>
      <c r="AU6" s="40">
        <f>IF(AQ6="","",MAX(AQ6,AT6))</f>
        <v>50.71</v>
      </c>
      <c r="AV6" s="40">
        <f>IF(AK6&gt;0,AK6,"")</f>
        <v>6.9</v>
      </c>
      <c r="AW6" s="40">
        <f>IF(AL6&gt;0,AL6,"")</f>
        <v>9.18</v>
      </c>
      <c r="AX6" s="40">
        <f>IF(SUM(AI6:AL6)-AM6&gt;0,SUM(AI6:AL6)-AM6,"")</f>
        <v>28.979999999999997</v>
      </c>
      <c r="AY6" s="40">
        <f>IF(SUM(AU6,AX6)&gt;0,SUM(AU6,AX6),"")</f>
        <v>79.69</v>
      </c>
      <c r="AZ6" s="26">
        <v>5.7</v>
      </c>
      <c r="BA6" s="26">
        <v>3.7</v>
      </c>
      <c r="BB6" s="26">
        <v>6.9</v>
      </c>
      <c r="BC6" s="26">
        <v>6.48</v>
      </c>
      <c r="BD6" s="26">
        <v>0</v>
      </c>
      <c r="BE6" s="26">
        <v>14.7</v>
      </c>
      <c r="BF6" s="26">
        <v>9.3000000000000007</v>
      </c>
      <c r="BG6" s="26">
        <v>15.9</v>
      </c>
      <c r="BH6" s="26">
        <v>15.68</v>
      </c>
      <c r="BI6" s="26">
        <v>0</v>
      </c>
      <c r="BJ6" s="26">
        <v>15.3</v>
      </c>
      <c r="BK6" s="26">
        <v>9.1999999999999993</v>
      </c>
      <c r="BL6" s="26">
        <v>14.9</v>
      </c>
      <c r="BM6" s="26">
        <v>15.17</v>
      </c>
      <c r="BN6" s="26">
        <v>0</v>
      </c>
      <c r="BO6" s="28"/>
      <c r="BP6" s="39">
        <f>IF(BB6&gt;0,BB6,"")</f>
        <v>6.9</v>
      </c>
      <c r="BQ6" s="39">
        <f>IF(BC6&gt;0,BC6,"")</f>
        <v>6.48</v>
      </c>
      <c r="BR6" s="11">
        <f>IF(SUM(AZ6:BC6)-BD6&gt;0,SUM(AZ6:BC6)-BD6,"")</f>
        <v>22.78</v>
      </c>
      <c r="BS6" s="11">
        <f>IF(BG6&gt;0,BG6,"")</f>
        <v>15.9</v>
      </c>
      <c r="BT6" s="11">
        <f>IF(BH6&gt;0,BH6,"")</f>
        <v>15.68</v>
      </c>
      <c r="BU6" s="11">
        <f>IF(SUM(BE6:BH6)-BI6&gt;0,SUM(BE6:BH6)-BI6,"")</f>
        <v>55.58</v>
      </c>
      <c r="BV6" s="11">
        <f>IF(BR6="","",MAX(BR6,BU6))</f>
        <v>55.58</v>
      </c>
      <c r="BW6" s="11">
        <f>IF(BL6&gt;0,BL6,"")</f>
        <v>14.9</v>
      </c>
      <c r="BX6" s="11">
        <f>IF(BM6&gt;0,BM6,"")</f>
        <v>15.17</v>
      </c>
      <c r="BY6" s="11">
        <f>IF(SUM(BJ6:BM6)-BN6&gt;0,SUM(BJ6:BM6)-BN6,"")</f>
        <v>54.57</v>
      </c>
      <c r="BZ6" s="11">
        <f>IF(SUM(BV6,BY6)&gt;0,SUM(BV6,BY6),"")</f>
        <v>110.15</v>
      </c>
      <c r="CA6" s="22">
        <v>1.7</v>
      </c>
      <c r="CB6" s="22">
        <v>0.8</v>
      </c>
      <c r="CC6" s="22">
        <v>2</v>
      </c>
      <c r="CD6" s="22">
        <v>1.75</v>
      </c>
      <c r="CE6" s="22">
        <v>0.2</v>
      </c>
      <c r="CF6" s="22">
        <v>15.1</v>
      </c>
      <c r="CG6" s="22">
        <v>9.4</v>
      </c>
      <c r="CH6" s="22">
        <v>15.3</v>
      </c>
      <c r="CI6" s="22">
        <v>16.14</v>
      </c>
      <c r="CJ6" s="22">
        <v>0</v>
      </c>
      <c r="CK6" s="22">
        <v>15.2</v>
      </c>
      <c r="CL6" s="22">
        <v>8.6999999999999993</v>
      </c>
      <c r="CM6" s="22">
        <v>15.3</v>
      </c>
      <c r="CN6" s="22">
        <v>16.32</v>
      </c>
      <c r="CO6" s="22">
        <v>0</v>
      </c>
      <c r="CP6" s="27"/>
      <c r="CQ6" s="38">
        <f>IF(CC6&gt;0,CC6,"")</f>
        <v>2</v>
      </c>
      <c r="CR6" s="38">
        <f>IF(CD6&gt;0,CD6,"")</f>
        <v>1.75</v>
      </c>
      <c r="CS6" s="40">
        <f>IF(SUM(CA6:CD6)-CE6&gt;0,SUM(CA6:CD6)-CE6,"")</f>
        <v>6.05</v>
      </c>
      <c r="CT6" s="40">
        <f>IF(CH6&gt;0,CH6,"")</f>
        <v>15.3</v>
      </c>
      <c r="CU6" s="40">
        <f>IF(CI6&gt;0,CI6,"")</f>
        <v>16.14</v>
      </c>
      <c r="CV6" s="40">
        <f>IF(SUM(CF6:CI6)-CJ6&gt;0,SUM(CF6:CI6)-CJ6,"")</f>
        <v>55.94</v>
      </c>
      <c r="CW6" s="40">
        <f>IF(CS6="","",MAX(CS6,CV6))</f>
        <v>55.94</v>
      </c>
      <c r="CX6" s="40">
        <f>IF(CM6&gt;0,CM6,"")</f>
        <v>15.3</v>
      </c>
      <c r="CY6" s="40">
        <f>IF(CN6&gt;0,CN6,"")</f>
        <v>16.32</v>
      </c>
      <c r="CZ6" s="40">
        <f>IF(SUM(CK6:CN6)-CO6&gt;0,SUM(CK6:CN6)-CO6,"")</f>
        <v>55.52</v>
      </c>
      <c r="DA6" s="40">
        <f>IF(SUM(CW6,CZ6)&gt;0,SUM(CW6,CZ6),"")</f>
        <v>111.46000000000001</v>
      </c>
      <c r="DB6" s="50" t="str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/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3.7</v>
      </c>
      <c r="SW6" s="22">
        <f>IF($CP6="P",CB6,(CB6+BA6)/2)</f>
        <v>2.25</v>
      </c>
      <c r="SX6" s="22">
        <f>IF($CP6="P",CC6,(CC6+BB6)/2)</f>
        <v>4.45</v>
      </c>
      <c r="SY6" s="22">
        <f>IF($CP6="P",CD6,(CD6+BC6)/2)</f>
        <v>4.1150000000000002</v>
      </c>
      <c r="SZ6" s="22">
        <f>IF($CP6="P",CE6,(CE6+BD6)/2)</f>
        <v>0.1</v>
      </c>
      <c r="TA6" s="22">
        <f>IF($CP6="P",CF6,(CF6+BE6)/2)</f>
        <v>14.899999999999999</v>
      </c>
      <c r="TB6" s="22">
        <f>IF($CP6="P",CG6,(CG6+BF6)/2)</f>
        <v>9.3500000000000014</v>
      </c>
      <c r="TC6" s="22">
        <f>IF($CP6="P",CH6,(CH6+BG6)/2)</f>
        <v>15.600000000000001</v>
      </c>
      <c r="TD6" s="22">
        <f>IF($CP6="P",CI6,(CI6+BH6)/2)</f>
        <v>15.91</v>
      </c>
      <c r="TE6" s="22">
        <f>IF($CP6="P",CJ6,(CJ6+BI6)/2)</f>
        <v>0</v>
      </c>
      <c r="TF6" s="22">
        <f>IF($CP6="P",CK6,(CK6+BJ6)/2)</f>
        <v>15.25</v>
      </c>
      <c r="TG6" s="22">
        <f>IF($CP6="P",CL6,(CL6+BK6)/2)</f>
        <v>8.9499999999999993</v>
      </c>
      <c r="TH6" s="22">
        <f>IF($CP6="P",CM6,(CM6+BL6)/2)</f>
        <v>15.100000000000001</v>
      </c>
      <c r="TI6" s="22">
        <f>IF($CP6="P",CN6,(CN6+BM6)/2)</f>
        <v>15.745000000000001</v>
      </c>
      <c r="TJ6" s="22">
        <f>IF($CP6="P",CO6,(CO6+BN6)/2)</f>
        <v>0</v>
      </c>
      <c r="TK6" s="27" t="s">
        <v>46</v>
      </c>
      <c r="TL6" s="40">
        <f>IF(SX6&gt;0,SX6,"")</f>
        <v>4.45</v>
      </c>
      <c r="TM6" s="40">
        <f>IF(SY6&gt;0,SY6,"")</f>
        <v>4.1150000000000002</v>
      </c>
      <c r="TN6" s="40">
        <f>IF(SUM(SV6:SY6)-SZ6&gt;0,SUM(SV6:SY6)-SZ6,"")</f>
        <v>14.415000000000001</v>
      </c>
      <c r="TO6" s="40">
        <f>IF(TC6&gt;0,TC6,"")</f>
        <v>15.600000000000001</v>
      </c>
      <c r="TP6" s="40">
        <f>IF(TD6&gt;0,TD6,"")</f>
        <v>15.91</v>
      </c>
      <c r="TQ6" s="40">
        <f>IF(SUM(TA6:TD6)-TE6&gt;0,SUM(TA6:TD6)-TE6,"")</f>
        <v>55.760000000000005</v>
      </c>
      <c r="TR6" s="40">
        <f>IF(MAX(TN6,TQ6)&gt;0,MAX(TN6,TQ6),"")</f>
        <v>55.760000000000005</v>
      </c>
      <c r="TS6" s="40">
        <f>IF(TH6&gt;0,TH6,"")</f>
        <v>15.100000000000001</v>
      </c>
      <c r="TT6" s="40">
        <f>IF(TI6&gt;0,TI6,"")</f>
        <v>15.745000000000001</v>
      </c>
      <c r="TU6" s="40">
        <f>IF(SUM(TF6:TI6)-TJ6&gt;0,SUM(TF6:TI6)-TJ6,"")</f>
        <v>55.045000000000002</v>
      </c>
      <c r="TV6" s="40">
        <f>IF(SUM(TR6,TU6)&gt;0,SUM(TR6,TU6),"")</f>
        <v>110.80500000000001</v>
      </c>
    </row>
    <row r="7" spans="1:542" x14ac:dyDescent="0.2">
      <c r="A7" s="4" cm="1">
        <f t="array" ref="A7">IF(AND(J7&lt;&gt;"",J7&lt;&gt;"No DD"),SUMPRODUCT((J$4:J$26&lt;&gt;"")*(J$4:J$26&lt;&gt;"No DD")*(F$4:F$26&gt;F7))+1,IF(J7="No DD",SUMPRODUCT((J$4:J$26="No DD")*(F$4:F$26&gt;F7))+1+SUMPRODUCT((J$4:J$26&lt;&gt;"")*(J$4:J$26&lt;&gt;"No DD")),""))</f>
        <v>4</v>
      </c>
      <c r="B7" s="4" cm="1">
        <f t="array" ref="B7">IF(AND(J7&lt;&gt;"",J7&lt;&gt;"No DD",G7=""),SUMPRODUCT((J$4:J$26&lt;&gt;"")*(J$4:J$26&lt;&gt;"No DD")*(G$4:G$26="")*(F$4:F$26&gt;F7))+1,IF(J7="No DD",SUMPRODUCT((J$4:J$26="No DD")*(F$4:F$26&gt;F7)*(G$4:G$26=""))+1+SUMPRODUCT((J$4:J$26&lt;&gt;"")*(G$4:G$26="")*(J$4:J$26&lt;&gt;"No DD")),""))</f>
        <v>2</v>
      </c>
      <c r="C7" s="5" t="s">
        <v>105</v>
      </c>
      <c r="D7" s="4" t="s">
        <v>6</v>
      </c>
      <c r="E7" s="4">
        <v>2006</v>
      </c>
      <c r="F7" s="9">
        <f>SUM(L7:V7)+SUM(L7:T7)*0.0000001+SUM(L7)*0.0000000000001</f>
        <v>196.59001965900552</v>
      </c>
      <c r="G7" s="64"/>
      <c r="H7" s="3" t="str">
        <f>IF(OR(AND(AO7&gt;=AY$28,AO7&lt;&gt;"",AQ7&gt;=AY$32,AQ7&lt;&gt;"",AN7=""),AND(AR7&gt;=AY$28,AR7&lt;&gt;"",AT7&gt;=AY$32,AT7&lt;&gt;"",AN7=""),AND(AV7&gt;=AY$28,AV7&lt;&gt;"",AX7&gt;=AY$32,AX7&lt;&gt;"",AN7=""),AND(BP7&gt;=BZ$28,BP7&lt;&gt;"",BR7&gt;=BZ$32,BR7&lt;&gt;"",BO7=""),AND(BS7&gt;=BZ$28,BS7&lt;&gt;"",BU7&gt;=BZ$32,BU7&lt;&gt;"",BO7=""),AND(BW7&gt;=BZ$28,BW7&lt;&gt;"",BY7&gt;=BZ$32,BY7&lt;&gt;"",BO7=""),AND(CQ7&gt;=DA$28,CQ7&lt;&gt;"",CS7&gt;=DA$32,CS7&lt;&gt;"",CP7=""),AND(CT7&gt;=DA$28,CT7&lt;&gt;"",CV7&gt;=DA$32,CV7&lt;&gt;"",CP7=""),AND(CX7&gt;=DA$28,CX7&lt;&gt;"",CZ7&gt;=DA$32,CZ7&lt;&gt;"",CP7=""),AND(DX7&gt;=EK$28,DX7&lt;&gt;"",DZ7&gt;=EK$32,DZ7&lt;&gt;""),AND(EA7&gt;=EK$28,EA7&lt;&gt;"",EC7&gt;=EK$32,EC7&lt;&gt;""),AND(EE7&gt;=EK$28,EE7&lt;&gt;"",EG7&gt;=EK$32,EG7&lt;&gt;""),AND(EH7&gt;=EK$28,EH7&lt;&gt;"",EJ7&gt;=EK$32,EJ7&lt;&gt;""),AND(FF7&gt;=FS$28,FF7&lt;&gt;"",FH7&gt;=FS$32,FH7&lt;&gt;""),AND(FI7&gt;=FS$28,FI7&lt;&gt;"",FK7&gt;=FS$32,FK7&lt;&gt;""),AND(FM7&gt;=FS$28,FM7&lt;&gt;"",FO7&gt;=FS$32,FO7&lt;&gt;""),AND(FP7&gt;=FS$28,FP7&lt;&gt;"",FR7&gt;=FS$32,FR7&lt;&gt;""),AND(GN7&gt;=HA$28,GN7&lt;&gt;"",GP7&gt;=HA$32,GP7&lt;&gt;""),AND(GQ7&gt;=HA$28,GQ7&lt;&gt;"",GS7&gt;=HA$32,GS7&lt;&gt;""),AND(GU7&gt;=HA$28,GU7&lt;&gt;"",GW7&gt;=HA$32,GW7&lt;&gt;""),AND(GX7&gt;=HA$28,GX7&lt;&gt;"",GZ7&gt;=HA$32,GZ7&lt;&gt;""),AND(HV7&gt;=II$28,HV7&lt;&gt;"",HX7&gt;=II$32,HX7&lt;&gt;""),AND(HY7&gt;=II$28,HY7&lt;&gt;"",IA7&gt;=II$32,IA7&lt;&gt;""),AND(IC7&gt;=II$28,IC7&lt;&gt;"",IE7&gt;=II$32,IE7&lt;&gt;""),AND(IF7&gt;=II$28,IF7&lt;&gt;"",IH7&gt;=II$32,IH7&lt;&gt;""),AND(JD7&gt;=JQ$28,JD7&lt;&gt;"",JF7&gt;=JQ$32,JF7&lt;&gt;""),AND(JG7&gt;=JQ$28,JG7&lt;&gt;"",JI7&gt;=JQ$32,JI7&lt;&gt;""),AND(JK7&gt;=JQ$28,JK7&lt;&gt;"",JM7&gt;=JQ$32,JM7&lt;&gt;""),AND(JN7&gt;=JQ$28,JN7&lt;&gt;"",JP7&gt;=JQ$32,JP7&lt;&gt;""),AND(KL7&gt;=KY$28,KL7&lt;&gt;"",KN7&gt;=KY$32,KN7&lt;&gt;""),AND(KO7&gt;=KY$28,KO7&lt;&gt;"",KQ7&gt;=KY$32,KQ7&lt;&gt;""),AND(KS7&gt;=KY$28,KS7&lt;&gt;"",KU7&gt;=KY$32,KU7&lt;&gt;""),AND(KV7&gt;=KY$28,KV7&lt;&gt;"",KX7&gt;=KY$32,KX7&lt;&gt;""),AND(LT7&gt;=MG$28,LT7&lt;&gt;"",LV7&gt;=MG$32,LV7&lt;&gt;""),AND(LW7&gt;=MG$28,LW7&lt;&gt;"",LY7&gt;=MG$32,LY7&lt;&gt;""),AND(MA7&gt;=MG$28,MA7&lt;&gt;"",MC7&gt;=MG$32,MC7&lt;&gt;""),AND(MD7&gt;=MG$28,MD7&lt;&gt;"",MF7&gt;=MG$32,MF7&lt;&gt;""),AND(NB7&gt;=NO$28,NB7&lt;&gt;"",ND7&gt;=NO$32,ND7&lt;&gt;""),AND(NE7&gt;=NO$28,NE7&lt;&gt;"",NG7&gt;=NO$32,NG7&lt;&gt;""),AND(NI7&gt;=NO$28,NI7&lt;&gt;"",NK7&gt;=NO$32,NK7&lt;&gt;""),AND(NL7&gt;=NO$28,NL7&lt;&gt;"",NN7&gt;=NO$32,NN7&lt;&gt;""),AND(OJ7&gt;=OW$28,OJ7&lt;&gt;"",OL7&gt;=OW$32,OL7&lt;&gt;""),AND(OM7&gt;=OW$28,OM7&lt;&gt;"",OO7&gt;=OW$32,OO7&lt;&gt;""),AND(OQ7&gt;=OW$28,OQ7&lt;&gt;"",OS7&gt;=OW$32,OS7&lt;&gt;""),AND(OT7&gt;=OW$28,OT7&lt;&gt;"",OV7&gt;=OW$32,OV7&lt;&gt;""),AND(PR7&gt;=QE$28,PR7&lt;&gt;"",PT7&gt;=QE$32,PT7&lt;&gt;""),AND(PU7&gt;=QE$28,PU7&lt;&gt;"",PW7&gt;=QE$32,PW7&lt;&gt;""),AND(PY7&gt;=QE$28,PY7&lt;&gt;"",QA7&gt;=QE$32,QA7&lt;&gt;""),AND(QB7&gt;=QE$28,QB7&lt;&gt;"",QD7&gt;=QE$32,QD7&lt;&gt;""),AND(QZ7&gt;=RM$28,QZ7&lt;&gt;"",RB7&gt;=RM$32,RB7&lt;&gt;""),AND(RC7&gt;=RM$28,RC7&lt;&gt;"",RE7&gt;=RM$32,RE7&lt;&gt;""),AND(RG7&gt;=RM$28,RG7&lt;&gt;"",RI7&gt;=RM$32,RI7&lt;&gt;""),AND(RJ7&gt;=RM$28,RJ7&lt;&gt;"",RL7&gt;=RM$32,RL7&lt;&gt;""),AND(SH7&gt;=SU$28,SH7&lt;&gt;"",SJ7&gt;=SU$32,SJ7&lt;&gt;""),AND(SK7&gt;=SU$28,SK7&lt;&gt;"",SM7&gt;=SU$32,SM7&lt;&gt;""),AND(SO7&gt;=SU$28,SO7&lt;&gt;"",SQ7&gt;=SU$32,SQ7&lt;&gt;""),AND(SR7&gt;=SU$28,SR7&lt;&gt;"",ST7&gt;=SU$32,ST7&lt;&gt;"")),"P","")</f>
        <v>P</v>
      </c>
      <c r="I7" s="3" t="str">
        <f>IF(OR(AND(AQ7&gt;=AY$32,AQ7&lt;&gt;"",AN7=""),AND(AT7&gt;=AY$32,AT7&lt;&gt;"",AN7=""),AND(AX7&gt;=AY$32,AX7&lt;&gt;"",AN7=""),AND(BR7&gt;=BZ$32,BR7&lt;&gt;"",BO7=""),AND(BU7&gt;=BZ$32,BU7&lt;&gt;"",BO7=""),AND(BY7&gt;=BZ$32,BY7&lt;&gt;"",BO7=""),AND(CS7&gt;=DA$32,CS7&lt;&gt;"",CP7=""),AND(CV7&gt;=DA$32,CV7&lt;&gt;"",CP7=""),AND(CZ7&gt;=DA$32,CZ7&lt;&gt;"",CP7=""),AND(DZ7&gt;=EK$32,DZ7&lt;&gt;""),AND(EC7&gt;=EK$32,EC7&lt;&gt;""),AND(EG7&gt;=EK$32,EG7&lt;&gt;""),AND(EJ7&gt;=EK$32,EJ7&lt;&gt;""),AND(FH7&gt;=FS$32,FH7&lt;&gt;""),AND(FK7&gt;=FS$32,FK7&lt;&gt;""),AND(FO7&gt;=FS$32,FO7&lt;&gt;""),AND(FR7&gt;=FS$32,FR7&lt;&gt;""),AND(GP7&gt;=HA$32,GP7&lt;&gt;""),AND(GS7&gt;=HA$32,GS7&lt;&gt;""),AND(GW7&gt;=HA$32,GW7&lt;&gt;""),AND(GZ7&gt;=HA$32,GZ7&lt;&gt;""),AND(HX7&gt;=II$32,HX7&lt;&gt;""),AND(IA7&gt;=II$32,IA7&lt;&gt;""),AND(IE7&gt;=II$32,IE7&lt;&gt;""),AND(IH7&gt;=II$32,IH7&lt;&gt;""),AND(JF7&gt;=JQ$32,JF7&lt;&gt;""),AND(JI7&gt;=JQ$32,JI7&lt;&gt;""),AND(JM7&gt;=JQ$32,JM7&lt;&gt;""),AND(JP7&gt;=JQ$32,JP7&lt;&gt;""),AND(KN7&gt;=KY$32,KN7&lt;&gt;""),AND(KQ7&gt;=KY$32,KQ7&lt;&gt;""),AND(KU7&gt;=KY$32,KU7&lt;&gt;""),AND(KX7&gt;=KY$32,KX7&lt;&gt;""),AND(LV7&gt;=MG$32,LV7&lt;&gt;""),AND(LY7&gt;=MG$32,LY7&lt;&gt;""),AND(MC7&gt;=MG$32,MC7&lt;&gt;""),AND(MF7&gt;=MG$32,MF7&lt;&gt;""),AND(ND7&gt;=NO$32,ND7&lt;&gt;""),AND(NG7&gt;=NO$32,NG7&lt;&gt;""),AND(NK7&gt;=NO$32,NK7&lt;&gt;""),AND(NN7&gt;=NO$32,NN7&lt;&gt;""),AND(OL7&gt;=OW$32,OL7&lt;&gt;""),AND(OO7&gt;=OW$32,OO7&lt;&gt;""),AND(OS7&gt;=OW$32,OS7&lt;&gt;""),AND(OV7&gt;=OW$32,OV7&lt;&gt;""),AND(PT7&gt;=QE$32,PT7&lt;&gt;""),AND(PW7&gt;=QE$32,PW7&lt;&gt;""),AND(QA7&gt;=QE$32,QA7&lt;&gt;""),AND(QD7&gt;=QE$32,QD7&lt;&gt;""),AND(RB7&gt;=RM$32,RB7&lt;&gt;""),AND(RE7&gt;=RM$32,RE7&lt;&gt;""),AND(RI7&gt;=RM$32,RI7&lt;&gt;""),AND(RL7&gt;=RM$32,RL7&lt;&gt;""),AND(SJ7&gt;=SU$32,SJ7&lt;&gt;""),AND(SM7&gt;=SU$32,SM7&lt;&gt;""),AND(SQ7&gt;=SU$32,SQ7&lt;&gt;""),AND(ST7&gt;=SU$32,ST7&lt;&gt;"")),"P","")</f>
        <v>P</v>
      </c>
      <c r="J7" s="36" t="str">
        <f>IF(AND(I7="P",H7=""),"No DD",IF(OR(AND(AO7&gt;=AY$31,AO7&lt;&gt;"",AQ7&gt;=AY$35,AQ7&lt;&gt;"",AN7=""),AND(AR7&gt;=AY$31,AR7&lt;&gt;"",AT7&gt;=AY$35,AT7&lt;&gt;"",AN7=""),AND(AV7&gt;=AY$31,AV7&lt;&gt;"",AX7&gt;=AY$35,AX7&lt;&gt;"",AN7=""),AND(BP7&gt;=BZ$31,BP7&lt;&gt;"",BR7&gt;=BZ$35,BR7&lt;&gt;"",BO7=""),AND(BS7&gt;=BZ$31,BS7&lt;&gt;"",BU7&gt;=BZ$35,BU7&lt;&gt;"",BO7=""),AND(BW7&gt;=BZ$31,BW7&lt;&gt;"",BY7&gt;=BZ$35,BY7&lt;&gt;"",BO7=""),AND(CQ7&gt;=DA$31,CQ7&lt;&gt;"",CS7&gt;=DA$35,CS7&lt;&gt;"",CP7=""),AND(CT7&gt;=DA$31,CT7&lt;&gt;"",CV7&gt;=DA$35,CV7&lt;&gt;"",CP7=""),AND(CX7&gt;=DA$31,CX7&lt;&gt;"",CZ7&gt;=DA$35,CZ7&lt;&gt;"",CP7=""),AND(DX7&gt;=EK$31,DX7&lt;&gt;"",DZ7&gt;=EK$35,DZ7&lt;&gt;""),AND(EA7&gt;=EK$31,EA7&lt;&gt;"",EC7&gt;=EK$35,EC7&lt;&gt;""),AND(EE7&gt;=EK$31,EE7&lt;&gt;"",EG7&gt;=EK$35,EG7&lt;&gt;""),AND(EH7&gt;=EK$31,EH7&lt;&gt;"",EJ7&gt;=EK$35,EJ7&lt;&gt;""),AND(FF7&gt;=FS$31,FF7&lt;&gt;"",FH7&gt;=FS$35,FH7&lt;&gt;""),AND(FI7&gt;=FS$31,FI7&lt;&gt;"",FK7&gt;=FS$35,FK7&lt;&gt;""),AND(FM7&gt;=FS$31,FM7&lt;&gt;"",FO7&gt;=FS$35,FO7&lt;&gt;""),AND(FP7&gt;=FS$31,FP7&lt;&gt;"",FR7&gt;=FS$35,FR7&lt;&gt;""),AND(GN7&gt;=HA$31,GN7&lt;&gt;"",GP7&gt;=HA$35,GP7&lt;&gt;""),AND(GQ7&gt;=HA$31,GQ7&lt;&gt;"",GS7&gt;=HA$35,GS7&lt;&gt;""),AND(GU7&gt;=HA$31,GU7&lt;&gt;"",GW7&gt;=HA$35,GW7&lt;&gt;""),AND(GX7&gt;=HA$31,GX7&lt;&gt;"",GZ7&gt;=HA$35,GZ7&lt;&gt;""),AND(HV7&gt;=II$31,HV7&lt;&gt;"",HX7&gt;=II$35,HX7&lt;&gt;""),AND(HY7&gt;=II$31,HY7&lt;&gt;"",IA7&gt;=II$35,IA7&lt;&gt;""),AND(IC7&gt;=II$31,IC7&lt;&gt;"",IE7&gt;=II$35,IE7&lt;&gt;""),AND(IF7&gt;=II$31,IF7&lt;&gt;"",IH7&gt;=II$35,IH7&lt;&gt;""),AND(JD7&gt;=JQ$31,JD7&lt;&gt;"",JF7&gt;=JQ$35,JF7&lt;&gt;""),AND(JG7&gt;=JQ$31,JG7&lt;&gt;"",JI7&gt;=JQ$35,JI7&lt;&gt;""),AND(JK7&gt;=JQ$31,JK7&lt;&gt;"",JM7&gt;=JQ$35,JM7&lt;&gt;""),AND(JN7&gt;=JQ$31,JN7&lt;&gt;"",JP7&gt;=JQ$35,JP7&lt;&gt;""),AND(KL7&gt;=KY$31,KL7&lt;&gt;"",KN7&gt;=KY$35,KN7&lt;&gt;""),AND(KO7&gt;=KY$31,KO7&lt;&gt;"",KQ7&gt;=KY$35,KQ7&lt;&gt;""),AND(KS7&gt;=KY$31,KS7&lt;&gt;"",KU7&gt;=KY$35,KU7&lt;&gt;""),AND(KV7&gt;=KY$31,KV7&lt;&gt;"",KX7&gt;=KY$35,KX7&lt;&gt;""),AND(LT7&gt;=MG$31,LT7&lt;&gt;"",LV7&gt;=MG$35,LV7&lt;&gt;""),AND(LW7&gt;=MG$31,LW7&lt;&gt;"",LY7&gt;=MG$35,LY7&lt;&gt;""),AND(MA7&gt;=MG$31,MA7&lt;&gt;"",MC7&gt;=MG$35,MC7&lt;&gt;""),AND(MD7&gt;=MG$31,MD7&lt;&gt;"",MF7&gt;=MG$35,MF7&lt;&gt;""),AND(NB7&gt;=NO$31,NB7&lt;&gt;"",ND7&gt;=NO$35,ND7&lt;&gt;""),AND(NE7&gt;=NO$31,NE7&lt;&gt;"",NG7&gt;=NO$35,NG7&lt;&gt;""),AND(NI7&gt;=NO$31,NI7&lt;&gt;"",NK7&gt;=NO$35,NK7&lt;&gt;""),AND(NL7&gt;=NO$31,NL7&lt;&gt;"",NN7&gt;=NO$35,NN7&lt;&gt;""),AND(OJ7&gt;=OW$31,OJ7&lt;&gt;"",OL7&gt;=OW$35,OL7&lt;&gt;""),AND(OM7&gt;=OW$31,OM7&lt;&gt;"",OO7&gt;=OW$35,OO7&lt;&gt;""),AND(OQ7&gt;=OW$31,OQ7&lt;&gt;"",OS7&gt;=OW$35,OS7&lt;&gt;""),AND(OT7&gt;=OW$31,OT7&lt;&gt;"",OV7&gt;=OW$35,OV7&lt;&gt;""),AND(PR7&gt;=QE$31,PR7&lt;&gt;"",PT7&gt;=QE$35,PT7&lt;&gt;""),AND(PU7&gt;=QE$31,PU7&lt;&gt;"",PW7&gt;=QE$35,PW7&lt;&gt;""),AND(PY7&gt;=QE$31,PY7&lt;&gt;"",QA7&gt;=QE$35,QA7&lt;&gt;""),AND(QB7&gt;=QE$31,QB7&lt;&gt;"",QD7&gt;=QE$35,QD7&lt;&gt;""),AND(QZ7&gt;=RM$31,QZ7&lt;&gt;"",RB7&gt;=RM$35,RB7&lt;&gt;""),AND(RC7&gt;=RM$31,RC7&lt;&gt;"",RE7&gt;=RM$35,RE7&lt;&gt;""),AND(RG7&gt;=RM$31,RG7&lt;&gt;"",RI7&gt;=RM$35,RI7&lt;&gt;""),AND(RJ7&gt;=RM$31,RJ7&lt;&gt;"",RL7&gt;=RM$35,RL7&lt;&gt;""),AND(SH7&gt;=SU$31,SH7&lt;&gt;"",SJ7&gt;=SU$35,SJ7&lt;&gt;""),AND(SK7&gt;=SU$31,SK7&lt;&gt;"",SM7&gt;=SU$35,SM7&lt;&gt;""),AND(SO7&gt;=SU$31,SO7&lt;&gt;"",SQ7&gt;=SU$35,SQ7&lt;&gt;""),AND(SR7&gt;=SU$31,SR7&lt;&gt;"",ST7&gt;=SU$35,ST7&lt;&gt;"")),"Merit",IF(OR(AND(AO7&gt;=AY$30,AO7&lt;&gt;"",AQ7&gt;=AY$34,AQ7&lt;&gt;"",AN7=""),AND(AR7&gt;=AY$30,AR7&lt;&gt;"",AT7&gt;=AY$34,AT7&lt;&gt;"",AN7=""),AND(AV7&gt;=AY$30,AV7&lt;&gt;"",AX7&gt;=AY$34,AX7&lt;&gt;"",AN7=""),AND(BP7&gt;=BZ$30,BP7&lt;&gt;"",BR7&gt;=BZ$34,BR7&lt;&gt;"",BO7=""),AND(BS7&gt;=BZ$30,BS7&lt;&gt;"",BU7&gt;=BZ$34,BU7&lt;&gt;"",BO7=""),AND(BW7&gt;=BZ$30,BW7&lt;&gt;"",BY7&gt;=BZ$34,BY7&lt;&gt;"",BO7=""),AND(CQ7&gt;=DA$30,CQ7&lt;&gt;"",CS7&gt;=DA$34,CS7&lt;&gt;"",CP7=""),AND(CT7&gt;=DA$30,CT7&lt;&gt;"",CV7&gt;=DA$34,CV7&lt;&gt;"",CP7=""),AND(CX7&gt;=DA$30,CX7&lt;&gt;"",CZ7&gt;=DA$34,CZ7&lt;&gt;"",CP7=""),AND(DX7&gt;=EK$30,DX7&lt;&gt;"",DZ7&gt;=EK$34,DZ7&lt;&gt;""),AND(EA7&gt;=EK$30,EA7&lt;&gt;"",EC7&gt;=EK$34,EC7&lt;&gt;""),AND(EE7&gt;=EK$30,EE7&lt;&gt;"",EG7&gt;=EK$34,EG7&lt;&gt;""),AND(EH7&gt;=EK$30,EH7&lt;&gt;"",EJ7&gt;=EK$34,EJ7&lt;&gt;""),AND(FF7&gt;=FS$30,FF7&lt;&gt;"",FH7&gt;=FS$34,FH7&lt;&gt;""),AND(FI7&gt;=FS$30,FI7&lt;&gt;"",FK7&gt;=FS$34,FK7&lt;&gt;""),AND(FM7&gt;=FS$30,FM7&lt;&gt;"",FO7&gt;=FS$34,FO7&lt;&gt;""),AND(FP7&gt;=FS$30,FP7&lt;&gt;"",FR7&gt;=FS$34,FR7&lt;&gt;""),AND(GN7&gt;=HA$30,GN7&lt;&gt;"",GP7&gt;=HA$34,GP7&lt;&gt;""),AND(GQ7&gt;=HA$30,GQ7&lt;&gt;"",GS7&gt;=HA$34,GS7&lt;&gt;""),AND(GU7&gt;=HA$30,GU7&lt;&gt;"",GW7&gt;=HA$34,GW7&lt;&gt;""),AND(GX7&gt;=HA$30,GX7&lt;&gt;"",GZ7&gt;=HA$34,GZ7&lt;&gt;""),AND(HV7&gt;=II$30,HV7&lt;&gt;"",HX7&gt;=II$34,HX7&lt;&gt;""),AND(HY7&gt;=II$30,HY7&lt;&gt;"",IA7&gt;=II$34,IA7&lt;&gt;""),AND(IC7&gt;=II$30,IC7&lt;&gt;"",IE7&gt;=II$34,IE7&lt;&gt;""),AND(IF7&gt;=II$30,IF7&lt;&gt;"",IH7&gt;=II$34,IH7&lt;&gt;""),AND(JD7&gt;=JQ$30,JD7&lt;&gt;"",JF7&gt;=JQ$34,JF7&lt;&gt;""),AND(JG7&gt;=JQ$30,JG7&lt;&gt;"",JI7&gt;=JQ$34,JI7&lt;&gt;""),AND(JK7&gt;=JQ$30,JK7&lt;&gt;"",JM7&gt;=JQ$34,JM7&lt;&gt;""),AND(JN7&gt;=JQ$30,JN7&lt;&gt;"",JP7&gt;=JQ$34,JP7&lt;&gt;""),AND(KL7&gt;=KY$30,KL7&lt;&gt;"",KN7&gt;=KY$34,KN7&lt;&gt;""),AND(KO7&gt;=KY$30,KO7&lt;&gt;"",KQ7&gt;=KY$34,KQ7&lt;&gt;""),AND(KS7&gt;=KY$30,KS7&lt;&gt;"",KU7&gt;=KY$34,KU7&lt;&gt;""),AND(KV7&gt;=KY$30,KV7&lt;&gt;"",KX7&gt;=KY$34,KX7&lt;&gt;""),AND(LT7&gt;=MG$30,LT7&lt;&gt;"",LV7&gt;=MG$34,LV7&lt;&gt;""),AND(LW7&gt;=MG$30,LW7&lt;&gt;"",LY7&gt;=MG$34,LY7&lt;&gt;""),AND(MA7&gt;=MG$30,MA7&lt;&gt;"",MC7&gt;=MG$34,MC7&lt;&gt;""),AND(MD7&gt;=MG$30,MD7&lt;&gt;"",MF7&gt;=MG$34,MF7&lt;&gt;""),AND(NB7&gt;=NO$30,NB7&lt;&gt;"",ND7&gt;=NO$34,ND7&lt;&gt;""),AND(NE7&gt;=NO$30,NE7&lt;&gt;"",NG7&gt;=NO$34,NG7&lt;&gt;""),AND(NI7&gt;=NO$30,NI7&lt;&gt;"",NK7&gt;=NO$34,NK7&lt;&gt;""),AND(NL7&gt;=NO$30,NL7&lt;&gt;"",NN7&gt;=NO$34,NN7&lt;&gt;""),AND(OJ7&gt;=OW$30,OJ7&lt;&gt;"",OL7&gt;=OW$34,OL7&lt;&gt;""),AND(OM7&gt;=OW$30,OM7&lt;&gt;"",OO7&gt;=OW$34,OO7&lt;&gt;""),AND(OQ7&gt;=OW$30,OQ7&lt;&gt;"",OS7&gt;=OW$34,OS7&lt;&gt;""),AND(OT7&gt;=OW$30,OT7&lt;&gt;"",OV7&gt;=OW$34,OV7&lt;&gt;""),AND(PR7&gt;=QE$30,PR7&lt;&gt;"",PT7&gt;=QE$34,PT7&lt;&gt;""),AND(PU7&gt;=QE$30,PU7&lt;&gt;"",PW7&gt;=QE$34,PW7&lt;&gt;""),AND(PY7&gt;=QE$30,PY7&lt;&gt;"",QA7&gt;=QE$34,QA7&lt;&gt;""),AND(QB7&gt;=QE$30,QB7&lt;&gt;"",QD7&gt;=QE$34,QD7&lt;&gt;""),AND(QZ7&gt;=RM$30,QZ7&lt;&gt;"",RB7&gt;=RM$34,RB7&lt;&gt;""),AND(RC7&gt;=RM$30,RC7&lt;&gt;"",RE7&gt;=RM$34,RE7&lt;&gt;""),AND(RG7&gt;=RM$30,RG7&lt;&gt;"",RI7&gt;=RM$34,RI7&lt;&gt;""),AND(RJ7&gt;=RM$30,RJ7&lt;&gt;"",RL7&gt;=RM$34,RL7&lt;&gt;""),AND(SH7&gt;=SU$30,SH7&lt;&gt;"",SJ7&gt;=SU$34,SJ7&lt;&gt;""),AND(SK7&gt;=SU$30,SK7&lt;&gt;"",SM7&gt;=SU$34,SM7&lt;&gt;""),AND(SO7&gt;=SU$30,SO7&lt;&gt;"",SQ7&gt;=SU$34,SQ7&lt;&gt;""),AND(SR7&gt;=SU$30,SR7&lt;&gt;"",ST7&gt;=SU$34,ST7&lt;&gt;"")),"Excellence",IF(K7="P","Worlds Team",IF(H7="P","National Team","")))))</f>
        <v>National Team</v>
      </c>
      <c r="K7" s="3" t="str">
        <f>IF(OR(AND(AO7&gt;=AY$29,AO7&lt;&gt;"",AQ7&gt;=AY$33,AQ7&lt;&gt;"",AN7=""),AND(AR7&gt;=AY$29,AR7&lt;&gt;"",AT7&gt;=AY$33,AT7&lt;&gt;"",AN7=""),AND(AV7&gt;=AY$29,AV7&lt;&gt;"",AX7&gt;=AY$33,AX7&lt;&gt;"",AN7=""),AND(BP7&gt;=BZ$29,BP7&lt;&gt;"",BR7&gt;=BZ$33,BR7&lt;&gt;"",BO7=""),AND(BS7&gt;=BZ$29,BS7&lt;&gt;"",BU7&gt;=BZ$33,BU7&lt;&gt;"",BO7=""),AND(BW7&gt;=BZ$29,BW7&lt;&gt;"",BY7&gt;=BZ$33,BY7&lt;&gt;"",BO7=""),AND(CQ7&gt;=DA$29,CQ7&lt;&gt;"",CS7&gt;=DA$33,CS7&lt;&gt;"",CP7=""),AND(CT7&gt;=DA$29,CT7&lt;&gt;"",CV7&gt;=DA$33,CV7&lt;&gt;"",CP7=""),AND(CX7&gt;=DA$29,CX7&lt;&gt;"",CZ7&gt;=DA$33,CZ7&lt;&gt;"",CP7=""),AND(DX7&gt;=EK$29,DX7&lt;&gt;"",DZ7&gt;=EK$33,DZ7&lt;&gt;""),AND(EA7&gt;=EK$29,EA7&lt;&gt;"",EC7&gt;=EK$33,EC7&lt;&gt;""),AND(EE7&gt;=EK$29,EE7&lt;&gt;"",EG7&gt;=EK$33,EG7&lt;&gt;""),AND(EH7&gt;=EK$29,EH7&lt;&gt;"",EJ7&gt;=EK$33,EJ7&lt;&gt;""),AND(FF7&gt;=FS$29,FF7&lt;&gt;"",FH7&gt;=FS$33,FH7&lt;&gt;""),AND(FI7&gt;=FS$29,FI7&lt;&gt;"",FK7&gt;=FS$33,FK7&lt;&gt;""),AND(FM7&gt;=FS$29,FM7&lt;&gt;"",FO7&gt;=FS$33,FO7&lt;&gt;""),AND(FP7&gt;=FS$29,FP7&lt;&gt;"",FR7&gt;=FS$33,FR7&lt;&gt;""),AND(GN7&gt;=HA$29,GN7&lt;&gt;"",GP7&gt;=HA$33,GP7&lt;&gt;""),AND(GQ7&gt;=HA$29,GQ7&lt;&gt;"",GS7&gt;=HA$33,GS7&lt;&gt;""),AND(GU7&gt;=HA$29,GU7&lt;&gt;"",GW7&gt;=HA$33,GW7&lt;&gt;""),AND(GX7&gt;=HA$29,GX7&lt;&gt;"",GZ7&gt;=HA$33,GZ7&lt;&gt;""),AND(HV7&gt;=II$29,HV7&lt;&gt;"",HX7&gt;=II$33,HX7&lt;&gt;""),AND(HY7&gt;=II$29,HY7&lt;&gt;"",IA7&gt;=II$33,IA7&lt;&gt;""),AND(IC7&gt;=II$29,IC7&lt;&gt;"",IE7&gt;=II$33,IE7&lt;&gt;""),AND(IF7&gt;=II$29,IF7&lt;&gt;"",IH7&gt;=II$33,IH7&lt;&gt;""),AND(JD7&gt;=JQ$29,JD7&lt;&gt;"",JF7&gt;=JQ$33,JF7&lt;&gt;""),AND(JG7&gt;=JQ$29,JG7&lt;&gt;"",JI7&gt;=JQ$33,JI7&lt;&gt;""),AND(JK7&gt;=JQ$29,JK7&lt;&gt;"",JM7&gt;=JQ$33,JM7&lt;&gt;""),AND(JN7&gt;=JQ$29,JN7&lt;&gt;"",JP7&gt;=JQ$33,JP7&lt;&gt;""),AND(KL7&gt;=KY$29,KL7&lt;&gt;"",KN7&gt;=KY$33,KN7&lt;&gt;""),AND(KO7&gt;=KY$29,KO7&lt;&gt;"",KQ7&gt;=KY$33,KQ7&lt;&gt;""),AND(KS7&gt;=KY$29,KS7&lt;&gt;"",KU7&gt;=KY$33,KU7&lt;&gt;""),AND(KV7&gt;=KY$29,KV7&lt;&gt;"",KX7&gt;=KY$33,KX7&lt;&gt;""),AND(LT7&gt;=MG$29,LT7&lt;&gt;"",LV7&gt;=MG$33,LV7&lt;&gt;""),AND(LW7&gt;=MG$29,LW7&lt;&gt;"",LY7&gt;=MG$33,LY7&lt;&gt;""),AND(MA7&gt;=MG$29,MA7&lt;&gt;"",MC7&gt;=MG$33,MC7&lt;&gt;""),AND(MD7&gt;=MG$29,MD7&lt;&gt;"",MF7&gt;=MG$33,MF7&lt;&gt;""),AND(NB7&gt;=NO$29,NB7&lt;&gt;"",ND7&gt;=NO$33,ND7&lt;&gt;""),AND(NE7&gt;=NO$29,NE7&lt;&gt;"",NG7&gt;=NO$33,NG7&lt;&gt;""),AND(NI7&gt;=NO$29,NI7&lt;&gt;"",NK7&gt;=NO$33,NK7&lt;&gt;""),AND(NL7&gt;=NO$29,NL7&lt;&gt;"",NN7&gt;=NO$33,NN7&lt;&gt;""),AND(OJ7&gt;=OW$29,OJ7&lt;&gt;"",OL7&gt;=OW$33,OL7&lt;&gt;""),AND(OM7&gt;=OW$29,OM7&lt;&gt;"",OO7&gt;=OW$33,OO7&lt;&gt;""),AND(OQ7&gt;=OW$29,OQ7&lt;&gt;"",OS7&gt;=OW$33,OS7&lt;&gt;""),AND(OT7&gt;=OW$29,OT7&lt;&gt;"",OV7&gt;=OW$33,OV7&lt;&gt;""),AND(PR7&gt;=QE$29,PR7&lt;&gt;"",PT7&gt;=QE$33,PT7&lt;&gt;""),AND(PU7&gt;=QE$29,PU7&lt;&gt;"",PW7&gt;=QE$33,PW7&lt;&gt;""),AND(PY7&gt;=QE$29,PY7&lt;&gt;"",QA7&gt;=QE$33,QA7&lt;&gt;""),AND(QB7&gt;=QE$29,QB7&lt;&gt;"",QD7&gt;=QE$33,QD7&lt;&gt;""),AND(QZ7&gt;=RM$29,QZ7&lt;&gt;"",RB7&gt;=RM$33,RB7&lt;&gt;""),AND(RC7&gt;=RM$29,RC7&lt;&gt;"",RE7&gt;=RM$33,RE7&lt;&gt;""),AND(RG7&gt;=RM$29,RG7&lt;&gt;"",RI7&gt;=RM$33,RI7&lt;&gt;""),AND(RJ7&gt;=RM$29,RJ7&lt;&gt;"",RL7&gt;=RM$33,RL7&lt;&gt;""),AND(SH7&gt;=SU$29,SH7&lt;&gt;"",SJ7&gt;=SU$33,SJ7&lt;&gt;""),AND(SK7&gt;=SU$29,SK7&lt;&gt;"",SM7&gt;=SU$33,SM7&lt;&gt;""),AND(SO7&gt;=SU$29,SO7&lt;&gt;"",SQ7&gt;=SU$33,SQ7&lt;&gt;""),AND(SR7&gt;=SU$29,SR7&lt;&gt;"",ST7&gt;=SU$33,ST7&lt;&gt;"")),"P","")</f>
        <v/>
      </c>
      <c r="L7" s="8">
        <f>IF(COUNT(AQ7,AT7,BR7,BU7,CS7,CV7)&gt;0,LARGE((AQ7,AT7,BR7,BU7,CS7,CV7),1),0)</f>
        <v>55.05</v>
      </c>
      <c r="M7" s="8" t="str">
        <f>IF(L7="","",IF(OR(L7=CS7,L7=CV7),$CA$1,IF(OR(L7=BR7,L7=BU7),$AZ$1,IF(OR(L7=AQ7,L7=AT7),$Y$1,""))))</f>
        <v>2025 3rd Domestic Trial</v>
      </c>
      <c r="N7" s="8">
        <f>IF(COUNT(AQ7,AT7,BR7,BU7,CS7,CV7)&gt;1,LARGE((AQ7,AT7,BR7,BU7,CS7,CV7),2),0)</f>
        <v>54.92</v>
      </c>
      <c r="O7" s="8" t="str">
        <f>IF(N7="","",IF(OR(N7=CS7,N7=CV7),$CA$1,IF(OR(N7=BR7,N7=BU7),$AZ$1,IF(OR(N7=AQ7,N7=AT7),$Y$1,""))))</f>
        <v>2025 Elite Canada</v>
      </c>
      <c r="P7" s="8">
        <f>IF(COUNT(AQ7,AT7,BR7,BU7,CS7,CV7)&gt;2,MAX(AX7,BY7,CZ7,LARGE((AQ7,AT7,BR7,BU7,CS7,CV7),3)),IF(MAX(AX7,BY7,CZ7)&gt;0,MAX(AX7,BY7,CZ7),0))</f>
        <v>54.410000000000004</v>
      </c>
      <c r="Q7" s="8" t="str">
        <f>IF(P7="","",IF(P7=CZ7,$CA$1,IF(P7=BY7,$AZ$1,IF(P7=AX7,$Y$1,IF(OR(P7=CS7,P7=CV7,P7=CZ7),$CA$1,IF(OR(P7=BR7,P7=BU7,P7=BY7),$AZ$1,IF(OR(P7=AQ7,P7=AT7,P7=AX7),$Y$1,"")))))))</f>
        <v>2025 Elite Canada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16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2025 3rd Domestic Trial</v>
      </c>
      <c r="T7" s="8">
        <f>IF(MAX(IF(AO7&gt;=$AY$28,AP7,0),IF(AR7&gt;=$AY$28,AS7,0),IF(AV7&gt;=$AY$28,AW7,0),IF(BP7&gt;=$BZ$28,BQ7,0),IF(BS7&gt;=$BZ$28,BT7,0),IF(BW7&gt;=$BZ$28,BX7,0),IF(CQ7&gt;=$DA$28,CR7,0),IF(CT7&gt;=$DA$28,CU7,0),IF(CX7&gt;=$DA$28,CY7,0),IF(DX7&gt;=$EK$28,DY7,0),IF(EA7&gt;=$EK$28,EB7,0),IF(EE7&gt;=$EK$28,EF7,0),IF(EH7&gt;=$EK$28,EI7,0),IF(FF7&gt;=$FS$28,FG7,0),IF(FI7&gt;=$FS$28,FJ7,0),IF(FM7&gt;=$FS$28,FN7,0),IF(FP7&gt;=$FS$28,FQ7,0),IF(GN7&gt;=$HA$28,GO7,0),IF(GQ7&gt;=$HA$28,GR7,0),IF(GU7&gt;=$HA$28,GV7,0),IF(GX7&gt;=$HA$28,GY7,0),IF(HV7&gt;=$II$28,HW7,0),IF(HY7&gt;=$II$28,HZ7,0),IF(IC7&gt;=$II$28,ID7,0),IF(IF7&gt;=$II$28,IG7,0),IF(JD7&gt;=$JQ$28,JE7,0),IF(JG7&gt;=$JQ$28,JH7,0),IF(JK7&gt;=$JQ$28,JL7,0),IF(JN7&gt;=$JQ$28,JO7,0),IF(KL7&gt;=$KY$28,KM7,0),IF(KO7&gt;=$KY$28,KP7,0),IF(KS7&gt;=$KY$28,KT7,0),IF(KV7&gt;=$KY$28,KW7,0),IF(LT7&gt;=$MG$28,LU7,0),IF(LW7&gt;=$MG$28,LX7,0),IF(MA7&gt;=$MG$28,MB7,0),IF(MD7&gt;=$MG$28,ME7,0),IF(NB7&gt;=$NO$28,NC7,0),IF(NE7&gt;=$NO$28,NF7,0),IF(NI7&gt;=$NO$28,NJ7,0),IF(NL7&gt;=$NO$28,NM7,0),IF(OJ7&gt;=$OW$28,OK7,0),IF(OM7&gt;=$OW$28,ON7,0),IF(OQ7&gt;=$OW$28,OR7,0),IF(OT7&gt;=$OW$28,OU7,0),IF(PR7&gt;=$QE$28,PS7,0),IF(PU7&gt;=$QE$28,PV7,0),IF(PY7&gt;=$QE$28,PZ7,0),IF(QB7&gt;=$QE$28,QC7,0),IF(QZ7&gt;=$RM$28,RA7,0),IF(RC7&gt;=$RM$28,RD7,0),IF(RG7&gt;=$RM$28,RH7,0),IF(RJ7&gt;=$RM$28,RK7,0),IF(SH7&gt;=$SU$28,SI7,0),IF(SK7&gt;=$SU$28,SL7,0),IF(SO7&gt;=$SU$28,SP7,0),IF(SR7&gt;=$SU$28,SS7,0))&gt;0,MAX(IF(AO7&gt;=$AY$28,AP7,0),IF(AR7&gt;=$AY$28,AS7,0),IF(AV7&gt;=$AY$28,AW7,0),IF(BP7&gt;=$BZ$28,BQ7,0),IF(BS7&gt;=$BZ$28,BT7,0),IF(BW7&gt;=$BZ$28,BX7,0),IF(CQ7&gt;=$DA$28,CR7,0),IF(CT7&gt;=$DA$28,CU7,0),IF(CX7&gt;=$DA$28,CY7,0),IF(DX7&gt;=$EK$28,DY7,0),IF(EA7&gt;=$EK$28,EB7,0),IF(EE7&gt;=$EK$28,EF7,0),IF(EH7&gt;=$EK$28,EI7,0),IF(FF7&gt;=$FS$28,FG7,0),IF(FI7&gt;=$FS$28,FJ7,0),IF(FM7&gt;=$FS$28,FN7,0),IF(FP7&gt;=$FS$28,FQ7,0),IF(GN7&gt;=$HA$28,GO7,0),IF(GQ7&gt;=$HA$28,GR7,0),IF(GU7&gt;=$HA$28,GV7,0),IF(GX7&gt;=$HA$28,GY7,0),IF(HV7&gt;=$II$28,HW7,0),IF(HY7&gt;=$II$28,HZ7,0),IF(IC7&gt;=$II$28,ID7,0),IF(IF7&gt;=$II$28,IG7,0),IF(JD7&gt;=$JQ$28,JE7,0),IF(JG7&gt;=$JQ$28,JH7,0),IF(JK7&gt;=$JQ$28,JL7,0),IF(JN7&gt;=$JQ$28,JO7,0),IF(KL7&gt;=$KY$28,KM7,0),IF(KO7&gt;=$KY$28,KP7,0),IF(KS7&gt;=$KY$28,KT7,0),IF(KV7&gt;=$KY$28,KW7,0),IF(LT7&gt;=$MG$28,LU7,0),IF(LW7&gt;=$MG$28,LX7,0),IF(MA7&gt;=$MG$28,MB7,0),IF(MD7&gt;=$MG$28,ME7,0),IF(NB7&gt;=$NO$28,NC7,0),IF(NE7&gt;=$NO$28,NF7,0),IF(NI7&gt;=$NO$28,NJ7,0),IF(NL7&gt;=$NO$28,NM7,0),IF(OJ7&gt;=$OW$28,OK7,0),IF(OM7&gt;=$OW$28,ON7,0),IF(OQ7&gt;=$OW$28,OR7,0),IF(OT7&gt;=$OW$28,OU7,0),IF(PR7&gt;=$QE$28,PS7,0),IF(PU7&gt;=$QE$28,PV7,0),IF(PY7&gt;=$QE$28,PZ7,0),IF(QB7&gt;=$QE$28,QC7,0),IF(QZ7&gt;=$RM$28,RA7,0),IF(RC7&gt;=$RM$28,RD7,0),IF(RG7&gt;=$RM$28,RH7,0),IF(RJ7&gt;=$RM$28,RK7,0),IF(SH7&gt;=$SU$28,SI7,0),IF(SK7&gt;=$SU$28,SL7,0),IF(SO7&gt;=$SU$28,SP7,0),IF(SR7&gt;=$SU$28,SS7,0)),0)</f>
        <v>16.21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2025 3rd Domestic Trial</v>
      </c>
      <c r="V7" s="8" t="str">
        <f>IF(MAX(DB7,DC7)&gt;0,MAX(DB7,DC7),"")</f>
        <v/>
      </c>
      <c r="W7" s="11" t="str">
        <f>IF(V7="","",IF(V7=DB7,"("&amp;DB$2&amp;")",IF(V7=DC7,"("&amp;DC$2&amp;")")))</f>
        <v/>
      </c>
      <c r="X7" s="8" t="str">
        <f>IF(V7="","",IF(V7=DB7,IF(V7+IF(P7="",0,P7)=SM7,$RN$1,IF(V7+IF(P7="",0,P7)=RE7,$QF$1,IF(V7+IF(P7="",0,P7)=PW7,$OX$1,IF(V7+IF(P7="",0,P7)=OO7,$NP$1,IF(V7+IF(P7="",0,P7)=NG7,$MH$1,IF(V7+IF(P7="",0,P7)=LY7,$KZ$1,IF(V7+IF(P7="",0,P7)=KQ7,$JR$1,IF(V7+IF(P7="",0,P7)=JI7,$IJ$1,IF(V7+IF(P7="",0,P7)=IA7,$HB$1,IF(V7+IF(P7="",0,P7)=GS7,$FT$1,IF(V7+IF(P7="",0,P7)=FK7,$EL$1,IF(V7+IF(P7="",0,P7)=EC7,$DD$1,IF(V7+IF(P7="",0,P7)=SJ7,$RN$1,IF(V7+IF(P7="",0,P7)=RB7,$QF$1,IF(V7+IF(P7="",0,P7)=PT7,$OX$1,IF(V7+IF(P7="",0,P7)=OL7,$NP$1,IF(V7+IF(P7="",0,P7)=ND7,$MH$1,IF(V7+IF(P7="",0,P7)=LV7,$KZ$1,IF(V7+IF(P7="",0,P7)=KN7,$JR$1,IF(V7+IF(P7="",0,P7)=JF7,$IJ$1,IF(V7+IF(P7="",0,P7)=HX7,$HB$1,IF(V7+IF(P7="",0,P7)=GP7,$FT$1,IF(V7+IF(P7="",0,P7)=FH7,$EL$1,IF(V7+IF(P7="",0,P7)=DZ7,$DD$1,IF(V7+IF(N7="",0,N7)=SM7,$RN$1,IF(V7+IF(N7="",0,N7)=RE7,$QF$1,IF(V7+IF(N7="",0,N7)=PW7,$OX$1,IF(V7+IF(N7="",0,N7)=OO7,$NP$1,IF(V7+IF(N7="",0,N7)=NG7,$MH$1,IF(V7+IF(N7="",0,N7)=LY7,$KZ$1,IF(V7+IF(N7="",0,N7)=KQ7,$JR$1,IF(V7+IF(N7="",0,N7)=JI7,$IJ$1,IF(V7+IF(N7="",0,N7)=IA7,$HB$1,IF(V7+IF(N7="",0,N7)=GS7,$FT$1,IF(V7+IF(N7="",0,N7)=FK7,$EL$1,IF(V7+IF(N7="",0,N7)=EC7,$DD$1,IF(V7+IF(N7="",0,N7)=SJ7,$RN$1,IF(V7+IF(N7="",0,N7)=RB7,$QF$1,IF(V7+IF(N7="",0,N7)=PT7,$OX$1,IF(V7+IF(N7="",0,N7)=OL7,$NP$1,IF(V7+IF(N7="",0,N7)=ND7,$MH$1,IF(V7+IF(N7="",0,N7)=LV7,$KZ$1,IF(V7+IF(N7="",0,N7)=KN7,$JR$1,IF(V7+IF(N7="",0,N7)=JF7,$IJ$1,IF(V7+IF(N7="",0,N7)=HX7,$HB$1,IF(V7+IF(N7="",0,N7)=GP7,$FT$1,IF(V7+IF(N7="",0,N7)=FH7,$EL$1,IF(V7+IF(N7="",0,N7)=DZ7,$DD$1))))))))))))))))))))))))))))))))))))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/>
      </c>
      <c r="Y7" s="22">
        <v>15.5</v>
      </c>
      <c r="Z7" s="22">
        <v>9.1999999999999993</v>
      </c>
      <c r="AA7" s="22">
        <v>14.9</v>
      </c>
      <c r="AB7" s="22">
        <v>15.32</v>
      </c>
      <c r="AC7" s="22">
        <v>0</v>
      </c>
      <c r="AD7" s="22">
        <v>14.1</v>
      </c>
      <c r="AE7" s="22">
        <v>9.1999999999999993</v>
      </c>
      <c r="AF7" s="22">
        <v>13.7</v>
      </c>
      <c r="AG7" s="22">
        <v>15.55</v>
      </c>
      <c r="AH7" s="22">
        <v>0.8</v>
      </c>
      <c r="AI7" s="22">
        <v>14.8</v>
      </c>
      <c r="AJ7" s="22">
        <v>9.3000000000000007</v>
      </c>
      <c r="AK7" s="22">
        <v>14.9</v>
      </c>
      <c r="AL7" s="22">
        <v>15.41</v>
      </c>
      <c r="AM7" s="22">
        <v>0</v>
      </c>
      <c r="AN7" s="27"/>
      <c r="AO7" s="38">
        <f>IF(AA7&gt;0,AA7,"")</f>
        <v>14.9</v>
      </c>
      <c r="AP7" s="38">
        <f>IF(AB7&gt;0,AB7,"")</f>
        <v>15.32</v>
      </c>
      <c r="AQ7" s="40">
        <f>IF(SUM(Y7:AB7)-AC7&gt;0,SUM(Y7:AB7)-AC7,"")</f>
        <v>54.92</v>
      </c>
      <c r="AR7" s="40">
        <f>IF(AF7&gt;0,AF7,"")</f>
        <v>13.7</v>
      </c>
      <c r="AS7" s="40">
        <f>IF(AG7&gt;0,AG7,"")</f>
        <v>15.55</v>
      </c>
      <c r="AT7" s="40">
        <f>IF(SUM(AD7:AG7)-AH7&gt;0,SUM(AD7:AG7)-AH7,"")</f>
        <v>51.75</v>
      </c>
      <c r="AU7" s="40">
        <f>IF(AQ7="","",MAX(AQ7,AT7))</f>
        <v>54.92</v>
      </c>
      <c r="AV7" s="40">
        <f>IF(AK7&gt;0,AK7,"")</f>
        <v>14.9</v>
      </c>
      <c r="AW7" s="40">
        <f>IF(AL7&gt;0,AL7,"")</f>
        <v>15.41</v>
      </c>
      <c r="AX7" s="40">
        <f>IF(SUM(AI7:AL7)-AM7&gt;0,SUM(AI7:AL7)-AM7,"")</f>
        <v>54.41</v>
      </c>
      <c r="AY7" s="40">
        <f>IF(SUM(AU7,AX7)&gt;0,SUM(AU7,AX7),"")</f>
        <v>109.33</v>
      </c>
      <c r="AZ7" s="26">
        <v>2.7</v>
      </c>
      <c r="BA7" s="26">
        <v>1.9</v>
      </c>
      <c r="BB7" s="26">
        <v>3.5</v>
      </c>
      <c r="BC7" s="26">
        <v>3.26</v>
      </c>
      <c r="BD7" s="26">
        <v>0</v>
      </c>
      <c r="BE7" s="26">
        <v>10.9</v>
      </c>
      <c r="BF7" s="26">
        <v>9.1999999999999993</v>
      </c>
      <c r="BG7" s="26">
        <v>15.1</v>
      </c>
      <c r="BH7" s="26">
        <v>15.1</v>
      </c>
      <c r="BI7" s="26">
        <v>0</v>
      </c>
      <c r="BJ7" s="26"/>
      <c r="BK7" s="26"/>
      <c r="BL7" s="26"/>
      <c r="BM7" s="26"/>
      <c r="BN7" s="26"/>
      <c r="BO7" s="28"/>
      <c r="BP7" s="39">
        <f>IF(BB7&gt;0,BB7,"")</f>
        <v>3.5</v>
      </c>
      <c r="BQ7" s="39">
        <f>IF(BC7&gt;0,BC7,"")</f>
        <v>3.26</v>
      </c>
      <c r="BR7" s="11">
        <f>IF(SUM(AZ7:BC7)-BD7&gt;0,SUM(AZ7:BC7)-BD7,"")</f>
        <v>11.36</v>
      </c>
      <c r="BS7" s="11">
        <f>IF(BG7&gt;0,BG7,"")</f>
        <v>15.1</v>
      </c>
      <c r="BT7" s="11">
        <f>IF(BH7&gt;0,BH7,"")</f>
        <v>15.1</v>
      </c>
      <c r="BU7" s="11">
        <f>IF(SUM(BE7:BH7)-BI7&gt;0,SUM(BE7:BH7)-BI7,"")</f>
        <v>50.300000000000004</v>
      </c>
      <c r="BV7" s="11">
        <f>IF(BR7="","",MAX(BR7,BU7))</f>
        <v>50.300000000000004</v>
      </c>
      <c r="BW7" s="11" t="str">
        <f>IF(BL7&gt;0,BL7,"")</f>
        <v/>
      </c>
      <c r="BX7" s="11" t="str">
        <f>IF(BM7&gt;0,BM7,"")</f>
        <v/>
      </c>
      <c r="BY7" s="11" t="str">
        <f>IF(SUM(BJ7:BM7)-BN7&gt;0,SUM(BJ7:BM7)-BN7,"")</f>
        <v/>
      </c>
      <c r="BZ7" s="11">
        <f>IF(SUM(BV7,BY7)&gt;0,SUM(BV7,BY7),"")</f>
        <v>50.300000000000004</v>
      </c>
      <c r="CA7" s="22">
        <v>14.4</v>
      </c>
      <c r="CB7" s="22">
        <v>9.3000000000000007</v>
      </c>
      <c r="CC7" s="22">
        <v>15.3</v>
      </c>
      <c r="CD7" s="22">
        <v>16.05</v>
      </c>
      <c r="CE7" s="22">
        <v>0</v>
      </c>
      <c r="CF7" s="22">
        <v>13</v>
      </c>
      <c r="CG7" s="22">
        <v>9.1999999999999993</v>
      </c>
      <c r="CH7" s="22">
        <v>16</v>
      </c>
      <c r="CI7" s="22">
        <v>16.21</v>
      </c>
      <c r="CJ7" s="22">
        <v>0</v>
      </c>
      <c r="CK7" s="22">
        <v>10.199999999999999</v>
      </c>
      <c r="CL7" s="22">
        <v>6.6</v>
      </c>
      <c r="CM7" s="22">
        <v>11.7</v>
      </c>
      <c r="CN7" s="22">
        <v>12.39</v>
      </c>
      <c r="CO7" s="22">
        <v>0</v>
      </c>
      <c r="CP7" s="27"/>
      <c r="CQ7" s="38">
        <f>IF(CC7&gt;0,CC7,"")</f>
        <v>15.3</v>
      </c>
      <c r="CR7" s="38">
        <f>IF(CD7&gt;0,CD7,"")</f>
        <v>16.05</v>
      </c>
      <c r="CS7" s="40">
        <f>IF(SUM(CA7:CD7)-CE7&gt;0,SUM(CA7:CD7)-CE7,"")</f>
        <v>55.05</v>
      </c>
      <c r="CT7" s="40">
        <f>IF(CH7&gt;0,CH7,"")</f>
        <v>16</v>
      </c>
      <c r="CU7" s="40">
        <f>IF(CI7&gt;0,CI7,"")</f>
        <v>16.21</v>
      </c>
      <c r="CV7" s="40">
        <f>IF(SUM(CF7:CI7)-CJ7&gt;0,SUM(CF7:CI7)-CJ7,"")</f>
        <v>54.410000000000004</v>
      </c>
      <c r="CW7" s="40">
        <f>IF(CS7="","",MAX(CS7,CV7))</f>
        <v>55.05</v>
      </c>
      <c r="CX7" s="40">
        <f>IF(CM7&gt;0,CM7,"")</f>
        <v>11.7</v>
      </c>
      <c r="CY7" s="40">
        <f>IF(CN7&gt;0,CN7,"")</f>
        <v>12.39</v>
      </c>
      <c r="CZ7" s="40">
        <f>IF(SUM(CK7:CN7)-CO7&gt;0,SUM(CK7:CN7)-CO7,"")</f>
        <v>40.89</v>
      </c>
      <c r="DA7" s="40">
        <f>IF(SUM(CW7,CZ7)&gt;0,SUM(CW7,CZ7),"")</f>
        <v>95.94</v>
      </c>
      <c r="DB7" s="50" t="str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/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>
        <v>11.7</v>
      </c>
      <c r="FU7" s="17">
        <v>9.3000000000000007</v>
      </c>
      <c r="FV7" s="17">
        <v>14.7</v>
      </c>
      <c r="FW7" s="17">
        <v>15.66</v>
      </c>
      <c r="FX7" s="17">
        <v>0</v>
      </c>
      <c r="FY7" s="17">
        <v>12.2</v>
      </c>
      <c r="FZ7" s="17">
        <v>9</v>
      </c>
      <c r="GA7" s="17">
        <v>14.9</v>
      </c>
      <c r="GB7" s="17">
        <v>15.38</v>
      </c>
      <c r="GC7" s="17">
        <v>0</v>
      </c>
      <c r="GD7" s="17">
        <v>1.4</v>
      </c>
      <c r="GE7" s="17">
        <v>0.9</v>
      </c>
      <c r="GF7" s="17">
        <v>2</v>
      </c>
      <c r="GG7" s="17">
        <v>1.75</v>
      </c>
      <c r="GH7" s="17">
        <v>0</v>
      </c>
      <c r="GI7" s="17"/>
      <c r="GJ7" s="17"/>
      <c r="GK7" s="17"/>
      <c r="GL7" s="17"/>
      <c r="GM7" s="17"/>
      <c r="GN7" s="40">
        <f>IF(FV7&gt;0,FV7,"")</f>
        <v>14.7</v>
      </c>
      <c r="GO7" s="40">
        <f>IF(FW7&gt;0,FW7,"")</f>
        <v>15.66</v>
      </c>
      <c r="GP7" s="40">
        <f>IF(SUM(FT7:FW7)-FX7&gt;0,SUM(FT7:FW7)-FX7,"")</f>
        <v>51.36</v>
      </c>
      <c r="GQ7" s="40">
        <f>IF(GA7&gt;0,GA7,"")</f>
        <v>14.9</v>
      </c>
      <c r="GR7" s="40">
        <f>IF(GB7&gt;0,GB7,"")</f>
        <v>15.38</v>
      </c>
      <c r="GS7" s="40">
        <f>IF(SUM(FY7:GB7)-GC7&gt;0,SUM(FY7:GB7)-GC7,"")</f>
        <v>51.480000000000004</v>
      </c>
      <c r="GT7" s="40">
        <f>IF(MAX(GP7,GS7)&gt;0,MAX(GP7,GS7),"")</f>
        <v>51.480000000000004</v>
      </c>
      <c r="GU7" s="40">
        <f>IF(GF7&gt;0,GF7,"")</f>
        <v>2</v>
      </c>
      <c r="GV7" s="40">
        <f>IF(GG7&gt;0,GG7,"")</f>
        <v>1.75</v>
      </c>
      <c r="GW7" s="40">
        <f>IF(SUM(GD7:GG7)-GH7&gt;0,SUM(GD7:GG7)-GH7,"")</f>
        <v>6.05</v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>
        <f>IF(SUM(GT7,GW7,GZ7)&gt;0,SUM(GT7,GW7,GZ7),"")</f>
        <v>57.53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8.5500000000000007</v>
      </c>
      <c r="SW7" s="22">
        <f>IF($CP7="P",CB7,(CB7+BA7)/2)</f>
        <v>5.6000000000000005</v>
      </c>
      <c r="SX7" s="22">
        <f>IF($CP7="P",CC7,(CC7+BB7)/2)</f>
        <v>9.4</v>
      </c>
      <c r="SY7" s="22">
        <f>IF($CP7="P",CD7,(CD7+BC7)/2)</f>
        <v>9.6550000000000011</v>
      </c>
      <c r="SZ7" s="22">
        <f>IF($CP7="P",CE7,(CE7+BD7)/2)</f>
        <v>0</v>
      </c>
      <c r="TA7" s="22">
        <f>IF($CP7="P",CF7,(CF7+BE7)/2)</f>
        <v>11.95</v>
      </c>
      <c r="TB7" s="22">
        <f>IF($CP7="P",CG7,(CG7+BF7)/2)</f>
        <v>9.1999999999999993</v>
      </c>
      <c r="TC7" s="22">
        <f>IF($CP7="P",CH7,(CH7+BG7)/2)</f>
        <v>15.55</v>
      </c>
      <c r="TD7" s="22">
        <f>IF($CP7="P",CI7,(CI7+BH7)/2)</f>
        <v>15.655000000000001</v>
      </c>
      <c r="TE7" s="22">
        <f>IF($CP7="P",CJ7,(CJ7+BI7)/2)</f>
        <v>0</v>
      </c>
      <c r="TF7" s="22">
        <f>IF($CP7="P",CK7,(CK7+BJ7)/2)</f>
        <v>5.0999999999999996</v>
      </c>
      <c r="TG7" s="22">
        <f>IF($CP7="P",CL7,(CL7+BK7)/2)</f>
        <v>3.3</v>
      </c>
      <c r="TH7" s="22">
        <f>IF($CP7="P",CM7,(CM7+BL7)/2)</f>
        <v>5.85</v>
      </c>
      <c r="TI7" s="22">
        <f>IF($CP7="P",CN7,(CN7+BM7)/2)</f>
        <v>6.1950000000000003</v>
      </c>
      <c r="TJ7" s="22">
        <f>IF($CP7="P",CO7,(CO7+BN7)/2)</f>
        <v>0</v>
      </c>
      <c r="TK7" s="27" t="s">
        <v>46</v>
      </c>
      <c r="TL7" s="40">
        <f>IF(SX7&gt;0,SX7,"")</f>
        <v>9.4</v>
      </c>
      <c r="TM7" s="40">
        <f>IF(SY7&gt;0,SY7,"")</f>
        <v>9.6550000000000011</v>
      </c>
      <c r="TN7" s="40">
        <f>IF(SUM(SV7:SY7)-SZ7&gt;0,SUM(SV7:SY7)-SZ7,"")</f>
        <v>33.205000000000005</v>
      </c>
      <c r="TO7" s="40">
        <f>IF(TC7&gt;0,TC7,"")</f>
        <v>15.55</v>
      </c>
      <c r="TP7" s="40">
        <f>IF(TD7&gt;0,TD7,"")</f>
        <v>15.655000000000001</v>
      </c>
      <c r="TQ7" s="40">
        <f>IF(SUM(TA7:TD7)-TE7&gt;0,SUM(TA7:TD7)-TE7,"")</f>
        <v>52.355000000000004</v>
      </c>
      <c r="TR7" s="40">
        <f>IF(MAX(TN7,TQ7)&gt;0,MAX(TN7,TQ7),"")</f>
        <v>52.355000000000004</v>
      </c>
      <c r="TS7" s="40">
        <f>IF(TH7&gt;0,TH7,"")</f>
        <v>5.85</v>
      </c>
      <c r="TT7" s="40">
        <f>IF(TI7&gt;0,TI7,"")</f>
        <v>6.1950000000000003</v>
      </c>
      <c r="TU7" s="40">
        <f>IF(SUM(TF7:TI7)-TJ7&gt;0,SUM(TF7:TI7)-TJ7,"")</f>
        <v>20.445</v>
      </c>
      <c r="TV7" s="40">
        <f>IF(SUM(TR7,TU7)&gt;0,SUM(TR7,TU7),"")</f>
        <v>72.800000000000011</v>
      </c>
    </row>
    <row r="8" spans="1:542" x14ac:dyDescent="0.2">
      <c r="A8" s="4" cm="1">
        <f t="array" ref="A8">IF(AND(J8&lt;&gt;"",J8&lt;&gt;"No DD"),SUMPRODUCT((J$4:J$26&lt;&gt;"")*(J$4:J$26&lt;&gt;"No DD")*(F$4:F$26&gt;F8))+1,IF(J8="No DD",SUMPRODUCT((J$4:J$26="No DD")*(F$4:F$26&gt;F8))+1+SUMPRODUCT((J$4:J$26&lt;&gt;"")*(J$4:J$26&lt;&gt;"No DD")),""))</f>
        <v>5</v>
      </c>
      <c r="B8" s="4" cm="1">
        <f t="array" ref="B8">IF(AND(J8&lt;&gt;"",J8&lt;&gt;"No DD",G8=""),SUMPRODUCT((J$4:J$26&lt;&gt;"")*(J$4:J$26&lt;&gt;"No DD")*(G$4:G$26="")*(F$4:F$26&gt;F8))+1,IF(J8="No DD",SUMPRODUCT((J$4:J$26="No DD")*(F$4:F$26&gt;F8)*(G$4:G$26=""))+1+SUMPRODUCT((J$4:J$26&lt;&gt;"")*(G$4:G$26="")*(J$4:J$26&lt;&gt;"No DD")),""))</f>
        <v>3</v>
      </c>
      <c r="C8" s="5" t="s">
        <v>148</v>
      </c>
      <c r="D8" s="4" t="s">
        <v>3</v>
      </c>
      <c r="E8" s="4">
        <v>2007</v>
      </c>
      <c r="F8" s="9">
        <f>SUM(L8:V8)+SUM(L8:T8)*0.0000001+SUM(L8)*0.0000000000001</f>
        <v>187.76001877600524</v>
      </c>
      <c r="G8" s="64"/>
      <c r="H8" s="3" t="str">
        <f>IF(OR(AND(AO8&gt;=AY$28,AO8&lt;&gt;"",AQ8&gt;=AY$32,AQ8&lt;&gt;"",AN8=""),AND(AR8&gt;=AY$28,AR8&lt;&gt;"",AT8&gt;=AY$32,AT8&lt;&gt;"",AN8=""),AND(AV8&gt;=AY$28,AV8&lt;&gt;"",AX8&gt;=AY$32,AX8&lt;&gt;"",AN8=""),AND(BP8&gt;=BZ$28,BP8&lt;&gt;"",BR8&gt;=BZ$32,BR8&lt;&gt;"",BO8=""),AND(BS8&gt;=BZ$28,BS8&lt;&gt;"",BU8&gt;=BZ$32,BU8&lt;&gt;"",BO8=""),AND(BW8&gt;=BZ$28,BW8&lt;&gt;"",BY8&gt;=BZ$32,BY8&lt;&gt;"",BO8=""),AND(CQ8&gt;=DA$28,CQ8&lt;&gt;"",CS8&gt;=DA$32,CS8&lt;&gt;"",CP8=""),AND(CT8&gt;=DA$28,CT8&lt;&gt;"",CV8&gt;=DA$32,CV8&lt;&gt;"",CP8=""),AND(CX8&gt;=DA$28,CX8&lt;&gt;"",CZ8&gt;=DA$32,CZ8&lt;&gt;"",CP8=""),AND(DX8&gt;=EK$28,DX8&lt;&gt;"",DZ8&gt;=EK$32,DZ8&lt;&gt;""),AND(EA8&gt;=EK$28,EA8&lt;&gt;"",EC8&gt;=EK$32,EC8&lt;&gt;""),AND(EE8&gt;=EK$28,EE8&lt;&gt;"",EG8&gt;=EK$32,EG8&lt;&gt;""),AND(EH8&gt;=EK$28,EH8&lt;&gt;"",EJ8&gt;=EK$32,EJ8&lt;&gt;""),AND(FF8&gt;=FS$28,FF8&lt;&gt;"",FH8&gt;=FS$32,FH8&lt;&gt;""),AND(FI8&gt;=FS$28,FI8&lt;&gt;"",FK8&gt;=FS$32,FK8&lt;&gt;""),AND(FM8&gt;=FS$28,FM8&lt;&gt;"",FO8&gt;=FS$32,FO8&lt;&gt;""),AND(FP8&gt;=FS$28,FP8&lt;&gt;"",FR8&gt;=FS$32,FR8&lt;&gt;""),AND(GN8&gt;=HA$28,GN8&lt;&gt;"",GP8&gt;=HA$32,GP8&lt;&gt;""),AND(GQ8&gt;=HA$28,GQ8&lt;&gt;"",GS8&gt;=HA$32,GS8&lt;&gt;""),AND(GU8&gt;=HA$28,GU8&lt;&gt;"",GW8&gt;=HA$32,GW8&lt;&gt;""),AND(GX8&gt;=HA$28,GX8&lt;&gt;"",GZ8&gt;=HA$32,GZ8&lt;&gt;""),AND(HV8&gt;=II$28,HV8&lt;&gt;"",HX8&gt;=II$32,HX8&lt;&gt;""),AND(HY8&gt;=II$28,HY8&lt;&gt;"",IA8&gt;=II$32,IA8&lt;&gt;""),AND(IC8&gt;=II$28,IC8&lt;&gt;"",IE8&gt;=II$32,IE8&lt;&gt;""),AND(IF8&gt;=II$28,IF8&lt;&gt;"",IH8&gt;=II$32,IH8&lt;&gt;""),AND(JD8&gt;=JQ$28,JD8&lt;&gt;"",JF8&gt;=JQ$32,JF8&lt;&gt;""),AND(JG8&gt;=JQ$28,JG8&lt;&gt;"",JI8&gt;=JQ$32,JI8&lt;&gt;""),AND(JK8&gt;=JQ$28,JK8&lt;&gt;"",JM8&gt;=JQ$32,JM8&lt;&gt;""),AND(JN8&gt;=JQ$28,JN8&lt;&gt;"",JP8&gt;=JQ$32,JP8&lt;&gt;""),AND(KL8&gt;=KY$28,KL8&lt;&gt;"",KN8&gt;=KY$32,KN8&lt;&gt;""),AND(KO8&gt;=KY$28,KO8&lt;&gt;"",KQ8&gt;=KY$32,KQ8&lt;&gt;""),AND(KS8&gt;=KY$28,KS8&lt;&gt;"",KU8&gt;=KY$32,KU8&lt;&gt;""),AND(KV8&gt;=KY$28,KV8&lt;&gt;"",KX8&gt;=KY$32,KX8&lt;&gt;""),AND(LT8&gt;=MG$28,LT8&lt;&gt;"",LV8&gt;=MG$32,LV8&lt;&gt;""),AND(LW8&gt;=MG$28,LW8&lt;&gt;"",LY8&gt;=MG$32,LY8&lt;&gt;""),AND(MA8&gt;=MG$28,MA8&lt;&gt;"",MC8&gt;=MG$32,MC8&lt;&gt;""),AND(MD8&gt;=MG$28,MD8&lt;&gt;"",MF8&gt;=MG$32,MF8&lt;&gt;""),AND(NB8&gt;=NO$28,NB8&lt;&gt;"",ND8&gt;=NO$32,ND8&lt;&gt;""),AND(NE8&gt;=NO$28,NE8&lt;&gt;"",NG8&gt;=NO$32,NG8&lt;&gt;""),AND(NI8&gt;=NO$28,NI8&lt;&gt;"",NK8&gt;=NO$32,NK8&lt;&gt;""),AND(NL8&gt;=NO$28,NL8&lt;&gt;"",NN8&gt;=NO$32,NN8&lt;&gt;""),AND(OJ8&gt;=OW$28,OJ8&lt;&gt;"",OL8&gt;=OW$32,OL8&lt;&gt;""),AND(OM8&gt;=OW$28,OM8&lt;&gt;"",OO8&gt;=OW$32,OO8&lt;&gt;""),AND(OQ8&gt;=OW$28,OQ8&lt;&gt;"",OS8&gt;=OW$32,OS8&lt;&gt;""),AND(OT8&gt;=OW$28,OT8&lt;&gt;"",OV8&gt;=OW$32,OV8&lt;&gt;""),AND(PR8&gt;=QE$28,PR8&lt;&gt;"",PT8&gt;=QE$32,PT8&lt;&gt;""),AND(PU8&gt;=QE$28,PU8&lt;&gt;"",PW8&gt;=QE$32,PW8&lt;&gt;""),AND(PY8&gt;=QE$28,PY8&lt;&gt;"",QA8&gt;=QE$32,QA8&lt;&gt;""),AND(QB8&gt;=QE$28,QB8&lt;&gt;"",QD8&gt;=QE$32,QD8&lt;&gt;""),AND(QZ8&gt;=RM$28,QZ8&lt;&gt;"",RB8&gt;=RM$32,RB8&lt;&gt;""),AND(RC8&gt;=RM$28,RC8&lt;&gt;"",RE8&gt;=RM$32,RE8&lt;&gt;""),AND(RG8&gt;=RM$28,RG8&lt;&gt;"",RI8&gt;=RM$32,RI8&lt;&gt;""),AND(RJ8&gt;=RM$28,RJ8&lt;&gt;"",RL8&gt;=RM$32,RL8&lt;&gt;""),AND(SH8&gt;=SU$28,SH8&lt;&gt;"",SJ8&gt;=SU$32,SJ8&lt;&gt;""),AND(SK8&gt;=SU$28,SK8&lt;&gt;"",SM8&gt;=SU$32,SM8&lt;&gt;""),AND(SO8&gt;=SU$28,SO8&lt;&gt;"",SQ8&gt;=SU$32,SQ8&lt;&gt;""),AND(SR8&gt;=SU$28,SR8&lt;&gt;"",ST8&gt;=SU$32,ST8&lt;&gt;"")),"P","")</f>
        <v>P</v>
      </c>
      <c r="I8" s="3" t="str">
        <f>IF(OR(AND(AQ8&gt;=AY$32,AQ8&lt;&gt;"",AN8=""),AND(AT8&gt;=AY$32,AT8&lt;&gt;"",AN8=""),AND(AX8&gt;=AY$32,AX8&lt;&gt;"",AN8=""),AND(BR8&gt;=BZ$32,BR8&lt;&gt;"",BO8=""),AND(BU8&gt;=BZ$32,BU8&lt;&gt;"",BO8=""),AND(BY8&gt;=BZ$32,BY8&lt;&gt;"",BO8=""),AND(CS8&gt;=DA$32,CS8&lt;&gt;"",CP8=""),AND(CV8&gt;=DA$32,CV8&lt;&gt;"",CP8=""),AND(CZ8&gt;=DA$32,CZ8&lt;&gt;"",CP8=""),AND(DZ8&gt;=EK$32,DZ8&lt;&gt;""),AND(EC8&gt;=EK$32,EC8&lt;&gt;""),AND(EG8&gt;=EK$32,EG8&lt;&gt;""),AND(EJ8&gt;=EK$32,EJ8&lt;&gt;""),AND(FH8&gt;=FS$32,FH8&lt;&gt;""),AND(FK8&gt;=FS$32,FK8&lt;&gt;""),AND(FO8&gt;=FS$32,FO8&lt;&gt;""),AND(FR8&gt;=FS$32,FR8&lt;&gt;""),AND(GP8&gt;=HA$32,GP8&lt;&gt;""),AND(GS8&gt;=HA$32,GS8&lt;&gt;""),AND(GW8&gt;=HA$32,GW8&lt;&gt;""),AND(GZ8&gt;=HA$32,GZ8&lt;&gt;""),AND(HX8&gt;=II$32,HX8&lt;&gt;""),AND(IA8&gt;=II$32,IA8&lt;&gt;""),AND(IE8&gt;=II$32,IE8&lt;&gt;""),AND(IH8&gt;=II$32,IH8&lt;&gt;""),AND(JF8&gt;=JQ$32,JF8&lt;&gt;""),AND(JI8&gt;=JQ$32,JI8&lt;&gt;""),AND(JM8&gt;=JQ$32,JM8&lt;&gt;""),AND(JP8&gt;=JQ$32,JP8&lt;&gt;""),AND(KN8&gt;=KY$32,KN8&lt;&gt;""),AND(KQ8&gt;=KY$32,KQ8&lt;&gt;""),AND(KU8&gt;=KY$32,KU8&lt;&gt;""),AND(KX8&gt;=KY$32,KX8&lt;&gt;""),AND(LV8&gt;=MG$32,LV8&lt;&gt;""),AND(LY8&gt;=MG$32,LY8&lt;&gt;""),AND(MC8&gt;=MG$32,MC8&lt;&gt;""),AND(MF8&gt;=MG$32,MF8&lt;&gt;""),AND(ND8&gt;=NO$32,ND8&lt;&gt;""),AND(NG8&gt;=NO$32,NG8&lt;&gt;""),AND(NK8&gt;=NO$32,NK8&lt;&gt;""),AND(NN8&gt;=NO$32,NN8&lt;&gt;""),AND(OL8&gt;=OW$32,OL8&lt;&gt;""),AND(OO8&gt;=OW$32,OO8&lt;&gt;""),AND(OS8&gt;=OW$32,OS8&lt;&gt;""),AND(OV8&gt;=OW$32,OV8&lt;&gt;""),AND(PT8&gt;=QE$32,PT8&lt;&gt;""),AND(PW8&gt;=QE$32,PW8&lt;&gt;""),AND(QA8&gt;=QE$32,QA8&lt;&gt;""),AND(QD8&gt;=QE$32,QD8&lt;&gt;""),AND(RB8&gt;=RM$32,RB8&lt;&gt;""),AND(RE8&gt;=RM$32,RE8&lt;&gt;""),AND(RI8&gt;=RM$32,RI8&lt;&gt;""),AND(RL8&gt;=RM$32,RL8&lt;&gt;""),AND(SJ8&gt;=SU$32,SJ8&lt;&gt;""),AND(SM8&gt;=SU$32,SM8&lt;&gt;""),AND(SQ8&gt;=SU$32,SQ8&lt;&gt;""),AND(ST8&gt;=SU$32,ST8&lt;&gt;"")),"P","")</f>
        <v>P</v>
      </c>
      <c r="J8" s="36" t="str">
        <f>IF(AND(I8="P",H8=""),"No DD",IF(OR(AND(AO8&gt;=AY$31,AO8&lt;&gt;"",AQ8&gt;=AY$35,AQ8&lt;&gt;"",AN8=""),AND(AR8&gt;=AY$31,AR8&lt;&gt;"",AT8&gt;=AY$35,AT8&lt;&gt;"",AN8=""),AND(AV8&gt;=AY$31,AV8&lt;&gt;"",AX8&gt;=AY$35,AX8&lt;&gt;"",AN8=""),AND(BP8&gt;=BZ$31,BP8&lt;&gt;"",BR8&gt;=BZ$35,BR8&lt;&gt;"",BO8=""),AND(BS8&gt;=BZ$31,BS8&lt;&gt;"",BU8&gt;=BZ$35,BU8&lt;&gt;"",BO8=""),AND(BW8&gt;=BZ$31,BW8&lt;&gt;"",BY8&gt;=BZ$35,BY8&lt;&gt;"",BO8=""),AND(CQ8&gt;=DA$31,CQ8&lt;&gt;"",CS8&gt;=DA$35,CS8&lt;&gt;"",CP8=""),AND(CT8&gt;=DA$31,CT8&lt;&gt;"",CV8&gt;=DA$35,CV8&lt;&gt;"",CP8=""),AND(CX8&gt;=DA$31,CX8&lt;&gt;"",CZ8&gt;=DA$35,CZ8&lt;&gt;"",CP8=""),AND(DX8&gt;=EK$31,DX8&lt;&gt;"",DZ8&gt;=EK$35,DZ8&lt;&gt;""),AND(EA8&gt;=EK$31,EA8&lt;&gt;"",EC8&gt;=EK$35,EC8&lt;&gt;""),AND(EE8&gt;=EK$31,EE8&lt;&gt;"",EG8&gt;=EK$35,EG8&lt;&gt;""),AND(EH8&gt;=EK$31,EH8&lt;&gt;"",EJ8&gt;=EK$35,EJ8&lt;&gt;""),AND(FF8&gt;=FS$31,FF8&lt;&gt;"",FH8&gt;=FS$35,FH8&lt;&gt;""),AND(FI8&gt;=FS$31,FI8&lt;&gt;"",FK8&gt;=FS$35,FK8&lt;&gt;""),AND(FM8&gt;=FS$31,FM8&lt;&gt;"",FO8&gt;=FS$35,FO8&lt;&gt;""),AND(FP8&gt;=FS$31,FP8&lt;&gt;"",FR8&gt;=FS$35,FR8&lt;&gt;""),AND(GN8&gt;=HA$31,GN8&lt;&gt;"",GP8&gt;=HA$35,GP8&lt;&gt;""),AND(GQ8&gt;=HA$31,GQ8&lt;&gt;"",GS8&gt;=HA$35,GS8&lt;&gt;""),AND(GU8&gt;=HA$31,GU8&lt;&gt;"",GW8&gt;=HA$35,GW8&lt;&gt;""),AND(GX8&gt;=HA$31,GX8&lt;&gt;"",GZ8&gt;=HA$35,GZ8&lt;&gt;""),AND(HV8&gt;=II$31,HV8&lt;&gt;"",HX8&gt;=II$35,HX8&lt;&gt;""),AND(HY8&gt;=II$31,HY8&lt;&gt;"",IA8&gt;=II$35,IA8&lt;&gt;""),AND(IC8&gt;=II$31,IC8&lt;&gt;"",IE8&gt;=II$35,IE8&lt;&gt;""),AND(IF8&gt;=II$31,IF8&lt;&gt;"",IH8&gt;=II$35,IH8&lt;&gt;""),AND(JD8&gt;=JQ$31,JD8&lt;&gt;"",JF8&gt;=JQ$35,JF8&lt;&gt;""),AND(JG8&gt;=JQ$31,JG8&lt;&gt;"",JI8&gt;=JQ$35,JI8&lt;&gt;""),AND(JK8&gt;=JQ$31,JK8&lt;&gt;"",JM8&gt;=JQ$35,JM8&lt;&gt;""),AND(JN8&gt;=JQ$31,JN8&lt;&gt;"",JP8&gt;=JQ$35,JP8&lt;&gt;""),AND(KL8&gt;=KY$31,KL8&lt;&gt;"",KN8&gt;=KY$35,KN8&lt;&gt;""),AND(KO8&gt;=KY$31,KO8&lt;&gt;"",KQ8&gt;=KY$35,KQ8&lt;&gt;""),AND(KS8&gt;=KY$31,KS8&lt;&gt;"",KU8&gt;=KY$35,KU8&lt;&gt;""),AND(KV8&gt;=KY$31,KV8&lt;&gt;"",KX8&gt;=KY$35,KX8&lt;&gt;""),AND(LT8&gt;=MG$31,LT8&lt;&gt;"",LV8&gt;=MG$35,LV8&lt;&gt;""),AND(LW8&gt;=MG$31,LW8&lt;&gt;"",LY8&gt;=MG$35,LY8&lt;&gt;""),AND(MA8&gt;=MG$31,MA8&lt;&gt;"",MC8&gt;=MG$35,MC8&lt;&gt;""),AND(MD8&gt;=MG$31,MD8&lt;&gt;"",MF8&gt;=MG$35,MF8&lt;&gt;""),AND(NB8&gt;=NO$31,NB8&lt;&gt;"",ND8&gt;=NO$35,ND8&lt;&gt;""),AND(NE8&gt;=NO$31,NE8&lt;&gt;"",NG8&gt;=NO$35,NG8&lt;&gt;""),AND(NI8&gt;=NO$31,NI8&lt;&gt;"",NK8&gt;=NO$35,NK8&lt;&gt;""),AND(NL8&gt;=NO$31,NL8&lt;&gt;"",NN8&gt;=NO$35,NN8&lt;&gt;""),AND(OJ8&gt;=OW$31,OJ8&lt;&gt;"",OL8&gt;=OW$35,OL8&lt;&gt;""),AND(OM8&gt;=OW$31,OM8&lt;&gt;"",OO8&gt;=OW$35,OO8&lt;&gt;""),AND(OQ8&gt;=OW$31,OQ8&lt;&gt;"",OS8&gt;=OW$35,OS8&lt;&gt;""),AND(OT8&gt;=OW$31,OT8&lt;&gt;"",OV8&gt;=OW$35,OV8&lt;&gt;""),AND(PR8&gt;=QE$31,PR8&lt;&gt;"",PT8&gt;=QE$35,PT8&lt;&gt;""),AND(PU8&gt;=QE$31,PU8&lt;&gt;"",PW8&gt;=QE$35,PW8&lt;&gt;""),AND(PY8&gt;=QE$31,PY8&lt;&gt;"",QA8&gt;=QE$35,QA8&lt;&gt;""),AND(QB8&gt;=QE$31,QB8&lt;&gt;"",QD8&gt;=QE$35,QD8&lt;&gt;""),AND(QZ8&gt;=RM$31,QZ8&lt;&gt;"",RB8&gt;=RM$35,RB8&lt;&gt;""),AND(RC8&gt;=RM$31,RC8&lt;&gt;"",RE8&gt;=RM$35,RE8&lt;&gt;""),AND(RG8&gt;=RM$31,RG8&lt;&gt;"",RI8&gt;=RM$35,RI8&lt;&gt;""),AND(RJ8&gt;=RM$31,RJ8&lt;&gt;"",RL8&gt;=RM$35,RL8&lt;&gt;""),AND(SH8&gt;=SU$31,SH8&lt;&gt;"",SJ8&gt;=SU$35,SJ8&lt;&gt;""),AND(SK8&gt;=SU$31,SK8&lt;&gt;"",SM8&gt;=SU$35,SM8&lt;&gt;""),AND(SO8&gt;=SU$31,SO8&lt;&gt;"",SQ8&gt;=SU$35,SQ8&lt;&gt;""),AND(SR8&gt;=SU$31,SR8&lt;&gt;"",ST8&gt;=SU$35,ST8&lt;&gt;"")),"Merit",IF(OR(AND(AO8&gt;=AY$30,AO8&lt;&gt;"",AQ8&gt;=AY$34,AQ8&lt;&gt;"",AN8=""),AND(AR8&gt;=AY$30,AR8&lt;&gt;"",AT8&gt;=AY$34,AT8&lt;&gt;"",AN8=""),AND(AV8&gt;=AY$30,AV8&lt;&gt;"",AX8&gt;=AY$34,AX8&lt;&gt;"",AN8=""),AND(BP8&gt;=BZ$30,BP8&lt;&gt;"",BR8&gt;=BZ$34,BR8&lt;&gt;"",BO8=""),AND(BS8&gt;=BZ$30,BS8&lt;&gt;"",BU8&gt;=BZ$34,BU8&lt;&gt;"",BO8=""),AND(BW8&gt;=BZ$30,BW8&lt;&gt;"",BY8&gt;=BZ$34,BY8&lt;&gt;"",BO8=""),AND(CQ8&gt;=DA$30,CQ8&lt;&gt;"",CS8&gt;=DA$34,CS8&lt;&gt;"",CP8=""),AND(CT8&gt;=DA$30,CT8&lt;&gt;"",CV8&gt;=DA$34,CV8&lt;&gt;"",CP8=""),AND(CX8&gt;=DA$30,CX8&lt;&gt;"",CZ8&gt;=DA$34,CZ8&lt;&gt;"",CP8=""),AND(DX8&gt;=EK$30,DX8&lt;&gt;"",DZ8&gt;=EK$34,DZ8&lt;&gt;""),AND(EA8&gt;=EK$30,EA8&lt;&gt;"",EC8&gt;=EK$34,EC8&lt;&gt;""),AND(EE8&gt;=EK$30,EE8&lt;&gt;"",EG8&gt;=EK$34,EG8&lt;&gt;""),AND(EH8&gt;=EK$30,EH8&lt;&gt;"",EJ8&gt;=EK$34,EJ8&lt;&gt;""),AND(FF8&gt;=FS$30,FF8&lt;&gt;"",FH8&gt;=FS$34,FH8&lt;&gt;""),AND(FI8&gt;=FS$30,FI8&lt;&gt;"",FK8&gt;=FS$34,FK8&lt;&gt;""),AND(FM8&gt;=FS$30,FM8&lt;&gt;"",FO8&gt;=FS$34,FO8&lt;&gt;""),AND(FP8&gt;=FS$30,FP8&lt;&gt;"",FR8&gt;=FS$34,FR8&lt;&gt;""),AND(GN8&gt;=HA$30,GN8&lt;&gt;"",GP8&gt;=HA$34,GP8&lt;&gt;""),AND(GQ8&gt;=HA$30,GQ8&lt;&gt;"",GS8&gt;=HA$34,GS8&lt;&gt;""),AND(GU8&gt;=HA$30,GU8&lt;&gt;"",GW8&gt;=HA$34,GW8&lt;&gt;""),AND(GX8&gt;=HA$30,GX8&lt;&gt;"",GZ8&gt;=HA$34,GZ8&lt;&gt;""),AND(HV8&gt;=II$30,HV8&lt;&gt;"",HX8&gt;=II$34,HX8&lt;&gt;""),AND(HY8&gt;=II$30,HY8&lt;&gt;"",IA8&gt;=II$34,IA8&lt;&gt;""),AND(IC8&gt;=II$30,IC8&lt;&gt;"",IE8&gt;=II$34,IE8&lt;&gt;""),AND(IF8&gt;=II$30,IF8&lt;&gt;"",IH8&gt;=II$34,IH8&lt;&gt;""),AND(JD8&gt;=JQ$30,JD8&lt;&gt;"",JF8&gt;=JQ$34,JF8&lt;&gt;""),AND(JG8&gt;=JQ$30,JG8&lt;&gt;"",JI8&gt;=JQ$34,JI8&lt;&gt;""),AND(JK8&gt;=JQ$30,JK8&lt;&gt;"",JM8&gt;=JQ$34,JM8&lt;&gt;""),AND(JN8&gt;=JQ$30,JN8&lt;&gt;"",JP8&gt;=JQ$34,JP8&lt;&gt;""),AND(KL8&gt;=KY$30,KL8&lt;&gt;"",KN8&gt;=KY$34,KN8&lt;&gt;""),AND(KO8&gt;=KY$30,KO8&lt;&gt;"",KQ8&gt;=KY$34,KQ8&lt;&gt;""),AND(KS8&gt;=KY$30,KS8&lt;&gt;"",KU8&gt;=KY$34,KU8&lt;&gt;""),AND(KV8&gt;=KY$30,KV8&lt;&gt;"",KX8&gt;=KY$34,KX8&lt;&gt;""),AND(LT8&gt;=MG$30,LT8&lt;&gt;"",LV8&gt;=MG$34,LV8&lt;&gt;""),AND(LW8&gt;=MG$30,LW8&lt;&gt;"",LY8&gt;=MG$34,LY8&lt;&gt;""),AND(MA8&gt;=MG$30,MA8&lt;&gt;"",MC8&gt;=MG$34,MC8&lt;&gt;""),AND(MD8&gt;=MG$30,MD8&lt;&gt;"",MF8&gt;=MG$34,MF8&lt;&gt;""),AND(NB8&gt;=NO$30,NB8&lt;&gt;"",ND8&gt;=NO$34,ND8&lt;&gt;""),AND(NE8&gt;=NO$30,NE8&lt;&gt;"",NG8&gt;=NO$34,NG8&lt;&gt;""),AND(NI8&gt;=NO$30,NI8&lt;&gt;"",NK8&gt;=NO$34,NK8&lt;&gt;""),AND(NL8&gt;=NO$30,NL8&lt;&gt;"",NN8&gt;=NO$34,NN8&lt;&gt;""),AND(OJ8&gt;=OW$30,OJ8&lt;&gt;"",OL8&gt;=OW$34,OL8&lt;&gt;""),AND(OM8&gt;=OW$30,OM8&lt;&gt;"",OO8&gt;=OW$34,OO8&lt;&gt;""),AND(OQ8&gt;=OW$30,OQ8&lt;&gt;"",OS8&gt;=OW$34,OS8&lt;&gt;""),AND(OT8&gt;=OW$30,OT8&lt;&gt;"",OV8&gt;=OW$34,OV8&lt;&gt;""),AND(PR8&gt;=QE$30,PR8&lt;&gt;"",PT8&gt;=QE$34,PT8&lt;&gt;""),AND(PU8&gt;=QE$30,PU8&lt;&gt;"",PW8&gt;=QE$34,PW8&lt;&gt;""),AND(PY8&gt;=QE$30,PY8&lt;&gt;"",QA8&gt;=QE$34,QA8&lt;&gt;""),AND(QB8&gt;=QE$30,QB8&lt;&gt;"",QD8&gt;=QE$34,QD8&lt;&gt;""),AND(QZ8&gt;=RM$30,QZ8&lt;&gt;"",RB8&gt;=RM$34,RB8&lt;&gt;""),AND(RC8&gt;=RM$30,RC8&lt;&gt;"",RE8&gt;=RM$34,RE8&lt;&gt;""),AND(RG8&gt;=RM$30,RG8&lt;&gt;"",RI8&gt;=RM$34,RI8&lt;&gt;""),AND(RJ8&gt;=RM$30,RJ8&lt;&gt;"",RL8&gt;=RM$34,RL8&lt;&gt;""),AND(SH8&gt;=SU$30,SH8&lt;&gt;"",SJ8&gt;=SU$34,SJ8&lt;&gt;""),AND(SK8&gt;=SU$30,SK8&lt;&gt;"",SM8&gt;=SU$34,SM8&lt;&gt;""),AND(SO8&gt;=SU$30,SO8&lt;&gt;"",SQ8&gt;=SU$34,SQ8&lt;&gt;""),AND(SR8&gt;=SU$30,SR8&lt;&gt;"",ST8&gt;=SU$34,ST8&lt;&gt;"")),"Excellence",IF(K8="P","Worlds Team",IF(H8="P","National Team","")))))</f>
        <v>National Team</v>
      </c>
      <c r="K8" s="3" t="str">
        <f>IF(OR(AND(AO8&gt;=AY$29,AO8&lt;&gt;"",AQ8&gt;=AY$33,AQ8&lt;&gt;"",AN8=""),AND(AR8&gt;=AY$29,AR8&lt;&gt;"",AT8&gt;=AY$33,AT8&lt;&gt;"",AN8=""),AND(AV8&gt;=AY$29,AV8&lt;&gt;"",AX8&gt;=AY$33,AX8&lt;&gt;"",AN8=""),AND(BP8&gt;=BZ$29,BP8&lt;&gt;"",BR8&gt;=BZ$33,BR8&lt;&gt;"",BO8=""),AND(BS8&gt;=BZ$29,BS8&lt;&gt;"",BU8&gt;=BZ$33,BU8&lt;&gt;"",BO8=""),AND(BW8&gt;=BZ$29,BW8&lt;&gt;"",BY8&gt;=BZ$33,BY8&lt;&gt;"",BO8=""),AND(CQ8&gt;=DA$29,CQ8&lt;&gt;"",CS8&gt;=DA$33,CS8&lt;&gt;"",CP8=""),AND(CT8&gt;=DA$29,CT8&lt;&gt;"",CV8&gt;=DA$33,CV8&lt;&gt;"",CP8=""),AND(CX8&gt;=DA$29,CX8&lt;&gt;"",CZ8&gt;=DA$33,CZ8&lt;&gt;"",CP8=""),AND(DX8&gt;=EK$29,DX8&lt;&gt;"",DZ8&gt;=EK$33,DZ8&lt;&gt;""),AND(EA8&gt;=EK$29,EA8&lt;&gt;"",EC8&gt;=EK$33,EC8&lt;&gt;""),AND(EE8&gt;=EK$29,EE8&lt;&gt;"",EG8&gt;=EK$33,EG8&lt;&gt;""),AND(EH8&gt;=EK$29,EH8&lt;&gt;"",EJ8&gt;=EK$33,EJ8&lt;&gt;""),AND(FF8&gt;=FS$29,FF8&lt;&gt;"",FH8&gt;=FS$33,FH8&lt;&gt;""),AND(FI8&gt;=FS$29,FI8&lt;&gt;"",FK8&gt;=FS$33,FK8&lt;&gt;""),AND(FM8&gt;=FS$29,FM8&lt;&gt;"",FO8&gt;=FS$33,FO8&lt;&gt;""),AND(FP8&gt;=FS$29,FP8&lt;&gt;"",FR8&gt;=FS$33,FR8&lt;&gt;""),AND(GN8&gt;=HA$29,GN8&lt;&gt;"",GP8&gt;=HA$33,GP8&lt;&gt;""),AND(GQ8&gt;=HA$29,GQ8&lt;&gt;"",GS8&gt;=HA$33,GS8&lt;&gt;""),AND(GU8&gt;=HA$29,GU8&lt;&gt;"",GW8&gt;=HA$33,GW8&lt;&gt;""),AND(GX8&gt;=HA$29,GX8&lt;&gt;"",GZ8&gt;=HA$33,GZ8&lt;&gt;""),AND(HV8&gt;=II$29,HV8&lt;&gt;"",HX8&gt;=II$33,HX8&lt;&gt;""),AND(HY8&gt;=II$29,HY8&lt;&gt;"",IA8&gt;=II$33,IA8&lt;&gt;""),AND(IC8&gt;=II$29,IC8&lt;&gt;"",IE8&gt;=II$33,IE8&lt;&gt;""),AND(IF8&gt;=II$29,IF8&lt;&gt;"",IH8&gt;=II$33,IH8&lt;&gt;""),AND(JD8&gt;=JQ$29,JD8&lt;&gt;"",JF8&gt;=JQ$33,JF8&lt;&gt;""),AND(JG8&gt;=JQ$29,JG8&lt;&gt;"",JI8&gt;=JQ$33,JI8&lt;&gt;""),AND(JK8&gt;=JQ$29,JK8&lt;&gt;"",JM8&gt;=JQ$33,JM8&lt;&gt;""),AND(JN8&gt;=JQ$29,JN8&lt;&gt;"",JP8&gt;=JQ$33,JP8&lt;&gt;""),AND(KL8&gt;=KY$29,KL8&lt;&gt;"",KN8&gt;=KY$33,KN8&lt;&gt;""),AND(KO8&gt;=KY$29,KO8&lt;&gt;"",KQ8&gt;=KY$33,KQ8&lt;&gt;""),AND(KS8&gt;=KY$29,KS8&lt;&gt;"",KU8&gt;=KY$33,KU8&lt;&gt;""),AND(KV8&gt;=KY$29,KV8&lt;&gt;"",KX8&gt;=KY$33,KX8&lt;&gt;""),AND(LT8&gt;=MG$29,LT8&lt;&gt;"",LV8&gt;=MG$33,LV8&lt;&gt;""),AND(LW8&gt;=MG$29,LW8&lt;&gt;"",LY8&gt;=MG$33,LY8&lt;&gt;""),AND(MA8&gt;=MG$29,MA8&lt;&gt;"",MC8&gt;=MG$33,MC8&lt;&gt;""),AND(MD8&gt;=MG$29,MD8&lt;&gt;"",MF8&gt;=MG$33,MF8&lt;&gt;""),AND(NB8&gt;=NO$29,NB8&lt;&gt;"",ND8&gt;=NO$33,ND8&lt;&gt;""),AND(NE8&gt;=NO$29,NE8&lt;&gt;"",NG8&gt;=NO$33,NG8&lt;&gt;""),AND(NI8&gt;=NO$29,NI8&lt;&gt;"",NK8&gt;=NO$33,NK8&lt;&gt;""),AND(NL8&gt;=NO$29,NL8&lt;&gt;"",NN8&gt;=NO$33,NN8&lt;&gt;""),AND(OJ8&gt;=OW$29,OJ8&lt;&gt;"",OL8&gt;=OW$33,OL8&lt;&gt;""),AND(OM8&gt;=OW$29,OM8&lt;&gt;"",OO8&gt;=OW$33,OO8&lt;&gt;""),AND(OQ8&gt;=OW$29,OQ8&lt;&gt;"",OS8&gt;=OW$33,OS8&lt;&gt;""),AND(OT8&gt;=OW$29,OT8&lt;&gt;"",OV8&gt;=OW$33,OV8&lt;&gt;""),AND(PR8&gt;=QE$29,PR8&lt;&gt;"",PT8&gt;=QE$33,PT8&lt;&gt;""),AND(PU8&gt;=QE$29,PU8&lt;&gt;"",PW8&gt;=QE$33,PW8&lt;&gt;""),AND(PY8&gt;=QE$29,PY8&lt;&gt;"",QA8&gt;=QE$33,QA8&lt;&gt;""),AND(QB8&gt;=QE$29,QB8&lt;&gt;"",QD8&gt;=QE$33,QD8&lt;&gt;""),AND(QZ8&gt;=RM$29,QZ8&lt;&gt;"",RB8&gt;=RM$33,RB8&lt;&gt;""),AND(RC8&gt;=RM$29,RC8&lt;&gt;"",RE8&gt;=RM$33,RE8&lt;&gt;""),AND(RG8&gt;=RM$29,RG8&lt;&gt;"",RI8&gt;=RM$33,RI8&lt;&gt;""),AND(RJ8&gt;=RM$29,RJ8&lt;&gt;"",RL8&gt;=RM$33,RL8&lt;&gt;""),AND(SH8&gt;=SU$29,SH8&lt;&gt;"",SJ8&gt;=SU$33,SJ8&lt;&gt;""),AND(SK8&gt;=SU$29,SK8&lt;&gt;"",SM8&gt;=SU$33,SM8&lt;&gt;""),AND(SO8&gt;=SU$29,SO8&lt;&gt;"",SQ8&gt;=SU$33,SQ8&lt;&gt;""),AND(SR8&gt;=SU$29,SR8&lt;&gt;"",ST8&gt;=SU$33,ST8&lt;&gt;"")),"P","")</f>
        <v/>
      </c>
      <c r="L8" s="8">
        <f>IF(COUNT(AQ8,AT8,BR8,BU8,CS8,CV8)&gt;0,LARGE((AQ8,AT8,BR8,BU8,CS8,CV8),1),0)</f>
        <v>52.31</v>
      </c>
      <c r="M8" s="8" t="str">
        <f>IF(L8="","",IF(OR(L8=CS8,L8=CV8),$CA$1,IF(OR(L8=BR8,L8=BU8),$AZ$1,IF(OR(L8=AQ8,L8=AT8),$Y$1,""))))</f>
        <v>2025 3rd Domestic Trial</v>
      </c>
      <c r="N8" s="8">
        <f>IF(COUNT(AQ8,AT8,BR8,BU8,CS8,CV8)&gt;1,LARGE((AQ8,AT8,BR8,BU8,CS8,CV8),2),0)</f>
        <v>50.37</v>
      </c>
      <c r="O8" s="8" t="str">
        <f>IF(N8="","",IF(OR(N8=CS8,N8=CV8),$CA$1,IF(OR(N8=BR8,N8=BU8),$AZ$1,IF(OR(N8=AQ8,N8=AT8),$Y$1,""))))</f>
        <v>2025 Elite Canada</v>
      </c>
      <c r="P8" s="8">
        <f>IF(COUNT(AQ8,AT8,BR8,BU8,CS8,CV8)&gt;2,MAX(AX8,BY8,CZ8,LARGE((AQ8,AT8,BR8,BU8,CS8,CV8),3)),IF(MAX(AX8,BY8,CZ8)&gt;0,MAX(AX8,BY8,CZ8),0))</f>
        <v>54.74</v>
      </c>
      <c r="Q8" s="8" t="str">
        <f>IF(P8="","",IF(P8=CZ8,$CA$1,IF(P8=BY8,$AZ$1,IF(P8=AX8,$Y$1,IF(OR(P8=CS8,P8=CV8,P8=CZ8),$CA$1,IF(OR(P8=BR8,P8=BU8,P8=BY8),$AZ$1,IF(OR(P8=AQ8,P8=AT8,P8=AX8),$Y$1,"")))))))</f>
        <v>2025 Elite Canada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15.1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2025 Elite Canada</v>
      </c>
      <c r="T8" s="8">
        <f>IF(MAX(IF(AO8&gt;=$AY$28,AP8,0),IF(AR8&gt;=$AY$28,AS8,0),IF(AV8&gt;=$AY$28,AW8,0),IF(BP8&gt;=$BZ$28,BQ8,0),IF(BS8&gt;=$BZ$28,BT8,0),IF(BW8&gt;=$BZ$28,BX8,0),IF(CQ8&gt;=$DA$28,CR8,0),IF(CT8&gt;=$DA$28,CU8,0),IF(CX8&gt;=$DA$28,CY8,0),IF(DX8&gt;=$EK$28,DY8,0),IF(EA8&gt;=$EK$28,EB8,0),IF(EE8&gt;=$EK$28,EF8,0),IF(EH8&gt;=$EK$28,EI8,0),IF(FF8&gt;=$FS$28,FG8,0),IF(FI8&gt;=$FS$28,FJ8,0),IF(FM8&gt;=$FS$28,FN8,0),IF(FP8&gt;=$FS$28,FQ8,0),IF(GN8&gt;=$HA$28,GO8,0),IF(GQ8&gt;=$HA$28,GR8,0),IF(GU8&gt;=$HA$28,GV8,0),IF(GX8&gt;=$HA$28,GY8,0),IF(HV8&gt;=$II$28,HW8,0),IF(HY8&gt;=$II$28,HZ8,0),IF(IC8&gt;=$II$28,ID8,0),IF(IF8&gt;=$II$28,IG8,0),IF(JD8&gt;=$JQ$28,JE8,0),IF(JG8&gt;=$JQ$28,JH8,0),IF(JK8&gt;=$JQ$28,JL8,0),IF(JN8&gt;=$JQ$28,JO8,0),IF(KL8&gt;=$KY$28,KM8,0),IF(KO8&gt;=$KY$28,KP8,0),IF(KS8&gt;=$KY$28,KT8,0),IF(KV8&gt;=$KY$28,KW8,0),IF(LT8&gt;=$MG$28,LU8,0),IF(LW8&gt;=$MG$28,LX8,0),IF(MA8&gt;=$MG$28,MB8,0),IF(MD8&gt;=$MG$28,ME8,0),IF(NB8&gt;=$NO$28,NC8,0),IF(NE8&gt;=$NO$28,NF8,0),IF(NI8&gt;=$NO$28,NJ8,0),IF(NL8&gt;=$NO$28,NM8,0),IF(OJ8&gt;=$OW$28,OK8,0),IF(OM8&gt;=$OW$28,ON8,0),IF(OQ8&gt;=$OW$28,OR8,0),IF(OT8&gt;=$OW$28,OU8,0),IF(PR8&gt;=$QE$28,PS8,0),IF(PU8&gt;=$QE$28,PV8,0),IF(PY8&gt;=$QE$28,PZ8,0),IF(QB8&gt;=$QE$28,QC8,0),IF(QZ8&gt;=$RM$28,RA8,0),IF(RC8&gt;=$RM$28,RD8,0),IF(RG8&gt;=$RM$28,RH8,0),IF(RJ8&gt;=$RM$28,RK8,0),IF(SH8&gt;=$SU$28,SI8,0),IF(SK8&gt;=$SU$28,SL8,0),IF(SO8&gt;=$SU$28,SP8,0),IF(SR8&gt;=$SU$28,SS8,0))&gt;0,MAX(IF(AO8&gt;=$AY$28,AP8,0),IF(AR8&gt;=$AY$28,AS8,0),IF(AV8&gt;=$AY$28,AW8,0),IF(BP8&gt;=$BZ$28,BQ8,0),IF(BS8&gt;=$BZ$28,BT8,0),IF(BW8&gt;=$BZ$28,BX8,0),IF(CQ8&gt;=$DA$28,CR8,0),IF(CT8&gt;=$DA$28,CU8,0),IF(CX8&gt;=$DA$28,CY8,0),IF(DX8&gt;=$EK$28,DY8,0),IF(EA8&gt;=$EK$28,EB8,0),IF(EE8&gt;=$EK$28,EF8,0),IF(EH8&gt;=$EK$28,EI8,0),IF(FF8&gt;=$FS$28,FG8,0),IF(FI8&gt;=$FS$28,FJ8,0),IF(FM8&gt;=$FS$28,FN8,0),IF(FP8&gt;=$FS$28,FQ8,0),IF(GN8&gt;=$HA$28,GO8,0),IF(GQ8&gt;=$HA$28,GR8,0),IF(GU8&gt;=$HA$28,GV8,0),IF(GX8&gt;=$HA$28,GY8,0),IF(HV8&gt;=$II$28,HW8,0),IF(HY8&gt;=$II$28,HZ8,0),IF(IC8&gt;=$II$28,ID8,0),IF(IF8&gt;=$II$28,IG8,0),IF(JD8&gt;=$JQ$28,JE8,0),IF(JG8&gt;=$JQ$28,JH8,0),IF(JK8&gt;=$JQ$28,JL8,0),IF(JN8&gt;=$JQ$28,JO8,0),IF(KL8&gt;=$KY$28,KM8,0),IF(KO8&gt;=$KY$28,KP8,0),IF(KS8&gt;=$KY$28,KT8,0),IF(KV8&gt;=$KY$28,KW8,0),IF(LT8&gt;=$MG$28,LU8,0),IF(LW8&gt;=$MG$28,LX8,0),IF(MA8&gt;=$MG$28,MB8,0),IF(MD8&gt;=$MG$28,ME8,0),IF(NB8&gt;=$NO$28,NC8,0),IF(NE8&gt;=$NO$28,NF8,0),IF(NI8&gt;=$NO$28,NJ8,0),IF(NL8&gt;=$NO$28,NM8,0),IF(OJ8&gt;=$OW$28,OK8,0),IF(OM8&gt;=$OW$28,ON8,0),IF(OQ8&gt;=$OW$28,OR8,0),IF(OT8&gt;=$OW$28,OU8,0),IF(PR8&gt;=$QE$28,PS8,0),IF(PU8&gt;=$QE$28,PV8,0),IF(PY8&gt;=$QE$28,PZ8,0),IF(QB8&gt;=$QE$28,QC8,0),IF(QZ8&gt;=$RM$28,RA8,0),IF(RC8&gt;=$RM$28,RD8,0),IF(RG8&gt;=$RM$28,RH8,0),IF(RJ8&gt;=$RM$28,RK8,0),IF(SH8&gt;=$SU$28,SI8,0),IF(SK8&gt;=$SU$28,SL8,0),IF(SO8&gt;=$SU$28,SP8,0),IF(SR8&gt;=$SU$28,SS8,0)),0)</f>
        <v>15.24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2025 Elite Canada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P8="",0,P8)=SM8,$RN$1,IF(V8+IF(P8="",0,P8)=RE8,$QF$1,IF(V8+IF(P8="",0,P8)=PW8,$OX$1,IF(V8+IF(P8="",0,P8)=OO8,$NP$1,IF(V8+IF(P8="",0,P8)=NG8,$MH$1,IF(V8+IF(P8="",0,P8)=LY8,$KZ$1,IF(V8+IF(P8="",0,P8)=KQ8,$JR$1,IF(V8+IF(P8="",0,P8)=JI8,$IJ$1,IF(V8+IF(P8="",0,P8)=IA8,$HB$1,IF(V8+IF(P8="",0,P8)=GS8,$FT$1,IF(V8+IF(P8="",0,P8)=FK8,$EL$1,IF(V8+IF(P8="",0,P8)=EC8,$DD$1,IF(V8+IF(P8="",0,P8)=SJ8,$RN$1,IF(V8+IF(P8="",0,P8)=RB8,$QF$1,IF(V8+IF(P8="",0,P8)=PT8,$OX$1,IF(V8+IF(P8="",0,P8)=OL8,$NP$1,IF(V8+IF(P8="",0,P8)=ND8,$MH$1,IF(V8+IF(P8="",0,P8)=LV8,$KZ$1,IF(V8+IF(P8="",0,P8)=KN8,$JR$1,IF(V8+IF(P8="",0,P8)=JF8,$IJ$1,IF(V8+IF(P8="",0,P8)=HX8,$HB$1,IF(V8+IF(P8="",0,P8)=GP8,$FT$1,IF(V8+IF(P8="",0,P8)=FH8,$EL$1,IF(V8+IF(P8="",0,P8)=DZ8,$DD$1,IF(V8+IF(N8="",0,N8)=SM8,$RN$1,IF(V8+IF(N8="",0,N8)=RE8,$QF$1,IF(V8+IF(N8="",0,N8)=PW8,$OX$1,IF(V8+IF(N8="",0,N8)=OO8,$NP$1,IF(V8+IF(N8="",0,N8)=NG8,$MH$1,IF(V8+IF(N8="",0,N8)=LY8,$KZ$1,IF(V8+IF(N8="",0,N8)=KQ8,$JR$1,IF(V8+IF(N8="",0,N8)=JI8,$IJ$1,IF(V8+IF(N8="",0,N8)=IA8,$HB$1,IF(V8+IF(N8="",0,N8)=GS8,$FT$1,IF(V8+IF(N8="",0,N8)=FK8,$EL$1,IF(V8+IF(N8="",0,N8)=EC8,$DD$1,IF(V8+IF(N8="",0,N8)=SJ8,$RN$1,IF(V8+IF(N8="",0,N8)=RB8,$QF$1,IF(V8+IF(N8="",0,N8)=PT8,$OX$1,IF(V8+IF(N8="",0,N8)=OL8,$NP$1,IF(V8+IF(N8="",0,N8)=ND8,$MH$1,IF(V8+IF(N8="",0,N8)=LV8,$KZ$1,IF(V8+IF(N8="",0,N8)=KN8,$JR$1,IF(V8+IF(N8="",0,N8)=JF8,$IJ$1,IF(V8+IF(N8="",0,N8)=HX8,$HB$1,IF(V8+IF(N8="",0,N8)=GP8,$FT$1,IF(V8+IF(N8="",0,N8)=FH8,$EL$1,IF(V8+IF(N8="",0,N8)=DZ8,$DD$1))))))))))))))))))))))))))))))))))))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2">
        <v>12.2</v>
      </c>
      <c r="Z8" s="22">
        <v>8.4</v>
      </c>
      <c r="AA8" s="22">
        <v>12.8</v>
      </c>
      <c r="AB8" s="22">
        <v>13.33</v>
      </c>
      <c r="AC8" s="22">
        <v>0.2</v>
      </c>
      <c r="AD8" s="22">
        <v>15.2</v>
      </c>
      <c r="AE8" s="22">
        <v>9.1999999999999993</v>
      </c>
      <c r="AF8" s="22">
        <v>12.6</v>
      </c>
      <c r="AG8" s="22">
        <v>15.27</v>
      </c>
      <c r="AH8" s="22">
        <v>1.9</v>
      </c>
      <c r="AI8" s="22">
        <v>15.3</v>
      </c>
      <c r="AJ8" s="22">
        <v>9.1</v>
      </c>
      <c r="AK8" s="22">
        <v>15.1</v>
      </c>
      <c r="AL8" s="22">
        <v>15.24</v>
      </c>
      <c r="AM8" s="22">
        <v>0</v>
      </c>
      <c r="AN8" s="27"/>
      <c r="AO8" s="38">
        <f>IF(AA8&gt;0,AA8,"")</f>
        <v>12.8</v>
      </c>
      <c r="AP8" s="38">
        <f>IF(AB8&gt;0,AB8,"")</f>
        <v>13.33</v>
      </c>
      <c r="AQ8" s="40">
        <f>IF(SUM(Y8:AB8)-AC8&gt;0,SUM(Y8:AB8)-AC8,"")</f>
        <v>46.53</v>
      </c>
      <c r="AR8" s="40">
        <f>IF(AF8&gt;0,AF8,"")</f>
        <v>12.6</v>
      </c>
      <c r="AS8" s="40">
        <f>IF(AG8&gt;0,AG8,"")</f>
        <v>15.27</v>
      </c>
      <c r="AT8" s="40">
        <f>IF(SUM(AD8:AG8)-AH8&gt;0,SUM(AD8:AG8)-AH8,"")</f>
        <v>50.37</v>
      </c>
      <c r="AU8" s="40">
        <f>IF(AQ8="","",MAX(AQ8,AT8))</f>
        <v>50.37</v>
      </c>
      <c r="AV8" s="40">
        <f>IF(AK8&gt;0,AK8,"")</f>
        <v>15.1</v>
      </c>
      <c r="AW8" s="40">
        <f>IF(AL8&gt;0,AL8,"")</f>
        <v>15.24</v>
      </c>
      <c r="AX8" s="40">
        <f>IF(SUM(AI8:AL8)-AM8&gt;0,SUM(AI8:AL8)-AM8,"")</f>
        <v>54.74</v>
      </c>
      <c r="AY8" s="40">
        <f>IF(SUM(AU8,AX8)&gt;0,SUM(AU8,AX8),"")</f>
        <v>105.11</v>
      </c>
      <c r="AZ8" s="26">
        <v>11.8</v>
      </c>
      <c r="BA8" s="26">
        <v>8.6999999999999993</v>
      </c>
      <c r="BB8" s="26">
        <v>10.5</v>
      </c>
      <c r="BC8" s="26">
        <v>15.53</v>
      </c>
      <c r="BD8" s="26">
        <v>4</v>
      </c>
      <c r="BE8" s="26">
        <v>10.4</v>
      </c>
      <c r="BF8" s="26">
        <v>8.4</v>
      </c>
      <c r="BG8" s="26">
        <v>9.6999999999999993</v>
      </c>
      <c r="BH8" s="26">
        <v>13.32</v>
      </c>
      <c r="BI8" s="26">
        <v>0</v>
      </c>
      <c r="BJ8" s="26"/>
      <c r="BK8" s="26"/>
      <c r="BL8" s="26"/>
      <c r="BM8" s="26"/>
      <c r="BN8" s="26"/>
      <c r="BO8" s="28"/>
      <c r="BP8" s="39">
        <f>IF(BB8&gt;0,BB8,"")</f>
        <v>10.5</v>
      </c>
      <c r="BQ8" s="39">
        <f>IF(BC8&gt;0,BC8,"")</f>
        <v>15.53</v>
      </c>
      <c r="BR8" s="11">
        <f>IF(SUM(AZ8:BC8)-BD8&gt;0,SUM(AZ8:BC8)-BD8,"")</f>
        <v>42.53</v>
      </c>
      <c r="BS8" s="11">
        <f>IF(BG8&gt;0,BG8,"")</f>
        <v>9.6999999999999993</v>
      </c>
      <c r="BT8" s="11">
        <f>IF(BH8&gt;0,BH8,"")</f>
        <v>13.32</v>
      </c>
      <c r="BU8" s="11">
        <f>IF(SUM(BE8:BH8)-BI8&gt;0,SUM(BE8:BH8)-BI8,"")</f>
        <v>41.82</v>
      </c>
      <c r="BV8" s="11">
        <f>IF(BR8="","",MAX(BR8,BU8))</f>
        <v>42.53</v>
      </c>
      <c r="BW8" s="11" t="str">
        <f>IF(BL8&gt;0,BL8,"")</f>
        <v/>
      </c>
      <c r="BX8" s="11" t="str">
        <f>IF(BM8&gt;0,BM8,"")</f>
        <v/>
      </c>
      <c r="BY8" s="11" t="str">
        <f>IF(SUM(BJ8:BM8)-BN8&gt;0,SUM(BJ8:BM8)-BN8,"")</f>
        <v/>
      </c>
      <c r="BZ8" s="11">
        <f>IF(SUM(BV8,BY8)&gt;0,SUM(BV8,BY8),"")</f>
        <v>42.53</v>
      </c>
      <c r="CA8" s="22">
        <v>15.4</v>
      </c>
      <c r="CB8" s="22">
        <v>9</v>
      </c>
      <c r="CC8" s="22">
        <v>13.1</v>
      </c>
      <c r="CD8" s="22">
        <v>16.21</v>
      </c>
      <c r="CE8" s="22">
        <v>1.4</v>
      </c>
      <c r="CF8" s="22">
        <v>1.5</v>
      </c>
      <c r="CG8" s="22">
        <v>1</v>
      </c>
      <c r="CH8" s="22">
        <v>1.7</v>
      </c>
      <c r="CI8" s="22">
        <v>0</v>
      </c>
      <c r="CJ8" s="22">
        <v>0</v>
      </c>
      <c r="CK8" s="22">
        <v>2.7</v>
      </c>
      <c r="CL8" s="22">
        <v>1.7</v>
      </c>
      <c r="CM8" s="22">
        <v>4</v>
      </c>
      <c r="CN8" s="22">
        <v>3.48</v>
      </c>
      <c r="CO8" s="22">
        <v>0</v>
      </c>
      <c r="CP8" s="27"/>
      <c r="CQ8" s="38">
        <f>IF(CC8&gt;0,CC8,"")</f>
        <v>13.1</v>
      </c>
      <c r="CR8" s="38">
        <f>IF(CD8&gt;0,CD8,"")</f>
        <v>16.21</v>
      </c>
      <c r="CS8" s="40">
        <f>IF(SUM(CA8:CD8)-CE8&gt;0,SUM(CA8:CD8)-CE8,"")</f>
        <v>52.31</v>
      </c>
      <c r="CT8" s="40">
        <f>IF(CH8&gt;0,CH8,"")</f>
        <v>1.7</v>
      </c>
      <c r="CU8" s="40" t="str">
        <f>IF(CI8&gt;0,CI8,"")</f>
        <v/>
      </c>
      <c r="CV8" s="40">
        <f>IF(SUM(CF8:CI8)-CJ8&gt;0,SUM(CF8:CI8)-CJ8,"")</f>
        <v>4.2</v>
      </c>
      <c r="CW8" s="40">
        <f>IF(CS8="","",MAX(CS8,CV8))</f>
        <v>52.31</v>
      </c>
      <c r="CX8" s="40">
        <f>IF(CM8&gt;0,CM8,"")</f>
        <v>4</v>
      </c>
      <c r="CY8" s="40">
        <f>IF(CN8&gt;0,CN8,"")</f>
        <v>3.48</v>
      </c>
      <c r="CZ8" s="40">
        <f>IF(SUM(CK8:CN8)-CO8&gt;0,SUM(CK8:CN8)-CO8,"")</f>
        <v>11.88</v>
      </c>
      <c r="DA8" s="40">
        <f>IF(SUM(CW8,CZ8)&gt;0,SUM(CW8,CZ8),"")</f>
        <v>64.19</v>
      </c>
      <c r="DB8" s="50" t="str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/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>
        <v>1.5</v>
      </c>
      <c r="FU8" s="17">
        <v>1</v>
      </c>
      <c r="FV8" s="17">
        <v>2</v>
      </c>
      <c r="FW8" s="17">
        <v>1.65</v>
      </c>
      <c r="FX8" s="17">
        <v>0</v>
      </c>
      <c r="FY8" s="17">
        <v>2.4</v>
      </c>
      <c r="FZ8" s="17">
        <v>1.6</v>
      </c>
      <c r="GA8" s="17">
        <v>3.5</v>
      </c>
      <c r="GB8" s="17">
        <v>3.19</v>
      </c>
      <c r="GC8" s="17">
        <v>0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>
        <f>IF(FV8&gt;0,FV8,"")</f>
        <v>2</v>
      </c>
      <c r="GO8" s="40">
        <f>IF(FW8&gt;0,FW8,"")</f>
        <v>1.65</v>
      </c>
      <c r="GP8" s="40">
        <f>IF(SUM(FT8:FW8)-FX8&gt;0,SUM(FT8:FW8)-FX8,"")</f>
        <v>6.15</v>
      </c>
      <c r="GQ8" s="40">
        <f>IF(GA8&gt;0,GA8,"")</f>
        <v>3.5</v>
      </c>
      <c r="GR8" s="40">
        <f>IF(GB8&gt;0,GB8,"")</f>
        <v>3.19</v>
      </c>
      <c r="GS8" s="40">
        <f>IF(SUM(FY8:GB8)-GC8&gt;0,SUM(FY8:GB8)-GC8,"")</f>
        <v>10.69</v>
      </c>
      <c r="GT8" s="40">
        <f>IF(MAX(GP8,GS8)&gt;0,MAX(GP8,GS8),"")</f>
        <v>10.69</v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>
        <f>IF(SUM(GT8,GW8,GZ8)&gt;0,SUM(GT8,GW8,GZ8),"")</f>
        <v>10.69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13.600000000000001</v>
      </c>
      <c r="SW8" s="22">
        <f>IF($CP8="P",CB8,(CB8+BA8)/2)</f>
        <v>8.85</v>
      </c>
      <c r="SX8" s="22">
        <f>IF($CP8="P",CC8,(CC8+BB8)/2)</f>
        <v>11.8</v>
      </c>
      <c r="SY8" s="22">
        <f>IF($CP8="P",CD8,(CD8+BC8)/2)</f>
        <v>15.870000000000001</v>
      </c>
      <c r="SZ8" s="22">
        <f>IF($CP8="P",CE8,(CE8+BD8)/2)</f>
        <v>2.7</v>
      </c>
      <c r="TA8" s="22">
        <f>IF($CP8="P",CF8,(CF8+BE8)/2)</f>
        <v>5.95</v>
      </c>
      <c r="TB8" s="22">
        <f>IF($CP8="P",CG8,(CG8+BF8)/2)</f>
        <v>4.7</v>
      </c>
      <c r="TC8" s="22">
        <f>IF($CP8="P",CH8,(CH8+BG8)/2)</f>
        <v>5.6999999999999993</v>
      </c>
      <c r="TD8" s="22">
        <f>IF($CP8="P",CI8,(CI8+BH8)/2)</f>
        <v>6.66</v>
      </c>
      <c r="TE8" s="22">
        <f>IF($CP8="P",CJ8,(CJ8+BI8)/2)</f>
        <v>0</v>
      </c>
      <c r="TF8" s="22">
        <f>IF($CP8="P",CK8,(CK8+BJ8)/2)</f>
        <v>1.35</v>
      </c>
      <c r="TG8" s="22">
        <f>IF($CP8="P",CL8,(CL8+BK8)/2)</f>
        <v>0.85</v>
      </c>
      <c r="TH8" s="22">
        <f>IF($CP8="P",CM8,(CM8+BL8)/2)</f>
        <v>2</v>
      </c>
      <c r="TI8" s="22">
        <f>IF($CP8="P",CN8,(CN8+BM8)/2)</f>
        <v>1.74</v>
      </c>
      <c r="TJ8" s="22">
        <f>IF($CP8="P",CO8,(CO8+BN8)/2)</f>
        <v>0</v>
      </c>
      <c r="TK8" s="27" t="s">
        <v>46</v>
      </c>
      <c r="TL8" s="40">
        <f>IF(SX8&gt;0,SX8,"")</f>
        <v>11.8</v>
      </c>
      <c r="TM8" s="40">
        <f>IF(SY8&gt;0,SY8,"")</f>
        <v>15.870000000000001</v>
      </c>
      <c r="TN8" s="40">
        <f>IF(SUM(SV8:SY8)-SZ8&gt;0,SUM(SV8:SY8)-SZ8,"")</f>
        <v>47.42</v>
      </c>
      <c r="TO8" s="40">
        <f>IF(TC8&gt;0,TC8,"")</f>
        <v>5.6999999999999993</v>
      </c>
      <c r="TP8" s="40">
        <f>IF(TD8&gt;0,TD8,"")</f>
        <v>6.66</v>
      </c>
      <c r="TQ8" s="40">
        <f>IF(SUM(TA8:TD8)-TE8&gt;0,SUM(TA8:TD8)-TE8,"")</f>
        <v>23.01</v>
      </c>
      <c r="TR8" s="40">
        <f>IF(MAX(TN8,TQ8)&gt;0,MAX(TN8,TQ8),"")</f>
        <v>47.42</v>
      </c>
      <c r="TS8" s="40">
        <f>IF(TH8&gt;0,TH8,"")</f>
        <v>2</v>
      </c>
      <c r="TT8" s="40">
        <f>IF(TI8&gt;0,TI8,"")</f>
        <v>1.74</v>
      </c>
      <c r="TU8" s="40">
        <f>IF(SUM(TF8:TI8)-TJ8&gt;0,SUM(TF8:TI8)-TJ8,"")</f>
        <v>5.94</v>
      </c>
      <c r="TV8" s="40">
        <f>IF(SUM(TR8,TU8)&gt;0,SUM(TR8,TU8),"")</f>
        <v>53.36</v>
      </c>
    </row>
    <row r="9" spans="1:542" x14ac:dyDescent="0.2">
      <c r="A9" s="4" cm="1">
        <f t="array" ref="A9">IF(AND(J9&lt;&gt;"",J9&lt;&gt;"No DD"),SUMPRODUCT((J$4:J$26&lt;&gt;"")*(J$4:J$26&lt;&gt;"No DD")*(F$4:F$26&gt;F9))+1,IF(J9="No DD",SUMPRODUCT((J$4:J$26="No DD")*(F$4:F$26&gt;F9))+1+SUMPRODUCT((J$4:J$26&lt;&gt;"")*(J$4:J$26&lt;&gt;"No DD")),""))</f>
        <v>6</v>
      </c>
      <c r="B9" s="4" cm="1">
        <f t="array" ref="B9">IF(AND(J9&lt;&gt;"",J9&lt;&gt;"No DD",G9=""),SUMPRODUCT((J$4:J$26&lt;&gt;"")*(J$4:J$26&lt;&gt;"No DD")*(G$4:G$26="")*(F$4:F$26&gt;F9))+1,IF(J9="No DD",SUMPRODUCT((J$4:J$26="No DD")*(F$4:F$26&gt;F9)*(G$4:G$26=""))+1+SUMPRODUCT((J$4:J$26&lt;&gt;"")*(G$4:G$26="")*(J$4:J$26&lt;&gt;"No DD")),""))</f>
        <v>4</v>
      </c>
      <c r="C9" s="5" t="s">
        <v>198</v>
      </c>
      <c r="D9" s="4" t="s">
        <v>197</v>
      </c>
      <c r="E9" s="4">
        <v>2004</v>
      </c>
      <c r="F9" s="9">
        <f>SUM(L9:V9)+SUM(L9:T9)*0.0000001+SUM(L9)*0.0000000000001</f>
        <v>146.48001464800558</v>
      </c>
      <c r="G9" s="64"/>
      <c r="H9" s="3" t="str">
        <f>IF(OR(AND(AO9&gt;=AY$28,AO9&lt;&gt;"",AQ9&gt;=AY$32,AQ9&lt;&gt;"",AN9=""),AND(AR9&gt;=AY$28,AR9&lt;&gt;"",AT9&gt;=AY$32,AT9&lt;&gt;"",AN9=""),AND(AV9&gt;=AY$28,AV9&lt;&gt;"",AX9&gt;=AY$32,AX9&lt;&gt;"",AN9=""),AND(BP9&gt;=BZ$28,BP9&lt;&gt;"",BR9&gt;=BZ$32,BR9&lt;&gt;"",BO9=""),AND(BS9&gt;=BZ$28,BS9&lt;&gt;"",BU9&gt;=BZ$32,BU9&lt;&gt;"",BO9=""),AND(BW9&gt;=BZ$28,BW9&lt;&gt;"",BY9&gt;=BZ$32,BY9&lt;&gt;"",BO9=""),AND(CQ9&gt;=DA$28,CQ9&lt;&gt;"",CS9&gt;=DA$32,CS9&lt;&gt;"",CP9=""),AND(CT9&gt;=DA$28,CT9&lt;&gt;"",CV9&gt;=DA$32,CV9&lt;&gt;"",CP9=""),AND(CX9&gt;=DA$28,CX9&lt;&gt;"",CZ9&gt;=DA$32,CZ9&lt;&gt;"",CP9=""),AND(DX9&gt;=EK$28,DX9&lt;&gt;"",DZ9&gt;=EK$32,DZ9&lt;&gt;""),AND(EA9&gt;=EK$28,EA9&lt;&gt;"",EC9&gt;=EK$32,EC9&lt;&gt;""),AND(EE9&gt;=EK$28,EE9&lt;&gt;"",EG9&gt;=EK$32,EG9&lt;&gt;""),AND(EH9&gt;=EK$28,EH9&lt;&gt;"",EJ9&gt;=EK$32,EJ9&lt;&gt;""),AND(FF9&gt;=FS$28,FF9&lt;&gt;"",FH9&gt;=FS$32,FH9&lt;&gt;""),AND(FI9&gt;=FS$28,FI9&lt;&gt;"",FK9&gt;=FS$32,FK9&lt;&gt;""),AND(FM9&gt;=FS$28,FM9&lt;&gt;"",FO9&gt;=FS$32,FO9&lt;&gt;""),AND(FP9&gt;=FS$28,FP9&lt;&gt;"",FR9&gt;=FS$32,FR9&lt;&gt;""),AND(GN9&gt;=HA$28,GN9&lt;&gt;"",GP9&gt;=HA$32,GP9&lt;&gt;""),AND(GQ9&gt;=HA$28,GQ9&lt;&gt;"",GS9&gt;=HA$32,GS9&lt;&gt;""),AND(GU9&gt;=HA$28,GU9&lt;&gt;"",GW9&gt;=HA$32,GW9&lt;&gt;""),AND(GX9&gt;=HA$28,GX9&lt;&gt;"",GZ9&gt;=HA$32,GZ9&lt;&gt;""),AND(HV9&gt;=II$28,HV9&lt;&gt;"",HX9&gt;=II$32,HX9&lt;&gt;""),AND(HY9&gt;=II$28,HY9&lt;&gt;"",IA9&gt;=II$32,IA9&lt;&gt;""),AND(IC9&gt;=II$28,IC9&lt;&gt;"",IE9&gt;=II$32,IE9&lt;&gt;""),AND(IF9&gt;=II$28,IF9&lt;&gt;"",IH9&gt;=II$32,IH9&lt;&gt;""),AND(JD9&gt;=JQ$28,JD9&lt;&gt;"",JF9&gt;=JQ$32,JF9&lt;&gt;""),AND(JG9&gt;=JQ$28,JG9&lt;&gt;"",JI9&gt;=JQ$32,JI9&lt;&gt;""),AND(JK9&gt;=JQ$28,JK9&lt;&gt;"",JM9&gt;=JQ$32,JM9&lt;&gt;""),AND(JN9&gt;=JQ$28,JN9&lt;&gt;"",JP9&gt;=JQ$32,JP9&lt;&gt;""),AND(KL9&gt;=KY$28,KL9&lt;&gt;"",KN9&gt;=KY$32,KN9&lt;&gt;""),AND(KO9&gt;=KY$28,KO9&lt;&gt;"",KQ9&gt;=KY$32,KQ9&lt;&gt;""),AND(KS9&gt;=KY$28,KS9&lt;&gt;"",KU9&gt;=KY$32,KU9&lt;&gt;""),AND(KV9&gt;=KY$28,KV9&lt;&gt;"",KX9&gt;=KY$32,KX9&lt;&gt;""),AND(LT9&gt;=MG$28,LT9&lt;&gt;"",LV9&gt;=MG$32,LV9&lt;&gt;""),AND(LW9&gt;=MG$28,LW9&lt;&gt;"",LY9&gt;=MG$32,LY9&lt;&gt;""),AND(MA9&gt;=MG$28,MA9&lt;&gt;"",MC9&gt;=MG$32,MC9&lt;&gt;""),AND(MD9&gt;=MG$28,MD9&lt;&gt;"",MF9&gt;=MG$32,MF9&lt;&gt;""),AND(NB9&gt;=NO$28,NB9&lt;&gt;"",ND9&gt;=NO$32,ND9&lt;&gt;""),AND(NE9&gt;=NO$28,NE9&lt;&gt;"",NG9&gt;=NO$32,NG9&lt;&gt;""),AND(NI9&gt;=NO$28,NI9&lt;&gt;"",NK9&gt;=NO$32,NK9&lt;&gt;""),AND(NL9&gt;=NO$28,NL9&lt;&gt;"",NN9&gt;=NO$32,NN9&lt;&gt;""),AND(OJ9&gt;=OW$28,OJ9&lt;&gt;"",OL9&gt;=OW$32,OL9&lt;&gt;""),AND(OM9&gt;=OW$28,OM9&lt;&gt;"",OO9&gt;=OW$32,OO9&lt;&gt;""),AND(OQ9&gt;=OW$28,OQ9&lt;&gt;"",OS9&gt;=OW$32,OS9&lt;&gt;""),AND(OT9&gt;=OW$28,OT9&lt;&gt;"",OV9&gt;=OW$32,OV9&lt;&gt;""),AND(PR9&gt;=QE$28,PR9&lt;&gt;"",PT9&gt;=QE$32,PT9&lt;&gt;""),AND(PU9&gt;=QE$28,PU9&lt;&gt;"",PW9&gt;=QE$32,PW9&lt;&gt;""),AND(PY9&gt;=QE$28,PY9&lt;&gt;"",QA9&gt;=QE$32,QA9&lt;&gt;""),AND(QB9&gt;=QE$28,QB9&lt;&gt;"",QD9&gt;=QE$32,QD9&lt;&gt;""),AND(QZ9&gt;=RM$28,QZ9&lt;&gt;"",RB9&gt;=RM$32,RB9&lt;&gt;""),AND(RC9&gt;=RM$28,RC9&lt;&gt;"",RE9&gt;=RM$32,RE9&lt;&gt;""),AND(RG9&gt;=RM$28,RG9&lt;&gt;"",RI9&gt;=RM$32,RI9&lt;&gt;""),AND(RJ9&gt;=RM$28,RJ9&lt;&gt;"",RL9&gt;=RM$32,RL9&lt;&gt;""),AND(SH9&gt;=SU$28,SH9&lt;&gt;"",SJ9&gt;=SU$32,SJ9&lt;&gt;""),AND(SK9&gt;=SU$28,SK9&lt;&gt;"",SM9&gt;=SU$32,SM9&lt;&gt;""),AND(SO9&gt;=SU$28,SO9&lt;&gt;"",SQ9&gt;=SU$32,SQ9&lt;&gt;""),AND(SR9&gt;=SU$28,SR9&lt;&gt;"",ST9&gt;=SU$32,ST9&lt;&gt;"")),"P","")</f>
        <v>P</v>
      </c>
      <c r="I9" s="3" t="str">
        <f>IF(OR(AND(AQ9&gt;=AY$32,AQ9&lt;&gt;"",AN9=""),AND(AT9&gt;=AY$32,AT9&lt;&gt;"",AN9=""),AND(AX9&gt;=AY$32,AX9&lt;&gt;"",AN9=""),AND(BR9&gt;=BZ$32,BR9&lt;&gt;"",BO9=""),AND(BU9&gt;=BZ$32,BU9&lt;&gt;"",BO9=""),AND(BY9&gt;=BZ$32,BY9&lt;&gt;"",BO9=""),AND(CS9&gt;=DA$32,CS9&lt;&gt;"",CP9=""),AND(CV9&gt;=DA$32,CV9&lt;&gt;"",CP9=""),AND(CZ9&gt;=DA$32,CZ9&lt;&gt;"",CP9=""),AND(DZ9&gt;=EK$32,DZ9&lt;&gt;""),AND(EC9&gt;=EK$32,EC9&lt;&gt;""),AND(EG9&gt;=EK$32,EG9&lt;&gt;""),AND(EJ9&gt;=EK$32,EJ9&lt;&gt;""),AND(FH9&gt;=FS$32,FH9&lt;&gt;""),AND(FK9&gt;=FS$32,FK9&lt;&gt;""),AND(FO9&gt;=FS$32,FO9&lt;&gt;""),AND(FR9&gt;=FS$32,FR9&lt;&gt;""),AND(GP9&gt;=HA$32,GP9&lt;&gt;""),AND(GS9&gt;=HA$32,GS9&lt;&gt;""),AND(GW9&gt;=HA$32,GW9&lt;&gt;""),AND(GZ9&gt;=HA$32,GZ9&lt;&gt;""),AND(HX9&gt;=II$32,HX9&lt;&gt;""),AND(IA9&gt;=II$32,IA9&lt;&gt;""),AND(IE9&gt;=II$32,IE9&lt;&gt;""),AND(IH9&gt;=II$32,IH9&lt;&gt;""),AND(JF9&gt;=JQ$32,JF9&lt;&gt;""),AND(JI9&gt;=JQ$32,JI9&lt;&gt;""),AND(JM9&gt;=JQ$32,JM9&lt;&gt;""),AND(JP9&gt;=JQ$32,JP9&lt;&gt;""),AND(KN9&gt;=KY$32,KN9&lt;&gt;""),AND(KQ9&gt;=KY$32,KQ9&lt;&gt;""),AND(KU9&gt;=KY$32,KU9&lt;&gt;""),AND(KX9&gt;=KY$32,KX9&lt;&gt;""),AND(LV9&gt;=MG$32,LV9&lt;&gt;""),AND(LY9&gt;=MG$32,LY9&lt;&gt;""),AND(MC9&gt;=MG$32,MC9&lt;&gt;""),AND(MF9&gt;=MG$32,MF9&lt;&gt;""),AND(ND9&gt;=NO$32,ND9&lt;&gt;""),AND(NG9&gt;=NO$32,NG9&lt;&gt;""),AND(NK9&gt;=NO$32,NK9&lt;&gt;""),AND(NN9&gt;=NO$32,NN9&lt;&gt;""),AND(OL9&gt;=OW$32,OL9&lt;&gt;""),AND(OO9&gt;=OW$32,OO9&lt;&gt;""),AND(OS9&gt;=OW$32,OS9&lt;&gt;""),AND(OV9&gt;=OW$32,OV9&lt;&gt;""),AND(PT9&gt;=QE$32,PT9&lt;&gt;""),AND(PW9&gt;=QE$32,PW9&lt;&gt;""),AND(QA9&gt;=QE$32,QA9&lt;&gt;""),AND(QD9&gt;=QE$32,QD9&lt;&gt;""),AND(RB9&gt;=RM$32,RB9&lt;&gt;""),AND(RE9&gt;=RM$32,RE9&lt;&gt;""),AND(RI9&gt;=RM$32,RI9&lt;&gt;""),AND(RL9&gt;=RM$32,RL9&lt;&gt;""),AND(SJ9&gt;=SU$32,SJ9&lt;&gt;""),AND(SM9&gt;=SU$32,SM9&lt;&gt;""),AND(SQ9&gt;=SU$32,SQ9&lt;&gt;""),AND(ST9&gt;=SU$32,ST9&lt;&gt;"")),"P","")</f>
        <v>P</v>
      </c>
      <c r="J9" s="36" t="str">
        <f>IF(AND(I9="P",H9=""),"No DD",IF(OR(AND(AO9&gt;=AY$31,AO9&lt;&gt;"",AQ9&gt;=AY$35,AQ9&lt;&gt;"",AN9=""),AND(AR9&gt;=AY$31,AR9&lt;&gt;"",AT9&gt;=AY$35,AT9&lt;&gt;"",AN9=""),AND(AV9&gt;=AY$31,AV9&lt;&gt;"",AX9&gt;=AY$35,AX9&lt;&gt;"",AN9=""),AND(BP9&gt;=BZ$31,BP9&lt;&gt;"",BR9&gt;=BZ$35,BR9&lt;&gt;"",BO9=""),AND(BS9&gt;=BZ$31,BS9&lt;&gt;"",BU9&gt;=BZ$35,BU9&lt;&gt;"",BO9=""),AND(BW9&gt;=BZ$31,BW9&lt;&gt;"",BY9&gt;=BZ$35,BY9&lt;&gt;"",BO9=""),AND(CQ9&gt;=DA$31,CQ9&lt;&gt;"",CS9&gt;=DA$35,CS9&lt;&gt;"",CP9=""),AND(CT9&gt;=DA$31,CT9&lt;&gt;"",CV9&gt;=DA$35,CV9&lt;&gt;"",CP9=""),AND(CX9&gt;=DA$31,CX9&lt;&gt;"",CZ9&gt;=DA$35,CZ9&lt;&gt;"",CP9=""),AND(DX9&gt;=EK$31,DX9&lt;&gt;"",DZ9&gt;=EK$35,DZ9&lt;&gt;""),AND(EA9&gt;=EK$31,EA9&lt;&gt;"",EC9&gt;=EK$35,EC9&lt;&gt;""),AND(EE9&gt;=EK$31,EE9&lt;&gt;"",EG9&gt;=EK$35,EG9&lt;&gt;""),AND(EH9&gt;=EK$31,EH9&lt;&gt;"",EJ9&gt;=EK$35,EJ9&lt;&gt;""),AND(FF9&gt;=FS$31,FF9&lt;&gt;"",FH9&gt;=FS$35,FH9&lt;&gt;""),AND(FI9&gt;=FS$31,FI9&lt;&gt;"",FK9&gt;=FS$35,FK9&lt;&gt;""),AND(FM9&gt;=FS$31,FM9&lt;&gt;"",FO9&gt;=FS$35,FO9&lt;&gt;""),AND(FP9&gt;=FS$31,FP9&lt;&gt;"",FR9&gt;=FS$35,FR9&lt;&gt;""),AND(GN9&gt;=HA$31,GN9&lt;&gt;"",GP9&gt;=HA$35,GP9&lt;&gt;""),AND(GQ9&gt;=HA$31,GQ9&lt;&gt;"",GS9&gt;=HA$35,GS9&lt;&gt;""),AND(GU9&gt;=HA$31,GU9&lt;&gt;"",GW9&gt;=HA$35,GW9&lt;&gt;""),AND(GX9&gt;=HA$31,GX9&lt;&gt;"",GZ9&gt;=HA$35,GZ9&lt;&gt;""),AND(HV9&gt;=II$31,HV9&lt;&gt;"",HX9&gt;=II$35,HX9&lt;&gt;""),AND(HY9&gt;=II$31,HY9&lt;&gt;"",IA9&gt;=II$35,IA9&lt;&gt;""),AND(IC9&gt;=II$31,IC9&lt;&gt;"",IE9&gt;=II$35,IE9&lt;&gt;""),AND(IF9&gt;=II$31,IF9&lt;&gt;"",IH9&gt;=II$35,IH9&lt;&gt;""),AND(JD9&gt;=JQ$31,JD9&lt;&gt;"",JF9&gt;=JQ$35,JF9&lt;&gt;""),AND(JG9&gt;=JQ$31,JG9&lt;&gt;"",JI9&gt;=JQ$35,JI9&lt;&gt;""),AND(JK9&gt;=JQ$31,JK9&lt;&gt;"",JM9&gt;=JQ$35,JM9&lt;&gt;""),AND(JN9&gt;=JQ$31,JN9&lt;&gt;"",JP9&gt;=JQ$35,JP9&lt;&gt;""),AND(KL9&gt;=KY$31,KL9&lt;&gt;"",KN9&gt;=KY$35,KN9&lt;&gt;""),AND(KO9&gt;=KY$31,KO9&lt;&gt;"",KQ9&gt;=KY$35,KQ9&lt;&gt;""),AND(KS9&gt;=KY$31,KS9&lt;&gt;"",KU9&gt;=KY$35,KU9&lt;&gt;""),AND(KV9&gt;=KY$31,KV9&lt;&gt;"",KX9&gt;=KY$35,KX9&lt;&gt;""),AND(LT9&gt;=MG$31,LT9&lt;&gt;"",LV9&gt;=MG$35,LV9&lt;&gt;""),AND(LW9&gt;=MG$31,LW9&lt;&gt;"",LY9&gt;=MG$35,LY9&lt;&gt;""),AND(MA9&gt;=MG$31,MA9&lt;&gt;"",MC9&gt;=MG$35,MC9&lt;&gt;""),AND(MD9&gt;=MG$31,MD9&lt;&gt;"",MF9&gt;=MG$35,MF9&lt;&gt;""),AND(NB9&gt;=NO$31,NB9&lt;&gt;"",ND9&gt;=NO$35,ND9&lt;&gt;""),AND(NE9&gt;=NO$31,NE9&lt;&gt;"",NG9&gt;=NO$35,NG9&lt;&gt;""),AND(NI9&gt;=NO$31,NI9&lt;&gt;"",NK9&gt;=NO$35,NK9&lt;&gt;""),AND(NL9&gt;=NO$31,NL9&lt;&gt;"",NN9&gt;=NO$35,NN9&lt;&gt;""),AND(OJ9&gt;=OW$31,OJ9&lt;&gt;"",OL9&gt;=OW$35,OL9&lt;&gt;""),AND(OM9&gt;=OW$31,OM9&lt;&gt;"",OO9&gt;=OW$35,OO9&lt;&gt;""),AND(OQ9&gt;=OW$31,OQ9&lt;&gt;"",OS9&gt;=OW$35,OS9&lt;&gt;""),AND(OT9&gt;=OW$31,OT9&lt;&gt;"",OV9&gt;=OW$35,OV9&lt;&gt;""),AND(PR9&gt;=QE$31,PR9&lt;&gt;"",PT9&gt;=QE$35,PT9&lt;&gt;""),AND(PU9&gt;=QE$31,PU9&lt;&gt;"",PW9&gt;=QE$35,PW9&lt;&gt;""),AND(PY9&gt;=QE$31,PY9&lt;&gt;"",QA9&gt;=QE$35,QA9&lt;&gt;""),AND(QB9&gt;=QE$31,QB9&lt;&gt;"",QD9&gt;=QE$35,QD9&lt;&gt;""),AND(QZ9&gt;=RM$31,QZ9&lt;&gt;"",RB9&gt;=RM$35,RB9&lt;&gt;""),AND(RC9&gt;=RM$31,RC9&lt;&gt;"",RE9&gt;=RM$35,RE9&lt;&gt;""),AND(RG9&gt;=RM$31,RG9&lt;&gt;"",RI9&gt;=RM$35,RI9&lt;&gt;""),AND(RJ9&gt;=RM$31,RJ9&lt;&gt;"",RL9&gt;=RM$35,RL9&lt;&gt;""),AND(SH9&gt;=SU$31,SH9&lt;&gt;"",SJ9&gt;=SU$35,SJ9&lt;&gt;""),AND(SK9&gt;=SU$31,SK9&lt;&gt;"",SM9&gt;=SU$35,SM9&lt;&gt;""),AND(SO9&gt;=SU$31,SO9&lt;&gt;"",SQ9&gt;=SU$35,SQ9&lt;&gt;""),AND(SR9&gt;=SU$31,SR9&lt;&gt;"",ST9&gt;=SU$35,ST9&lt;&gt;"")),"Merit",IF(OR(AND(AO9&gt;=AY$30,AO9&lt;&gt;"",AQ9&gt;=AY$34,AQ9&lt;&gt;"",AN9=""),AND(AR9&gt;=AY$30,AR9&lt;&gt;"",AT9&gt;=AY$34,AT9&lt;&gt;"",AN9=""),AND(AV9&gt;=AY$30,AV9&lt;&gt;"",AX9&gt;=AY$34,AX9&lt;&gt;"",AN9=""),AND(BP9&gt;=BZ$30,BP9&lt;&gt;"",BR9&gt;=BZ$34,BR9&lt;&gt;"",BO9=""),AND(BS9&gt;=BZ$30,BS9&lt;&gt;"",BU9&gt;=BZ$34,BU9&lt;&gt;"",BO9=""),AND(BW9&gt;=BZ$30,BW9&lt;&gt;"",BY9&gt;=BZ$34,BY9&lt;&gt;"",BO9=""),AND(CQ9&gt;=DA$30,CQ9&lt;&gt;"",CS9&gt;=DA$34,CS9&lt;&gt;"",CP9=""),AND(CT9&gt;=DA$30,CT9&lt;&gt;"",CV9&gt;=DA$34,CV9&lt;&gt;"",CP9=""),AND(CX9&gt;=DA$30,CX9&lt;&gt;"",CZ9&gt;=DA$34,CZ9&lt;&gt;"",CP9=""),AND(DX9&gt;=EK$30,DX9&lt;&gt;"",DZ9&gt;=EK$34,DZ9&lt;&gt;""),AND(EA9&gt;=EK$30,EA9&lt;&gt;"",EC9&gt;=EK$34,EC9&lt;&gt;""),AND(EE9&gt;=EK$30,EE9&lt;&gt;"",EG9&gt;=EK$34,EG9&lt;&gt;""),AND(EH9&gt;=EK$30,EH9&lt;&gt;"",EJ9&gt;=EK$34,EJ9&lt;&gt;""),AND(FF9&gt;=FS$30,FF9&lt;&gt;"",FH9&gt;=FS$34,FH9&lt;&gt;""),AND(FI9&gt;=FS$30,FI9&lt;&gt;"",FK9&gt;=FS$34,FK9&lt;&gt;""),AND(FM9&gt;=FS$30,FM9&lt;&gt;"",FO9&gt;=FS$34,FO9&lt;&gt;""),AND(FP9&gt;=FS$30,FP9&lt;&gt;"",FR9&gt;=FS$34,FR9&lt;&gt;""),AND(GN9&gt;=HA$30,GN9&lt;&gt;"",GP9&gt;=HA$34,GP9&lt;&gt;""),AND(GQ9&gt;=HA$30,GQ9&lt;&gt;"",GS9&gt;=HA$34,GS9&lt;&gt;""),AND(GU9&gt;=HA$30,GU9&lt;&gt;"",GW9&gt;=HA$34,GW9&lt;&gt;""),AND(GX9&gt;=HA$30,GX9&lt;&gt;"",GZ9&gt;=HA$34,GZ9&lt;&gt;""),AND(HV9&gt;=II$30,HV9&lt;&gt;"",HX9&gt;=II$34,HX9&lt;&gt;""),AND(HY9&gt;=II$30,HY9&lt;&gt;"",IA9&gt;=II$34,IA9&lt;&gt;""),AND(IC9&gt;=II$30,IC9&lt;&gt;"",IE9&gt;=II$34,IE9&lt;&gt;""),AND(IF9&gt;=II$30,IF9&lt;&gt;"",IH9&gt;=II$34,IH9&lt;&gt;""),AND(JD9&gt;=JQ$30,JD9&lt;&gt;"",JF9&gt;=JQ$34,JF9&lt;&gt;""),AND(JG9&gt;=JQ$30,JG9&lt;&gt;"",JI9&gt;=JQ$34,JI9&lt;&gt;""),AND(JK9&gt;=JQ$30,JK9&lt;&gt;"",JM9&gt;=JQ$34,JM9&lt;&gt;""),AND(JN9&gt;=JQ$30,JN9&lt;&gt;"",JP9&gt;=JQ$34,JP9&lt;&gt;""),AND(KL9&gt;=KY$30,KL9&lt;&gt;"",KN9&gt;=KY$34,KN9&lt;&gt;""),AND(KO9&gt;=KY$30,KO9&lt;&gt;"",KQ9&gt;=KY$34,KQ9&lt;&gt;""),AND(KS9&gt;=KY$30,KS9&lt;&gt;"",KU9&gt;=KY$34,KU9&lt;&gt;""),AND(KV9&gt;=KY$30,KV9&lt;&gt;"",KX9&gt;=KY$34,KX9&lt;&gt;""),AND(LT9&gt;=MG$30,LT9&lt;&gt;"",LV9&gt;=MG$34,LV9&lt;&gt;""),AND(LW9&gt;=MG$30,LW9&lt;&gt;"",LY9&gt;=MG$34,LY9&lt;&gt;""),AND(MA9&gt;=MG$30,MA9&lt;&gt;"",MC9&gt;=MG$34,MC9&lt;&gt;""),AND(MD9&gt;=MG$30,MD9&lt;&gt;"",MF9&gt;=MG$34,MF9&lt;&gt;""),AND(NB9&gt;=NO$30,NB9&lt;&gt;"",ND9&gt;=NO$34,ND9&lt;&gt;""),AND(NE9&gt;=NO$30,NE9&lt;&gt;"",NG9&gt;=NO$34,NG9&lt;&gt;""),AND(NI9&gt;=NO$30,NI9&lt;&gt;"",NK9&gt;=NO$34,NK9&lt;&gt;""),AND(NL9&gt;=NO$30,NL9&lt;&gt;"",NN9&gt;=NO$34,NN9&lt;&gt;""),AND(OJ9&gt;=OW$30,OJ9&lt;&gt;"",OL9&gt;=OW$34,OL9&lt;&gt;""),AND(OM9&gt;=OW$30,OM9&lt;&gt;"",OO9&gt;=OW$34,OO9&lt;&gt;""),AND(OQ9&gt;=OW$30,OQ9&lt;&gt;"",OS9&gt;=OW$34,OS9&lt;&gt;""),AND(OT9&gt;=OW$30,OT9&lt;&gt;"",OV9&gt;=OW$34,OV9&lt;&gt;""),AND(PR9&gt;=QE$30,PR9&lt;&gt;"",PT9&gt;=QE$34,PT9&lt;&gt;""),AND(PU9&gt;=QE$30,PU9&lt;&gt;"",PW9&gt;=QE$34,PW9&lt;&gt;""),AND(PY9&gt;=QE$30,PY9&lt;&gt;"",QA9&gt;=QE$34,QA9&lt;&gt;""),AND(QB9&gt;=QE$30,QB9&lt;&gt;"",QD9&gt;=QE$34,QD9&lt;&gt;""),AND(QZ9&gt;=RM$30,QZ9&lt;&gt;"",RB9&gt;=RM$34,RB9&lt;&gt;""),AND(RC9&gt;=RM$30,RC9&lt;&gt;"",RE9&gt;=RM$34,RE9&lt;&gt;""),AND(RG9&gt;=RM$30,RG9&lt;&gt;"",RI9&gt;=RM$34,RI9&lt;&gt;""),AND(RJ9&gt;=RM$30,RJ9&lt;&gt;"",RL9&gt;=RM$34,RL9&lt;&gt;""),AND(SH9&gt;=SU$30,SH9&lt;&gt;"",SJ9&gt;=SU$34,SJ9&lt;&gt;""),AND(SK9&gt;=SU$30,SK9&lt;&gt;"",SM9&gt;=SU$34,SM9&lt;&gt;""),AND(SO9&gt;=SU$30,SO9&lt;&gt;"",SQ9&gt;=SU$34,SQ9&lt;&gt;""),AND(SR9&gt;=SU$30,SR9&lt;&gt;"",ST9&gt;=SU$34,ST9&lt;&gt;"")),"Excellence",IF(K9="P","Worlds Team",IF(H9="P","National Team","")))))</f>
        <v>National Team</v>
      </c>
      <c r="K9" s="3" t="str">
        <f>IF(OR(AND(AO9&gt;=AY$29,AO9&lt;&gt;"",AQ9&gt;=AY$33,AQ9&lt;&gt;"",AN9=""),AND(AR9&gt;=AY$29,AR9&lt;&gt;"",AT9&gt;=AY$33,AT9&lt;&gt;"",AN9=""),AND(AV9&gt;=AY$29,AV9&lt;&gt;"",AX9&gt;=AY$33,AX9&lt;&gt;"",AN9=""),AND(BP9&gt;=BZ$29,BP9&lt;&gt;"",BR9&gt;=BZ$33,BR9&lt;&gt;"",BO9=""),AND(BS9&gt;=BZ$29,BS9&lt;&gt;"",BU9&gt;=BZ$33,BU9&lt;&gt;"",BO9=""),AND(BW9&gt;=BZ$29,BW9&lt;&gt;"",BY9&gt;=BZ$33,BY9&lt;&gt;"",BO9=""),AND(CQ9&gt;=DA$29,CQ9&lt;&gt;"",CS9&gt;=DA$33,CS9&lt;&gt;"",CP9=""),AND(CT9&gt;=DA$29,CT9&lt;&gt;"",CV9&gt;=DA$33,CV9&lt;&gt;"",CP9=""),AND(CX9&gt;=DA$29,CX9&lt;&gt;"",CZ9&gt;=DA$33,CZ9&lt;&gt;"",CP9=""),AND(DX9&gt;=EK$29,DX9&lt;&gt;"",DZ9&gt;=EK$33,DZ9&lt;&gt;""),AND(EA9&gt;=EK$29,EA9&lt;&gt;"",EC9&gt;=EK$33,EC9&lt;&gt;""),AND(EE9&gt;=EK$29,EE9&lt;&gt;"",EG9&gt;=EK$33,EG9&lt;&gt;""),AND(EH9&gt;=EK$29,EH9&lt;&gt;"",EJ9&gt;=EK$33,EJ9&lt;&gt;""),AND(FF9&gt;=FS$29,FF9&lt;&gt;"",FH9&gt;=FS$33,FH9&lt;&gt;""),AND(FI9&gt;=FS$29,FI9&lt;&gt;"",FK9&gt;=FS$33,FK9&lt;&gt;""),AND(FM9&gt;=FS$29,FM9&lt;&gt;"",FO9&gt;=FS$33,FO9&lt;&gt;""),AND(FP9&gt;=FS$29,FP9&lt;&gt;"",FR9&gt;=FS$33,FR9&lt;&gt;""),AND(GN9&gt;=HA$29,GN9&lt;&gt;"",GP9&gt;=HA$33,GP9&lt;&gt;""),AND(GQ9&gt;=HA$29,GQ9&lt;&gt;"",GS9&gt;=HA$33,GS9&lt;&gt;""),AND(GU9&gt;=HA$29,GU9&lt;&gt;"",GW9&gt;=HA$33,GW9&lt;&gt;""),AND(GX9&gt;=HA$29,GX9&lt;&gt;"",GZ9&gt;=HA$33,GZ9&lt;&gt;""),AND(HV9&gt;=II$29,HV9&lt;&gt;"",HX9&gt;=II$33,HX9&lt;&gt;""),AND(HY9&gt;=II$29,HY9&lt;&gt;"",IA9&gt;=II$33,IA9&lt;&gt;""),AND(IC9&gt;=II$29,IC9&lt;&gt;"",IE9&gt;=II$33,IE9&lt;&gt;""),AND(IF9&gt;=II$29,IF9&lt;&gt;"",IH9&gt;=II$33,IH9&lt;&gt;""),AND(JD9&gt;=JQ$29,JD9&lt;&gt;"",JF9&gt;=JQ$33,JF9&lt;&gt;""),AND(JG9&gt;=JQ$29,JG9&lt;&gt;"",JI9&gt;=JQ$33,JI9&lt;&gt;""),AND(JK9&gt;=JQ$29,JK9&lt;&gt;"",JM9&gt;=JQ$33,JM9&lt;&gt;""),AND(JN9&gt;=JQ$29,JN9&lt;&gt;"",JP9&gt;=JQ$33,JP9&lt;&gt;""),AND(KL9&gt;=KY$29,KL9&lt;&gt;"",KN9&gt;=KY$33,KN9&lt;&gt;""),AND(KO9&gt;=KY$29,KO9&lt;&gt;"",KQ9&gt;=KY$33,KQ9&lt;&gt;""),AND(KS9&gt;=KY$29,KS9&lt;&gt;"",KU9&gt;=KY$33,KU9&lt;&gt;""),AND(KV9&gt;=KY$29,KV9&lt;&gt;"",KX9&gt;=KY$33,KX9&lt;&gt;""),AND(LT9&gt;=MG$29,LT9&lt;&gt;"",LV9&gt;=MG$33,LV9&lt;&gt;""),AND(LW9&gt;=MG$29,LW9&lt;&gt;"",LY9&gt;=MG$33,LY9&lt;&gt;""),AND(MA9&gt;=MG$29,MA9&lt;&gt;"",MC9&gt;=MG$33,MC9&lt;&gt;""),AND(MD9&gt;=MG$29,MD9&lt;&gt;"",MF9&gt;=MG$33,MF9&lt;&gt;""),AND(NB9&gt;=NO$29,NB9&lt;&gt;"",ND9&gt;=NO$33,ND9&lt;&gt;""),AND(NE9&gt;=NO$29,NE9&lt;&gt;"",NG9&gt;=NO$33,NG9&lt;&gt;""),AND(NI9&gt;=NO$29,NI9&lt;&gt;"",NK9&gt;=NO$33,NK9&lt;&gt;""),AND(NL9&gt;=NO$29,NL9&lt;&gt;"",NN9&gt;=NO$33,NN9&lt;&gt;""),AND(OJ9&gt;=OW$29,OJ9&lt;&gt;"",OL9&gt;=OW$33,OL9&lt;&gt;""),AND(OM9&gt;=OW$29,OM9&lt;&gt;"",OO9&gt;=OW$33,OO9&lt;&gt;""),AND(OQ9&gt;=OW$29,OQ9&lt;&gt;"",OS9&gt;=OW$33,OS9&lt;&gt;""),AND(OT9&gt;=OW$29,OT9&lt;&gt;"",OV9&gt;=OW$33,OV9&lt;&gt;""),AND(PR9&gt;=QE$29,PR9&lt;&gt;"",PT9&gt;=QE$33,PT9&lt;&gt;""),AND(PU9&gt;=QE$29,PU9&lt;&gt;"",PW9&gt;=QE$33,PW9&lt;&gt;""),AND(PY9&gt;=QE$29,PY9&lt;&gt;"",QA9&gt;=QE$33,QA9&lt;&gt;""),AND(QB9&gt;=QE$29,QB9&lt;&gt;"",QD9&gt;=QE$33,QD9&lt;&gt;""),AND(QZ9&gt;=RM$29,QZ9&lt;&gt;"",RB9&gt;=RM$33,RB9&lt;&gt;""),AND(RC9&gt;=RM$29,RC9&lt;&gt;"",RE9&gt;=RM$33,RE9&lt;&gt;""),AND(RG9&gt;=RM$29,RG9&lt;&gt;"",RI9&gt;=RM$33,RI9&lt;&gt;""),AND(RJ9&gt;=RM$29,RJ9&lt;&gt;"",RL9&gt;=RM$33,RL9&lt;&gt;""),AND(SH9&gt;=SU$29,SH9&lt;&gt;"",SJ9&gt;=SU$33,SJ9&lt;&gt;""),AND(SK9&gt;=SU$29,SK9&lt;&gt;"",SM9&gt;=SU$33,SM9&lt;&gt;""),AND(SO9&gt;=SU$29,SO9&lt;&gt;"",SQ9&gt;=SU$33,SQ9&lt;&gt;""),AND(SR9&gt;=SU$29,SR9&lt;&gt;"",ST9&gt;=SU$33,ST9&lt;&gt;"")),"P","")</f>
        <v/>
      </c>
      <c r="L9" s="8">
        <f>IF(COUNT(AQ9,AT9,BR9,BU9,CS9,CV9)&gt;0,LARGE((AQ9,AT9,BR9,BU9,CS9,CV9),1),0)</f>
        <v>56.08</v>
      </c>
      <c r="M9" s="8" t="str">
        <f>IF(L9="","",IF(OR(L9=CS9,L9=CV9),$CA$1,IF(OR(L9=BR9,L9=BU9),$AZ$1,IF(OR(L9=AQ9,L9=AT9),$Y$1,""))))</f>
        <v>2025 3rd Domestic Trial</v>
      </c>
      <c r="N9" s="8">
        <f>IF(COUNT(AQ9,AT9,BR9,BU9,CS9,CV9)&gt;1,LARGE((AQ9,AT9,BR9,BU9,CS9,CV9),2),0)</f>
        <v>11.96</v>
      </c>
      <c r="O9" s="8" t="str">
        <f>IF(N9="","",IF(OR(N9=CS9,N9=CV9),$CA$1,IF(OR(N9=BR9,N9=BU9),$AZ$1,IF(OR(N9=AQ9,N9=AT9),$Y$1,""))))</f>
        <v>2025 3rd Domestic Trial</v>
      </c>
      <c r="P9" s="8">
        <f>IF(COUNT(AQ9,AT9,BR9,BU9,CS9,CV9)&gt;2,MAX(AX9,BY9,CZ9,LARGE((AQ9,AT9,BR9,BU9,CS9,CV9),3)),IF(MAX(AX9,BY9,CZ9)&gt;0,MAX(AX9,BY9,CZ9),0))</f>
        <v>47.260000000000005</v>
      </c>
      <c r="Q9" s="8" t="str">
        <f>IF(P9="","",IF(P9=CZ9,$CA$1,IF(P9=BY9,$AZ$1,IF(P9=AX9,$Y$1,IF(OR(P9=CS9,P9=CV9,P9=CZ9),$CA$1,IF(OR(P9=BR9,P9=BU9,P9=BY9),$AZ$1,IF(OR(P9=AQ9,P9=AT9,P9=AX9),$Y$1,"")))))))</f>
        <v>2025 3rd Domestic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14.9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2025 3rd Domestic Trial</v>
      </c>
      <c r="T9" s="8">
        <f>IF(MAX(IF(AO9&gt;=$AY$28,AP9,0),IF(AR9&gt;=$AY$28,AS9,0),IF(AV9&gt;=$AY$28,AW9,0),IF(BP9&gt;=$BZ$28,BQ9,0),IF(BS9&gt;=$BZ$28,BT9,0),IF(BW9&gt;=$BZ$28,BX9,0),IF(CQ9&gt;=$DA$28,CR9,0),IF(CT9&gt;=$DA$28,CU9,0),IF(CX9&gt;=$DA$28,CY9,0),IF(DX9&gt;=$EK$28,DY9,0),IF(EA9&gt;=$EK$28,EB9,0),IF(EE9&gt;=$EK$28,EF9,0),IF(EH9&gt;=$EK$28,EI9,0),IF(FF9&gt;=$FS$28,FG9,0),IF(FI9&gt;=$FS$28,FJ9,0),IF(FM9&gt;=$FS$28,FN9,0),IF(FP9&gt;=$FS$28,FQ9,0),IF(GN9&gt;=$HA$28,GO9,0),IF(GQ9&gt;=$HA$28,GR9,0),IF(GU9&gt;=$HA$28,GV9,0),IF(GX9&gt;=$HA$28,GY9,0),IF(HV9&gt;=$II$28,HW9,0),IF(HY9&gt;=$II$28,HZ9,0),IF(IC9&gt;=$II$28,ID9,0),IF(IF9&gt;=$II$28,IG9,0),IF(JD9&gt;=$JQ$28,JE9,0),IF(JG9&gt;=$JQ$28,JH9,0),IF(JK9&gt;=$JQ$28,JL9,0),IF(JN9&gt;=$JQ$28,JO9,0),IF(KL9&gt;=$KY$28,KM9,0),IF(KO9&gt;=$KY$28,KP9,0),IF(KS9&gt;=$KY$28,KT9,0),IF(KV9&gt;=$KY$28,KW9,0),IF(LT9&gt;=$MG$28,LU9,0),IF(LW9&gt;=$MG$28,LX9,0),IF(MA9&gt;=$MG$28,MB9,0),IF(MD9&gt;=$MG$28,ME9,0),IF(NB9&gt;=$NO$28,NC9,0),IF(NE9&gt;=$NO$28,NF9,0),IF(NI9&gt;=$NO$28,NJ9,0),IF(NL9&gt;=$NO$28,NM9,0),IF(OJ9&gt;=$OW$28,OK9,0),IF(OM9&gt;=$OW$28,ON9,0),IF(OQ9&gt;=$OW$28,OR9,0),IF(OT9&gt;=$OW$28,OU9,0),IF(PR9&gt;=$QE$28,PS9,0),IF(PU9&gt;=$QE$28,PV9,0),IF(PY9&gt;=$QE$28,PZ9,0),IF(QB9&gt;=$QE$28,QC9,0),IF(QZ9&gt;=$RM$28,RA9,0),IF(RC9&gt;=$RM$28,RD9,0),IF(RG9&gt;=$RM$28,RH9,0),IF(RJ9&gt;=$RM$28,RK9,0),IF(SH9&gt;=$SU$28,SI9,0),IF(SK9&gt;=$SU$28,SL9,0),IF(SO9&gt;=$SU$28,SP9,0),IF(SR9&gt;=$SU$28,SS9,0))&gt;0,MAX(IF(AO9&gt;=$AY$28,AP9,0),IF(AR9&gt;=$AY$28,AS9,0),IF(AV9&gt;=$AY$28,AW9,0),IF(BP9&gt;=$BZ$28,BQ9,0),IF(BS9&gt;=$BZ$28,BT9,0),IF(BW9&gt;=$BZ$28,BX9,0),IF(CQ9&gt;=$DA$28,CR9,0),IF(CT9&gt;=$DA$28,CU9,0),IF(CX9&gt;=$DA$28,CY9,0),IF(DX9&gt;=$EK$28,DY9,0),IF(EA9&gt;=$EK$28,EB9,0),IF(EE9&gt;=$EK$28,EF9,0),IF(EH9&gt;=$EK$28,EI9,0),IF(FF9&gt;=$FS$28,FG9,0),IF(FI9&gt;=$FS$28,FJ9,0),IF(FM9&gt;=$FS$28,FN9,0),IF(FP9&gt;=$FS$28,FQ9,0),IF(GN9&gt;=$HA$28,GO9,0),IF(GQ9&gt;=$HA$28,GR9,0),IF(GU9&gt;=$HA$28,GV9,0),IF(GX9&gt;=$HA$28,GY9,0),IF(HV9&gt;=$II$28,HW9,0),IF(HY9&gt;=$II$28,HZ9,0),IF(IC9&gt;=$II$28,ID9,0),IF(IF9&gt;=$II$28,IG9,0),IF(JD9&gt;=$JQ$28,JE9,0),IF(JG9&gt;=$JQ$28,JH9,0),IF(JK9&gt;=$JQ$28,JL9,0),IF(JN9&gt;=$JQ$28,JO9,0),IF(KL9&gt;=$KY$28,KM9,0),IF(KO9&gt;=$KY$28,KP9,0),IF(KS9&gt;=$KY$28,KT9,0),IF(KV9&gt;=$KY$28,KW9,0),IF(LT9&gt;=$MG$28,LU9,0),IF(LW9&gt;=$MG$28,LX9,0),IF(MA9&gt;=$MG$28,MB9,0),IF(MD9&gt;=$MG$28,ME9,0),IF(NB9&gt;=$NO$28,NC9,0),IF(NE9&gt;=$NO$28,NF9,0),IF(NI9&gt;=$NO$28,NJ9,0),IF(NL9&gt;=$NO$28,NM9,0),IF(OJ9&gt;=$OW$28,OK9,0),IF(OM9&gt;=$OW$28,ON9,0),IF(OQ9&gt;=$OW$28,OR9,0),IF(OT9&gt;=$OW$28,OU9,0),IF(PR9&gt;=$QE$28,PS9,0),IF(PU9&gt;=$QE$28,PV9,0),IF(PY9&gt;=$QE$28,PZ9,0),IF(QB9&gt;=$QE$28,QC9,0),IF(QZ9&gt;=$RM$28,RA9,0),IF(RC9&gt;=$RM$28,RD9,0),IF(RG9&gt;=$RM$28,RH9,0),IF(RJ9&gt;=$RM$28,RK9,0),IF(SH9&gt;=$SU$28,SI9,0),IF(SK9&gt;=$SU$28,SL9,0),IF(SO9&gt;=$SU$28,SP9,0),IF(SR9&gt;=$SU$28,SS9,0)),0)</f>
        <v>16.28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2025 3rd Domestic Trial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P9="",0,P9)=SM9,$RN$1,IF(V9+IF(P9="",0,P9)=RE9,$QF$1,IF(V9+IF(P9="",0,P9)=PW9,$OX$1,IF(V9+IF(P9="",0,P9)=OO9,$NP$1,IF(V9+IF(P9="",0,P9)=NG9,$MH$1,IF(V9+IF(P9="",0,P9)=LY9,$KZ$1,IF(V9+IF(P9="",0,P9)=KQ9,$JR$1,IF(V9+IF(P9="",0,P9)=JI9,$IJ$1,IF(V9+IF(P9="",0,P9)=IA9,$HB$1,IF(V9+IF(P9="",0,P9)=GS9,$FT$1,IF(V9+IF(P9="",0,P9)=FK9,$EL$1,IF(V9+IF(P9="",0,P9)=EC9,$DD$1,IF(V9+IF(P9="",0,P9)=SJ9,$RN$1,IF(V9+IF(P9="",0,P9)=RB9,$QF$1,IF(V9+IF(P9="",0,P9)=PT9,$OX$1,IF(V9+IF(P9="",0,P9)=OL9,$NP$1,IF(V9+IF(P9="",0,P9)=ND9,$MH$1,IF(V9+IF(P9="",0,P9)=LV9,$KZ$1,IF(V9+IF(P9="",0,P9)=KN9,$JR$1,IF(V9+IF(P9="",0,P9)=JF9,$IJ$1,IF(V9+IF(P9="",0,P9)=HX9,$HB$1,IF(V9+IF(P9="",0,P9)=GP9,$FT$1,IF(V9+IF(P9="",0,P9)=FH9,$EL$1,IF(V9+IF(P9="",0,P9)=DZ9,$DD$1,IF(V9+IF(N9="",0,N9)=SM9,$RN$1,IF(V9+IF(N9="",0,N9)=RE9,$QF$1,IF(V9+IF(N9="",0,N9)=PW9,$OX$1,IF(V9+IF(N9="",0,N9)=OO9,$NP$1,IF(V9+IF(N9="",0,N9)=NG9,$MH$1,IF(V9+IF(N9="",0,N9)=LY9,$KZ$1,IF(V9+IF(N9="",0,N9)=KQ9,$JR$1,IF(V9+IF(N9="",0,N9)=JI9,$IJ$1,IF(V9+IF(N9="",0,N9)=IA9,$HB$1,IF(V9+IF(N9="",0,N9)=GS9,$FT$1,IF(V9+IF(N9="",0,N9)=FK9,$EL$1,IF(V9+IF(N9="",0,N9)=EC9,$DD$1,IF(V9+IF(N9="",0,N9)=SJ9,$RN$1,IF(V9+IF(N9="",0,N9)=RB9,$QF$1,IF(V9+IF(N9="",0,N9)=PT9,$OX$1,IF(V9+IF(N9="",0,N9)=OL9,$NP$1,IF(V9+IF(N9="",0,N9)=ND9,$MH$1,IF(V9+IF(N9="",0,N9)=LV9,$KZ$1,IF(V9+IF(N9="",0,N9)=KN9,$JR$1,IF(V9+IF(N9="",0,N9)=JF9,$IJ$1,IF(V9+IF(N9="",0,N9)=HX9,$HB$1,IF(V9+IF(N9="",0,N9)=GP9,$FT$1,IF(V9+IF(N9="",0,N9)=FH9,$EL$1,IF(V9+IF(N9="",0,N9)=DZ9,$DD$1))))))))))))))))))))))))))))))))))))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7"/>
      <c r="AO9" s="38" t="str">
        <f>IF(AA9&gt;0,AA9,"")</f>
        <v/>
      </c>
      <c r="AP9" s="38" t="str">
        <f>IF(AB9&gt;0,AB9,"")</f>
        <v/>
      </c>
      <c r="AQ9" s="40" t="str">
        <f>IF(SUM(Y9:AB9)-AC9&gt;0,SUM(Y9:AB9)-AC9,"")</f>
        <v/>
      </c>
      <c r="AR9" s="40" t="str">
        <f>IF(AF9&gt;0,AF9,"")</f>
        <v/>
      </c>
      <c r="AS9" s="40" t="str">
        <f>IF(AG9&gt;0,AG9,"")</f>
        <v/>
      </c>
      <c r="AT9" s="40" t="str">
        <f>IF(SUM(AD9:AG9)-AH9&gt;0,SUM(AD9:AG9)-AH9,"")</f>
        <v/>
      </c>
      <c r="AU9" s="40" t="str">
        <f>IF(AQ9="","",MAX(AQ9,AT9))</f>
        <v/>
      </c>
      <c r="AV9" s="40" t="str">
        <f>IF(AK9&gt;0,AK9,"")</f>
        <v/>
      </c>
      <c r="AW9" s="40" t="str">
        <f>IF(AL9&gt;0,AL9,"")</f>
        <v/>
      </c>
      <c r="AX9" s="40" t="str">
        <f>IF(SUM(AI9:AL9)-AM9&gt;0,SUM(AI9:AL9)-AM9,"")</f>
        <v/>
      </c>
      <c r="AY9" s="40" t="str">
        <f>IF(SUM(AU9,AX9)&gt;0,SUM(AU9,AX9),"")</f>
        <v/>
      </c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8"/>
      <c r="BP9" s="39" t="str">
        <f>IF(BB9&gt;0,BB9,"")</f>
        <v/>
      </c>
      <c r="BQ9" s="39" t="str">
        <f>IF(BC9&gt;0,BC9,"")</f>
        <v/>
      </c>
      <c r="BR9" s="11" t="str">
        <f>IF(SUM(AZ9:BC9)-BD9&gt;0,SUM(AZ9:BC9)-BD9,"")</f>
        <v/>
      </c>
      <c r="BS9" s="11" t="str">
        <f>IF(BG9&gt;0,BG9,"")</f>
        <v/>
      </c>
      <c r="BT9" s="11" t="str">
        <f>IF(BH9&gt;0,BH9,"")</f>
        <v/>
      </c>
      <c r="BU9" s="11" t="str">
        <f>IF(SUM(BE9:BH9)-BI9&gt;0,SUM(BE9:BH9)-BI9,"")</f>
        <v/>
      </c>
      <c r="BV9" s="11" t="str">
        <f>IF(BR9="","",MAX(BR9,BU9))</f>
        <v/>
      </c>
      <c r="BW9" s="11" t="str">
        <f>IF(BL9&gt;0,BL9,"")</f>
        <v/>
      </c>
      <c r="BX9" s="11" t="str">
        <f>IF(BM9&gt;0,BM9,"")</f>
        <v/>
      </c>
      <c r="BY9" s="11" t="str">
        <f>IF(SUM(BJ9:BM9)-BN9&gt;0,SUM(BJ9:BM9)-BN9,"")</f>
        <v/>
      </c>
      <c r="BZ9" s="11" t="str">
        <f>IF(SUM(BV9,BY9)&gt;0,SUM(BV9,BY9),"")</f>
        <v/>
      </c>
      <c r="CA9" s="22">
        <v>15.6</v>
      </c>
      <c r="CB9" s="22">
        <v>9.3000000000000007</v>
      </c>
      <c r="CC9" s="22">
        <v>14.9</v>
      </c>
      <c r="CD9" s="22">
        <v>16.28</v>
      </c>
      <c r="CE9" s="22">
        <v>0</v>
      </c>
      <c r="CF9" s="22">
        <v>3.2</v>
      </c>
      <c r="CG9" s="22">
        <v>1.7</v>
      </c>
      <c r="CH9" s="22">
        <v>3.5</v>
      </c>
      <c r="CI9" s="22">
        <v>3.56</v>
      </c>
      <c r="CJ9" s="22">
        <v>0</v>
      </c>
      <c r="CK9" s="22">
        <v>15</v>
      </c>
      <c r="CL9" s="22">
        <v>8.6999999999999993</v>
      </c>
      <c r="CM9" s="22">
        <v>11.2</v>
      </c>
      <c r="CN9" s="22">
        <v>15.66</v>
      </c>
      <c r="CO9" s="22">
        <v>3.3</v>
      </c>
      <c r="CP9" s="27"/>
      <c r="CQ9" s="38">
        <f>IF(CC9&gt;0,CC9,"")</f>
        <v>14.9</v>
      </c>
      <c r="CR9" s="38">
        <f>IF(CD9&gt;0,CD9,"")</f>
        <v>16.28</v>
      </c>
      <c r="CS9" s="40">
        <f>IF(SUM(CA9:CD9)-CE9&gt;0,SUM(CA9:CD9)-CE9,"")</f>
        <v>56.08</v>
      </c>
      <c r="CT9" s="40">
        <f>IF(CH9&gt;0,CH9,"")</f>
        <v>3.5</v>
      </c>
      <c r="CU9" s="40">
        <f>IF(CI9&gt;0,CI9,"")</f>
        <v>3.56</v>
      </c>
      <c r="CV9" s="40">
        <f>IF(SUM(CF9:CI9)-CJ9&gt;0,SUM(CF9:CI9)-CJ9,"")</f>
        <v>11.96</v>
      </c>
      <c r="CW9" s="40">
        <f>IF(CS9="","",MAX(CS9,CV9))</f>
        <v>56.08</v>
      </c>
      <c r="CX9" s="40">
        <f>IF(CM9&gt;0,CM9,"")</f>
        <v>11.2</v>
      </c>
      <c r="CY9" s="40">
        <f>IF(CN9&gt;0,CN9,"")</f>
        <v>15.66</v>
      </c>
      <c r="CZ9" s="40">
        <f>IF(SUM(CK9:CN9)-CO9&gt;0,SUM(CK9:CN9)-CO9,"")</f>
        <v>47.260000000000005</v>
      </c>
      <c r="DA9" s="40">
        <f>IF(SUM(CW9,CZ9)&gt;0,SUM(CW9,CZ9),"")</f>
        <v>103.34</v>
      </c>
      <c r="DB9" s="50" t="str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/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7.8</v>
      </c>
      <c r="SW9" s="22">
        <f>IF($CP9="P",CB9,(CB9+BA9)/2)</f>
        <v>4.6500000000000004</v>
      </c>
      <c r="SX9" s="22">
        <f>IF($CP9="P",CC9,(CC9+BB9)/2)</f>
        <v>7.45</v>
      </c>
      <c r="SY9" s="22">
        <f>IF($CP9="P",CD9,(CD9+BC9)/2)</f>
        <v>8.14</v>
      </c>
      <c r="SZ9" s="22">
        <f>IF($CP9="P",CE9,(CE9+BD9)/2)</f>
        <v>0</v>
      </c>
      <c r="TA9" s="22">
        <f>IF($CP9="P",CF9,(CF9+BE9)/2)</f>
        <v>1.6</v>
      </c>
      <c r="TB9" s="22">
        <f>IF($CP9="P",CG9,(CG9+BF9)/2)</f>
        <v>0.85</v>
      </c>
      <c r="TC9" s="22">
        <f>IF($CP9="P",CH9,(CH9+BG9)/2)</f>
        <v>1.75</v>
      </c>
      <c r="TD9" s="22">
        <f>IF($CP9="P",CI9,(CI9+BH9)/2)</f>
        <v>1.78</v>
      </c>
      <c r="TE9" s="22">
        <f>IF($CP9="P",CJ9,(CJ9+BI9)/2)</f>
        <v>0</v>
      </c>
      <c r="TF9" s="22">
        <f>IF($CP9="P",CK9,(CK9+BJ9)/2)</f>
        <v>7.5</v>
      </c>
      <c r="TG9" s="22">
        <f>IF($CP9="P",CL9,(CL9+BK9)/2)</f>
        <v>4.3499999999999996</v>
      </c>
      <c r="TH9" s="22">
        <f>IF($CP9="P",CM9,(CM9+BL9)/2)</f>
        <v>5.6</v>
      </c>
      <c r="TI9" s="22">
        <f>IF($CP9="P",CN9,(CN9+BM9)/2)</f>
        <v>7.83</v>
      </c>
      <c r="TJ9" s="22">
        <f>IF($CP9="P",CO9,(CO9+BN9)/2)</f>
        <v>1.65</v>
      </c>
      <c r="TK9" s="27" t="s">
        <v>46</v>
      </c>
      <c r="TL9" s="40">
        <f>IF(SX9&gt;0,SX9,"")</f>
        <v>7.45</v>
      </c>
      <c r="TM9" s="40">
        <f>IF(SY9&gt;0,SY9,"")</f>
        <v>8.14</v>
      </c>
      <c r="TN9" s="40">
        <f>IF(SUM(SV9:SY9)-SZ9&gt;0,SUM(SV9:SY9)-SZ9,"")</f>
        <v>28.04</v>
      </c>
      <c r="TO9" s="40">
        <f>IF(TC9&gt;0,TC9,"")</f>
        <v>1.75</v>
      </c>
      <c r="TP9" s="40">
        <f>IF(TD9&gt;0,TD9,"")</f>
        <v>1.78</v>
      </c>
      <c r="TQ9" s="40">
        <f>IF(SUM(TA9:TD9)-TE9&gt;0,SUM(TA9:TD9)-TE9,"")</f>
        <v>5.98</v>
      </c>
      <c r="TR9" s="40">
        <f>IF(MAX(TN9,TQ9)&gt;0,MAX(TN9,TQ9),"")</f>
        <v>28.04</v>
      </c>
      <c r="TS9" s="40">
        <f>IF(TH9&gt;0,TH9,"")</f>
        <v>5.6</v>
      </c>
      <c r="TT9" s="40">
        <f>IF(TI9&gt;0,TI9,"")</f>
        <v>7.83</v>
      </c>
      <c r="TU9" s="40">
        <f>IF(SUM(TF9:TI9)-TJ9&gt;0,SUM(TF9:TI9)-TJ9,"")</f>
        <v>23.630000000000003</v>
      </c>
      <c r="TV9" s="40">
        <f>IF(SUM(TR9,TU9)&gt;0,SUM(TR9,TU9),"")</f>
        <v>51.67</v>
      </c>
    </row>
    <row r="10" spans="1:542" x14ac:dyDescent="0.2">
      <c r="A10" s="4" t="str" cm="1">
        <f t="array" ref="A10">IF(AND(J10&lt;&gt;"",J10&lt;&gt;"No DD"),SUMPRODUCT((J$4:J$26&lt;&gt;"")*(J$4:J$26&lt;&gt;"No DD")*(F$4:F$26&gt;F10))+1,IF(J10="No DD",SUMPRODUCT((J$4:J$26="No DD")*(F$4:F$26&gt;F10))+1+SUMPRODUCT((J$4:J$26&lt;&gt;"")*(J$4:J$26&lt;&gt;"No DD")),""))</f>
        <v/>
      </c>
      <c r="B10" s="4" t="str" cm="1">
        <f t="array" ref="B10">IF(AND(J10&lt;&gt;"",J10&lt;&gt;"No DD",G10=""),SUMPRODUCT((J$4:J$26&lt;&gt;"")*(J$4:J$26&lt;&gt;"No DD")*(G$4:G$26="")*(F$4:F$26&gt;F10))+1,IF(J10="No DD",SUMPRODUCT((J$4:J$26="No DD")*(F$4:F$26&gt;F10)*(G$4:G$26=""))+1+SUMPRODUCT((J$4:J$26&lt;&gt;"")*(G$4:G$26="")*(J$4:J$26&lt;&gt;"No DD")),""))</f>
        <v/>
      </c>
      <c r="C10" s="5" t="s">
        <v>95</v>
      </c>
      <c r="D10" s="4" t="s">
        <v>5</v>
      </c>
      <c r="E10" s="4">
        <v>2005</v>
      </c>
      <c r="F10" s="9">
        <f>SUM(L10:V10)+SUM(L10:T10)*0.0000001+SUM(L10)*0.0000000000001</f>
        <v>188.97001889700527</v>
      </c>
      <c r="G10" s="64"/>
      <c r="H10" s="3" t="str">
        <f>IF(OR(AND(AO10&gt;=AY$28,AO10&lt;&gt;"",AQ10&gt;=AY$32,AQ10&lt;&gt;"",AN10=""),AND(AR10&gt;=AY$28,AR10&lt;&gt;"",AT10&gt;=AY$32,AT10&lt;&gt;"",AN10=""),AND(AV10&gt;=AY$28,AV10&lt;&gt;"",AX10&gt;=AY$32,AX10&lt;&gt;"",AN10=""),AND(BP10&gt;=BZ$28,BP10&lt;&gt;"",BR10&gt;=BZ$32,BR10&lt;&gt;"",BO10=""),AND(BS10&gt;=BZ$28,BS10&lt;&gt;"",BU10&gt;=BZ$32,BU10&lt;&gt;"",BO10=""),AND(BW10&gt;=BZ$28,BW10&lt;&gt;"",BY10&gt;=BZ$32,BY10&lt;&gt;"",BO10=""),AND(CQ10&gt;=DA$28,CQ10&lt;&gt;"",CS10&gt;=DA$32,CS10&lt;&gt;"",CP10=""),AND(CT10&gt;=DA$28,CT10&lt;&gt;"",CV10&gt;=DA$32,CV10&lt;&gt;"",CP10=""),AND(CX10&gt;=DA$28,CX10&lt;&gt;"",CZ10&gt;=DA$32,CZ10&lt;&gt;"",CP10=""),AND(DX10&gt;=EK$28,DX10&lt;&gt;"",DZ10&gt;=EK$32,DZ10&lt;&gt;""),AND(EA10&gt;=EK$28,EA10&lt;&gt;"",EC10&gt;=EK$32,EC10&lt;&gt;""),AND(EE10&gt;=EK$28,EE10&lt;&gt;"",EG10&gt;=EK$32,EG10&lt;&gt;""),AND(EH10&gt;=EK$28,EH10&lt;&gt;"",EJ10&gt;=EK$32,EJ10&lt;&gt;""),AND(FF10&gt;=FS$28,FF10&lt;&gt;"",FH10&gt;=FS$32,FH10&lt;&gt;""),AND(FI10&gt;=FS$28,FI10&lt;&gt;"",FK10&gt;=FS$32,FK10&lt;&gt;""),AND(FM10&gt;=FS$28,FM10&lt;&gt;"",FO10&gt;=FS$32,FO10&lt;&gt;""),AND(FP10&gt;=FS$28,FP10&lt;&gt;"",FR10&gt;=FS$32,FR10&lt;&gt;""),AND(GN10&gt;=HA$28,GN10&lt;&gt;"",GP10&gt;=HA$32,GP10&lt;&gt;""),AND(GQ10&gt;=HA$28,GQ10&lt;&gt;"",GS10&gt;=HA$32,GS10&lt;&gt;""),AND(GU10&gt;=HA$28,GU10&lt;&gt;"",GW10&gt;=HA$32,GW10&lt;&gt;""),AND(GX10&gt;=HA$28,GX10&lt;&gt;"",GZ10&gt;=HA$32,GZ10&lt;&gt;""),AND(HV10&gt;=II$28,HV10&lt;&gt;"",HX10&gt;=II$32,HX10&lt;&gt;""),AND(HY10&gt;=II$28,HY10&lt;&gt;"",IA10&gt;=II$32,IA10&lt;&gt;""),AND(IC10&gt;=II$28,IC10&lt;&gt;"",IE10&gt;=II$32,IE10&lt;&gt;""),AND(IF10&gt;=II$28,IF10&lt;&gt;"",IH10&gt;=II$32,IH10&lt;&gt;""),AND(JD10&gt;=JQ$28,JD10&lt;&gt;"",JF10&gt;=JQ$32,JF10&lt;&gt;""),AND(JG10&gt;=JQ$28,JG10&lt;&gt;"",JI10&gt;=JQ$32,JI10&lt;&gt;""),AND(JK10&gt;=JQ$28,JK10&lt;&gt;"",JM10&gt;=JQ$32,JM10&lt;&gt;""),AND(JN10&gt;=JQ$28,JN10&lt;&gt;"",JP10&gt;=JQ$32,JP10&lt;&gt;""),AND(KL10&gt;=KY$28,KL10&lt;&gt;"",KN10&gt;=KY$32,KN10&lt;&gt;""),AND(KO10&gt;=KY$28,KO10&lt;&gt;"",KQ10&gt;=KY$32,KQ10&lt;&gt;""),AND(KS10&gt;=KY$28,KS10&lt;&gt;"",KU10&gt;=KY$32,KU10&lt;&gt;""),AND(KV10&gt;=KY$28,KV10&lt;&gt;"",KX10&gt;=KY$32,KX10&lt;&gt;""),AND(LT10&gt;=MG$28,LT10&lt;&gt;"",LV10&gt;=MG$32,LV10&lt;&gt;""),AND(LW10&gt;=MG$28,LW10&lt;&gt;"",LY10&gt;=MG$32,LY10&lt;&gt;""),AND(MA10&gt;=MG$28,MA10&lt;&gt;"",MC10&gt;=MG$32,MC10&lt;&gt;""),AND(MD10&gt;=MG$28,MD10&lt;&gt;"",MF10&gt;=MG$32,MF10&lt;&gt;""),AND(NB10&gt;=NO$28,NB10&lt;&gt;"",ND10&gt;=NO$32,ND10&lt;&gt;""),AND(NE10&gt;=NO$28,NE10&lt;&gt;"",NG10&gt;=NO$32,NG10&lt;&gt;""),AND(NI10&gt;=NO$28,NI10&lt;&gt;"",NK10&gt;=NO$32,NK10&lt;&gt;""),AND(NL10&gt;=NO$28,NL10&lt;&gt;"",NN10&gt;=NO$32,NN10&lt;&gt;""),AND(OJ10&gt;=OW$28,OJ10&lt;&gt;"",OL10&gt;=OW$32,OL10&lt;&gt;""),AND(OM10&gt;=OW$28,OM10&lt;&gt;"",OO10&gt;=OW$32,OO10&lt;&gt;""),AND(OQ10&gt;=OW$28,OQ10&lt;&gt;"",OS10&gt;=OW$32,OS10&lt;&gt;""),AND(OT10&gt;=OW$28,OT10&lt;&gt;"",OV10&gt;=OW$32,OV10&lt;&gt;""),AND(PR10&gt;=QE$28,PR10&lt;&gt;"",PT10&gt;=QE$32,PT10&lt;&gt;""),AND(PU10&gt;=QE$28,PU10&lt;&gt;"",PW10&gt;=QE$32,PW10&lt;&gt;""),AND(PY10&gt;=QE$28,PY10&lt;&gt;"",QA10&gt;=QE$32,QA10&lt;&gt;""),AND(QB10&gt;=QE$28,QB10&lt;&gt;"",QD10&gt;=QE$32,QD10&lt;&gt;""),AND(QZ10&gt;=RM$28,QZ10&lt;&gt;"",RB10&gt;=RM$32,RB10&lt;&gt;""),AND(RC10&gt;=RM$28,RC10&lt;&gt;"",RE10&gt;=RM$32,RE10&lt;&gt;""),AND(RG10&gt;=RM$28,RG10&lt;&gt;"",RI10&gt;=RM$32,RI10&lt;&gt;""),AND(RJ10&gt;=RM$28,RJ10&lt;&gt;"",RL10&gt;=RM$32,RL10&lt;&gt;""),AND(SH10&gt;=SU$28,SH10&lt;&gt;"",SJ10&gt;=SU$32,SJ10&lt;&gt;""),AND(SK10&gt;=SU$28,SK10&lt;&gt;"",SM10&gt;=SU$32,SM10&lt;&gt;""),AND(SO10&gt;=SU$28,SO10&lt;&gt;"",SQ10&gt;=SU$32,SQ10&lt;&gt;""),AND(SR10&gt;=SU$28,SR10&lt;&gt;"",ST10&gt;=SU$32,ST10&lt;&gt;"")),"P","")</f>
        <v/>
      </c>
      <c r="I10" s="3" t="str">
        <f>IF(OR(AND(AQ10&gt;=AY$32,AQ10&lt;&gt;"",AN10=""),AND(AT10&gt;=AY$32,AT10&lt;&gt;"",AN10=""),AND(AX10&gt;=AY$32,AX10&lt;&gt;"",AN10=""),AND(BR10&gt;=BZ$32,BR10&lt;&gt;"",BO10=""),AND(BU10&gt;=BZ$32,BU10&lt;&gt;"",BO10=""),AND(BY10&gt;=BZ$32,BY10&lt;&gt;"",BO10=""),AND(CS10&gt;=DA$32,CS10&lt;&gt;"",CP10=""),AND(CV10&gt;=DA$32,CV10&lt;&gt;"",CP10=""),AND(CZ10&gt;=DA$32,CZ10&lt;&gt;"",CP10=""),AND(DZ10&gt;=EK$32,DZ10&lt;&gt;""),AND(EC10&gt;=EK$32,EC10&lt;&gt;""),AND(EG10&gt;=EK$32,EG10&lt;&gt;""),AND(EJ10&gt;=EK$32,EJ10&lt;&gt;""),AND(FH10&gt;=FS$32,FH10&lt;&gt;""),AND(FK10&gt;=FS$32,FK10&lt;&gt;""),AND(FO10&gt;=FS$32,FO10&lt;&gt;""),AND(FR10&gt;=FS$32,FR10&lt;&gt;""),AND(GP10&gt;=HA$32,GP10&lt;&gt;""),AND(GS10&gt;=HA$32,GS10&lt;&gt;""),AND(GW10&gt;=HA$32,GW10&lt;&gt;""),AND(GZ10&gt;=HA$32,GZ10&lt;&gt;""),AND(HX10&gt;=II$32,HX10&lt;&gt;""),AND(IA10&gt;=II$32,IA10&lt;&gt;""),AND(IE10&gt;=II$32,IE10&lt;&gt;""),AND(IH10&gt;=II$32,IH10&lt;&gt;""),AND(JF10&gt;=JQ$32,JF10&lt;&gt;""),AND(JI10&gt;=JQ$32,JI10&lt;&gt;""),AND(JM10&gt;=JQ$32,JM10&lt;&gt;""),AND(JP10&gt;=JQ$32,JP10&lt;&gt;""),AND(KN10&gt;=KY$32,KN10&lt;&gt;""),AND(KQ10&gt;=KY$32,KQ10&lt;&gt;""),AND(KU10&gt;=KY$32,KU10&lt;&gt;""),AND(KX10&gt;=KY$32,KX10&lt;&gt;""),AND(LV10&gt;=MG$32,LV10&lt;&gt;""),AND(LY10&gt;=MG$32,LY10&lt;&gt;""),AND(MC10&gt;=MG$32,MC10&lt;&gt;""),AND(MF10&gt;=MG$32,MF10&lt;&gt;""),AND(ND10&gt;=NO$32,ND10&lt;&gt;""),AND(NG10&gt;=NO$32,NG10&lt;&gt;""),AND(NK10&gt;=NO$32,NK10&lt;&gt;""),AND(NN10&gt;=NO$32,NN10&lt;&gt;""),AND(OL10&gt;=OW$32,OL10&lt;&gt;""),AND(OO10&gt;=OW$32,OO10&lt;&gt;""),AND(OS10&gt;=OW$32,OS10&lt;&gt;""),AND(OV10&gt;=OW$32,OV10&lt;&gt;""),AND(PT10&gt;=QE$32,PT10&lt;&gt;""),AND(PW10&gt;=QE$32,PW10&lt;&gt;""),AND(QA10&gt;=QE$32,QA10&lt;&gt;""),AND(QD10&gt;=QE$32,QD10&lt;&gt;""),AND(RB10&gt;=RM$32,RB10&lt;&gt;""),AND(RE10&gt;=RM$32,RE10&lt;&gt;""),AND(RI10&gt;=RM$32,RI10&lt;&gt;""),AND(RL10&gt;=RM$32,RL10&lt;&gt;""),AND(SJ10&gt;=SU$32,SJ10&lt;&gt;""),AND(SM10&gt;=SU$32,SM10&lt;&gt;""),AND(SQ10&gt;=SU$32,SQ10&lt;&gt;""),AND(ST10&gt;=SU$32,ST10&lt;&gt;"")),"P","")</f>
        <v/>
      </c>
      <c r="J10" s="36" t="str">
        <f>IF(AND(I10="P",H10=""),"No DD",IF(OR(AND(AO10&gt;=AY$31,AO10&lt;&gt;"",AQ10&gt;=AY$35,AQ10&lt;&gt;"",AN10=""),AND(AR10&gt;=AY$31,AR10&lt;&gt;"",AT10&gt;=AY$35,AT10&lt;&gt;"",AN10=""),AND(AV10&gt;=AY$31,AV10&lt;&gt;"",AX10&gt;=AY$35,AX10&lt;&gt;"",AN10=""),AND(BP10&gt;=BZ$31,BP10&lt;&gt;"",BR10&gt;=BZ$35,BR10&lt;&gt;"",BO10=""),AND(BS10&gt;=BZ$31,BS10&lt;&gt;"",BU10&gt;=BZ$35,BU10&lt;&gt;"",BO10=""),AND(BW10&gt;=BZ$31,BW10&lt;&gt;"",BY10&gt;=BZ$35,BY10&lt;&gt;"",BO10=""),AND(CQ10&gt;=DA$31,CQ10&lt;&gt;"",CS10&gt;=DA$35,CS10&lt;&gt;"",CP10=""),AND(CT10&gt;=DA$31,CT10&lt;&gt;"",CV10&gt;=DA$35,CV10&lt;&gt;"",CP10=""),AND(CX10&gt;=DA$31,CX10&lt;&gt;"",CZ10&gt;=DA$35,CZ10&lt;&gt;"",CP10=""),AND(DX10&gt;=EK$31,DX10&lt;&gt;"",DZ10&gt;=EK$35,DZ10&lt;&gt;""),AND(EA10&gt;=EK$31,EA10&lt;&gt;"",EC10&gt;=EK$35,EC10&lt;&gt;""),AND(EE10&gt;=EK$31,EE10&lt;&gt;"",EG10&gt;=EK$35,EG10&lt;&gt;""),AND(EH10&gt;=EK$31,EH10&lt;&gt;"",EJ10&gt;=EK$35,EJ10&lt;&gt;""),AND(FF10&gt;=FS$31,FF10&lt;&gt;"",FH10&gt;=FS$35,FH10&lt;&gt;""),AND(FI10&gt;=FS$31,FI10&lt;&gt;"",FK10&gt;=FS$35,FK10&lt;&gt;""),AND(FM10&gt;=FS$31,FM10&lt;&gt;"",FO10&gt;=FS$35,FO10&lt;&gt;""),AND(FP10&gt;=FS$31,FP10&lt;&gt;"",FR10&gt;=FS$35,FR10&lt;&gt;""),AND(GN10&gt;=HA$31,GN10&lt;&gt;"",GP10&gt;=HA$35,GP10&lt;&gt;""),AND(GQ10&gt;=HA$31,GQ10&lt;&gt;"",GS10&gt;=HA$35,GS10&lt;&gt;""),AND(GU10&gt;=HA$31,GU10&lt;&gt;"",GW10&gt;=HA$35,GW10&lt;&gt;""),AND(GX10&gt;=HA$31,GX10&lt;&gt;"",GZ10&gt;=HA$35,GZ10&lt;&gt;""),AND(HV10&gt;=II$31,HV10&lt;&gt;"",HX10&gt;=II$35,HX10&lt;&gt;""),AND(HY10&gt;=II$31,HY10&lt;&gt;"",IA10&gt;=II$35,IA10&lt;&gt;""),AND(IC10&gt;=II$31,IC10&lt;&gt;"",IE10&gt;=II$35,IE10&lt;&gt;""),AND(IF10&gt;=II$31,IF10&lt;&gt;"",IH10&gt;=II$35,IH10&lt;&gt;""),AND(JD10&gt;=JQ$31,JD10&lt;&gt;"",JF10&gt;=JQ$35,JF10&lt;&gt;""),AND(JG10&gt;=JQ$31,JG10&lt;&gt;"",JI10&gt;=JQ$35,JI10&lt;&gt;""),AND(JK10&gt;=JQ$31,JK10&lt;&gt;"",JM10&gt;=JQ$35,JM10&lt;&gt;""),AND(JN10&gt;=JQ$31,JN10&lt;&gt;"",JP10&gt;=JQ$35,JP10&lt;&gt;""),AND(KL10&gt;=KY$31,KL10&lt;&gt;"",KN10&gt;=KY$35,KN10&lt;&gt;""),AND(KO10&gt;=KY$31,KO10&lt;&gt;"",KQ10&gt;=KY$35,KQ10&lt;&gt;""),AND(KS10&gt;=KY$31,KS10&lt;&gt;"",KU10&gt;=KY$35,KU10&lt;&gt;""),AND(KV10&gt;=KY$31,KV10&lt;&gt;"",KX10&gt;=KY$35,KX10&lt;&gt;""),AND(LT10&gt;=MG$31,LT10&lt;&gt;"",LV10&gt;=MG$35,LV10&lt;&gt;""),AND(LW10&gt;=MG$31,LW10&lt;&gt;"",LY10&gt;=MG$35,LY10&lt;&gt;""),AND(MA10&gt;=MG$31,MA10&lt;&gt;"",MC10&gt;=MG$35,MC10&lt;&gt;""),AND(MD10&gt;=MG$31,MD10&lt;&gt;"",MF10&gt;=MG$35,MF10&lt;&gt;""),AND(NB10&gt;=NO$31,NB10&lt;&gt;"",ND10&gt;=NO$35,ND10&lt;&gt;""),AND(NE10&gt;=NO$31,NE10&lt;&gt;"",NG10&gt;=NO$35,NG10&lt;&gt;""),AND(NI10&gt;=NO$31,NI10&lt;&gt;"",NK10&gt;=NO$35,NK10&lt;&gt;""),AND(NL10&gt;=NO$31,NL10&lt;&gt;"",NN10&gt;=NO$35,NN10&lt;&gt;""),AND(OJ10&gt;=OW$31,OJ10&lt;&gt;"",OL10&gt;=OW$35,OL10&lt;&gt;""),AND(OM10&gt;=OW$31,OM10&lt;&gt;"",OO10&gt;=OW$35,OO10&lt;&gt;""),AND(OQ10&gt;=OW$31,OQ10&lt;&gt;"",OS10&gt;=OW$35,OS10&lt;&gt;""),AND(OT10&gt;=OW$31,OT10&lt;&gt;"",OV10&gt;=OW$35,OV10&lt;&gt;""),AND(PR10&gt;=QE$31,PR10&lt;&gt;"",PT10&gt;=QE$35,PT10&lt;&gt;""),AND(PU10&gt;=QE$31,PU10&lt;&gt;"",PW10&gt;=QE$35,PW10&lt;&gt;""),AND(PY10&gt;=QE$31,PY10&lt;&gt;"",QA10&gt;=QE$35,QA10&lt;&gt;""),AND(QB10&gt;=QE$31,QB10&lt;&gt;"",QD10&gt;=QE$35,QD10&lt;&gt;""),AND(QZ10&gt;=RM$31,QZ10&lt;&gt;"",RB10&gt;=RM$35,RB10&lt;&gt;""),AND(RC10&gt;=RM$31,RC10&lt;&gt;"",RE10&gt;=RM$35,RE10&lt;&gt;""),AND(RG10&gt;=RM$31,RG10&lt;&gt;"",RI10&gt;=RM$35,RI10&lt;&gt;""),AND(RJ10&gt;=RM$31,RJ10&lt;&gt;"",RL10&gt;=RM$35,RL10&lt;&gt;""),AND(SH10&gt;=SU$31,SH10&lt;&gt;"",SJ10&gt;=SU$35,SJ10&lt;&gt;""),AND(SK10&gt;=SU$31,SK10&lt;&gt;"",SM10&gt;=SU$35,SM10&lt;&gt;""),AND(SO10&gt;=SU$31,SO10&lt;&gt;"",SQ10&gt;=SU$35,SQ10&lt;&gt;""),AND(SR10&gt;=SU$31,SR10&lt;&gt;"",ST10&gt;=SU$35,ST10&lt;&gt;"")),"Merit",IF(OR(AND(AO10&gt;=AY$30,AO10&lt;&gt;"",AQ10&gt;=AY$34,AQ10&lt;&gt;"",AN10=""),AND(AR10&gt;=AY$30,AR10&lt;&gt;"",AT10&gt;=AY$34,AT10&lt;&gt;"",AN10=""),AND(AV10&gt;=AY$30,AV10&lt;&gt;"",AX10&gt;=AY$34,AX10&lt;&gt;"",AN10=""),AND(BP10&gt;=BZ$30,BP10&lt;&gt;"",BR10&gt;=BZ$34,BR10&lt;&gt;"",BO10=""),AND(BS10&gt;=BZ$30,BS10&lt;&gt;"",BU10&gt;=BZ$34,BU10&lt;&gt;"",BO10=""),AND(BW10&gt;=BZ$30,BW10&lt;&gt;"",BY10&gt;=BZ$34,BY10&lt;&gt;"",BO10=""),AND(CQ10&gt;=DA$30,CQ10&lt;&gt;"",CS10&gt;=DA$34,CS10&lt;&gt;"",CP10=""),AND(CT10&gt;=DA$30,CT10&lt;&gt;"",CV10&gt;=DA$34,CV10&lt;&gt;"",CP10=""),AND(CX10&gt;=DA$30,CX10&lt;&gt;"",CZ10&gt;=DA$34,CZ10&lt;&gt;"",CP10=""),AND(DX10&gt;=EK$30,DX10&lt;&gt;"",DZ10&gt;=EK$34,DZ10&lt;&gt;""),AND(EA10&gt;=EK$30,EA10&lt;&gt;"",EC10&gt;=EK$34,EC10&lt;&gt;""),AND(EE10&gt;=EK$30,EE10&lt;&gt;"",EG10&gt;=EK$34,EG10&lt;&gt;""),AND(EH10&gt;=EK$30,EH10&lt;&gt;"",EJ10&gt;=EK$34,EJ10&lt;&gt;""),AND(FF10&gt;=FS$30,FF10&lt;&gt;"",FH10&gt;=FS$34,FH10&lt;&gt;""),AND(FI10&gt;=FS$30,FI10&lt;&gt;"",FK10&gt;=FS$34,FK10&lt;&gt;""),AND(FM10&gt;=FS$30,FM10&lt;&gt;"",FO10&gt;=FS$34,FO10&lt;&gt;""),AND(FP10&gt;=FS$30,FP10&lt;&gt;"",FR10&gt;=FS$34,FR10&lt;&gt;""),AND(GN10&gt;=HA$30,GN10&lt;&gt;"",GP10&gt;=HA$34,GP10&lt;&gt;""),AND(GQ10&gt;=HA$30,GQ10&lt;&gt;"",GS10&gt;=HA$34,GS10&lt;&gt;""),AND(GU10&gt;=HA$30,GU10&lt;&gt;"",GW10&gt;=HA$34,GW10&lt;&gt;""),AND(GX10&gt;=HA$30,GX10&lt;&gt;"",GZ10&gt;=HA$34,GZ10&lt;&gt;""),AND(HV10&gt;=II$30,HV10&lt;&gt;"",HX10&gt;=II$34,HX10&lt;&gt;""),AND(HY10&gt;=II$30,HY10&lt;&gt;"",IA10&gt;=II$34,IA10&lt;&gt;""),AND(IC10&gt;=II$30,IC10&lt;&gt;"",IE10&gt;=II$34,IE10&lt;&gt;""),AND(IF10&gt;=II$30,IF10&lt;&gt;"",IH10&gt;=II$34,IH10&lt;&gt;""),AND(JD10&gt;=JQ$30,JD10&lt;&gt;"",JF10&gt;=JQ$34,JF10&lt;&gt;""),AND(JG10&gt;=JQ$30,JG10&lt;&gt;"",JI10&gt;=JQ$34,JI10&lt;&gt;""),AND(JK10&gt;=JQ$30,JK10&lt;&gt;"",JM10&gt;=JQ$34,JM10&lt;&gt;""),AND(JN10&gt;=JQ$30,JN10&lt;&gt;"",JP10&gt;=JQ$34,JP10&lt;&gt;""),AND(KL10&gt;=KY$30,KL10&lt;&gt;"",KN10&gt;=KY$34,KN10&lt;&gt;""),AND(KO10&gt;=KY$30,KO10&lt;&gt;"",KQ10&gt;=KY$34,KQ10&lt;&gt;""),AND(KS10&gt;=KY$30,KS10&lt;&gt;"",KU10&gt;=KY$34,KU10&lt;&gt;""),AND(KV10&gt;=KY$30,KV10&lt;&gt;"",KX10&gt;=KY$34,KX10&lt;&gt;""),AND(LT10&gt;=MG$30,LT10&lt;&gt;"",LV10&gt;=MG$34,LV10&lt;&gt;""),AND(LW10&gt;=MG$30,LW10&lt;&gt;"",LY10&gt;=MG$34,LY10&lt;&gt;""),AND(MA10&gt;=MG$30,MA10&lt;&gt;"",MC10&gt;=MG$34,MC10&lt;&gt;""),AND(MD10&gt;=MG$30,MD10&lt;&gt;"",MF10&gt;=MG$34,MF10&lt;&gt;""),AND(NB10&gt;=NO$30,NB10&lt;&gt;"",ND10&gt;=NO$34,ND10&lt;&gt;""),AND(NE10&gt;=NO$30,NE10&lt;&gt;"",NG10&gt;=NO$34,NG10&lt;&gt;""),AND(NI10&gt;=NO$30,NI10&lt;&gt;"",NK10&gt;=NO$34,NK10&lt;&gt;""),AND(NL10&gt;=NO$30,NL10&lt;&gt;"",NN10&gt;=NO$34,NN10&lt;&gt;""),AND(OJ10&gt;=OW$30,OJ10&lt;&gt;"",OL10&gt;=OW$34,OL10&lt;&gt;""),AND(OM10&gt;=OW$30,OM10&lt;&gt;"",OO10&gt;=OW$34,OO10&lt;&gt;""),AND(OQ10&gt;=OW$30,OQ10&lt;&gt;"",OS10&gt;=OW$34,OS10&lt;&gt;""),AND(OT10&gt;=OW$30,OT10&lt;&gt;"",OV10&gt;=OW$34,OV10&lt;&gt;""),AND(PR10&gt;=QE$30,PR10&lt;&gt;"",PT10&gt;=QE$34,PT10&lt;&gt;""),AND(PU10&gt;=QE$30,PU10&lt;&gt;"",PW10&gt;=QE$34,PW10&lt;&gt;""),AND(PY10&gt;=QE$30,PY10&lt;&gt;"",QA10&gt;=QE$34,QA10&lt;&gt;""),AND(QB10&gt;=QE$30,QB10&lt;&gt;"",QD10&gt;=QE$34,QD10&lt;&gt;""),AND(QZ10&gt;=RM$30,QZ10&lt;&gt;"",RB10&gt;=RM$34,RB10&lt;&gt;""),AND(RC10&gt;=RM$30,RC10&lt;&gt;"",RE10&gt;=RM$34,RE10&lt;&gt;""),AND(RG10&gt;=RM$30,RG10&lt;&gt;"",RI10&gt;=RM$34,RI10&lt;&gt;""),AND(RJ10&gt;=RM$30,RJ10&lt;&gt;"",RL10&gt;=RM$34,RL10&lt;&gt;""),AND(SH10&gt;=SU$30,SH10&lt;&gt;"",SJ10&gt;=SU$34,SJ10&lt;&gt;""),AND(SK10&gt;=SU$30,SK10&lt;&gt;"",SM10&gt;=SU$34,SM10&lt;&gt;""),AND(SO10&gt;=SU$30,SO10&lt;&gt;"",SQ10&gt;=SU$34,SQ10&lt;&gt;""),AND(SR10&gt;=SU$30,SR10&lt;&gt;"",ST10&gt;=SU$34,ST10&lt;&gt;"")),"Excellence",IF(K10="P","Worlds Team",IF(H10="P","National Team","")))))</f>
        <v/>
      </c>
      <c r="K10" s="3" t="str">
        <f>IF(OR(AND(AO10&gt;=AY$29,AO10&lt;&gt;"",AQ10&gt;=AY$33,AQ10&lt;&gt;"",AN10=""),AND(AR10&gt;=AY$29,AR10&lt;&gt;"",AT10&gt;=AY$33,AT10&lt;&gt;"",AN10=""),AND(AV10&gt;=AY$29,AV10&lt;&gt;"",AX10&gt;=AY$33,AX10&lt;&gt;"",AN10=""),AND(BP10&gt;=BZ$29,BP10&lt;&gt;"",BR10&gt;=BZ$33,BR10&lt;&gt;"",BO10=""),AND(BS10&gt;=BZ$29,BS10&lt;&gt;"",BU10&gt;=BZ$33,BU10&lt;&gt;"",BO10=""),AND(BW10&gt;=BZ$29,BW10&lt;&gt;"",BY10&gt;=BZ$33,BY10&lt;&gt;"",BO10=""),AND(CQ10&gt;=DA$29,CQ10&lt;&gt;"",CS10&gt;=DA$33,CS10&lt;&gt;"",CP10=""),AND(CT10&gt;=DA$29,CT10&lt;&gt;"",CV10&gt;=DA$33,CV10&lt;&gt;"",CP10=""),AND(CX10&gt;=DA$29,CX10&lt;&gt;"",CZ10&gt;=DA$33,CZ10&lt;&gt;"",CP10=""),AND(DX10&gt;=EK$29,DX10&lt;&gt;"",DZ10&gt;=EK$33,DZ10&lt;&gt;""),AND(EA10&gt;=EK$29,EA10&lt;&gt;"",EC10&gt;=EK$33,EC10&lt;&gt;""),AND(EE10&gt;=EK$29,EE10&lt;&gt;"",EG10&gt;=EK$33,EG10&lt;&gt;""),AND(EH10&gt;=EK$29,EH10&lt;&gt;"",EJ10&gt;=EK$33,EJ10&lt;&gt;""),AND(FF10&gt;=FS$29,FF10&lt;&gt;"",FH10&gt;=FS$33,FH10&lt;&gt;""),AND(FI10&gt;=FS$29,FI10&lt;&gt;"",FK10&gt;=FS$33,FK10&lt;&gt;""),AND(FM10&gt;=FS$29,FM10&lt;&gt;"",FO10&gt;=FS$33,FO10&lt;&gt;""),AND(FP10&gt;=FS$29,FP10&lt;&gt;"",FR10&gt;=FS$33,FR10&lt;&gt;""),AND(GN10&gt;=HA$29,GN10&lt;&gt;"",GP10&gt;=HA$33,GP10&lt;&gt;""),AND(GQ10&gt;=HA$29,GQ10&lt;&gt;"",GS10&gt;=HA$33,GS10&lt;&gt;""),AND(GU10&gt;=HA$29,GU10&lt;&gt;"",GW10&gt;=HA$33,GW10&lt;&gt;""),AND(GX10&gt;=HA$29,GX10&lt;&gt;"",GZ10&gt;=HA$33,GZ10&lt;&gt;""),AND(HV10&gt;=II$29,HV10&lt;&gt;"",HX10&gt;=II$33,HX10&lt;&gt;""),AND(HY10&gt;=II$29,HY10&lt;&gt;"",IA10&gt;=II$33,IA10&lt;&gt;""),AND(IC10&gt;=II$29,IC10&lt;&gt;"",IE10&gt;=II$33,IE10&lt;&gt;""),AND(IF10&gt;=II$29,IF10&lt;&gt;"",IH10&gt;=II$33,IH10&lt;&gt;""),AND(JD10&gt;=JQ$29,JD10&lt;&gt;"",JF10&gt;=JQ$33,JF10&lt;&gt;""),AND(JG10&gt;=JQ$29,JG10&lt;&gt;"",JI10&gt;=JQ$33,JI10&lt;&gt;""),AND(JK10&gt;=JQ$29,JK10&lt;&gt;"",JM10&gt;=JQ$33,JM10&lt;&gt;""),AND(JN10&gt;=JQ$29,JN10&lt;&gt;"",JP10&gt;=JQ$33,JP10&lt;&gt;""),AND(KL10&gt;=KY$29,KL10&lt;&gt;"",KN10&gt;=KY$33,KN10&lt;&gt;""),AND(KO10&gt;=KY$29,KO10&lt;&gt;"",KQ10&gt;=KY$33,KQ10&lt;&gt;""),AND(KS10&gt;=KY$29,KS10&lt;&gt;"",KU10&gt;=KY$33,KU10&lt;&gt;""),AND(KV10&gt;=KY$29,KV10&lt;&gt;"",KX10&gt;=KY$33,KX10&lt;&gt;""),AND(LT10&gt;=MG$29,LT10&lt;&gt;"",LV10&gt;=MG$33,LV10&lt;&gt;""),AND(LW10&gt;=MG$29,LW10&lt;&gt;"",LY10&gt;=MG$33,LY10&lt;&gt;""),AND(MA10&gt;=MG$29,MA10&lt;&gt;"",MC10&gt;=MG$33,MC10&lt;&gt;""),AND(MD10&gt;=MG$29,MD10&lt;&gt;"",MF10&gt;=MG$33,MF10&lt;&gt;""),AND(NB10&gt;=NO$29,NB10&lt;&gt;"",ND10&gt;=NO$33,ND10&lt;&gt;""),AND(NE10&gt;=NO$29,NE10&lt;&gt;"",NG10&gt;=NO$33,NG10&lt;&gt;""),AND(NI10&gt;=NO$29,NI10&lt;&gt;"",NK10&gt;=NO$33,NK10&lt;&gt;""),AND(NL10&gt;=NO$29,NL10&lt;&gt;"",NN10&gt;=NO$33,NN10&lt;&gt;""),AND(OJ10&gt;=OW$29,OJ10&lt;&gt;"",OL10&gt;=OW$33,OL10&lt;&gt;""),AND(OM10&gt;=OW$29,OM10&lt;&gt;"",OO10&gt;=OW$33,OO10&lt;&gt;""),AND(OQ10&gt;=OW$29,OQ10&lt;&gt;"",OS10&gt;=OW$33,OS10&lt;&gt;""),AND(OT10&gt;=OW$29,OT10&lt;&gt;"",OV10&gt;=OW$33,OV10&lt;&gt;""),AND(PR10&gt;=QE$29,PR10&lt;&gt;"",PT10&gt;=QE$33,PT10&lt;&gt;""),AND(PU10&gt;=QE$29,PU10&lt;&gt;"",PW10&gt;=QE$33,PW10&lt;&gt;""),AND(PY10&gt;=QE$29,PY10&lt;&gt;"",QA10&gt;=QE$33,QA10&lt;&gt;""),AND(QB10&gt;=QE$29,QB10&lt;&gt;"",QD10&gt;=QE$33,QD10&lt;&gt;""),AND(QZ10&gt;=RM$29,QZ10&lt;&gt;"",RB10&gt;=RM$33,RB10&lt;&gt;""),AND(RC10&gt;=RM$29,RC10&lt;&gt;"",RE10&gt;=RM$33,RE10&lt;&gt;""),AND(RG10&gt;=RM$29,RG10&lt;&gt;"",RI10&gt;=RM$33,RI10&lt;&gt;""),AND(RJ10&gt;=RM$29,RJ10&lt;&gt;"",RL10&gt;=RM$33,RL10&lt;&gt;""),AND(SH10&gt;=SU$29,SH10&lt;&gt;"",SJ10&gt;=SU$33,SJ10&lt;&gt;""),AND(SK10&gt;=SU$29,SK10&lt;&gt;"",SM10&gt;=SU$33,SM10&lt;&gt;""),AND(SO10&gt;=SU$29,SO10&lt;&gt;"",SQ10&gt;=SU$33,SQ10&lt;&gt;""),AND(SR10&gt;=SU$29,SR10&lt;&gt;"",ST10&gt;=SU$33,ST10&lt;&gt;"")),"P","")</f>
        <v/>
      </c>
      <c r="L10" s="8">
        <f>IF(COUNT(AQ10,AT10,BR10,BU10,CS10,CV10)&gt;0,LARGE((AQ10,AT10,BR10,BU10,CS10,CV10),1),0)</f>
        <v>52.489999999999995</v>
      </c>
      <c r="M10" s="8" t="str">
        <f>IF(L10="","",IF(OR(L10=CS10,L10=CV10),$CA$1,IF(OR(L10=BR10,L10=BU10),$AZ$1,IF(OR(L10=AQ10,L10=AT10),$Y$1,""))))</f>
        <v>2025 Nationals</v>
      </c>
      <c r="N10" s="8">
        <f>IF(COUNT(AQ10,AT10,BR10,BU10,CS10,CV10)&gt;1,LARGE((AQ10,AT10,BR10,BU10,CS10,CV10),2),0)</f>
        <v>52.05</v>
      </c>
      <c r="O10" s="8" t="str">
        <f>IF(N10="","",IF(OR(N10=CS10,N10=CV10),$CA$1,IF(OR(N10=BR10,N10=BU10),$AZ$1,IF(OR(N10=AQ10,N10=AT10),$Y$1,""))))</f>
        <v>2025 Elite Canada</v>
      </c>
      <c r="P10" s="8">
        <f>IF(COUNT(AQ10,AT10,BR10,BU10,CS10,CV10)&gt;2,MAX(AX10,BY10,CZ10,LARGE((AQ10,AT10,BR10,BU10,CS10,CV10),3)),IF(MAX(AX10,BY10,CZ10)&gt;0,MAX(AX10,BY10,CZ10),0))</f>
        <v>53.38000000000001</v>
      </c>
      <c r="Q10" s="8" t="str">
        <f>IF(P10="","",IF(P10=CZ10,$CA$1,IF(P10=BY10,$AZ$1,IF(P10=AX10,$Y$1,IF(OR(P10=CS10,P10=CV10,P10=CZ10),$CA$1,IF(OR(P10=BR10,P10=BU10,P10=BY10),$AZ$1,IF(OR(P10=AQ10,P10=AT10,P10=AX10),$Y$1,"")))))))</f>
        <v>2025 Nationals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15.3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2025 Coimbra Gym Fest (July 6)</v>
      </c>
      <c r="T10" s="8">
        <f>IF(MAX(IF(AO10&gt;=$AY$28,AP10,0),IF(AR10&gt;=$AY$28,AS10,0),IF(AV10&gt;=$AY$28,AW10,0),IF(BP10&gt;=$BZ$28,BQ10,0),IF(BS10&gt;=$BZ$28,BT10,0),IF(BW10&gt;=$BZ$28,BX10,0),IF(CQ10&gt;=$DA$28,CR10,0),IF(CT10&gt;=$DA$28,CU10,0),IF(CX10&gt;=$DA$28,CY10,0),IF(DX10&gt;=$EK$28,DY10,0),IF(EA10&gt;=$EK$28,EB10,0),IF(EE10&gt;=$EK$28,EF10,0),IF(EH10&gt;=$EK$28,EI10,0),IF(FF10&gt;=$FS$28,FG10,0),IF(FI10&gt;=$FS$28,FJ10,0),IF(FM10&gt;=$FS$28,FN10,0),IF(FP10&gt;=$FS$28,FQ10,0),IF(GN10&gt;=$HA$28,GO10,0),IF(GQ10&gt;=$HA$28,GR10,0),IF(GU10&gt;=$HA$28,GV10,0),IF(GX10&gt;=$HA$28,GY10,0),IF(HV10&gt;=$II$28,HW10,0),IF(HY10&gt;=$II$28,HZ10,0),IF(IC10&gt;=$II$28,ID10,0),IF(IF10&gt;=$II$28,IG10,0),IF(JD10&gt;=$JQ$28,JE10,0),IF(JG10&gt;=$JQ$28,JH10,0),IF(JK10&gt;=$JQ$28,JL10,0),IF(JN10&gt;=$JQ$28,JO10,0),IF(KL10&gt;=$KY$28,KM10,0),IF(KO10&gt;=$KY$28,KP10,0),IF(KS10&gt;=$KY$28,KT10,0),IF(KV10&gt;=$KY$28,KW10,0),IF(LT10&gt;=$MG$28,LU10,0),IF(LW10&gt;=$MG$28,LX10,0),IF(MA10&gt;=$MG$28,MB10,0),IF(MD10&gt;=$MG$28,ME10,0),IF(NB10&gt;=$NO$28,NC10,0),IF(NE10&gt;=$NO$28,NF10,0),IF(NI10&gt;=$NO$28,NJ10,0),IF(NL10&gt;=$NO$28,NM10,0),IF(OJ10&gt;=$OW$28,OK10,0),IF(OM10&gt;=$OW$28,ON10,0),IF(OQ10&gt;=$OW$28,OR10,0),IF(OT10&gt;=$OW$28,OU10,0),IF(PR10&gt;=$QE$28,PS10,0),IF(PU10&gt;=$QE$28,PV10,0),IF(PY10&gt;=$QE$28,PZ10,0),IF(QB10&gt;=$QE$28,QC10,0),IF(QZ10&gt;=$RM$28,RA10,0),IF(RC10&gt;=$RM$28,RD10,0),IF(RG10&gt;=$RM$28,RH10,0),IF(RJ10&gt;=$RM$28,RK10,0),IF(SH10&gt;=$SU$28,SI10,0),IF(SK10&gt;=$SU$28,SL10,0),IF(SO10&gt;=$SU$28,SP10,0),IF(SR10&gt;=$SU$28,SS10,0))&gt;0,MAX(IF(AO10&gt;=$AY$28,AP10,0),IF(AR10&gt;=$AY$28,AS10,0),IF(AV10&gt;=$AY$28,AW10,0),IF(BP10&gt;=$BZ$28,BQ10,0),IF(BS10&gt;=$BZ$28,BT10,0),IF(BW10&gt;=$BZ$28,BX10,0),IF(CQ10&gt;=$DA$28,CR10,0),IF(CT10&gt;=$DA$28,CU10,0),IF(CX10&gt;=$DA$28,CY10,0),IF(DX10&gt;=$EK$28,DY10,0),IF(EA10&gt;=$EK$28,EB10,0),IF(EE10&gt;=$EK$28,EF10,0),IF(EH10&gt;=$EK$28,EI10,0),IF(FF10&gt;=$FS$28,FG10,0),IF(FI10&gt;=$FS$28,FJ10,0),IF(FM10&gt;=$FS$28,FN10,0),IF(FP10&gt;=$FS$28,FQ10,0),IF(GN10&gt;=$HA$28,GO10,0),IF(GQ10&gt;=$HA$28,GR10,0),IF(GU10&gt;=$HA$28,GV10,0),IF(GX10&gt;=$HA$28,GY10,0),IF(HV10&gt;=$II$28,HW10,0),IF(HY10&gt;=$II$28,HZ10,0),IF(IC10&gt;=$II$28,ID10,0),IF(IF10&gt;=$II$28,IG10,0),IF(JD10&gt;=$JQ$28,JE10,0),IF(JG10&gt;=$JQ$28,JH10,0),IF(JK10&gt;=$JQ$28,JL10,0),IF(JN10&gt;=$JQ$28,JO10,0),IF(KL10&gt;=$KY$28,KM10,0),IF(KO10&gt;=$KY$28,KP10,0),IF(KS10&gt;=$KY$28,KT10,0),IF(KV10&gt;=$KY$28,KW10,0),IF(LT10&gt;=$MG$28,LU10,0),IF(LW10&gt;=$MG$28,LX10,0),IF(MA10&gt;=$MG$28,MB10,0),IF(MD10&gt;=$MG$28,ME10,0),IF(NB10&gt;=$NO$28,NC10,0),IF(NE10&gt;=$NO$28,NF10,0),IF(NI10&gt;=$NO$28,NJ10,0),IF(NL10&gt;=$NO$28,NM10,0),IF(OJ10&gt;=$OW$28,OK10,0),IF(OM10&gt;=$OW$28,ON10,0),IF(OQ10&gt;=$OW$28,OR10,0),IF(OT10&gt;=$OW$28,OU10,0),IF(PR10&gt;=$QE$28,PS10,0),IF(PU10&gt;=$QE$28,PV10,0),IF(PY10&gt;=$QE$28,PZ10,0),IF(QB10&gt;=$QE$28,QC10,0),IF(QZ10&gt;=$RM$28,RA10,0),IF(RC10&gt;=$RM$28,RD10,0),IF(RG10&gt;=$RM$28,RH10,0),IF(RJ10&gt;=$RM$28,RK10,0),IF(SH10&gt;=$SU$28,SI10,0),IF(SK10&gt;=$SU$28,SL10,0),IF(SO10&gt;=$SU$28,SP10,0),IF(SR10&gt;=$SU$28,SS10,0)),0)</f>
        <v>15.75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2025 Elite Canada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P10="",0,P10)=SM10,$RN$1,IF(V10+IF(P10="",0,P10)=RE10,$QF$1,IF(V10+IF(P10="",0,P10)=PW10,$OX$1,IF(V10+IF(P10="",0,P10)=OO10,$NP$1,IF(V10+IF(P10="",0,P10)=NG10,$MH$1,IF(V10+IF(P10="",0,P10)=LY10,$KZ$1,IF(V10+IF(P10="",0,P10)=KQ10,$JR$1,IF(V10+IF(P10="",0,P10)=JI10,$IJ$1,IF(V10+IF(P10="",0,P10)=IA10,$HB$1,IF(V10+IF(P10="",0,P10)=GS10,$FT$1,IF(V10+IF(P10="",0,P10)=FK10,$EL$1,IF(V10+IF(P10="",0,P10)=EC10,$DD$1,IF(V10+IF(P10="",0,P10)=SJ10,$RN$1,IF(V10+IF(P10="",0,P10)=RB10,$QF$1,IF(V10+IF(P10="",0,P10)=PT10,$OX$1,IF(V10+IF(P10="",0,P10)=OL10,$NP$1,IF(V10+IF(P10="",0,P10)=ND10,$MH$1,IF(V10+IF(P10="",0,P10)=LV10,$KZ$1,IF(V10+IF(P10="",0,P10)=KN10,$JR$1,IF(V10+IF(P10="",0,P10)=JF10,$IJ$1,IF(V10+IF(P10="",0,P10)=HX10,$HB$1,IF(V10+IF(P10="",0,P10)=GP10,$FT$1,IF(V10+IF(P10="",0,P10)=FH10,$EL$1,IF(V10+IF(P10="",0,P10)=DZ10,$DD$1,IF(V10+IF(N10="",0,N10)=SM10,$RN$1,IF(V10+IF(N10="",0,N10)=RE10,$QF$1,IF(V10+IF(N10="",0,N10)=PW10,$OX$1,IF(V10+IF(N10="",0,N10)=OO10,$NP$1,IF(V10+IF(N10="",0,N10)=NG10,$MH$1,IF(V10+IF(N10="",0,N10)=LY10,$KZ$1,IF(V10+IF(N10="",0,N10)=KQ10,$JR$1,IF(V10+IF(N10="",0,N10)=JI10,$IJ$1,IF(V10+IF(N10="",0,N10)=IA10,$HB$1,IF(V10+IF(N10="",0,N10)=GS10,$FT$1,IF(V10+IF(N10="",0,N10)=FK10,$EL$1,IF(V10+IF(N10="",0,N10)=EC10,$DD$1,IF(V10+IF(N10="",0,N10)=SJ10,$RN$1,IF(V10+IF(N10="",0,N10)=RB10,$QF$1,IF(V10+IF(N10="",0,N10)=PT10,$OX$1,IF(V10+IF(N10="",0,N10)=OL10,$NP$1,IF(V10+IF(N10="",0,N10)=ND10,$MH$1,IF(V10+IF(N10="",0,N10)=LV10,$KZ$1,IF(V10+IF(N10="",0,N10)=KN10,$JR$1,IF(V10+IF(N10="",0,N10)=JF10,$IJ$1,IF(V10+IF(N10="",0,N10)=HX10,$HB$1,IF(V10+IF(N10="",0,N10)=GP10,$FT$1,IF(V10+IF(N10="",0,N10)=FH10,$EL$1,IF(V10+IF(N10="",0,N10)=DZ10,$DD$1))))))))))))))))))))))))))))))))))))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2">
        <v>11.8</v>
      </c>
      <c r="Z10" s="22">
        <v>9.6</v>
      </c>
      <c r="AA10" s="22">
        <v>14.9</v>
      </c>
      <c r="AB10" s="22">
        <v>15.75</v>
      </c>
      <c r="AC10" s="22">
        <v>0</v>
      </c>
      <c r="AD10" s="22">
        <v>2.7</v>
      </c>
      <c r="AE10" s="22">
        <v>1.8</v>
      </c>
      <c r="AF10" s="22">
        <v>3.3</v>
      </c>
      <c r="AG10" s="22">
        <v>3.33</v>
      </c>
      <c r="AH10" s="22">
        <v>0</v>
      </c>
      <c r="AI10" s="22">
        <v>12.3</v>
      </c>
      <c r="AJ10" s="22">
        <v>8.4</v>
      </c>
      <c r="AK10" s="22">
        <v>13.2</v>
      </c>
      <c r="AL10" s="22">
        <v>14.33</v>
      </c>
      <c r="AM10" s="22">
        <v>0</v>
      </c>
      <c r="AN10" s="27"/>
      <c r="AO10" s="38">
        <f>IF(AA10&gt;0,AA10,"")</f>
        <v>14.9</v>
      </c>
      <c r="AP10" s="38">
        <f>IF(AB10&gt;0,AB10,"")</f>
        <v>15.75</v>
      </c>
      <c r="AQ10" s="40">
        <f>IF(SUM(Y10:AB10)-AC10&gt;0,SUM(Y10:AB10)-AC10,"")</f>
        <v>52.05</v>
      </c>
      <c r="AR10" s="40">
        <f>IF(AF10&gt;0,AF10,"")</f>
        <v>3.3</v>
      </c>
      <c r="AS10" s="40">
        <f>IF(AG10&gt;0,AG10,"")</f>
        <v>3.33</v>
      </c>
      <c r="AT10" s="40">
        <f>IF(SUM(AD10:AG10)-AH10&gt;0,SUM(AD10:AG10)-AH10,"")</f>
        <v>11.129999999999999</v>
      </c>
      <c r="AU10" s="40">
        <f>IF(AQ10="","",MAX(AQ10,AT10))</f>
        <v>52.05</v>
      </c>
      <c r="AV10" s="40">
        <f>IF(AK10&gt;0,AK10,"")</f>
        <v>13.2</v>
      </c>
      <c r="AW10" s="40">
        <f>IF(AL10&gt;0,AL10,"")</f>
        <v>14.33</v>
      </c>
      <c r="AX10" s="40">
        <f>IF(SUM(AI10:AL10)-AM10&gt;0,SUM(AI10:AL10)-AM10,"")</f>
        <v>48.230000000000004</v>
      </c>
      <c r="AY10" s="40">
        <f>IF(SUM(AU10,AX10)&gt;0,SUM(AU10,AX10),"")</f>
        <v>100.28</v>
      </c>
      <c r="AZ10" s="26">
        <v>10.1</v>
      </c>
      <c r="BA10" s="26">
        <v>7.7</v>
      </c>
      <c r="BB10" s="26">
        <v>12.6</v>
      </c>
      <c r="BC10" s="26">
        <v>13.81</v>
      </c>
      <c r="BD10" s="26">
        <v>0</v>
      </c>
      <c r="BE10" s="26">
        <v>13.1</v>
      </c>
      <c r="BF10" s="26">
        <v>9</v>
      </c>
      <c r="BG10" s="26">
        <v>14.7</v>
      </c>
      <c r="BH10" s="26">
        <v>15.69</v>
      </c>
      <c r="BI10" s="26">
        <v>0</v>
      </c>
      <c r="BJ10" s="26">
        <v>14.4</v>
      </c>
      <c r="BK10" s="26">
        <v>8.8000000000000007</v>
      </c>
      <c r="BL10" s="26">
        <v>14.7</v>
      </c>
      <c r="BM10" s="26">
        <v>15.48</v>
      </c>
      <c r="BN10" s="26">
        <v>0</v>
      </c>
      <c r="BO10" s="28"/>
      <c r="BP10" s="39">
        <f>IF(BB10&gt;0,BB10,"")</f>
        <v>12.6</v>
      </c>
      <c r="BQ10" s="39">
        <f>IF(BC10&gt;0,BC10,"")</f>
        <v>13.81</v>
      </c>
      <c r="BR10" s="11">
        <f>IF(SUM(AZ10:BC10)-BD10&gt;0,SUM(AZ10:BC10)-BD10,"")</f>
        <v>44.21</v>
      </c>
      <c r="BS10" s="11">
        <f>IF(BG10&gt;0,BG10,"")</f>
        <v>14.7</v>
      </c>
      <c r="BT10" s="11">
        <f>IF(BH10&gt;0,BH10,"")</f>
        <v>15.69</v>
      </c>
      <c r="BU10" s="11">
        <f>IF(SUM(BE10:BH10)-BI10&gt;0,SUM(BE10:BH10)-BI10,"")</f>
        <v>52.489999999999995</v>
      </c>
      <c r="BV10" s="11">
        <f>IF(BR10="","",MAX(BR10,BU10))</f>
        <v>52.489999999999995</v>
      </c>
      <c r="BW10" s="11">
        <f>IF(BL10&gt;0,BL10,"")</f>
        <v>14.7</v>
      </c>
      <c r="BX10" s="11">
        <f>IF(BM10&gt;0,BM10,"")</f>
        <v>15.48</v>
      </c>
      <c r="BY10" s="11">
        <f>IF(SUM(BJ10:BM10)-BN10&gt;0,SUM(BJ10:BM10)-BN10,"")</f>
        <v>53.38000000000001</v>
      </c>
      <c r="BZ10" s="11">
        <f>IF(SUM(BV10,BY10)&gt;0,SUM(BV10,BY10),"")</f>
        <v>105.87</v>
      </c>
      <c r="CA10" s="22">
        <v>11.3</v>
      </c>
      <c r="CB10" s="22">
        <v>9.4</v>
      </c>
      <c r="CC10" s="22">
        <v>14.4</v>
      </c>
      <c r="CD10" s="22">
        <v>15.17</v>
      </c>
      <c r="CE10" s="22">
        <v>0.1</v>
      </c>
      <c r="CF10" s="22">
        <v>1.4</v>
      </c>
      <c r="CG10" s="22">
        <v>1</v>
      </c>
      <c r="CH10" s="22">
        <v>2</v>
      </c>
      <c r="CI10" s="22">
        <v>1.67</v>
      </c>
      <c r="CJ10" s="22">
        <v>0</v>
      </c>
      <c r="CK10" s="22">
        <v>13</v>
      </c>
      <c r="CL10" s="22">
        <v>9</v>
      </c>
      <c r="CM10" s="22">
        <v>14.3</v>
      </c>
      <c r="CN10" s="22">
        <v>14.86</v>
      </c>
      <c r="CO10" s="22">
        <v>0.2</v>
      </c>
      <c r="CP10" s="27"/>
      <c r="CQ10" s="38">
        <f>IF(CC10&gt;0,CC10,"")</f>
        <v>14.4</v>
      </c>
      <c r="CR10" s="38">
        <f>IF(CD10&gt;0,CD10,"")</f>
        <v>15.17</v>
      </c>
      <c r="CS10" s="40">
        <f>IF(SUM(CA10:CD10)-CE10&gt;0,SUM(CA10:CD10)-CE10,"")</f>
        <v>50.17</v>
      </c>
      <c r="CT10" s="40">
        <f>IF(CH10&gt;0,CH10,"")</f>
        <v>2</v>
      </c>
      <c r="CU10" s="40">
        <f>IF(CI10&gt;0,CI10,"")</f>
        <v>1.67</v>
      </c>
      <c r="CV10" s="40">
        <f>IF(SUM(CF10:CI10)-CJ10&gt;0,SUM(CF10:CI10)-CJ10,"")</f>
        <v>6.07</v>
      </c>
      <c r="CW10" s="40">
        <f>IF(CS10="","",MAX(CS10,CV10))</f>
        <v>50.17</v>
      </c>
      <c r="CX10" s="40">
        <f>IF(CM10&gt;0,CM10,"")</f>
        <v>14.3</v>
      </c>
      <c r="CY10" s="40">
        <f>IF(CN10&gt;0,CN10,"")</f>
        <v>14.86</v>
      </c>
      <c r="CZ10" s="40">
        <f>IF(SUM(CK10:CN10)-CO10&gt;0,SUM(CK10:CN10)-CO10,"")</f>
        <v>50.959999999999994</v>
      </c>
      <c r="DA10" s="40">
        <f>IF(SUM(CW10,CZ10)&gt;0,SUM(CW10,CZ10),"")</f>
        <v>101.13</v>
      </c>
      <c r="DB10" s="50" t="str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/>
      </c>
      <c r="DC10" s="50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>
        <v>11.3</v>
      </c>
      <c r="FU10" s="17">
        <v>8.8000000000000007</v>
      </c>
      <c r="FV10" s="17">
        <v>14.7</v>
      </c>
      <c r="FW10" s="17">
        <v>15.45</v>
      </c>
      <c r="FX10" s="17">
        <v>0</v>
      </c>
      <c r="FY10" s="17">
        <v>11.9</v>
      </c>
      <c r="FZ10" s="17">
        <v>9.1999999999999993</v>
      </c>
      <c r="GA10" s="17">
        <v>15.3</v>
      </c>
      <c r="GB10" s="17">
        <v>15.51</v>
      </c>
      <c r="GC10" s="17">
        <v>0</v>
      </c>
      <c r="GD10" s="17">
        <v>6.4</v>
      </c>
      <c r="GE10" s="17">
        <v>4.4000000000000004</v>
      </c>
      <c r="GF10" s="17">
        <v>8</v>
      </c>
      <c r="GG10" s="17">
        <v>8.09</v>
      </c>
      <c r="GH10" s="17">
        <v>0.2</v>
      </c>
      <c r="GI10" s="17"/>
      <c r="GJ10" s="17"/>
      <c r="GK10" s="17"/>
      <c r="GL10" s="17"/>
      <c r="GM10" s="17"/>
      <c r="GN10" s="40">
        <f>IF(FV10&gt;0,FV10,"")</f>
        <v>14.7</v>
      </c>
      <c r="GO10" s="40">
        <f>IF(FW10&gt;0,FW10,"")</f>
        <v>15.45</v>
      </c>
      <c r="GP10" s="40">
        <f>IF(SUM(FT10:FW10)-FX10&gt;0,SUM(FT10:FW10)-FX10,"")</f>
        <v>50.25</v>
      </c>
      <c r="GQ10" s="40">
        <f>IF(GA10&gt;0,GA10,"")</f>
        <v>15.3</v>
      </c>
      <c r="GR10" s="40">
        <f>IF(GB10&gt;0,GB10,"")</f>
        <v>15.51</v>
      </c>
      <c r="GS10" s="40">
        <f>IF(SUM(FY10:GB10)-GC10&gt;0,SUM(FY10:GB10)-GC10,"")</f>
        <v>51.910000000000004</v>
      </c>
      <c r="GT10" s="40">
        <f>IF(MAX(GP10,GS10)&gt;0,MAX(GP10,GS10),"")</f>
        <v>51.910000000000004</v>
      </c>
      <c r="GU10" s="40">
        <f>IF(GF10&gt;0,GF10,"")</f>
        <v>8</v>
      </c>
      <c r="GV10" s="40">
        <f>IF(GG10&gt;0,GG10,"")</f>
        <v>8.09</v>
      </c>
      <c r="GW10" s="40">
        <f>IF(SUM(GD10:GG10)-GH10&gt;0,SUM(GD10:GG10)-GH10,"")</f>
        <v>26.69</v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>
        <f>IF(SUM(GT10,GW10,GZ10)&gt;0,SUM(GT10,GW10,GZ10),"")</f>
        <v>78.600000000000009</v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10.7</v>
      </c>
      <c r="SW10" s="22">
        <f>IF($CP10="P",CB10,(CB10+BA10)/2)</f>
        <v>8.5500000000000007</v>
      </c>
      <c r="SX10" s="22">
        <f>IF($CP10="P",CC10,(CC10+BB10)/2)</f>
        <v>13.5</v>
      </c>
      <c r="SY10" s="22">
        <f>IF($CP10="P",CD10,(CD10+BC10)/2)</f>
        <v>14.49</v>
      </c>
      <c r="SZ10" s="22">
        <f>IF($CP10="P",CE10,(CE10+BD10)/2)</f>
        <v>0.05</v>
      </c>
      <c r="TA10" s="22">
        <f>IF($CP10="P",CF10,(CF10+BE10)/2)</f>
        <v>7.25</v>
      </c>
      <c r="TB10" s="22">
        <f>IF($CP10="P",CG10,(CG10+BF10)/2)</f>
        <v>5</v>
      </c>
      <c r="TC10" s="22">
        <f>IF($CP10="P",CH10,(CH10+BG10)/2)</f>
        <v>8.35</v>
      </c>
      <c r="TD10" s="22">
        <f>IF($CP10="P",CI10,(CI10+BH10)/2)</f>
        <v>8.68</v>
      </c>
      <c r="TE10" s="22">
        <f>IF($CP10="P",CJ10,(CJ10+BI10)/2)</f>
        <v>0</v>
      </c>
      <c r="TF10" s="22">
        <f>IF($CP10="P",CK10,(CK10+BJ10)/2)</f>
        <v>13.7</v>
      </c>
      <c r="TG10" s="22">
        <f>IF($CP10="P",CL10,(CL10+BK10)/2)</f>
        <v>8.9</v>
      </c>
      <c r="TH10" s="22">
        <f>IF($CP10="P",CM10,(CM10+BL10)/2)</f>
        <v>14.5</v>
      </c>
      <c r="TI10" s="22">
        <f>IF($CP10="P",CN10,(CN10+BM10)/2)</f>
        <v>15.17</v>
      </c>
      <c r="TJ10" s="22">
        <f>IF($CP10="P",CO10,(CO10+BN10)/2)</f>
        <v>0.1</v>
      </c>
      <c r="TK10" s="27" t="s">
        <v>46</v>
      </c>
      <c r="TL10" s="40">
        <f>IF(SX10&gt;0,SX10,"")</f>
        <v>13.5</v>
      </c>
      <c r="TM10" s="40">
        <f>IF(SY10&gt;0,SY10,"")</f>
        <v>14.49</v>
      </c>
      <c r="TN10" s="40">
        <f>IF(SUM(SV10:SY10)-SZ10&gt;0,SUM(SV10:SY10)-SZ10,"")</f>
        <v>47.190000000000005</v>
      </c>
      <c r="TO10" s="40">
        <f>IF(TC10&gt;0,TC10,"")</f>
        <v>8.35</v>
      </c>
      <c r="TP10" s="40">
        <f>IF(TD10&gt;0,TD10,"")</f>
        <v>8.68</v>
      </c>
      <c r="TQ10" s="40">
        <f>IF(SUM(TA10:TD10)-TE10&gt;0,SUM(TA10:TD10)-TE10,"")</f>
        <v>29.28</v>
      </c>
      <c r="TR10" s="40">
        <f>IF(MAX(TN10,TQ10)&gt;0,MAX(TN10,TQ10),"")</f>
        <v>47.190000000000005</v>
      </c>
      <c r="TS10" s="40">
        <f>IF(TH10&gt;0,TH10,"")</f>
        <v>14.5</v>
      </c>
      <c r="TT10" s="40">
        <f>IF(TI10&gt;0,TI10,"")</f>
        <v>15.17</v>
      </c>
      <c r="TU10" s="40">
        <f>IF(SUM(TF10:TI10)-TJ10&gt;0,SUM(TF10:TI10)-TJ10,"")</f>
        <v>52.17</v>
      </c>
      <c r="TV10" s="40">
        <f>IF(SUM(TR10,TU10)&gt;0,SUM(TR10,TU10),"")</f>
        <v>99.360000000000014</v>
      </c>
    </row>
    <row r="11" spans="1:542" x14ac:dyDescent="0.2">
      <c r="A11" s="4" t="str" cm="1">
        <f t="array" ref="A11">IF(AND(J11&lt;&gt;"",J11&lt;&gt;"No DD"),SUMPRODUCT((J$4:J$26&lt;&gt;"")*(J$4:J$26&lt;&gt;"No DD")*(F$4:F$26&gt;F11))+1,IF(J11="No DD",SUMPRODUCT((J$4:J$26="No DD")*(F$4:F$26&gt;F11))+1+SUMPRODUCT((J$4:J$26&lt;&gt;"")*(J$4:J$26&lt;&gt;"No DD")),""))</f>
        <v/>
      </c>
      <c r="B11" s="4" t="str" cm="1">
        <f t="array" ref="B11">IF(AND(J11&lt;&gt;"",J11&lt;&gt;"No DD",G11=""),SUMPRODUCT((J$4:J$26&lt;&gt;"")*(J$4:J$26&lt;&gt;"No DD")*(G$4:G$26="")*(F$4:F$26&gt;F11))+1,IF(J11="No DD",SUMPRODUCT((J$4:J$26="No DD")*(F$4:F$26&gt;F11)*(G$4:G$26=""))+1+SUMPRODUCT((J$4:J$26&lt;&gt;"")*(G$4:G$26="")*(J$4:J$26&lt;&gt;"No DD")),""))</f>
        <v/>
      </c>
      <c r="C11" s="5" t="s">
        <v>89</v>
      </c>
      <c r="D11" s="4" t="s">
        <v>4</v>
      </c>
      <c r="E11" s="4">
        <v>2004</v>
      </c>
      <c r="F11" s="9">
        <f>SUM(L11:V11)+SUM(L11:T11)*0.0000001+SUM(L11)*0.0000000000001</f>
        <v>185.1600185160051</v>
      </c>
      <c r="G11" s="64"/>
      <c r="H11" s="3" t="str">
        <f>IF(OR(AND(AO11&gt;=AY$28,AO11&lt;&gt;"",AQ11&gt;=AY$32,AQ11&lt;&gt;"",AN11=""),AND(AR11&gt;=AY$28,AR11&lt;&gt;"",AT11&gt;=AY$32,AT11&lt;&gt;"",AN11=""),AND(AV11&gt;=AY$28,AV11&lt;&gt;"",AX11&gt;=AY$32,AX11&lt;&gt;"",AN11=""),AND(BP11&gt;=BZ$28,BP11&lt;&gt;"",BR11&gt;=BZ$32,BR11&lt;&gt;"",BO11=""),AND(BS11&gt;=BZ$28,BS11&lt;&gt;"",BU11&gt;=BZ$32,BU11&lt;&gt;"",BO11=""),AND(BW11&gt;=BZ$28,BW11&lt;&gt;"",BY11&gt;=BZ$32,BY11&lt;&gt;"",BO11=""),AND(CQ11&gt;=DA$28,CQ11&lt;&gt;"",CS11&gt;=DA$32,CS11&lt;&gt;"",CP11=""),AND(CT11&gt;=DA$28,CT11&lt;&gt;"",CV11&gt;=DA$32,CV11&lt;&gt;"",CP11=""),AND(CX11&gt;=DA$28,CX11&lt;&gt;"",CZ11&gt;=DA$32,CZ11&lt;&gt;"",CP11=""),AND(DX11&gt;=EK$28,DX11&lt;&gt;"",DZ11&gt;=EK$32,DZ11&lt;&gt;""),AND(EA11&gt;=EK$28,EA11&lt;&gt;"",EC11&gt;=EK$32,EC11&lt;&gt;""),AND(EE11&gt;=EK$28,EE11&lt;&gt;"",EG11&gt;=EK$32,EG11&lt;&gt;""),AND(EH11&gt;=EK$28,EH11&lt;&gt;"",EJ11&gt;=EK$32,EJ11&lt;&gt;""),AND(FF11&gt;=FS$28,FF11&lt;&gt;"",FH11&gt;=FS$32,FH11&lt;&gt;""),AND(FI11&gt;=FS$28,FI11&lt;&gt;"",FK11&gt;=FS$32,FK11&lt;&gt;""),AND(FM11&gt;=FS$28,FM11&lt;&gt;"",FO11&gt;=FS$32,FO11&lt;&gt;""),AND(FP11&gt;=FS$28,FP11&lt;&gt;"",FR11&gt;=FS$32,FR11&lt;&gt;""),AND(GN11&gt;=HA$28,GN11&lt;&gt;"",GP11&gt;=HA$32,GP11&lt;&gt;""),AND(GQ11&gt;=HA$28,GQ11&lt;&gt;"",GS11&gt;=HA$32,GS11&lt;&gt;""),AND(GU11&gt;=HA$28,GU11&lt;&gt;"",GW11&gt;=HA$32,GW11&lt;&gt;""),AND(GX11&gt;=HA$28,GX11&lt;&gt;"",GZ11&gt;=HA$32,GZ11&lt;&gt;""),AND(HV11&gt;=II$28,HV11&lt;&gt;"",HX11&gt;=II$32,HX11&lt;&gt;""),AND(HY11&gt;=II$28,HY11&lt;&gt;"",IA11&gt;=II$32,IA11&lt;&gt;""),AND(IC11&gt;=II$28,IC11&lt;&gt;"",IE11&gt;=II$32,IE11&lt;&gt;""),AND(IF11&gt;=II$28,IF11&lt;&gt;"",IH11&gt;=II$32,IH11&lt;&gt;""),AND(JD11&gt;=JQ$28,JD11&lt;&gt;"",JF11&gt;=JQ$32,JF11&lt;&gt;""),AND(JG11&gt;=JQ$28,JG11&lt;&gt;"",JI11&gt;=JQ$32,JI11&lt;&gt;""),AND(JK11&gt;=JQ$28,JK11&lt;&gt;"",JM11&gt;=JQ$32,JM11&lt;&gt;""),AND(JN11&gt;=JQ$28,JN11&lt;&gt;"",JP11&gt;=JQ$32,JP11&lt;&gt;""),AND(KL11&gt;=KY$28,KL11&lt;&gt;"",KN11&gt;=KY$32,KN11&lt;&gt;""),AND(KO11&gt;=KY$28,KO11&lt;&gt;"",KQ11&gt;=KY$32,KQ11&lt;&gt;""),AND(KS11&gt;=KY$28,KS11&lt;&gt;"",KU11&gt;=KY$32,KU11&lt;&gt;""),AND(KV11&gt;=KY$28,KV11&lt;&gt;"",KX11&gt;=KY$32,KX11&lt;&gt;""),AND(LT11&gt;=MG$28,LT11&lt;&gt;"",LV11&gt;=MG$32,LV11&lt;&gt;""),AND(LW11&gt;=MG$28,LW11&lt;&gt;"",LY11&gt;=MG$32,LY11&lt;&gt;""),AND(MA11&gt;=MG$28,MA11&lt;&gt;"",MC11&gt;=MG$32,MC11&lt;&gt;""),AND(MD11&gt;=MG$28,MD11&lt;&gt;"",MF11&gt;=MG$32,MF11&lt;&gt;""),AND(NB11&gt;=NO$28,NB11&lt;&gt;"",ND11&gt;=NO$32,ND11&lt;&gt;""),AND(NE11&gt;=NO$28,NE11&lt;&gt;"",NG11&gt;=NO$32,NG11&lt;&gt;""),AND(NI11&gt;=NO$28,NI11&lt;&gt;"",NK11&gt;=NO$32,NK11&lt;&gt;""),AND(NL11&gt;=NO$28,NL11&lt;&gt;"",NN11&gt;=NO$32,NN11&lt;&gt;""),AND(OJ11&gt;=OW$28,OJ11&lt;&gt;"",OL11&gt;=OW$32,OL11&lt;&gt;""),AND(OM11&gt;=OW$28,OM11&lt;&gt;"",OO11&gt;=OW$32,OO11&lt;&gt;""),AND(OQ11&gt;=OW$28,OQ11&lt;&gt;"",OS11&gt;=OW$32,OS11&lt;&gt;""),AND(OT11&gt;=OW$28,OT11&lt;&gt;"",OV11&gt;=OW$32,OV11&lt;&gt;""),AND(PR11&gt;=QE$28,PR11&lt;&gt;"",PT11&gt;=QE$32,PT11&lt;&gt;""),AND(PU11&gt;=QE$28,PU11&lt;&gt;"",PW11&gt;=QE$32,PW11&lt;&gt;""),AND(PY11&gt;=QE$28,PY11&lt;&gt;"",QA11&gt;=QE$32,QA11&lt;&gt;""),AND(QB11&gt;=QE$28,QB11&lt;&gt;"",QD11&gt;=QE$32,QD11&lt;&gt;""),AND(QZ11&gt;=RM$28,QZ11&lt;&gt;"",RB11&gt;=RM$32,RB11&lt;&gt;""),AND(RC11&gt;=RM$28,RC11&lt;&gt;"",RE11&gt;=RM$32,RE11&lt;&gt;""),AND(RG11&gt;=RM$28,RG11&lt;&gt;"",RI11&gt;=RM$32,RI11&lt;&gt;""),AND(RJ11&gt;=RM$28,RJ11&lt;&gt;"",RL11&gt;=RM$32,RL11&lt;&gt;""),AND(SH11&gt;=SU$28,SH11&lt;&gt;"",SJ11&gt;=SU$32,SJ11&lt;&gt;""),AND(SK11&gt;=SU$28,SK11&lt;&gt;"",SM11&gt;=SU$32,SM11&lt;&gt;""),AND(SO11&gt;=SU$28,SO11&lt;&gt;"",SQ11&gt;=SU$32,SQ11&lt;&gt;""),AND(SR11&gt;=SU$28,SR11&lt;&gt;"",ST11&gt;=SU$32,ST11&lt;&gt;"")),"P","")</f>
        <v/>
      </c>
      <c r="I11" s="3" t="str">
        <f>IF(OR(AND(AQ11&gt;=AY$32,AQ11&lt;&gt;"",AN11=""),AND(AT11&gt;=AY$32,AT11&lt;&gt;"",AN11=""),AND(AX11&gt;=AY$32,AX11&lt;&gt;"",AN11=""),AND(BR11&gt;=BZ$32,BR11&lt;&gt;"",BO11=""),AND(BU11&gt;=BZ$32,BU11&lt;&gt;"",BO11=""),AND(BY11&gt;=BZ$32,BY11&lt;&gt;"",BO11=""),AND(CS11&gt;=DA$32,CS11&lt;&gt;"",CP11=""),AND(CV11&gt;=DA$32,CV11&lt;&gt;"",CP11=""),AND(CZ11&gt;=DA$32,CZ11&lt;&gt;"",CP11=""),AND(DZ11&gt;=EK$32,DZ11&lt;&gt;""),AND(EC11&gt;=EK$32,EC11&lt;&gt;""),AND(EG11&gt;=EK$32,EG11&lt;&gt;""),AND(EJ11&gt;=EK$32,EJ11&lt;&gt;""),AND(FH11&gt;=FS$32,FH11&lt;&gt;""),AND(FK11&gt;=FS$32,FK11&lt;&gt;""),AND(FO11&gt;=FS$32,FO11&lt;&gt;""),AND(FR11&gt;=FS$32,FR11&lt;&gt;""),AND(GP11&gt;=HA$32,GP11&lt;&gt;""),AND(GS11&gt;=HA$32,GS11&lt;&gt;""),AND(GW11&gt;=HA$32,GW11&lt;&gt;""),AND(GZ11&gt;=HA$32,GZ11&lt;&gt;""),AND(HX11&gt;=II$32,HX11&lt;&gt;""),AND(IA11&gt;=II$32,IA11&lt;&gt;""),AND(IE11&gt;=II$32,IE11&lt;&gt;""),AND(IH11&gt;=II$32,IH11&lt;&gt;""),AND(JF11&gt;=JQ$32,JF11&lt;&gt;""),AND(JI11&gt;=JQ$32,JI11&lt;&gt;""),AND(JM11&gt;=JQ$32,JM11&lt;&gt;""),AND(JP11&gt;=JQ$32,JP11&lt;&gt;""),AND(KN11&gt;=KY$32,KN11&lt;&gt;""),AND(KQ11&gt;=KY$32,KQ11&lt;&gt;""),AND(KU11&gt;=KY$32,KU11&lt;&gt;""),AND(KX11&gt;=KY$32,KX11&lt;&gt;""),AND(LV11&gt;=MG$32,LV11&lt;&gt;""),AND(LY11&gt;=MG$32,LY11&lt;&gt;""),AND(MC11&gt;=MG$32,MC11&lt;&gt;""),AND(MF11&gt;=MG$32,MF11&lt;&gt;""),AND(ND11&gt;=NO$32,ND11&lt;&gt;""),AND(NG11&gt;=NO$32,NG11&lt;&gt;""),AND(NK11&gt;=NO$32,NK11&lt;&gt;""),AND(NN11&gt;=NO$32,NN11&lt;&gt;""),AND(OL11&gt;=OW$32,OL11&lt;&gt;""),AND(OO11&gt;=OW$32,OO11&lt;&gt;""),AND(OS11&gt;=OW$32,OS11&lt;&gt;""),AND(OV11&gt;=OW$32,OV11&lt;&gt;""),AND(PT11&gt;=QE$32,PT11&lt;&gt;""),AND(PW11&gt;=QE$32,PW11&lt;&gt;""),AND(QA11&gt;=QE$32,QA11&lt;&gt;""),AND(QD11&gt;=QE$32,QD11&lt;&gt;""),AND(RB11&gt;=RM$32,RB11&lt;&gt;""),AND(RE11&gt;=RM$32,RE11&lt;&gt;""),AND(RI11&gt;=RM$32,RI11&lt;&gt;""),AND(RL11&gt;=RM$32,RL11&lt;&gt;""),AND(SJ11&gt;=SU$32,SJ11&lt;&gt;""),AND(SM11&gt;=SU$32,SM11&lt;&gt;""),AND(SQ11&gt;=SU$32,SQ11&lt;&gt;""),AND(ST11&gt;=SU$32,ST11&lt;&gt;"")),"P","")</f>
        <v/>
      </c>
      <c r="J11" s="36" t="str">
        <f>IF(AND(I11="P",H11=""),"No DD",IF(OR(AND(AO11&gt;=AY$31,AO11&lt;&gt;"",AQ11&gt;=AY$35,AQ11&lt;&gt;"",AN11=""),AND(AR11&gt;=AY$31,AR11&lt;&gt;"",AT11&gt;=AY$35,AT11&lt;&gt;"",AN11=""),AND(AV11&gt;=AY$31,AV11&lt;&gt;"",AX11&gt;=AY$35,AX11&lt;&gt;"",AN11=""),AND(BP11&gt;=BZ$31,BP11&lt;&gt;"",BR11&gt;=BZ$35,BR11&lt;&gt;"",BO11=""),AND(BS11&gt;=BZ$31,BS11&lt;&gt;"",BU11&gt;=BZ$35,BU11&lt;&gt;"",BO11=""),AND(BW11&gt;=BZ$31,BW11&lt;&gt;"",BY11&gt;=BZ$35,BY11&lt;&gt;"",BO11=""),AND(CQ11&gt;=DA$31,CQ11&lt;&gt;"",CS11&gt;=DA$35,CS11&lt;&gt;"",CP11=""),AND(CT11&gt;=DA$31,CT11&lt;&gt;"",CV11&gt;=DA$35,CV11&lt;&gt;"",CP11=""),AND(CX11&gt;=DA$31,CX11&lt;&gt;"",CZ11&gt;=DA$35,CZ11&lt;&gt;"",CP11=""),AND(DX11&gt;=EK$31,DX11&lt;&gt;"",DZ11&gt;=EK$35,DZ11&lt;&gt;""),AND(EA11&gt;=EK$31,EA11&lt;&gt;"",EC11&gt;=EK$35,EC11&lt;&gt;""),AND(EE11&gt;=EK$31,EE11&lt;&gt;"",EG11&gt;=EK$35,EG11&lt;&gt;""),AND(EH11&gt;=EK$31,EH11&lt;&gt;"",EJ11&gt;=EK$35,EJ11&lt;&gt;""),AND(FF11&gt;=FS$31,FF11&lt;&gt;"",FH11&gt;=FS$35,FH11&lt;&gt;""),AND(FI11&gt;=FS$31,FI11&lt;&gt;"",FK11&gt;=FS$35,FK11&lt;&gt;""),AND(FM11&gt;=FS$31,FM11&lt;&gt;"",FO11&gt;=FS$35,FO11&lt;&gt;""),AND(FP11&gt;=FS$31,FP11&lt;&gt;"",FR11&gt;=FS$35,FR11&lt;&gt;""),AND(GN11&gt;=HA$31,GN11&lt;&gt;"",GP11&gt;=HA$35,GP11&lt;&gt;""),AND(GQ11&gt;=HA$31,GQ11&lt;&gt;"",GS11&gt;=HA$35,GS11&lt;&gt;""),AND(GU11&gt;=HA$31,GU11&lt;&gt;"",GW11&gt;=HA$35,GW11&lt;&gt;""),AND(GX11&gt;=HA$31,GX11&lt;&gt;"",GZ11&gt;=HA$35,GZ11&lt;&gt;""),AND(HV11&gt;=II$31,HV11&lt;&gt;"",HX11&gt;=II$35,HX11&lt;&gt;""),AND(HY11&gt;=II$31,HY11&lt;&gt;"",IA11&gt;=II$35,IA11&lt;&gt;""),AND(IC11&gt;=II$31,IC11&lt;&gt;"",IE11&gt;=II$35,IE11&lt;&gt;""),AND(IF11&gt;=II$31,IF11&lt;&gt;"",IH11&gt;=II$35,IH11&lt;&gt;""),AND(JD11&gt;=JQ$31,JD11&lt;&gt;"",JF11&gt;=JQ$35,JF11&lt;&gt;""),AND(JG11&gt;=JQ$31,JG11&lt;&gt;"",JI11&gt;=JQ$35,JI11&lt;&gt;""),AND(JK11&gt;=JQ$31,JK11&lt;&gt;"",JM11&gt;=JQ$35,JM11&lt;&gt;""),AND(JN11&gt;=JQ$31,JN11&lt;&gt;"",JP11&gt;=JQ$35,JP11&lt;&gt;""),AND(KL11&gt;=KY$31,KL11&lt;&gt;"",KN11&gt;=KY$35,KN11&lt;&gt;""),AND(KO11&gt;=KY$31,KO11&lt;&gt;"",KQ11&gt;=KY$35,KQ11&lt;&gt;""),AND(KS11&gt;=KY$31,KS11&lt;&gt;"",KU11&gt;=KY$35,KU11&lt;&gt;""),AND(KV11&gt;=KY$31,KV11&lt;&gt;"",KX11&gt;=KY$35,KX11&lt;&gt;""),AND(LT11&gt;=MG$31,LT11&lt;&gt;"",LV11&gt;=MG$35,LV11&lt;&gt;""),AND(LW11&gt;=MG$31,LW11&lt;&gt;"",LY11&gt;=MG$35,LY11&lt;&gt;""),AND(MA11&gt;=MG$31,MA11&lt;&gt;"",MC11&gt;=MG$35,MC11&lt;&gt;""),AND(MD11&gt;=MG$31,MD11&lt;&gt;"",MF11&gt;=MG$35,MF11&lt;&gt;""),AND(NB11&gt;=NO$31,NB11&lt;&gt;"",ND11&gt;=NO$35,ND11&lt;&gt;""),AND(NE11&gt;=NO$31,NE11&lt;&gt;"",NG11&gt;=NO$35,NG11&lt;&gt;""),AND(NI11&gt;=NO$31,NI11&lt;&gt;"",NK11&gt;=NO$35,NK11&lt;&gt;""),AND(NL11&gt;=NO$31,NL11&lt;&gt;"",NN11&gt;=NO$35,NN11&lt;&gt;""),AND(OJ11&gt;=OW$31,OJ11&lt;&gt;"",OL11&gt;=OW$35,OL11&lt;&gt;""),AND(OM11&gt;=OW$31,OM11&lt;&gt;"",OO11&gt;=OW$35,OO11&lt;&gt;""),AND(OQ11&gt;=OW$31,OQ11&lt;&gt;"",OS11&gt;=OW$35,OS11&lt;&gt;""),AND(OT11&gt;=OW$31,OT11&lt;&gt;"",OV11&gt;=OW$35,OV11&lt;&gt;""),AND(PR11&gt;=QE$31,PR11&lt;&gt;"",PT11&gt;=QE$35,PT11&lt;&gt;""),AND(PU11&gt;=QE$31,PU11&lt;&gt;"",PW11&gt;=QE$35,PW11&lt;&gt;""),AND(PY11&gt;=QE$31,PY11&lt;&gt;"",QA11&gt;=QE$35,QA11&lt;&gt;""),AND(QB11&gt;=QE$31,QB11&lt;&gt;"",QD11&gt;=QE$35,QD11&lt;&gt;""),AND(QZ11&gt;=RM$31,QZ11&lt;&gt;"",RB11&gt;=RM$35,RB11&lt;&gt;""),AND(RC11&gt;=RM$31,RC11&lt;&gt;"",RE11&gt;=RM$35,RE11&lt;&gt;""),AND(RG11&gt;=RM$31,RG11&lt;&gt;"",RI11&gt;=RM$35,RI11&lt;&gt;""),AND(RJ11&gt;=RM$31,RJ11&lt;&gt;"",RL11&gt;=RM$35,RL11&lt;&gt;""),AND(SH11&gt;=SU$31,SH11&lt;&gt;"",SJ11&gt;=SU$35,SJ11&lt;&gt;""),AND(SK11&gt;=SU$31,SK11&lt;&gt;"",SM11&gt;=SU$35,SM11&lt;&gt;""),AND(SO11&gt;=SU$31,SO11&lt;&gt;"",SQ11&gt;=SU$35,SQ11&lt;&gt;""),AND(SR11&gt;=SU$31,SR11&lt;&gt;"",ST11&gt;=SU$35,ST11&lt;&gt;"")),"Merit",IF(OR(AND(AO11&gt;=AY$30,AO11&lt;&gt;"",AQ11&gt;=AY$34,AQ11&lt;&gt;"",AN11=""),AND(AR11&gt;=AY$30,AR11&lt;&gt;"",AT11&gt;=AY$34,AT11&lt;&gt;"",AN11=""),AND(AV11&gt;=AY$30,AV11&lt;&gt;"",AX11&gt;=AY$34,AX11&lt;&gt;"",AN11=""),AND(BP11&gt;=BZ$30,BP11&lt;&gt;"",BR11&gt;=BZ$34,BR11&lt;&gt;"",BO11=""),AND(BS11&gt;=BZ$30,BS11&lt;&gt;"",BU11&gt;=BZ$34,BU11&lt;&gt;"",BO11=""),AND(BW11&gt;=BZ$30,BW11&lt;&gt;"",BY11&gt;=BZ$34,BY11&lt;&gt;"",BO11=""),AND(CQ11&gt;=DA$30,CQ11&lt;&gt;"",CS11&gt;=DA$34,CS11&lt;&gt;"",CP11=""),AND(CT11&gt;=DA$30,CT11&lt;&gt;"",CV11&gt;=DA$34,CV11&lt;&gt;"",CP11=""),AND(CX11&gt;=DA$30,CX11&lt;&gt;"",CZ11&gt;=DA$34,CZ11&lt;&gt;"",CP11=""),AND(DX11&gt;=EK$30,DX11&lt;&gt;"",DZ11&gt;=EK$34,DZ11&lt;&gt;""),AND(EA11&gt;=EK$30,EA11&lt;&gt;"",EC11&gt;=EK$34,EC11&lt;&gt;""),AND(EE11&gt;=EK$30,EE11&lt;&gt;"",EG11&gt;=EK$34,EG11&lt;&gt;""),AND(EH11&gt;=EK$30,EH11&lt;&gt;"",EJ11&gt;=EK$34,EJ11&lt;&gt;""),AND(FF11&gt;=FS$30,FF11&lt;&gt;"",FH11&gt;=FS$34,FH11&lt;&gt;""),AND(FI11&gt;=FS$30,FI11&lt;&gt;"",FK11&gt;=FS$34,FK11&lt;&gt;""),AND(FM11&gt;=FS$30,FM11&lt;&gt;"",FO11&gt;=FS$34,FO11&lt;&gt;""),AND(FP11&gt;=FS$30,FP11&lt;&gt;"",FR11&gt;=FS$34,FR11&lt;&gt;""),AND(GN11&gt;=HA$30,GN11&lt;&gt;"",GP11&gt;=HA$34,GP11&lt;&gt;""),AND(GQ11&gt;=HA$30,GQ11&lt;&gt;"",GS11&gt;=HA$34,GS11&lt;&gt;""),AND(GU11&gt;=HA$30,GU11&lt;&gt;"",GW11&gt;=HA$34,GW11&lt;&gt;""),AND(GX11&gt;=HA$30,GX11&lt;&gt;"",GZ11&gt;=HA$34,GZ11&lt;&gt;""),AND(HV11&gt;=II$30,HV11&lt;&gt;"",HX11&gt;=II$34,HX11&lt;&gt;""),AND(HY11&gt;=II$30,HY11&lt;&gt;"",IA11&gt;=II$34,IA11&lt;&gt;""),AND(IC11&gt;=II$30,IC11&lt;&gt;"",IE11&gt;=II$34,IE11&lt;&gt;""),AND(IF11&gt;=II$30,IF11&lt;&gt;"",IH11&gt;=II$34,IH11&lt;&gt;""),AND(JD11&gt;=JQ$30,JD11&lt;&gt;"",JF11&gt;=JQ$34,JF11&lt;&gt;""),AND(JG11&gt;=JQ$30,JG11&lt;&gt;"",JI11&gt;=JQ$34,JI11&lt;&gt;""),AND(JK11&gt;=JQ$30,JK11&lt;&gt;"",JM11&gt;=JQ$34,JM11&lt;&gt;""),AND(JN11&gt;=JQ$30,JN11&lt;&gt;"",JP11&gt;=JQ$34,JP11&lt;&gt;""),AND(KL11&gt;=KY$30,KL11&lt;&gt;"",KN11&gt;=KY$34,KN11&lt;&gt;""),AND(KO11&gt;=KY$30,KO11&lt;&gt;"",KQ11&gt;=KY$34,KQ11&lt;&gt;""),AND(KS11&gt;=KY$30,KS11&lt;&gt;"",KU11&gt;=KY$34,KU11&lt;&gt;""),AND(KV11&gt;=KY$30,KV11&lt;&gt;"",KX11&gt;=KY$34,KX11&lt;&gt;""),AND(LT11&gt;=MG$30,LT11&lt;&gt;"",LV11&gt;=MG$34,LV11&lt;&gt;""),AND(LW11&gt;=MG$30,LW11&lt;&gt;"",LY11&gt;=MG$34,LY11&lt;&gt;""),AND(MA11&gt;=MG$30,MA11&lt;&gt;"",MC11&gt;=MG$34,MC11&lt;&gt;""),AND(MD11&gt;=MG$30,MD11&lt;&gt;"",MF11&gt;=MG$34,MF11&lt;&gt;""),AND(NB11&gt;=NO$30,NB11&lt;&gt;"",ND11&gt;=NO$34,ND11&lt;&gt;""),AND(NE11&gt;=NO$30,NE11&lt;&gt;"",NG11&gt;=NO$34,NG11&lt;&gt;""),AND(NI11&gt;=NO$30,NI11&lt;&gt;"",NK11&gt;=NO$34,NK11&lt;&gt;""),AND(NL11&gt;=NO$30,NL11&lt;&gt;"",NN11&gt;=NO$34,NN11&lt;&gt;""),AND(OJ11&gt;=OW$30,OJ11&lt;&gt;"",OL11&gt;=OW$34,OL11&lt;&gt;""),AND(OM11&gt;=OW$30,OM11&lt;&gt;"",OO11&gt;=OW$34,OO11&lt;&gt;""),AND(OQ11&gt;=OW$30,OQ11&lt;&gt;"",OS11&gt;=OW$34,OS11&lt;&gt;""),AND(OT11&gt;=OW$30,OT11&lt;&gt;"",OV11&gt;=OW$34,OV11&lt;&gt;""),AND(PR11&gt;=QE$30,PR11&lt;&gt;"",PT11&gt;=QE$34,PT11&lt;&gt;""),AND(PU11&gt;=QE$30,PU11&lt;&gt;"",PW11&gt;=QE$34,PW11&lt;&gt;""),AND(PY11&gt;=QE$30,PY11&lt;&gt;"",QA11&gt;=QE$34,QA11&lt;&gt;""),AND(QB11&gt;=QE$30,QB11&lt;&gt;"",QD11&gt;=QE$34,QD11&lt;&gt;""),AND(QZ11&gt;=RM$30,QZ11&lt;&gt;"",RB11&gt;=RM$34,RB11&lt;&gt;""),AND(RC11&gt;=RM$30,RC11&lt;&gt;"",RE11&gt;=RM$34,RE11&lt;&gt;""),AND(RG11&gt;=RM$30,RG11&lt;&gt;"",RI11&gt;=RM$34,RI11&lt;&gt;""),AND(RJ11&gt;=RM$30,RJ11&lt;&gt;"",RL11&gt;=RM$34,RL11&lt;&gt;""),AND(SH11&gt;=SU$30,SH11&lt;&gt;"",SJ11&gt;=SU$34,SJ11&lt;&gt;""),AND(SK11&gt;=SU$30,SK11&lt;&gt;"",SM11&gt;=SU$34,SM11&lt;&gt;""),AND(SO11&gt;=SU$30,SO11&lt;&gt;"",SQ11&gt;=SU$34,SQ11&lt;&gt;""),AND(SR11&gt;=SU$30,SR11&lt;&gt;"",ST11&gt;=SU$34,ST11&lt;&gt;"")),"Excellence",IF(K11="P","Worlds Team",IF(H11="P","National Team","")))))</f>
        <v/>
      </c>
      <c r="K11" s="3" t="str">
        <f>IF(OR(AND(AO11&gt;=AY$29,AO11&lt;&gt;"",AQ11&gt;=AY$33,AQ11&lt;&gt;"",AN11=""),AND(AR11&gt;=AY$29,AR11&lt;&gt;"",AT11&gt;=AY$33,AT11&lt;&gt;"",AN11=""),AND(AV11&gt;=AY$29,AV11&lt;&gt;"",AX11&gt;=AY$33,AX11&lt;&gt;"",AN11=""),AND(BP11&gt;=BZ$29,BP11&lt;&gt;"",BR11&gt;=BZ$33,BR11&lt;&gt;"",BO11=""),AND(BS11&gt;=BZ$29,BS11&lt;&gt;"",BU11&gt;=BZ$33,BU11&lt;&gt;"",BO11=""),AND(BW11&gt;=BZ$29,BW11&lt;&gt;"",BY11&gt;=BZ$33,BY11&lt;&gt;"",BO11=""),AND(CQ11&gt;=DA$29,CQ11&lt;&gt;"",CS11&gt;=DA$33,CS11&lt;&gt;"",CP11=""),AND(CT11&gt;=DA$29,CT11&lt;&gt;"",CV11&gt;=DA$33,CV11&lt;&gt;"",CP11=""),AND(CX11&gt;=DA$29,CX11&lt;&gt;"",CZ11&gt;=DA$33,CZ11&lt;&gt;"",CP11=""),AND(DX11&gt;=EK$29,DX11&lt;&gt;"",DZ11&gt;=EK$33,DZ11&lt;&gt;""),AND(EA11&gt;=EK$29,EA11&lt;&gt;"",EC11&gt;=EK$33,EC11&lt;&gt;""),AND(EE11&gt;=EK$29,EE11&lt;&gt;"",EG11&gt;=EK$33,EG11&lt;&gt;""),AND(EH11&gt;=EK$29,EH11&lt;&gt;"",EJ11&gt;=EK$33,EJ11&lt;&gt;""),AND(FF11&gt;=FS$29,FF11&lt;&gt;"",FH11&gt;=FS$33,FH11&lt;&gt;""),AND(FI11&gt;=FS$29,FI11&lt;&gt;"",FK11&gt;=FS$33,FK11&lt;&gt;""),AND(FM11&gt;=FS$29,FM11&lt;&gt;"",FO11&gt;=FS$33,FO11&lt;&gt;""),AND(FP11&gt;=FS$29,FP11&lt;&gt;"",FR11&gt;=FS$33,FR11&lt;&gt;""),AND(GN11&gt;=HA$29,GN11&lt;&gt;"",GP11&gt;=HA$33,GP11&lt;&gt;""),AND(GQ11&gt;=HA$29,GQ11&lt;&gt;"",GS11&gt;=HA$33,GS11&lt;&gt;""),AND(GU11&gt;=HA$29,GU11&lt;&gt;"",GW11&gt;=HA$33,GW11&lt;&gt;""),AND(GX11&gt;=HA$29,GX11&lt;&gt;"",GZ11&gt;=HA$33,GZ11&lt;&gt;""),AND(HV11&gt;=II$29,HV11&lt;&gt;"",HX11&gt;=II$33,HX11&lt;&gt;""),AND(HY11&gt;=II$29,HY11&lt;&gt;"",IA11&gt;=II$33,IA11&lt;&gt;""),AND(IC11&gt;=II$29,IC11&lt;&gt;"",IE11&gt;=II$33,IE11&lt;&gt;""),AND(IF11&gt;=II$29,IF11&lt;&gt;"",IH11&gt;=II$33,IH11&lt;&gt;""),AND(JD11&gt;=JQ$29,JD11&lt;&gt;"",JF11&gt;=JQ$33,JF11&lt;&gt;""),AND(JG11&gt;=JQ$29,JG11&lt;&gt;"",JI11&gt;=JQ$33,JI11&lt;&gt;""),AND(JK11&gt;=JQ$29,JK11&lt;&gt;"",JM11&gt;=JQ$33,JM11&lt;&gt;""),AND(JN11&gt;=JQ$29,JN11&lt;&gt;"",JP11&gt;=JQ$33,JP11&lt;&gt;""),AND(KL11&gt;=KY$29,KL11&lt;&gt;"",KN11&gt;=KY$33,KN11&lt;&gt;""),AND(KO11&gt;=KY$29,KO11&lt;&gt;"",KQ11&gt;=KY$33,KQ11&lt;&gt;""),AND(KS11&gt;=KY$29,KS11&lt;&gt;"",KU11&gt;=KY$33,KU11&lt;&gt;""),AND(KV11&gt;=KY$29,KV11&lt;&gt;"",KX11&gt;=KY$33,KX11&lt;&gt;""),AND(LT11&gt;=MG$29,LT11&lt;&gt;"",LV11&gt;=MG$33,LV11&lt;&gt;""),AND(LW11&gt;=MG$29,LW11&lt;&gt;"",LY11&gt;=MG$33,LY11&lt;&gt;""),AND(MA11&gt;=MG$29,MA11&lt;&gt;"",MC11&gt;=MG$33,MC11&lt;&gt;""),AND(MD11&gt;=MG$29,MD11&lt;&gt;"",MF11&gt;=MG$33,MF11&lt;&gt;""),AND(NB11&gt;=NO$29,NB11&lt;&gt;"",ND11&gt;=NO$33,ND11&lt;&gt;""),AND(NE11&gt;=NO$29,NE11&lt;&gt;"",NG11&gt;=NO$33,NG11&lt;&gt;""),AND(NI11&gt;=NO$29,NI11&lt;&gt;"",NK11&gt;=NO$33,NK11&lt;&gt;""),AND(NL11&gt;=NO$29,NL11&lt;&gt;"",NN11&gt;=NO$33,NN11&lt;&gt;""),AND(OJ11&gt;=OW$29,OJ11&lt;&gt;"",OL11&gt;=OW$33,OL11&lt;&gt;""),AND(OM11&gt;=OW$29,OM11&lt;&gt;"",OO11&gt;=OW$33,OO11&lt;&gt;""),AND(OQ11&gt;=OW$29,OQ11&lt;&gt;"",OS11&gt;=OW$33,OS11&lt;&gt;""),AND(OT11&gt;=OW$29,OT11&lt;&gt;"",OV11&gt;=OW$33,OV11&lt;&gt;""),AND(PR11&gt;=QE$29,PR11&lt;&gt;"",PT11&gt;=QE$33,PT11&lt;&gt;""),AND(PU11&gt;=QE$29,PU11&lt;&gt;"",PW11&gt;=QE$33,PW11&lt;&gt;""),AND(PY11&gt;=QE$29,PY11&lt;&gt;"",QA11&gt;=QE$33,QA11&lt;&gt;""),AND(QB11&gt;=QE$29,QB11&lt;&gt;"",QD11&gt;=QE$33,QD11&lt;&gt;""),AND(QZ11&gt;=RM$29,QZ11&lt;&gt;"",RB11&gt;=RM$33,RB11&lt;&gt;""),AND(RC11&gt;=RM$29,RC11&lt;&gt;"",RE11&gt;=RM$33,RE11&lt;&gt;""),AND(RG11&gt;=RM$29,RG11&lt;&gt;"",RI11&gt;=RM$33,RI11&lt;&gt;""),AND(RJ11&gt;=RM$29,RJ11&lt;&gt;"",RL11&gt;=RM$33,RL11&lt;&gt;""),AND(SH11&gt;=SU$29,SH11&lt;&gt;"",SJ11&gt;=SU$33,SJ11&lt;&gt;""),AND(SK11&gt;=SU$29,SK11&lt;&gt;"",SM11&gt;=SU$33,SM11&lt;&gt;""),AND(SO11&gt;=SU$29,SO11&lt;&gt;"",SQ11&gt;=SU$33,SQ11&lt;&gt;""),AND(SR11&gt;=SU$29,SR11&lt;&gt;"",ST11&gt;=SU$33,ST11&lt;&gt;"")),"P","")</f>
        <v/>
      </c>
      <c r="L11" s="8">
        <f>IF(COUNT(AQ11,AT11,BR11,BU11,CS11,CV11)&gt;0,LARGE((AQ11,AT11,BR11,BU11,CS11,CV11),1),0)</f>
        <v>50.97</v>
      </c>
      <c r="M11" s="8" t="str">
        <f>IF(L11="","",IF(OR(L11=CS11,L11=CV11),$CA$1,IF(OR(L11=BR11,L11=BU11),$AZ$1,IF(OR(L11=AQ11,L11=AT11),$Y$1,""))))</f>
        <v>2025 Elite Canada</v>
      </c>
      <c r="N11" s="8">
        <f>IF(COUNT(AQ11,AT11,BR11,BU11,CS11,CV11)&gt;1,LARGE((AQ11,AT11,BR11,BU11,CS11,CV11),2),0)</f>
        <v>48.97</v>
      </c>
      <c r="O11" s="8" t="str">
        <f>IF(N11="","",IF(OR(N11=CS11,N11=CV11),$CA$1,IF(OR(N11=BR11,N11=BU11),$AZ$1,IF(OR(N11=AQ11,N11=AT11),$Y$1,""))))</f>
        <v>2025 3rd Domestic Trial</v>
      </c>
      <c r="P11" s="8">
        <f>IF(COUNT(AQ11,AT11,BR11,BU11,CS11,CV11)&gt;2,MAX(AX11,BY11,CZ11,LARGE((AQ11,AT11,BR11,BU11,CS11,CV11),3)),IF(MAX(AX11,BY11,CZ11)&gt;0,MAX(AX11,BY11,CZ11),0))</f>
        <v>53.91</v>
      </c>
      <c r="Q11" s="8" t="str">
        <f>IF(P11="","",IF(P11=CZ11,$CA$1,IF(P11=BY11,$AZ$1,IF(P11=AX11,$Y$1,IF(OR(P11=CS11,P11=CV11,P11=CZ11),$CA$1,IF(OR(P11=BR11,P11=BU11,P11=BY11),$AZ$1,IF(OR(P11=AQ11,P11=AT11,P11=AX11),$Y$1,"")))))))</f>
        <v>2025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14.9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2025 Elite Canada</v>
      </c>
      <c r="T11" s="8">
        <f>IF(MAX(IF(AO11&gt;=$AY$28,AP11,0),IF(AR11&gt;=$AY$28,AS11,0),IF(AV11&gt;=$AY$28,AW11,0),IF(BP11&gt;=$BZ$28,BQ11,0),IF(BS11&gt;=$BZ$28,BT11,0),IF(BW11&gt;=$BZ$28,BX11,0),IF(CQ11&gt;=$DA$28,CR11,0),IF(CT11&gt;=$DA$28,CU11,0),IF(CX11&gt;=$DA$28,CY11,0),IF(DX11&gt;=$EK$28,DY11,0),IF(EA11&gt;=$EK$28,EB11,0),IF(EE11&gt;=$EK$28,EF11,0),IF(EH11&gt;=$EK$28,EI11,0),IF(FF11&gt;=$FS$28,FG11,0),IF(FI11&gt;=$FS$28,FJ11,0),IF(FM11&gt;=$FS$28,FN11,0),IF(FP11&gt;=$FS$28,FQ11,0),IF(GN11&gt;=$HA$28,GO11,0),IF(GQ11&gt;=$HA$28,GR11,0),IF(GU11&gt;=$HA$28,GV11,0),IF(GX11&gt;=$HA$28,GY11,0),IF(HV11&gt;=$II$28,HW11,0),IF(HY11&gt;=$II$28,HZ11,0),IF(IC11&gt;=$II$28,ID11,0),IF(IF11&gt;=$II$28,IG11,0),IF(JD11&gt;=$JQ$28,JE11,0),IF(JG11&gt;=$JQ$28,JH11,0),IF(JK11&gt;=$JQ$28,JL11,0),IF(JN11&gt;=$JQ$28,JO11,0),IF(KL11&gt;=$KY$28,KM11,0),IF(KO11&gt;=$KY$28,KP11,0),IF(KS11&gt;=$KY$28,KT11,0),IF(KV11&gt;=$KY$28,KW11,0),IF(LT11&gt;=$MG$28,LU11,0),IF(LW11&gt;=$MG$28,LX11,0),IF(MA11&gt;=$MG$28,MB11,0),IF(MD11&gt;=$MG$28,ME11,0),IF(NB11&gt;=$NO$28,NC11,0),IF(NE11&gt;=$NO$28,NF11,0),IF(NI11&gt;=$NO$28,NJ11,0),IF(NL11&gt;=$NO$28,NM11,0),IF(OJ11&gt;=$OW$28,OK11,0),IF(OM11&gt;=$OW$28,ON11,0),IF(OQ11&gt;=$OW$28,OR11,0),IF(OT11&gt;=$OW$28,OU11,0),IF(PR11&gt;=$QE$28,PS11,0),IF(PU11&gt;=$QE$28,PV11,0),IF(PY11&gt;=$QE$28,PZ11,0),IF(QB11&gt;=$QE$28,QC11,0),IF(QZ11&gt;=$RM$28,RA11,0),IF(RC11&gt;=$RM$28,RD11,0),IF(RG11&gt;=$RM$28,RH11,0),IF(RJ11&gt;=$RM$28,RK11,0),IF(SH11&gt;=$SU$28,SI11,0),IF(SK11&gt;=$SU$28,SL11,0),IF(SO11&gt;=$SU$28,SP11,0),IF(SR11&gt;=$SU$28,SS11,0))&gt;0,MAX(IF(AO11&gt;=$AY$28,AP11,0),IF(AR11&gt;=$AY$28,AS11,0),IF(AV11&gt;=$AY$28,AW11,0),IF(BP11&gt;=$BZ$28,BQ11,0),IF(BS11&gt;=$BZ$28,BT11,0),IF(BW11&gt;=$BZ$28,BX11,0),IF(CQ11&gt;=$DA$28,CR11,0),IF(CT11&gt;=$DA$28,CU11,0),IF(CX11&gt;=$DA$28,CY11,0),IF(DX11&gt;=$EK$28,DY11,0),IF(EA11&gt;=$EK$28,EB11,0),IF(EE11&gt;=$EK$28,EF11,0),IF(EH11&gt;=$EK$28,EI11,0),IF(FF11&gt;=$FS$28,FG11,0),IF(FI11&gt;=$FS$28,FJ11,0),IF(FM11&gt;=$FS$28,FN11,0),IF(FP11&gt;=$FS$28,FQ11,0),IF(GN11&gt;=$HA$28,GO11,0),IF(GQ11&gt;=$HA$28,GR11,0),IF(GU11&gt;=$HA$28,GV11,0),IF(GX11&gt;=$HA$28,GY11,0),IF(HV11&gt;=$II$28,HW11,0),IF(HY11&gt;=$II$28,HZ11,0),IF(IC11&gt;=$II$28,ID11,0),IF(IF11&gt;=$II$28,IG11,0),IF(JD11&gt;=$JQ$28,JE11,0),IF(JG11&gt;=$JQ$28,JH11,0),IF(JK11&gt;=$JQ$28,JL11,0),IF(JN11&gt;=$JQ$28,JO11,0),IF(KL11&gt;=$KY$28,KM11,0),IF(KO11&gt;=$KY$28,KP11,0),IF(KS11&gt;=$KY$28,KT11,0),IF(KV11&gt;=$KY$28,KW11,0),IF(LT11&gt;=$MG$28,LU11,0),IF(LW11&gt;=$MG$28,LX11,0),IF(MA11&gt;=$MG$28,MB11,0),IF(MD11&gt;=$MG$28,ME11,0),IF(NB11&gt;=$NO$28,NC11,0),IF(NE11&gt;=$NO$28,NF11,0),IF(NI11&gt;=$NO$28,NJ11,0),IF(NL11&gt;=$NO$28,NM11,0),IF(OJ11&gt;=$OW$28,OK11,0),IF(OM11&gt;=$OW$28,ON11,0),IF(OQ11&gt;=$OW$28,OR11,0),IF(OT11&gt;=$OW$28,OU11,0),IF(PR11&gt;=$QE$28,PS11,0),IF(PU11&gt;=$QE$28,PV11,0),IF(PY11&gt;=$QE$28,PZ11,0),IF(QB11&gt;=$QE$28,QC11,0),IF(QZ11&gt;=$RM$28,RA11,0),IF(RC11&gt;=$RM$28,RD11,0),IF(RG11&gt;=$RM$28,RH11,0),IF(RJ11&gt;=$RM$28,RK11,0),IF(SH11&gt;=$SU$28,SI11,0),IF(SK11&gt;=$SU$28,SL11,0),IF(SO11&gt;=$SU$28,SP11,0),IF(SR11&gt;=$SU$28,SS11,0)),0)</f>
        <v>16.41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2025 Elite Canada</v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P11="",0,P11)=SM11,$RN$1,IF(V11+IF(P11="",0,P11)=RE11,$QF$1,IF(V11+IF(P11="",0,P11)=PW11,$OX$1,IF(V11+IF(P11="",0,P11)=OO11,$NP$1,IF(V11+IF(P11="",0,P11)=NG11,$MH$1,IF(V11+IF(P11="",0,P11)=LY11,$KZ$1,IF(V11+IF(P11="",0,P11)=KQ11,$JR$1,IF(V11+IF(P11="",0,P11)=JI11,$IJ$1,IF(V11+IF(P11="",0,P11)=IA11,$HB$1,IF(V11+IF(P11="",0,P11)=GS11,$FT$1,IF(V11+IF(P11="",0,P11)=FK11,$EL$1,IF(V11+IF(P11="",0,P11)=EC11,$DD$1,IF(V11+IF(P11="",0,P11)=SJ11,$RN$1,IF(V11+IF(P11="",0,P11)=RB11,$QF$1,IF(V11+IF(P11="",0,P11)=PT11,$OX$1,IF(V11+IF(P11="",0,P11)=OL11,$NP$1,IF(V11+IF(P11="",0,P11)=ND11,$MH$1,IF(V11+IF(P11="",0,P11)=LV11,$KZ$1,IF(V11+IF(P11="",0,P11)=KN11,$JR$1,IF(V11+IF(P11="",0,P11)=JF11,$IJ$1,IF(V11+IF(P11="",0,P11)=HX11,$HB$1,IF(V11+IF(P11="",0,P11)=GP11,$FT$1,IF(V11+IF(P11="",0,P11)=FH11,$EL$1,IF(V11+IF(P11="",0,P11)=DZ11,$DD$1,IF(V11+IF(N11="",0,N11)=SM11,$RN$1,IF(V11+IF(N11="",0,N11)=RE11,$QF$1,IF(V11+IF(N11="",0,N11)=PW11,$OX$1,IF(V11+IF(N11="",0,N11)=OO11,$NP$1,IF(V11+IF(N11="",0,N11)=NG11,$MH$1,IF(V11+IF(N11="",0,N11)=LY11,$KZ$1,IF(V11+IF(N11="",0,N11)=KQ11,$JR$1,IF(V11+IF(N11="",0,N11)=JI11,$IJ$1,IF(V11+IF(N11="",0,N11)=IA11,$HB$1,IF(V11+IF(N11="",0,N11)=GS11,$FT$1,IF(V11+IF(N11="",0,N11)=FK11,$EL$1,IF(V11+IF(N11="",0,N11)=EC11,$DD$1,IF(V11+IF(N11="",0,N11)=SJ11,$RN$1,IF(V11+IF(N11="",0,N11)=RB11,$QF$1,IF(V11+IF(N11="",0,N11)=PT11,$OX$1,IF(V11+IF(N11="",0,N11)=OL11,$NP$1,IF(V11+IF(N11="",0,N11)=ND11,$MH$1,IF(V11+IF(N11="",0,N11)=LV11,$KZ$1,IF(V11+IF(N11="",0,N11)=KN11,$JR$1,IF(V11+IF(N11="",0,N11)=JF11,$IJ$1,IF(V11+IF(N11="",0,N11)=HX11,$HB$1,IF(V11+IF(N11="",0,N11)=GP11,$FT$1,IF(V11+IF(N11="",0,N11)=FH11,$EL$1,IF(V11+IF(N11="",0,N11)=DZ11,$DD$1))))))))))))))))))))))))))))))))))))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22">
        <v>11.3</v>
      </c>
      <c r="Z11" s="22">
        <v>9.5</v>
      </c>
      <c r="AA11" s="22">
        <v>14.5</v>
      </c>
      <c r="AB11" s="22">
        <v>15.67</v>
      </c>
      <c r="AC11" s="22">
        <v>0</v>
      </c>
      <c r="AD11" s="22">
        <v>8.3000000000000007</v>
      </c>
      <c r="AE11" s="22">
        <v>6.2</v>
      </c>
      <c r="AF11" s="22">
        <v>10.4</v>
      </c>
      <c r="AG11" s="22">
        <v>11.31</v>
      </c>
      <c r="AH11" s="22">
        <v>0</v>
      </c>
      <c r="AI11" s="22">
        <v>12.9</v>
      </c>
      <c r="AJ11" s="22">
        <v>9.6999999999999993</v>
      </c>
      <c r="AK11" s="22">
        <v>14.9</v>
      </c>
      <c r="AL11" s="22">
        <v>16.41</v>
      </c>
      <c r="AM11" s="22">
        <v>0</v>
      </c>
      <c r="AN11" s="27"/>
      <c r="AO11" s="38">
        <f>IF(AA11&gt;0,AA11,"")</f>
        <v>14.5</v>
      </c>
      <c r="AP11" s="38">
        <f>IF(AB11&gt;0,AB11,"")</f>
        <v>15.67</v>
      </c>
      <c r="AQ11" s="40">
        <f>IF(SUM(Y11:AB11)-AC11&gt;0,SUM(Y11:AB11)-AC11,"")</f>
        <v>50.97</v>
      </c>
      <c r="AR11" s="40">
        <f>IF(AF11&gt;0,AF11,"")</f>
        <v>10.4</v>
      </c>
      <c r="AS11" s="40">
        <f>IF(AG11&gt;0,AG11,"")</f>
        <v>11.31</v>
      </c>
      <c r="AT11" s="40">
        <f>IF(SUM(AD11:AG11)-AH11&gt;0,SUM(AD11:AG11)-AH11,"")</f>
        <v>36.21</v>
      </c>
      <c r="AU11" s="40">
        <f>IF(AQ11="","",MAX(AQ11,AT11))</f>
        <v>50.97</v>
      </c>
      <c r="AV11" s="40">
        <f>IF(AK11&gt;0,AK11,"")</f>
        <v>14.9</v>
      </c>
      <c r="AW11" s="40">
        <f>IF(AL11&gt;0,AL11,"")</f>
        <v>16.41</v>
      </c>
      <c r="AX11" s="40">
        <f>IF(SUM(AI11:AL11)-AM11&gt;0,SUM(AI11:AL11)-AM11,"")</f>
        <v>53.91</v>
      </c>
      <c r="AY11" s="40">
        <f>IF(SUM(AU11,AX11)&gt;0,SUM(AU11,AX11),"")</f>
        <v>104.88</v>
      </c>
      <c r="AZ11" s="26">
        <v>2.6</v>
      </c>
      <c r="BA11" s="26">
        <v>1.8</v>
      </c>
      <c r="BB11" s="26">
        <v>3.3</v>
      </c>
      <c r="BC11" s="26">
        <v>3.4</v>
      </c>
      <c r="BD11" s="26">
        <v>0</v>
      </c>
      <c r="BE11" s="26">
        <v>7.9</v>
      </c>
      <c r="BF11" s="26">
        <v>6.5</v>
      </c>
      <c r="BG11" s="26">
        <v>10.6</v>
      </c>
      <c r="BH11" s="26">
        <v>11.15</v>
      </c>
      <c r="BI11" s="26">
        <v>0</v>
      </c>
      <c r="BJ11" s="26"/>
      <c r="BK11" s="26"/>
      <c r="BL11" s="26"/>
      <c r="BM11" s="26"/>
      <c r="BN11" s="26"/>
      <c r="BO11" s="28"/>
      <c r="BP11" s="39">
        <f>IF(BB11&gt;0,BB11,"")</f>
        <v>3.3</v>
      </c>
      <c r="BQ11" s="39">
        <f>IF(BC11&gt;0,BC11,"")</f>
        <v>3.4</v>
      </c>
      <c r="BR11" s="11">
        <f>IF(SUM(AZ11:BC11)-BD11&gt;0,SUM(AZ11:BC11)-BD11,"")</f>
        <v>11.1</v>
      </c>
      <c r="BS11" s="11">
        <f>IF(BG11&gt;0,BG11,"")</f>
        <v>10.6</v>
      </c>
      <c r="BT11" s="11">
        <f>IF(BH11&gt;0,BH11,"")</f>
        <v>11.15</v>
      </c>
      <c r="BU11" s="11">
        <f>IF(SUM(BE11:BH11)-BI11&gt;0,SUM(BE11:BH11)-BI11,"")</f>
        <v>36.15</v>
      </c>
      <c r="BV11" s="11">
        <f>IF(BR11="","",MAX(BR11,BU11))</f>
        <v>36.15</v>
      </c>
      <c r="BW11" s="11" t="str">
        <f>IF(BL11&gt;0,BL11,"")</f>
        <v/>
      </c>
      <c r="BX11" s="11" t="str">
        <f>IF(BM11&gt;0,BM11,"")</f>
        <v/>
      </c>
      <c r="BY11" s="11" t="str">
        <f>IF(SUM(BJ11:BM11)-BN11&gt;0,SUM(BJ11:BM11)-BN11,"")</f>
        <v/>
      </c>
      <c r="BZ11" s="11">
        <f>IF(SUM(BV11,BY11)&gt;0,SUM(BV11,BY11),"")</f>
        <v>36.15</v>
      </c>
      <c r="CA11" s="22">
        <v>11.4</v>
      </c>
      <c r="CB11" s="22">
        <v>8.8000000000000007</v>
      </c>
      <c r="CC11" s="22">
        <v>13.4</v>
      </c>
      <c r="CD11" s="22">
        <v>16.47</v>
      </c>
      <c r="CE11" s="22">
        <v>1.1000000000000001</v>
      </c>
      <c r="CF11" s="22">
        <v>2.2000000000000002</v>
      </c>
      <c r="CG11" s="22">
        <v>1.7</v>
      </c>
      <c r="CH11" s="22">
        <v>4</v>
      </c>
      <c r="CI11" s="22">
        <v>3.57</v>
      </c>
      <c r="CJ11" s="22">
        <v>0.2</v>
      </c>
      <c r="CK11" s="22">
        <v>9.9</v>
      </c>
      <c r="CL11" s="22">
        <v>7.9</v>
      </c>
      <c r="CM11" s="22">
        <v>11.9</v>
      </c>
      <c r="CN11" s="22">
        <v>15.03</v>
      </c>
      <c r="CO11" s="22">
        <v>0</v>
      </c>
      <c r="CP11" s="27"/>
      <c r="CQ11" s="38">
        <f>IF(CC11&gt;0,CC11,"")</f>
        <v>13.4</v>
      </c>
      <c r="CR11" s="38">
        <f>IF(CD11&gt;0,CD11,"")</f>
        <v>16.47</v>
      </c>
      <c r="CS11" s="40">
        <f>IF(SUM(CA11:CD11)-CE11&gt;0,SUM(CA11:CD11)-CE11,"")</f>
        <v>48.97</v>
      </c>
      <c r="CT11" s="40">
        <f>IF(CH11&gt;0,CH11,"")</f>
        <v>4</v>
      </c>
      <c r="CU11" s="40">
        <f>IF(CI11&gt;0,CI11,"")</f>
        <v>3.57</v>
      </c>
      <c r="CV11" s="40">
        <f>IF(SUM(CF11:CI11)-CJ11&gt;0,SUM(CF11:CI11)-CJ11,"")</f>
        <v>11.270000000000001</v>
      </c>
      <c r="CW11" s="40">
        <f>IF(CS11="","",MAX(CS11,CV11))</f>
        <v>48.97</v>
      </c>
      <c r="CX11" s="40">
        <f>IF(CM11&gt;0,CM11,"")</f>
        <v>11.9</v>
      </c>
      <c r="CY11" s="40">
        <f>IF(CN11&gt;0,CN11,"")</f>
        <v>15.03</v>
      </c>
      <c r="CZ11" s="40">
        <f>IF(SUM(CK11:CN11)-CO11&gt;0,SUM(CK11:CN11)-CO11,"")</f>
        <v>44.730000000000004</v>
      </c>
      <c r="DA11" s="40">
        <f>IF(SUM(CW11,CZ11)&gt;0,SUM(CW11,CZ11),"")</f>
        <v>93.7</v>
      </c>
      <c r="DB11" s="50" t="str">
        <f>IF(MAX(DZ11,EC11,FH11,FK11,GP11,GS11,HX11,IA11,JF11,JI11,KN11,KQ11,LV11,LY11,ND11,NG11,OL11,OO11,PT11,PW11,RB11,RE11,SJ11,SM11)-MIN(IF(N11="",0,N11),IF(P11="",0,P11))&gt;0.001,MAX(DZ11,EC11,FH11,FK11,GP11,GS11,HX11,IA11,JF11,JI11,KN11,KQ11,LV11,LY11,ND11,NG11,OL11,OO11,PT11,PW11,RB11,RE11,SJ11,SM11)-MIN(IF(N11="",0,N11),IF(P11="",0,P11)),"")</f>
        <v/>
      </c>
      <c r="DC11" s="50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2">
        <f>IF($CP11="P",CA11,(CA11+AZ11)/2)</f>
        <v>7</v>
      </c>
      <c r="SW11" s="22">
        <f>IF($CP11="P",CB11,(CB11+BA11)/2)</f>
        <v>5.3000000000000007</v>
      </c>
      <c r="SX11" s="22">
        <f>IF($CP11="P",CC11,(CC11+BB11)/2)</f>
        <v>8.35</v>
      </c>
      <c r="SY11" s="22">
        <f>IF($CP11="P",CD11,(CD11+BC11)/2)</f>
        <v>9.9349999999999987</v>
      </c>
      <c r="SZ11" s="22">
        <f>IF($CP11="P",CE11,(CE11+BD11)/2)</f>
        <v>0.55000000000000004</v>
      </c>
      <c r="TA11" s="22">
        <f>IF($CP11="P",CF11,(CF11+BE11)/2)</f>
        <v>5.0500000000000007</v>
      </c>
      <c r="TB11" s="22">
        <f>IF($CP11="P",CG11,(CG11+BF11)/2)</f>
        <v>4.0999999999999996</v>
      </c>
      <c r="TC11" s="22">
        <f>IF($CP11="P",CH11,(CH11+BG11)/2)</f>
        <v>7.3</v>
      </c>
      <c r="TD11" s="22">
        <f>IF($CP11="P",CI11,(CI11+BH11)/2)</f>
        <v>7.36</v>
      </c>
      <c r="TE11" s="22">
        <f>IF($CP11="P",CJ11,(CJ11+BI11)/2)</f>
        <v>0.1</v>
      </c>
      <c r="TF11" s="22">
        <f>IF($CP11="P",CK11,(CK11+BJ11)/2)</f>
        <v>4.95</v>
      </c>
      <c r="TG11" s="22">
        <f>IF($CP11="P",CL11,(CL11+BK11)/2)</f>
        <v>3.95</v>
      </c>
      <c r="TH11" s="22">
        <f>IF($CP11="P",CM11,(CM11+BL11)/2)</f>
        <v>5.95</v>
      </c>
      <c r="TI11" s="22">
        <f>IF($CP11="P",CN11,(CN11+BM11)/2)</f>
        <v>7.5149999999999997</v>
      </c>
      <c r="TJ11" s="22">
        <f>IF($CP11="P",CO11,(CO11+BN11)/2)</f>
        <v>0</v>
      </c>
      <c r="TK11" s="27" t="s">
        <v>46</v>
      </c>
      <c r="TL11" s="40">
        <f>IF(SX11&gt;0,SX11,"")</f>
        <v>8.35</v>
      </c>
      <c r="TM11" s="40">
        <f>IF(SY11&gt;0,SY11,"")</f>
        <v>9.9349999999999987</v>
      </c>
      <c r="TN11" s="40">
        <f>IF(SUM(SV11:SY11)-SZ11&gt;0,SUM(SV11:SY11)-SZ11,"")</f>
        <v>30.034999999999997</v>
      </c>
      <c r="TO11" s="40">
        <f>IF(TC11&gt;0,TC11,"")</f>
        <v>7.3</v>
      </c>
      <c r="TP11" s="40">
        <f>IF(TD11&gt;0,TD11,"")</f>
        <v>7.36</v>
      </c>
      <c r="TQ11" s="40">
        <f>IF(SUM(TA11:TD11)-TE11&gt;0,SUM(TA11:TD11)-TE11,"")</f>
        <v>23.709999999999997</v>
      </c>
      <c r="TR11" s="40">
        <f>IF(MAX(TN11,TQ11)&gt;0,MAX(TN11,TQ11),"")</f>
        <v>30.034999999999997</v>
      </c>
      <c r="TS11" s="40">
        <f>IF(TH11&gt;0,TH11,"")</f>
        <v>5.95</v>
      </c>
      <c r="TT11" s="40">
        <f>IF(TI11&gt;0,TI11,"")</f>
        <v>7.5149999999999997</v>
      </c>
      <c r="TU11" s="40">
        <f>IF(SUM(TF11:TI11)-TJ11&gt;0,SUM(TF11:TI11)-TJ11,"")</f>
        <v>22.365000000000002</v>
      </c>
      <c r="TV11" s="40">
        <f>IF(SUM(TR11,TU11)&gt;0,SUM(TR11,TU11),"")</f>
        <v>52.4</v>
      </c>
    </row>
    <row r="12" spans="1:542" x14ac:dyDescent="0.2">
      <c r="A12" s="4" t="str" cm="1">
        <f t="array" ref="A12">IF(AND(J12&lt;&gt;"",J12&lt;&gt;"No DD"),SUMPRODUCT((J$4:J$26&lt;&gt;"")*(J$4:J$26&lt;&gt;"No DD")*(F$4:F$26&gt;F12))+1,IF(J12="No DD",SUMPRODUCT((J$4:J$26="No DD")*(F$4:F$26&gt;F12))+1+SUMPRODUCT((J$4:J$26&lt;&gt;"")*(J$4:J$26&lt;&gt;"No DD")),""))</f>
        <v/>
      </c>
      <c r="B12" s="4" t="str" cm="1">
        <f t="array" ref="B12">IF(AND(J12&lt;&gt;"",J12&lt;&gt;"No DD",G12=""),SUMPRODUCT((J$4:J$26&lt;&gt;"")*(J$4:J$26&lt;&gt;"No DD")*(G$4:G$26="")*(F$4:F$26&gt;F12))+1,IF(J12="No DD",SUMPRODUCT((J$4:J$26="No DD")*(F$4:F$26&gt;F12)*(G$4:G$26=""))+1+SUMPRODUCT((J$4:J$26&lt;&gt;"")*(G$4:G$26="")*(J$4:J$26&lt;&gt;"No DD")),""))</f>
        <v/>
      </c>
      <c r="C12" s="5" t="s">
        <v>114</v>
      </c>
      <c r="D12" s="4" t="s">
        <v>5</v>
      </c>
      <c r="E12" s="4">
        <v>2006</v>
      </c>
      <c r="F12" s="9">
        <f>SUM(L12:V12)+SUM(L12:T12)*0.0000001+SUM(L12)*0.0000000000001</f>
        <v>181.99001819900516</v>
      </c>
      <c r="G12" s="64"/>
      <c r="H12" s="3" t="str">
        <f>IF(OR(AND(AO12&gt;=AY$28,AO12&lt;&gt;"",AQ12&gt;=AY$32,AQ12&lt;&gt;"",AN12=""),AND(AR12&gt;=AY$28,AR12&lt;&gt;"",AT12&gt;=AY$32,AT12&lt;&gt;"",AN12=""),AND(AV12&gt;=AY$28,AV12&lt;&gt;"",AX12&gt;=AY$32,AX12&lt;&gt;"",AN12=""),AND(BP12&gt;=BZ$28,BP12&lt;&gt;"",BR12&gt;=BZ$32,BR12&lt;&gt;"",BO12=""),AND(BS12&gt;=BZ$28,BS12&lt;&gt;"",BU12&gt;=BZ$32,BU12&lt;&gt;"",BO12=""),AND(BW12&gt;=BZ$28,BW12&lt;&gt;"",BY12&gt;=BZ$32,BY12&lt;&gt;"",BO12=""),AND(CQ12&gt;=DA$28,CQ12&lt;&gt;"",CS12&gt;=DA$32,CS12&lt;&gt;"",CP12=""),AND(CT12&gt;=DA$28,CT12&lt;&gt;"",CV12&gt;=DA$32,CV12&lt;&gt;"",CP12=""),AND(CX12&gt;=DA$28,CX12&lt;&gt;"",CZ12&gt;=DA$32,CZ12&lt;&gt;"",CP12=""),AND(DX12&gt;=EK$28,DX12&lt;&gt;"",DZ12&gt;=EK$32,DZ12&lt;&gt;""),AND(EA12&gt;=EK$28,EA12&lt;&gt;"",EC12&gt;=EK$32,EC12&lt;&gt;""),AND(EE12&gt;=EK$28,EE12&lt;&gt;"",EG12&gt;=EK$32,EG12&lt;&gt;""),AND(EH12&gt;=EK$28,EH12&lt;&gt;"",EJ12&gt;=EK$32,EJ12&lt;&gt;""),AND(FF12&gt;=FS$28,FF12&lt;&gt;"",FH12&gt;=FS$32,FH12&lt;&gt;""),AND(FI12&gt;=FS$28,FI12&lt;&gt;"",FK12&gt;=FS$32,FK12&lt;&gt;""),AND(FM12&gt;=FS$28,FM12&lt;&gt;"",FO12&gt;=FS$32,FO12&lt;&gt;""),AND(FP12&gt;=FS$28,FP12&lt;&gt;"",FR12&gt;=FS$32,FR12&lt;&gt;""),AND(GN12&gt;=HA$28,GN12&lt;&gt;"",GP12&gt;=HA$32,GP12&lt;&gt;""),AND(GQ12&gt;=HA$28,GQ12&lt;&gt;"",GS12&gt;=HA$32,GS12&lt;&gt;""),AND(GU12&gt;=HA$28,GU12&lt;&gt;"",GW12&gt;=HA$32,GW12&lt;&gt;""),AND(GX12&gt;=HA$28,GX12&lt;&gt;"",GZ12&gt;=HA$32,GZ12&lt;&gt;""),AND(HV12&gt;=II$28,HV12&lt;&gt;"",HX12&gt;=II$32,HX12&lt;&gt;""),AND(HY12&gt;=II$28,HY12&lt;&gt;"",IA12&gt;=II$32,IA12&lt;&gt;""),AND(IC12&gt;=II$28,IC12&lt;&gt;"",IE12&gt;=II$32,IE12&lt;&gt;""),AND(IF12&gt;=II$28,IF12&lt;&gt;"",IH12&gt;=II$32,IH12&lt;&gt;""),AND(JD12&gt;=JQ$28,JD12&lt;&gt;"",JF12&gt;=JQ$32,JF12&lt;&gt;""),AND(JG12&gt;=JQ$28,JG12&lt;&gt;"",JI12&gt;=JQ$32,JI12&lt;&gt;""),AND(JK12&gt;=JQ$28,JK12&lt;&gt;"",JM12&gt;=JQ$32,JM12&lt;&gt;""),AND(JN12&gt;=JQ$28,JN12&lt;&gt;"",JP12&gt;=JQ$32,JP12&lt;&gt;""),AND(KL12&gt;=KY$28,KL12&lt;&gt;"",KN12&gt;=KY$32,KN12&lt;&gt;""),AND(KO12&gt;=KY$28,KO12&lt;&gt;"",KQ12&gt;=KY$32,KQ12&lt;&gt;""),AND(KS12&gt;=KY$28,KS12&lt;&gt;"",KU12&gt;=KY$32,KU12&lt;&gt;""),AND(KV12&gt;=KY$28,KV12&lt;&gt;"",KX12&gt;=KY$32,KX12&lt;&gt;""),AND(LT12&gt;=MG$28,LT12&lt;&gt;"",LV12&gt;=MG$32,LV12&lt;&gt;""),AND(LW12&gt;=MG$28,LW12&lt;&gt;"",LY12&gt;=MG$32,LY12&lt;&gt;""),AND(MA12&gt;=MG$28,MA12&lt;&gt;"",MC12&gt;=MG$32,MC12&lt;&gt;""),AND(MD12&gt;=MG$28,MD12&lt;&gt;"",MF12&gt;=MG$32,MF12&lt;&gt;""),AND(NB12&gt;=NO$28,NB12&lt;&gt;"",ND12&gt;=NO$32,ND12&lt;&gt;""),AND(NE12&gt;=NO$28,NE12&lt;&gt;"",NG12&gt;=NO$32,NG12&lt;&gt;""),AND(NI12&gt;=NO$28,NI12&lt;&gt;"",NK12&gt;=NO$32,NK12&lt;&gt;""),AND(NL12&gt;=NO$28,NL12&lt;&gt;"",NN12&gt;=NO$32,NN12&lt;&gt;""),AND(OJ12&gt;=OW$28,OJ12&lt;&gt;"",OL12&gt;=OW$32,OL12&lt;&gt;""),AND(OM12&gt;=OW$28,OM12&lt;&gt;"",OO12&gt;=OW$32,OO12&lt;&gt;""),AND(OQ12&gt;=OW$28,OQ12&lt;&gt;"",OS12&gt;=OW$32,OS12&lt;&gt;""),AND(OT12&gt;=OW$28,OT12&lt;&gt;"",OV12&gt;=OW$32,OV12&lt;&gt;""),AND(PR12&gt;=QE$28,PR12&lt;&gt;"",PT12&gt;=QE$32,PT12&lt;&gt;""),AND(PU12&gt;=QE$28,PU12&lt;&gt;"",PW12&gt;=QE$32,PW12&lt;&gt;""),AND(PY12&gt;=QE$28,PY12&lt;&gt;"",QA12&gt;=QE$32,QA12&lt;&gt;""),AND(QB12&gt;=QE$28,QB12&lt;&gt;"",QD12&gt;=QE$32,QD12&lt;&gt;""),AND(QZ12&gt;=RM$28,QZ12&lt;&gt;"",RB12&gt;=RM$32,RB12&lt;&gt;""),AND(RC12&gt;=RM$28,RC12&lt;&gt;"",RE12&gt;=RM$32,RE12&lt;&gt;""),AND(RG12&gt;=RM$28,RG12&lt;&gt;"",RI12&gt;=RM$32,RI12&lt;&gt;""),AND(RJ12&gt;=RM$28,RJ12&lt;&gt;"",RL12&gt;=RM$32,RL12&lt;&gt;""),AND(SH12&gt;=SU$28,SH12&lt;&gt;"",SJ12&gt;=SU$32,SJ12&lt;&gt;""),AND(SK12&gt;=SU$28,SK12&lt;&gt;"",SM12&gt;=SU$32,SM12&lt;&gt;""),AND(SO12&gt;=SU$28,SO12&lt;&gt;"",SQ12&gt;=SU$32,SQ12&lt;&gt;""),AND(SR12&gt;=SU$28,SR12&lt;&gt;"",ST12&gt;=SU$32,ST12&lt;&gt;"")),"P","")</f>
        <v/>
      </c>
      <c r="I12" s="3" t="str">
        <f>IF(OR(AND(AQ12&gt;=AY$32,AQ12&lt;&gt;"",AN12=""),AND(AT12&gt;=AY$32,AT12&lt;&gt;"",AN12=""),AND(AX12&gt;=AY$32,AX12&lt;&gt;"",AN12=""),AND(BR12&gt;=BZ$32,BR12&lt;&gt;"",BO12=""),AND(BU12&gt;=BZ$32,BU12&lt;&gt;"",BO12=""),AND(BY12&gt;=BZ$32,BY12&lt;&gt;"",BO12=""),AND(CS12&gt;=DA$32,CS12&lt;&gt;"",CP12=""),AND(CV12&gt;=DA$32,CV12&lt;&gt;"",CP12=""),AND(CZ12&gt;=DA$32,CZ12&lt;&gt;"",CP12=""),AND(DZ12&gt;=EK$32,DZ12&lt;&gt;""),AND(EC12&gt;=EK$32,EC12&lt;&gt;""),AND(EG12&gt;=EK$32,EG12&lt;&gt;""),AND(EJ12&gt;=EK$32,EJ12&lt;&gt;""),AND(FH12&gt;=FS$32,FH12&lt;&gt;""),AND(FK12&gt;=FS$32,FK12&lt;&gt;""),AND(FO12&gt;=FS$32,FO12&lt;&gt;""),AND(FR12&gt;=FS$32,FR12&lt;&gt;""),AND(GP12&gt;=HA$32,GP12&lt;&gt;""),AND(GS12&gt;=HA$32,GS12&lt;&gt;""),AND(GW12&gt;=HA$32,GW12&lt;&gt;""),AND(GZ12&gt;=HA$32,GZ12&lt;&gt;""),AND(HX12&gt;=II$32,HX12&lt;&gt;""),AND(IA12&gt;=II$32,IA12&lt;&gt;""),AND(IE12&gt;=II$32,IE12&lt;&gt;""),AND(IH12&gt;=II$32,IH12&lt;&gt;""),AND(JF12&gt;=JQ$32,JF12&lt;&gt;""),AND(JI12&gt;=JQ$32,JI12&lt;&gt;""),AND(JM12&gt;=JQ$32,JM12&lt;&gt;""),AND(JP12&gt;=JQ$32,JP12&lt;&gt;""),AND(KN12&gt;=KY$32,KN12&lt;&gt;""),AND(KQ12&gt;=KY$32,KQ12&lt;&gt;""),AND(KU12&gt;=KY$32,KU12&lt;&gt;""),AND(KX12&gt;=KY$32,KX12&lt;&gt;""),AND(LV12&gt;=MG$32,LV12&lt;&gt;""),AND(LY12&gt;=MG$32,LY12&lt;&gt;""),AND(MC12&gt;=MG$32,MC12&lt;&gt;""),AND(MF12&gt;=MG$32,MF12&lt;&gt;""),AND(ND12&gt;=NO$32,ND12&lt;&gt;""),AND(NG12&gt;=NO$32,NG12&lt;&gt;""),AND(NK12&gt;=NO$32,NK12&lt;&gt;""),AND(NN12&gt;=NO$32,NN12&lt;&gt;""),AND(OL12&gt;=OW$32,OL12&lt;&gt;""),AND(OO12&gt;=OW$32,OO12&lt;&gt;""),AND(OS12&gt;=OW$32,OS12&lt;&gt;""),AND(OV12&gt;=OW$32,OV12&lt;&gt;""),AND(PT12&gt;=QE$32,PT12&lt;&gt;""),AND(PW12&gt;=QE$32,PW12&lt;&gt;""),AND(QA12&gt;=QE$32,QA12&lt;&gt;""),AND(QD12&gt;=QE$32,QD12&lt;&gt;""),AND(RB12&gt;=RM$32,RB12&lt;&gt;""),AND(RE12&gt;=RM$32,RE12&lt;&gt;""),AND(RI12&gt;=RM$32,RI12&lt;&gt;""),AND(RL12&gt;=RM$32,RL12&lt;&gt;""),AND(SJ12&gt;=SU$32,SJ12&lt;&gt;""),AND(SM12&gt;=SU$32,SM12&lt;&gt;""),AND(SQ12&gt;=SU$32,SQ12&lt;&gt;""),AND(ST12&gt;=SU$32,ST12&lt;&gt;"")),"P","")</f>
        <v/>
      </c>
      <c r="J12" s="36" t="str">
        <f>IF(AND(I12="P",H12=""),"No DD",IF(OR(AND(AO12&gt;=AY$31,AO12&lt;&gt;"",AQ12&gt;=AY$35,AQ12&lt;&gt;"",AN12=""),AND(AR12&gt;=AY$31,AR12&lt;&gt;"",AT12&gt;=AY$35,AT12&lt;&gt;"",AN12=""),AND(AV12&gt;=AY$31,AV12&lt;&gt;"",AX12&gt;=AY$35,AX12&lt;&gt;"",AN12=""),AND(BP12&gt;=BZ$31,BP12&lt;&gt;"",BR12&gt;=BZ$35,BR12&lt;&gt;"",BO12=""),AND(BS12&gt;=BZ$31,BS12&lt;&gt;"",BU12&gt;=BZ$35,BU12&lt;&gt;"",BO12=""),AND(BW12&gt;=BZ$31,BW12&lt;&gt;"",BY12&gt;=BZ$35,BY12&lt;&gt;"",BO12=""),AND(CQ12&gt;=DA$31,CQ12&lt;&gt;"",CS12&gt;=DA$35,CS12&lt;&gt;"",CP12=""),AND(CT12&gt;=DA$31,CT12&lt;&gt;"",CV12&gt;=DA$35,CV12&lt;&gt;"",CP12=""),AND(CX12&gt;=DA$31,CX12&lt;&gt;"",CZ12&gt;=DA$35,CZ12&lt;&gt;"",CP12=""),AND(DX12&gt;=EK$31,DX12&lt;&gt;"",DZ12&gt;=EK$35,DZ12&lt;&gt;""),AND(EA12&gt;=EK$31,EA12&lt;&gt;"",EC12&gt;=EK$35,EC12&lt;&gt;""),AND(EE12&gt;=EK$31,EE12&lt;&gt;"",EG12&gt;=EK$35,EG12&lt;&gt;""),AND(EH12&gt;=EK$31,EH12&lt;&gt;"",EJ12&gt;=EK$35,EJ12&lt;&gt;""),AND(FF12&gt;=FS$31,FF12&lt;&gt;"",FH12&gt;=FS$35,FH12&lt;&gt;""),AND(FI12&gt;=FS$31,FI12&lt;&gt;"",FK12&gt;=FS$35,FK12&lt;&gt;""),AND(FM12&gt;=FS$31,FM12&lt;&gt;"",FO12&gt;=FS$35,FO12&lt;&gt;""),AND(FP12&gt;=FS$31,FP12&lt;&gt;"",FR12&gt;=FS$35,FR12&lt;&gt;""),AND(GN12&gt;=HA$31,GN12&lt;&gt;"",GP12&gt;=HA$35,GP12&lt;&gt;""),AND(GQ12&gt;=HA$31,GQ12&lt;&gt;"",GS12&gt;=HA$35,GS12&lt;&gt;""),AND(GU12&gt;=HA$31,GU12&lt;&gt;"",GW12&gt;=HA$35,GW12&lt;&gt;""),AND(GX12&gt;=HA$31,GX12&lt;&gt;"",GZ12&gt;=HA$35,GZ12&lt;&gt;""),AND(HV12&gt;=II$31,HV12&lt;&gt;"",HX12&gt;=II$35,HX12&lt;&gt;""),AND(HY12&gt;=II$31,HY12&lt;&gt;"",IA12&gt;=II$35,IA12&lt;&gt;""),AND(IC12&gt;=II$31,IC12&lt;&gt;"",IE12&gt;=II$35,IE12&lt;&gt;""),AND(IF12&gt;=II$31,IF12&lt;&gt;"",IH12&gt;=II$35,IH12&lt;&gt;""),AND(JD12&gt;=JQ$31,JD12&lt;&gt;"",JF12&gt;=JQ$35,JF12&lt;&gt;""),AND(JG12&gt;=JQ$31,JG12&lt;&gt;"",JI12&gt;=JQ$35,JI12&lt;&gt;""),AND(JK12&gt;=JQ$31,JK12&lt;&gt;"",JM12&gt;=JQ$35,JM12&lt;&gt;""),AND(JN12&gt;=JQ$31,JN12&lt;&gt;"",JP12&gt;=JQ$35,JP12&lt;&gt;""),AND(KL12&gt;=KY$31,KL12&lt;&gt;"",KN12&gt;=KY$35,KN12&lt;&gt;""),AND(KO12&gt;=KY$31,KO12&lt;&gt;"",KQ12&gt;=KY$35,KQ12&lt;&gt;""),AND(KS12&gt;=KY$31,KS12&lt;&gt;"",KU12&gt;=KY$35,KU12&lt;&gt;""),AND(KV12&gt;=KY$31,KV12&lt;&gt;"",KX12&gt;=KY$35,KX12&lt;&gt;""),AND(LT12&gt;=MG$31,LT12&lt;&gt;"",LV12&gt;=MG$35,LV12&lt;&gt;""),AND(LW12&gt;=MG$31,LW12&lt;&gt;"",LY12&gt;=MG$35,LY12&lt;&gt;""),AND(MA12&gt;=MG$31,MA12&lt;&gt;"",MC12&gt;=MG$35,MC12&lt;&gt;""),AND(MD12&gt;=MG$31,MD12&lt;&gt;"",MF12&gt;=MG$35,MF12&lt;&gt;""),AND(NB12&gt;=NO$31,NB12&lt;&gt;"",ND12&gt;=NO$35,ND12&lt;&gt;""),AND(NE12&gt;=NO$31,NE12&lt;&gt;"",NG12&gt;=NO$35,NG12&lt;&gt;""),AND(NI12&gt;=NO$31,NI12&lt;&gt;"",NK12&gt;=NO$35,NK12&lt;&gt;""),AND(NL12&gt;=NO$31,NL12&lt;&gt;"",NN12&gt;=NO$35,NN12&lt;&gt;""),AND(OJ12&gt;=OW$31,OJ12&lt;&gt;"",OL12&gt;=OW$35,OL12&lt;&gt;""),AND(OM12&gt;=OW$31,OM12&lt;&gt;"",OO12&gt;=OW$35,OO12&lt;&gt;""),AND(OQ12&gt;=OW$31,OQ12&lt;&gt;"",OS12&gt;=OW$35,OS12&lt;&gt;""),AND(OT12&gt;=OW$31,OT12&lt;&gt;"",OV12&gt;=OW$35,OV12&lt;&gt;""),AND(PR12&gt;=QE$31,PR12&lt;&gt;"",PT12&gt;=QE$35,PT12&lt;&gt;""),AND(PU12&gt;=QE$31,PU12&lt;&gt;"",PW12&gt;=QE$35,PW12&lt;&gt;""),AND(PY12&gt;=QE$31,PY12&lt;&gt;"",QA12&gt;=QE$35,QA12&lt;&gt;""),AND(QB12&gt;=QE$31,QB12&lt;&gt;"",QD12&gt;=QE$35,QD12&lt;&gt;""),AND(QZ12&gt;=RM$31,QZ12&lt;&gt;"",RB12&gt;=RM$35,RB12&lt;&gt;""),AND(RC12&gt;=RM$31,RC12&lt;&gt;"",RE12&gt;=RM$35,RE12&lt;&gt;""),AND(RG12&gt;=RM$31,RG12&lt;&gt;"",RI12&gt;=RM$35,RI12&lt;&gt;""),AND(RJ12&gt;=RM$31,RJ12&lt;&gt;"",RL12&gt;=RM$35,RL12&lt;&gt;""),AND(SH12&gt;=SU$31,SH12&lt;&gt;"",SJ12&gt;=SU$35,SJ12&lt;&gt;""),AND(SK12&gt;=SU$31,SK12&lt;&gt;"",SM12&gt;=SU$35,SM12&lt;&gt;""),AND(SO12&gt;=SU$31,SO12&lt;&gt;"",SQ12&gt;=SU$35,SQ12&lt;&gt;""),AND(SR12&gt;=SU$31,SR12&lt;&gt;"",ST12&gt;=SU$35,ST12&lt;&gt;"")),"Merit",IF(OR(AND(AO12&gt;=AY$30,AO12&lt;&gt;"",AQ12&gt;=AY$34,AQ12&lt;&gt;"",AN12=""),AND(AR12&gt;=AY$30,AR12&lt;&gt;"",AT12&gt;=AY$34,AT12&lt;&gt;"",AN12=""),AND(AV12&gt;=AY$30,AV12&lt;&gt;"",AX12&gt;=AY$34,AX12&lt;&gt;"",AN12=""),AND(BP12&gt;=BZ$30,BP12&lt;&gt;"",BR12&gt;=BZ$34,BR12&lt;&gt;"",BO12=""),AND(BS12&gt;=BZ$30,BS12&lt;&gt;"",BU12&gt;=BZ$34,BU12&lt;&gt;"",BO12=""),AND(BW12&gt;=BZ$30,BW12&lt;&gt;"",BY12&gt;=BZ$34,BY12&lt;&gt;"",BO12=""),AND(CQ12&gt;=DA$30,CQ12&lt;&gt;"",CS12&gt;=DA$34,CS12&lt;&gt;"",CP12=""),AND(CT12&gt;=DA$30,CT12&lt;&gt;"",CV12&gt;=DA$34,CV12&lt;&gt;"",CP12=""),AND(CX12&gt;=DA$30,CX12&lt;&gt;"",CZ12&gt;=DA$34,CZ12&lt;&gt;"",CP12=""),AND(DX12&gt;=EK$30,DX12&lt;&gt;"",DZ12&gt;=EK$34,DZ12&lt;&gt;""),AND(EA12&gt;=EK$30,EA12&lt;&gt;"",EC12&gt;=EK$34,EC12&lt;&gt;""),AND(EE12&gt;=EK$30,EE12&lt;&gt;"",EG12&gt;=EK$34,EG12&lt;&gt;""),AND(EH12&gt;=EK$30,EH12&lt;&gt;"",EJ12&gt;=EK$34,EJ12&lt;&gt;""),AND(FF12&gt;=FS$30,FF12&lt;&gt;"",FH12&gt;=FS$34,FH12&lt;&gt;""),AND(FI12&gt;=FS$30,FI12&lt;&gt;"",FK12&gt;=FS$34,FK12&lt;&gt;""),AND(FM12&gt;=FS$30,FM12&lt;&gt;"",FO12&gt;=FS$34,FO12&lt;&gt;""),AND(FP12&gt;=FS$30,FP12&lt;&gt;"",FR12&gt;=FS$34,FR12&lt;&gt;""),AND(GN12&gt;=HA$30,GN12&lt;&gt;"",GP12&gt;=HA$34,GP12&lt;&gt;""),AND(GQ12&gt;=HA$30,GQ12&lt;&gt;"",GS12&gt;=HA$34,GS12&lt;&gt;""),AND(GU12&gt;=HA$30,GU12&lt;&gt;"",GW12&gt;=HA$34,GW12&lt;&gt;""),AND(GX12&gt;=HA$30,GX12&lt;&gt;"",GZ12&gt;=HA$34,GZ12&lt;&gt;""),AND(HV12&gt;=II$30,HV12&lt;&gt;"",HX12&gt;=II$34,HX12&lt;&gt;""),AND(HY12&gt;=II$30,HY12&lt;&gt;"",IA12&gt;=II$34,IA12&lt;&gt;""),AND(IC12&gt;=II$30,IC12&lt;&gt;"",IE12&gt;=II$34,IE12&lt;&gt;""),AND(IF12&gt;=II$30,IF12&lt;&gt;"",IH12&gt;=II$34,IH12&lt;&gt;""),AND(JD12&gt;=JQ$30,JD12&lt;&gt;"",JF12&gt;=JQ$34,JF12&lt;&gt;""),AND(JG12&gt;=JQ$30,JG12&lt;&gt;"",JI12&gt;=JQ$34,JI12&lt;&gt;""),AND(JK12&gt;=JQ$30,JK12&lt;&gt;"",JM12&gt;=JQ$34,JM12&lt;&gt;""),AND(JN12&gt;=JQ$30,JN12&lt;&gt;"",JP12&gt;=JQ$34,JP12&lt;&gt;""),AND(KL12&gt;=KY$30,KL12&lt;&gt;"",KN12&gt;=KY$34,KN12&lt;&gt;""),AND(KO12&gt;=KY$30,KO12&lt;&gt;"",KQ12&gt;=KY$34,KQ12&lt;&gt;""),AND(KS12&gt;=KY$30,KS12&lt;&gt;"",KU12&gt;=KY$34,KU12&lt;&gt;""),AND(KV12&gt;=KY$30,KV12&lt;&gt;"",KX12&gt;=KY$34,KX12&lt;&gt;""),AND(LT12&gt;=MG$30,LT12&lt;&gt;"",LV12&gt;=MG$34,LV12&lt;&gt;""),AND(LW12&gt;=MG$30,LW12&lt;&gt;"",LY12&gt;=MG$34,LY12&lt;&gt;""),AND(MA12&gt;=MG$30,MA12&lt;&gt;"",MC12&gt;=MG$34,MC12&lt;&gt;""),AND(MD12&gt;=MG$30,MD12&lt;&gt;"",MF12&gt;=MG$34,MF12&lt;&gt;""),AND(NB12&gt;=NO$30,NB12&lt;&gt;"",ND12&gt;=NO$34,ND12&lt;&gt;""),AND(NE12&gt;=NO$30,NE12&lt;&gt;"",NG12&gt;=NO$34,NG12&lt;&gt;""),AND(NI12&gt;=NO$30,NI12&lt;&gt;"",NK12&gt;=NO$34,NK12&lt;&gt;""),AND(NL12&gt;=NO$30,NL12&lt;&gt;"",NN12&gt;=NO$34,NN12&lt;&gt;""),AND(OJ12&gt;=OW$30,OJ12&lt;&gt;"",OL12&gt;=OW$34,OL12&lt;&gt;""),AND(OM12&gt;=OW$30,OM12&lt;&gt;"",OO12&gt;=OW$34,OO12&lt;&gt;""),AND(OQ12&gt;=OW$30,OQ12&lt;&gt;"",OS12&gt;=OW$34,OS12&lt;&gt;""),AND(OT12&gt;=OW$30,OT12&lt;&gt;"",OV12&gt;=OW$34,OV12&lt;&gt;""),AND(PR12&gt;=QE$30,PR12&lt;&gt;"",PT12&gt;=QE$34,PT12&lt;&gt;""),AND(PU12&gt;=QE$30,PU12&lt;&gt;"",PW12&gt;=QE$34,PW12&lt;&gt;""),AND(PY12&gt;=QE$30,PY12&lt;&gt;"",QA12&gt;=QE$34,QA12&lt;&gt;""),AND(QB12&gt;=QE$30,QB12&lt;&gt;"",QD12&gt;=QE$34,QD12&lt;&gt;""),AND(QZ12&gt;=RM$30,QZ12&lt;&gt;"",RB12&gt;=RM$34,RB12&lt;&gt;""),AND(RC12&gt;=RM$30,RC12&lt;&gt;"",RE12&gt;=RM$34,RE12&lt;&gt;""),AND(RG12&gt;=RM$30,RG12&lt;&gt;"",RI12&gt;=RM$34,RI12&lt;&gt;""),AND(RJ12&gt;=RM$30,RJ12&lt;&gt;"",RL12&gt;=RM$34,RL12&lt;&gt;""),AND(SH12&gt;=SU$30,SH12&lt;&gt;"",SJ12&gt;=SU$34,SJ12&lt;&gt;""),AND(SK12&gt;=SU$30,SK12&lt;&gt;"",SM12&gt;=SU$34,SM12&lt;&gt;""),AND(SO12&gt;=SU$30,SO12&lt;&gt;"",SQ12&gt;=SU$34,SQ12&lt;&gt;""),AND(SR12&gt;=SU$30,SR12&lt;&gt;"",ST12&gt;=SU$34,ST12&lt;&gt;"")),"Excellence",IF(K12="P","Worlds Team",IF(H12="P","National Team","")))))</f>
        <v/>
      </c>
      <c r="K12" s="3" t="str">
        <f>IF(OR(AND(AO12&gt;=AY$29,AO12&lt;&gt;"",AQ12&gt;=AY$33,AQ12&lt;&gt;"",AN12=""),AND(AR12&gt;=AY$29,AR12&lt;&gt;"",AT12&gt;=AY$33,AT12&lt;&gt;"",AN12=""),AND(AV12&gt;=AY$29,AV12&lt;&gt;"",AX12&gt;=AY$33,AX12&lt;&gt;"",AN12=""),AND(BP12&gt;=BZ$29,BP12&lt;&gt;"",BR12&gt;=BZ$33,BR12&lt;&gt;"",BO12=""),AND(BS12&gt;=BZ$29,BS12&lt;&gt;"",BU12&gt;=BZ$33,BU12&lt;&gt;"",BO12=""),AND(BW12&gt;=BZ$29,BW12&lt;&gt;"",BY12&gt;=BZ$33,BY12&lt;&gt;"",BO12=""),AND(CQ12&gt;=DA$29,CQ12&lt;&gt;"",CS12&gt;=DA$33,CS12&lt;&gt;"",CP12=""),AND(CT12&gt;=DA$29,CT12&lt;&gt;"",CV12&gt;=DA$33,CV12&lt;&gt;"",CP12=""),AND(CX12&gt;=DA$29,CX12&lt;&gt;"",CZ12&gt;=DA$33,CZ12&lt;&gt;"",CP12=""),AND(DX12&gt;=EK$29,DX12&lt;&gt;"",DZ12&gt;=EK$33,DZ12&lt;&gt;""),AND(EA12&gt;=EK$29,EA12&lt;&gt;"",EC12&gt;=EK$33,EC12&lt;&gt;""),AND(EE12&gt;=EK$29,EE12&lt;&gt;"",EG12&gt;=EK$33,EG12&lt;&gt;""),AND(EH12&gt;=EK$29,EH12&lt;&gt;"",EJ12&gt;=EK$33,EJ12&lt;&gt;""),AND(FF12&gt;=FS$29,FF12&lt;&gt;"",FH12&gt;=FS$33,FH12&lt;&gt;""),AND(FI12&gt;=FS$29,FI12&lt;&gt;"",FK12&gt;=FS$33,FK12&lt;&gt;""),AND(FM12&gt;=FS$29,FM12&lt;&gt;"",FO12&gt;=FS$33,FO12&lt;&gt;""),AND(FP12&gt;=FS$29,FP12&lt;&gt;"",FR12&gt;=FS$33,FR12&lt;&gt;""),AND(GN12&gt;=HA$29,GN12&lt;&gt;"",GP12&gt;=HA$33,GP12&lt;&gt;""),AND(GQ12&gt;=HA$29,GQ12&lt;&gt;"",GS12&gt;=HA$33,GS12&lt;&gt;""),AND(GU12&gt;=HA$29,GU12&lt;&gt;"",GW12&gt;=HA$33,GW12&lt;&gt;""),AND(GX12&gt;=HA$29,GX12&lt;&gt;"",GZ12&gt;=HA$33,GZ12&lt;&gt;""),AND(HV12&gt;=II$29,HV12&lt;&gt;"",HX12&gt;=II$33,HX12&lt;&gt;""),AND(HY12&gt;=II$29,HY12&lt;&gt;"",IA12&gt;=II$33,IA12&lt;&gt;""),AND(IC12&gt;=II$29,IC12&lt;&gt;"",IE12&gt;=II$33,IE12&lt;&gt;""),AND(IF12&gt;=II$29,IF12&lt;&gt;"",IH12&gt;=II$33,IH12&lt;&gt;""),AND(JD12&gt;=JQ$29,JD12&lt;&gt;"",JF12&gt;=JQ$33,JF12&lt;&gt;""),AND(JG12&gt;=JQ$29,JG12&lt;&gt;"",JI12&gt;=JQ$33,JI12&lt;&gt;""),AND(JK12&gt;=JQ$29,JK12&lt;&gt;"",JM12&gt;=JQ$33,JM12&lt;&gt;""),AND(JN12&gt;=JQ$29,JN12&lt;&gt;"",JP12&gt;=JQ$33,JP12&lt;&gt;""),AND(KL12&gt;=KY$29,KL12&lt;&gt;"",KN12&gt;=KY$33,KN12&lt;&gt;""),AND(KO12&gt;=KY$29,KO12&lt;&gt;"",KQ12&gt;=KY$33,KQ12&lt;&gt;""),AND(KS12&gt;=KY$29,KS12&lt;&gt;"",KU12&gt;=KY$33,KU12&lt;&gt;""),AND(KV12&gt;=KY$29,KV12&lt;&gt;"",KX12&gt;=KY$33,KX12&lt;&gt;""),AND(LT12&gt;=MG$29,LT12&lt;&gt;"",LV12&gt;=MG$33,LV12&lt;&gt;""),AND(LW12&gt;=MG$29,LW12&lt;&gt;"",LY12&gt;=MG$33,LY12&lt;&gt;""),AND(MA12&gt;=MG$29,MA12&lt;&gt;"",MC12&gt;=MG$33,MC12&lt;&gt;""),AND(MD12&gt;=MG$29,MD12&lt;&gt;"",MF12&gt;=MG$33,MF12&lt;&gt;""),AND(NB12&gt;=NO$29,NB12&lt;&gt;"",ND12&gt;=NO$33,ND12&lt;&gt;""),AND(NE12&gt;=NO$29,NE12&lt;&gt;"",NG12&gt;=NO$33,NG12&lt;&gt;""),AND(NI12&gt;=NO$29,NI12&lt;&gt;"",NK12&gt;=NO$33,NK12&lt;&gt;""),AND(NL12&gt;=NO$29,NL12&lt;&gt;"",NN12&gt;=NO$33,NN12&lt;&gt;""),AND(OJ12&gt;=OW$29,OJ12&lt;&gt;"",OL12&gt;=OW$33,OL12&lt;&gt;""),AND(OM12&gt;=OW$29,OM12&lt;&gt;"",OO12&gt;=OW$33,OO12&lt;&gt;""),AND(OQ12&gt;=OW$29,OQ12&lt;&gt;"",OS12&gt;=OW$33,OS12&lt;&gt;""),AND(OT12&gt;=OW$29,OT12&lt;&gt;"",OV12&gt;=OW$33,OV12&lt;&gt;""),AND(PR12&gt;=QE$29,PR12&lt;&gt;"",PT12&gt;=QE$33,PT12&lt;&gt;""),AND(PU12&gt;=QE$29,PU12&lt;&gt;"",PW12&gt;=QE$33,PW12&lt;&gt;""),AND(PY12&gt;=QE$29,PY12&lt;&gt;"",QA12&gt;=QE$33,QA12&lt;&gt;""),AND(QB12&gt;=QE$29,QB12&lt;&gt;"",QD12&gt;=QE$33,QD12&lt;&gt;""),AND(QZ12&gt;=RM$29,QZ12&lt;&gt;"",RB12&gt;=RM$33,RB12&lt;&gt;""),AND(RC12&gt;=RM$29,RC12&lt;&gt;"",RE12&gt;=RM$33,RE12&lt;&gt;""),AND(RG12&gt;=RM$29,RG12&lt;&gt;"",RI12&gt;=RM$33,RI12&lt;&gt;""),AND(RJ12&gt;=RM$29,RJ12&lt;&gt;"",RL12&gt;=RM$33,RL12&lt;&gt;""),AND(SH12&gt;=SU$29,SH12&lt;&gt;"",SJ12&gt;=SU$33,SJ12&lt;&gt;""),AND(SK12&gt;=SU$29,SK12&lt;&gt;"",SM12&gt;=SU$33,SM12&lt;&gt;""),AND(SO12&gt;=SU$29,SO12&lt;&gt;"",SQ12&gt;=SU$33,SQ12&lt;&gt;""),AND(SR12&gt;=SU$29,SR12&lt;&gt;"",ST12&gt;=SU$33,ST12&lt;&gt;"")),"P","")</f>
        <v/>
      </c>
      <c r="L12" s="8">
        <f>IF(COUNT(AQ12,AT12,BR12,BU12,CS12,CV12)&gt;0,LARGE((AQ12,AT12,BR12,BU12,CS12,CV12),1),0)</f>
        <v>51.33</v>
      </c>
      <c r="M12" s="8" t="str">
        <f>IF(L12="","",IF(OR(L12=CS12,L12=CV12),$CA$1,IF(OR(L12=BR12,L12=BU12),$AZ$1,IF(OR(L12=AQ12,L12=AT12),$Y$1,""))))</f>
        <v>2025 Elite Canada</v>
      </c>
      <c r="N12" s="8">
        <f>IF(COUNT(AQ12,AT12,BR12,BU12,CS12,CV12)&gt;1,LARGE((AQ12,AT12,BR12,BU12,CS12,CV12),2),0)</f>
        <v>50.49</v>
      </c>
      <c r="O12" s="8" t="str">
        <f>IF(N12="","",IF(OR(N12=CS12,N12=CV12),$CA$1,IF(OR(N12=BR12,N12=BU12),$AZ$1,IF(OR(N12=AQ12,N12=AT12),$Y$1,""))))</f>
        <v>2025 Nationals</v>
      </c>
      <c r="P12" s="8">
        <f>IF(COUNT(AQ12,AT12,BR12,BU12,CS12,CV12)&gt;2,MAX(AX12,BY12,CZ12,LARGE((AQ12,AT12,BR12,BU12,CS12,CV12),3)),IF(MAX(AX12,BY12,CZ12)&gt;0,MAX(AX12,BY12,CZ12),0))</f>
        <v>51.28</v>
      </c>
      <c r="Q12" s="8" t="str">
        <f>IF(P12="","",IF(P12=CZ12,$CA$1,IF(P12=BY12,$AZ$1,IF(P12=AX12,$Y$1,IF(OR(P12=CS12,P12=CV12,P12=CZ12),$CA$1,IF(OR(P12=BR12,P12=BU12,P12=BY12),$AZ$1,IF(OR(P12=AQ12,P12=AT12,P12=AX12),$Y$1,"")))))))</f>
        <v>2025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14.5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2025 Nationals</v>
      </c>
      <c r="T12" s="8">
        <f>IF(MAX(IF(AO12&gt;=$AY$28,AP12,0),IF(AR12&gt;=$AY$28,AS12,0),IF(AV12&gt;=$AY$28,AW12,0),IF(BP12&gt;=$BZ$28,BQ12,0),IF(BS12&gt;=$BZ$28,BT12,0),IF(BW12&gt;=$BZ$28,BX12,0),IF(CQ12&gt;=$DA$28,CR12,0),IF(CT12&gt;=$DA$28,CU12,0),IF(CX12&gt;=$DA$28,CY12,0),IF(DX12&gt;=$EK$28,DY12,0),IF(EA12&gt;=$EK$28,EB12,0),IF(EE12&gt;=$EK$28,EF12,0),IF(EH12&gt;=$EK$28,EI12,0),IF(FF12&gt;=$FS$28,FG12,0),IF(FI12&gt;=$FS$28,FJ12,0),IF(FM12&gt;=$FS$28,FN12,0),IF(FP12&gt;=$FS$28,FQ12,0),IF(GN12&gt;=$HA$28,GO12,0),IF(GQ12&gt;=$HA$28,GR12,0),IF(GU12&gt;=$HA$28,GV12,0),IF(GX12&gt;=$HA$28,GY12,0),IF(HV12&gt;=$II$28,HW12,0),IF(HY12&gt;=$II$28,HZ12,0),IF(IC12&gt;=$II$28,ID12,0),IF(IF12&gt;=$II$28,IG12,0),IF(JD12&gt;=$JQ$28,JE12,0),IF(JG12&gt;=$JQ$28,JH12,0),IF(JK12&gt;=$JQ$28,JL12,0),IF(JN12&gt;=$JQ$28,JO12,0),IF(KL12&gt;=$KY$28,KM12,0),IF(KO12&gt;=$KY$28,KP12,0),IF(KS12&gt;=$KY$28,KT12,0),IF(KV12&gt;=$KY$28,KW12,0),IF(LT12&gt;=$MG$28,LU12,0),IF(LW12&gt;=$MG$28,LX12,0),IF(MA12&gt;=$MG$28,MB12,0),IF(MD12&gt;=$MG$28,ME12,0),IF(NB12&gt;=$NO$28,NC12,0),IF(NE12&gt;=$NO$28,NF12,0),IF(NI12&gt;=$NO$28,NJ12,0),IF(NL12&gt;=$NO$28,NM12,0),IF(OJ12&gt;=$OW$28,OK12,0),IF(OM12&gt;=$OW$28,ON12,0),IF(OQ12&gt;=$OW$28,OR12,0),IF(OT12&gt;=$OW$28,OU12,0),IF(PR12&gt;=$QE$28,PS12,0),IF(PU12&gt;=$QE$28,PV12,0),IF(PY12&gt;=$QE$28,PZ12,0),IF(QB12&gt;=$QE$28,QC12,0),IF(QZ12&gt;=$RM$28,RA12,0),IF(RC12&gt;=$RM$28,RD12,0),IF(RG12&gt;=$RM$28,RH12,0),IF(RJ12&gt;=$RM$28,RK12,0),IF(SH12&gt;=$SU$28,SI12,0),IF(SK12&gt;=$SU$28,SL12,0),IF(SO12&gt;=$SU$28,SP12,0),IF(SR12&gt;=$SU$28,SS12,0))&gt;0,MAX(IF(AO12&gt;=$AY$28,AP12,0),IF(AR12&gt;=$AY$28,AS12,0),IF(AV12&gt;=$AY$28,AW12,0),IF(BP12&gt;=$BZ$28,BQ12,0),IF(BS12&gt;=$BZ$28,BT12,0),IF(BW12&gt;=$BZ$28,BX12,0),IF(CQ12&gt;=$DA$28,CR12,0),IF(CT12&gt;=$DA$28,CU12,0),IF(CX12&gt;=$DA$28,CY12,0),IF(DX12&gt;=$EK$28,DY12,0),IF(EA12&gt;=$EK$28,EB12,0),IF(EE12&gt;=$EK$28,EF12,0),IF(EH12&gt;=$EK$28,EI12,0),IF(FF12&gt;=$FS$28,FG12,0),IF(FI12&gt;=$FS$28,FJ12,0),IF(FM12&gt;=$FS$28,FN12,0),IF(FP12&gt;=$FS$28,FQ12,0),IF(GN12&gt;=$HA$28,GO12,0),IF(GQ12&gt;=$HA$28,GR12,0),IF(GU12&gt;=$HA$28,GV12,0),IF(GX12&gt;=$HA$28,GY12,0),IF(HV12&gt;=$II$28,HW12,0),IF(HY12&gt;=$II$28,HZ12,0),IF(IC12&gt;=$II$28,ID12,0),IF(IF12&gt;=$II$28,IG12,0),IF(JD12&gt;=$JQ$28,JE12,0),IF(JG12&gt;=$JQ$28,JH12,0),IF(JK12&gt;=$JQ$28,JL12,0),IF(JN12&gt;=$JQ$28,JO12,0),IF(KL12&gt;=$KY$28,KM12,0),IF(KO12&gt;=$KY$28,KP12,0),IF(KS12&gt;=$KY$28,KT12,0),IF(KV12&gt;=$KY$28,KW12,0),IF(LT12&gt;=$MG$28,LU12,0),IF(LW12&gt;=$MG$28,LX12,0),IF(MA12&gt;=$MG$28,MB12,0),IF(MD12&gt;=$MG$28,ME12,0),IF(NB12&gt;=$NO$28,NC12,0),IF(NE12&gt;=$NO$28,NF12,0),IF(NI12&gt;=$NO$28,NJ12,0),IF(NL12&gt;=$NO$28,NM12,0),IF(OJ12&gt;=$OW$28,OK12,0),IF(OM12&gt;=$OW$28,ON12,0),IF(OQ12&gt;=$OW$28,OR12,0),IF(OT12&gt;=$OW$28,OU12,0),IF(PR12&gt;=$QE$28,PS12,0),IF(PU12&gt;=$QE$28,PV12,0),IF(PY12&gt;=$QE$28,PZ12,0),IF(QB12&gt;=$QE$28,QC12,0),IF(QZ12&gt;=$RM$28,RA12,0),IF(RC12&gt;=$RM$28,RD12,0),IF(RG12&gt;=$RM$28,RH12,0),IF(RJ12&gt;=$RM$28,RK12,0),IF(SH12&gt;=$SU$28,SI12,0),IF(SK12&gt;=$SU$28,SL12,0),IF(SO12&gt;=$SU$28,SP12,0),IF(SR12&gt;=$SU$28,SS12,0)),0)</f>
        <v>14.39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2025 Nationals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P12="",0,P12)=SM12,$RN$1,IF(V12+IF(P12="",0,P12)=RE12,$QF$1,IF(V12+IF(P12="",0,P12)=PW12,$OX$1,IF(V12+IF(P12="",0,P12)=OO12,$NP$1,IF(V12+IF(P12="",0,P12)=NG12,$MH$1,IF(V12+IF(P12="",0,P12)=LY12,$KZ$1,IF(V12+IF(P12="",0,P12)=KQ12,$JR$1,IF(V12+IF(P12="",0,P12)=JI12,$IJ$1,IF(V12+IF(P12="",0,P12)=IA12,$HB$1,IF(V12+IF(P12="",0,P12)=GS12,$FT$1,IF(V12+IF(P12="",0,P12)=FK12,$EL$1,IF(V12+IF(P12="",0,P12)=EC12,$DD$1,IF(V12+IF(P12="",0,P12)=SJ12,$RN$1,IF(V12+IF(P12="",0,P12)=RB12,$QF$1,IF(V12+IF(P12="",0,P12)=PT12,$OX$1,IF(V12+IF(P12="",0,P12)=OL12,$NP$1,IF(V12+IF(P12="",0,P12)=ND12,$MH$1,IF(V12+IF(P12="",0,P12)=LV12,$KZ$1,IF(V12+IF(P12="",0,P12)=KN12,$JR$1,IF(V12+IF(P12="",0,P12)=JF12,$IJ$1,IF(V12+IF(P12="",0,P12)=HX12,$HB$1,IF(V12+IF(P12="",0,P12)=GP12,$FT$1,IF(V12+IF(P12="",0,P12)=FH12,$EL$1,IF(V12+IF(P12="",0,P12)=DZ12,$DD$1,IF(V12+IF(N12="",0,N12)=SM12,$RN$1,IF(V12+IF(N12="",0,N12)=RE12,$QF$1,IF(V12+IF(N12="",0,N12)=PW12,$OX$1,IF(V12+IF(N12="",0,N12)=OO12,$NP$1,IF(V12+IF(N12="",0,N12)=NG12,$MH$1,IF(V12+IF(N12="",0,N12)=LY12,$KZ$1,IF(V12+IF(N12="",0,N12)=KQ12,$JR$1,IF(V12+IF(N12="",0,N12)=JI12,$IJ$1,IF(V12+IF(N12="",0,N12)=IA12,$HB$1,IF(V12+IF(N12="",0,N12)=GS12,$FT$1,IF(V12+IF(N12="",0,N12)=FK12,$EL$1,IF(V12+IF(N12="",0,N12)=EC12,$DD$1,IF(V12+IF(N12="",0,N12)=SJ12,$RN$1,IF(V12+IF(N12="",0,N12)=RB12,$QF$1,IF(V12+IF(N12="",0,N12)=PT12,$OX$1,IF(V12+IF(N12="",0,N12)=OL12,$NP$1,IF(V12+IF(N12="",0,N12)=ND12,$MH$1,IF(V12+IF(N12="",0,N12)=LV12,$KZ$1,IF(V12+IF(N12="",0,N12)=KN12,$JR$1,IF(V12+IF(N12="",0,N12)=JF12,$IJ$1,IF(V12+IF(N12="",0,N12)=HX12,$HB$1,IF(V12+IF(N12="",0,N12)=GP12,$FT$1,IF(V12+IF(N12="",0,N12)=FH12,$EL$1,IF(V12+IF(N12="",0,N12)=DZ12,$DD$1))))))))))))))))))))))))))))))))))))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2">
        <v>11.9</v>
      </c>
      <c r="Z12" s="22">
        <v>9</v>
      </c>
      <c r="AA12" s="22">
        <v>12.6</v>
      </c>
      <c r="AB12" s="22">
        <v>13.67</v>
      </c>
      <c r="AC12" s="22">
        <v>0</v>
      </c>
      <c r="AD12" s="22">
        <v>13.8</v>
      </c>
      <c r="AE12" s="22">
        <v>9.5</v>
      </c>
      <c r="AF12" s="22">
        <v>13.8</v>
      </c>
      <c r="AG12" s="22">
        <v>14.23</v>
      </c>
      <c r="AH12" s="22">
        <v>0</v>
      </c>
      <c r="AI12" s="22">
        <v>13.5</v>
      </c>
      <c r="AJ12" s="22">
        <v>9.5</v>
      </c>
      <c r="AK12" s="22">
        <v>13.8</v>
      </c>
      <c r="AL12" s="22">
        <v>14.48</v>
      </c>
      <c r="AM12" s="22">
        <v>0</v>
      </c>
      <c r="AN12" s="27"/>
      <c r="AO12" s="38">
        <f>IF(AA12&gt;0,AA12,"")</f>
        <v>12.6</v>
      </c>
      <c r="AP12" s="38">
        <f>IF(AB12&gt;0,AB12,"")</f>
        <v>13.67</v>
      </c>
      <c r="AQ12" s="40">
        <f>IF(SUM(Y12:AB12)-AC12&gt;0,SUM(Y12:AB12)-AC12,"")</f>
        <v>47.17</v>
      </c>
      <c r="AR12" s="40">
        <f>IF(AF12&gt;0,AF12,"")</f>
        <v>13.8</v>
      </c>
      <c r="AS12" s="40">
        <f>IF(AG12&gt;0,AG12,"")</f>
        <v>14.23</v>
      </c>
      <c r="AT12" s="40">
        <f>IF(SUM(AD12:AG12)-AH12&gt;0,SUM(AD12:AG12)-AH12,"")</f>
        <v>51.33</v>
      </c>
      <c r="AU12" s="40">
        <f>IF(AQ12="","",MAX(AQ12,AT12))</f>
        <v>51.33</v>
      </c>
      <c r="AV12" s="40">
        <f>IF(AK12&gt;0,AK12,"")</f>
        <v>13.8</v>
      </c>
      <c r="AW12" s="40">
        <f>IF(AL12&gt;0,AL12,"")</f>
        <v>14.48</v>
      </c>
      <c r="AX12" s="40">
        <f>IF(SUM(AI12:AL12)-AM12&gt;0,SUM(AI12:AL12)-AM12,"")</f>
        <v>51.28</v>
      </c>
      <c r="AY12" s="40">
        <f>IF(SUM(AU12,AX12)&gt;0,SUM(AU12,AX12),"")</f>
        <v>102.61</v>
      </c>
      <c r="AZ12" s="26">
        <v>2.6</v>
      </c>
      <c r="BA12" s="26">
        <v>1.8</v>
      </c>
      <c r="BB12" s="26">
        <v>3.5</v>
      </c>
      <c r="BC12" s="26">
        <v>3.06</v>
      </c>
      <c r="BD12" s="26">
        <v>0.2</v>
      </c>
      <c r="BE12" s="26">
        <v>12.4</v>
      </c>
      <c r="BF12" s="26">
        <v>9.1999999999999993</v>
      </c>
      <c r="BG12" s="26">
        <v>14.5</v>
      </c>
      <c r="BH12" s="26">
        <v>14.39</v>
      </c>
      <c r="BI12" s="26">
        <v>0</v>
      </c>
      <c r="BJ12" s="26">
        <v>1.4</v>
      </c>
      <c r="BK12" s="26">
        <v>1</v>
      </c>
      <c r="BL12" s="26">
        <v>2</v>
      </c>
      <c r="BM12" s="26">
        <v>1.59</v>
      </c>
      <c r="BN12" s="26">
        <v>0</v>
      </c>
      <c r="BO12" s="28"/>
      <c r="BP12" s="39">
        <f>IF(BB12&gt;0,BB12,"")</f>
        <v>3.5</v>
      </c>
      <c r="BQ12" s="39">
        <f>IF(BC12&gt;0,BC12,"")</f>
        <v>3.06</v>
      </c>
      <c r="BR12" s="11">
        <f>IF(SUM(AZ12:BC12)-BD12&gt;0,SUM(AZ12:BC12)-BD12,"")</f>
        <v>10.760000000000002</v>
      </c>
      <c r="BS12" s="11">
        <f>IF(BG12&gt;0,BG12,"")</f>
        <v>14.5</v>
      </c>
      <c r="BT12" s="11">
        <f>IF(BH12&gt;0,BH12,"")</f>
        <v>14.39</v>
      </c>
      <c r="BU12" s="11">
        <f>IF(SUM(BE12:BH12)-BI12&gt;0,SUM(BE12:BH12)-BI12,"")</f>
        <v>50.49</v>
      </c>
      <c r="BV12" s="11">
        <f>IF(BR12="","",MAX(BR12,BU12))</f>
        <v>50.49</v>
      </c>
      <c r="BW12" s="11">
        <f>IF(BL12&gt;0,BL12,"")</f>
        <v>2</v>
      </c>
      <c r="BX12" s="11">
        <f>IF(BM12&gt;0,BM12,"")</f>
        <v>1.59</v>
      </c>
      <c r="BY12" s="11">
        <f>IF(SUM(BJ12:BM12)-BN12&gt;0,SUM(BJ12:BM12)-BN12,"")</f>
        <v>5.99</v>
      </c>
      <c r="BZ12" s="11">
        <f>IF(SUM(BV12,BY12)&gt;0,SUM(BV12,BY12),"")</f>
        <v>56.480000000000004</v>
      </c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7"/>
      <c r="CQ12" s="38" t="str">
        <f>IF(CC12&gt;0,CC12,"")</f>
        <v/>
      </c>
      <c r="CR12" s="38" t="str">
        <f>IF(CD12&gt;0,CD12,"")</f>
        <v/>
      </c>
      <c r="CS12" s="40" t="str">
        <f>IF(SUM(CA12:CD12)-CE12&gt;0,SUM(CA12:CD12)-CE12,"")</f>
        <v/>
      </c>
      <c r="CT12" s="40" t="str">
        <f>IF(CH12&gt;0,CH12,"")</f>
        <v/>
      </c>
      <c r="CU12" s="40" t="str">
        <f>IF(CI12&gt;0,CI12,"")</f>
        <v/>
      </c>
      <c r="CV12" s="40" t="str">
        <f>IF(SUM(CF12:CI12)-CJ12&gt;0,SUM(CF12:CI12)-CJ12,"")</f>
        <v/>
      </c>
      <c r="CW12" s="40" t="str">
        <f>IF(CS12="","",MAX(CS12,CV12))</f>
        <v/>
      </c>
      <c r="CX12" s="40" t="str">
        <f>IF(CM12&gt;0,CM12,"")</f>
        <v/>
      </c>
      <c r="CY12" s="40" t="str">
        <f>IF(CN12&gt;0,CN12,"")</f>
        <v/>
      </c>
      <c r="CZ12" s="40" t="str">
        <f>IF(SUM(CK12:CN12)-CO12&gt;0,SUM(CK12:CN12)-CO12,"")</f>
        <v/>
      </c>
      <c r="DA12" s="40" t="str">
        <f>IF(SUM(CW12,CZ12)&gt;0,SUM(CW12,CZ12),"")</f>
        <v/>
      </c>
      <c r="DB12" s="50" t="str">
        <f>IF(MAX(DZ12,EC12,FH12,FK12,GP12,GS12,HX12,IA12,JF12,JI12,KN12,KQ12,LV12,LY12,ND12,NG12,OL12,OO12,PT12,PW12,RB12,RE12,SJ12,SM12)-MIN(IF(N12="",0,N12),IF(P12="",0,P12))&gt;0.001,MAX(DZ12,EC12,FH12,FK12,GP12,GS12,HX12,IA12,JF12,JI12,KN12,KQ12,LV12,LY12,ND12,NG12,OL12,OO12,PT12,PW12,RB12,RE12,SJ12,SM12)-MIN(IF(N12="",0,N12),IF(P12="",0,P12)),"")</f>
        <v/>
      </c>
      <c r="DC12" s="50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2">
        <f>IF($CP12="P",CA12,(CA12+AZ12)/2)</f>
        <v>1.3</v>
      </c>
      <c r="SW12" s="22">
        <f>IF($CP12="P",CB12,(CB12+BA12)/2)</f>
        <v>0.9</v>
      </c>
      <c r="SX12" s="22">
        <f>IF($CP12="P",CC12,(CC12+BB12)/2)</f>
        <v>1.75</v>
      </c>
      <c r="SY12" s="22">
        <f>IF($CP12="P",CD12,(CD12+BC12)/2)</f>
        <v>1.53</v>
      </c>
      <c r="SZ12" s="22">
        <f>IF($CP12="P",CE12,(CE12+BD12)/2)</f>
        <v>0.1</v>
      </c>
      <c r="TA12" s="22">
        <f>IF($CP12="P",CF12,(CF12+BE12)/2)</f>
        <v>6.2</v>
      </c>
      <c r="TB12" s="22">
        <f>IF($CP12="P",CG12,(CG12+BF12)/2)</f>
        <v>4.5999999999999996</v>
      </c>
      <c r="TC12" s="22">
        <f>IF($CP12="P",CH12,(CH12+BG12)/2)</f>
        <v>7.25</v>
      </c>
      <c r="TD12" s="22">
        <f>IF($CP12="P",CI12,(CI12+BH12)/2)</f>
        <v>7.1950000000000003</v>
      </c>
      <c r="TE12" s="22">
        <f>IF($CP12="P",CJ12,(CJ12+BI12)/2)</f>
        <v>0</v>
      </c>
      <c r="TF12" s="22">
        <f>IF($CP12="P",CK12,(CK12+BJ12)/2)</f>
        <v>0.7</v>
      </c>
      <c r="TG12" s="22">
        <f>IF($CP12="P",CL12,(CL12+BK12)/2)</f>
        <v>0.5</v>
      </c>
      <c r="TH12" s="22">
        <f>IF($CP12="P",CM12,(CM12+BL12)/2)</f>
        <v>1</v>
      </c>
      <c r="TI12" s="22">
        <f>IF($CP12="P",CN12,(CN12+BM12)/2)</f>
        <v>0.79500000000000004</v>
      </c>
      <c r="TJ12" s="22">
        <f>IF($CP12="P",CO12,(CO12+BN12)/2)</f>
        <v>0</v>
      </c>
      <c r="TK12" s="27" t="s">
        <v>46</v>
      </c>
      <c r="TL12" s="40">
        <f>IF(SX12&gt;0,SX12,"")</f>
        <v>1.75</v>
      </c>
      <c r="TM12" s="40">
        <f>IF(SY12&gt;0,SY12,"")</f>
        <v>1.53</v>
      </c>
      <c r="TN12" s="40">
        <f>IF(SUM(SV12:SY12)-SZ12&gt;0,SUM(SV12:SY12)-SZ12,"")</f>
        <v>5.3800000000000008</v>
      </c>
      <c r="TO12" s="40">
        <f>IF(TC12&gt;0,TC12,"")</f>
        <v>7.25</v>
      </c>
      <c r="TP12" s="40">
        <f>IF(TD12&gt;0,TD12,"")</f>
        <v>7.1950000000000003</v>
      </c>
      <c r="TQ12" s="40">
        <f>IF(SUM(TA12:TD12)-TE12&gt;0,SUM(TA12:TD12)-TE12,"")</f>
        <v>25.245000000000001</v>
      </c>
      <c r="TR12" s="40">
        <f>IF(MAX(TN12,TQ12)&gt;0,MAX(TN12,TQ12),"")</f>
        <v>25.245000000000001</v>
      </c>
      <c r="TS12" s="40">
        <f>IF(TH12&gt;0,TH12,"")</f>
        <v>1</v>
      </c>
      <c r="TT12" s="40">
        <f>IF(TI12&gt;0,TI12,"")</f>
        <v>0.79500000000000004</v>
      </c>
      <c r="TU12" s="40">
        <f>IF(SUM(TF12:TI12)-TJ12&gt;0,SUM(TF12:TI12)-TJ12,"")</f>
        <v>2.9950000000000001</v>
      </c>
      <c r="TV12" s="40">
        <f>IF(SUM(TR12,TU12)&gt;0,SUM(TR12,TU12),"")</f>
        <v>28.240000000000002</v>
      </c>
    </row>
    <row r="13" spans="1:542" x14ac:dyDescent="0.2">
      <c r="A13" s="4" t="str" cm="1">
        <f t="array" ref="A13">IF(AND(J13&lt;&gt;"",J13&lt;&gt;"No DD"),SUMPRODUCT((J$4:J$26&lt;&gt;"")*(J$4:J$26&lt;&gt;"No DD")*(F$4:F$26&gt;F13))+1,IF(J13="No DD",SUMPRODUCT((J$4:J$26="No DD")*(F$4:F$26&gt;F13))+1+SUMPRODUCT((J$4:J$26&lt;&gt;"")*(J$4:J$26&lt;&gt;"No DD")),""))</f>
        <v/>
      </c>
      <c r="B13" s="4" t="str" cm="1">
        <f t="array" ref="B13">IF(AND(J13&lt;&gt;"",J13&lt;&gt;"No DD",G13=""),SUMPRODUCT((J$4:J$26&lt;&gt;"")*(J$4:J$26&lt;&gt;"No DD")*(G$4:G$26="")*(F$4:F$26&gt;F13))+1,IF(J13="No DD",SUMPRODUCT((J$4:J$26="No DD")*(F$4:F$26&gt;F13)*(G$4:G$26=""))+1+SUMPRODUCT((J$4:J$26&lt;&gt;"")*(G$4:G$26="")*(J$4:J$26&lt;&gt;"No DD")),""))</f>
        <v/>
      </c>
      <c r="C13" s="5" t="s">
        <v>157</v>
      </c>
      <c r="D13" s="4" t="s">
        <v>4</v>
      </c>
      <c r="E13" s="4">
        <v>2008</v>
      </c>
      <c r="F13" s="9">
        <f>SUM(L13:V13)+SUM(L13:T13)*0.0000001+SUM(L13)*0.0000000000001</f>
        <v>181.160017665005</v>
      </c>
      <c r="G13" s="64"/>
      <c r="H13" s="3" t="str">
        <f>IF(OR(AND(AO13&gt;=AY$28,AO13&lt;&gt;"",AQ13&gt;=AY$32,AQ13&lt;&gt;"",AN13=""),AND(AR13&gt;=AY$28,AR13&lt;&gt;"",AT13&gt;=AY$32,AT13&lt;&gt;"",AN13=""),AND(AV13&gt;=AY$28,AV13&lt;&gt;"",AX13&gt;=AY$32,AX13&lt;&gt;"",AN13=""),AND(BP13&gt;=BZ$28,BP13&lt;&gt;"",BR13&gt;=BZ$32,BR13&lt;&gt;"",BO13=""),AND(BS13&gt;=BZ$28,BS13&lt;&gt;"",BU13&gt;=BZ$32,BU13&lt;&gt;"",BO13=""),AND(BW13&gt;=BZ$28,BW13&lt;&gt;"",BY13&gt;=BZ$32,BY13&lt;&gt;"",BO13=""),AND(CQ13&gt;=DA$28,CQ13&lt;&gt;"",CS13&gt;=DA$32,CS13&lt;&gt;"",CP13=""),AND(CT13&gt;=DA$28,CT13&lt;&gt;"",CV13&gt;=DA$32,CV13&lt;&gt;"",CP13=""),AND(CX13&gt;=DA$28,CX13&lt;&gt;"",CZ13&gt;=DA$32,CZ13&lt;&gt;"",CP13=""),AND(DX13&gt;=EK$28,DX13&lt;&gt;"",DZ13&gt;=EK$32,DZ13&lt;&gt;""),AND(EA13&gt;=EK$28,EA13&lt;&gt;"",EC13&gt;=EK$32,EC13&lt;&gt;""),AND(EE13&gt;=EK$28,EE13&lt;&gt;"",EG13&gt;=EK$32,EG13&lt;&gt;""),AND(EH13&gt;=EK$28,EH13&lt;&gt;"",EJ13&gt;=EK$32,EJ13&lt;&gt;""),AND(FF13&gt;=FS$28,FF13&lt;&gt;"",FH13&gt;=FS$32,FH13&lt;&gt;""),AND(FI13&gt;=FS$28,FI13&lt;&gt;"",FK13&gt;=FS$32,FK13&lt;&gt;""),AND(FM13&gt;=FS$28,FM13&lt;&gt;"",FO13&gt;=FS$32,FO13&lt;&gt;""),AND(FP13&gt;=FS$28,FP13&lt;&gt;"",FR13&gt;=FS$32,FR13&lt;&gt;""),AND(GN13&gt;=HA$28,GN13&lt;&gt;"",GP13&gt;=HA$32,GP13&lt;&gt;""),AND(GQ13&gt;=HA$28,GQ13&lt;&gt;"",GS13&gt;=HA$32,GS13&lt;&gt;""),AND(GU13&gt;=HA$28,GU13&lt;&gt;"",GW13&gt;=HA$32,GW13&lt;&gt;""),AND(GX13&gt;=HA$28,GX13&lt;&gt;"",GZ13&gt;=HA$32,GZ13&lt;&gt;""),AND(HV13&gt;=II$28,HV13&lt;&gt;"",HX13&gt;=II$32,HX13&lt;&gt;""),AND(HY13&gt;=II$28,HY13&lt;&gt;"",IA13&gt;=II$32,IA13&lt;&gt;""),AND(IC13&gt;=II$28,IC13&lt;&gt;"",IE13&gt;=II$32,IE13&lt;&gt;""),AND(IF13&gt;=II$28,IF13&lt;&gt;"",IH13&gt;=II$32,IH13&lt;&gt;""),AND(JD13&gt;=JQ$28,JD13&lt;&gt;"",JF13&gt;=JQ$32,JF13&lt;&gt;""),AND(JG13&gt;=JQ$28,JG13&lt;&gt;"",JI13&gt;=JQ$32,JI13&lt;&gt;""),AND(JK13&gt;=JQ$28,JK13&lt;&gt;"",JM13&gt;=JQ$32,JM13&lt;&gt;""),AND(JN13&gt;=JQ$28,JN13&lt;&gt;"",JP13&gt;=JQ$32,JP13&lt;&gt;""),AND(KL13&gt;=KY$28,KL13&lt;&gt;"",KN13&gt;=KY$32,KN13&lt;&gt;""),AND(KO13&gt;=KY$28,KO13&lt;&gt;"",KQ13&gt;=KY$32,KQ13&lt;&gt;""),AND(KS13&gt;=KY$28,KS13&lt;&gt;"",KU13&gt;=KY$32,KU13&lt;&gt;""),AND(KV13&gt;=KY$28,KV13&lt;&gt;"",KX13&gt;=KY$32,KX13&lt;&gt;""),AND(LT13&gt;=MG$28,LT13&lt;&gt;"",LV13&gt;=MG$32,LV13&lt;&gt;""),AND(LW13&gt;=MG$28,LW13&lt;&gt;"",LY13&gt;=MG$32,LY13&lt;&gt;""),AND(MA13&gt;=MG$28,MA13&lt;&gt;"",MC13&gt;=MG$32,MC13&lt;&gt;""),AND(MD13&gt;=MG$28,MD13&lt;&gt;"",MF13&gt;=MG$32,MF13&lt;&gt;""),AND(NB13&gt;=NO$28,NB13&lt;&gt;"",ND13&gt;=NO$32,ND13&lt;&gt;""),AND(NE13&gt;=NO$28,NE13&lt;&gt;"",NG13&gt;=NO$32,NG13&lt;&gt;""),AND(NI13&gt;=NO$28,NI13&lt;&gt;"",NK13&gt;=NO$32,NK13&lt;&gt;""),AND(NL13&gt;=NO$28,NL13&lt;&gt;"",NN13&gt;=NO$32,NN13&lt;&gt;""),AND(OJ13&gt;=OW$28,OJ13&lt;&gt;"",OL13&gt;=OW$32,OL13&lt;&gt;""),AND(OM13&gt;=OW$28,OM13&lt;&gt;"",OO13&gt;=OW$32,OO13&lt;&gt;""),AND(OQ13&gt;=OW$28,OQ13&lt;&gt;"",OS13&gt;=OW$32,OS13&lt;&gt;""),AND(OT13&gt;=OW$28,OT13&lt;&gt;"",OV13&gt;=OW$32,OV13&lt;&gt;""),AND(PR13&gt;=QE$28,PR13&lt;&gt;"",PT13&gt;=QE$32,PT13&lt;&gt;""),AND(PU13&gt;=QE$28,PU13&lt;&gt;"",PW13&gt;=QE$32,PW13&lt;&gt;""),AND(PY13&gt;=QE$28,PY13&lt;&gt;"",QA13&gt;=QE$32,QA13&lt;&gt;""),AND(QB13&gt;=QE$28,QB13&lt;&gt;"",QD13&gt;=QE$32,QD13&lt;&gt;""),AND(QZ13&gt;=RM$28,QZ13&lt;&gt;"",RB13&gt;=RM$32,RB13&lt;&gt;""),AND(RC13&gt;=RM$28,RC13&lt;&gt;"",RE13&gt;=RM$32,RE13&lt;&gt;""),AND(RG13&gt;=RM$28,RG13&lt;&gt;"",RI13&gt;=RM$32,RI13&lt;&gt;""),AND(RJ13&gt;=RM$28,RJ13&lt;&gt;"",RL13&gt;=RM$32,RL13&lt;&gt;""),AND(SH13&gt;=SU$28,SH13&lt;&gt;"",SJ13&gt;=SU$32,SJ13&lt;&gt;""),AND(SK13&gt;=SU$28,SK13&lt;&gt;"",SM13&gt;=SU$32,SM13&lt;&gt;""),AND(SO13&gt;=SU$28,SO13&lt;&gt;"",SQ13&gt;=SU$32,SQ13&lt;&gt;""),AND(SR13&gt;=SU$28,SR13&lt;&gt;"",ST13&gt;=SU$32,ST13&lt;&gt;"")),"P","")</f>
        <v/>
      </c>
      <c r="I13" s="3" t="str">
        <f>IF(OR(AND(AQ13&gt;=AY$32,AQ13&lt;&gt;"",AN13=""),AND(AT13&gt;=AY$32,AT13&lt;&gt;"",AN13=""),AND(AX13&gt;=AY$32,AX13&lt;&gt;"",AN13=""),AND(BR13&gt;=BZ$32,BR13&lt;&gt;"",BO13=""),AND(BU13&gt;=BZ$32,BU13&lt;&gt;"",BO13=""),AND(BY13&gt;=BZ$32,BY13&lt;&gt;"",BO13=""),AND(CS13&gt;=DA$32,CS13&lt;&gt;"",CP13=""),AND(CV13&gt;=DA$32,CV13&lt;&gt;"",CP13=""),AND(CZ13&gt;=DA$32,CZ13&lt;&gt;"",CP13=""),AND(DZ13&gt;=EK$32,DZ13&lt;&gt;""),AND(EC13&gt;=EK$32,EC13&lt;&gt;""),AND(EG13&gt;=EK$32,EG13&lt;&gt;""),AND(EJ13&gt;=EK$32,EJ13&lt;&gt;""),AND(FH13&gt;=FS$32,FH13&lt;&gt;""),AND(FK13&gt;=FS$32,FK13&lt;&gt;""),AND(FO13&gt;=FS$32,FO13&lt;&gt;""),AND(FR13&gt;=FS$32,FR13&lt;&gt;""),AND(GP13&gt;=HA$32,GP13&lt;&gt;""),AND(GS13&gt;=HA$32,GS13&lt;&gt;""),AND(GW13&gt;=HA$32,GW13&lt;&gt;""),AND(GZ13&gt;=HA$32,GZ13&lt;&gt;""),AND(HX13&gt;=II$32,HX13&lt;&gt;""),AND(IA13&gt;=II$32,IA13&lt;&gt;""),AND(IE13&gt;=II$32,IE13&lt;&gt;""),AND(IH13&gt;=II$32,IH13&lt;&gt;""),AND(JF13&gt;=JQ$32,JF13&lt;&gt;""),AND(JI13&gt;=JQ$32,JI13&lt;&gt;""),AND(JM13&gt;=JQ$32,JM13&lt;&gt;""),AND(JP13&gt;=JQ$32,JP13&lt;&gt;""),AND(KN13&gt;=KY$32,KN13&lt;&gt;""),AND(KQ13&gt;=KY$32,KQ13&lt;&gt;""),AND(KU13&gt;=KY$32,KU13&lt;&gt;""),AND(KX13&gt;=KY$32,KX13&lt;&gt;""),AND(LV13&gt;=MG$32,LV13&lt;&gt;""),AND(LY13&gt;=MG$32,LY13&lt;&gt;""),AND(MC13&gt;=MG$32,MC13&lt;&gt;""),AND(MF13&gt;=MG$32,MF13&lt;&gt;""),AND(ND13&gt;=NO$32,ND13&lt;&gt;""),AND(NG13&gt;=NO$32,NG13&lt;&gt;""),AND(NK13&gt;=NO$32,NK13&lt;&gt;""),AND(NN13&gt;=NO$32,NN13&lt;&gt;""),AND(OL13&gt;=OW$32,OL13&lt;&gt;""),AND(OO13&gt;=OW$32,OO13&lt;&gt;""),AND(OS13&gt;=OW$32,OS13&lt;&gt;""),AND(OV13&gt;=OW$32,OV13&lt;&gt;""),AND(PT13&gt;=QE$32,PT13&lt;&gt;""),AND(PW13&gt;=QE$32,PW13&lt;&gt;""),AND(QA13&gt;=QE$32,QA13&lt;&gt;""),AND(QD13&gt;=QE$32,QD13&lt;&gt;""),AND(RB13&gt;=RM$32,RB13&lt;&gt;""),AND(RE13&gt;=RM$32,RE13&lt;&gt;""),AND(RI13&gt;=RM$32,RI13&lt;&gt;""),AND(RL13&gt;=RM$32,RL13&lt;&gt;""),AND(SJ13&gt;=SU$32,SJ13&lt;&gt;""),AND(SM13&gt;=SU$32,SM13&lt;&gt;""),AND(SQ13&gt;=SU$32,SQ13&lt;&gt;""),AND(ST13&gt;=SU$32,ST13&lt;&gt;"")),"P","")</f>
        <v/>
      </c>
      <c r="J13" s="36" t="str">
        <f>IF(AND(I13="P",H13=""),"No DD",IF(OR(AND(AO13&gt;=AY$31,AO13&lt;&gt;"",AQ13&gt;=AY$35,AQ13&lt;&gt;"",AN13=""),AND(AR13&gt;=AY$31,AR13&lt;&gt;"",AT13&gt;=AY$35,AT13&lt;&gt;"",AN13=""),AND(AV13&gt;=AY$31,AV13&lt;&gt;"",AX13&gt;=AY$35,AX13&lt;&gt;"",AN13=""),AND(BP13&gt;=BZ$31,BP13&lt;&gt;"",BR13&gt;=BZ$35,BR13&lt;&gt;"",BO13=""),AND(BS13&gt;=BZ$31,BS13&lt;&gt;"",BU13&gt;=BZ$35,BU13&lt;&gt;"",BO13=""),AND(BW13&gt;=BZ$31,BW13&lt;&gt;"",BY13&gt;=BZ$35,BY13&lt;&gt;"",BO13=""),AND(CQ13&gt;=DA$31,CQ13&lt;&gt;"",CS13&gt;=DA$35,CS13&lt;&gt;"",CP13=""),AND(CT13&gt;=DA$31,CT13&lt;&gt;"",CV13&gt;=DA$35,CV13&lt;&gt;"",CP13=""),AND(CX13&gt;=DA$31,CX13&lt;&gt;"",CZ13&gt;=DA$35,CZ13&lt;&gt;"",CP13=""),AND(DX13&gt;=EK$31,DX13&lt;&gt;"",DZ13&gt;=EK$35,DZ13&lt;&gt;""),AND(EA13&gt;=EK$31,EA13&lt;&gt;"",EC13&gt;=EK$35,EC13&lt;&gt;""),AND(EE13&gt;=EK$31,EE13&lt;&gt;"",EG13&gt;=EK$35,EG13&lt;&gt;""),AND(EH13&gt;=EK$31,EH13&lt;&gt;"",EJ13&gt;=EK$35,EJ13&lt;&gt;""),AND(FF13&gt;=FS$31,FF13&lt;&gt;"",FH13&gt;=FS$35,FH13&lt;&gt;""),AND(FI13&gt;=FS$31,FI13&lt;&gt;"",FK13&gt;=FS$35,FK13&lt;&gt;""),AND(FM13&gt;=FS$31,FM13&lt;&gt;"",FO13&gt;=FS$35,FO13&lt;&gt;""),AND(FP13&gt;=FS$31,FP13&lt;&gt;"",FR13&gt;=FS$35,FR13&lt;&gt;""),AND(GN13&gt;=HA$31,GN13&lt;&gt;"",GP13&gt;=HA$35,GP13&lt;&gt;""),AND(GQ13&gt;=HA$31,GQ13&lt;&gt;"",GS13&gt;=HA$35,GS13&lt;&gt;""),AND(GU13&gt;=HA$31,GU13&lt;&gt;"",GW13&gt;=HA$35,GW13&lt;&gt;""),AND(GX13&gt;=HA$31,GX13&lt;&gt;"",GZ13&gt;=HA$35,GZ13&lt;&gt;""),AND(HV13&gt;=II$31,HV13&lt;&gt;"",HX13&gt;=II$35,HX13&lt;&gt;""),AND(HY13&gt;=II$31,HY13&lt;&gt;"",IA13&gt;=II$35,IA13&lt;&gt;""),AND(IC13&gt;=II$31,IC13&lt;&gt;"",IE13&gt;=II$35,IE13&lt;&gt;""),AND(IF13&gt;=II$31,IF13&lt;&gt;"",IH13&gt;=II$35,IH13&lt;&gt;""),AND(JD13&gt;=JQ$31,JD13&lt;&gt;"",JF13&gt;=JQ$35,JF13&lt;&gt;""),AND(JG13&gt;=JQ$31,JG13&lt;&gt;"",JI13&gt;=JQ$35,JI13&lt;&gt;""),AND(JK13&gt;=JQ$31,JK13&lt;&gt;"",JM13&gt;=JQ$35,JM13&lt;&gt;""),AND(JN13&gt;=JQ$31,JN13&lt;&gt;"",JP13&gt;=JQ$35,JP13&lt;&gt;""),AND(KL13&gt;=KY$31,KL13&lt;&gt;"",KN13&gt;=KY$35,KN13&lt;&gt;""),AND(KO13&gt;=KY$31,KO13&lt;&gt;"",KQ13&gt;=KY$35,KQ13&lt;&gt;""),AND(KS13&gt;=KY$31,KS13&lt;&gt;"",KU13&gt;=KY$35,KU13&lt;&gt;""),AND(KV13&gt;=KY$31,KV13&lt;&gt;"",KX13&gt;=KY$35,KX13&lt;&gt;""),AND(LT13&gt;=MG$31,LT13&lt;&gt;"",LV13&gt;=MG$35,LV13&lt;&gt;""),AND(LW13&gt;=MG$31,LW13&lt;&gt;"",LY13&gt;=MG$35,LY13&lt;&gt;""),AND(MA13&gt;=MG$31,MA13&lt;&gt;"",MC13&gt;=MG$35,MC13&lt;&gt;""),AND(MD13&gt;=MG$31,MD13&lt;&gt;"",MF13&gt;=MG$35,MF13&lt;&gt;""),AND(NB13&gt;=NO$31,NB13&lt;&gt;"",ND13&gt;=NO$35,ND13&lt;&gt;""),AND(NE13&gt;=NO$31,NE13&lt;&gt;"",NG13&gt;=NO$35,NG13&lt;&gt;""),AND(NI13&gt;=NO$31,NI13&lt;&gt;"",NK13&gt;=NO$35,NK13&lt;&gt;""),AND(NL13&gt;=NO$31,NL13&lt;&gt;"",NN13&gt;=NO$35,NN13&lt;&gt;""),AND(OJ13&gt;=OW$31,OJ13&lt;&gt;"",OL13&gt;=OW$35,OL13&lt;&gt;""),AND(OM13&gt;=OW$31,OM13&lt;&gt;"",OO13&gt;=OW$35,OO13&lt;&gt;""),AND(OQ13&gt;=OW$31,OQ13&lt;&gt;"",OS13&gt;=OW$35,OS13&lt;&gt;""),AND(OT13&gt;=OW$31,OT13&lt;&gt;"",OV13&gt;=OW$35,OV13&lt;&gt;""),AND(PR13&gt;=QE$31,PR13&lt;&gt;"",PT13&gt;=QE$35,PT13&lt;&gt;""),AND(PU13&gt;=QE$31,PU13&lt;&gt;"",PW13&gt;=QE$35,PW13&lt;&gt;""),AND(PY13&gt;=QE$31,PY13&lt;&gt;"",QA13&gt;=QE$35,QA13&lt;&gt;""),AND(QB13&gt;=QE$31,QB13&lt;&gt;"",QD13&gt;=QE$35,QD13&lt;&gt;""),AND(QZ13&gt;=RM$31,QZ13&lt;&gt;"",RB13&gt;=RM$35,RB13&lt;&gt;""),AND(RC13&gt;=RM$31,RC13&lt;&gt;"",RE13&gt;=RM$35,RE13&lt;&gt;""),AND(RG13&gt;=RM$31,RG13&lt;&gt;"",RI13&gt;=RM$35,RI13&lt;&gt;""),AND(RJ13&gt;=RM$31,RJ13&lt;&gt;"",RL13&gt;=RM$35,RL13&lt;&gt;""),AND(SH13&gt;=SU$31,SH13&lt;&gt;"",SJ13&gt;=SU$35,SJ13&lt;&gt;""),AND(SK13&gt;=SU$31,SK13&lt;&gt;"",SM13&gt;=SU$35,SM13&lt;&gt;""),AND(SO13&gt;=SU$31,SO13&lt;&gt;"",SQ13&gt;=SU$35,SQ13&lt;&gt;""),AND(SR13&gt;=SU$31,SR13&lt;&gt;"",ST13&gt;=SU$35,ST13&lt;&gt;"")),"Merit",IF(OR(AND(AO13&gt;=AY$30,AO13&lt;&gt;"",AQ13&gt;=AY$34,AQ13&lt;&gt;"",AN13=""),AND(AR13&gt;=AY$30,AR13&lt;&gt;"",AT13&gt;=AY$34,AT13&lt;&gt;"",AN13=""),AND(AV13&gt;=AY$30,AV13&lt;&gt;"",AX13&gt;=AY$34,AX13&lt;&gt;"",AN13=""),AND(BP13&gt;=BZ$30,BP13&lt;&gt;"",BR13&gt;=BZ$34,BR13&lt;&gt;"",BO13=""),AND(BS13&gt;=BZ$30,BS13&lt;&gt;"",BU13&gt;=BZ$34,BU13&lt;&gt;"",BO13=""),AND(BW13&gt;=BZ$30,BW13&lt;&gt;"",BY13&gt;=BZ$34,BY13&lt;&gt;"",BO13=""),AND(CQ13&gt;=DA$30,CQ13&lt;&gt;"",CS13&gt;=DA$34,CS13&lt;&gt;"",CP13=""),AND(CT13&gt;=DA$30,CT13&lt;&gt;"",CV13&gt;=DA$34,CV13&lt;&gt;"",CP13=""),AND(CX13&gt;=DA$30,CX13&lt;&gt;"",CZ13&gt;=DA$34,CZ13&lt;&gt;"",CP13=""),AND(DX13&gt;=EK$30,DX13&lt;&gt;"",DZ13&gt;=EK$34,DZ13&lt;&gt;""),AND(EA13&gt;=EK$30,EA13&lt;&gt;"",EC13&gt;=EK$34,EC13&lt;&gt;""),AND(EE13&gt;=EK$30,EE13&lt;&gt;"",EG13&gt;=EK$34,EG13&lt;&gt;""),AND(EH13&gt;=EK$30,EH13&lt;&gt;"",EJ13&gt;=EK$34,EJ13&lt;&gt;""),AND(FF13&gt;=FS$30,FF13&lt;&gt;"",FH13&gt;=FS$34,FH13&lt;&gt;""),AND(FI13&gt;=FS$30,FI13&lt;&gt;"",FK13&gt;=FS$34,FK13&lt;&gt;""),AND(FM13&gt;=FS$30,FM13&lt;&gt;"",FO13&gt;=FS$34,FO13&lt;&gt;""),AND(FP13&gt;=FS$30,FP13&lt;&gt;"",FR13&gt;=FS$34,FR13&lt;&gt;""),AND(GN13&gt;=HA$30,GN13&lt;&gt;"",GP13&gt;=HA$34,GP13&lt;&gt;""),AND(GQ13&gt;=HA$30,GQ13&lt;&gt;"",GS13&gt;=HA$34,GS13&lt;&gt;""),AND(GU13&gt;=HA$30,GU13&lt;&gt;"",GW13&gt;=HA$34,GW13&lt;&gt;""),AND(GX13&gt;=HA$30,GX13&lt;&gt;"",GZ13&gt;=HA$34,GZ13&lt;&gt;""),AND(HV13&gt;=II$30,HV13&lt;&gt;"",HX13&gt;=II$34,HX13&lt;&gt;""),AND(HY13&gt;=II$30,HY13&lt;&gt;"",IA13&gt;=II$34,IA13&lt;&gt;""),AND(IC13&gt;=II$30,IC13&lt;&gt;"",IE13&gt;=II$34,IE13&lt;&gt;""),AND(IF13&gt;=II$30,IF13&lt;&gt;"",IH13&gt;=II$34,IH13&lt;&gt;""),AND(JD13&gt;=JQ$30,JD13&lt;&gt;"",JF13&gt;=JQ$34,JF13&lt;&gt;""),AND(JG13&gt;=JQ$30,JG13&lt;&gt;"",JI13&gt;=JQ$34,JI13&lt;&gt;""),AND(JK13&gt;=JQ$30,JK13&lt;&gt;"",JM13&gt;=JQ$34,JM13&lt;&gt;""),AND(JN13&gt;=JQ$30,JN13&lt;&gt;"",JP13&gt;=JQ$34,JP13&lt;&gt;""),AND(KL13&gt;=KY$30,KL13&lt;&gt;"",KN13&gt;=KY$34,KN13&lt;&gt;""),AND(KO13&gt;=KY$30,KO13&lt;&gt;"",KQ13&gt;=KY$34,KQ13&lt;&gt;""),AND(KS13&gt;=KY$30,KS13&lt;&gt;"",KU13&gt;=KY$34,KU13&lt;&gt;""),AND(KV13&gt;=KY$30,KV13&lt;&gt;"",KX13&gt;=KY$34,KX13&lt;&gt;""),AND(LT13&gt;=MG$30,LT13&lt;&gt;"",LV13&gt;=MG$34,LV13&lt;&gt;""),AND(LW13&gt;=MG$30,LW13&lt;&gt;"",LY13&gt;=MG$34,LY13&lt;&gt;""),AND(MA13&gt;=MG$30,MA13&lt;&gt;"",MC13&gt;=MG$34,MC13&lt;&gt;""),AND(MD13&gt;=MG$30,MD13&lt;&gt;"",MF13&gt;=MG$34,MF13&lt;&gt;""),AND(NB13&gt;=NO$30,NB13&lt;&gt;"",ND13&gt;=NO$34,ND13&lt;&gt;""),AND(NE13&gt;=NO$30,NE13&lt;&gt;"",NG13&gt;=NO$34,NG13&lt;&gt;""),AND(NI13&gt;=NO$30,NI13&lt;&gt;"",NK13&gt;=NO$34,NK13&lt;&gt;""),AND(NL13&gt;=NO$30,NL13&lt;&gt;"",NN13&gt;=NO$34,NN13&lt;&gt;""),AND(OJ13&gt;=OW$30,OJ13&lt;&gt;"",OL13&gt;=OW$34,OL13&lt;&gt;""),AND(OM13&gt;=OW$30,OM13&lt;&gt;"",OO13&gt;=OW$34,OO13&lt;&gt;""),AND(OQ13&gt;=OW$30,OQ13&lt;&gt;"",OS13&gt;=OW$34,OS13&lt;&gt;""),AND(OT13&gt;=OW$30,OT13&lt;&gt;"",OV13&gt;=OW$34,OV13&lt;&gt;""),AND(PR13&gt;=QE$30,PR13&lt;&gt;"",PT13&gt;=QE$34,PT13&lt;&gt;""),AND(PU13&gt;=QE$30,PU13&lt;&gt;"",PW13&gt;=QE$34,PW13&lt;&gt;""),AND(PY13&gt;=QE$30,PY13&lt;&gt;"",QA13&gt;=QE$34,QA13&lt;&gt;""),AND(QB13&gt;=QE$30,QB13&lt;&gt;"",QD13&gt;=QE$34,QD13&lt;&gt;""),AND(QZ13&gt;=RM$30,QZ13&lt;&gt;"",RB13&gt;=RM$34,RB13&lt;&gt;""),AND(RC13&gt;=RM$30,RC13&lt;&gt;"",RE13&gt;=RM$34,RE13&lt;&gt;""),AND(RG13&gt;=RM$30,RG13&lt;&gt;"",RI13&gt;=RM$34,RI13&lt;&gt;""),AND(RJ13&gt;=RM$30,RJ13&lt;&gt;"",RL13&gt;=RM$34,RL13&lt;&gt;""),AND(SH13&gt;=SU$30,SH13&lt;&gt;"",SJ13&gt;=SU$34,SJ13&lt;&gt;""),AND(SK13&gt;=SU$30,SK13&lt;&gt;"",SM13&gt;=SU$34,SM13&lt;&gt;""),AND(SO13&gt;=SU$30,SO13&lt;&gt;"",SQ13&gt;=SU$34,SQ13&lt;&gt;""),AND(SR13&gt;=SU$30,SR13&lt;&gt;"",ST13&gt;=SU$34,ST13&lt;&gt;"")),"Excellence",IF(K13="P","Worlds Team",IF(H13="P","National Team","")))))</f>
        <v/>
      </c>
      <c r="K13" s="3" t="str">
        <f>IF(OR(AND(AO13&gt;=AY$29,AO13&lt;&gt;"",AQ13&gt;=AY$33,AQ13&lt;&gt;"",AN13=""),AND(AR13&gt;=AY$29,AR13&lt;&gt;"",AT13&gt;=AY$33,AT13&lt;&gt;"",AN13=""),AND(AV13&gt;=AY$29,AV13&lt;&gt;"",AX13&gt;=AY$33,AX13&lt;&gt;"",AN13=""),AND(BP13&gt;=BZ$29,BP13&lt;&gt;"",BR13&gt;=BZ$33,BR13&lt;&gt;"",BO13=""),AND(BS13&gt;=BZ$29,BS13&lt;&gt;"",BU13&gt;=BZ$33,BU13&lt;&gt;"",BO13=""),AND(BW13&gt;=BZ$29,BW13&lt;&gt;"",BY13&gt;=BZ$33,BY13&lt;&gt;"",BO13=""),AND(CQ13&gt;=DA$29,CQ13&lt;&gt;"",CS13&gt;=DA$33,CS13&lt;&gt;"",CP13=""),AND(CT13&gt;=DA$29,CT13&lt;&gt;"",CV13&gt;=DA$33,CV13&lt;&gt;"",CP13=""),AND(CX13&gt;=DA$29,CX13&lt;&gt;"",CZ13&gt;=DA$33,CZ13&lt;&gt;"",CP13=""),AND(DX13&gt;=EK$29,DX13&lt;&gt;"",DZ13&gt;=EK$33,DZ13&lt;&gt;""),AND(EA13&gt;=EK$29,EA13&lt;&gt;"",EC13&gt;=EK$33,EC13&lt;&gt;""),AND(EE13&gt;=EK$29,EE13&lt;&gt;"",EG13&gt;=EK$33,EG13&lt;&gt;""),AND(EH13&gt;=EK$29,EH13&lt;&gt;"",EJ13&gt;=EK$33,EJ13&lt;&gt;""),AND(FF13&gt;=FS$29,FF13&lt;&gt;"",FH13&gt;=FS$33,FH13&lt;&gt;""),AND(FI13&gt;=FS$29,FI13&lt;&gt;"",FK13&gt;=FS$33,FK13&lt;&gt;""),AND(FM13&gt;=FS$29,FM13&lt;&gt;"",FO13&gt;=FS$33,FO13&lt;&gt;""),AND(FP13&gt;=FS$29,FP13&lt;&gt;"",FR13&gt;=FS$33,FR13&lt;&gt;""),AND(GN13&gt;=HA$29,GN13&lt;&gt;"",GP13&gt;=HA$33,GP13&lt;&gt;""),AND(GQ13&gt;=HA$29,GQ13&lt;&gt;"",GS13&gt;=HA$33,GS13&lt;&gt;""),AND(GU13&gt;=HA$29,GU13&lt;&gt;"",GW13&gt;=HA$33,GW13&lt;&gt;""),AND(GX13&gt;=HA$29,GX13&lt;&gt;"",GZ13&gt;=HA$33,GZ13&lt;&gt;""),AND(HV13&gt;=II$29,HV13&lt;&gt;"",HX13&gt;=II$33,HX13&lt;&gt;""),AND(HY13&gt;=II$29,HY13&lt;&gt;"",IA13&gt;=II$33,IA13&lt;&gt;""),AND(IC13&gt;=II$29,IC13&lt;&gt;"",IE13&gt;=II$33,IE13&lt;&gt;""),AND(IF13&gt;=II$29,IF13&lt;&gt;"",IH13&gt;=II$33,IH13&lt;&gt;""),AND(JD13&gt;=JQ$29,JD13&lt;&gt;"",JF13&gt;=JQ$33,JF13&lt;&gt;""),AND(JG13&gt;=JQ$29,JG13&lt;&gt;"",JI13&gt;=JQ$33,JI13&lt;&gt;""),AND(JK13&gt;=JQ$29,JK13&lt;&gt;"",JM13&gt;=JQ$33,JM13&lt;&gt;""),AND(JN13&gt;=JQ$29,JN13&lt;&gt;"",JP13&gt;=JQ$33,JP13&lt;&gt;""),AND(KL13&gt;=KY$29,KL13&lt;&gt;"",KN13&gt;=KY$33,KN13&lt;&gt;""),AND(KO13&gt;=KY$29,KO13&lt;&gt;"",KQ13&gt;=KY$33,KQ13&lt;&gt;""),AND(KS13&gt;=KY$29,KS13&lt;&gt;"",KU13&gt;=KY$33,KU13&lt;&gt;""),AND(KV13&gt;=KY$29,KV13&lt;&gt;"",KX13&gt;=KY$33,KX13&lt;&gt;""),AND(LT13&gt;=MG$29,LT13&lt;&gt;"",LV13&gt;=MG$33,LV13&lt;&gt;""),AND(LW13&gt;=MG$29,LW13&lt;&gt;"",LY13&gt;=MG$33,LY13&lt;&gt;""),AND(MA13&gt;=MG$29,MA13&lt;&gt;"",MC13&gt;=MG$33,MC13&lt;&gt;""),AND(MD13&gt;=MG$29,MD13&lt;&gt;"",MF13&gt;=MG$33,MF13&lt;&gt;""),AND(NB13&gt;=NO$29,NB13&lt;&gt;"",ND13&gt;=NO$33,ND13&lt;&gt;""),AND(NE13&gt;=NO$29,NE13&lt;&gt;"",NG13&gt;=NO$33,NG13&lt;&gt;""),AND(NI13&gt;=NO$29,NI13&lt;&gt;"",NK13&gt;=NO$33,NK13&lt;&gt;""),AND(NL13&gt;=NO$29,NL13&lt;&gt;"",NN13&gt;=NO$33,NN13&lt;&gt;""),AND(OJ13&gt;=OW$29,OJ13&lt;&gt;"",OL13&gt;=OW$33,OL13&lt;&gt;""),AND(OM13&gt;=OW$29,OM13&lt;&gt;"",OO13&gt;=OW$33,OO13&lt;&gt;""),AND(OQ13&gt;=OW$29,OQ13&lt;&gt;"",OS13&gt;=OW$33,OS13&lt;&gt;""),AND(OT13&gt;=OW$29,OT13&lt;&gt;"",OV13&gt;=OW$33,OV13&lt;&gt;""),AND(PR13&gt;=QE$29,PR13&lt;&gt;"",PT13&gt;=QE$33,PT13&lt;&gt;""),AND(PU13&gt;=QE$29,PU13&lt;&gt;"",PW13&gt;=QE$33,PW13&lt;&gt;""),AND(PY13&gt;=QE$29,PY13&lt;&gt;"",QA13&gt;=QE$33,QA13&lt;&gt;""),AND(QB13&gt;=QE$29,QB13&lt;&gt;"",QD13&gt;=QE$33,QD13&lt;&gt;""),AND(QZ13&gt;=RM$29,QZ13&lt;&gt;"",RB13&gt;=RM$33,RB13&lt;&gt;""),AND(RC13&gt;=RM$29,RC13&lt;&gt;"",RE13&gt;=RM$33,RE13&lt;&gt;""),AND(RG13&gt;=RM$29,RG13&lt;&gt;"",RI13&gt;=RM$33,RI13&lt;&gt;""),AND(RJ13&gt;=RM$29,RJ13&lt;&gt;"",RL13&gt;=RM$33,RL13&lt;&gt;""),AND(SH13&gt;=SU$29,SH13&lt;&gt;"",SJ13&gt;=SU$33,SJ13&lt;&gt;""),AND(SK13&gt;=SU$29,SK13&lt;&gt;"",SM13&gt;=SU$33,SM13&lt;&gt;""),AND(SO13&gt;=SU$29,SO13&lt;&gt;"",SQ13&gt;=SU$33,SQ13&lt;&gt;""),AND(SR13&gt;=SU$29,SR13&lt;&gt;"",ST13&gt;=SU$33,ST13&lt;&gt;"")),"P","")</f>
        <v/>
      </c>
      <c r="L13" s="8">
        <f>IF(COUNT(AQ13,AT13,BR13,BU13,CS13,CV13)&gt;0,LARGE((AQ13,AT13,BR13,BU13,CS13,CV13),1),0)</f>
        <v>49.97</v>
      </c>
      <c r="M13" s="8" t="str">
        <f>IF(L13="","",IF(OR(L13=CS13,L13=CV13),$CA$1,IF(OR(L13=BR13,L13=BU13),$AZ$1,IF(OR(L13=AQ13,L13=AT13),$Y$1,""))))</f>
        <v>2025 Elite Canada</v>
      </c>
      <c r="N13" s="8">
        <f>IF(COUNT(AQ13,AT13,BR13,BU13,CS13,CV13)&gt;1,LARGE((AQ13,AT13,BR13,BU13,CS13,CV13),2),0)</f>
        <v>47.010000000000005</v>
      </c>
      <c r="O13" s="8" t="str">
        <f>IF(N13="","",IF(OR(N13=CS13,N13=CV13),$CA$1,IF(OR(N13=BR13,N13=BU13),$AZ$1,IF(OR(N13=AQ13,N13=AT13),$Y$1,""))))</f>
        <v>2025 Nationals</v>
      </c>
      <c r="P13" s="8">
        <f>IF(COUNT(AQ13,AT13,BR13,BU13,CS13,CV13)&gt;2,MAX(AX13,BY13,CZ13,LARGE((AQ13,AT13,BR13,BU13,CS13,CV13),3)),IF(MAX(AX13,BY13,CZ13)&gt;0,MAX(AX13,BY13,CZ13),0))</f>
        <v>50.15</v>
      </c>
      <c r="Q13" s="8" t="str">
        <f>IF(P13="","",IF(P13=CZ13,$CA$1,IF(P13=BY13,$AZ$1,IF(P13=AX13,$Y$1,IF(OR(P13=CS13,P13=CV13,P13=CZ13),$CA$1,IF(OR(P13=BR13,P13=BU13,P13=BY13),$AZ$1,IF(OR(P13=AQ13,P13=AT13,P13=AX13),$Y$1,"")))))))</f>
        <v>2025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14.5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2025 Nationals</v>
      </c>
      <c r="T13" s="8">
        <f>IF(MAX(IF(AO13&gt;=$AY$28,AP13,0),IF(AR13&gt;=$AY$28,AS13,0),IF(AV13&gt;=$AY$28,AW13,0),IF(BP13&gt;=$BZ$28,BQ13,0),IF(BS13&gt;=$BZ$28,BT13,0),IF(BW13&gt;=$BZ$28,BX13,0),IF(CQ13&gt;=$DA$28,CR13,0),IF(CT13&gt;=$DA$28,CU13,0),IF(CX13&gt;=$DA$28,CY13,0),IF(DX13&gt;=$EK$28,DY13,0),IF(EA13&gt;=$EK$28,EB13,0),IF(EE13&gt;=$EK$28,EF13,0),IF(EH13&gt;=$EK$28,EI13,0),IF(FF13&gt;=$FS$28,FG13,0),IF(FI13&gt;=$FS$28,FJ13,0),IF(FM13&gt;=$FS$28,FN13,0),IF(FP13&gt;=$FS$28,FQ13,0),IF(GN13&gt;=$HA$28,GO13,0),IF(GQ13&gt;=$HA$28,GR13,0),IF(GU13&gt;=$HA$28,GV13,0),IF(GX13&gt;=$HA$28,GY13,0),IF(HV13&gt;=$II$28,HW13,0),IF(HY13&gt;=$II$28,HZ13,0),IF(IC13&gt;=$II$28,ID13,0),IF(IF13&gt;=$II$28,IG13,0),IF(JD13&gt;=$JQ$28,JE13,0),IF(JG13&gt;=$JQ$28,JH13,0),IF(JK13&gt;=$JQ$28,JL13,0),IF(JN13&gt;=$JQ$28,JO13,0),IF(KL13&gt;=$KY$28,KM13,0),IF(KO13&gt;=$KY$28,KP13,0),IF(KS13&gt;=$KY$28,KT13,0),IF(KV13&gt;=$KY$28,KW13,0),IF(LT13&gt;=$MG$28,LU13,0),IF(LW13&gt;=$MG$28,LX13,0),IF(MA13&gt;=$MG$28,MB13,0),IF(MD13&gt;=$MG$28,ME13,0),IF(NB13&gt;=$NO$28,NC13,0),IF(NE13&gt;=$NO$28,NF13,0),IF(NI13&gt;=$NO$28,NJ13,0),IF(NL13&gt;=$NO$28,NM13,0),IF(OJ13&gt;=$OW$28,OK13,0),IF(OM13&gt;=$OW$28,ON13,0),IF(OQ13&gt;=$OW$28,OR13,0),IF(OT13&gt;=$OW$28,OU13,0),IF(PR13&gt;=$QE$28,PS13,0),IF(PU13&gt;=$QE$28,PV13,0),IF(PY13&gt;=$QE$28,PZ13,0),IF(QB13&gt;=$QE$28,QC13,0),IF(QZ13&gt;=$RM$28,RA13,0),IF(RC13&gt;=$RM$28,RD13,0),IF(RG13&gt;=$RM$28,RH13,0),IF(RJ13&gt;=$RM$28,RK13,0),IF(SH13&gt;=$SU$28,SI13,0),IF(SK13&gt;=$SU$28,SL13,0),IF(SO13&gt;=$SU$28,SP13,0),IF(SR13&gt;=$SU$28,SS13,0))&gt;0,MAX(IF(AO13&gt;=$AY$28,AP13,0),IF(AR13&gt;=$AY$28,AS13,0),IF(AV13&gt;=$AY$28,AW13,0),IF(BP13&gt;=$BZ$28,BQ13,0),IF(BS13&gt;=$BZ$28,BT13,0),IF(BW13&gt;=$BZ$28,BX13,0),IF(CQ13&gt;=$DA$28,CR13,0),IF(CT13&gt;=$DA$28,CU13,0),IF(CX13&gt;=$DA$28,CY13,0),IF(DX13&gt;=$EK$28,DY13,0),IF(EA13&gt;=$EK$28,EB13,0),IF(EE13&gt;=$EK$28,EF13,0),IF(EH13&gt;=$EK$28,EI13,0),IF(FF13&gt;=$FS$28,FG13,0),IF(FI13&gt;=$FS$28,FJ13,0),IF(FM13&gt;=$FS$28,FN13,0),IF(FP13&gt;=$FS$28,FQ13,0),IF(GN13&gt;=$HA$28,GO13,0),IF(GQ13&gt;=$HA$28,GR13,0),IF(GU13&gt;=$HA$28,GV13,0),IF(GX13&gt;=$HA$28,GY13,0),IF(HV13&gt;=$II$28,HW13,0),IF(HY13&gt;=$II$28,HZ13,0),IF(IC13&gt;=$II$28,ID13,0),IF(IF13&gt;=$II$28,IG13,0),IF(JD13&gt;=$JQ$28,JE13,0),IF(JG13&gt;=$JQ$28,JH13,0),IF(JK13&gt;=$JQ$28,JL13,0),IF(JN13&gt;=$JQ$28,JO13,0),IF(KL13&gt;=$KY$28,KM13,0),IF(KO13&gt;=$KY$28,KP13,0),IF(KS13&gt;=$KY$28,KT13,0),IF(KV13&gt;=$KY$28,KW13,0),IF(LT13&gt;=$MG$28,LU13,0),IF(LW13&gt;=$MG$28,LX13,0),IF(MA13&gt;=$MG$28,MB13,0),IF(MD13&gt;=$MG$28,ME13,0),IF(NB13&gt;=$NO$28,NC13,0),IF(NE13&gt;=$NO$28,NF13,0),IF(NI13&gt;=$NO$28,NJ13,0),IF(NL13&gt;=$NO$28,NM13,0),IF(OJ13&gt;=$OW$28,OK13,0),IF(OM13&gt;=$OW$28,ON13,0),IF(OQ13&gt;=$OW$28,OR13,0),IF(OT13&gt;=$OW$28,OU13,0),IF(PR13&gt;=$QE$28,PS13,0),IF(PU13&gt;=$QE$28,PV13,0),IF(PY13&gt;=$QE$28,PZ13,0),IF(QB13&gt;=$QE$28,QC13,0),IF(QZ13&gt;=$RM$28,RA13,0),IF(RC13&gt;=$RM$28,RD13,0),IF(RG13&gt;=$RM$28,RH13,0),IF(RJ13&gt;=$RM$28,RK13,0),IF(SH13&gt;=$SU$28,SI13,0),IF(SK13&gt;=$SU$28,SL13,0),IF(SO13&gt;=$SU$28,SP13,0),IF(SR13&gt;=$SU$28,SS13,0)),0)</f>
        <v>15.02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>2025 Coimbra Gym Fest (July 6)</v>
      </c>
      <c r="V13" s="8">
        <f>IF(MAX(DB13,DC13)&gt;0,MAX(DB13,DC13),"")</f>
        <v>4.5099999999999909</v>
      </c>
      <c r="W13" s="11" t="str">
        <f>IF(V13="","",IF(V13=DB13,"("&amp;DB$2&amp;")",IF(V13=DC13,"("&amp;DC$2&amp;")")))</f>
        <v>(Optional)</v>
      </c>
      <c r="X13" s="8" t="str">
        <f>IF(V13="","",IF(V13=DB13,IF(V13+IF(P13="",0,P13)=SM13,$RN$1,IF(V13+IF(P13="",0,P13)=RE13,$QF$1,IF(V13+IF(P13="",0,P13)=PW13,$OX$1,IF(V13+IF(P13="",0,P13)=OO13,$NP$1,IF(V13+IF(P13="",0,P13)=NG13,$MH$1,IF(V13+IF(P13="",0,P13)=LY13,$KZ$1,IF(V13+IF(P13="",0,P13)=KQ13,$JR$1,IF(V13+IF(P13="",0,P13)=JI13,$IJ$1,IF(V13+IF(P13="",0,P13)=IA13,$HB$1,IF(V13+IF(P13="",0,P13)=GS13,$FT$1,IF(V13+IF(P13="",0,P13)=FK13,$EL$1,IF(V13+IF(P13="",0,P13)=EC13,$DD$1,IF(V13+IF(P13="",0,P13)=SJ13,$RN$1,IF(V13+IF(P13="",0,P13)=RB13,$QF$1,IF(V13+IF(P13="",0,P13)=PT13,$OX$1,IF(V13+IF(P13="",0,P13)=OL13,$NP$1,IF(V13+IF(P13="",0,P13)=ND13,$MH$1,IF(V13+IF(P13="",0,P13)=LV13,$KZ$1,IF(V13+IF(P13="",0,P13)=KN13,$JR$1,IF(V13+IF(P13="",0,P13)=JF13,$IJ$1,IF(V13+IF(P13="",0,P13)=HX13,$HB$1,IF(V13+IF(P13="",0,P13)=GP13,$FT$1,IF(V13+IF(P13="",0,P13)=FH13,$EL$1,IF(V13+IF(P13="",0,P13)=DZ13,$DD$1,IF(V13+IF(N13="",0,N13)=SM13,$RN$1,IF(V13+IF(N13="",0,N13)=RE13,$QF$1,IF(V13+IF(N13="",0,N13)=PW13,$OX$1,IF(V13+IF(N13="",0,N13)=OO13,$NP$1,IF(V13+IF(N13="",0,N13)=NG13,$MH$1,IF(V13+IF(N13="",0,N13)=LY13,$KZ$1,IF(V13+IF(N13="",0,N13)=KQ13,$JR$1,IF(V13+IF(N13="",0,N13)=JI13,$IJ$1,IF(V13+IF(N13="",0,N13)=IA13,$HB$1,IF(V13+IF(N13="",0,N13)=GS13,$FT$1,IF(V13+IF(N13="",0,N13)=FK13,$EL$1,IF(V13+IF(N13="",0,N13)=EC13,$DD$1,IF(V13+IF(N13="",0,N13)=SJ13,$RN$1,IF(V13+IF(N13="",0,N13)=RB13,$QF$1,IF(V13+IF(N13="",0,N13)=PT13,$OX$1,IF(V13+IF(N13="",0,N13)=OL13,$NP$1,IF(V13+IF(N13="",0,N13)=ND13,$MH$1,IF(V13+IF(N13="",0,N13)=LV13,$KZ$1,IF(V13+IF(N13="",0,N13)=KN13,$JR$1,IF(V13+IF(N13="",0,N13)=JF13,$IJ$1,IF(V13+IF(N13="",0,N13)=HX13,$HB$1,IF(V13+IF(N13="",0,N13)=GP13,$FT$1,IF(V13+IF(N13="",0,N13)=FH13,$EL$1,IF(V13+IF(N13="",0,N13)=DZ13,$DD$1))))))))))))))))))))))))))))))))))))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>2025 Coimbra Gym Fest (July 6)</v>
      </c>
      <c r="Y13" s="22">
        <v>13.3</v>
      </c>
      <c r="Z13" s="22">
        <v>9.1</v>
      </c>
      <c r="AA13" s="22">
        <v>12.9</v>
      </c>
      <c r="AB13" s="22">
        <v>14.67</v>
      </c>
      <c r="AC13" s="22">
        <v>0</v>
      </c>
      <c r="AD13" s="22">
        <v>5.8</v>
      </c>
      <c r="AE13" s="22">
        <v>3.9</v>
      </c>
      <c r="AF13" s="22">
        <v>5.2</v>
      </c>
      <c r="AG13" s="22">
        <v>6.03</v>
      </c>
      <c r="AH13" s="22">
        <v>0</v>
      </c>
      <c r="AI13" s="22">
        <v>1.3</v>
      </c>
      <c r="AJ13" s="22">
        <v>1</v>
      </c>
      <c r="AK13" s="22">
        <v>2</v>
      </c>
      <c r="AL13" s="22">
        <v>1.63</v>
      </c>
      <c r="AM13" s="22">
        <v>0.2</v>
      </c>
      <c r="AN13" s="27"/>
      <c r="AO13" s="38">
        <f>IF(AA13&gt;0,AA13,"")</f>
        <v>12.9</v>
      </c>
      <c r="AP13" s="38">
        <f>IF(AB13&gt;0,AB13,"")</f>
        <v>14.67</v>
      </c>
      <c r="AQ13" s="40">
        <f>IF(SUM(Y13:AB13)-AC13&gt;0,SUM(Y13:AB13)-AC13,"")</f>
        <v>49.97</v>
      </c>
      <c r="AR13" s="40">
        <f>IF(AF13&gt;0,AF13,"")</f>
        <v>5.2</v>
      </c>
      <c r="AS13" s="40">
        <f>IF(AG13&gt;0,AG13,"")</f>
        <v>6.03</v>
      </c>
      <c r="AT13" s="40">
        <f>IF(SUM(AD13:AG13)-AH13&gt;0,SUM(AD13:AG13)-AH13,"")</f>
        <v>20.93</v>
      </c>
      <c r="AU13" s="40">
        <f>IF(AQ13="","",MAX(AQ13,AT13))</f>
        <v>49.97</v>
      </c>
      <c r="AV13" s="40">
        <f>IF(AK13&gt;0,AK13,"")</f>
        <v>2</v>
      </c>
      <c r="AW13" s="40">
        <f>IF(AL13&gt;0,AL13,"")</f>
        <v>1.63</v>
      </c>
      <c r="AX13" s="40">
        <f>IF(SUM(AI13:AL13)-AM13&gt;0,SUM(AI13:AL13)-AM13,"")</f>
        <v>5.7299999999999995</v>
      </c>
      <c r="AY13" s="40">
        <f>IF(SUM(AU13,AX13)&gt;0,SUM(AU13,AX13),"")</f>
        <v>55.699999999999996</v>
      </c>
      <c r="AZ13" s="26">
        <v>11.1</v>
      </c>
      <c r="BA13" s="26">
        <v>9.6</v>
      </c>
      <c r="BB13" s="26">
        <v>11.7</v>
      </c>
      <c r="BC13" s="26">
        <v>13.88</v>
      </c>
      <c r="BD13" s="26">
        <v>0.6</v>
      </c>
      <c r="BE13" s="26">
        <v>11.9</v>
      </c>
      <c r="BF13" s="26">
        <v>8.8000000000000007</v>
      </c>
      <c r="BG13" s="26">
        <v>12.1</v>
      </c>
      <c r="BH13" s="26">
        <v>14.61</v>
      </c>
      <c r="BI13" s="26">
        <v>0.4</v>
      </c>
      <c r="BJ13" s="26">
        <v>12.4</v>
      </c>
      <c r="BK13" s="26">
        <v>9</v>
      </c>
      <c r="BL13" s="26">
        <v>14.5</v>
      </c>
      <c r="BM13" s="26">
        <v>14.25</v>
      </c>
      <c r="BN13" s="26">
        <v>0</v>
      </c>
      <c r="BO13" s="28"/>
      <c r="BP13" s="39">
        <f>IF(BB13&gt;0,BB13,"")</f>
        <v>11.7</v>
      </c>
      <c r="BQ13" s="39">
        <f>IF(BC13&gt;0,BC13,"")</f>
        <v>13.88</v>
      </c>
      <c r="BR13" s="11">
        <f>IF(SUM(AZ13:BC13)-BD13&gt;0,SUM(AZ13:BC13)-BD13,"")</f>
        <v>45.68</v>
      </c>
      <c r="BS13" s="11">
        <f>IF(BG13&gt;0,BG13,"")</f>
        <v>12.1</v>
      </c>
      <c r="BT13" s="11">
        <f>IF(BH13&gt;0,BH13,"")</f>
        <v>14.61</v>
      </c>
      <c r="BU13" s="11">
        <f>IF(SUM(BE13:BH13)-BI13&gt;0,SUM(BE13:BH13)-BI13,"")</f>
        <v>47.010000000000005</v>
      </c>
      <c r="BV13" s="11">
        <f>IF(BR13="","",MAX(BR13,BU13))</f>
        <v>47.010000000000005</v>
      </c>
      <c r="BW13" s="11">
        <f>IF(BL13&gt;0,BL13,"")</f>
        <v>14.5</v>
      </c>
      <c r="BX13" s="11">
        <f>IF(BM13&gt;0,BM13,"")</f>
        <v>14.25</v>
      </c>
      <c r="BY13" s="11">
        <f>IF(SUM(BJ13:BM13)-BN13&gt;0,SUM(BJ13:BM13)-BN13,"")</f>
        <v>50.15</v>
      </c>
      <c r="BZ13" s="11">
        <f>IF(SUM(BV13,BY13)&gt;0,SUM(BV13,BY13),"")</f>
        <v>97.16</v>
      </c>
      <c r="CA13" s="22">
        <v>1.4</v>
      </c>
      <c r="CB13" s="22">
        <v>0.8</v>
      </c>
      <c r="CC13" s="22">
        <v>2</v>
      </c>
      <c r="CD13" s="22">
        <v>1.71</v>
      </c>
      <c r="CE13" s="22">
        <v>0</v>
      </c>
      <c r="CF13" s="22">
        <v>5.6</v>
      </c>
      <c r="CG13" s="22">
        <v>3.5</v>
      </c>
      <c r="CH13" s="22">
        <v>6.1</v>
      </c>
      <c r="CI13" s="22">
        <v>6.45</v>
      </c>
      <c r="CJ13" s="22">
        <v>0</v>
      </c>
      <c r="CK13" s="22">
        <v>1.6</v>
      </c>
      <c r="CL13" s="22">
        <v>0.7</v>
      </c>
      <c r="CM13" s="22">
        <v>2</v>
      </c>
      <c r="CN13" s="22">
        <v>1.74</v>
      </c>
      <c r="CO13" s="22">
        <v>0</v>
      </c>
      <c r="CP13" s="27"/>
      <c r="CQ13" s="38">
        <f>IF(CC13&gt;0,CC13,"")</f>
        <v>2</v>
      </c>
      <c r="CR13" s="38">
        <f>IF(CD13&gt;0,CD13,"")</f>
        <v>1.71</v>
      </c>
      <c r="CS13" s="40">
        <f>IF(SUM(CA13:CD13)-CE13&gt;0,SUM(CA13:CD13)-CE13,"")</f>
        <v>5.91</v>
      </c>
      <c r="CT13" s="40">
        <f>IF(CH13&gt;0,CH13,"")</f>
        <v>6.1</v>
      </c>
      <c r="CU13" s="40">
        <f>IF(CI13&gt;0,CI13,"")</f>
        <v>6.45</v>
      </c>
      <c r="CV13" s="40">
        <f>IF(SUM(CF13:CI13)-CJ13&gt;0,SUM(CF13:CI13)-CJ13,"")</f>
        <v>21.65</v>
      </c>
      <c r="CW13" s="40">
        <f>IF(CS13="","",MAX(CS13,CV13))</f>
        <v>21.65</v>
      </c>
      <c r="CX13" s="40">
        <f>IF(CM13&gt;0,CM13,"")</f>
        <v>2</v>
      </c>
      <c r="CY13" s="40">
        <f>IF(CN13&gt;0,CN13,"")</f>
        <v>1.74</v>
      </c>
      <c r="CZ13" s="40">
        <f>IF(SUM(CK13:CN13)-CO13&gt;0,SUM(CK13:CN13)-CO13,"")</f>
        <v>6.04</v>
      </c>
      <c r="DA13" s="40">
        <f>IF(SUM(CW13,CZ13)&gt;0,SUM(CW13,CZ13),"")</f>
        <v>27.689999999999998</v>
      </c>
      <c r="DB13" s="50">
        <f>IF(MAX(DZ13,EC13,FH13,FK13,GP13,GS13,HX13,IA13,JF13,JI13,KN13,KQ13,LV13,LY13,ND13,NG13,OL13,OO13,PT13,PW13,RB13,RE13,SJ13,SM13)-MIN(IF(N13="",0,N13),IF(P13="",0,P13))&gt;0.001,MAX(DZ13,EC13,FH13,FK13,GP13,GS13,HX13,IA13,JF13,JI13,KN13,KQ13,LV13,LY13,ND13,NG13,OL13,OO13,PT13,PW13,RB13,RE13,SJ13,SM13)-MIN(IF(N13="",0,N13),IF(P13="",0,P13)),"")</f>
        <v>4.5099999999999909</v>
      </c>
      <c r="DC13" s="50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>
        <v>11.6</v>
      </c>
      <c r="FU13" s="17">
        <v>9.1999999999999993</v>
      </c>
      <c r="FV13" s="17">
        <v>14.5</v>
      </c>
      <c r="FW13" s="17">
        <v>14.97</v>
      </c>
      <c r="FX13" s="17">
        <v>0</v>
      </c>
      <c r="FY13" s="17">
        <v>12.5</v>
      </c>
      <c r="FZ13" s="17">
        <v>9.5</v>
      </c>
      <c r="GA13" s="17">
        <v>14.5</v>
      </c>
      <c r="GB13" s="17">
        <v>15.02</v>
      </c>
      <c r="GC13" s="17">
        <v>0</v>
      </c>
      <c r="GD13" s="17">
        <v>4.0999999999999996</v>
      </c>
      <c r="GE13" s="17">
        <v>2.8</v>
      </c>
      <c r="GF13" s="17">
        <v>5</v>
      </c>
      <c r="GG13" s="17">
        <v>4.92</v>
      </c>
      <c r="GH13" s="17">
        <v>0</v>
      </c>
      <c r="GI13" s="17"/>
      <c r="GJ13" s="17"/>
      <c r="GK13" s="17"/>
      <c r="GL13" s="17"/>
      <c r="GM13" s="17"/>
      <c r="GN13" s="40">
        <f>IF(FV13&gt;0,FV13,"")</f>
        <v>14.5</v>
      </c>
      <c r="GO13" s="40">
        <f>IF(FW13&gt;0,FW13,"")</f>
        <v>14.97</v>
      </c>
      <c r="GP13" s="40">
        <f>IF(SUM(FT13:FW13)-FX13&gt;0,SUM(FT13:FW13)-FX13,"")</f>
        <v>50.269999999999996</v>
      </c>
      <c r="GQ13" s="40">
        <f>IF(GA13&gt;0,GA13,"")</f>
        <v>14.5</v>
      </c>
      <c r="GR13" s="40">
        <f>IF(GB13&gt;0,GB13,"")</f>
        <v>15.02</v>
      </c>
      <c r="GS13" s="40">
        <f>IF(SUM(FY13:GB13)-GC13&gt;0,SUM(FY13:GB13)-GC13,"")</f>
        <v>51.519999999999996</v>
      </c>
      <c r="GT13" s="40">
        <f>IF(MAX(GP13,GS13)&gt;0,MAX(GP13,GS13),"")</f>
        <v>51.519999999999996</v>
      </c>
      <c r="GU13" s="40">
        <f>IF(GF13&gt;0,GF13,"")</f>
        <v>5</v>
      </c>
      <c r="GV13" s="40">
        <f>IF(GG13&gt;0,GG13,"")</f>
        <v>4.92</v>
      </c>
      <c r="GW13" s="40">
        <f>IF(SUM(GD13:GG13)-GH13&gt;0,SUM(GD13:GG13)-GH13,"")</f>
        <v>16.82</v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>
        <f>IF(SUM(GT13,GW13,GZ13)&gt;0,SUM(GT13,GW13,GZ13),"")</f>
        <v>68.34</v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2">
        <f>IF($CP13="P",CA13,(CA13+AZ13)/2)</f>
        <v>6.25</v>
      </c>
      <c r="SW13" s="22">
        <f>IF($CP13="P",CB13,(CB13+BA13)/2)</f>
        <v>5.2</v>
      </c>
      <c r="SX13" s="22">
        <f>IF($CP13="P",CC13,(CC13+BB13)/2)</f>
        <v>6.85</v>
      </c>
      <c r="SY13" s="22">
        <f>IF($CP13="P",CD13,(CD13+BC13)/2)</f>
        <v>7.7949999999999999</v>
      </c>
      <c r="SZ13" s="22">
        <f>IF($CP13="P",CE13,(CE13+BD13)/2)</f>
        <v>0.3</v>
      </c>
      <c r="TA13" s="22">
        <f>IF($CP13="P",CF13,(CF13+BE13)/2)</f>
        <v>8.75</v>
      </c>
      <c r="TB13" s="22">
        <f>IF($CP13="P",CG13,(CG13+BF13)/2)</f>
        <v>6.15</v>
      </c>
      <c r="TC13" s="22">
        <f>IF($CP13="P",CH13,(CH13+BG13)/2)</f>
        <v>9.1</v>
      </c>
      <c r="TD13" s="22">
        <f>IF($CP13="P",CI13,(CI13+BH13)/2)</f>
        <v>10.53</v>
      </c>
      <c r="TE13" s="22">
        <f>IF($CP13="P",CJ13,(CJ13+BI13)/2)</f>
        <v>0.2</v>
      </c>
      <c r="TF13" s="22">
        <f>IF($CP13="P",CK13,(CK13+BJ13)/2)</f>
        <v>7</v>
      </c>
      <c r="TG13" s="22">
        <f>IF($CP13="P",CL13,(CL13+BK13)/2)</f>
        <v>4.8499999999999996</v>
      </c>
      <c r="TH13" s="22">
        <f>IF($CP13="P",CM13,(CM13+BL13)/2)</f>
        <v>8.25</v>
      </c>
      <c r="TI13" s="22">
        <f>IF($CP13="P",CN13,(CN13+BM13)/2)</f>
        <v>7.9950000000000001</v>
      </c>
      <c r="TJ13" s="22">
        <f>IF($CP13="P",CO13,(CO13+BN13)/2)</f>
        <v>0</v>
      </c>
      <c r="TK13" s="27" t="s">
        <v>46</v>
      </c>
      <c r="TL13" s="40">
        <f>IF(SX13&gt;0,SX13,"")</f>
        <v>6.85</v>
      </c>
      <c r="TM13" s="40">
        <f>IF(SY13&gt;0,SY13,"")</f>
        <v>7.7949999999999999</v>
      </c>
      <c r="TN13" s="40">
        <f>IF(SUM(SV13:SY13)-SZ13&gt;0,SUM(SV13:SY13)-SZ13,"")</f>
        <v>25.794999999999998</v>
      </c>
      <c r="TO13" s="40">
        <f>IF(TC13&gt;0,TC13,"")</f>
        <v>9.1</v>
      </c>
      <c r="TP13" s="40">
        <f>IF(TD13&gt;0,TD13,"")</f>
        <v>10.53</v>
      </c>
      <c r="TQ13" s="40">
        <f>IF(SUM(TA13:TD13)-TE13&gt;0,SUM(TA13:TD13)-TE13,"")</f>
        <v>34.33</v>
      </c>
      <c r="TR13" s="40">
        <f>IF(MAX(TN13,TQ13)&gt;0,MAX(TN13,TQ13),"")</f>
        <v>34.33</v>
      </c>
      <c r="TS13" s="40">
        <f>IF(TH13&gt;0,TH13,"")</f>
        <v>8.25</v>
      </c>
      <c r="TT13" s="40">
        <f>IF(TI13&gt;0,TI13,"")</f>
        <v>7.9950000000000001</v>
      </c>
      <c r="TU13" s="40">
        <f>IF(SUM(TF13:TI13)-TJ13&gt;0,SUM(TF13:TI13)-TJ13,"")</f>
        <v>28.095000000000002</v>
      </c>
      <c r="TV13" s="40">
        <f>IF(SUM(TR13,TU13)&gt;0,SUM(TR13,TU13),"")</f>
        <v>62.424999999999997</v>
      </c>
    </row>
    <row r="14" spans="1:542" x14ac:dyDescent="0.2">
      <c r="A14" s="4" t="str" cm="1">
        <f t="array" ref="A14">IF(AND(J14&lt;&gt;"",J14&lt;&gt;"No DD"),SUMPRODUCT((J$4:J$26&lt;&gt;"")*(J$4:J$26&lt;&gt;"No DD")*(F$4:F$26&gt;F14))+1,IF(J14="No DD",SUMPRODUCT((J$4:J$26="No DD")*(F$4:F$26&gt;F14))+1+SUMPRODUCT((J$4:J$26&lt;&gt;"")*(J$4:J$26&lt;&gt;"No DD")),""))</f>
        <v/>
      </c>
      <c r="B14" s="4" t="str" cm="1">
        <f t="array" ref="B14">IF(AND(J14&lt;&gt;"",J14&lt;&gt;"No DD",G14=""),SUMPRODUCT((J$4:J$26&lt;&gt;"")*(J$4:J$26&lt;&gt;"No DD")*(G$4:G$26="")*(F$4:F$26&gt;F14))+1,IF(J14="No DD",SUMPRODUCT((J$4:J$26="No DD")*(F$4:F$26&gt;F14)*(G$4:G$26=""))+1+SUMPRODUCT((J$4:J$26&lt;&gt;"")*(G$4:G$26="")*(J$4:J$26&lt;&gt;"No DD")),""))</f>
        <v/>
      </c>
      <c r="C14" s="5" t="s">
        <v>126</v>
      </c>
      <c r="D14" s="4" t="s">
        <v>4</v>
      </c>
      <c r="E14" s="4">
        <v>2007</v>
      </c>
      <c r="F14" s="9">
        <f>SUM(L14:V14)+SUM(L14:T14)*0.0000001+SUM(L14)*0.0000000000001</f>
        <v>175.16001751600518</v>
      </c>
      <c r="G14" s="64"/>
      <c r="H14" s="3" t="str">
        <f>IF(OR(AND(AO14&gt;=AY$28,AO14&lt;&gt;"",AQ14&gt;=AY$32,AQ14&lt;&gt;"",AN14=""),AND(AR14&gt;=AY$28,AR14&lt;&gt;"",AT14&gt;=AY$32,AT14&lt;&gt;"",AN14=""),AND(AV14&gt;=AY$28,AV14&lt;&gt;"",AX14&gt;=AY$32,AX14&lt;&gt;"",AN14=""),AND(BP14&gt;=BZ$28,BP14&lt;&gt;"",BR14&gt;=BZ$32,BR14&lt;&gt;"",BO14=""),AND(BS14&gt;=BZ$28,BS14&lt;&gt;"",BU14&gt;=BZ$32,BU14&lt;&gt;"",BO14=""),AND(BW14&gt;=BZ$28,BW14&lt;&gt;"",BY14&gt;=BZ$32,BY14&lt;&gt;"",BO14=""),AND(CQ14&gt;=DA$28,CQ14&lt;&gt;"",CS14&gt;=DA$32,CS14&lt;&gt;"",CP14=""),AND(CT14&gt;=DA$28,CT14&lt;&gt;"",CV14&gt;=DA$32,CV14&lt;&gt;"",CP14=""),AND(CX14&gt;=DA$28,CX14&lt;&gt;"",CZ14&gt;=DA$32,CZ14&lt;&gt;"",CP14=""),AND(DX14&gt;=EK$28,DX14&lt;&gt;"",DZ14&gt;=EK$32,DZ14&lt;&gt;""),AND(EA14&gt;=EK$28,EA14&lt;&gt;"",EC14&gt;=EK$32,EC14&lt;&gt;""),AND(EE14&gt;=EK$28,EE14&lt;&gt;"",EG14&gt;=EK$32,EG14&lt;&gt;""),AND(EH14&gt;=EK$28,EH14&lt;&gt;"",EJ14&gt;=EK$32,EJ14&lt;&gt;""),AND(FF14&gt;=FS$28,FF14&lt;&gt;"",FH14&gt;=FS$32,FH14&lt;&gt;""),AND(FI14&gt;=FS$28,FI14&lt;&gt;"",FK14&gt;=FS$32,FK14&lt;&gt;""),AND(FM14&gt;=FS$28,FM14&lt;&gt;"",FO14&gt;=FS$32,FO14&lt;&gt;""),AND(FP14&gt;=FS$28,FP14&lt;&gt;"",FR14&gt;=FS$32,FR14&lt;&gt;""),AND(GN14&gt;=HA$28,GN14&lt;&gt;"",GP14&gt;=HA$32,GP14&lt;&gt;""),AND(GQ14&gt;=HA$28,GQ14&lt;&gt;"",GS14&gt;=HA$32,GS14&lt;&gt;""),AND(GU14&gt;=HA$28,GU14&lt;&gt;"",GW14&gt;=HA$32,GW14&lt;&gt;""),AND(GX14&gt;=HA$28,GX14&lt;&gt;"",GZ14&gt;=HA$32,GZ14&lt;&gt;""),AND(HV14&gt;=II$28,HV14&lt;&gt;"",HX14&gt;=II$32,HX14&lt;&gt;""),AND(HY14&gt;=II$28,HY14&lt;&gt;"",IA14&gt;=II$32,IA14&lt;&gt;""),AND(IC14&gt;=II$28,IC14&lt;&gt;"",IE14&gt;=II$32,IE14&lt;&gt;""),AND(IF14&gt;=II$28,IF14&lt;&gt;"",IH14&gt;=II$32,IH14&lt;&gt;""),AND(JD14&gt;=JQ$28,JD14&lt;&gt;"",JF14&gt;=JQ$32,JF14&lt;&gt;""),AND(JG14&gt;=JQ$28,JG14&lt;&gt;"",JI14&gt;=JQ$32,JI14&lt;&gt;""),AND(JK14&gt;=JQ$28,JK14&lt;&gt;"",JM14&gt;=JQ$32,JM14&lt;&gt;""),AND(JN14&gt;=JQ$28,JN14&lt;&gt;"",JP14&gt;=JQ$32,JP14&lt;&gt;""),AND(KL14&gt;=KY$28,KL14&lt;&gt;"",KN14&gt;=KY$32,KN14&lt;&gt;""),AND(KO14&gt;=KY$28,KO14&lt;&gt;"",KQ14&gt;=KY$32,KQ14&lt;&gt;""),AND(KS14&gt;=KY$28,KS14&lt;&gt;"",KU14&gt;=KY$32,KU14&lt;&gt;""),AND(KV14&gt;=KY$28,KV14&lt;&gt;"",KX14&gt;=KY$32,KX14&lt;&gt;""),AND(LT14&gt;=MG$28,LT14&lt;&gt;"",LV14&gt;=MG$32,LV14&lt;&gt;""),AND(LW14&gt;=MG$28,LW14&lt;&gt;"",LY14&gt;=MG$32,LY14&lt;&gt;""),AND(MA14&gt;=MG$28,MA14&lt;&gt;"",MC14&gt;=MG$32,MC14&lt;&gt;""),AND(MD14&gt;=MG$28,MD14&lt;&gt;"",MF14&gt;=MG$32,MF14&lt;&gt;""),AND(NB14&gt;=NO$28,NB14&lt;&gt;"",ND14&gt;=NO$32,ND14&lt;&gt;""),AND(NE14&gt;=NO$28,NE14&lt;&gt;"",NG14&gt;=NO$32,NG14&lt;&gt;""),AND(NI14&gt;=NO$28,NI14&lt;&gt;"",NK14&gt;=NO$32,NK14&lt;&gt;""),AND(NL14&gt;=NO$28,NL14&lt;&gt;"",NN14&gt;=NO$32,NN14&lt;&gt;""),AND(OJ14&gt;=OW$28,OJ14&lt;&gt;"",OL14&gt;=OW$32,OL14&lt;&gt;""),AND(OM14&gt;=OW$28,OM14&lt;&gt;"",OO14&gt;=OW$32,OO14&lt;&gt;""),AND(OQ14&gt;=OW$28,OQ14&lt;&gt;"",OS14&gt;=OW$32,OS14&lt;&gt;""),AND(OT14&gt;=OW$28,OT14&lt;&gt;"",OV14&gt;=OW$32,OV14&lt;&gt;""),AND(PR14&gt;=QE$28,PR14&lt;&gt;"",PT14&gt;=QE$32,PT14&lt;&gt;""),AND(PU14&gt;=QE$28,PU14&lt;&gt;"",PW14&gt;=QE$32,PW14&lt;&gt;""),AND(PY14&gt;=QE$28,PY14&lt;&gt;"",QA14&gt;=QE$32,QA14&lt;&gt;""),AND(QB14&gt;=QE$28,QB14&lt;&gt;"",QD14&gt;=QE$32,QD14&lt;&gt;""),AND(QZ14&gt;=RM$28,QZ14&lt;&gt;"",RB14&gt;=RM$32,RB14&lt;&gt;""),AND(RC14&gt;=RM$28,RC14&lt;&gt;"",RE14&gt;=RM$32,RE14&lt;&gt;""),AND(RG14&gt;=RM$28,RG14&lt;&gt;"",RI14&gt;=RM$32,RI14&lt;&gt;""),AND(RJ14&gt;=RM$28,RJ14&lt;&gt;"",RL14&gt;=RM$32,RL14&lt;&gt;""),AND(SH14&gt;=SU$28,SH14&lt;&gt;"",SJ14&gt;=SU$32,SJ14&lt;&gt;""),AND(SK14&gt;=SU$28,SK14&lt;&gt;"",SM14&gt;=SU$32,SM14&lt;&gt;""),AND(SO14&gt;=SU$28,SO14&lt;&gt;"",SQ14&gt;=SU$32,SQ14&lt;&gt;""),AND(SR14&gt;=SU$28,SR14&lt;&gt;"",ST14&gt;=SU$32,ST14&lt;&gt;"")),"P","")</f>
        <v/>
      </c>
      <c r="I14" s="3" t="str">
        <f>IF(OR(AND(AQ14&gt;=AY$32,AQ14&lt;&gt;"",AN14=""),AND(AT14&gt;=AY$32,AT14&lt;&gt;"",AN14=""),AND(AX14&gt;=AY$32,AX14&lt;&gt;"",AN14=""),AND(BR14&gt;=BZ$32,BR14&lt;&gt;"",BO14=""),AND(BU14&gt;=BZ$32,BU14&lt;&gt;"",BO14=""),AND(BY14&gt;=BZ$32,BY14&lt;&gt;"",BO14=""),AND(CS14&gt;=DA$32,CS14&lt;&gt;"",CP14=""),AND(CV14&gt;=DA$32,CV14&lt;&gt;"",CP14=""),AND(CZ14&gt;=DA$32,CZ14&lt;&gt;"",CP14=""),AND(DZ14&gt;=EK$32,DZ14&lt;&gt;""),AND(EC14&gt;=EK$32,EC14&lt;&gt;""),AND(EG14&gt;=EK$32,EG14&lt;&gt;""),AND(EJ14&gt;=EK$32,EJ14&lt;&gt;""),AND(FH14&gt;=FS$32,FH14&lt;&gt;""),AND(FK14&gt;=FS$32,FK14&lt;&gt;""),AND(FO14&gt;=FS$32,FO14&lt;&gt;""),AND(FR14&gt;=FS$32,FR14&lt;&gt;""),AND(GP14&gt;=HA$32,GP14&lt;&gt;""),AND(GS14&gt;=HA$32,GS14&lt;&gt;""),AND(GW14&gt;=HA$32,GW14&lt;&gt;""),AND(GZ14&gt;=HA$32,GZ14&lt;&gt;""),AND(HX14&gt;=II$32,HX14&lt;&gt;""),AND(IA14&gt;=II$32,IA14&lt;&gt;""),AND(IE14&gt;=II$32,IE14&lt;&gt;""),AND(IH14&gt;=II$32,IH14&lt;&gt;""),AND(JF14&gt;=JQ$32,JF14&lt;&gt;""),AND(JI14&gt;=JQ$32,JI14&lt;&gt;""),AND(JM14&gt;=JQ$32,JM14&lt;&gt;""),AND(JP14&gt;=JQ$32,JP14&lt;&gt;""),AND(KN14&gt;=KY$32,KN14&lt;&gt;""),AND(KQ14&gt;=KY$32,KQ14&lt;&gt;""),AND(KU14&gt;=KY$32,KU14&lt;&gt;""),AND(KX14&gt;=KY$32,KX14&lt;&gt;""),AND(LV14&gt;=MG$32,LV14&lt;&gt;""),AND(LY14&gt;=MG$32,LY14&lt;&gt;""),AND(MC14&gt;=MG$32,MC14&lt;&gt;""),AND(MF14&gt;=MG$32,MF14&lt;&gt;""),AND(ND14&gt;=NO$32,ND14&lt;&gt;""),AND(NG14&gt;=NO$32,NG14&lt;&gt;""),AND(NK14&gt;=NO$32,NK14&lt;&gt;""),AND(NN14&gt;=NO$32,NN14&lt;&gt;""),AND(OL14&gt;=OW$32,OL14&lt;&gt;""),AND(OO14&gt;=OW$32,OO14&lt;&gt;""),AND(OS14&gt;=OW$32,OS14&lt;&gt;""),AND(OV14&gt;=OW$32,OV14&lt;&gt;""),AND(PT14&gt;=QE$32,PT14&lt;&gt;""),AND(PW14&gt;=QE$32,PW14&lt;&gt;""),AND(QA14&gt;=QE$32,QA14&lt;&gt;""),AND(QD14&gt;=QE$32,QD14&lt;&gt;""),AND(RB14&gt;=RM$32,RB14&lt;&gt;""),AND(RE14&gt;=RM$32,RE14&lt;&gt;""),AND(RI14&gt;=RM$32,RI14&lt;&gt;""),AND(RL14&gt;=RM$32,RL14&lt;&gt;""),AND(SJ14&gt;=SU$32,SJ14&lt;&gt;""),AND(SM14&gt;=SU$32,SM14&lt;&gt;""),AND(SQ14&gt;=SU$32,SQ14&lt;&gt;""),AND(ST14&gt;=SU$32,ST14&lt;&gt;"")),"P","")</f>
        <v/>
      </c>
      <c r="J14" s="36" t="str">
        <f>IF(AND(I14="P",H14=""),"No DD",IF(OR(AND(AO14&gt;=AY$31,AO14&lt;&gt;"",AQ14&gt;=AY$35,AQ14&lt;&gt;"",AN14=""),AND(AR14&gt;=AY$31,AR14&lt;&gt;"",AT14&gt;=AY$35,AT14&lt;&gt;"",AN14=""),AND(AV14&gt;=AY$31,AV14&lt;&gt;"",AX14&gt;=AY$35,AX14&lt;&gt;"",AN14=""),AND(BP14&gt;=BZ$31,BP14&lt;&gt;"",BR14&gt;=BZ$35,BR14&lt;&gt;"",BO14=""),AND(BS14&gt;=BZ$31,BS14&lt;&gt;"",BU14&gt;=BZ$35,BU14&lt;&gt;"",BO14=""),AND(BW14&gt;=BZ$31,BW14&lt;&gt;"",BY14&gt;=BZ$35,BY14&lt;&gt;"",BO14=""),AND(CQ14&gt;=DA$31,CQ14&lt;&gt;"",CS14&gt;=DA$35,CS14&lt;&gt;"",CP14=""),AND(CT14&gt;=DA$31,CT14&lt;&gt;"",CV14&gt;=DA$35,CV14&lt;&gt;"",CP14=""),AND(CX14&gt;=DA$31,CX14&lt;&gt;"",CZ14&gt;=DA$35,CZ14&lt;&gt;"",CP14=""),AND(DX14&gt;=EK$31,DX14&lt;&gt;"",DZ14&gt;=EK$35,DZ14&lt;&gt;""),AND(EA14&gt;=EK$31,EA14&lt;&gt;"",EC14&gt;=EK$35,EC14&lt;&gt;""),AND(EE14&gt;=EK$31,EE14&lt;&gt;"",EG14&gt;=EK$35,EG14&lt;&gt;""),AND(EH14&gt;=EK$31,EH14&lt;&gt;"",EJ14&gt;=EK$35,EJ14&lt;&gt;""),AND(FF14&gt;=FS$31,FF14&lt;&gt;"",FH14&gt;=FS$35,FH14&lt;&gt;""),AND(FI14&gt;=FS$31,FI14&lt;&gt;"",FK14&gt;=FS$35,FK14&lt;&gt;""),AND(FM14&gt;=FS$31,FM14&lt;&gt;"",FO14&gt;=FS$35,FO14&lt;&gt;""),AND(FP14&gt;=FS$31,FP14&lt;&gt;"",FR14&gt;=FS$35,FR14&lt;&gt;""),AND(GN14&gt;=HA$31,GN14&lt;&gt;"",GP14&gt;=HA$35,GP14&lt;&gt;""),AND(GQ14&gt;=HA$31,GQ14&lt;&gt;"",GS14&gt;=HA$35,GS14&lt;&gt;""),AND(GU14&gt;=HA$31,GU14&lt;&gt;"",GW14&gt;=HA$35,GW14&lt;&gt;""),AND(GX14&gt;=HA$31,GX14&lt;&gt;"",GZ14&gt;=HA$35,GZ14&lt;&gt;""),AND(HV14&gt;=II$31,HV14&lt;&gt;"",HX14&gt;=II$35,HX14&lt;&gt;""),AND(HY14&gt;=II$31,HY14&lt;&gt;"",IA14&gt;=II$35,IA14&lt;&gt;""),AND(IC14&gt;=II$31,IC14&lt;&gt;"",IE14&gt;=II$35,IE14&lt;&gt;""),AND(IF14&gt;=II$31,IF14&lt;&gt;"",IH14&gt;=II$35,IH14&lt;&gt;""),AND(JD14&gt;=JQ$31,JD14&lt;&gt;"",JF14&gt;=JQ$35,JF14&lt;&gt;""),AND(JG14&gt;=JQ$31,JG14&lt;&gt;"",JI14&gt;=JQ$35,JI14&lt;&gt;""),AND(JK14&gt;=JQ$31,JK14&lt;&gt;"",JM14&gt;=JQ$35,JM14&lt;&gt;""),AND(JN14&gt;=JQ$31,JN14&lt;&gt;"",JP14&gt;=JQ$35,JP14&lt;&gt;""),AND(KL14&gt;=KY$31,KL14&lt;&gt;"",KN14&gt;=KY$35,KN14&lt;&gt;""),AND(KO14&gt;=KY$31,KO14&lt;&gt;"",KQ14&gt;=KY$35,KQ14&lt;&gt;""),AND(KS14&gt;=KY$31,KS14&lt;&gt;"",KU14&gt;=KY$35,KU14&lt;&gt;""),AND(KV14&gt;=KY$31,KV14&lt;&gt;"",KX14&gt;=KY$35,KX14&lt;&gt;""),AND(LT14&gt;=MG$31,LT14&lt;&gt;"",LV14&gt;=MG$35,LV14&lt;&gt;""),AND(LW14&gt;=MG$31,LW14&lt;&gt;"",LY14&gt;=MG$35,LY14&lt;&gt;""),AND(MA14&gt;=MG$31,MA14&lt;&gt;"",MC14&gt;=MG$35,MC14&lt;&gt;""),AND(MD14&gt;=MG$31,MD14&lt;&gt;"",MF14&gt;=MG$35,MF14&lt;&gt;""),AND(NB14&gt;=NO$31,NB14&lt;&gt;"",ND14&gt;=NO$35,ND14&lt;&gt;""),AND(NE14&gt;=NO$31,NE14&lt;&gt;"",NG14&gt;=NO$35,NG14&lt;&gt;""),AND(NI14&gt;=NO$31,NI14&lt;&gt;"",NK14&gt;=NO$35,NK14&lt;&gt;""),AND(NL14&gt;=NO$31,NL14&lt;&gt;"",NN14&gt;=NO$35,NN14&lt;&gt;""),AND(OJ14&gt;=OW$31,OJ14&lt;&gt;"",OL14&gt;=OW$35,OL14&lt;&gt;""),AND(OM14&gt;=OW$31,OM14&lt;&gt;"",OO14&gt;=OW$35,OO14&lt;&gt;""),AND(OQ14&gt;=OW$31,OQ14&lt;&gt;"",OS14&gt;=OW$35,OS14&lt;&gt;""),AND(OT14&gt;=OW$31,OT14&lt;&gt;"",OV14&gt;=OW$35,OV14&lt;&gt;""),AND(PR14&gt;=QE$31,PR14&lt;&gt;"",PT14&gt;=QE$35,PT14&lt;&gt;""),AND(PU14&gt;=QE$31,PU14&lt;&gt;"",PW14&gt;=QE$35,PW14&lt;&gt;""),AND(PY14&gt;=QE$31,PY14&lt;&gt;"",QA14&gt;=QE$35,QA14&lt;&gt;""),AND(QB14&gt;=QE$31,QB14&lt;&gt;"",QD14&gt;=QE$35,QD14&lt;&gt;""),AND(QZ14&gt;=RM$31,QZ14&lt;&gt;"",RB14&gt;=RM$35,RB14&lt;&gt;""),AND(RC14&gt;=RM$31,RC14&lt;&gt;"",RE14&gt;=RM$35,RE14&lt;&gt;""),AND(RG14&gt;=RM$31,RG14&lt;&gt;"",RI14&gt;=RM$35,RI14&lt;&gt;""),AND(RJ14&gt;=RM$31,RJ14&lt;&gt;"",RL14&gt;=RM$35,RL14&lt;&gt;""),AND(SH14&gt;=SU$31,SH14&lt;&gt;"",SJ14&gt;=SU$35,SJ14&lt;&gt;""),AND(SK14&gt;=SU$31,SK14&lt;&gt;"",SM14&gt;=SU$35,SM14&lt;&gt;""),AND(SO14&gt;=SU$31,SO14&lt;&gt;"",SQ14&gt;=SU$35,SQ14&lt;&gt;""),AND(SR14&gt;=SU$31,SR14&lt;&gt;"",ST14&gt;=SU$35,ST14&lt;&gt;"")),"Merit",IF(OR(AND(AO14&gt;=AY$30,AO14&lt;&gt;"",AQ14&gt;=AY$34,AQ14&lt;&gt;"",AN14=""),AND(AR14&gt;=AY$30,AR14&lt;&gt;"",AT14&gt;=AY$34,AT14&lt;&gt;"",AN14=""),AND(AV14&gt;=AY$30,AV14&lt;&gt;"",AX14&gt;=AY$34,AX14&lt;&gt;"",AN14=""),AND(BP14&gt;=BZ$30,BP14&lt;&gt;"",BR14&gt;=BZ$34,BR14&lt;&gt;"",BO14=""),AND(BS14&gt;=BZ$30,BS14&lt;&gt;"",BU14&gt;=BZ$34,BU14&lt;&gt;"",BO14=""),AND(BW14&gt;=BZ$30,BW14&lt;&gt;"",BY14&gt;=BZ$34,BY14&lt;&gt;"",BO14=""),AND(CQ14&gt;=DA$30,CQ14&lt;&gt;"",CS14&gt;=DA$34,CS14&lt;&gt;"",CP14=""),AND(CT14&gt;=DA$30,CT14&lt;&gt;"",CV14&gt;=DA$34,CV14&lt;&gt;"",CP14=""),AND(CX14&gt;=DA$30,CX14&lt;&gt;"",CZ14&gt;=DA$34,CZ14&lt;&gt;"",CP14=""),AND(DX14&gt;=EK$30,DX14&lt;&gt;"",DZ14&gt;=EK$34,DZ14&lt;&gt;""),AND(EA14&gt;=EK$30,EA14&lt;&gt;"",EC14&gt;=EK$34,EC14&lt;&gt;""),AND(EE14&gt;=EK$30,EE14&lt;&gt;"",EG14&gt;=EK$34,EG14&lt;&gt;""),AND(EH14&gt;=EK$30,EH14&lt;&gt;"",EJ14&gt;=EK$34,EJ14&lt;&gt;""),AND(FF14&gt;=FS$30,FF14&lt;&gt;"",FH14&gt;=FS$34,FH14&lt;&gt;""),AND(FI14&gt;=FS$30,FI14&lt;&gt;"",FK14&gt;=FS$34,FK14&lt;&gt;""),AND(FM14&gt;=FS$30,FM14&lt;&gt;"",FO14&gt;=FS$34,FO14&lt;&gt;""),AND(FP14&gt;=FS$30,FP14&lt;&gt;"",FR14&gt;=FS$34,FR14&lt;&gt;""),AND(GN14&gt;=HA$30,GN14&lt;&gt;"",GP14&gt;=HA$34,GP14&lt;&gt;""),AND(GQ14&gt;=HA$30,GQ14&lt;&gt;"",GS14&gt;=HA$34,GS14&lt;&gt;""),AND(GU14&gt;=HA$30,GU14&lt;&gt;"",GW14&gt;=HA$34,GW14&lt;&gt;""),AND(GX14&gt;=HA$30,GX14&lt;&gt;"",GZ14&gt;=HA$34,GZ14&lt;&gt;""),AND(HV14&gt;=II$30,HV14&lt;&gt;"",HX14&gt;=II$34,HX14&lt;&gt;""),AND(HY14&gt;=II$30,HY14&lt;&gt;"",IA14&gt;=II$34,IA14&lt;&gt;""),AND(IC14&gt;=II$30,IC14&lt;&gt;"",IE14&gt;=II$34,IE14&lt;&gt;""),AND(IF14&gt;=II$30,IF14&lt;&gt;"",IH14&gt;=II$34,IH14&lt;&gt;""),AND(JD14&gt;=JQ$30,JD14&lt;&gt;"",JF14&gt;=JQ$34,JF14&lt;&gt;""),AND(JG14&gt;=JQ$30,JG14&lt;&gt;"",JI14&gt;=JQ$34,JI14&lt;&gt;""),AND(JK14&gt;=JQ$30,JK14&lt;&gt;"",JM14&gt;=JQ$34,JM14&lt;&gt;""),AND(JN14&gt;=JQ$30,JN14&lt;&gt;"",JP14&gt;=JQ$34,JP14&lt;&gt;""),AND(KL14&gt;=KY$30,KL14&lt;&gt;"",KN14&gt;=KY$34,KN14&lt;&gt;""),AND(KO14&gt;=KY$30,KO14&lt;&gt;"",KQ14&gt;=KY$34,KQ14&lt;&gt;""),AND(KS14&gt;=KY$30,KS14&lt;&gt;"",KU14&gt;=KY$34,KU14&lt;&gt;""),AND(KV14&gt;=KY$30,KV14&lt;&gt;"",KX14&gt;=KY$34,KX14&lt;&gt;""),AND(LT14&gt;=MG$30,LT14&lt;&gt;"",LV14&gt;=MG$34,LV14&lt;&gt;""),AND(LW14&gt;=MG$30,LW14&lt;&gt;"",LY14&gt;=MG$34,LY14&lt;&gt;""),AND(MA14&gt;=MG$30,MA14&lt;&gt;"",MC14&gt;=MG$34,MC14&lt;&gt;""),AND(MD14&gt;=MG$30,MD14&lt;&gt;"",MF14&gt;=MG$34,MF14&lt;&gt;""),AND(NB14&gt;=NO$30,NB14&lt;&gt;"",ND14&gt;=NO$34,ND14&lt;&gt;""),AND(NE14&gt;=NO$30,NE14&lt;&gt;"",NG14&gt;=NO$34,NG14&lt;&gt;""),AND(NI14&gt;=NO$30,NI14&lt;&gt;"",NK14&gt;=NO$34,NK14&lt;&gt;""),AND(NL14&gt;=NO$30,NL14&lt;&gt;"",NN14&gt;=NO$34,NN14&lt;&gt;""),AND(OJ14&gt;=OW$30,OJ14&lt;&gt;"",OL14&gt;=OW$34,OL14&lt;&gt;""),AND(OM14&gt;=OW$30,OM14&lt;&gt;"",OO14&gt;=OW$34,OO14&lt;&gt;""),AND(OQ14&gt;=OW$30,OQ14&lt;&gt;"",OS14&gt;=OW$34,OS14&lt;&gt;""),AND(OT14&gt;=OW$30,OT14&lt;&gt;"",OV14&gt;=OW$34,OV14&lt;&gt;""),AND(PR14&gt;=QE$30,PR14&lt;&gt;"",PT14&gt;=QE$34,PT14&lt;&gt;""),AND(PU14&gt;=QE$30,PU14&lt;&gt;"",PW14&gt;=QE$34,PW14&lt;&gt;""),AND(PY14&gt;=QE$30,PY14&lt;&gt;"",QA14&gt;=QE$34,QA14&lt;&gt;""),AND(QB14&gt;=QE$30,QB14&lt;&gt;"",QD14&gt;=QE$34,QD14&lt;&gt;""),AND(QZ14&gt;=RM$30,QZ14&lt;&gt;"",RB14&gt;=RM$34,RB14&lt;&gt;""),AND(RC14&gt;=RM$30,RC14&lt;&gt;"",RE14&gt;=RM$34,RE14&lt;&gt;""),AND(RG14&gt;=RM$30,RG14&lt;&gt;"",RI14&gt;=RM$34,RI14&lt;&gt;""),AND(RJ14&gt;=RM$30,RJ14&lt;&gt;"",RL14&gt;=RM$34,RL14&lt;&gt;""),AND(SH14&gt;=SU$30,SH14&lt;&gt;"",SJ14&gt;=SU$34,SJ14&lt;&gt;""),AND(SK14&gt;=SU$30,SK14&lt;&gt;"",SM14&gt;=SU$34,SM14&lt;&gt;""),AND(SO14&gt;=SU$30,SO14&lt;&gt;"",SQ14&gt;=SU$34,SQ14&lt;&gt;""),AND(SR14&gt;=SU$30,SR14&lt;&gt;"",ST14&gt;=SU$34,ST14&lt;&gt;"")),"Excellence",IF(K14="P","Worlds Team",IF(H14="P","National Team","")))))</f>
        <v/>
      </c>
      <c r="K14" s="3" t="str">
        <f>IF(OR(AND(AO14&gt;=AY$29,AO14&lt;&gt;"",AQ14&gt;=AY$33,AQ14&lt;&gt;"",AN14=""),AND(AR14&gt;=AY$29,AR14&lt;&gt;"",AT14&gt;=AY$33,AT14&lt;&gt;"",AN14=""),AND(AV14&gt;=AY$29,AV14&lt;&gt;"",AX14&gt;=AY$33,AX14&lt;&gt;"",AN14=""),AND(BP14&gt;=BZ$29,BP14&lt;&gt;"",BR14&gt;=BZ$33,BR14&lt;&gt;"",BO14=""),AND(BS14&gt;=BZ$29,BS14&lt;&gt;"",BU14&gt;=BZ$33,BU14&lt;&gt;"",BO14=""),AND(BW14&gt;=BZ$29,BW14&lt;&gt;"",BY14&gt;=BZ$33,BY14&lt;&gt;"",BO14=""),AND(CQ14&gt;=DA$29,CQ14&lt;&gt;"",CS14&gt;=DA$33,CS14&lt;&gt;"",CP14=""),AND(CT14&gt;=DA$29,CT14&lt;&gt;"",CV14&gt;=DA$33,CV14&lt;&gt;"",CP14=""),AND(CX14&gt;=DA$29,CX14&lt;&gt;"",CZ14&gt;=DA$33,CZ14&lt;&gt;"",CP14=""),AND(DX14&gt;=EK$29,DX14&lt;&gt;"",DZ14&gt;=EK$33,DZ14&lt;&gt;""),AND(EA14&gt;=EK$29,EA14&lt;&gt;"",EC14&gt;=EK$33,EC14&lt;&gt;""),AND(EE14&gt;=EK$29,EE14&lt;&gt;"",EG14&gt;=EK$33,EG14&lt;&gt;""),AND(EH14&gt;=EK$29,EH14&lt;&gt;"",EJ14&gt;=EK$33,EJ14&lt;&gt;""),AND(FF14&gt;=FS$29,FF14&lt;&gt;"",FH14&gt;=FS$33,FH14&lt;&gt;""),AND(FI14&gt;=FS$29,FI14&lt;&gt;"",FK14&gt;=FS$33,FK14&lt;&gt;""),AND(FM14&gt;=FS$29,FM14&lt;&gt;"",FO14&gt;=FS$33,FO14&lt;&gt;""),AND(FP14&gt;=FS$29,FP14&lt;&gt;"",FR14&gt;=FS$33,FR14&lt;&gt;""),AND(GN14&gt;=HA$29,GN14&lt;&gt;"",GP14&gt;=HA$33,GP14&lt;&gt;""),AND(GQ14&gt;=HA$29,GQ14&lt;&gt;"",GS14&gt;=HA$33,GS14&lt;&gt;""),AND(GU14&gt;=HA$29,GU14&lt;&gt;"",GW14&gt;=HA$33,GW14&lt;&gt;""),AND(GX14&gt;=HA$29,GX14&lt;&gt;"",GZ14&gt;=HA$33,GZ14&lt;&gt;""),AND(HV14&gt;=II$29,HV14&lt;&gt;"",HX14&gt;=II$33,HX14&lt;&gt;""),AND(HY14&gt;=II$29,HY14&lt;&gt;"",IA14&gt;=II$33,IA14&lt;&gt;""),AND(IC14&gt;=II$29,IC14&lt;&gt;"",IE14&gt;=II$33,IE14&lt;&gt;""),AND(IF14&gt;=II$29,IF14&lt;&gt;"",IH14&gt;=II$33,IH14&lt;&gt;""),AND(JD14&gt;=JQ$29,JD14&lt;&gt;"",JF14&gt;=JQ$33,JF14&lt;&gt;""),AND(JG14&gt;=JQ$29,JG14&lt;&gt;"",JI14&gt;=JQ$33,JI14&lt;&gt;""),AND(JK14&gt;=JQ$29,JK14&lt;&gt;"",JM14&gt;=JQ$33,JM14&lt;&gt;""),AND(JN14&gt;=JQ$29,JN14&lt;&gt;"",JP14&gt;=JQ$33,JP14&lt;&gt;""),AND(KL14&gt;=KY$29,KL14&lt;&gt;"",KN14&gt;=KY$33,KN14&lt;&gt;""),AND(KO14&gt;=KY$29,KO14&lt;&gt;"",KQ14&gt;=KY$33,KQ14&lt;&gt;""),AND(KS14&gt;=KY$29,KS14&lt;&gt;"",KU14&gt;=KY$33,KU14&lt;&gt;""),AND(KV14&gt;=KY$29,KV14&lt;&gt;"",KX14&gt;=KY$33,KX14&lt;&gt;""),AND(LT14&gt;=MG$29,LT14&lt;&gt;"",LV14&gt;=MG$33,LV14&lt;&gt;""),AND(LW14&gt;=MG$29,LW14&lt;&gt;"",LY14&gt;=MG$33,LY14&lt;&gt;""),AND(MA14&gt;=MG$29,MA14&lt;&gt;"",MC14&gt;=MG$33,MC14&lt;&gt;""),AND(MD14&gt;=MG$29,MD14&lt;&gt;"",MF14&gt;=MG$33,MF14&lt;&gt;""),AND(NB14&gt;=NO$29,NB14&lt;&gt;"",ND14&gt;=NO$33,ND14&lt;&gt;""),AND(NE14&gt;=NO$29,NE14&lt;&gt;"",NG14&gt;=NO$33,NG14&lt;&gt;""),AND(NI14&gt;=NO$29,NI14&lt;&gt;"",NK14&gt;=NO$33,NK14&lt;&gt;""),AND(NL14&gt;=NO$29,NL14&lt;&gt;"",NN14&gt;=NO$33,NN14&lt;&gt;""),AND(OJ14&gt;=OW$29,OJ14&lt;&gt;"",OL14&gt;=OW$33,OL14&lt;&gt;""),AND(OM14&gt;=OW$29,OM14&lt;&gt;"",OO14&gt;=OW$33,OO14&lt;&gt;""),AND(OQ14&gt;=OW$29,OQ14&lt;&gt;"",OS14&gt;=OW$33,OS14&lt;&gt;""),AND(OT14&gt;=OW$29,OT14&lt;&gt;"",OV14&gt;=OW$33,OV14&lt;&gt;""),AND(PR14&gt;=QE$29,PR14&lt;&gt;"",PT14&gt;=QE$33,PT14&lt;&gt;""),AND(PU14&gt;=QE$29,PU14&lt;&gt;"",PW14&gt;=QE$33,PW14&lt;&gt;""),AND(PY14&gt;=QE$29,PY14&lt;&gt;"",QA14&gt;=QE$33,QA14&lt;&gt;""),AND(QB14&gt;=QE$29,QB14&lt;&gt;"",QD14&gt;=QE$33,QD14&lt;&gt;""),AND(QZ14&gt;=RM$29,QZ14&lt;&gt;"",RB14&gt;=RM$33,RB14&lt;&gt;""),AND(RC14&gt;=RM$29,RC14&lt;&gt;"",RE14&gt;=RM$33,RE14&lt;&gt;""),AND(RG14&gt;=RM$29,RG14&lt;&gt;"",RI14&gt;=RM$33,RI14&lt;&gt;""),AND(RJ14&gt;=RM$29,RJ14&lt;&gt;"",RL14&gt;=RM$33,RL14&lt;&gt;""),AND(SH14&gt;=SU$29,SH14&lt;&gt;"",SJ14&gt;=SU$33,SJ14&lt;&gt;""),AND(SK14&gt;=SU$29,SK14&lt;&gt;"",SM14&gt;=SU$33,SM14&lt;&gt;""),AND(SO14&gt;=SU$29,SO14&lt;&gt;"",SQ14&gt;=SU$33,SQ14&lt;&gt;""),AND(SR14&gt;=SU$29,SR14&lt;&gt;"",ST14&gt;=SU$33,ST14&lt;&gt;"")),"P","")</f>
        <v/>
      </c>
      <c r="L14" s="8">
        <f>IF(COUNT(AQ14,AT14,BR14,BU14,CS14,CV14)&gt;0,LARGE((AQ14,AT14,BR14,BU14,CS14,CV14),1),0)</f>
        <v>51.67</v>
      </c>
      <c r="M14" s="8" t="str">
        <f>IF(L14="","",IF(OR(L14=CS14,L14=CV14),$CA$1,IF(OR(L14=BR14,L14=BU14),$AZ$1,IF(OR(L14=AQ14,L14=AT14),$Y$1,""))))</f>
        <v>2025 Nationals</v>
      </c>
      <c r="N14" s="8">
        <f>IF(COUNT(AQ14,AT14,BR14,BU14,CS14,CV14)&gt;1,LARGE((AQ14,AT14,BR14,BU14,CS14,CV14),2),0)</f>
        <v>49.86</v>
      </c>
      <c r="O14" s="8" t="str">
        <f>IF(N14="","",IF(OR(N14=CS14,N14=CV14),$CA$1,IF(OR(N14=BR14,N14=BU14),$AZ$1,IF(OR(N14=AQ14,N14=AT14),$Y$1,""))))</f>
        <v>2025 Nationals</v>
      </c>
      <c r="P14" s="8">
        <f>IF(COUNT(AQ14,AT14,BR14,BU14,CS14,CV14)&gt;2,MAX(AX14,BY14,CZ14,LARGE((AQ14,AT14,BR14,BU14,CS14,CV14),3)),IF(MAX(AX14,BY14,CZ14)&gt;0,MAX(AX14,BY14,CZ14),0))</f>
        <v>43.16</v>
      </c>
      <c r="Q14" s="8" t="str">
        <f>IF(P14="","",IF(P14=CZ14,$CA$1,IF(P14=BY14,$AZ$1,IF(P14=AX14,$Y$1,IF(OR(P14=CS14,P14=CV14,P14=CZ14),$CA$1,IF(OR(P14=BR14,P14=BU14,P14=BY14),$AZ$1,IF(OR(P14=AQ14,P14=AT14,P14=AX14),$Y$1,"")))))))</f>
        <v>2025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14.9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2025 Nationals</v>
      </c>
      <c r="T14" s="8">
        <f>IF(MAX(IF(AO14&gt;=$AY$28,AP14,0),IF(AR14&gt;=$AY$28,AS14,0),IF(AV14&gt;=$AY$28,AW14,0),IF(BP14&gt;=$BZ$28,BQ14,0),IF(BS14&gt;=$BZ$28,BT14,0),IF(BW14&gt;=$BZ$28,BX14,0),IF(CQ14&gt;=$DA$28,CR14,0),IF(CT14&gt;=$DA$28,CU14,0),IF(CX14&gt;=$DA$28,CY14,0),IF(DX14&gt;=$EK$28,DY14,0),IF(EA14&gt;=$EK$28,EB14,0),IF(EE14&gt;=$EK$28,EF14,0),IF(EH14&gt;=$EK$28,EI14,0),IF(FF14&gt;=$FS$28,FG14,0),IF(FI14&gt;=$FS$28,FJ14,0),IF(FM14&gt;=$FS$28,FN14,0),IF(FP14&gt;=$FS$28,FQ14,0),IF(GN14&gt;=$HA$28,GO14,0),IF(GQ14&gt;=$HA$28,GR14,0),IF(GU14&gt;=$HA$28,GV14,0),IF(GX14&gt;=$HA$28,GY14,0),IF(HV14&gt;=$II$28,HW14,0),IF(HY14&gt;=$II$28,HZ14,0),IF(IC14&gt;=$II$28,ID14,0),IF(IF14&gt;=$II$28,IG14,0),IF(JD14&gt;=$JQ$28,JE14,0),IF(JG14&gt;=$JQ$28,JH14,0),IF(JK14&gt;=$JQ$28,JL14,0),IF(JN14&gt;=$JQ$28,JO14,0),IF(KL14&gt;=$KY$28,KM14,0),IF(KO14&gt;=$KY$28,KP14,0),IF(KS14&gt;=$KY$28,KT14,0),IF(KV14&gt;=$KY$28,KW14,0),IF(LT14&gt;=$MG$28,LU14,0),IF(LW14&gt;=$MG$28,LX14,0),IF(MA14&gt;=$MG$28,MB14,0),IF(MD14&gt;=$MG$28,ME14,0),IF(NB14&gt;=$NO$28,NC14,0),IF(NE14&gt;=$NO$28,NF14,0),IF(NI14&gt;=$NO$28,NJ14,0),IF(NL14&gt;=$NO$28,NM14,0),IF(OJ14&gt;=$OW$28,OK14,0),IF(OM14&gt;=$OW$28,ON14,0),IF(OQ14&gt;=$OW$28,OR14,0),IF(OT14&gt;=$OW$28,OU14,0),IF(PR14&gt;=$QE$28,PS14,0),IF(PU14&gt;=$QE$28,PV14,0),IF(PY14&gt;=$QE$28,PZ14,0),IF(QB14&gt;=$QE$28,QC14,0),IF(QZ14&gt;=$RM$28,RA14,0),IF(RC14&gt;=$RM$28,RD14,0),IF(RG14&gt;=$RM$28,RH14,0),IF(RJ14&gt;=$RM$28,RK14,0),IF(SH14&gt;=$SU$28,SI14,0),IF(SK14&gt;=$SU$28,SL14,0),IF(SO14&gt;=$SU$28,SP14,0),IF(SR14&gt;=$SU$28,SS14,0))&gt;0,MAX(IF(AO14&gt;=$AY$28,AP14,0),IF(AR14&gt;=$AY$28,AS14,0),IF(AV14&gt;=$AY$28,AW14,0),IF(BP14&gt;=$BZ$28,BQ14,0),IF(BS14&gt;=$BZ$28,BT14,0),IF(BW14&gt;=$BZ$28,BX14,0),IF(CQ14&gt;=$DA$28,CR14,0),IF(CT14&gt;=$DA$28,CU14,0),IF(CX14&gt;=$DA$28,CY14,0),IF(DX14&gt;=$EK$28,DY14,0),IF(EA14&gt;=$EK$28,EB14,0),IF(EE14&gt;=$EK$28,EF14,0),IF(EH14&gt;=$EK$28,EI14,0),IF(FF14&gt;=$FS$28,FG14,0),IF(FI14&gt;=$FS$28,FJ14,0),IF(FM14&gt;=$FS$28,FN14,0),IF(FP14&gt;=$FS$28,FQ14,0),IF(GN14&gt;=$HA$28,GO14,0),IF(GQ14&gt;=$HA$28,GR14,0),IF(GU14&gt;=$HA$28,GV14,0),IF(GX14&gt;=$HA$28,GY14,0),IF(HV14&gt;=$II$28,HW14,0),IF(HY14&gt;=$II$28,HZ14,0),IF(IC14&gt;=$II$28,ID14,0),IF(IF14&gt;=$II$28,IG14,0),IF(JD14&gt;=$JQ$28,JE14,0),IF(JG14&gt;=$JQ$28,JH14,0),IF(JK14&gt;=$JQ$28,JL14,0),IF(JN14&gt;=$JQ$28,JO14,0),IF(KL14&gt;=$KY$28,KM14,0),IF(KO14&gt;=$KY$28,KP14,0),IF(KS14&gt;=$KY$28,KT14,0),IF(KV14&gt;=$KY$28,KW14,0),IF(LT14&gt;=$MG$28,LU14,0),IF(LW14&gt;=$MG$28,LX14,0),IF(MA14&gt;=$MG$28,MB14,0),IF(MD14&gt;=$MG$28,ME14,0),IF(NB14&gt;=$NO$28,NC14,0),IF(NE14&gt;=$NO$28,NF14,0),IF(NI14&gt;=$NO$28,NJ14,0),IF(NL14&gt;=$NO$28,NM14,0),IF(OJ14&gt;=$OW$28,OK14,0),IF(OM14&gt;=$OW$28,ON14,0),IF(OQ14&gt;=$OW$28,OR14,0),IF(OT14&gt;=$OW$28,OU14,0),IF(PR14&gt;=$QE$28,PS14,0),IF(PU14&gt;=$QE$28,PV14,0),IF(PY14&gt;=$QE$28,PZ14,0),IF(QB14&gt;=$QE$28,QC14,0),IF(QZ14&gt;=$RM$28,RA14,0),IF(RC14&gt;=$RM$28,RD14,0),IF(RG14&gt;=$RM$28,RH14,0),IF(RJ14&gt;=$RM$28,RK14,0),IF(SH14&gt;=$SU$28,SI14,0),IF(SK14&gt;=$SU$28,SL14,0),IF(SO14&gt;=$SU$28,SP14,0),IF(SR14&gt;=$SU$28,SS14,0)),0)</f>
        <v>15.57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>2025 Nationals</v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P14="",0,P14)=SM14,$RN$1,IF(V14+IF(P14="",0,P14)=RE14,$QF$1,IF(V14+IF(P14="",0,P14)=PW14,$OX$1,IF(V14+IF(P14="",0,P14)=OO14,$NP$1,IF(V14+IF(P14="",0,P14)=NG14,$MH$1,IF(V14+IF(P14="",0,P14)=LY14,$KZ$1,IF(V14+IF(P14="",0,P14)=KQ14,$JR$1,IF(V14+IF(P14="",0,P14)=JI14,$IJ$1,IF(V14+IF(P14="",0,P14)=IA14,$HB$1,IF(V14+IF(P14="",0,P14)=GS14,$FT$1,IF(V14+IF(P14="",0,P14)=FK14,$EL$1,IF(V14+IF(P14="",0,P14)=EC14,$DD$1,IF(V14+IF(P14="",0,P14)=SJ14,$RN$1,IF(V14+IF(P14="",0,P14)=RB14,$QF$1,IF(V14+IF(P14="",0,P14)=PT14,$OX$1,IF(V14+IF(P14="",0,P14)=OL14,$NP$1,IF(V14+IF(P14="",0,P14)=ND14,$MH$1,IF(V14+IF(P14="",0,P14)=LV14,$KZ$1,IF(V14+IF(P14="",0,P14)=KN14,$JR$1,IF(V14+IF(P14="",0,P14)=JF14,$IJ$1,IF(V14+IF(P14="",0,P14)=HX14,$HB$1,IF(V14+IF(P14="",0,P14)=GP14,$FT$1,IF(V14+IF(P14="",0,P14)=FH14,$EL$1,IF(V14+IF(P14="",0,P14)=DZ14,$DD$1,IF(V14+IF(N14="",0,N14)=SM14,$RN$1,IF(V14+IF(N14="",0,N14)=RE14,$QF$1,IF(V14+IF(N14="",0,N14)=PW14,$OX$1,IF(V14+IF(N14="",0,N14)=OO14,$NP$1,IF(V14+IF(N14="",0,N14)=NG14,$MH$1,IF(V14+IF(N14="",0,N14)=LY14,$KZ$1,IF(V14+IF(N14="",0,N14)=KQ14,$JR$1,IF(V14+IF(N14="",0,N14)=JI14,$IJ$1,IF(V14+IF(N14="",0,N14)=IA14,$HB$1,IF(V14+IF(N14="",0,N14)=GS14,$FT$1,IF(V14+IF(N14="",0,N14)=FK14,$EL$1,IF(V14+IF(N14="",0,N14)=EC14,$DD$1,IF(V14+IF(N14="",0,N14)=SJ14,$RN$1,IF(V14+IF(N14="",0,N14)=RB14,$QF$1,IF(V14+IF(N14="",0,N14)=PT14,$OX$1,IF(V14+IF(N14="",0,N14)=OL14,$NP$1,IF(V14+IF(N14="",0,N14)=ND14,$MH$1,IF(V14+IF(N14="",0,N14)=LV14,$KZ$1,IF(V14+IF(N14="",0,N14)=KN14,$JR$1,IF(V14+IF(N14="",0,N14)=JF14,$IJ$1,IF(V14+IF(N14="",0,N14)=HX14,$HB$1,IF(V14+IF(N14="",0,N14)=GP14,$FT$1,IF(V14+IF(N14="",0,N14)=FH14,$EL$1,IF(V14+IF(N14="",0,N14)=DZ14,$DD$1))))))))))))))))))))))))))))))))))))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22">
        <v>11.3</v>
      </c>
      <c r="Z14" s="22">
        <v>7.7</v>
      </c>
      <c r="AA14" s="22">
        <v>11.7</v>
      </c>
      <c r="AB14" s="22">
        <v>12.46</v>
      </c>
      <c r="AC14" s="22">
        <v>0</v>
      </c>
      <c r="AD14" s="22">
        <v>2.8</v>
      </c>
      <c r="AE14" s="22">
        <v>1.7</v>
      </c>
      <c r="AF14" s="22">
        <v>3.3</v>
      </c>
      <c r="AG14" s="22">
        <v>3.3</v>
      </c>
      <c r="AH14" s="22">
        <v>0</v>
      </c>
      <c r="AI14" s="22"/>
      <c r="AJ14" s="22"/>
      <c r="AK14" s="22"/>
      <c r="AL14" s="22"/>
      <c r="AM14" s="22"/>
      <c r="AN14" s="27"/>
      <c r="AO14" s="38">
        <f>IF(AA14&gt;0,AA14,"")</f>
        <v>11.7</v>
      </c>
      <c r="AP14" s="38">
        <f>IF(AB14&gt;0,AB14,"")</f>
        <v>12.46</v>
      </c>
      <c r="AQ14" s="40">
        <f>IF(SUM(Y14:AB14)-AC14&gt;0,SUM(Y14:AB14)-AC14,"")</f>
        <v>43.16</v>
      </c>
      <c r="AR14" s="40">
        <f>IF(AF14&gt;0,AF14,"")</f>
        <v>3.3</v>
      </c>
      <c r="AS14" s="40">
        <f>IF(AG14&gt;0,AG14,"")</f>
        <v>3.3</v>
      </c>
      <c r="AT14" s="40">
        <f>IF(SUM(AD14:AG14)-AH14&gt;0,SUM(AD14:AG14)-AH14,"")</f>
        <v>11.1</v>
      </c>
      <c r="AU14" s="40">
        <f>IF(AQ14="","",MAX(AQ14,AT14))</f>
        <v>43.16</v>
      </c>
      <c r="AV14" s="40" t="str">
        <f>IF(AK14&gt;0,AK14,"")</f>
        <v/>
      </c>
      <c r="AW14" s="40" t="str">
        <f>IF(AL14&gt;0,AL14,"")</f>
        <v/>
      </c>
      <c r="AX14" s="40" t="str">
        <f>IF(SUM(AI14:AL14)-AM14&gt;0,SUM(AI14:AL14)-AM14,"")</f>
        <v/>
      </c>
      <c r="AY14" s="40">
        <f>IF(SUM(AU14,AX14)&gt;0,SUM(AU14,AX14),"")</f>
        <v>43.16</v>
      </c>
      <c r="AZ14" s="26">
        <v>12.1</v>
      </c>
      <c r="BA14" s="26">
        <v>9.1</v>
      </c>
      <c r="BB14" s="26">
        <v>14.9</v>
      </c>
      <c r="BC14" s="26">
        <v>15.57</v>
      </c>
      <c r="BD14" s="26">
        <v>0</v>
      </c>
      <c r="BE14" s="26">
        <v>12.1</v>
      </c>
      <c r="BF14" s="26">
        <v>8.6999999999999993</v>
      </c>
      <c r="BG14" s="26">
        <v>14</v>
      </c>
      <c r="BH14" s="26">
        <v>15.56</v>
      </c>
      <c r="BI14" s="26">
        <v>0.5</v>
      </c>
      <c r="BJ14" s="26">
        <v>1.2</v>
      </c>
      <c r="BK14" s="26">
        <v>1</v>
      </c>
      <c r="BL14" s="26">
        <v>2</v>
      </c>
      <c r="BM14" s="26">
        <v>1.68</v>
      </c>
      <c r="BN14" s="26">
        <v>0.2</v>
      </c>
      <c r="BO14" s="28"/>
      <c r="BP14" s="39">
        <f>IF(BB14&gt;0,BB14,"")</f>
        <v>14.9</v>
      </c>
      <c r="BQ14" s="39">
        <f>IF(BC14&gt;0,BC14,"")</f>
        <v>15.57</v>
      </c>
      <c r="BR14" s="11">
        <f>IF(SUM(AZ14:BC14)-BD14&gt;0,SUM(AZ14:BC14)-BD14,"")</f>
        <v>51.67</v>
      </c>
      <c r="BS14" s="11">
        <f>IF(BG14&gt;0,BG14,"")</f>
        <v>14</v>
      </c>
      <c r="BT14" s="11">
        <f>IF(BH14&gt;0,BH14,"")</f>
        <v>15.56</v>
      </c>
      <c r="BU14" s="11">
        <f>IF(SUM(BE14:BH14)-BI14&gt;0,SUM(BE14:BH14)-BI14,"")</f>
        <v>49.86</v>
      </c>
      <c r="BV14" s="11">
        <f>IF(BR14="","",MAX(BR14,BU14))</f>
        <v>51.67</v>
      </c>
      <c r="BW14" s="11">
        <f>IF(BL14&gt;0,BL14,"")</f>
        <v>2</v>
      </c>
      <c r="BX14" s="11">
        <f>IF(BM14&gt;0,BM14,"")</f>
        <v>1.68</v>
      </c>
      <c r="BY14" s="11">
        <f>IF(SUM(BJ14:BM14)-BN14&gt;0,SUM(BJ14:BM14)-BN14,"")</f>
        <v>5.68</v>
      </c>
      <c r="BZ14" s="11">
        <f>IF(SUM(BV14,BY14)&gt;0,SUM(BV14,BY14),"")</f>
        <v>57.35</v>
      </c>
      <c r="CA14" s="22">
        <v>4.5999999999999996</v>
      </c>
      <c r="CB14" s="22">
        <v>2.9</v>
      </c>
      <c r="CC14" s="22">
        <v>5.2</v>
      </c>
      <c r="CD14" s="22">
        <v>5.0599999999999996</v>
      </c>
      <c r="CE14" s="22">
        <v>0</v>
      </c>
      <c r="CF14" s="22">
        <v>9.6999999999999993</v>
      </c>
      <c r="CG14" s="22">
        <v>6.4</v>
      </c>
      <c r="CH14" s="22">
        <v>10.6</v>
      </c>
      <c r="CI14" s="22">
        <v>11.69</v>
      </c>
      <c r="CJ14" s="22">
        <v>0</v>
      </c>
      <c r="CK14" s="22"/>
      <c r="CL14" s="22"/>
      <c r="CM14" s="22"/>
      <c r="CN14" s="22"/>
      <c r="CO14" s="22"/>
      <c r="CP14" s="27"/>
      <c r="CQ14" s="38">
        <f>IF(CC14&gt;0,CC14,"")</f>
        <v>5.2</v>
      </c>
      <c r="CR14" s="38">
        <f>IF(CD14&gt;0,CD14,"")</f>
        <v>5.0599999999999996</v>
      </c>
      <c r="CS14" s="40">
        <f>IF(SUM(CA14:CD14)-CE14&gt;0,SUM(CA14:CD14)-CE14,"")</f>
        <v>17.759999999999998</v>
      </c>
      <c r="CT14" s="40">
        <f>IF(CH14&gt;0,CH14,"")</f>
        <v>10.6</v>
      </c>
      <c r="CU14" s="40">
        <f>IF(CI14&gt;0,CI14,"")</f>
        <v>11.69</v>
      </c>
      <c r="CV14" s="40">
        <f>IF(SUM(CF14:CI14)-CJ14&gt;0,SUM(CF14:CI14)-CJ14,"")</f>
        <v>38.39</v>
      </c>
      <c r="CW14" s="40">
        <f>IF(CS14="","",MAX(CS14,CV14))</f>
        <v>38.39</v>
      </c>
      <c r="CX14" s="40" t="str">
        <f>IF(CM14&gt;0,CM14,"")</f>
        <v/>
      </c>
      <c r="CY14" s="40" t="str">
        <f>IF(CN14&gt;0,CN14,"")</f>
        <v/>
      </c>
      <c r="CZ14" s="40" t="str">
        <f>IF(SUM(CK14:CN14)-CO14&gt;0,SUM(CK14:CN14)-CO14,"")</f>
        <v/>
      </c>
      <c r="DA14" s="40">
        <f>IF(SUM(CW14,CZ14)&gt;0,SUM(CW14,CZ14),"")</f>
        <v>38.39</v>
      </c>
      <c r="DB14" s="50" t="str">
        <f>IF(MAX(DZ14,EC14,FH14,FK14,GP14,GS14,HX14,IA14,JF14,JI14,KN14,KQ14,LV14,LY14,ND14,NG14,OL14,OO14,PT14,PW14,RB14,RE14,SJ14,SM14)-MIN(IF(N14="",0,N14),IF(P14="",0,P14))&gt;0.001,MAX(DZ14,EC14,FH14,FK14,GP14,GS14,HX14,IA14,JF14,JI14,KN14,KQ14,LV14,LY14,ND14,NG14,OL14,OO14,PT14,PW14,RB14,RE14,SJ14,SM14)-MIN(IF(N14="",0,N14),IF(P14="",0,P14)),"")</f>
        <v/>
      </c>
      <c r="DC14" s="50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2">
        <f>IF($CP14="P",CA14,(CA14+AZ14)/2)</f>
        <v>8.35</v>
      </c>
      <c r="SW14" s="22">
        <f>IF($CP14="P",CB14,(CB14+BA14)/2)</f>
        <v>6</v>
      </c>
      <c r="SX14" s="22">
        <f>IF($CP14="P",CC14,(CC14+BB14)/2)</f>
        <v>10.050000000000001</v>
      </c>
      <c r="SY14" s="22">
        <f>IF($CP14="P",CD14,(CD14+BC14)/2)</f>
        <v>10.315</v>
      </c>
      <c r="SZ14" s="22">
        <f>IF($CP14="P",CE14,(CE14+BD14)/2)</f>
        <v>0</v>
      </c>
      <c r="TA14" s="22">
        <f>IF($CP14="P",CF14,(CF14+BE14)/2)</f>
        <v>10.899999999999999</v>
      </c>
      <c r="TB14" s="22">
        <f>IF($CP14="P",CG14,(CG14+BF14)/2)</f>
        <v>7.55</v>
      </c>
      <c r="TC14" s="22">
        <f>IF($CP14="P",CH14,(CH14+BG14)/2)</f>
        <v>12.3</v>
      </c>
      <c r="TD14" s="22">
        <f>IF($CP14="P",CI14,(CI14+BH14)/2)</f>
        <v>13.625</v>
      </c>
      <c r="TE14" s="22">
        <f>IF($CP14="P",CJ14,(CJ14+BI14)/2)</f>
        <v>0.25</v>
      </c>
      <c r="TF14" s="22">
        <f>IF($CP14="P",CK14,(CK14+BJ14)/2)</f>
        <v>0.6</v>
      </c>
      <c r="TG14" s="22">
        <f>IF($CP14="P",CL14,(CL14+BK14)/2)</f>
        <v>0.5</v>
      </c>
      <c r="TH14" s="22">
        <f>IF($CP14="P",CM14,(CM14+BL14)/2)</f>
        <v>1</v>
      </c>
      <c r="TI14" s="22">
        <f>IF($CP14="P",CN14,(CN14+BM14)/2)</f>
        <v>0.84</v>
      </c>
      <c r="TJ14" s="22">
        <f>IF($CP14="P",CO14,(CO14+BN14)/2)</f>
        <v>0.1</v>
      </c>
      <c r="TK14" s="27" t="s">
        <v>46</v>
      </c>
      <c r="TL14" s="40">
        <f>IF(SX14&gt;0,SX14,"")</f>
        <v>10.050000000000001</v>
      </c>
      <c r="TM14" s="40">
        <f>IF(SY14&gt;0,SY14,"")</f>
        <v>10.315</v>
      </c>
      <c r="TN14" s="40">
        <f>IF(SUM(SV14:SY14)-SZ14&gt;0,SUM(SV14:SY14)-SZ14,"")</f>
        <v>34.714999999999996</v>
      </c>
      <c r="TO14" s="40">
        <f>IF(TC14&gt;0,TC14,"")</f>
        <v>12.3</v>
      </c>
      <c r="TP14" s="40">
        <f>IF(TD14&gt;0,TD14,"")</f>
        <v>13.625</v>
      </c>
      <c r="TQ14" s="40">
        <f>IF(SUM(TA14:TD14)-TE14&gt;0,SUM(TA14:TD14)-TE14,"")</f>
        <v>44.125</v>
      </c>
      <c r="TR14" s="40">
        <f>IF(MAX(TN14,TQ14)&gt;0,MAX(TN14,TQ14),"")</f>
        <v>44.125</v>
      </c>
      <c r="TS14" s="40">
        <f>IF(TH14&gt;0,TH14,"")</f>
        <v>1</v>
      </c>
      <c r="TT14" s="40">
        <f>IF(TI14&gt;0,TI14,"")</f>
        <v>0.84</v>
      </c>
      <c r="TU14" s="40">
        <f>IF(SUM(TF14:TI14)-TJ14&gt;0,SUM(TF14:TI14)-TJ14,"")</f>
        <v>2.84</v>
      </c>
      <c r="TV14" s="40">
        <f>IF(SUM(TR14,TU14)&gt;0,SUM(TR14,TU14),"")</f>
        <v>46.965000000000003</v>
      </c>
    </row>
    <row r="15" spans="1:542" x14ac:dyDescent="0.2">
      <c r="A15" s="4" t="str" cm="1">
        <f t="array" ref="A15">IF(AND(J15&lt;&gt;"",J15&lt;&gt;"No DD"),SUMPRODUCT((J$4:J$26&lt;&gt;"")*(J$4:J$26&lt;&gt;"No DD")*(F$4:F$26&gt;F15))+1,IF(J15="No DD",SUMPRODUCT((J$4:J$26="No DD")*(F$4:F$26&gt;F15))+1+SUMPRODUCT((J$4:J$26&lt;&gt;"")*(J$4:J$26&lt;&gt;"No DD")),""))</f>
        <v/>
      </c>
      <c r="B15" s="4" t="str" cm="1">
        <f t="array" ref="B15">IF(AND(J15&lt;&gt;"",J15&lt;&gt;"No DD",G15=""),SUMPRODUCT((J$4:J$26&lt;&gt;"")*(J$4:J$26&lt;&gt;"No DD")*(G$4:G$26="")*(F$4:F$26&gt;F15))+1,IF(J15="No DD",SUMPRODUCT((J$4:J$26="No DD")*(F$4:F$26&gt;F15)*(G$4:G$26=""))+1+SUMPRODUCT((J$4:J$26&lt;&gt;"")*(G$4:G$26="")*(J$4:J$26&lt;&gt;"No DD")),""))</f>
        <v/>
      </c>
      <c r="C15" s="5" t="s">
        <v>111</v>
      </c>
      <c r="D15" s="4" t="s">
        <v>6</v>
      </c>
      <c r="E15" s="4">
        <v>2006</v>
      </c>
      <c r="F15" s="9">
        <f>SUM(L15:V15)+SUM(L15:T15)*0.0000001+SUM(L15)*0.0000000000001</f>
        <v>173.47001564500499</v>
      </c>
      <c r="G15" s="64"/>
      <c r="H15" s="3" t="str">
        <f>IF(OR(AND(AO15&gt;=AY$28,AO15&lt;&gt;"",AQ15&gt;=AY$32,AQ15&lt;&gt;"",AN15=""),AND(AR15&gt;=AY$28,AR15&lt;&gt;"",AT15&gt;=AY$32,AT15&lt;&gt;"",AN15=""),AND(AV15&gt;=AY$28,AV15&lt;&gt;"",AX15&gt;=AY$32,AX15&lt;&gt;"",AN15=""),AND(BP15&gt;=BZ$28,BP15&lt;&gt;"",BR15&gt;=BZ$32,BR15&lt;&gt;"",BO15=""),AND(BS15&gt;=BZ$28,BS15&lt;&gt;"",BU15&gt;=BZ$32,BU15&lt;&gt;"",BO15=""),AND(BW15&gt;=BZ$28,BW15&lt;&gt;"",BY15&gt;=BZ$32,BY15&lt;&gt;"",BO15=""),AND(CQ15&gt;=DA$28,CQ15&lt;&gt;"",CS15&gt;=DA$32,CS15&lt;&gt;"",CP15=""),AND(CT15&gt;=DA$28,CT15&lt;&gt;"",CV15&gt;=DA$32,CV15&lt;&gt;"",CP15=""),AND(CX15&gt;=DA$28,CX15&lt;&gt;"",CZ15&gt;=DA$32,CZ15&lt;&gt;"",CP15=""),AND(DX15&gt;=EK$28,DX15&lt;&gt;"",DZ15&gt;=EK$32,DZ15&lt;&gt;""),AND(EA15&gt;=EK$28,EA15&lt;&gt;"",EC15&gt;=EK$32,EC15&lt;&gt;""),AND(EE15&gt;=EK$28,EE15&lt;&gt;"",EG15&gt;=EK$32,EG15&lt;&gt;""),AND(EH15&gt;=EK$28,EH15&lt;&gt;"",EJ15&gt;=EK$32,EJ15&lt;&gt;""),AND(FF15&gt;=FS$28,FF15&lt;&gt;"",FH15&gt;=FS$32,FH15&lt;&gt;""),AND(FI15&gt;=FS$28,FI15&lt;&gt;"",FK15&gt;=FS$32,FK15&lt;&gt;""),AND(FM15&gt;=FS$28,FM15&lt;&gt;"",FO15&gt;=FS$32,FO15&lt;&gt;""),AND(FP15&gt;=FS$28,FP15&lt;&gt;"",FR15&gt;=FS$32,FR15&lt;&gt;""),AND(GN15&gt;=HA$28,GN15&lt;&gt;"",GP15&gt;=HA$32,GP15&lt;&gt;""),AND(GQ15&gt;=HA$28,GQ15&lt;&gt;"",GS15&gt;=HA$32,GS15&lt;&gt;""),AND(GU15&gt;=HA$28,GU15&lt;&gt;"",GW15&gt;=HA$32,GW15&lt;&gt;""),AND(GX15&gt;=HA$28,GX15&lt;&gt;"",GZ15&gt;=HA$32,GZ15&lt;&gt;""),AND(HV15&gt;=II$28,HV15&lt;&gt;"",HX15&gt;=II$32,HX15&lt;&gt;""),AND(HY15&gt;=II$28,HY15&lt;&gt;"",IA15&gt;=II$32,IA15&lt;&gt;""),AND(IC15&gt;=II$28,IC15&lt;&gt;"",IE15&gt;=II$32,IE15&lt;&gt;""),AND(IF15&gt;=II$28,IF15&lt;&gt;"",IH15&gt;=II$32,IH15&lt;&gt;""),AND(JD15&gt;=JQ$28,JD15&lt;&gt;"",JF15&gt;=JQ$32,JF15&lt;&gt;""),AND(JG15&gt;=JQ$28,JG15&lt;&gt;"",JI15&gt;=JQ$32,JI15&lt;&gt;""),AND(JK15&gt;=JQ$28,JK15&lt;&gt;"",JM15&gt;=JQ$32,JM15&lt;&gt;""),AND(JN15&gt;=JQ$28,JN15&lt;&gt;"",JP15&gt;=JQ$32,JP15&lt;&gt;""),AND(KL15&gt;=KY$28,KL15&lt;&gt;"",KN15&gt;=KY$32,KN15&lt;&gt;""),AND(KO15&gt;=KY$28,KO15&lt;&gt;"",KQ15&gt;=KY$32,KQ15&lt;&gt;""),AND(KS15&gt;=KY$28,KS15&lt;&gt;"",KU15&gt;=KY$32,KU15&lt;&gt;""),AND(KV15&gt;=KY$28,KV15&lt;&gt;"",KX15&gt;=KY$32,KX15&lt;&gt;""),AND(LT15&gt;=MG$28,LT15&lt;&gt;"",LV15&gt;=MG$32,LV15&lt;&gt;""),AND(LW15&gt;=MG$28,LW15&lt;&gt;"",LY15&gt;=MG$32,LY15&lt;&gt;""),AND(MA15&gt;=MG$28,MA15&lt;&gt;"",MC15&gt;=MG$32,MC15&lt;&gt;""),AND(MD15&gt;=MG$28,MD15&lt;&gt;"",MF15&gt;=MG$32,MF15&lt;&gt;""),AND(NB15&gt;=NO$28,NB15&lt;&gt;"",ND15&gt;=NO$32,ND15&lt;&gt;""),AND(NE15&gt;=NO$28,NE15&lt;&gt;"",NG15&gt;=NO$32,NG15&lt;&gt;""),AND(NI15&gt;=NO$28,NI15&lt;&gt;"",NK15&gt;=NO$32,NK15&lt;&gt;""),AND(NL15&gt;=NO$28,NL15&lt;&gt;"",NN15&gt;=NO$32,NN15&lt;&gt;""),AND(OJ15&gt;=OW$28,OJ15&lt;&gt;"",OL15&gt;=OW$32,OL15&lt;&gt;""),AND(OM15&gt;=OW$28,OM15&lt;&gt;"",OO15&gt;=OW$32,OO15&lt;&gt;""),AND(OQ15&gt;=OW$28,OQ15&lt;&gt;"",OS15&gt;=OW$32,OS15&lt;&gt;""),AND(OT15&gt;=OW$28,OT15&lt;&gt;"",OV15&gt;=OW$32,OV15&lt;&gt;""),AND(PR15&gt;=QE$28,PR15&lt;&gt;"",PT15&gt;=QE$32,PT15&lt;&gt;""),AND(PU15&gt;=QE$28,PU15&lt;&gt;"",PW15&gt;=QE$32,PW15&lt;&gt;""),AND(PY15&gt;=QE$28,PY15&lt;&gt;"",QA15&gt;=QE$32,QA15&lt;&gt;""),AND(QB15&gt;=QE$28,QB15&lt;&gt;"",QD15&gt;=QE$32,QD15&lt;&gt;""),AND(QZ15&gt;=RM$28,QZ15&lt;&gt;"",RB15&gt;=RM$32,RB15&lt;&gt;""),AND(RC15&gt;=RM$28,RC15&lt;&gt;"",RE15&gt;=RM$32,RE15&lt;&gt;""),AND(RG15&gt;=RM$28,RG15&lt;&gt;"",RI15&gt;=RM$32,RI15&lt;&gt;""),AND(RJ15&gt;=RM$28,RJ15&lt;&gt;"",RL15&gt;=RM$32,RL15&lt;&gt;""),AND(SH15&gt;=SU$28,SH15&lt;&gt;"",SJ15&gt;=SU$32,SJ15&lt;&gt;""),AND(SK15&gt;=SU$28,SK15&lt;&gt;"",SM15&gt;=SU$32,SM15&lt;&gt;""),AND(SO15&gt;=SU$28,SO15&lt;&gt;"",SQ15&gt;=SU$32,SQ15&lt;&gt;""),AND(SR15&gt;=SU$28,SR15&lt;&gt;"",ST15&gt;=SU$32,ST15&lt;&gt;"")),"P","")</f>
        <v/>
      </c>
      <c r="I15" s="3" t="str">
        <f>IF(OR(AND(AQ15&gt;=AY$32,AQ15&lt;&gt;"",AN15=""),AND(AT15&gt;=AY$32,AT15&lt;&gt;"",AN15=""),AND(AX15&gt;=AY$32,AX15&lt;&gt;"",AN15=""),AND(BR15&gt;=BZ$32,BR15&lt;&gt;"",BO15=""),AND(BU15&gt;=BZ$32,BU15&lt;&gt;"",BO15=""),AND(BY15&gt;=BZ$32,BY15&lt;&gt;"",BO15=""),AND(CS15&gt;=DA$32,CS15&lt;&gt;"",CP15=""),AND(CV15&gt;=DA$32,CV15&lt;&gt;"",CP15=""),AND(CZ15&gt;=DA$32,CZ15&lt;&gt;"",CP15=""),AND(DZ15&gt;=EK$32,DZ15&lt;&gt;""),AND(EC15&gt;=EK$32,EC15&lt;&gt;""),AND(EG15&gt;=EK$32,EG15&lt;&gt;""),AND(EJ15&gt;=EK$32,EJ15&lt;&gt;""),AND(FH15&gt;=FS$32,FH15&lt;&gt;""),AND(FK15&gt;=FS$32,FK15&lt;&gt;""),AND(FO15&gt;=FS$32,FO15&lt;&gt;""),AND(FR15&gt;=FS$32,FR15&lt;&gt;""),AND(GP15&gt;=HA$32,GP15&lt;&gt;""),AND(GS15&gt;=HA$32,GS15&lt;&gt;""),AND(GW15&gt;=HA$32,GW15&lt;&gt;""),AND(GZ15&gt;=HA$32,GZ15&lt;&gt;""),AND(HX15&gt;=II$32,HX15&lt;&gt;""),AND(IA15&gt;=II$32,IA15&lt;&gt;""),AND(IE15&gt;=II$32,IE15&lt;&gt;""),AND(IH15&gt;=II$32,IH15&lt;&gt;""),AND(JF15&gt;=JQ$32,JF15&lt;&gt;""),AND(JI15&gt;=JQ$32,JI15&lt;&gt;""),AND(JM15&gt;=JQ$32,JM15&lt;&gt;""),AND(JP15&gt;=JQ$32,JP15&lt;&gt;""),AND(KN15&gt;=KY$32,KN15&lt;&gt;""),AND(KQ15&gt;=KY$32,KQ15&lt;&gt;""),AND(KU15&gt;=KY$32,KU15&lt;&gt;""),AND(KX15&gt;=KY$32,KX15&lt;&gt;""),AND(LV15&gt;=MG$32,LV15&lt;&gt;""),AND(LY15&gt;=MG$32,LY15&lt;&gt;""),AND(MC15&gt;=MG$32,MC15&lt;&gt;""),AND(MF15&gt;=MG$32,MF15&lt;&gt;""),AND(ND15&gt;=NO$32,ND15&lt;&gt;""),AND(NG15&gt;=NO$32,NG15&lt;&gt;""),AND(NK15&gt;=NO$32,NK15&lt;&gt;""),AND(NN15&gt;=NO$32,NN15&lt;&gt;""),AND(OL15&gt;=OW$32,OL15&lt;&gt;""),AND(OO15&gt;=OW$32,OO15&lt;&gt;""),AND(OS15&gt;=OW$32,OS15&lt;&gt;""),AND(OV15&gt;=OW$32,OV15&lt;&gt;""),AND(PT15&gt;=QE$32,PT15&lt;&gt;""),AND(PW15&gt;=QE$32,PW15&lt;&gt;""),AND(QA15&gt;=QE$32,QA15&lt;&gt;""),AND(QD15&gt;=QE$32,QD15&lt;&gt;""),AND(RB15&gt;=RM$32,RB15&lt;&gt;""),AND(RE15&gt;=RM$32,RE15&lt;&gt;""),AND(RI15&gt;=RM$32,RI15&lt;&gt;""),AND(RL15&gt;=RM$32,RL15&lt;&gt;""),AND(SJ15&gt;=SU$32,SJ15&lt;&gt;""),AND(SM15&gt;=SU$32,SM15&lt;&gt;""),AND(SQ15&gt;=SU$32,SQ15&lt;&gt;""),AND(ST15&gt;=SU$32,ST15&lt;&gt;"")),"P","")</f>
        <v/>
      </c>
      <c r="J15" s="36" t="str">
        <f>IF(AND(I15="P",H15=""),"No DD",IF(OR(AND(AO15&gt;=AY$31,AO15&lt;&gt;"",AQ15&gt;=AY$35,AQ15&lt;&gt;"",AN15=""),AND(AR15&gt;=AY$31,AR15&lt;&gt;"",AT15&gt;=AY$35,AT15&lt;&gt;"",AN15=""),AND(AV15&gt;=AY$31,AV15&lt;&gt;"",AX15&gt;=AY$35,AX15&lt;&gt;"",AN15=""),AND(BP15&gt;=BZ$31,BP15&lt;&gt;"",BR15&gt;=BZ$35,BR15&lt;&gt;"",BO15=""),AND(BS15&gt;=BZ$31,BS15&lt;&gt;"",BU15&gt;=BZ$35,BU15&lt;&gt;"",BO15=""),AND(BW15&gt;=BZ$31,BW15&lt;&gt;"",BY15&gt;=BZ$35,BY15&lt;&gt;"",BO15=""),AND(CQ15&gt;=DA$31,CQ15&lt;&gt;"",CS15&gt;=DA$35,CS15&lt;&gt;"",CP15=""),AND(CT15&gt;=DA$31,CT15&lt;&gt;"",CV15&gt;=DA$35,CV15&lt;&gt;"",CP15=""),AND(CX15&gt;=DA$31,CX15&lt;&gt;"",CZ15&gt;=DA$35,CZ15&lt;&gt;"",CP15=""),AND(DX15&gt;=EK$31,DX15&lt;&gt;"",DZ15&gt;=EK$35,DZ15&lt;&gt;""),AND(EA15&gt;=EK$31,EA15&lt;&gt;"",EC15&gt;=EK$35,EC15&lt;&gt;""),AND(EE15&gt;=EK$31,EE15&lt;&gt;"",EG15&gt;=EK$35,EG15&lt;&gt;""),AND(EH15&gt;=EK$31,EH15&lt;&gt;"",EJ15&gt;=EK$35,EJ15&lt;&gt;""),AND(FF15&gt;=FS$31,FF15&lt;&gt;"",FH15&gt;=FS$35,FH15&lt;&gt;""),AND(FI15&gt;=FS$31,FI15&lt;&gt;"",FK15&gt;=FS$35,FK15&lt;&gt;""),AND(FM15&gt;=FS$31,FM15&lt;&gt;"",FO15&gt;=FS$35,FO15&lt;&gt;""),AND(FP15&gt;=FS$31,FP15&lt;&gt;"",FR15&gt;=FS$35,FR15&lt;&gt;""),AND(GN15&gt;=HA$31,GN15&lt;&gt;"",GP15&gt;=HA$35,GP15&lt;&gt;""),AND(GQ15&gt;=HA$31,GQ15&lt;&gt;"",GS15&gt;=HA$35,GS15&lt;&gt;""),AND(GU15&gt;=HA$31,GU15&lt;&gt;"",GW15&gt;=HA$35,GW15&lt;&gt;""),AND(GX15&gt;=HA$31,GX15&lt;&gt;"",GZ15&gt;=HA$35,GZ15&lt;&gt;""),AND(HV15&gt;=II$31,HV15&lt;&gt;"",HX15&gt;=II$35,HX15&lt;&gt;""),AND(HY15&gt;=II$31,HY15&lt;&gt;"",IA15&gt;=II$35,IA15&lt;&gt;""),AND(IC15&gt;=II$31,IC15&lt;&gt;"",IE15&gt;=II$35,IE15&lt;&gt;""),AND(IF15&gt;=II$31,IF15&lt;&gt;"",IH15&gt;=II$35,IH15&lt;&gt;""),AND(JD15&gt;=JQ$31,JD15&lt;&gt;"",JF15&gt;=JQ$35,JF15&lt;&gt;""),AND(JG15&gt;=JQ$31,JG15&lt;&gt;"",JI15&gt;=JQ$35,JI15&lt;&gt;""),AND(JK15&gt;=JQ$31,JK15&lt;&gt;"",JM15&gt;=JQ$35,JM15&lt;&gt;""),AND(JN15&gt;=JQ$31,JN15&lt;&gt;"",JP15&gt;=JQ$35,JP15&lt;&gt;""),AND(KL15&gt;=KY$31,KL15&lt;&gt;"",KN15&gt;=KY$35,KN15&lt;&gt;""),AND(KO15&gt;=KY$31,KO15&lt;&gt;"",KQ15&gt;=KY$35,KQ15&lt;&gt;""),AND(KS15&gt;=KY$31,KS15&lt;&gt;"",KU15&gt;=KY$35,KU15&lt;&gt;""),AND(KV15&gt;=KY$31,KV15&lt;&gt;"",KX15&gt;=KY$35,KX15&lt;&gt;""),AND(LT15&gt;=MG$31,LT15&lt;&gt;"",LV15&gt;=MG$35,LV15&lt;&gt;""),AND(LW15&gt;=MG$31,LW15&lt;&gt;"",LY15&gt;=MG$35,LY15&lt;&gt;""),AND(MA15&gt;=MG$31,MA15&lt;&gt;"",MC15&gt;=MG$35,MC15&lt;&gt;""),AND(MD15&gt;=MG$31,MD15&lt;&gt;"",MF15&gt;=MG$35,MF15&lt;&gt;""),AND(NB15&gt;=NO$31,NB15&lt;&gt;"",ND15&gt;=NO$35,ND15&lt;&gt;""),AND(NE15&gt;=NO$31,NE15&lt;&gt;"",NG15&gt;=NO$35,NG15&lt;&gt;""),AND(NI15&gt;=NO$31,NI15&lt;&gt;"",NK15&gt;=NO$35,NK15&lt;&gt;""),AND(NL15&gt;=NO$31,NL15&lt;&gt;"",NN15&gt;=NO$35,NN15&lt;&gt;""),AND(OJ15&gt;=OW$31,OJ15&lt;&gt;"",OL15&gt;=OW$35,OL15&lt;&gt;""),AND(OM15&gt;=OW$31,OM15&lt;&gt;"",OO15&gt;=OW$35,OO15&lt;&gt;""),AND(OQ15&gt;=OW$31,OQ15&lt;&gt;"",OS15&gt;=OW$35,OS15&lt;&gt;""),AND(OT15&gt;=OW$31,OT15&lt;&gt;"",OV15&gt;=OW$35,OV15&lt;&gt;""),AND(PR15&gt;=QE$31,PR15&lt;&gt;"",PT15&gt;=QE$35,PT15&lt;&gt;""),AND(PU15&gt;=QE$31,PU15&lt;&gt;"",PW15&gt;=QE$35,PW15&lt;&gt;""),AND(PY15&gt;=QE$31,PY15&lt;&gt;"",QA15&gt;=QE$35,QA15&lt;&gt;""),AND(QB15&gt;=QE$31,QB15&lt;&gt;"",QD15&gt;=QE$35,QD15&lt;&gt;""),AND(QZ15&gt;=RM$31,QZ15&lt;&gt;"",RB15&gt;=RM$35,RB15&lt;&gt;""),AND(RC15&gt;=RM$31,RC15&lt;&gt;"",RE15&gt;=RM$35,RE15&lt;&gt;""),AND(RG15&gt;=RM$31,RG15&lt;&gt;"",RI15&gt;=RM$35,RI15&lt;&gt;""),AND(RJ15&gt;=RM$31,RJ15&lt;&gt;"",RL15&gt;=RM$35,RL15&lt;&gt;""),AND(SH15&gt;=SU$31,SH15&lt;&gt;"",SJ15&gt;=SU$35,SJ15&lt;&gt;""),AND(SK15&gt;=SU$31,SK15&lt;&gt;"",SM15&gt;=SU$35,SM15&lt;&gt;""),AND(SO15&gt;=SU$31,SO15&lt;&gt;"",SQ15&gt;=SU$35,SQ15&lt;&gt;""),AND(SR15&gt;=SU$31,SR15&lt;&gt;"",ST15&gt;=SU$35,ST15&lt;&gt;"")),"Merit",IF(OR(AND(AO15&gt;=AY$30,AO15&lt;&gt;"",AQ15&gt;=AY$34,AQ15&lt;&gt;"",AN15=""),AND(AR15&gt;=AY$30,AR15&lt;&gt;"",AT15&gt;=AY$34,AT15&lt;&gt;"",AN15=""),AND(AV15&gt;=AY$30,AV15&lt;&gt;"",AX15&gt;=AY$34,AX15&lt;&gt;"",AN15=""),AND(BP15&gt;=BZ$30,BP15&lt;&gt;"",BR15&gt;=BZ$34,BR15&lt;&gt;"",BO15=""),AND(BS15&gt;=BZ$30,BS15&lt;&gt;"",BU15&gt;=BZ$34,BU15&lt;&gt;"",BO15=""),AND(BW15&gt;=BZ$30,BW15&lt;&gt;"",BY15&gt;=BZ$34,BY15&lt;&gt;"",BO15=""),AND(CQ15&gt;=DA$30,CQ15&lt;&gt;"",CS15&gt;=DA$34,CS15&lt;&gt;"",CP15=""),AND(CT15&gt;=DA$30,CT15&lt;&gt;"",CV15&gt;=DA$34,CV15&lt;&gt;"",CP15=""),AND(CX15&gt;=DA$30,CX15&lt;&gt;"",CZ15&gt;=DA$34,CZ15&lt;&gt;"",CP15=""),AND(DX15&gt;=EK$30,DX15&lt;&gt;"",DZ15&gt;=EK$34,DZ15&lt;&gt;""),AND(EA15&gt;=EK$30,EA15&lt;&gt;"",EC15&gt;=EK$34,EC15&lt;&gt;""),AND(EE15&gt;=EK$30,EE15&lt;&gt;"",EG15&gt;=EK$34,EG15&lt;&gt;""),AND(EH15&gt;=EK$30,EH15&lt;&gt;"",EJ15&gt;=EK$34,EJ15&lt;&gt;""),AND(FF15&gt;=FS$30,FF15&lt;&gt;"",FH15&gt;=FS$34,FH15&lt;&gt;""),AND(FI15&gt;=FS$30,FI15&lt;&gt;"",FK15&gt;=FS$34,FK15&lt;&gt;""),AND(FM15&gt;=FS$30,FM15&lt;&gt;"",FO15&gt;=FS$34,FO15&lt;&gt;""),AND(FP15&gt;=FS$30,FP15&lt;&gt;"",FR15&gt;=FS$34,FR15&lt;&gt;""),AND(GN15&gt;=HA$30,GN15&lt;&gt;"",GP15&gt;=HA$34,GP15&lt;&gt;""),AND(GQ15&gt;=HA$30,GQ15&lt;&gt;"",GS15&gt;=HA$34,GS15&lt;&gt;""),AND(GU15&gt;=HA$30,GU15&lt;&gt;"",GW15&gt;=HA$34,GW15&lt;&gt;""),AND(GX15&gt;=HA$30,GX15&lt;&gt;"",GZ15&gt;=HA$34,GZ15&lt;&gt;""),AND(HV15&gt;=II$30,HV15&lt;&gt;"",HX15&gt;=II$34,HX15&lt;&gt;""),AND(HY15&gt;=II$30,HY15&lt;&gt;"",IA15&gt;=II$34,IA15&lt;&gt;""),AND(IC15&gt;=II$30,IC15&lt;&gt;"",IE15&gt;=II$34,IE15&lt;&gt;""),AND(IF15&gt;=II$30,IF15&lt;&gt;"",IH15&gt;=II$34,IH15&lt;&gt;""),AND(JD15&gt;=JQ$30,JD15&lt;&gt;"",JF15&gt;=JQ$34,JF15&lt;&gt;""),AND(JG15&gt;=JQ$30,JG15&lt;&gt;"",JI15&gt;=JQ$34,JI15&lt;&gt;""),AND(JK15&gt;=JQ$30,JK15&lt;&gt;"",JM15&gt;=JQ$34,JM15&lt;&gt;""),AND(JN15&gt;=JQ$30,JN15&lt;&gt;"",JP15&gt;=JQ$34,JP15&lt;&gt;""),AND(KL15&gt;=KY$30,KL15&lt;&gt;"",KN15&gt;=KY$34,KN15&lt;&gt;""),AND(KO15&gt;=KY$30,KO15&lt;&gt;"",KQ15&gt;=KY$34,KQ15&lt;&gt;""),AND(KS15&gt;=KY$30,KS15&lt;&gt;"",KU15&gt;=KY$34,KU15&lt;&gt;""),AND(KV15&gt;=KY$30,KV15&lt;&gt;"",KX15&gt;=KY$34,KX15&lt;&gt;""),AND(LT15&gt;=MG$30,LT15&lt;&gt;"",LV15&gt;=MG$34,LV15&lt;&gt;""),AND(LW15&gt;=MG$30,LW15&lt;&gt;"",LY15&gt;=MG$34,LY15&lt;&gt;""),AND(MA15&gt;=MG$30,MA15&lt;&gt;"",MC15&gt;=MG$34,MC15&lt;&gt;""),AND(MD15&gt;=MG$30,MD15&lt;&gt;"",MF15&gt;=MG$34,MF15&lt;&gt;""),AND(NB15&gt;=NO$30,NB15&lt;&gt;"",ND15&gt;=NO$34,ND15&lt;&gt;""),AND(NE15&gt;=NO$30,NE15&lt;&gt;"",NG15&gt;=NO$34,NG15&lt;&gt;""),AND(NI15&gt;=NO$30,NI15&lt;&gt;"",NK15&gt;=NO$34,NK15&lt;&gt;""),AND(NL15&gt;=NO$30,NL15&lt;&gt;"",NN15&gt;=NO$34,NN15&lt;&gt;""),AND(OJ15&gt;=OW$30,OJ15&lt;&gt;"",OL15&gt;=OW$34,OL15&lt;&gt;""),AND(OM15&gt;=OW$30,OM15&lt;&gt;"",OO15&gt;=OW$34,OO15&lt;&gt;""),AND(OQ15&gt;=OW$30,OQ15&lt;&gt;"",OS15&gt;=OW$34,OS15&lt;&gt;""),AND(OT15&gt;=OW$30,OT15&lt;&gt;"",OV15&gt;=OW$34,OV15&lt;&gt;""),AND(PR15&gt;=QE$30,PR15&lt;&gt;"",PT15&gt;=QE$34,PT15&lt;&gt;""),AND(PU15&gt;=QE$30,PU15&lt;&gt;"",PW15&gt;=QE$34,PW15&lt;&gt;""),AND(PY15&gt;=QE$30,PY15&lt;&gt;"",QA15&gt;=QE$34,QA15&lt;&gt;""),AND(QB15&gt;=QE$30,QB15&lt;&gt;"",QD15&gt;=QE$34,QD15&lt;&gt;""),AND(QZ15&gt;=RM$30,QZ15&lt;&gt;"",RB15&gt;=RM$34,RB15&lt;&gt;""),AND(RC15&gt;=RM$30,RC15&lt;&gt;"",RE15&gt;=RM$34,RE15&lt;&gt;""),AND(RG15&gt;=RM$30,RG15&lt;&gt;"",RI15&gt;=RM$34,RI15&lt;&gt;""),AND(RJ15&gt;=RM$30,RJ15&lt;&gt;"",RL15&gt;=RM$34,RL15&lt;&gt;""),AND(SH15&gt;=SU$30,SH15&lt;&gt;"",SJ15&gt;=SU$34,SJ15&lt;&gt;""),AND(SK15&gt;=SU$30,SK15&lt;&gt;"",SM15&gt;=SU$34,SM15&lt;&gt;""),AND(SO15&gt;=SU$30,SO15&lt;&gt;"",SQ15&gt;=SU$34,SQ15&lt;&gt;""),AND(SR15&gt;=SU$30,SR15&lt;&gt;"",ST15&gt;=SU$34,ST15&lt;&gt;"")),"Excellence",IF(K15="P","Worlds Team",IF(H15="P","National Team","")))))</f>
        <v/>
      </c>
      <c r="K15" s="3" t="str">
        <f>IF(OR(AND(AO15&gt;=AY$29,AO15&lt;&gt;"",AQ15&gt;=AY$33,AQ15&lt;&gt;"",AN15=""),AND(AR15&gt;=AY$29,AR15&lt;&gt;"",AT15&gt;=AY$33,AT15&lt;&gt;"",AN15=""),AND(AV15&gt;=AY$29,AV15&lt;&gt;"",AX15&gt;=AY$33,AX15&lt;&gt;"",AN15=""),AND(BP15&gt;=BZ$29,BP15&lt;&gt;"",BR15&gt;=BZ$33,BR15&lt;&gt;"",BO15=""),AND(BS15&gt;=BZ$29,BS15&lt;&gt;"",BU15&gt;=BZ$33,BU15&lt;&gt;"",BO15=""),AND(BW15&gt;=BZ$29,BW15&lt;&gt;"",BY15&gt;=BZ$33,BY15&lt;&gt;"",BO15=""),AND(CQ15&gt;=DA$29,CQ15&lt;&gt;"",CS15&gt;=DA$33,CS15&lt;&gt;"",CP15=""),AND(CT15&gt;=DA$29,CT15&lt;&gt;"",CV15&gt;=DA$33,CV15&lt;&gt;"",CP15=""),AND(CX15&gt;=DA$29,CX15&lt;&gt;"",CZ15&gt;=DA$33,CZ15&lt;&gt;"",CP15=""),AND(DX15&gt;=EK$29,DX15&lt;&gt;"",DZ15&gt;=EK$33,DZ15&lt;&gt;""),AND(EA15&gt;=EK$29,EA15&lt;&gt;"",EC15&gt;=EK$33,EC15&lt;&gt;""),AND(EE15&gt;=EK$29,EE15&lt;&gt;"",EG15&gt;=EK$33,EG15&lt;&gt;""),AND(EH15&gt;=EK$29,EH15&lt;&gt;"",EJ15&gt;=EK$33,EJ15&lt;&gt;""),AND(FF15&gt;=FS$29,FF15&lt;&gt;"",FH15&gt;=FS$33,FH15&lt;&gt;""),AND(FI15&gt;=FS$29,FI15&lt;&gt;"",FK15&gt;=FS$33,FK15&lt;&gt;""),AND(FM15&gt;=FS$29,FM15&lt;&gt;"",FO15&gt;=FS$33,FO15&lt;&gt;""),AND(FP15&gt;=FS$29,FP15&lt;&gt;"",FR15&gt;=FS$33,FR15&lt;&gt;""),AND(GN15&gt;=HA$29,GN15&lt;&gt;"",GP15&gt;=HA$33,GP15&lt;&gt;""),AND(GQ15&gt;=HA$29,GQ15&lt;&gt;"",GS15&gt;=HA$33,GS15&lt;&gt;""),AND(GU15&gt;=HA$29,GU15&lt;&gt;"",GW15&gt;=HA$33,GW15&lt;&gt;""),AND(GX15&gt;=HA$29,GX15&lt;&gt;"",GZ15&gt;=HA$33,GZ15&lt;&gt;""),AND(HV15&gt;=II$29,HV15&lt;&gt;"",HX15&gt;=II$33,HX15&lt;&gt;""),AND(HY15&gt;=II$29,HY15&lt;&gt;"",IA15&gt;=II$33,IA15&lt;&gt;""),AND(IC15&gt;=II$29,IC15&lt;&gt;"",IE15&gt;=II$33,IE15&lt;&gt;""),AND(IF15&gt;=II$29,IF15&lt;&gt;"",IH15&gt;=II$33,IH15&lt;&gt;""),AND(JD15&gt;=JQ$29,JD15&lt;&gt;"",JF15&gt;=JQ$33,JF15&lt;&gt;""),AND(JG15&gt;=JQ$29,JG15&lt;&gt;"",JI15&gt;=JQ$33,JI15&lt;&gt;""),AND(JK15&gt;=JQ$29,JK15&lt;&gt;"",JM15&gt;=JQ$33,JM15&lt;&gt;""),AND(JN15&gt;=JQ$29,JN15&lt;&gt;"",JP15&gt;=JQ$33,JP15&lt;&gt;""),AND(KL15&gt;=KY$29,KL15&lt;&gt;"",KN15&gt;=KY$33,KN15&lt;&gt;""),AND(KO15&gt;=KY$29,KO15&lt;&gt;"",KQ15&gt;=KY$33,KQ15&lt;&gt;""),AND(KS15&gt;=KY$29,KS15&lt;&gt;"",KU15&gt;=KY$33,KU15&lt;&gt;""),AND(KV15&gt;=KY$29,KV15&lt;&gt;"",KX15&gt;=KY$33,KX15&lt;&gt;""),AND(LT15&gt;=MG$29,LT15&lt;&gt;"",LV15&gt;=MG$33,LV15&lt;&gt;""),AND(LW15&gt;=MG$29,LW15&lt;&gt;"",LY15&gt;=MG$33,LY15&lt;&gt;""),AND(MA15&gt;=MG$29,MA15&lt;&gt;"",MC15&gt;=MG$33,MC15&lt;&gt;""),AND(MD15&gt;=MG$29,MD15&lt;&gt;"",MF15&gt;=MG$33,MF15&lt;&gt;""),AND(NB15&gt;=NO$29,NB15&lt;&gt;"",ND15&gt;=NO$33,ND15&lt;&gt;""),AND(NE15&gt;=NO$29,NE15&lt;&gt;"",NG15&gt;=NO$33,NG15&lt;&gt;""),AND(NI15&gt;=NO$29,NI15&lt;&gt;"",NK15&gt;=NO$33,NK15&lt;&gt;""),AND(NL15&gt;=NO$29,NL15&lt;&gt;"",NN15&gt;=NO$33,NN15&lt;&gt;""),AND(OJ15&gt;=OW$29,OJ15&lt;&gt;"",OL15&gt;=OW$33,OL15&lt;&gt;""),AND(OM15&gt;=OW$29,OM15&lt;&gt;"",OO15&gt;=OW$33,OO15&lt;&gt;""),AND(OQ15&gt;=OW$29,OQ15&lt;&gt;"",OS15&gt;=OW$33,OS15&lt;&gt;""),AND(OT15&gt;=OW$29,OT15&lt;&gt;"",OV15&gt;=OW$33,OV15&lt;&gt;""),AND(PR15&gt;=QE$29,PR15&lt;&gt;"",PT15&gt;=QE$33,PT15&lt;&gt;""),AND(PU15&gt;=QE$29,PU15&lt;&gt;"",PW15&gt;=QE$33,PW15&lt;&gt;""),AND(PY15&gt;=QE$29,PY15&lt;&gt;"",QA15&gt;=QE$33,QA15&lt;&gt;""),AND(QB15&gt;=QE$29,QB15&lt;&gt;"",QD15&gt;=QE$33,QD15&lt;&gt;""),AND(QZ15&gt;=RM$29,QZ15&lt;&gt;"",RB15&gt;=RM$33,RB15&lt;&gt;""),AND(RC15&gt;=RM$29,RC15&lt;&gt;"",RE15&gt;=RM$33,RE15&lt;&gt;""),AND(RG15&gt;=RM$29,RG15&lt;&gt;"",RI15&gt;=RM$33,RI15&lt;&gt;""),AND(RJ15&gt;=RM$29,RJ15&lt;&gt;"",RL15&gt;=RM$33,RL15&lt;&gt;""),AND(SH15&gt;=SU$29,SH15&lt;&gt;"",SJ15&gt;=SU$33,SJ15&lt;&gt;""),AND(SK15&gt;=SU$29,SK15&lt;&gt;"",SM15&gt;=SU$33,SM15&lt;&gt;""),AND(SO15&gt;=SU$29,SO15&lt;&gt;"",SQ15&gt;=SU$33,SQ15&lt;&gt;""),AND(SR15&gt;=SU$29,SR15&lt;&gt;"",ST15&gt;=SU$33,ST15&lt;&gt;"")),"P","")</f>
        <v/>
      </c>
      <c r="L15" s="8">
        <f>IF(COUNT(AQ15,AT15,BR15,BU15,CS15,CV15)&gt;0,LARGE((AQ15,AT15,BR15,BU15,CS15,CV15),1),0)</f>
        <v>50.3</v>
      </c>
      <c r="M15" s="8" t="str">
        <f>IF(L15="","",IF(OR(L15=CS15,L15=CV15),$CA$1,IF(OR(L15=BR15,L15=BU15),$AZ$1,IF(OR(L15=AQ15,L15=AT15),$Y$1,""))))</f>
        <v>2025 Nationals</v>
      </c>
      <c r="N15" s="8">
        <f>IF(COUNT(AQ15,AT15,BR15,BU15,CS15,CV15)&gt;1,LARGE((AQ15,AT15,BR15,BU15,CS15,CV15),2),0)</f>
        <v>40.43</v>
      </c>
      <c r="O15" s="8" t="str">
        <f>IF(N15="","",IF(OR(N15=CS15,N15=CV15),$CA$1,IF(OR(N15=BR15,N15=BU15),$AZ$1,IF(OR(N15=AQ15,N15=AT15),$Y$1,""))))</f>
        <v>2025 Nationals</v>
      </c>
      <c r="P15" s="8">
        <f>IF(COUNT(AQ15,AT15,BR15,BU15,CS15,CV15)&gt;2,MAX(AX15,BY15,CZ15,LARGE((AQ15,AT15,BR15,BU15,CS15,CV15),3)),IF(MAX(AX15,BY15,CZ15)&gt;0,MAX(AX15,BY15,CZ15),0))</f>
        <v>35.85</v>
      </c>
      <c r="Q15" s="8" t="str">
        <f>IF(P15="","",IF(P15=CZ15,$CA$1,IF(P15=BY15,$AZ$1,IF(P15=AX15,$Y$1,IF(OR(P15=CS15,P15=CV15,P15=CZ15),$CA$1,IF(OR(P15=BR15,P15=BU15,P15=BY15),$AZ$1,IF(OR(P15=AQ15,P15=AT15,P15=AX15),$Y$1,"")))))))</f>
        <v>2025 Elite Canada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14.8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2025 World Cup ITA (April 5)</v>
      </c>
      <c r="T15" s="8">
        <f>IF(MAX(IF(AO15&gt;=$AY$28,AP15,0),IF(AR15&gt;=$AY$28,AS15,0),IF(AV15&gt;=$AY$28,AW15,0),IF(BP15&gt;=$BZ$28,BQ15,0),IF(BS15&gt;=$BZ$28,BT15,0),IF(BW15&gt;=$BZ$28,BX15,0),IF(CQ15&gt;=$DA$28,CR15,0),IF(CT15&gt;=$DA$28,CU15,0),IF(CX15&gt;=$DA$28,CY15,0),IF(DX15&gt;=$EK$28,DY15,0),IF(EA15&gt;=$EK$28,EB15,0),IF(EE15&gt;=$EK$28,EF15,0),IF(EH15&gt;=$EK$28,EI15,0),IF(FF15&gt;=$FS$28,FG15,0),IF(FI15&gt;=$FS$28,FJ15,0),IF(FM15&gt;=$FS$28,FN15,0),IF(FP15&gt;=$FS$28,FQ15,0),IF(GN15&gt;=$HA$28,GO15,0),IF(GQ15&gt;=$HA$28,GR15,0),IF(GU15&gt;=$HA$28,GV15,0),IF(GX15&gt;=$HA$28,GY15,0),IF(HV15&gt;=$II$28,HW15,0),IF(HY15&gt;=$II$28,HZ15,0),IF(IC15&gt;=$II$28,ID15,0),IF(IF15&gt;=$II$28,IG15,0),IF(JD15&gt;=$JQ$28,JE15,0),IF(JG15&gt;=$JQ$28,JH15,0),IF(JK15&gt;=$JQ$28,JL15,0),IF(JN15&gt;=$JQ$28,JO15,0),IF(KL15&gt;=$KY$28,KM15,0),IF(KO15&gt;=$KY$28,KP15,0),IF(KS15&gt;=$KY$28,KT15,0),IF(KV15&gt;=$KY$28,KW15,0),IF(LT15&gt;=$MG$28,LU15,0),IF(LW15&gt;=$MG$28,LX15,0),IF(MA15&gt;=$MG$28,MB15,0),IF(MD15&gt;=$MG$28,ME15,0),IF(NB15&gt;=$NO$28,NC15,0),IF(NE15&gt;=$NO$28,NF15,0),IF(NI15&gt;=$NO$28,NJ15,0),IF(NL15&gt;=$NO$28,NM15,0),IF(OJ15&gt;=$OW$28,OK15,0),IF(OM15&gt;=$OW$28,ON15,0),IF(OQ15&gt;=$OW$28,OR15,0),IF(OT15&gt;=$OW$28,OU15,0),IF(PR15&gt;=$QE$28,PS15,0),IF(PU15&gt;=$QE$28,PV15,0),IF(PY15&gt;=$QE$28,PZ15,0),IF(QB15&gt;=$QE$28,QC15,0),IF(QZ15&gt;=$RM$28,RA15,0),IF(RC15&gt;=$RM$28,RD15,0),IF(RG15&gt;=$RM$28,RH15,0),IF(RJ15&gt;=$RM$28,RK15,0),IF(SH15&gt;=$SU$28,SI15,0),IF(SK15&gt;=$SU$28,SL15,0),IF(SO15&gt;=$SU$28,SP15,0),IF(SR15&gt;=$SU$28,SS15,0))&gt;0,MAX(IF(AO15&gt;=$AY$28,AP15,0),IF(AR15&gt;=$AY$28,AS15,0),IF(AV15&gt;=$AY$28,AW15,0),IF(BP15&gt;=$BZ$28,BQ15,0),IF(BS15&gt;=$BZ$28,BT15,0),IF(BW15&gt;=$BZ$28,BX15,0),IF(CQ15&gt;=$DA$28,CR15,0),IF(CT15&gt;=$DA$28,CU15,0),IF(CX15&gt;=$DA$28,CY15,0),IF(DX15&gt;=$EK$28,DY15,0),IF(EA15&gt;=$EK$28,EB15,0),IF(EE15&gt;=$EK$28,EF15,0),IF(EH15&gt;=$EK$28,EI15,0),IF(FF15&gt;=$FS$28,FG15,0),IF(FI15&gt;=$FS$28,FJ15,0),IF(FM15&gt;=$FS$28,FN15,0),IF(FP15&gt;=$FS$28,FQ15,0),IF(GN15&gt;=$HA$28,GO15,0),IF(GQ15&gt;=$HA$28,GR15,0),IF(GU15&gt;=$HA$28,GV15,0),IF(GX15&gt;=$HA$28,GY15,0),IF(HV15&gt;=$II$28,HW15,0),IF(HY15&gt;=$II$28,HZ15,0),IF(IC15&gt;=$II$28,ID15,0),IF(IF15&gt;=$II$28,IG15,0),IF(JD15&gt;=$JQ$28,JE15,0),IF(JG15&gt;=$JQ$28,JH15,0),IF(JK15&gt;=$JQ$28,JL15,0),IF(JN15&gt;=$JQ$28,JO15,0),IF(KL15&gt;=$KY$28,KM15,0),IF(KO15&gt;=$KY$28,KP15,0),IF(KS15&gt;=$KY$28,KT15,0),IF(KV15&gt;=$KY$28,KW15,0),IF(LT15&gt;=$MG$28,LU15,0),IF(LW15&gt;=$MG$28,LX15,0),IF(MA15&gt;=$MG$28,MB15,0),IF(MD15&gt;=$MG$28,ME15,0),IF(NB15&gt;=$NO$28,NC15,0),IF(NE15&gt;=$NO$28,NF15,0),IF(NI15&gt;=$NO$28,NJ15,0),IF(NL15&gt;=$NO$28,NM15,0),IF(OJ15&gt;=$OW$28,OK15,0),IF(OM15&gt;=$OW$28,ON15,0),IF(OQ15&gt;=$OW$28,OR15,0),IF(OT15&gt;=$OW$28,OU15,0),IF(PR15&gt;=$QE$28,PS15,0),IF(PU15&gt;=$QE$28,PV15,0),IF(PY15&gt;=$QE$28,PZ15,0),IF(QB15&gt;=$QE$28,QC15,0),IF(QZ15&gt;=$RM$28,RA15,0),IF(RC15&gt;=$RM$28,RD15,0),IF(RG15&gt;=$RM$28,RH15,0),IF(RJ15&gt;=$RM$28,RK15,0),IF(SH15&gt;=$SU$28,SI15,0),IF(SK15&gt;=$SU$28,SL15,0),IF(SO15&gt;=$SU$28,SP15,0),IF(SR15&gt;=$SU$28,SS15,0)),0)</f>
        <v>15.07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>2025 World Cup ITA (April 5)</v>
      </c>
      <c r="V15" s="8">
        <f>IF(MAX(DB15,DC15)&gt;0,MAX(DB15,DC15),"")</f>
        <v>17.019999999999996</v>
      </c>
      <c r="W15" s="11" t="str">
        <f>IF(V15="","",IF(V15=DB15,"("&amp;DB$2&amp;")",IF(V15=DC15,"("&amp;DC$2&amp;")")))</f>
        <v>(Optional)</v>
      </c>
      <c r="X15" s="8" t="str">
        <f>IF(V15="","",IF(V15=DB15,IF(V15+IF(P15="",0,P15)=SM15,$RN$1,IF(V15+IF(P15="",0,P15)=RE15,$QF$1,IF(V15+IF(P15="",0,P15)=PW15,$OX$1,IF(V15+IF(P15="",0,P15)=OO15,$NP$1,IF(V15+IF(P15="",0,P15)=NG15,$MH$1,IF(V15+IF(P15="",0,P15)=LY15,$KZ$1,IF(V15+IF(P15="",0,P15)=KQ15,$JR$1,IF(V15+IF(P15="",0,P15)=JI15,$IJ$1,IF(V15+IF(P15="",0,P15)=IA15,$HB$1,IF(V15+IF(P15="",0,P15)=GS15,$FT$1,IF(V15+IF(P15="",0,P15)=FK15,$EL$1,IF(V15+IF(P15="",0,P15)=EC15,$DD$1,IF(V15+IF(P15="",0,P15)=SJ15,$RN$1,IF(V15+IF(P15="",0,P15)=RB15,$QF$1,IF(V15+IF(P15="",0,P15)=PT15,$OX$1,IF(V15+IF(P15="",0,P15)=OL15,$NP$1,IF(V15+IF(P15="",0,P15)=ND15,$MH$1,IF(V15+IF(P15="",0,P15)=LV15,$KZ$1,IF(V15+IF(P15="",0,P15)=KN15,$JR$1,IF(V15+IF(P15="",0,P15)=JF15,$IJ$1,IF(V15+IF(P15="",0,P15)=HX15,$HB$1,IF(V15+IF(P15="",0,P15)=GP15,$FT$1,IF(V15+IF(P15="",0,P15)=FH15,$EL$1,IF(V15+IF(P15="",0,P15)=DZ15,$DD$1,IF(V15+IF(N15="",0,N15)=SM15,$RN$1,IF(V15+IF(N15="",0,N15)=RE15,$QF$1,IF(V15+IF(N15="",0,N15)=PW15,$OX$1,IF(V15+IF(N15="",0,N15)=OO15,$NP$1,IF(V15+IF(N15="",0,N15)=NG15,$MH$1,IF(V15+IF(N15="",0,N15)=LY15,$KZ$1,IF(V15+IF(N15="",0,N15)=KQ15,$JR$1,IF(V15+IF(N15="",0,N15)=JI15,$IJ$1,IF(V15+IF(N15="",0,N15)=IA15,$HB$1,IF(V15+IF(N15="",0,N15)=GS15,$FT$1,IF(V15+IF(N15="",0,N15)=FK15,$EL$1,IF(V15+IF(N15="",0,N15)=EC15,$DD$1,IF(V15+IF(N15="",0,N15)=SJ15,$RN$1,IF(V15+IF(N15="",0,N15)=RB15,$QF$1,IF(V15+IF(N15="",0,N15)=PT15,$OX$1,IF(V15+IF(N15="",0,N15)=OL15,$NP$1,IF(V15+IF(N15="",0,N15)=ND15,$MH$1,IF(V15+IF(N15="",0,N15)=LV15,$KZ$1,IF(V15+IF(N15="",0,N15)=KN15,$JR$1,IF(V15+IF(N15="",0,N15)=JF15,$IJ$1,IF(V15+IF(N15="",0,N15)=HX15,$HB$1,IF(V15+IF(N15="",0,N15)=GP15,$FT$1,IF(V15+IF(N15="",0,N15)=FH15,$EL$1,IF(V15+IF(N15="",0,N15)=DZ15,$DD$1))))))))))))))))))))))))))))))))))))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>2025 World Cup ITA (April 5)</v>
      </c>
      <c r="Y15" s="22">
        <v>1.6</v>
      </c>
      <c r="Z15" s="22">
        <v>1</v>
      </c>
      <c r="AA15" s="22">
        <v>2</v>
      </c>
      <c r="AB15" s="22">
        <v>1.72</v>
      </c>
      <c r="AC15" s="22">
        <v>0</v>
      </c>
      <c r="AD15" s="22">
        <v>9.8000000000000007</v>
      </c>
      <c r="AE15" s="22">
        <v>5.9</v>
      </c>
      <c r="AF15" s="22">
        <v>9</v>
      </c>
      <c r="AG15" s="22">
        <v>11.15</v>
      </c>
      <c r="AH15" s="22">
        <v>0</v>
      </c>
      <c r="AI15" s="22"/>
      <c r="AJ15" s="22"/>
      <c r="AK15" s="22"/>
      <c r="AL15" s="22"/>
      <c r="AM15" s="22"/>
      <c r="AN15" s="27"/>
      <c r="AO15" s="38">
        <f>IF(AA15&gt;0,AA15,"")</f>
        <v>2</v>
      </c>
      <c r="AP15" s="38">
        <f>IF(AB15&gt;0,AB15,"")</f>
        <v>1.72</v>
      </c>
      <c r="AQ15" s="40">
        <f>IF(SUM(Y15:AB15)-AC15&gt;0,SUM(Y15:AB15)-AC15,"")</f>
        <v>6.3199999999999994</v>
      </c>
      <c r="AR15" s="40">
        <f>IF(AF15&gt;0,AF15,"")</f>
        <v>9</v>
      </c>
      <c r="AS15" s="40">
        <f>IF(AG15&gt;0,AG15,"")</f>
        <v>11.15</v>
      </c>
      <c r="AT15" s="40">
        <f>IF(SUM(AD15:AG15)-AH15&gt;0,SUM(AD15:AG15)-AH15,"")</f>
        <v>35.85</v>
      </c>
      <c r="AU15" s="40">
        <f>IF(AQ15="","",MAX(AQ15,AT15))</f>
        <v>35.85</v>
      </c>
      <c r="AV15" s="40" t="str">
        <f>IF(AK15&gt;0,AK15,"")</f>
        <v/>
      </c>
      <c r="AW15" s="40" t="str">
        <f>IF(AL15&gt;0,AL15,"")</f>
        <v/>
      </c>
      <c r="AX15" s="40" t="str">
        <f>IF(SUM(AI15:AL15)-AM15&gt;0,SUM(AI15:AL15)-AM15,"")</f>
        <v/>
      </c>
      <c r="AY15" s="40">
        <f>IF(SUM(AU15,AX15)&gt;0,SUM(AU15,AX15),"")</f>
        <v>35.85</v>
      </c>
      <c r="AZ15" s="26">
        <v>12</v>
      </c>
      <c r="BA15" s="26">
        <v>6.3</v>
      </c>
      <c r="BB15" s="26">
        <v>11</v>
      </c>
      <c r="BC15" s="26">
        <v>11.13</v>
      </c>
      <c r="BD15" s="26">
        <v>0</v>
      </c>
      <c r="BE15" s="26">
        <v>14.7</v>
      </c>
      <c r="BF15" s="26">
        <v>7.6</v>
      </c>
      <c r="BG15" s="26">
        <v>13.8</v>
      </c>
      <c r="BH15" s="26">
        <v>14.2</v>
      </c>
      <c r="BI15" s="26">
        <v>0</v>
      </c>
      <c r="BJ15" s="26"/>
      <c r="BK15" s="26"/>
      <c r="BL15" s="26"/>
      <c r="BM15" s="26"/>
      <c r="BN15" s="26"/>
      <c r="BO15" s="28"/>
      <c r="BP15" s="39">
        <f>IF(BB15&gt;0,BB15,"")</f>
        <v>11</v>
      </c>
      <c r="BQ15" s="39">
        <f>IF(BC15&gt;0,BC15,"")</f>
        <v>11.13</v>
      </c>
      <c r="BR15" s="11">
        <f>IF(SUM(AZ15:BC15)-BD15&gt;0,SUM(AZ15:BC15)-BD15,"")</f>
        <v>40.43</v>
      </c>
      <c r="BS15" s="11">
        <f>IF(BG15&gt;0,BG15,"")</f>
        <v>13.8</v>
      </c>
      <c r="BT15" s="11">
        <f>IF(BH15&gt;0,BH15,"")</f>
        <v>14.2</v>
      </c>
      <c r="BU15" s="11">
        <f>IF(SUM(BE15:BH15)-BI15&gt;0,SUM(BE15:BH15)-BI15,"")</f>
        <v>50.3</v>
      </c>
      <c r="BV15" s="11">
        <f>IF(BR15="","",MAX(BR15,BU15))</f>
        <v>50.3</v>
      </c>
      <c r="BW15" s="11" t="str">
        <f>IF(BL15&gt;0,BL15,"")</f>
        <v/>
      </c>
      <c r="BX15" s="11" t="str">
        <f>IF(BM15&gt;0,BM15,"")</f>
        <v/>
      </c>
      <c r="BY15" s="11" t="str">
        <f>IF(SUM(BJ15:BM15)-BN15&gt;0,SUM(BJ15:BM15)-BN15,"")</f>
        <v/>
      </c>
      <c r="BZ15" s="11">
        <f>IF(SUM(BV15,BY15)&gt;0,SUM(BV15,BY15),"")</f>
        <v>50.3</v>
      </c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7"/>
      <c r="CQ15" s="38" t="str">
        <f>IF(CC15&gt;0,CC15,"")</f>
        <v/>
      </c>
      <c r="CR15" s="38" t="str">
        <f>IF(CD15&gt;0,CD15,"")</f>
        <v/>
      </c>
      <c r="CS15" s="40" t="str">
        <f>IF(SUM(CA15:CD15)-CE15&gt;0,SUM(CA15:CD15)-CE15,"")</f>
        <v/>
      </c>
      <c r="CT15" s="40" t="str">
        <f>IF(CH15&gt;0,CH15,"")</f>
        <v/>
      </c>
      <c r="CU15" s="40" t="str">
        <f>IF(CI15&gt;0,CI15,"")</f>
        <v/>
      </c>
      <c r="CV15" s="40" t="str">
        <f>IF(SUM(CF15:CI15)-CJ15&gt;0,SUM(CF15:CI15)-CJ15,"")</f>
        <v/>
      </c>
      <c r="CW15" s="40" t="str">
        <f>IF(CS15="","",MAX(CS15,CV15))</f>
        <v/>
      </c>
      <c r="CX15" s="40" t="str">
        <f>IF(CM15&gt;0,CM15,"")</f>
        <v/>
      </c>
      <c r="CY15" s="40" t="str">
        <f>IF(CN15&gt;0,CN15,"")</f>
        <v/>
      </c>
      <c r="CZ15" s="40" t="str">
        <f>IF(SUM(CK15:CN15)-CO15&gt;0,SUM(CK15:CN15)-CO15,"")</f>
        <v/>
      </c>
      <c r="DA15" s="40" t="str">
        <f>IF(SUM(CW15,CZ15)&gt;0,SUM(CW15,CZ15),"")</f>
        <v/>
      </c>
      <c r="DB15" s="50">
        <f>IF(MAX(DZ15,EC15,FH15,FK15,GP15,GS15,HX15,IA15,JF15,JI15,KN15,KQ15,LV15,LY15,ND15,NG15,OL15,OO15,PT15,PW15,RB15,RE15,SJ15,SM15)-MIN(IF(N15="",0,N15),IF(P15="",0,P15))&gt;0.001,MAX(DZ15,EC15,FH15,FK15,GP15,GS15,HX15,IA15,JF15,JI15,KN15,KQ15,LV15,LY15,ND15,NG15,OL15,OO15,PT15,PW15,RB15,RE15,SJ15,SM15)-MIN(IF(N15="",0,N15),IF(P15="",0,P15)),"")</f>
        <v>17.019999999999996</v>
      </c>
      <c r="DC15" s="50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>
        <v>14.3</v>
      </c>
      <c r="DE15" s="17">
        <v>8.6999999999999993</v>
      </c>
      <c r="DF15" s="17">
        <v>14.8</v>
      </c>
      <c r="DG15" s="17">
        <v>15.07</v>
      </c>
      <c r="DH15" s="17">
        <v>0</v>
      </c>
      <c r="DI15" s="17">
        <v>13.8</v>
      </c>
      <c r="DJ15" s="17">
        <v>8.6999999999999993</v>
      </c>
      <c r="DK15" s="17">
        <v>14.4</v>
      </c>
      <c r="DL15" s="17">
        <v>15.35</v>
      </c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>
        <f>IF(DF15&gt;0,DF15,"")</f>
        <v>14.8</v>
      </c>
      <c r="DY15" s="40">
        <f>IF(DG15&gt;0,DG15,"")</f>
        <v>15.07</v>
      </c>
      <c r="DZ15" s="40">
        <f>IF(SUM(DD15:DG15)-DH15&gt;0,SUM(DD15:DG15)-DH15,"")</f>
        <v>52.87</v>
      </c>
      <c r="EA15" s="40">
        <f>IF(DK15&gt;0,DK15,"")</f>
        <v>14.4</v>
      </c>
      <c r="EB15" s="40">
        <f>IF(DL15&gt;0,DL15,"")</f>
        <v>15.35</v>
      </c>
      <c r="EC15" s="40">
        <f>IF(SUM(DI15:DL15)-DM15&gt;0,SUM(DI15:DL15)-DM15,"")</f>
        <v>52.25</v>
      </c>
      <c r="ED15" s="40">
        <f>IF(MAX(DZ15,EC15)&gt;0,MAX(DZ15,EC15),"")</f>
        <v>52.87</v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>
        <f>IF(SUM(ED15,EG15,EJ15)&gt;0,SUM(ED15,EG15,EJ15),"")</f>
        <v>52.87</v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2">
        <f>IF($CP15="P",CA15,(CA15+AZ15)/2)</f>
        <v>6</v>
      </c>
      <c r="SW15" s="22">
        <f>IF($CP15="P",CB15,(CB15+BA15)/2)</f>
        <v>3.15</v>
      </c>
      <c r="SX15" s="22">
        <f>IF($CP15="P",CC15,(CC15+BB15)/2)</f>
        <v>5.5</v>
      </c>
      <c r="SY15" s="22">
        <f>IF($CP15="P",CD15,(CD15+BC15)/2)</f>
        <v>5.5650000000000004</v>
      </c>
      <c r="SZ15" s="22">
        <f>IF($CP15="P",CE15,(CE15+BD15)/2)</f>
        <v>0</v>
      </c>
      <c r="TA15" s="22">
        <f>IF($CP15="P",CF15,(CF15+BE15)/2)</f>
        <v>7.35</v>
      </c>
      <c r="TB15" s="22">
        <f>IF($CP15="P",CG15,(CG15+BF15)/2)</f>
        <v>3.8</v>
      </c>
      <c r="TC15" s="22">
        <f>IF($CP15="P",CH15,(CH15+BG15)/2)</f>
        <v>6.9</v>
      </c>
      <c r="TD15" s="22">
        <f>IF($CP15="P",CI15,(CI15+BH15)/2)</f>
        <v>7.1</v>
      </c>
      <c r="TE15" s="22">
        <f>IF($CP15="P",CJ15,(CJ15+BI15)/2)</f>
        <v>0</v>
      </c>
      <c r="TF15" s="22">
        <f>IF($CP15="P",CK15,(CK15+BJ15)/2)</f>
        <v>0</v>
      </c>
      <c r="TG15" s="22">
        <f>IF($CP15="P",CL15,(CL15+BK15)/2)</f>
        <v>0</v>
      </c>
      <c r="TH15" s="22">
        <f>IF($CP15="P",CM15,(CM15+BL15)/2)</f>
        <v>0</v>
      </c>
      <c r="TI15" s="22">
        <f>IF($CP15="P",CN15,(CN15+BM15)/2)</f>
        <v>0</v>
      </c>
      <c r="TJ15" s="22">
        <f>IF($CP15="P",CO15,(CO15+BN15)/2)</f>
        <v>0</v>
      </c>
      <c r="TK15" s="27" t="s">
        <v>46</v>
      </c>
      <c r="TL15" s="40">
        <f>IF(SX15&gt;0,SX15,"")</f>
        <v>5.5</v>
      </c>
      <c r="TM15" s="40">
        <f>IF(SY15&gt;0,SY15,"")</f>
        <v>5.5650000000000004</v>
      </c>
      <c r="TN15" s="40">
        <f>IF(SUM(SV15:SY15)-SZ15&gt;0,SUM(SV15:SY15)-SZ15,"")</f>
        <v>20.215</v>
      </c>
      <c r="TO15" s="40">
        <f>IF(TC15&gt;0,TC15,"")</f>
        <v>6.9</v>
      </c>
      <c r="TP15" s="40">
        <f>IF(TD15&gt;0,TD15,"")</f>
        <v>7.1</v>
      </c>
      <c r="TQ15" s="40">
        <f>IF(SUM(TA15:TD15)-TE15&gt;0,SUM(TA15:TD15)-TE15,"")</f>
        <v>25.15</v>
      </c>
      <c r="TR15" s="40">
        <f>IF(MAX(TN15,TQ15)&gt;0,MAX(TN15,TQ15),"")</f>
        <v>25.15</v>
      </c>
      <c r="TS15" s="40" t="str">
        <f>IF(TH15&gt;0,TH15,"")</f>
        <v/>
      </c>
      <c r="TT15" s="40" t="str">
        <f>IF(TI15&gt;0,TI15,"")</f>
        <v/>
      </c>
      <c r="TU15" s="40" t="str">
        <f>IF(SUM(TF15:TI15)-TJ15&gt;0,SUM(TF15:TI15)-TJ15,"")</f>
        <v/>
      </c>
      <c r="TV15" s="40">
        <f>IF(SUM(TR15,TU15)&gt;0,SUM(TR15,TU15),"")</f>
        <v>25.15</v>
      </c>
    </row>
    <row r="16" spans="1:542" x14ac:dyDescent="0.2">
      <c r="A16" s="4" cm="1">
        <f t="array" ref="A16">IF(AND(J16&lt;&gt;"",J16&lt;&gt;"No DD"),SUMPRODUCT((J$4:J$26&lt;&gt;"")*(J$4:J$26&lt;&gt;"No DD")*(F$4:F$26&gt;F16))+1,IF(J16="No DD",SUMPRODUCT((J$4:J$26="No DD")*(F$4:F$26&gt;F16))+1+SUMPRODUCT((J$4:J$26&lt;&gt;"")*(J$4:J$26&lt;&gt;"No DD")),""))</f>
        <v>7</v>
      </c>
      <c r="B16" s="4" cm="1">
        <f t="array" ref="B16">IF(AND(J16&lt;&gt;"",J16&lt;&gt;"No DD",G16=""),SUMPRODUCT((J$4:J$26&lt;&gt;"")*(J$4:J$26&lt;&gt;"No DD")*(G$4:G$26="")*(F$4:F$26&gt;F16))+1,IF(J16="No DD",SUMPRODUCT((J$4:J$26="No DD")*(F$4:F$26&gt;F16)*(G$4:G$26=""))+1+SUMPRODUCT((J$4:J$26&lt;&gt;"")*(G$4:G$26="")*(J$4:J$26&lt;&gt;"No DD")),""))</f>
        <v>5</v>
      </c>
      <c r="C16" s="5" t="s">
        <v>134</v>
      </c>
      <c r="D16" s="4" t="s">
        <v>6</v>
      </c>
      <c r="E16" s="4">
        <v>2005</v>
      </c>
      <c r="F16" s="9">
        <f>SUM(L16:V16)+SUM(L16:T16)*0.0000001+SUM(L16)*0.0000000000001</f>
        <v>172.33001723300546</v>
      </c>
      <c r="G16" s="64"/>
      <c r="H16" s="3" t="str">
        <f>IF(OR(AND(AO16&gt;=AY$28,AO16&lt;&gt;"",AQ16&gt;=AY$32,AQ16&lt;&gt;"",AN16=""),AND(AR16&gt;=AY$28,AR16&lt;&gt;"",AT16&gt;=AY$32,AT16&lt;&gt;"",AN16=""),AND(AV16&gt;=AY$28,AV16&lt;&gt;"",AX16&gt;=AY$32,AX16&lt;&gt;"",AN16=""),AND(BP16&gt;=BZ$28,BP16&lt;&gt;"",BR16&gt;=BZ$32,BR16&lt;&gt;"",BO16=""),AND(BS16&gt;=BZ$28,BS16&lt;&gt;"",BU16&gt;=BZ$32,BU16&lt;&gt;"",BO16=""),AND(BW16&gt;=BZ$28,BW16&lt;&gt;"",BY16&gt;=BZ$32,BY16&lt;&gt;"",BO16=""),AND(CQ16&gt;=DA$28,CQ16&lt;&gt;"",CS16&gt;=DA$32,CS16&lt;&gt;"",CP16=""),AND(CT16&gt;=DA$28,CT16&lt;&gt;"",CV16&gt;=DA$32,CV16&lt;&gt;"",CP16=""),AND(CX16&gt;=DA$28,CX16&lt;&gt;"",CZ16&gt;=DA$32,CZ16&lt;&gt;"",CP16=""),AND(DX16&gt;=EK$28,DX16&lt;&gt;"",DZ16&gt;=EK$32,DZ16&lt;&gt;""),AND(EA16&gt;=EK$28,EA16&lt;&gt;"",EC16&gt;=EK$32,EC16&lt;&gt;""),AND(EE16&gt;=EK$28,EE16&lt;&gt;"",EG16&gt;=EK$32,EG16&lt;&gt;""),AND(EH16&gt;=EK$28,EH16&lt;&gt;"",EJ16&gt;=EK$32,EJ16&lt;&gt;""),AND(FF16&gt;=FS$28,FF16&lt;&gt;"",FH16&gt;=FS$32,FH16&lt;&gt;""),AND(FI16&gt;=FS$28,FI16&lt;&gt;"",FK16&gt;=FS$32,FK16&lt;&gt;""),AND(FM16&gt;=FS$28,FM16&lt;&gt;"",FO16&gt;=FS$32,FO16&lt;&gt;""),AND(FP16&gt;=FS$28,FP16&lt;&gt;"",FR16&gt;=FS$32,FR16&lt;&gt;""),AND(GN16&gt;=HA$28,GN16&lt;&gt;"",GP16&gt;=HA$32,GP16&lt;&gt;""),AND(GQ16&gt;=HA$28,GQ16&lt;&gt;"",GS16&gt;=HA$32,GS16&lt;&gt;""),AND(GU16&gt;=HA$28,GU16&lt;&gt;"",GW16&gt;=HA$32,GW16&lt;&gt;""),AND(GX16&gt;=HA$28,GX16&lt;&gt;"",GZ16&gt;=HA$32,GZ16&lt;&gt;""),AND(HV16&gt;=II$28,HV16&lt;&gt;"",HX16&gt;=II$32,HX16&lt;&gt;""),AND(HY16&gt;=II$28,HY16&lt;&gt;"",IA16&gt;=II$32,IA16&lt;&gt;""),AND(IC16&gt;=II$28,IC16&lt;&gt;"",IE16&gt;=II$32,IE16&lt;&gt;""),AND(IF16&gt;=II$28,IF16&lt;&gt;"",IH16&gt;=II$32,IH16&lt;&gt;""),AND(JD16&gt;=JQ$28,JD16&lt;&gt;"",JF16&gt;=JQ$32,JF16&lt;&gt;""),AND(JG16&gt;=JQ$28,JG16&lt;&gt;"",JI16&gt;=JQ$32,JI16&lt;&gt;""),AND(JK16&gt;=JQ$28,JK16&lt;&gt;"",JM16&gt;=JQ$32,JM16&lt;&gt;""),AND(JN16&gt;=JQ$28,JN16&lt;&gt;"",JP16&gt;=JQ$32,JP16&lt;&gt;""),AND(KL16&gt;=KY$28,KL16&lt;&gt;"",KN16&gt;=KY$32,KN16&lt;&gt;""),AND(KO16&gt;=KY$28,KO16&lt;&gt;"",KQ16&gt;=KY$32,KQ16&lt;&gt;""),AND(KS16&gt;=KY$28,KS16&lt;&gt;"",KU16&gt;=KY$32,KU16&lt;&gt;""),AND(KV16&gt;=KY$28,KV16&lt;&gt;"",KX16&gt;=KY$32,KX16&lt;&gt;""),AND(LT16&gt;=MG$28,LT16&lt;&gt;"",LV16&gt;=MG$32,LV16&lt;&gt;""),AND(LW16&gt;=MG$28,LW16&lt;&gt;"",LY16&gt;=MG$32,LY16&lt;&gt;""),AND(MA16&gt;=MG$28,MA16&lt;&gt;"",MC16&gt;=MG$32,MC16&lt;&gt;""),AND(MD16&gt;=MG$28,MD16&lt;&gt;"",MF16&gt;=MG$32,MF16&lt;&gt;""),AND(NB16&gt;=NO$28,NB16&lt;&gt;"",ND16&gt;=NO$32,ND16&lt;&gt;""),AND(NE16&gt;=NO$28,NE16&lt;&gt;"",NG16&gt;=NO$32,NG16&lt;&gt;""),AND(NI16&gt;=NO$28,NI16&lt;&gt;"",NK16&gt;=NO$32,NK16&lt;&gt;""),AND(NL16&gt;=NO$28,NL16&lt;&gt;"",NN16&gt;=NO$32,NN16&lt;&gt;""),AND(OJ16&gt;=OW$28,OJ16&lt;&gt;"",OL16&gt;=OW$32,OL16&lt;&gt;""),AND(OM16&gt;=OW$28,OM16&lt;&gt;"",OO16&gt;=OW$32,OO16&lt;&gt;""),AND(OQ16&gt;=OW$28,OQ16&lt;&gt;"",OS16&gt;=OW$32,OS16&lt;&gt;""),AND(OT16&gt;=OW$28,OT16&lt;&gt;"",OV16&gt;=OW$32,OV16&lt;&gt;""),AND(PR16&gt;=QE$28,PR16&lt;&gt;"",PT16&gt;=QE$32,PT16&lt;&gt;""),AND(PU16&gt;=QE$28,PU16&lt;&gt;"",PW16&gt;=QE$32,PW16&lt;&gt;""),AND(PY16&gt;=QE$28,PY16&lt;&gt;"",QA16&gt;=QE$32,QA16&lt;&gt;""),AND(QB16&gt;=QE$28,QB16&lt;&gt;"",QD16&gt;=QE$32,QD16&lt;&gt;""),AND(QZ16&gt;=RM$28,QZ16&lt;&gt;"",RB16&gt;=RM$32,RB16&lt;&gt;""),AND(RC16&gt;=RM$28,RC16&lt;&gt;"",RE16&gt;=RM$32,RE16&lt;&gt;""),AND(RG16&gt;=RM$28,RG16&lt;&gt;"",RI16&gt;=RM$32,RI16&lt;&gt;""),AND(RJ16&gt;=RM$28,RJ16&lt;&gt;"",RL16&gt;=RM$32,RL16&lt;&gt;""),AND(SH16&gt;=SU$28,SH16&lt;&gt;"",SJ16&gt;=SU$32,SJ16&lt;&gt;""),AND(SK16&gt;=SU$28,SK16&lt;&gt;"",SM16&gt;=SU$32,SM16&lt;&gt;""),AND(SO16&gt;=SU$28,SO16&lt;&gt;"",SQ16&gt;=SU$32,SQ16&lt;&gt;""),AND(SR16&gt;=SU$28,SR16&lt;&gt;"",ST16&gt;=SU$32,ST16&lt;&gt;"")),"P","")</f>
        <v/>
      </c>
      <c r="I16" s="3" t="str">
        <f>IF(OR(AND(AQ16&gt;=AY$32,AQ16&lt;&gt;"",AN16=""),AND(AT16&gt;=AY$32,AT16&lt;&gt;"",AN16=""),AND(AX16&gt;=AY$32,AX16&lt;&gt;"",AN16=""),AND(BR16&gt;=BZ$32,BR16&lt;&gt;"",BO16=""),AND(BU16&gt;=BZ$32,BU16&lt;&gt;"",BO16=""),AND(BY16&gt;=BZ$32,BY16&lt;&gt;"",BO16=""),AND(CS16&gt;=DA$32,CS16&lt;&gt;"",CP16=""),AND(CV16&gt;=DA$32,CV16&lt;&gt;"",CP16=""),AND(CZ16&gt;=DA$32,CZ16&lt;&gt;"",CP16=""),AND(DZ16&gt;=EK$32,DZ16&lt;&gt;""),AND(EC16&gt;=EK$32,EC16&lt;&gt;""),AND(EG16&gt;=EK$32,EG16&lt;&gt;""),AND(EJ16&gt;=EK$32,EJ16&lt;&gt;""),AND(FH16&gt;=FS$32,FH16&lt;&gt;""),AND(FK16&gt;=FS$32,FK16&lt;&gt;""),AND(FO16&gt;=FS$32,FO16&lt;&gt;""),AND(FR16&gt;=FS$32,FR16&lt;&gt;""),AND(GP16&gt;=HA$32,GP16&lt;&gt;""),AND(GS16&gt;=HA$32,GS16&lt;&gt;""),AND(GW16&gt;=HA$32,GW16&lt;&gt;""),AND(GZ16&gt;=HA$32,GZ16&lt;&gt;""),AND(HX16&gt;=II$32,HX16&lt;&gt;""),AND(IA16&gt;=II$32,IA16&lt;&gt;""),AND(IE16&gt;=II$32,IE16&lt;&gt;""),AND(IH16&gt;=II$32,IH16&lt;&gt;""),AND(JF16&gt;=JQ$32,JF16&lt;&gt;""),AND(JI16&gt;=JQ$32,JI16&lt;&gt;""),AND(JM16&gt;=JQ$32,JM16&lt;&gt;""),AND(JP16&gt;=JQ$32,JP16&lt;&gt;""),AND(KN16&gt;=KY$32,KN16&lt;&gt;""),AND(KQ16&gt;=KY$32,KQ16&lt;&gt;""),AND(KU16&gt;=KY$32,KU16&lt;&gt;""),AND(KX16&gt;=KY$32,KX16&lt;&gt;""),AND(LV16&gt;=MG$32,LV16&lt;&gt;""),AND(LY16&gt;=MG$32,LY16&lt;&gt;""),AND(MC16&gt;=MG$32,MC16&lt;&gt;""),AND(MF16&gt;=MG$32,MF16&lt;&gt;""),AND(ND16&gt;=NO$32,ND16&lt;&gt;""),AND(NG16&gt;=NO$32,NG16&lt;&gt;""),AND(NK16&gt;=NO$32,NK16&lt;&gt;""),AND(NN16&gt;=NO$32,NN16&lt;&gt;""),AND(OL16&gt;=OW$32,OL16&lt;&gt;""),AND(OO16&gt;=OW$32,OO16&lt;&gt;""),AND(OS16&gt;=OW$32,OS16&lt;&gt;""),AND(OV16&gt;=OW$32,OV16&lt;&gt;""),AND(PT16&gt;=QE$32,PT16&lt;&gt;""),AND(PW16&gt;=QE$32,PW16&lt;&gt;""),AND(QA16&gt;=QE$32,QA16&lt;&gt;""),AND(QD16&gt;=QE$32,QD16&lt;&gt;""),AND(RB16&gt;=RM$32,RB16&lt;&gt;""),AND(RE16&gt;=RM$32,RE16&lt;&gt;""),AND(RI16&gt;=RM$32,RI16&lt;&gt;""),AND(RL16&gt;=RM$32,RL16&lt;&gt;""),AND(SJ16&gt;=SU$32,SJ16&lt;&gt;""),AND(SM16&gt;=SU$32,SM16&lt;&gt;""),AND(SQ16&gt;=SU$32,SQ16&lt;&gt;""),AND(ST16&gt;=SU$32,ST16&lt;&gt;"")),"P","")</f>
        <v>P</v>
      </c>
      <c r="J16" s="36" t="str">
        <f>IF(AND(I16="P",H16=""),"No DD",IF(OR(AND(AO16&gt;=AY$31,AO16&lt;&gt;"",AQ16&gt;=AY$35,AQ16&lt;&gt;"",AN16=""),AND(AR16&gt;=AY$31,AR16&lt;&gt;"",AT16&gt;=AY$35,AT16&lt;&gt;"",AN16=""),AND(AV16&gt;=AY$31,AV16&lt;&gt;"",AX16&gt;=AY$35,AX16&lt;&gt;"",AN16=""),AND(BP16&gt;=BZ$31,BP16&lt;&gt;"",BR16&gt;=BZ$35,BR16&lt;&gt;"",BO16=""),AND(BS16&gt;=BZ$31,BS16&lt;&gt;"",BU16&gt;=BZ$35,BU16&lt;&gt;"",BO16=""),AND(BW16&gt;=BZ$31,BW16&lt;&gt;"",BY16&gt;=BZ$35,BY16&lt;&gt;"",BO16=""),AND(CQ16&gt;=DA$31,CQ16&lt;&gt;"",CS16&gt;=DA$35,CS16&lt;&gt;"",CP16=""),AND(CT16&gt;=DA$31,CT16&lt;&gt;"",CV16&gt;=DA$35,CV16&lt;&gt;"",CP16=""),AND(CX16&gt;=DA$31,CX16&lt;&gt;"",CZ16&gt;=DA$35,CZ16&lt;&gt;"",CP16=""),AND(DX16&gt;=EK$31,DX16&lt;&gt;"",DZ16&gt;=EK$35,DZ16&lt;&gt;""),AND(EA16&gt;=EK$31,EA16&lt;&gt;"",EC16&gt;=EK$35,EC16&lt;&gt;""),AND(EE16&gt;=EK$31,EE16&lt;&gt;"",EG16&gt;=EK$35,EG16&lt;&gt;""),AND(EH16&gt;=EK$31,EH16&lt;&gt;"",EJ16&gt;=EK$35,EJ16&lt;&gt;""),AND(FF16&gt;=FS$31,FF16&lt;&gt;"",FH16&gt;=FS$35,FH16&lt;&gt;""),AND(FI16&gt;=FS$31,FI16&lt;&gt;"",FK16&gt;=FS$35,FK16&lt;&gt;""),AND(FM16&gt;=FS$31,FM16&lt;&gt;"",FO16&gt;=FS$35,FO16&lt;&gt;""),AND(FP16&gt;=FS$31,FP16&lt;&gt;"",FR16&gt;=FS$35,FR16&lt;&gt;""),AND(GN16&gt;=HA$31,GN16&lt;&gt;"",GP16&gt;=HA$35,GP16&lt;&gt;""),AND(GQ16&gt;=HA$31,GQ16&lt;&gt;"",GS16&gt;=HA$35,GS16&lt;&gt;""),AND(GU16&gt;=HA$31,GU16&lt;&gt;"",GW16&gt;=HA$35,GW16&lt;&gt;""),AND(GX16&gt;=HA$31,GX16&lt;&gt;"",GZ16&gt;=HA$35,GZ16&lt;&gt;""),AND(HV16&gt;=II$31,HV16&lt;&gt;"",HX16&gt;=II$35,HX16&lt;&gt;""),AND(HY16&gt;=II$31,HY16&lt;&gt;"",IA16&gt;=II$35,IA16&lt;&gt;""),AND(IC16&gt;=II$31,IC16&lt;&gt;"",IE16&gt;=II$35,IE16&lt;&gt;""),AND(IF16&gt;=II$31,IF16&lt;&gt;"",IH16&gt;=II$35,IH16&lt;&gt;""),AND(JD16&gt;=JQ$31,JD16&lt;&gt;"",JF16&gt;=JQ$35,JF16&lt;&gt;""),AND(JG16&gt;=JQ$31,JG16&lt;&gt;"",JI16&gt;=JQ$35,JI16&lt;&gt;""),AND(JK16&gt;=JQ$31,JK16&lt;&gt;"",JM16&gt;=JQ$35,JM16&lt;&gt;""),AND(JN16&gt;=JQ$31,JN16&lt;&gt;"",JP16&gt;=JQ$35,JP16&lt;&gt;""),AND(KL16&gt;=KY$31,KL16&lt;&gt;"",KN16&gt;=KY$35,KN16&lt;&gt;""),AND(KO16&gt;=KY$31,KO16&lt;&gt;"",KQ16&gt;=KY$35,KQ16&lt;&gt;""),AND(KS16&gt;=KY$31,KS16&lt;&gt;"",KU16&gt;=KY$35,KU16&lt;&gt;""),AND(KV16&gt;=KY$31,KV16&lt;&gt;"",KX16&gt;=KY$35,KX16&lt;&gt;""),AND(LT16&gt;=MG$31,LT16&lt;&gt;"",LV16&gt;=MG$35,LV16&lt;&gt;""),AND(LW16&gt;=MG$31,LW16&lt;&gt;"",LY16&gt;=MG$35,LY16&lt;&gt;""),AND(MA16&gt;=MG$31,MA16&lt;&gt;"",MC16&gt;=MG$35,MC16&lt;&gt;""),AND(MD16&gt;=MG$31,MD16&lt;&gt;"",MF16&gt;=MG$35,MF16&lt;&gt;""),AND(NB16&gt;=NO$31,NB16&lt;&gt;"",ND16&gt;=NO$35,ND16&lt;&gt;""),AND(NE16&gt;=NO$31,NE16&lt;&gt;"",NG16&gt;=NO$35,NG16&lt;&gt;""),AND(NI16&gt;=NO$31,NI16&lt;&gt;"",NK16&gt;=NO$35,NK16&lt;&gt;""),AND(NL16&gt;=NO$31,NL16&lt;&gt;"",NN16&gt;=NO$35,NN16&lt;&gt;""),AND(OJ16&gt;=OW$31,OJ16&lt;&gt;"",OL16&gt;=OW$35,OL16&lt;&gt;""),AND(OM16&gt;=OW$31,OM16&lt;&gt;"",OO16&gt;=OW$35,OO16&lt;&gt;""),AND(OQ16&gt;=OW$31,OQ16&lt;&gt;"",OS16&gt;=OW$35,OS16&lt;&gt;""),AND(OT16&gt;=OW$31,OT16&lt;&gt;"",OV16&gt;=OW$35,OV16&lt;&gt;""),AND(PR16&gt;=QE$31,PR16&lt;&gt;"",PT16&gt;=QE$35,PT16&lt;&gt;""),AND(PU16&gt;=QE$31,PU16&lt;&gt;"",PW16&gt;=QE$35,PW16&lt;&gt;""),AND(PY16&gt;=QE$31,PY16&lt;&gt;"",QA16&gt;=QE$35,QA16&lt;&gt;""),AND(QB16&gt;=QE$31,QB16&lt;&gt;"",QD16&gt;=QE$35,QD16&lt;&gt;""),AND(QZ16&gt;=RM$31,QZ16&lt;&gt;"",RB16&gt;=RM$35,RB16&lt;&gt;""),AND(RC16&gt;=RM$31,RC16&lt;&gt;"",RE16&gt;=RM$35,RE16&lt;&gt;""),AND(RG16&gt;=RM$31,RG16&lt;&gt;"",RI16&gt;=RM$35,RI16&lt;&gt;""),AND(RJ16&gt;=RM$31,RJ16&lt;&gt;"",RL16&gt;=RM$35,RL16&lt;&gt;""),AND(SH16&gt;=SU$31,SH16&lt;&gt;"",SJ16&gt;=SU$35,SJ16&lt;&gt;""),AND(SK16&gt;=SU$31,SK16&lt;&gt;"",SM16&gt;=SU$35,SM16&lt;&gt;""),AND(SO16&gt;=SU$31,SO16&lt;&gt;"",SQ16&gt;=SU$35,SQ16&lt;&gt;""),AND(SR16&gt;=SU$31,SR16&lt;&gt;"",ST16&gt;=SU$35,ST16&lt;&gt;"")),"Merit",IF(OR(AND(AO16&gt;=AY$30,AO16&lt;&gt;"",AQ16&gt;=AY$34,AQ16&lt;&gt;"",AN16=""),AND(AR16&gt;=AY$30,AR16&lt;&gt;"",AT16&gt;=AY$34,AT16&lt;&gt;"",AN16=""),AND(AV16&gt;=AY$30,AV16&lt;&gt;"",AX16&gt;=AY$34,AX16&lt;&gt;"",AN16=""),AND(BP16&gt;=BZ$30,BP16&lt;&gt;"",BR16&gt;=BZ$34,BR16&lt;&gt;"",BO16=""),AND(BS16&gt;=BZ$30,BS16&lt;&gt;"",BU16&gt;=BZ$34,BU16&lt;&gt;"",BO16=""),AND(BW16&gt;=BZ$30,BW16&lt;&gt;"",BY16&gt;=BZ$34,BY16&lt;&gt;"",BO16=""),AND(CQ16&gt;=DA$30,CQ16&lt;&gt;"",CS16&gt;=DA$34,CS16&lt;&gt;"",CP16=""),AND(CT16&gt;=DA$30,CT16&lt;&gt;"",CV16&gt;=DA$34,CV16&lt;&gt;"",CP16=""),AND(CX16&gt;=DA$30,CX16&lt;&gt;"",CZ16&gt;=DA$34,CZ16&lt;&gt;"",CP16=""),AND(DX16&gt;=EK$30,DX16&lt;&gt;"",DZ16&gt;=EK$34,DZ16&lt;&gt;""),AND(EA16&gt;=EK$30,EA16&lt;&gt;"",EC16&gt;=EK$34,EC16&lt;&gt;""),AND(EE16&gt;=EK$30,EE16&lt;&gt;"",EG16&gt;=EK$34,EG16&lt;&gt;""),AND(EH16&gt;=EK$30,EH16&lt;&gt;"",EJ16&gt;=EK$34,EJ16&lt;&gt;""),AND(FF16&gt;=FS$30,FF16&lt;&gt;"",FH16&gt;=FS$34,FH16&lt;&gt;""),AND(FI16&gt;=FS$30,FI16&lt;&gt;"",FK16&gt;=FS$34,FK16&lt;&gt;""),AND(FM16&gt;=FS$30,FM16&lt;&gt;"",FO16&gt;=FS$34,FO16&lt;&gt;""),AND(FP16&gt;=FS$30,FP16&lt;&gt;"",FR16&gt;=FS$34,FR16&lt;&gt;""),AND(GN16&gt;=HA$30,GN16&lt;&gt;"",GP16&gt;=HA$34,GP16&lt;&gt;""),AND(GQ16&gt;=HA$30,GQ16&lt;&gt;"",GS16&gt;=HA$34,GS16&lt;&gt;""),AND(GU16&gt;=HA$30,GU16&lt;&gt;"",GW16&gt;=HA$34,GW16&lt;&gt;""),AND(GX16&gt;=HA$30,GX16&lt;&gt;"",GZ16&gt;=HA$34,GZ16&lt;&gt;""),AND(HV16&gt;=II$30,HV16&lt;&gt;"",HX16&gt;=II$34,HX16&lt;&gt;""),AND(HY16&gt;=II$30,HY16&lt;&gt;"",IA16&gt;=II$34,IA16&lt;&gt;""),AND(IC16&gt;=II$30,IC16&lt;&gt;"",IE16&gt;=II$34,IE16&lt;&gt;""),AND(IF16&gt;=II$30,IF16&lt;&gt;"",IH16&gt;=II$34,IH16&lt;&gt;""),AND(JD16&gt;=JQ$30,JD16&lt;&gt;"",JF16&gt;=JQ$34,JF16&lt;&gt;""),AND(JG16&gt;=JQ$30,JG16&lt;&gt;"",JI16&gt;=JQ$34,JI16&lt;&gt;""),AND(JK16&gt;=JQ$30,JK16&lt;&gt;"",JM16&gt;=JQ$34,JM16&lt;&gt;""),AND(JN16&gt;=JQ$30,JN16&lt;&gt;"",JP16&gt;=JQ$34,JP16&lt;&gt;""),AND(KL16&gt;=KY$30,KL16&lt;&gt;"",KN16&gt;=KY$34,KN16&lt;&gt;""),AND(KO16&gt;=KY$30,KO16&lt;&gt;"",KQ16&gt;=KY$34,KQ16&lt;&gt;""),AND(KS16&gt;=KY$30,KS16&lt;&gt;"",KU16&gt;=KY$34,KU16&lt;&gt;""),AND(KV16&gt;=KY$30,KV16&lt;&gt;"",KX16&gt;=KY$34,KX16&lt;&gt;""),AND(LT16&gt;=MG$30,LT16&lt;&gt;"",LV16&gt;=MG$34,LV16&lt;&gt;""),AND(LW16&gt;=MG$30,LW16&lt;&gt;"",LY16&gt;=MG$34,LY16&lt;&gt;""),AND(MA16&gt;=MG$30,MA16&lt;&gt;"",MC16&gt;=MG$34,MC16&lt;&gt;""),AND(MD16&gt;=MG$30,MD16&lt;&gt;"",MF16&gt;=MG$34,MF16&lt;&gt;""),AND(NB16&gt;=NO$30,NB16&lt;&gt;"",ND16&gt;=NO$34,ND16&lt;&gt;""),AND(NE16&gt;=NO$30,NE16&lt;&gt;"",NG16&gt;=NO$34,NG16&lt;&gt;""),AND(NI16&gt;=NO$30,NI16&lt;&gt;"",NK16&gt;=NO$34,NK16&lt;&gt;""),AND(NL16&gt;=NO$30,NL16&lt;&gt;"",NN16&gt;=NO$34,NN16&lt;&gt;""),AND(OJ16&gt;=OW$30,OJ16&lt;&gt;"",OL16&gt;=OW$34,OL16&lt;&gt;""),AND(OM16&gt;=OW$30,OM16&lt;&gt;"",OO16&gt;=OW$34,OO16&lt;&gt;""),AND(OQ16&gt;=OW$30,OQ16&lt;&gt;"",OS16&gt;=OW$34,OS16&lt;&gt;""),AND(OT16&gt;=OW$30,OT16&lt;&gt;"",OV16&gt;=OW$34,OV16&lt;&gt;""),AND(PR16&gt;=QE$30,PR16&lt;&gt;"",PT16&gt;=QE$34,PT16&lt;&gt;""),AND(PU16&gt;=QE$30,PU16&lt;&gt;"",PW16&gt;=QE$34,PW16&lt;&gt;""),AND(PY16&gt;=QE$30,PY16&lt;&gt;"",QA16&gt;=QE$34,QA16&lt;&gt;""),AND(QB16&gt;=QE$30,QB16&lt;&gt;"",QD16&gt;=QE$34,QD16&lt;&gt;""),AND(QZ16&gt;=RM$30,QZ16&lt;&gt;"",RB16&gt;=RM$34,RB16&lt;&gt;""),AND(RC16&gt;=RM$30,RC16&lt;&gt;"",RE16&gt;=RM$34,RE16&lt;&gt;""),AND(RG16&gt;=RM$30,RG16&lt;&gt;"",RI16&gt;=RM$34,RI16&lt;&gt;""),AND(RJ16&gt;=RM$30,RJ16&lt;&gt;"",RL16&gt;=RM$34,RL16&lt;&gt;""),AND(SH16&gt;=SU$30,SH16&lt;&gt;"",SJ16&gt;=SU$34,SJ16&lt;&gt;""),AND(SK16&gt;=SU$30,SK16&lt;&gt;"",SM16&gt;=SU$34,SM16&lt;&gt;""),AND(SO16&gt;=SU$30,SO16&lt;&gt;"",SQ16&gt;=SU$34,SQ16&lt;&gt;""),AND(SR16&gt;=SU$30,SR16&lt;&gt;"",ST16&gt;=SU$34,ST16&lt;&gt;"")),"Excellence",IF(K16="P","Worlds Team",IF(H16="P","National Team","")))))</f>
        <v>No DD</v>
      </c>
      <c r="K16" s="3" t="str">
        <f>IF(OR(AND(AO16&gt;=AY$29,AO16&lt;&gt;"",AQ16&gt;=AY$33,AQ16&lt;&gt;"",AN16=""),AND(AR16&gt;=AY$29,AR16&lt;&gt;"",AT16&gt;=AY$33,AT16&lt;&gt;"",AN16=""),AND(AV16&gt;=AY$29,AV16&lt;&gt;"",AX16&gt;=AY$33,AX16&lt;&gt;"",AN16=""),AND(BP16&gt;=BZ$29,BP16&lt;&gt;"",BR16&gt;=BZ$33,BR16&lt;&gt;"",BO16=""),AND(BS16&gt;=BZ$29,BS16&lt;&gt;"",BU16&gt;=BZ$33,BU16&lt;&gt;"",BO16=""),AND(BW16&gt;=BZ$29,BW16&lt;&gt;"",BY16&gt;=BZ$33,BY16&lt;&gt;"",BO16=""),AND(CQ16&gt;=DA$29,CQ16&lt;&gt;"",CS16&gt;=DA$33,CS16&lt;&gt;"",CP16=""),AND(CT16&gt;=DA$29,CT16&lt;&gt;"",CV16&gt;=DA$33,CV16&lt;&gt;"",CP16=""),AND(CX16&gt;=DA$29,CX16&lt;&gt;"",CZ16&gt;=DA$33,CZ16&lt;&gt;"",CP16=""),AND(DX16&gt;=EK$29,DX16&lt;&gt;"",DZ16&gt;=EK$33,DZ16&lt;&gt;""),AND(EA16&gt;=EK$29,EA16&lt;&gt;"",EC16&gt;=EK$33,EC16&lt;&gt;""),AND(EE16&gt;=EK$29,EE16&lt;&gt;"",EG16&gt;=EK$33,EG16&lt;&gt;""),AND(EH16&gt;=EK$29,EH16&lt;&gt;"",EJ16&gt;=EK$33,EJ16&lt;&gt;""),AND(FF16&gt;=FS$29,FF16&lt;&gt;"",FH16&gt;=FS$33,FH16&lt;&gt;""),AND(FI16&gt;=FS$29,FI16&lt;&gt;"",FK16&gt;=FS$33,FK16&lt;&gt;""),AND(FM16&gt;=FS$29,FM16&lt;&gt;"",FO16&gt;=FS$33,FO16&lt;&gt;""),AND(FP16&gt;=FS$29,FP16&lt;&gt;"",FR16&gt;=FS$33,FR16&lt;&gt;""),AND(GN16&gt;=HA$29,GN16&lt;&gt;"",GP16&gt;=HA$33,GP16&lt;&gt;""),AND(GQ16&gt;=HA$29,GQ16&lt;&gt;"",GS16&gt;=HA$33,GS16&lt;&gt;""),AND(GU16&gt;=HA$29,GU16&lt;&gt;"",GW16&gt;=HA$33,GW16&lt;&gt;""),AND(GX16&gt;=HA$29,GX16&lt;&gt;"",GZ16&gt;=HA$33,GZ16&lt;&gt;""),AND(HV16&gt;=II$29,HV16&lt;&gt;"",HX16&gt;=II$33,HX16&lt;&gt;""),AND(HY16&gt;=II$29,HY16&lt;&gt;"",IA16&gt;=II$33,IA16&lt;&gt;""),AND(IC16&gt;=II$29,IC16&lt;&gt;"",IE16&gt;=II$33,IE16&lt;&gt;""),AND(IF16&gt;=II$29,IF16&lt;&gt;"",IH16&gt;=II$33,IH16&lt;&gt;""),AND(JD16&gt;=JQ$29,JD16&lt;&gt;"",JF16&gt;=JQ$33,JF16&lt;&gt;""),AND(JG16&gt;=JQ$29,JG16&lt;&gt;"",JI16&gt;=JQ$33,JI16&lt;&gt;""),AND(JK16&gt;=JQ$29,JK16&lt;&gt;"",JM16&gt;=JQ$33,JM16&lt;&gt;""),AND(JN16&gt;=JQ$29,JN16&lt;&gt;"",JP16&gt;=JQ$33,JP16&lt;&gt;""),AND(KL16&gt;=KY$29,KL16&lt;&gt;"",KN16&gt;=KY$33,KN16&lt;&gt;""),AND(KO16&gt;=KY$29,KO16&lt;&gt;"",KQ16&gt;=KY$33,KQ16&lt;&gt;""),AND(KS16&gt;=KY$29,KS16&lt;&gt;"",KU16&gt;=KY$33,KU16&lt;&gt;""),AND(KV16&gt;=KY$29,KV16&lt;&gt;"",KX16&gt;=KY$33,KX16&lt;&gt;""),AND(LT16&gt;=MG$29,LT16&lt;&gt;"",LV16&gt;=MG$33,LV16&lt;&gt;""),AND(LW16&gt;=MG$29,LW16&lt;&gt;"",LY16&gt;=MG$33,LY16&lt;&gt;""),AND(MA16&gt;=MG$29,MA16&lt;&gt;"",MC16&gt;=MG$33,MC16&lt;&gt;""),AND(MD16&gt;=MG$29,MD16&lt;&gt;"",MF16&gt;=MG$33,MF16&lt;&gt;""),AND(NB16&gt;=NO$29,NB16&lt;&gt;"",ND16&gt;=NO$33,ND16&lt;&gt;""),AND(NE16&gt;=NO$29,NE16&lt;&gt;"",NG16&gt;=NO$33,NG16&lt;&gt;""),AND(NI16&gt;=NO$29,NI16&lt;&gt;"",NK16&gt;=NO$33,NK16&lt;&gt;""),AND(NL16&gt;=NO$29,NL16&lt;&gt;"",NN16&gt;=NO$33,NN16&lt;&gt;""),AND(OJ16&gt;=OW$29,OJ16&lt;&gt;"",OL16&gt;=OW$33,OL16&lt;&gt;""),AND(OM16&gt;=OW$29,OM16&lt;&gt;"",OO16&gt;=OW$33,OO16&lt;&gt;""),AND(OQ16&gt;=OW$29,OQ16&lt;&gt;"",OS16&gt;=OW$33,OS16&lt;&gt;""),AND(OT16&gt;=OW$29,OT16&lt;&gt;"",OV16&gt;=OW$33,OV16&lt;&gt;""),AND(PR16&gt;=QE$29,PR16&lt;&gt;"",PT16&gt;=QE$33,PT16&lt;&gt;""),AND(PU16&gt;=QE$29,PU16&lt;&gt;"",PW16&gt;=QE$33,PW16&lt;&gt;""),AND(PY16&gt;=QE$29,PY16&lt;&gt;"",QA16&gt;=QE$33,QA16&lt;&gt;""),AND(QB16&gt;=QE$29,QB16&lt;&gt;"",QD16&gt;=QE$33,QD16&lt;&gt;""),AND(QZ16&gt;=RM$29,QZ16&lt;&gt;"",RB16&gt;=RM$33,RB16&lt;&gt;""),AND(RC16&gt;=RM$29,RC16&lt;&gt;"",RE16&gt;=RM$33,RE16&lt;&gt;""),AND(RG16&gt;=RM$29,RG16&lt;&gt;"",RI16&gt;=RM$33,RI16&lt;&gt;""),AND(RJ16&gt;=RM$29,RJ16&lt;&gt;"",RL16&gt;=RM$33,RL16&lt;&gt;""),AND(SH16&gt;=SU$29,SH16&lt;&gt;"",SJ16&gt;=SU$33,SJ16&lt;&gt;""),AND(SK16&gt;=SU$29,SK16&lt;&gt;"",SM16&gt;=SU$33,SM16&lt;&gt;""),AND(SO16&gt;=SU$29,SO16&lt;&gt;"",SQ16&gt;=SU$33,SQ16&lt;&gt;""),AND(SR16&gt;=SU$29,SR16&lt;&gt;"",ST16&gt;=SU$33,ST16&lt;&gt;"")),"P","")</f>
        <v/>
      </c>
      <c r="L16" s="8">
        <f>IF(COUNT(AQ16,AT16,BR16,BU16,CS16,CV16)&gt;0,LARGE((AQ16,AT16,BR16,BU16,CS16,CV16),1),0)</f>
        <v>54.440000000000005</v>
      </c>
      <c r="M16" s="8" t="str">
        <f>IF(L16="","",IF(OR(L16=CS16,L16=CV16),$CA$1,IF(OR(L16=BR16,L16=BU16),$AZ$1,IF(OR(L16=AQ16,L16=AT16),$Y$1,""))))</f>
        <v>2025 Elite Canada</v>
      </c>
      <c r="N16" s="8">
        <f>IF(COUNT(AQ16,AT16,BR16,BU16,CS16,CV16)&gt;1,LARGE((AQ16,AT16,BR16,BU16,CS16,CV16),2),0)</f>
        <v>51.61</v>
      </c>
      <c r="O16" s="8" t="str">
        <f>IF(N16="","",IF(OR(N16=CS16,N16=CV16),$CA$1,IF(OR(N16=BR16,N16=BU16),$AZ$1,IF(OR(N16=AQ16,N16=AT16),$Y$1,""))))</f>
        <v>2025 Nationals</v>
      </c>
      <c r="P16" s="8">
        <f>IF(COUNT(AQ16,AT16,BR16,BU16,CS16,CV16)&gt;2,MAX(AX16,BY16,CZ16,LARGE((AQ16,AT16,BR16,BU16,CS16,CV16),3)),IF(MAX(AX16,BY16,CZ16)&gt;0,MAX(AX16,BY16,CZ16),0))</f>
        <v>52.28</v>
      </c>
      <c r="Q16" s="8" t="str">
        <f>IF(P16="","",IF(P16=CZ16,$CA$1,IF(P16=BY16,$AZ$1,IF(P16=AX16,$Y$1,IF(OR(P16=CS16,P16=CV16,P16=CZ16),$CA$1,IF(OR(P16=BR16,P16=BU16,P16=BY16),$AZ$1,IF(OR(P16=AQ16,P16=AT16,P16=AX16),$Y$1,"")))))))</f>
        <v>2025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14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2025 Nationals</v>
      </c>
      <c r="T16" s="8">
        <f>IF(MAX(IF(AO16&gt;=$AY$28,AP16,0),IF(AR16&gt;=$AY$28,AS16,0),IF(AV16&gt;=$AY$28,AW16,0),IF(BP16&gt;=$BZ$28,BQ16,0),IF(BS16&gt;=$BZ$28,BT16,0),IF(BW16&gt;=$BZ$28,BX16,0),IF(CQ16&gt;=$DA$28,CR16,0),IF(CT16&gt;=$DA$28,CU16,0),IF(CX16&gt;=$DA$28,CY16,0),IF(DX16&gt;=$EK$28,DY16,0),IF(EA16&gt;=$EK$28,EB16,0),IF(EE16&gt;=$EK$28,EF16,0),IF(EH16&gt;=$EK$28,EI16,0),IF(FF16&gt;=$FS$28,FG16,0),IF(FI16&gt;=$FS$28,FJ16,0),IF(FM16&gt;=$FS$28,FN16,0),IF(FP16&gt;=$FS$28,FQ16,0),IF(GN16&gt;=$HA$28,GO16,0),IF(GQ16&gt;=$HA$28,GR16,0),IF(GU16&gt;=$HA$28,GV16,0),IF(GX16&gt;=$HA$28,GY16,0),IF(HV16&gt;=$II$28,HW16,0),IF(HY16&gt;=$II$28,HZ16,0),IF(IC16&gt;=$II$28,ID16,0),IF(IF16&gt;=$II$28,IG16,0),IF(JD16&gt;=$JQ$28,JE16,0),IF(JG16&gt;=$JQ$28,JH16,0),IF(JK16&gt;=$JQ$28,JL16,0),IF(JN16&gt;=$JQ$28,JO16,0),IF(KL16&gt;=$KY$28,KM16,0),IF(KO16&gt;=$KY$28,KP16,0),IF(KS16&gt;=$KY$28,KT16,0),IF(KV16&gt;=$KY$28,KW16,0),IF(LT16&gt;=$MG$28,LU16,0),IF(LW16&gt;=$MG$28,LX16,0),IF(MA16&gt;=$MG$28,MB16,0),IF(MD16&gt;=$MG$28,ME16,0),IF(NB16&gt;=$NO$28,NC16,0),IF(NE16&gt;=$NO$28,NF16,0),IF(NI16&gt;=$NO$28,NJ16,0),IF(NL16&gt;=$NO$28,NM16,0),IF(OJ16&gt;=$OW$28,OK16,0),IF(OM16&gt;=$OW$28,ON16,0),IF(OQ16&gt;=$OW$28,OR16,0),IF(OT16&gt;=$OW$28,OU16,0),IF(PR16&gt;=$QE$28,PS16,0),IF(PU16&gt;=$QE$28,PV16,0),IF(PY16&gt;=$QE$28,PZ16,0),IF(QB16&gt;=$QE$28,QC16,0),IF(QZ16&gt;=$RM$28,RA16,0),IF(RC16&gt;=$RM$28,RD16,0),IF(RG16&gt;=$RM$28,RH16,0),IF(RJ16&gt;=$RM$28,RK16,0),IF(SH16&gt;=$SU$28,SI16,0),IF(SK16&gt;=$SU$28,SL16,0),IF(SO16&gt;=$SU$28,SP16,0),IF(SR16&gt;=$SU$28,SS16,0))&gt;0,MAX(IF(AO16&gt;=$AY$28,AP16,0),IF(AR16&gt;=$AY$28,AS16,0),IF(AV16&gt;=$AY$28,AW16,0),IF(BP16&gt;=$BZ$28,BQ16,0),IF(BS16&gt;=$BZ$28,BT16,0),IF(BW16&gt;=$BZ$28,BX16,0),IF(CQ16&gt;=$DA$28,CR16,0),IF(CT16&gt;=$DA$28,CU16,0),IF(CX16&gt;=$DA$28,CY16,0),IF(DX16&gt;=$EK$28,DY16,0),IF(EA16&gt;=$EK$28,EB16,0),IF(EE16&gt;=$EK$28,EF16,0),IF(EH16&gt;=$EK$28,EI16,0),IF(FF16&gt;=$FS$28,FG16,0),IF(FI16&gt;=$FS$28,FJ16,0),IF(FM16&gt;=$FS$28,FN16,0),IF(FP16&gt;=$FS$28,FQ16,0),IF(GN16&gt;=$HA$28,GO16,0),IF(GQ16&gt;=$HA$28,GR16,0),IF(GU16&gt;=$HA$28,GV16,0),IF(GX16&gt;=$HA$28,GY16,0),IF(HV16&gt;=$II$28,HW16,0),IF(HY16&gt;=$II$28,HZ16,0),IF(IC16&gt;=$II$28,ID16,0),IF(IF16&gt;=$II$28,IG16,0),IF(JD16&gt;=$JQ$28,JE16,0),IF(JG16&gt;=$JQ$28,JH16,0),IF(JK16&gt;=$JQ$28,JL16,0),IF(JN16&gt;=$JQ$28,JO16,0),IF(KL16&gt;=$KY$28,KM16,0),IF(KO16&gt;=$KY$28,KP16,0),IF(KS16&gt;=$KY$28,KT16,0),IF(KV16&gt;=$KY$28,KW16,0),IF(LT16&gt;=$MG$28,LU16,0),IF(LW16&gt;=$MG$28,LX16,0),IF(MA16&gt;=$MG$28,MB16,0),IF(MD16&gt;=$MG$28,ME16,0),IF(NB16&gt;=$NO$28,NC16,0),IF(NE16&gt;=$NO$28,NF16,0),IF(NI16&gt;=$NO$28,NJ16,0),IF(NL16&gt;=$NO$28,NM16,0),IF(OJ16&gt;=$OW$28,OK16,0),IF(OM16&gt;=$OW$28,ON16,0),IF(OQ16&gt;=$OW$28,OR16,0),IF(OT16&gt;=$OW$28,OU16,0),IF(PR16&gt;=$QE$28,PS16,0),IF(PU16&gt;=$QE$28,PV16,0),IF(PY16&gt;=$QE$28,PZ16,0),IF(QB16&gt;=$QE$28,QC16,0),IF(QZ16&gt;=$RM$28,RA16,0),IF(RC16&gt;=$RM$28,RD16,0),IF(RG16&gt;=$RM$28,RH16,0),IF(RJ16&gt;=$RM$28,RK16,0),IF(SH16&gt;=$SU$28,SI16,0),IF(SK16&gt;=$SU$28,SL16,0),IF(SO16&gt;=$SU$28,SP16,0),IF(SR16&gt;=$SU$28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P16="",0,P16)=SM16,$RN$1,IF(V16+IF(P16="",0,P16)=RE16,$QF$1,IF(V16+IF(P16="",0,P16)=PW16,$OX$1,IF(V16+IF(P16="",0,P16)=OO16,$NP$1,IF(V16+IF(P16="",0,P16)=NG16,$MH$1,IF(V16+IF(P16="",0,P16)=LY16,$KZ$1,IF(V16+IF(P16="",0,P16)=KQ16,$JR$1,IF(V16+IF(P16="",0,P16)=JI16,$IJ$1,IF(V16+IF(P16="",0,P16)=IA16,$HB$1,IF(V16+IF(P16="",0,P16)=GS16,$FT$1,IF(V16+IF(P16="",0,P16)=FK16,$EL$1,IF(V16+IF(P16="",0,P16)=EC16,$DD$1,IF(V16+IF(P16="",0,P16)=SJ16,$RN$1,IF(V16+IF(P16="",0,P16)=RB16,$QF$1,IF(V16+IF(P16="",0,P16)=PT16,$OX$1,IF(V16+IF(P16="",0,P16)=OL16,$NP$1,IF(V16+IF(P16="",0,P16)=ND16,$MH$1,IF(V16+IF(P16="",0,P16)=LV16,$KZ$1,IF(V16+IF(P16="",0,P16)=KN16,$JR$1,IF(V16+IF(P16="",0,P16)=JF16,$IJ$1,IF(V16+IF(P16="",0,P16)=HX16,$HB$1,IF(V16+IF(P16="",0,P16)=GP16,$FT$1,IF(V16+IF(P16="",0,P16)=FH16,$EL$1,IF(V16+IF(P16="",0,P16)=DZ16,$DD$1,IF(V16+IF(N16="",0,N16)=SM16,$RN$1,IF(V16+IF(N16="",0,N16)=RE16,$QF$1,IF(V16+IF(N16="",0,N16)=PW16,$OX$1,IF(V16+IF(N16="",0,N16)=OO16,$NP$1,IF(V16+IF(N16="",0,N16)=NG16,$MH$1,IF(V16+IF(N16="",0,N16)=LY16,$KZ$1,IF(V16+IF(N16="",0,N16)=KQ16,$JR$1,IF(V16+IF(N16="",0,N16)=JI16,$IJ$1,IF(V16+IF(N16="",0,N16)=IA16,$HB$1,IF(V16+IF(N16="",0,N16)=GS16,$FT$1,IF(V16+IF(N16="",0,N16)=FK16,$EL$1,IF(V16+IF(N16="",0,N16)=EC16,$DD$1,IF(V16+IF(N16="",0,N16)=SJ16,$RN$1,IF(V16+IF(N16="",0,N16)=RB16,$QF$1,IF(V16+IF(N16="",0,N16)=PT16,$OX$1,IF(V16+IF(N16="",0,N16)=OL16,$NP$1,IF(V16+IF(N16="",0,N16)=ND16,$MH$1,IF(V16+IF(N16="",0,N16)=LV16,$KZ$1,IF(V16+IF(N16="",0,N16)=KN16,$JR$1,IF(V16+IF(N16="",0,N16)=JF16,$IJ$1,IF(V16+IF(N16="",0,N16)=HX16,$HB$1,IF(V16+IF(N16="",0,N16)=GP16,$FT$1,IF(V16+IF(N16="",0,N16)=FH16,$EL$1,IF(V16+IF(N16="",0,N16)=DZ16,$DD$1))))))))))))))))))))))))))))))))))))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2">
        <v>12.5</v>
      </c>
      <c r="Z16" s="22">
        <v>9.4</v>
      </c>
      <c r="AA16" s="22">
        <v>13.4</v>
      </c>
      <c r="AB16" s="22">
        <v>15.26</v>
      </c>
      <c r="AC16" s="22">
        <v>0</v>
      </c>
      <c r="AD16" s="22">
        <v>15.4</v>
      </c>
      <c r="AE16" s="22">
        <v>9.6999999999999993</v>
      </c>
      <c r="AF16" s="22">
        <v>13.8</v>
      </c>
      <c r="AG16" s="22">
        <v>15.54</v>
      </c>
      <c r="AH16" s="22">
        <v>0</v>
      </c>
      <c r="AI16" s="22">
        <v>12.6</v>
      </c>
      <c r="AJ16" s="22">
        <v>7.8</v>
      </c>
      <c r="AK16" s="22">
        <v>12.3</v>
      </c>
      <c r="AL16" s="22">
        <v>13.72</v>
      </c>
      <c r="AM16" s="22">
        <v>0</v>
      </c>
      <c r="AN16" s="27"/>
      <c r="AO16" s="38">
        <f>IF(AA16&gt;0,AA16,"")</f>
        <v>13.4</v>
      </c>
      <c r="AP16" s="38">
        <f>IF(AB16&gt;0,AB16,"")</f>
        <v>15.26</v>
      </c>
      <c r="AQ16" s="40">
        <f>IF(SUM(Y16:AB16)-AC16&gt;0,SUM(Y16:AB16)-AC16,"")</f>
        <v>50.559999999999995</v>
      </c>
      <c r="AR16" s="40">
        <f>IF(AF16&gt;0,AF16,"")</f>
        <v>13.8</v>
      </c>
      <c r="AS16" s="40">
        <f>IF(AG16&gt;0,AG16,"")</f>
        <v>15.54</v>
      </c>
      <c r="AT16" s="40">
        <f>IF(SUM(AD16:AG16)-AH16&gt;0,SUM(AD16:AG16)-AH16,"")</f>
        <v>54.440000000000005</v>
      </c>
      <c r="AU16" s="40">
        <f>IF(AQ16="","",MAX(AQ16,AT16))</f>
        <v>54.440000000000005</v>
      </c>
      <c r="AV16" s="40">
        <f>IF(AK16&gt;0,AK16,"")</f>
        <v>12.3</v>
      </c>
      <c r="AW16" s="40">
        <f>IF(AL16&gt;0,AL16,"")</f>
        <v>13.72</v>
      </c>
      <c r="AX16" s="40">
        <f>IF(SUM(AI16:AL16)-AM16&gt;0,SUM(AI16:AL16)-AM16,"")</f>
        <v>46.42</v>
      </c>
      <c r="AY16" s="40">
        <f>IF(SUM(AU16,AX16)&gt;0,SUM(AU16,AX16),"")</f>
        <v>100.86000000000001</v>
      </c>
      <c r="AZ16" s="26">
        <v>13.3</v>
      </c>
      <c r="BA16" s="26">
        <v>9</v>
      </c>
      <c r="BB16" s="26">
        <v>14</v>
      </c>
      <c r="BC16" s="26">
        <v>15.31</v>
      </c>
      <c r="BD16" s="26">
        <v>0</v>
      </c>
      <c r="BE16" s="26">
        <v>13.4</v>
      </c>
      <c r="BF16" s="26">
        <v>8.1999999999999993</v>
      </c>
      <c r="BG16" s="26">
        <v>10.3</v>
      </c>
      <c r="BH16" s="26">
        <v>13.58</v>
      </c>
      <c r="BI16" s="26">
        <v>0</v>
      </c>
      <c r="BJ16" s="26">
        <v>13.9</v>
      </c>
      <c r="BK16" s="26">
        <v>9.1999999999999993</v>
      </c>
      <c r="BL16" s="26">
        <v>14</v>
      </c>
      <c r="BM16" s="26">
        <v>15.18</v>
      </c>
      <c r="BN16" s="26">
        <v>0</v>
      </c>
      <c r="BO16" s="28"/>
      <c r="BP16" s="39">
        <f>IF(BB16&gt;0,BB16,"")</f>
        <v>14</v>
      </c>
      <c r="BQ16" s="39">
        <f>IF(BC16&gt;0,BC16,"")</f>
        <v>15.31</v>
      </c>
      <c r="BR16" s="11">
        <f>IF(SUM(AZ16:BC16)-BD16&gt;0,SUM(AZ16:BC16)-BD16,"")</f>
        <v>51.61</v>
      </c>
      <c r="BS16" s="11">
        <f>IF(BG16&gt;0,BG16,"")</f>
        <v>10.3</v>
      </c>
      <c r="BT16" s="11">
        <f>IF(BH16&gt;0,BH16,"")</f>
        <v>13.58</v>
      </c>
      <c r="BU16" s="11">
        <f>IF(SUM(BE16:BH16)-BI16&gt;0,SUM(BE16:BH16)-BI16,"")</f>
        <v>45.480000000000004</v>
      </c>
      <c r="BV16" s="11">
        <f>IF(BR16="","",MAX(BR16,BU16))</f>
        <v>51.61</v>
      </c>
      <c r="BW16" s="11">
        <f>IF(BL16&gt;0,BL16,"")</f>
        <v>14</v>
      </c>
      <c r="BX16" s="11">
        <f>IF(BM16&gt;0,BM16,"")</f>
        <v>15.18</v>
      </c>
      <c r="BY16" s="11">
        <f>IF(SUM(BJ16:BM16)-BN16&gt;0,SUM(BJ16:BM16)-BN16,"")</f>
        <v>52.28</v>
      </c>
      <c r="BZ16" s="11">
        <f>IF(SUM(BV16,BY16)&gt;0,SUM(BV16,BY16),"")</f>
        <v>103.89</v>
      </c>
      <c r="CA16" s="22">
        <v>5.5</v>
      </c>
      <c r="CB16" s="22">
        <v>3.5</v>
      </c>
      <c r="CC16" s="22">
        <v>4.0999999999999996</v>
      </c>
      <c r="CD16" s="22">
        <v>6.61</v>
      </c>
      <c r="CE16" s="22">
        <v>0</v>
      </c>
      <c r="CF16" s="22">
        <v>2.8</v>
      </c>
      <c r="CG16" s="22">
        <v>1.8</v>
      </c>
      <c r="CH16" s="22">
        <v>3</v>
      </c>
      <c r="CI16" s="22">
        <v>3.46</v>
      </c>
      <c r="CJ16" s="22">
        <v>0.4</v>
      </c>
      <c r="CK16" s="22">
        <v>1.4</v>
      </c>
      <c r="CL16" s="22">
        <v>1</v>
      </c>
      <c r="CM16" s="22">
        <v>1.7</v>
      </c>
      <c r="CN16" s="22">
        <v>1.78</v>
      </c>
      <c r="CO16" s="22">
        <v>0</v>
      </c>
      <c r="CP16" s="27"/>
      <c r="CQ16" s="38">
        <f>IF(CC16&gt;0,CC16,"")</f>
        <v>4.0999999999999996</v>
      </c>
      <c r="CR16" s="38">
        <f>IF(CD16&gt;0,CD16,"")</f>
        <v>6.61</v>
      </c>
      <c r="CS16" s="40">
        <f>IF(SUM(CA16:CD16)-CE16&gt;0,SUM(CA16:CD16)-CE16,"")</f>
        <v>19.71</v>
      </c>
      <c r="CT16" s="40">
        <f>IF(CH16&gt;0,CH16,"")</f>
        <v>3</v>
      </c>
      <c r="CU16" s="40">
        <f>IF(CI16&gt;0,CI16,"")</f>
        <v>3.46</v>
      </c>
      <c r="CV16" s="40">
        <f>IF(SUM(CF16:CI16)-CJ16&gt;0,SUM(CF16:CI16)-CJ16,"")</f>
        <v>10.659999999999998</v>
      </c>
      <c r="CW16" s="40">
        <f>IF(CS16="","",MAX(CS16,CV16))</f>
        <v>19.71</v>
      </c>
      <c r="CX16" s="40">
        <f>IF(CM16&gt;0,CM16,"")</f>
        <v>1.7</v>
      </c>
      <c r="CY16" s="40">
        <f>IF(CN16&gt;0,CN16,"")</f>
        <v>1.78</v>
      </c>
      <c r="CZ16" s="40">
        <f>IF(SUM(CK16:CN16)-CO16&gt;0,SUM(CK16:CN16)-CO16,"")</f>
        <v>5.88</v>
      </c>
      <c r="DA16" s="40">
        <f>IF(SUM(CW16,CZ16)&gt;0,SUM(CW16,CZ16),"")</f>
        <v>25.59</v>
      </c>
      <c r="DB16" s="50" t="str">
        <f>IF(MAX(DZ16,EC16,FH16,FK16,GP16,GS16,HX16,IA16,JF16,JI16,KN16,KQ16,LV16,LY16,ND16,NG16,OL16,OO16,PT16,PW16,RB16,RE16,SJ16,SM16)-MIN(IF(N16="",0,N16),IF(P16="",0,P16))&gt;0.001,MAX(DZ16,EC16,FH16,FK16,GP16,GS16,HX16,IA16,JF16,JI16,KN16,KQ16,LV16,LY16,ND16,NG16,OL16,OO16,PT16,PW16,RB16,RE16,SJ16,SM16)-MIN(IF(N16="",0,N16),IF(P16="",0,P16)),"")</f>
        <v/>
      </c>
      <c r="DC16" s="50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2">
        <f>IF($CP16="P",CA16,(CA16+AZ16)/2)</f>
        <v>9.4</v>
      </c>
      <c r="SW16" s="22">
        <f>IF($CP16="P",CB16,(CB16+BA16)/2)</f>
        <v>6.25</v>
      </c>
      <c r="SX16" s="22">
        <f>IF($CP16="P",CC16,(CC16+BB16)/2)</f>
        <v>9.0500000000000007</v>
      </c>
      <c r="SY16" s="22">
        <f>IF($CP16="P",CD16,(CD16+BC16)/2)</f>
        <v>10.96</v>
      </c>
      <c r="SZ16" s="22">
        <f>IF($CP16="P",CE16,(CE16+BD16)/2)</f>
        <v>0</v>
      </c>
      <c r="TA16" s="22">
        <f>IF($CP16="P",CF16,(CF16+BE16)/2)</f>
        <v>8.1</v>
      </c>
      <c r="TB16" s="22">
        <f>IF($CP16="P",CG16,(CG16+BF16)/2)</f>
        <v>5</v>
      </c>
      <c r="TC16" s="22">
        <f>IF($CP16="P",CH16,(CH16+BG16)/2)</f>
        <v>6.65</v>
      </c>
      <c r="TD16" s="22">
        <f>IF($CP16="P",CI16,(CI16+BH16)/2)</f>
        <v>8.52</v>
      </c>
      <c r="TE16" s="22">
        <f>IF($CP16="P",CJ16,(CJ16+BI16)/2)</f>
        <v>0.2</v>
      </c>
      <c r="TF16" s="22">
        <f>IF($CP16="P",CK16,(CK16+BJ16)/2)</f>
        <v>7.65</v>
      </c>
      <c r="TG16" s="22">
        <f>IF($CP16="P",CL16,(CL16+BK16)/2)</f>
        <v>5.0999999999999996</v>
      </c>
      <c r="TH16" s="22">
        <f>IF($CP16="P",CM16,(CM16+BL16)/2)</f>
        <v>7.85</v>
      </c>
      <c r="TI16" s="22">
        <f>IF($CP16="P",CN16,(CN16+BM16)/2)</f>
        <v>8.48</v>
      </c>
      <c r="TJ16" s="22">
        <f>IF($CP16="P",CO16,(CO16+BN16)/2)</f>
        <v>0</v>
      </c>
      <c r="TK16" s="27" t="s">
        <v>46</v>
      </c>
      <c r="TL16" s="40">
        <f>IF(SX16&gt;0,SX16,"")</f>
        <v>9.0500000000000007</v>
      </c>
      <c r="TM16" s="40">
        <f>IF(SY16&gt;0,SY16,"")</f>
        <v>10.96</v>
      </c>
      <c r="TN16" s="40">
        <f>IF(SUM(SV16:SY16)-SZ16&gt;0,SUM(SV16:SY16)-SZ16,"")</f>
        <v>35.660000000000004</v>
      </c>
      <c r="TO16" s="40">
        <f>IF(TC16&gt;0,TC16,"")</f>
        <v>6.65</v>
      </c>
      <c r="TP16" s="40">
        <f>IF(TD16&gt;0,TD16,"")</f>
        <v>8.52</v>
      </c>
      <c r="TQ16" s="40">
        <f>IF(SUM(TA16:TD16)-TE16&gt;0,SUM(TA16:TD16)-TE16,"")</f>
        <v>28.07</v>
      </c>
      <c r="TR16" s="40">
        <f>IF(MAX(TN16,TQ16)&gt;0,MAX(TN16,TQ16),"")</f>
        <v>35.660000000000004</v>
      </c>
      <c r="TS16" s="40">
        <f>IF(TH16&gt;0,TH16,"")</f>
        <v>7.85</v>
      </c>
      <c r="TT16" s="40">
        <f>IF(TI16&gt;0,TI16,"")</f>
        <v>8.48</v>
      </c>
      <c r="TU16" s="40">
        <f>IF(SUM(TF16:TI16)-TJ16&gt;0,SUM(TF16:TI16)-TJ16,"")</f>
        <v>29.080000000000002</v>
      </c>
      <c r="TV16" s="40">
        <f>IF(SUM(TR16,TU16)&gt;0,SUM(TR16,TU16),"")</f>
        <v>64.740000000000009</v>
      </c>
    </row>
    <row r="17" spans="1:542" x14ac:dyDescent="0.2">
      <c r="A17" s="4" t="str" cm="1">
        <f t="array" ref="A17">IF(AND(J17&lt;&gt;"",J17&lt;&gt;"No DD"),SUMPRODUCT((J$4:J$26&lt;&gt;"")*(J$4:J$26&lt;&gt;"No DD")*(F$4:F$26&gt;F17))+1,IF(J17="No DD",SUMPRODUCT((J$4:J$26="No DD")*(F$4:F$26&gt;F17))+1+SUMPRODUCT((J$4:J$26&lt;&gt;"")*(J$4:J$26&lt;&gt;"No DD")),""))</f>
        <v/>
      </c>
      <c r="B17" s="4" t="str" cm="1">
        <f t="array" ref="B17">IF(AND(J17&lt;&gt;"",J17&lt;&gt;"No DD",G17=""),SUMPRODUCT((J$4:J$26&lt;&gt;"")*(J$4:J$26&lt;&gt;"No DD")*(G$4:G$26="")*(F$4:F$26&gt;F17))+1,IF(J17="No DD",SUMPRODUCT((J$4:J$26="No DD")*(F$4:F$26&gt;F17)*(G$4:G$26=""))+1+SUMPRODUCT((J$4:J$26&lt;&gt;"")*(G$4:G$26="")*(J$4:J$26&lt;&gt;"No DD")),""))</f>
        <v/>
      </c>
      <c r="C17" s="5" t="s">
        <v>94</v>
      </c>
      <c r="D17" s="4" t="s">
        <v>3</v>
      </c>
      <c r="E17" s="4">
        <v>2005</v>
      </c>
      <c r="F17" s="9">
        <f>SUM(L17:V17)+SUM(L17:T17)*0.0000001+SUM(L17)*0.0000000000001</f>
        <v>169.17001674400512</v>
      </c>
      <c r="G17" s="64"/>
      <c r="H17" s="3" t="str">
        <f>IF(OR(AND(AO17&gt;=AY$28,AO17&lt;&gt;"",AQ17&gt;=AY$32,AQ17&lt;&gt;"",AN17=""),AND(AR17&gt;=AY$28,AR17&lt;&gt;"",AT17&gt;=AY$32,AT17&lt;&gt;"",AN17=""),AND(AV17&gt;=AY$28,AV17&lt;&gt;"",AX17&gt;=AY$32,AX17&lt;&gt;"",AN17=""),AND(BP17&gt;=BZ$28,BP17&lt;&gt;"",BR17&gt;=BZ$32,BR17&lt;&gt;"",BO17=""),AND(BS17&gt;=BZ$28,BS17&lt;&gt;"",BU17&gt;=BZ$32,BU17&lt;&gt;"",BO17=""),AND(BW17&gt;=BZ$28,BW17&lt;&gt;"",BY17&gt;=BZ$32,BY17&lt;&gt;"",BO17=""),AND(CQ17&gt;=DA$28,CQ17&lt;&gt;"",CS17&gt;=DA$32,CS17&lt;&gt;"",CP17=""),AND(CT17&gt;=DA$28,CT17&lt;&gt;"",CV17&gt;=DA$32,CV17&lt;&gt;"",CP17=""),AND(CX17&gt;=DA$28,CX17&lt;&gt;"",CZ17&gt;=DA$32,CZ17&lt;&gt;"",CP17=""),AND(DX17&gt;=EK$28,DX17&lt;&gt;"",DZ17&gt;=EK$32,DZ17&lt;&gt;""),AND(EA17&gt;=EK$28,EA17&lt;&gt;"",EC17&gt;=EK$32,EC17&lt;&gt;""),AND(EE17&gt;=EK$28,EE17&lt;&gt;"",EG17&gt;=EK$32,EG17&lt;&gt;""),AND(EH17&gt;=EK$28,EH17&lt;&gt;"",EJ17&gt;=EK$32,EJ17&lt;&gt;""),AND(FF17&gt;=FS$28,FF17&lt;&gt;"",FH17&gt;=FS$32,FH17&lt;&gt;""),AND(FI17&gt;=FS$28,FI17&lt;&gt;"",FK17&gt;=FS$32,FK17&lt;&gt;""),AND(FM17&gt;=FS$28,FM17&lt;&gt;"",FO17&gt;=FS$32,FO17&lt;&gt;""),AND(FP17&gt;=FS$28,FP17&lt;&gt;"",FR17&gt;=FS$32,FR17&lt;&gt;""),AND(GN17&gt;=HA$28,GN17&lt;&gt;"",GP17&gt;=HA$32,GP17&lt;&gt;""),AND(GQ17&gt;=HA$28,GQ17&lt;&gt;"",GS17&gt;=HA$32,GS17&lt;&gt;""),AND(GU17&gt;=HA$28,GU17&lt;&gt;"",GW17&gt;=HA$32,GW17&lt;&gt;""),AND(GX17&gt;=HA$28,GX17&lt;&gt;"",GZ17&gt;=HA$32,GZ17&lt;&gt;""),AND(HV17&gt;=II$28,HV17&lt;&gt;"",HX17&gt;=II$32,HX17&lt;&gt;""),AND(HY17&gt;=II$28,HY17&lt;&gt;"",IA17&gt;=II$32,IA17&lt;&gt;""),AND(IC17&gt;=II$28,IC17&lt;&gt;"",IE17&gt;=II$32,IE17&lt;&gt;""),AND(IF17&gt;=II$28,IF17&lt;&gt;"",IH17&gt;=II$32,IH17&lt;&gt;""),AND(JD17&gt;=JQ$28,JD17&lt;&gt;"",JF17&gt;=JQ$32,JF17&lt;&gt;""),AND(JG17&gt;=JQ$28,JG17&lt;&gt;"",JI17&gt;=JQ$32,JI17&lt;&gt;""),AND(JK17&gt;=JQ$28,JK17&lt;&gt;"",JM17&gt;=JQ$32,JM17&lt;&gt;""),AND(JN17&gt;=JQ$28,JN17&lt;&gt;"",JP17&gt;=JQ$32,JP17&lt;&gt;""),AND(KL17&gt;=KY$28,KL17&lt;&gt;"",KN17&gt;=KY$32,KN17&lt;&gt;""),AND(KO17&gt;=KY$28,KO17&lt;&gt;"",KQ17&gt;=KY$32,KQ17&lt;&gt;""),AND(KS17&gt;=KY$28,KS17&lt;&gt;"",KU17&gt;=KY$32,KU17&lt;&gt;""),AND(KV17&gt;=KY$28,KV17&lt;&gt;"",KX17&gt;=KY$32,KX17&lt;&gt;""),AND(LT17&gt;=MG$28,LT17&lt;&gt;"",LV17&gt;=MG$32,LV17&lt;&gt;""),AND(LW17&gt;=MG$28,LW17&lt;&gt;"",LY17&gt;=MG$32,LY17&lt;&gt;""),AND(MA17&gt;=MG$28,MA17&lt;&gt;"",MC17&gt;=MG$32,MC17&lt;&gt;""),AND(MD17&gt;=MG$28,MD17&lt;&gt;"",MF17&gt;=MG$32,MF17&lt;&gt;""),AND(NB17&gt;=NO$28,NB17&lt;&gt;"",ND17&gt;=NO$32,ND17&lt;&gt;""),AND(NE17&gt;=NO$28,NE17&lt;&gt;"",NG17&gt;=NO$32,NG17&lt;&gt;""),AND(NI17&gt;=NO$28,NI17&lt;&gt;"",NK17&gt;=NO$32,NK17&lt;&gt;""),AND(NL17&gt;=NO$28,NL17&lt;&gt;"",NN17&gt;=NO$32,NN17&lt;&gt;""),AND(OJ17&gt;=OW$28,OJ17&lt;&gt;"",OL17&gt;=OW$32,OL17&lt;&gt;""),AND(OM17&gt;=OW$28,OM17&lt;&gt;"",OO17&gt;=OW$32,OO17&lt;&gt;""),AND(OQ17&gt;=OW$28,OQ17&lt;&gt;"",OS17&gt;=OW$32,OS17&lt;&gt;""),AND(OT17&gt;=OW$28,OT17&lt;&gt;"",OV17&gt;=OW$32,OV17&lt;&gt;""),AND(PR17&gt;=QE$28,PR17&lt;&gt;"",PT17&gt;=QE$32,PT17&lt;&gt;""),AND(PU17&gt;=QE$28,PU17&lt;&gt;"",PW17&gt;=QE$32,PW17&lt;&gt;""),AND(PY17&gt;=QE$28,PY17&lt;&gt;"",QA17&gt;=QE$32,QA17&lt;&gt;""),AND(QB17&gt;=QE$28,QB17&lt;&gt;"",QD17&gt;=QE$32,QD17&lt;&gt;""),AND(QZ17&gt;=RM$28,QZ17&lt;&gt;"",RB17&gt;=RM$32,RB17&lt;&gt;""),AND(RC17&gt;=RM$28,RC17&lt;&gt;"",RE17&gt;=RM$32,RE17&lt;&gt;""),AND(RG17&gt;=RM$28,RG17&lt;&gt;"",RI17&gt;=RM$32,RI17&lt;&gt;""),AND(RJ17&gt;=RM$28,RJ17&lt;&gt;"",RL17&gt;=RM$32,RL17&lt;&gt;""),AND(SH17&gt;=SU$28,SH17&lt;&gt;"",SJ17&gt;=SU$32,SJ17&lt;&gt;""),AND(SK17&gt;=SU$28,SK17&lt;&gt;"",SM17&gt;=SU$32,SM17&lt;&gt;""),AND(SO17&gt;=SU$28,SO17&lt;&gt;"",SQ17&gt;=SU$32,SQ17&lt;&gt;""),AND(SR17&gt;=SU$28,SR17&lt;&gt;"",ST17&gt;=SU$32,ST17&lt;&gt;"")),"P","")</f>
        <v/>
      </c>
      <c r="I17" s="3" t="str">
        <f>IF(OR(AND(AQ17&gt;=AY$32,AQ17&lt;&gt;"",AN17=""),AND(AT17&gt;=AY$32,AT17&lt;&gt;"",AN17=""),AND(AX17&gt;=AY$32,AX17&lt;&gt;"",AN17=""),AND(BR17&gt;=BZ$32,BR17&lt;&gt;"",BO17=""),AND(BU17&gt;=BZ$32,BU17&lt;&gt;"",BO17=""),AND(BY17&gt;=BZ$32,BY17&lt;&gt;"",BO17=""),AND(CS17&gt;=DA$32,CS17&lt;&gt;"",CP17=""),AND(CV17&gt;=DA$32,CV17&lt;&gt;"",CP17=""),AND(CZ17&gt;=DA$32,CZ17&lt;&gt;"",CP17=""),AND(DZ17&gt;=EK$32,DZ17&lt;&gt;""),AND(EC17&gt;=EK$32,EC17&lt;&gt;""),AND(EG17&gt;=EK$32,EG17&lt;&gt;""),AND(EJ17&gt;=EK$32,EJ17&lt;&gt;""),AND(FH17&gt;=FS$32,FH17&lt;&gt;""),AND(FK17&gt;=FS$32,FK17&lt;&gt;""),AND(FO17&gt;=FS$32,FO17&lt;&gt;""),AND(FR17&gt;=FS$32,FR17&lt;&gt;""),AND(GP17&gt;=HA$32,GP17&lt;&gt;""),AND(GS17&gt;=HA$32,GS17&lt;&gt;""),AND(GW17&gt;=HA$32,GW17&lt;&gt;""),AND(GZ17&gt;=HA$32,GZ17&lt;&gt;""),AND(HX17&gt;=II$32,HX17&lt;&gt;""),AND(IA17&gt;=II$32,IA17&lt;&gt;""),AND(IE17&gt;=II$32,IE17&lt;&gt;""),AND(IH17&gt;=II$32,IH17&lt;&gt;""),AND(JF17&gt;=JQ$32,JF17&lt;&gt;""),AND(JI17&gt;=JQ$32,JI17&lt;&gt;""),AND(JM17&gt;=JQ$32,JM17&lt;&gt;""),AND(JP17&gt;=JQ$32,JP17&lt;&gt;""),AND(KN17&gt;=KY$32,KN17&lt;&gt;""),AND(KQ17&gt;=KY$32,KQ17&lt;&gt;""),AND(KU17&gt;=KY$32,KU17&lt;&gt;""),AND(KX17&gt;=KY$32,KX17&lt;&gt;""),AND(LV17&gt;=MG$32,LV17&lt;&gt;""),AND(LY17&gt;=MG$32,LY17&lt;&gt;""),AND(MC17&gt;=MG$32,MC17&lt;&gt;""),AND(MF17&gt;=MG$32,MF17&lt;&gt;""),AND(ND17&gt;=NO$32,ND17&lt;&gt;""),AND(NG17&gt;=NO$32,NG17&lt;&gt;""),AND(NK17&gt;=NO$32,NK17&lt;&gt;""),AND(NN17&gt;=NO$32,NN17&lt;&gt;""),AND(OL17&gt;=OW$32,OL17&lt;&gt;""),AND(OO17&gt;=OW$32,OO17&lt;&gt;""),AND(OS17&gt;=OW$32,OS17&lt;&gt;""),AND(OV17&gt;=OW$32,OV17&lt;&gt;""),AND(PT17&gt;=QE$32,PT17&lt;&gt;""),AND(PW17&gt;=QE$32,PW17&lt;&gt;""),AND(QA17&gt;=QE$32,QA17&lt;&gt;""),AND(QD17&gt;=QE$32,QD17&lt;&gt;""),AND(RB17&gt;=RM$32,RB17&lt;&gt;""),AND(RE17&gt;=RM$32,RE17&lt;&gt;""),AND(RI17&gt;=RM$32,RI17&lt;&gt;""),AND(RL17&gt;=RM$32,RL17&lt;&gt;""),AND(SJ17&gt;=SU$32,SJ17&lt;&gt;""),AND(SM17&gt;=SU$32,SM17&lt;&gt;""),AND(SQ17&gt;=SU$32,SQ17&lt;&gt;""),AND(ST17&gt;=SU$32,ST17&lt;&gt;"")),"P","")</f>
        <v/>
      </c>
      <c r="J17" s="36" t="str">
        <f>IF(AND(I17="P",H17=""),"No DD",IF(OR(AND(AO17&gt;=AY$31,AO17&lt;&gt;"",AQ17&gt;=AY$35,AQ17&lt;&gt;"",AN17=""),AND(AR17&gt;=AY$31,AR17&lt;&gt;"",AT17&gt;=AY$35,AT17&lt;&gt;"",AN17=""),AND(AV17&gt;=AY$31,AV17&lt;&gt;"",AX17&gt;=AY$35,AX17&lt;&gt;"",AN17=""),AND(BP17&gt;=BZ$31,BP17&lt;&gt;"",BR17&gt;=BZ$35,BR17&lt;&gt;"",BO17=""),AND(BS17&gt;=BZ$31,BS17&lt;&gt;"",BU17&gt;=BZ$35,BU17&lt;&gt;"",BO17=""),AND(BW17&gt;=BZ$31,BW17&lt;&gt;"",BY17&gt;=BZ$35,BY17&lt;&gt;"",BO17=""),AND(CQ17&gt;=DA$31,CQ17&lt;&gt;"",CS17&gt;=DA$35,CS17&lt;&gt;"",CP17=""),AND(CT17&gt;=DA$31,CT17&lt;&gt;"",CV17&gt;=DA$35,CV17&lt;&gt;"",CP17=""),AND(CX17&gt;=DA$31,CX17&lt;&gt;"",CZ17&gt;=DA$35,CZ17&lt;&gt;"",CP17=""),AND(DX17&gt;=EK$31,DX17&lt;&gt;"",DZ17&gt;=EK$35,DZ17&lt;&gt;""),AND(EA17&gt;=EK$31,EA17&lt;&gt;"",EC17&gt;=EK$35,EC17&lt;&gt;""),AND(EE17&gt;=EK$31,EE17&lt;&gt;"",EG17&gt;=EK$35,EG17&lt;&gt;""),AND(EH17&gt;=EK$31,EH17&lt;&gt;"",EJ17&gt;=EK$35,EJ17&lt;&gt;""),AND(FF17&gt;=FS$31,FF17&lt;&gt;"",FH17&gt;=FS$35,FH17&lt;&gt;""),AND(FI17&gt;=FS$31,FI17&lt;&gt;"",FK17&gt;=FS$35,FK17&lt;&gt;""),AND(FM17&gt;=FS$31,FM17&lt;&gt;"",FO17&gt;=FS$35,FO17&lt;&gt;""),AND(FP17&gt;=FS$31,FP17&lt;&gt;"",FR17&gt;=FS$35,FR17&lt;&gt;""),AND(GN17&gt;=HA$31,GN17&lt;&gt;"",GP17&gt;=HA$35,GP17&lt;&gt;""),AND(GQ17&gt;=HA$31,GQ17&lt;&gt;"",GS17&gt;=HA$35,GS17&lt;&gt;""),AND(GU17&gt;=HA$31,GU17&lt;&gt;"",GW17&gt;=HA$35,GW17&lt;&gt;""),AND(GX17&gt;=HA$31,GX17&lt;&gt;"",GZ17&gt;=HA$35,GZ17&lt;&gt;""),AND(HV17&gt;=II$31,HV17&lt;&gt;"",HX17&gt;=II$35,HX17&lt;&gt;""),AND(HY17&gt;=II$31,HY17&lt;&gt;"",IA17&gt;=II$35,IA17&lt;&gt;""),AND(IC17&gt;=II$31,IC17&lt;&gt;"",IE17&gt;=II$35,IE17&lt;&gt;""),AND(IF17&gt;=II$31,IF17&lt;&gt;"",IH17&gt;=II$35,IH17&lt;&gt;""),AND(JD17&gt;=JQ$31,JD17&lt;&gt;"",JF17&gt;=JQ$35,JF17&lt;&gt;""),AND(JG17&gt;=JQ$31,JG17&lt;&gt;"",JI17&gt;=JQ$35,JI17&lt;&gt;""),AND(JK17&gt;=JQ$31,JK17&lt;&gt;"",JM17&gt;=JQ$35,JM17&lt;&gt;""),AND(JN17&gt;=JQ$31,JN17&lt;&gt;"",JP17&gt;=JQ$35,JP17&lt;&gt;""),AND(KL17&gt;=KY$31,KL17&lt;&gt;"",KN17&gt;=KY$35,KN17&lt;&gt;""),AND(KO17&gt;=KY$31,KO17&lt;&gt;"",KQ17&gt;=KY$35,KQ17&lt;&gt;""),AND(KS17&gt;=KY$31,KS17&lt;&gt;"",KU17&gt;=KY$35,KU17&lt;&gt;""),AND(KV17&gt;=KY$31,KV17&lt;&gt;"",KX17&gt;=KY$35,KX17&lt;&gt;""),AND(LT17&gt;=MG$31,LT17&lt;&gt;"",LV17&gt;=MG$35,LV17&lt;&gt;""),AND(LW17&gt;=MG$31,LW17&lt;&gt;"",LY17&gt;=MG$35,LY17&lt;&gt;""),AND(MA17&gt;=MG$31,MA17&lt;&gt;"",MC17&gt;=MG$35,MC17&lt;&gt;""),AND(MD17&gt;=MG$31,MD17&lt;&gt;"",MF17&gt;=MG$35,MF17&lt;&gt;""),AND(NB17&gt;=NO$31,NB17&lt;&gt;"",ND17&gt;=NO$35,ND17&lt;&gt;""),AND(NE17&gt;=NO$31,NE17&lt;&gt;"",NG17&gt;=NO$35,NG17&lt;&gt;""),AND(NI17&gt;=NO$31,NI17&lt;&gt;"",NK17&gt;=NO$35,NK17&lt;&gt;""),AND(NL17&gt;=NO$31,NL17&lt;&gt;"",NN17&gt;=NO$35,NN17&lt;&gt;""),AND(OJ17&gt;=OW$31,OJ17&lt;&gt;"",OL17&gt;=OW$35,OL17&lt;&gt;""),AND(OM17&gt;=OW$31,OM17&lt;&gt;"",OO17&gt;=OW$35,OO17&lt;&gt;""),AND(OQ17&gt;=OW$31,OQ17&lt;&gt;"",OS17&gt;=OW$35,OS17&lt;&gt;""),AND(OT17&gt;=OW$31,OT17&lt;&gt;"",OV17&gt;=OW$35,OV17&lt;&gt;""),AND(PR17&gt;=QE$31,PR17&lt;&gt;"",PT17&gt;=QE$35,PT17&lt;&gt;""),AND(PU17&gt;=QE$31,PU17&lt;&gt;"",PW17&gt;=QE$35,PW17&lt;&gt;""),AND(PY17&gt;=QE$31,PY17&lt;&gt;"",QA17&gt;=QE$35,QA17&lt;&gt;""),AND(QB17&gt;=QE$31,QB17&lt;&gt;"",QD17&gt;=QE$35,QD17&lt;&gt;""),AND(QZ17&gt;=RM$31,QZ17&lt;&gt;"",RB17&gt;=RM$35,RB17&lt;&gt;""),AND(RC17&gt;=RM$31,RC17&lt;&gt;"",RE17&gt;=RM$35,RE17&lt;&gt;""),AND(RG17&gt;=RM$31,RG17&lt;&gt;"",RI17&gt;=RM$35,RI17&lt;&gt;""),AND(RJ17&gt;=RM$31,RJ17&lt;&gt;"",RL17&gt;=RM$35,RL17&lt;&gt;""),AND(SH17&gt;=SU$31,SH17&lt;&gt;"",SJ17&gt;=SU$35,SJ17&lt;&gt;""),AND(SK17&gt;=SU$31,SK17&lt;&gt;"",SM17&gt;=SU$35,SM17&lt;&gt;""),AND(SO17&gt;=SU$31,SO17&lt;&gt;"",SQ17&gt;=SU$35,SQ17&lt;&gt;""),AND(SR17&gt;=SU$31,SR17&lt;&gt;"",ST17&gt;=SU$35,ST17&lt;&gt;"")),"Merit",IF(OR(AND(AO17&gt;=AY$30,AO17&lt;&gt;"",AQ17&gt;=AY$34,AQ17&lt;&gt;"",AN17=""),AND(AR17&gt;=AY$30,AR17&lt;&gt;"",AT17&gt;=AY$34,AT17&lt;&gt;"",AN17=""),AND(AV17&gt;=AY$30,AV17&lt;&gt;"",AX17&gt;=AY$34,AX17&lt;&gt;"",AN17=""),AND(BP17&gt;=BZ$30,BP17&lt;&gt;"",BR17&gt;=BZ$34,BR17&lt;&gt;"",BO17=""),AND(BS17&gt;=BZ$30,BS17&lt;&gt;"",BU17&gt;=BZ$34,BU17&lt;&gt;"",BO17=""),AND(BW17&gt;=BZ$30,BW17&lt;&gt;"",BY17&gt;=BZ$34,BY17&lt;&gt;"",BO17=""),AND(CQ17&gt;=DA$30,CQ17&lt;&gt;"",CS17&gt;=DA$34,CS17&lt;&gt;"",CP17=""),AND(CT17&gt;=DA$30,CT17&lt;&gt;"",CV17&gt;=DA$34,CV17&lt;&gt;"",CP17=""),AND(CX17&gt;=DA$30,CX17&lt;&gt;"",CZ17&gt;=DA$34,CZ17&lt;&gt;"",CP17=""),AND(DX17&gt;=EK$30,DX17&lt;&gt;"",DZ17&gt;=EK$34,DZ17&lt;&gt;""),AND(EA17&gt;=EK$30,EA17&lt;&gt;"",EC17&gt;=EK$34,EC17&lt;&gt;""),AND(EE17&gt;=EK$30,EE17&lt;&gt;"",EG17&gt;=EK$34,EG17&lt;&gt;""),AND(EH17&gt;=EK$30,EH17&lt;&gt;"",EJ17&gt;=EK$34,EJ17&lt;&gt;""),AND(FF17&gt;=FS$30,FF17&lt;&gt;"",FH17&gt;=FS$34,FH17&lt;&gt;""),AND(FI17&gt;=FS$30,FI17&lt;&gt;"",FK17&gt;=FS$34,FK17&lt;&gt;""),AND(FM17&gt;=FS$30,FM17&lt;&gt;"",FO17&gt;=FS$34,FO17&lt;&gt;""),AND(FP17&gt;=FS$30,FP17&lt;&gt;"",FR17&gt;=FS$34,FR17&lt;&gt;""),AND(GN17&gt;=HA$30,GN17&lt;&gt;"",GP17&gt;=HA$34,GP17&lt;&gt;""),AND(GQ17&gt;=HA$30,GQ17&lt;&gt;"",GS17&gt;=HA$34,GS17&lt;&gt;""),AND(GU17&gt;=HA$30,GU17&lt;&gt;"",GW17&gt;=HA$34,GW17&lt;&gt;""),AND(GX17&gt;=HA$30,GX17&lt;&gt;"",GZ17&gt;=HA$34,GZ17&lt;&gt;""),AND(HV17&gt;=II$30,HV17&lt;&gt;"",HX17&gt;=II$34,HX17&lt;&gt;""),AND(HY17&gt;=II$30,HY17&lt;&gt;"",IA17&gt;=II$34,IA17&lt;&gt;""),AND(IC17&gt;=II$30,IC17&lt;&gt;"",IE17&gt;=II$34,IE17&lt;&gt;""),AND(IF17&gt;=II$30,IF17&lt;&gt;"",IH17&gt;=II$34,IH17&lt;&gt;""),AND(JD17&gt;=JQ$30,JD17&lt;&gt;"",JF17&gt;=JQ$34,JF17&lt;&gt;""),AND(JG17&gt;=JQ$30,JG17&lt;&gt;"",JI17&gt;=JQ$34,JI17&lt;&gt;""),AND(JK17&gt;=JQ$30,JK17&lt;&gt;"",JM17&gt;=JQ$34,JM17&lt;&gt;""),AND(JN17&gt;=JQ$30,JN17&lt;&gt;"",JP17&gt;=JQ$34,JP17&lt;&gt;""),AND(KL17&gt;=KY$30,KL17&lt;&gt;"",KN17&gt;=KY$34,KN17&lt;&gt;""),AND(KO17&gt;=KY$30,KO17&lt;&gt;"",KQ17&gt;=KY$34,KQ17&lt;&gt;""),AND(KS17&gt;=KY$30,KS17&lt;&gt;"",KU17&gt;=KY$34,KU17&lt;&gt;""),AND(KV17&gt;=KY$30,KV17&lt;&gt;"",KX17&gt;=KY$34,KX17&lt;&gt;""),AND(LT17&gt;=MG$30,LT17&lt;&gt;"",LV17&gt;=MG$34,LV17&lt;&gt;""),AND(LW17&gt;=MG$30,LW17&lt;&gt;"",LY17&gt;=MG$34,LY17&lt;&gt;""),AND(MA17&gt;=MG$30,MA17&lt;&gt;"",MC17&gt;=MG$34,MC17&lt;&gt;""),AND(MD17&gt;=MG$30,MD17&lt;&gt;"",MF17&gt;=MG$34,MF17&lt;&gt;""),AND(NB17&gt;=NO$30,NB17&lt;&gt;"",ND17&gt;=NO$34,ND17&lt;&gt;""),AND(NE17&gt;=NO$30,NE17&lt;&gt;"",NG17&gt;=NO$34,NG17&lt;&gt;""),AND(NI17&gt;=NO$30,NI17&lt;&gt;"",NK17&gt;=NO$34,NK17&lt;&gt;""),AND(NL17&gt;=NO$30,NL17&lt;&gt;"",NN17&gt;=NO$34,NN17&lt;&gt;""),AND(OJ17&gt;=OW$30,OJ17&lt;&gt;"",OL17&gt;=OW$34,OL17&lt;&gt;""),AND(OM17&gt;=OW$30,OM17&lt;&gt;"",OO17&gt;=OW$34,OO17&lt;&gt;""),AND(OQ17&gt;=OW$30,OQ17&lt;&gt;"",OS17&gt;=OW$34,OS17&lt;&gt;""),AND(OT17&gt;=OW$30,OT17&lt;&gt;"",OV17&gt;=OW$34,OV17&lt;&gt;""),AND(PR17&gt;=QE$30,PR17&lt;&gt;"",PT17&gt;=QE$34,PT17&lt;&gt;""),AND(PU17&gt;=QE$30,PU17&lt;&gt;"",PW17&gt;=QE$34,PW17&lt;&gt;""),AND(PY17&gt;=QE$30,PY17&lt;&gt;"",QA17&gt;=QE$34,QA17&lt;&gt;""),AND(QB17&gt;=QE$30,QB17&lt;&gt;"",QD17&gt;=QE$34,QD17&lt;&gt;""),AND(QZ17&gt;=RM$30,QZ17&lt;&gt;"",RB17&gt;=RM$34,RB17&lt;&gt;""),AND(RC17&gt;=RM$30,RC17&lt;&gt;"",RE17&gt;=RM$34,RE17&lt;&gt;""),AND(RG17&gt;=RM$30,RG17&lt;&gt;"",RI17&gt;=RM$34,RI17&lt;&gt;""),AND(RJ17&gt;=RM$30,RJ17&lt;&gt;"",RL17&gt;=RM$34,RL17&lt;&gt;""),AND(SH17&gt;=SU$30,SH17&lt;&gt;"",SJ17&gt;=SU$34,SJ17&lt;&gt;""),AND(SK17&gt;=SU$30,SK17&lt;&gt;"",SM17&gt;=SU$34,SM17&lt;&gt;""),AND(SO17&gt;=SU$30,SO17&lt;&gt;"",SQ17&gt;=SU$34,SQ17&lt;&gt;""),AND(SR17&gt;=SU$30,SR17&lt;&gt;"",ST17&gt;=SU$34,ST17&lt;&gt;"")),"Excellence",IF(K17="P","Worlds Team",IF(H17="P","National Team","")))))</f>
        <v/>
      </c>
      <c r="K17" s="3" t="str">
        <f>IF(OR(AND(AO17&gt;=AY$29,AO17&lt;&gt;"",AQ17&gt;=AY$33,AQ17&lt;&gt;"",AN17=""),AND(AR17&gt;=AY$29,AR17&lt;&gt;"",AT17&gt;=AY$33,AT17&lt;&gt;"",AN17=""),AND(AV17&gt;=AY$29,AV17&lt;&gt;"",AX17&gt;=AY$33,AX17&lt;&gt;"",AN17=""),AND(BP17&gt;=BZ$29,BP17&lt;&gt;"",BR17&gt;=BZ$33,BR17&lt;&gt;"",BO17=""),AND(BS17&gt;=BZ$29,BS17&lt;&gt;"",BU17&gt;=BZ$33,BU17&lt;&gt;"",BO17=""),AND(BW17&gt;=BZ$29,BW17&lt;&gt;"",BY17&gt;=BZ$33,BY17&lt;&gt;"",BO17=""),AND(CQ17&gt;=DA$29,CQ17&lt;&gt;"",CS17&gt;=DA$33,CS17&lt;&gt;"",CP17=""),AND(CT17&gt;=DA$29,CT17&lt;&gt;"",CV17&gt;=DA$33,CV17&lt;&gt;"",CP17=""),AND(CX17&gt;=DA$29,CX17&lt;&gt;"",CZ17&gt;=DA$33,CZ17&lt;&gt;"",CP17=""),AND(DX17&gt;=EK$29,DX17&lt;&gt;"",DZ17&gt;=EK$33,DZ17&lt;&gt;""),AND(EA17&gt;=EK$29,EA17&lt;&gt;"",EC17&gt;=EK$33,EC17&lt;&gt;""),AND(EE17&gt;=EK$29,EE17&lt;&gt;"",EG17&gt;=EK$33,EG17&lt;&gt;""),AND(EH17&gt;=EK$29,EH17&lt;&gt;"",EJ17&gt;=EK$33,EJ17&lt;&gt;""),AND(FF17&gt;=FS$29,FF17&lt;&gt;"",FH17&gt;=FS$33,FH17&lt;&gt;""),AND(FI17&gt;=FS$29,FI17&lt;&gt;"",FK17&gt;=FS$33,FK17&lt;&gt;""),AND(FM17&gt;=FS$29,FM17&lt;&gt;"",FO17&gt;=FS$33,FO17&lt;&gt;""),AND(FP17&gt;=FS$29,FP17&lt;&gt;"",FR17&gt;=FS$33,FR17&lt;&gt;""),AND(GN17&gt;=HA$29,GN17&lt;&gt;"",GP17&gt;=HA$33,GP17&lt;&gt;""),AND(GQ17&gt;=HA$29,GQ17&lt;&gt;"",GS17&gt;=HA$33,GS17&lt;&gt;""),AND(GU17&gt;=HA$29,GU17&lt;&gt;"",GW17&gt;=HA$33,GW17&lt;&gt;""),AND(GX17&gt;=HA$29,GX17&lt;&gt;"",GZ17&gt;=HA$33,GZ17&lt;&gt;""),AND(HV17&gt;=II$29,HV17&lt;&gt;"",HX17&gt;=II$33,HX17&lt;&gt;""),AND(HY17&gt;=II$29,HY17&lt;&gt;"",IA17&gt;=II$33,IA17&lt;&gt;""),AND(IC17&gt;=II$29,IC17&lt;&gt;"",IE17&gt;=II$33,IE17&lt;&gt;""),AND(IF17&gt;=II$29,IF17&lt;&gt;"",IH17&gt;=II$33,IH17&lt;&gt;""),AND(JD17&gt;=JQ$29,JD17&lt;&gt;"",JF17&gt;=JQ$33,JF17&lt;&gt;""),AND(JG17&gt;=JQ$29,JG17&lt;&gt;"",JI17&gt;=JQ$33,JI17&lt;&gt;""),AND(JK17&gt;=JQ$29,JK17&lt;&gt;"",JM17&gt;=JQ$33,JM17&lt;&gt;""),AND(JN17&gt;=JQ$29,JN17&lt;&gt;"",JP17&gt;=JQ$33,JP17&lt;&gt;""),AND(KL17&gt;=KY$29,KL17&lt;&gt;"",KN17&gt;=KY$33,KN17&lt;&gt;""),AND(KO17&gt;=KY$29,KO17&lt;&gt;"",KQ17&gt;=KY$33,KQ17&lt;&gt;""),AND(KS17&gt;=KY$29,KS17&lt;&gt;"",KU17&gt;=KY$33,KU17&lt;&gt;""),AND(KV17&gt;=KY$29,KV17&lt;&gt;"",KX17&gt;=KY$33,KX17&lt;&gt;""),AND(LT17&gt;=MG$29,LT17&lt;&gt;"",LV17&gt;=MG$33,LV17&lt;&gt;""),AND(LW17&gt;=MG$29,LW17&lt;&gt;"",LY17&gt;=MG$33,LY17&lt;&gt;""),AND(MA17&gt;=MG$29,MA17&lt;&gt;"",MC17&gt;=MG$33,MC17&lt;&gt;""),AND(MD17&gt;=MG$29,MD17&lt;&gt;"",MF17&gt;=MG$33,MF17&lt;&gt;""),AND(NB17&gt;=NO$29,NB17&lt;&gt;"",ND17&gt;=NO$33,ND17&lt;&gt;""),AND(NE17&gt;=NO$29,NE17&lt;&gt;"",NG17&gt;=NO$33,NG17&lt;&gt;""),AND(NI17&gt;=NO$29,NI17&lt;&gt;"",NK17&gt;=NO$33,NK17&lt;&gt;""),AND(NL17&gt;=NO$29,NL17&lt;&gt;"",NN17&gt;=NO$33,NN17&lt;&gt;""),AND(OJ17&gt;=OW$29,OJ17&lt;&gt;"",OL17&gt;=OW$33,OL17&lt;&gt;""),AND(OM17&gt;=OW$29,OM17&lt;&gt;"",OO17&gt;=OW$33,OO17&lt;&gt;""),AND(OQ17&gt;=OW$29,OQ17&lt;&gt;"",OS17&gt;=OW$33,OS17&lt;&gt;""),AND(OT17&gt;=OW$29,OT17&lt;&gt;"",OV17&gt;=OW$33,OV17&lt;&gt;""),AND(PR17&gt;=QE$29,PR17&lt;&gt;"",PT17&gt;=QE$33,PT17&lt;&gt;""),AND(PU17&gt;=QE$29,PU17&lt;&gt;"",PW17&gt;=QE$33,PW17&lt;&gt;""),AND(PY17&gt;=QE$29,PY17&lt;&gt;"",QA17&gt;=QE$33,QA17&lt;&gt;""),AND(QB17&gt;=QE$29,QB17&lt;&gt;"",QD17&gt;=QE$33,QD17&lt;&gt;""),AND(QZ17&gt;=RM$29,QZ17&lt;&gt;"",RB17&gt;=RM$33,RB17&lt;&gt;""),AND(RC17&gt;=RM$29,RC17&lt;&gt;"",RE17&gt;=RM$33,RE17&lt;&gt;""),AND(RG17&gt;=RM$29,RG17&lt;&gt;"",RI17&gt;=RM$33,RI17&lt;&gt;""),AND(RJ17&gt;=RM$29,RJ17&lt;&gt;"",RL17&gt;=RM$33,RL17&lt;&gt;""),AND(SH17&gt;=SU$29,SH17&lt;&gt;"",SJ17&gt;=SU$33,SJ17&lt;&gt;""),AND(SK17&gt;=SU$29,SK17&lt;&gt;"",SM17&gt;=SU$33,SM17&lt;&gt;""),AND(SO17&gt;=SU$29,SO17&lt;&gt;"",SQ17&gt;=SU$33,SQ17&lt;&gt;""),AND(SR17&gt;=SU$29,SR17&lt;&gt;"",ST17&gt;=SU$33,ST17&lt;&gt;"")),"P","")</f>
        <v/>
      </c>
      <c r="L17" s="8">
        <f>IF(COUNT(AQ17,AT17,BR17,BU17,CS17,CV17)&gt;0,LARGE((AQ17,AT17,BR17,BU17,CS17,CV17),1),0)</f>
        <v>51.749999999999993</v>
      </c>
      <c r="M17" s="8" t="str">
        <f>IF(L17="","",IF(OR(L17=CS17,L17=CV17),$CA$1,IF(OR(L17=BR17,L17=BU17),$AZ$1,IF(OR(L17=AQ17,L17=AT17),$Y$1,""))))</f>
        <v>2025 Elite Canada</v>
      </c>
      <c r="N17" s="8">
        <f>IF(COUNT(AQ17,AT17,BR17,BU17,CS17,CV17)&gt;1,LARGE((AQ17,AT17,BR17,BU17,CS17,CV17),2),0)</f>
        <v>51.01</v>
      </c>
      <c r="O17" s="8" t="str">
        <f>IF(N17="","",IF(OR(N17=CS17,N17=CV17),$CA$1,IF(OR(N17=BR17,N17=BU17),$AZ$1,IF(OR(N17=AQ17,N17=AT17),$Y$1,""))))</f>
        <v>2025 Nationals</v>
      </c>
      <c r="P17" s="8">
        <f>IF(COUNT(AQ17,AT17,BR17,BU17,CS17,CV17)&gt;2,MAX(AX17,BY17,CZ17,LARGE((AQ17,AT17,BR17,BU17,CS17,CV17),3)),IF(MAX(AX17,BY17,CZ17)&gt;0,MAX(AX17,BY17,CZ17),0))</f>
        <v>50.58</v>
      </c>
      <c r="Q17" s="8" t="str">
        <f>IF(P17="","",IF(P17=CZ17,$CA$1,IF(P17=BY17,$AZ$1,IF(P17=AX17,$Y$1,IF(OR(P17=CS17,P17=CV17,P17=CZ17),$CA$1,IF(OR(P17=BR17,P17=BU17,P17=BY17),$AZ$1,IF(OR(P17=AQ17,P17=AT17,P17=AX17),$Y$1,"")))))))</f>
        <v>2025 Nationals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14.1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2025 Nationals</v>
      </c>
      <c r="T17" s="8">
        <f>IF(MAX(IF(AO17&gt;=$AY$28,AP17,0),IF(AR17&gt;=$AY$28,AS17,0),IF(AV17&gt;=$AY$28,AW17,0),IF(BP17&gt;=$BZ$28,BQ17,0),IF(BS17&gt;=$BZ$28,BT17,0),IF(BW17&gt;=$BZ$28,BX17,0),IF(CQ17&gt;=$DA$28,CR17,0),IF(CT17&gt;=$DA$28,CU17,0),IF(CX17&gt;=$DA$28,CY17,0),IF(DX17&gt;=$EK$28,DY17,0),IF(EA17&gt;=$EK$28,EB17,0),IF(EE17&gt;=$EK$28,EF17,0),IF(EH17&gt;=$EK$28,EI17,0),IF(FF17&gt;=$FS$28,FG17,0),IF(FI17&gt;=$FS$28,FJ17,0),IF(FM17&gt;=$FS$28,FN17,0),IF(FP17&gt;=$FS$28,FQ17,0),IF(GN17&gt;=$HA$28,GO17,0),IF(GQ17&gt;=$HA$28,GR17,0),IF(GU17&gt;=$HA$28,GV17,0),IF(GX17&gt;=$HA$28,GY17,0),IF(HV17&gt;=$II$28,HW17,0),IF(HY17&gt;=$II$28,HZ17,0),IF(IC17&gt;=$II$28,ID17,0),IF(IF17&gt;=$II$28,IG17,0),IF(JD17&gt;=$JQ$28,JE17,0),IF(JG17&gt;=$JQ$28,JH17,0),IF(JK17&gt;=$JQ$28,JL17,0),IF(JN17&gt;=$JQ$28,JO17,0),IF(KL17&gt;=$KY$28,KM17,0),IF(KO17&gt;=$KY$28,KP17,0),IF(KS17&gt;=$KY$28,KT17,0),IF(KV17&gt;=$KY$28,KW17,0),IF(LT17&gt;=$MG$28,LU17,0),IF(LW17&gt;=$MG$28,LX17,0),IF(MA17&gt;=$MG$28,MB17,0),IF(MD17&gt;=$MG$28,ME17,0),IF(NB17&gt;=$NO$28,NC17,0),IF(NE17&gt;=$NO$28,NF17,0),IF(NI17&gt;=$NO$28,NJ17,0),IF(NL17&gt;=$NO$28,NM17,0),IF(OJ17&gt;=$OW$28,OK17,0),IF(OM17&gt;=$OW$28,ON17,0),IF(OQ17&gt;=$OW$28,OR17,0),IF(OT17&gt;=$OW$28,OU17,0),IF(PR17&gt;=$QE$28,PS17,0),IF(PU17&gt;=$QE$28,PV17,0),IF(PY17&gt;=$QE$28,PZ17,0),IF(QB17&gt;=$QE$28,QC17,0),IF(QZ17&gt;=$RM$28,RA17,0),IF(RC17&gt;=$RM$28,RD17,0),IF(RG17&gt;=$RM$28,RH17,0),IF(RJ17&gt;=$RM$28,RK17,0),IF(SH17&gt;=$SU$28,SI17,0),IF(SK17&gt;=$SU$28,SL17,0),IF(SO17&gt;=$SU$28,SP17,0),IF(SR17&gt;=$SU$28,SS17,0))&gt;0,MAX(IF(AO17&gt;=$AY$28,AP17,0),IF(AR17&gt;=$AY$28,AS17,0),IF(AV17&gt;=$AY$28,AW17,0),IF(BP17&gt;=$BZ$28,BQ17,0),IF(BS17&gt;=$BZ$28,BT17,0),IF(BW17&gt;=$BZ$28,BX17,0),IF(CQ17&gt;=$DA$28,CR17,0),IF(CT17&gt;=$DA$28,CU17,0),IF(CX17&gt;=$DA$28,CY17,0),IF(DX17&gt;=$EK$28,DY17,0),IF(EA17&gt;=$EK$28,EB17,0),IF(EE17&gt;=$EK$28,EF17,0),IF(EH17&gt;=$EK$28,EI17,0),IF(FF17&gt;=$FS$28,FG17,0),IF(FI17&gt;=$FS$28,FJ17,0),IF(FM17&gt;=$FS$28,FN17,0),IF(FP17&gt;=$FS$28,FQ17,0),IF(GN17&gt;=$HA$28,GO17,0),IF(GQ17&gt;=$HA$28,GR17,0),IF(GU17&gt;=$HA$28,GV17,0),IF(GX17&gt;=$HA$28,GY17,0),IF(HV17&gt;=$II$28,HW17,0),IF(HY17&gt;=$II$28,HZ17,0),IF(IC17&gt;=$II$28,ID17,0),IF(IF17&gt;=$II$28,IG17,0),IF(JD17&gt;=$JQ$28,JE17,0),IF(JG17&gt;=$JQ$28,JH17,0),IF(JK17&gt;=$JQ$28,JL17,0),IF(JN17&gt;=$JQ$28,JO17,0),IF(KL17&gt;=$KY$28,KM17,0),IF(KO17&gt;=$KY$28,KP17,0),IF(KS17&gt;=$KY$28,KT17,0),IF(KV17&gt;=$KY$28,KW17,0),IF(LT17&gt;=$MG$28,LU17,0),IF(LW17&gt;=$MG$28,LX17,0),IF(MA17&gt;=$MG$28,MB17,0),IF(MD17&gt;=$MG$28,ME17,0),IF(NB17&gt;=$NO$28,NC17,0),IF(NE17&gt;=$NO$28,NF17,0),IF(NI17&gt;=$NO$28,NJ17,0),IF(NL17&gt;=$NO$28,NM17,0),IF(OJ17&gt;=$OW$28,OK17,0),IF(OM17&gt;=$OW$28,ON17,0),IF(OQ17&gt;=$OW$28,OR17,0),IF(OT17&gt;=$OW$28,OU17,0),IF(PR17&gt;=$QE$28,PS17,0),IF(PU17&gt;=$QE$28,PV17,0),IF(PY17&gt;=$QE$28,PZ17,0),IF(QB17&gt;=$QE$28,QC17,0),IF(QZ17&gt;=$RM$28,RA17,0),IF(RC17&gt;=$RM$28,RD17,0),IF(RG17&gt;=$RM$28,RH17,0),IF(RJ17&gt;=$RM$28,RK17,0),IF(SH17&gt;=$SU$28,SI17,0),IF(SK17&gt;=$SU$28,SL17,0),IF(SO17&gt;=$SU$28,SP17,0),IF(SR17&gt;=$SU$28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>
        <f>IF(MAX(DB17,DC17)&gt;0,MAX(DB17,DC17),"")</f>
        <v>1.730000000000004</v>
      </c>
      <c r="W17" s="11" t="str">
        <f>IF(V17="","",IF(V17=DB17,"("&amp;DB$2&amp;")",IF(V17=DC17,"("&amp;DC$2&amp;")")))</f>
        <v>(Optional)</v>
      </c>
      <c r="X17" s="8" t="str">
        <f>IF(V17="","",IF(V17=DB17,IF(V17+IF(P17="",0,P17)=SM17,$RN$1,IF(V17+IF(P17="",0,P17)=RE17,$QF$1,IF(V17+IF(P17="",0,P17)=PW17,$OX$1,IF(V17+IF(P17="",0,P17)=OO17,$NP$1,IF(V17+IF(P17="",0,P17)=NG17,$MH$1,IF(V17+IF(P17="",0,P17)=LY17,$KZ$1,IF(V17+IF(P17="",0,P17)=KQ17,$JR$1,IF(V17+IF(P17="",0,P17)=JI17,$IJ$1,IF(V17+IF(P17="",0,P17)=IA17,$HB$1,IF(V17+IF(P17="",0,P17)=GS17,$FT$1,IF(V17+IF(P17="",0,P17)=FK17,$EL$1,IF(V17+IF(P17="",0,P17)=EC17,$DD$1,IF(V17+IF(P17="",0,P17)=SJ17,$RN$1,IF(V17+IF(P17="",0,P17)=RB17,$QF$1,IF(V17+IF(P17="",0,P17)=PT17,$OX$1,IF(V17+IF(P17="",0,P17)=OL17,$NP$1,IF(V17+IF(P17="",0,P17)=ND17,$MH$1,IF(V17+IF(P17="",0,P17)=LV17,$KZ$1,IF(V17+IF(P17="",0,P17)=KN17,$JR$1,IF(V17+IF(P17="",0,P17)=JF17,$IJ$1,IF(V17+IF(P17="",0,P17)=HX17,$HB$1,IF(V17+IF(P17="",0,P17)=GP17,$FT$1,IF(V17+IF(P17="",0,P17)=FH17,$EL$1,IF(V17+IF(P17="",0,P17)=DZ17,$DD$1,IF(V17+IF(N17="",0,N17)=SM17,$RN$1,IF(V17+IF(N17="",0,N17)=RE17,$QF$1,IF(V17+IF(N17="",0,N17)=PW17,$OX$1,IF(V17+IF(N17="",0,N17)=OO17,$NP$1,IF(V17+IF(N17="",0,N17)=NG17,$MH$1,IF(V17+IF(N17="",0,N17)=LY17,$KZ$1,IF(V17+IF(N17="",0,N17)=KQ17,$JR$1,IF(V17+IF(N17="",0,N17)=JI17,$IJ$1,IF(V17+IF(N17="",0,N17)=IA17,$HB$1,IF(V17+IF(N17="",0,N17)=GS17,$FT$1,IF(V17+IF(N17="",0,N17)=FK17,$EL$1,IF(V17+IF(N17="",0,N17)=EC17,$DD$1,IF(V17+IF(N17="",0,N17)=SJ17,$RN$1,IF(V17+IF(N17="",0,N17)=RB17,$QF$1,IF(V17+IF(N17="",0,N17)=PT17,$OX$1,IF(V17+IF(N17="",0,N17)=OL17,$NP$1,IF(V17+IF(N17="",0,N17)=ND17,$MH$1,IF(V17+IF(N17="",0,N17)=LV17,$KZ$1,IF(V17+IF(N17="",0,N17)=KN17,$JR$1,IF(V17+IF(N17="",0,N17)=JF17,$IJ$1,IF(V17+IF(N17="",0,N17)=HX17,$HB$1,IF(V17+IF(N17="",0,N17)=GP17,$FT$1,IF(V17+IF(N17="",0,N17)=FH17,$EL$1,IF(V17+IF(N17="",0,N17)=DZ17,$DD$1))))))))))))))))))))))))))))))))))))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>2025 Coimbra Gym Fest (July 6)</v>
      </c>
      <c r="Y17" s="22">
        <v>13.1</v>
      </c>
      <c r="Z17" s="22">
        <v>9</v>
      </c>
      <c r="AA17" s="22">
        <v>12.5</v>
      </c>
      <c r="AB17" s="22">
        <v>15.37</v>
      </c>
      <c r="AC17" s="22">
        <v>2.4</v>
      </c>
      <c r="AD17" s="22">
        <v>14</v>
      </c>
      <c r="AE17" s="22">
        <v>8.9</v>
      </c>
      <c r="AF17" s="22">
        <v>13.9</v>
      </c>
      <c r="AG17" s="22">
        <v>15.55</v>
      </c>
      <c r="AH17" s="22">
        <v>0.6</v>
      </c>
      <c r="AI17" s="22">
        <v>1.6</v>
      </c>
      <c r="AJ17" s="22">
        <v>1</v>
      </c>
      <c r="AK17" s="22">
        <v>2</v>
      </c>
      <c r="AL17" s="22">
        <v>1.72</v>
      </c>
      <c r="AM17" s="22">
        <v>0</v>
      </c>
      <c r="AN17" s="27"/>
      <c r="AO17" s="38">
        <f>IF(AA17&gt;0,AA17,"")</f>
        <v>12.5</v>
      </c>
      <c r="AP17" s="38">
        <f>IF(AB17&gt;0,AB17,"")</f>
        <v>15.37</v>
      </c>
      <c r="AQ17" s="40">
        <f>IF(SUM(Y17:AB17)-AC17&gt;0,SUM(Y17:AB17)-AC17,"")</f>
        <v>47.57</v>
      </c>
      <c r="AR17" s="40">
        <f>IF(AF17&gt;0,AF17,"")</f>
        <v>13.9</v>
      </c>
      <c r="AS17" s="40">
        <f>IF(AG17&gt;0,AG17,"")</f>
        <v>15.55</v>
      </c>
      <c r="AT17" s="40">
        <f>IF(SUM(AD17:AG17)-AH17&gt;0,SUM(AD17:AG17)-AH17,"")</f>
        <v>51.749999999999993</v>
      </c>
      <c r="AU17" s="40">
        <f>IF(AQ17="","",MAX(AQ17,AT17))</f>
        <v>51.749999999999993</v>
      </c>
      <c r="AV17" s="40">
        <f>IF(AK17&gt;0,AK17,"")</f>
        <v>2</v>
      </c>
      <c r="AW17" s="40">
        <f>IF(AL17&gt;0,AL17,"")</f>
        <v>1.72</v>
      </c>
      <c r="AX17" s="40">
        <f>IF(SUM(AI17:AL17)-AM17&gt;0,SUM(AI17:AL17)-AM17,"")</f>
        <v>6.3199999999999994</v>
      </c>
      <c r="AY17" s="40">
        <f>IF(SUM(AU17,AX17)&gt;0,SUM(AU17,AX17),"")</f>
        <v>58.069999999999993</v>
      </c>
      <c r="AZ17" s="26">
        <v>12.8</v>
      </c>
      <c r="BA17" s="26">
        <v>9.1</v>
      </c>
      <c r="BB17" s="26">
        <v>14.1</v>
      </c>
      <c r="BC17" s="26">
        <v>15.41</v>
      </c>
      <c r="BD17" s="26">
        <v>0.4</v>
      </c>
      <c r="BE17" s="26">
        <v>12.3</v>
      </c>
      <c r="BF17" s="26">
        <v>9.5</v>
      </c>
      <c r="BG17" s="26">
        <v>11.1</v>
      </c>
      <c r="BH17" s="26">
        <v>15.73</v>
      </c>
      <c r="BI17" s="26">
        <v>3.4</v>
      </c>
      <c r="BJ17" s="26">
        <v>14.3</v>
      </c>
      <c r="BK17" s="26">
        <v>9</v>
      </c>
      <c r="BL17" s="26">
        <v>13.1</v>
      </c>
      <c r="BM17" s="26">
        <v>15.58</v>
      </c>
      <c r="BN17" s="26">
        <v>1.4</v>
      </c>
      <c r="BO17" s="28"/>
      <c r="BP17" s="39">
        <f>IF(BB17&gt;0,BB17,"")</f>
        <v>14.1</v>
      </c>
      <c r="BQ17" s="39">
        <f>IF(BC17&gt;0,BC17,"")</f>
        <v>15.41</v>
      </c>
      <c r="BR17" s="11">
        <f>IF(SUM(AZ17:BC17)-BD17&gt;0,SUM(AZ17:BC17)-BD17,"")</f>
        <v>51.01</v>
      </c>
      <c r="BS17" s="11">
        <f>IF(BG17&gt;0,BG17,"")</f>
        <v>11.1</v>
      </c>
      <c r="BT17" s="11">
        <f>IF(BH17&gt;0,BH17,"")</f>
        <v>15.73</v>
      </c>
      <c r="BU17" s="11">
        <f>IF(SUM(BE17:BH17)-BI17&gt;0,SUM(BE17:BH17)-BI17,"")</f>
        <v>45.23</v>
      </c>
      <c r="BV17" s="11">
        <f>IF(BR17="","",MAX(BR17,BU17))</f>
        <v>51.01</v>
      </c>
      <c r="BW17" s="11">
        <f>IF(BL17&gt;0,BL17,"")</f>
        <v>13.1</v>
      </c>
      <c r="BX17" s="11">
        <f>IF(BM17&gt;0,BM17,"")</f>
        <v>15.58</v>
      </c>
      <c r="BY17" s="11">
        <f>IF(SUM(BJ17:BM17)-BN17&gt;0,SUM(BJ17:BM17)-BN17,"")</f>
        <v>50.58</v>
      </c>
      <c r="BZ17" s="11">
        <f>IF(SUM(BV17,BY17)&gt;0,SUM(BV17,BY17),"")</f>
        <v>101.59</v>
      </c>
      <c r="CA17" s="22">
        <v>12</v>
      </c>
      <c r="CB17" s="22">
        <v>9.4</v>
      </c>
      <c r="CC17" s="22">
        <v>11.7</v>
      </c>
      <c r="CD17" s="22">
        <v>16.170000000000002</v>
      </c>
      <c r="CE17" s="22">
        <v>4</v>
      </c>
      <c r="CF17" s="22">
        <v>5.6</v>
      </c>
      <c r="CG17" s="22">
        <v>3.8</v>
      </c>
      <c r="CH17" s="22">
        <v>6.3</v>
      </c>
      <c r="CI17" s="22">
        <v>6.78</v>
      </c>
      <c r="CJ17" s="22">
        <v>0</v>
      </c>
      <c r="CK17" s="22"/>
      <c r="CL17" s="22"/>
      <c r="CM17" s="22"/>
      <c r="CN17" s="22"/>
      <c r="CO17" s="22"/>
      <c r="CP17" s="27"/>
      <c r="CQ17" s="38">
        <f>IF(CC17&gt;0,CC17,"")</f>
        <v>11.7</v>
      </c>
      <c r="CR17" s="38">
        <f>IF(CD17&gt;0,CD17,"")</f>
        <v>16.170000000000002</v>
      </c>
      <c r="CS17" s="40">
        <f>IF(SUM(CA17:CD17)-CE17&gt;0,SUM(CA17:CD17)-CE17,"")</f>
        <v>45.269999999999996</v>
      </c>
      <c r="CT17" s="40">
        <f>IF(CH17&gt;0,CH17,"")</f>
        <v>6.3</v>
      </c>
      <c r="CU17" s="40">
        <f>IF(CI17&gt;0,CI17,"")</f>
        <v>6.78</v>
      </c>
      <c r="CV17" s="40">
        <f>IF(SUM(CF17:CI17)-CJ17&gt;0,SUM(CF17:CI17)-CJ17,"")</f>
        <v>22.48</v>
      </c>
      <c r="CW17" s="40">
        <f>IF(CS17="","",MAX(CS17,CV17))</f>
        <v>45.269999999999996</v>
      </c>
      <c r="CX17" s="40" t="str">
        <f>IF(CM17&gt;0,CM17,"")</f>
        <v/>
      </c>
      <c r="CY17" s="40" t="str">
        <f>IF(CN17&gt;0,CN17,"")</f>
        <v/>
      </c>
      <c r="CZ17" s="40" t="str">
        <f>IF(SUM(CK17:CN17)-CO17&gt;0,SUM(CK17:CN17)-CO17,"")</f>
        <v/>
      </c>
      <c r="DA17" s="40">
        <f>IF(SUM(CW17,CZ17)&gt;0,SUM(CW17,CZ17),"")</f>
        <v>45.269999999999996</v>
      </c>
      <c r="DB17" s="50">
        <f>IF(MAX(DZ17,EC17,FH17,FK17,GP17,GS17,HX17,IA17,JF17,JI17,KN17,KQ17,LV17,LY17,ND17,NG17,OL17,OO17,PT17,PW17,RB17,RE17,SJ17,SM17)-MIN(IF(N17="",0,N17),IF(P17="",0,P17))&gt;0.001,MAX(DZ17,EC17,FH17,FK17,GP17,GS17,HX17,IA17,JF17,JI17,KN17,KQ17,LV17,LY17,ND17,NG17,OL17,OO17,PT17,PW17,RB17,RE17,SJ17,SM17)-MIN(IF(N17="",0,N17),IF(P17="",0,P17)),"")</f>
        <v>1.730000000000004</v>
      </c>
      <c r="DC17" s="50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>1.6299999999999955</v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>
        <v>14</v>
      </c>
      <c r="FU17" s="17">
        <v>9.5</v>
      </c>
      <c r="FV17" s="17">
        <v>12.9</v>
      </c>
      <c r="FW17" s="17">
        <v>15.91</v>
      </c>
      <c r="FX17" s="17">
        <v>0</v>
      </c>
      <c r="FY17" s="17">
        <v>12.7</v>
      </c>
      <c r="FZ17" s="17">
        <v>9.4</v>
      </c>
      <c r="GA17" s="17">
        <v>12.9</v>
      </c>
      <c r="GB17" s="17">
        <v>15.75</v>
      </c>
      <c r="GC17" s="17">
        <v>0</v>
      </c>
      <c r="GD17" s="17">
        <v>13.6</v>
      </c>
      <c r="GE17" s="17">
        <v>9.6999999999999993</v>
      </c>
      <c r="GF17" s="17">
        <v>12.9</v>
      </c>
      <c r="GG17" s="17">
        <v>16.010000000000002</v>
      </c>
      <c r="GH17" s="17">
        <v>0</v>
      </c>
      <c r="GI17" s="17"/>
      <c r="GJ17" s="17"/>
      <c r="GK17" s="17"/>
      <c r="GL17" s="17"/>
      <c r="GM17" s="17"/>
      <c r="GN17" s="40">
        <f>IF(FV17&gt;0,FV17,"")</f>
        <v>12.9</v>
      </c>
      <c r="GO17" s="40">
        <f>IF(FW17&gt;0,FW17,"")</f>
        <v>15.91</v>
      </c>
      <c r="GP17" s="40">
        <f>IF(SUM(FT17:FW17)-FX17&gt;0,SUM(FT17:FW17)-FX17,"")</f>
        <v>52.31</v>
      </c>
      <c r="GQ17" s="40">
        <f>IF(GA17&gt;0,GA17,"")</f>
        <v>12.9</v>
      </c>
      <c r="GR17" s="40">
        <f>IF(GB17&gt;0,GB17,"")</f>
        <v>15.75</v>
      </c>
      <c r="GS17" s="40">
        <f>IF(SUM(FY17:GB17)-GC17&gt;0,SUM(FY17:GB17)-GC17,"")</f>
        <v>50.75</v>
      </c>
      <c r="GT17" s="40">
        <f>IF(MAX(GP17,GS17)&gt;0,MAX(GP17,GS17),"")</f>
        <v>52.31</v>
      </c>
      <c r="GU17" s="40">
        <f>IF(GF17&gt;0,GF17,"")</f>
        <v>12.9</v>
      </c>
      <c r="GV17" s="40">
        <f>IF(GG17&gt;0,GG17,"")</f>
        <v>16.010000000000002</v>
      </c>
      <c r="GW17" s="40">
        <f>IF(SUM(GD17:GG17)-GH17&gt;0,SUM(GD17:GG17)-GH17,"")</f>
        <v>52.209999999999994</v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>
        <f>IF(SUM(GT17,GW17,GZ17)&gt;0,SUM(GT17,GW17,GZ17),"")</f>
        <v>104.52</v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2">
        <f>IF($CP17="P",CA17,(CA17+AZ17)/2)</f>
        <v>12.4</v>
      </c>
      <c r="SW17" s="22">
        <f>IF($CP17="P",CB17,(CB17+BA17)/2)</f>
        <v>9.25</v>
      </c>
      <c r="SX17" s="22">
        <f>IF($CP17="P",CC17,(CC17+BB17)/2)</f>
        <v>12.899999999999999</v>
      </c>
      <c r="SY17" s="22">
        <f>IF($CP17="P",CD17,(CD17+BC17)/2)</f>
        <v>15.790000000000001</v>
      </c>
      <c r="SZ17" s="22">
        <f>IF($CP17="P",CE17,(CE17+BD17)/2)</f>
        <v>2.2000000000000002</v>
      </c>
      <c r="TA17" s="22">
        <f>IF($CP17="P",CF17,(CF17+BE17)/2)</f>
        <v>8.9499999999999993</v>
      </c>
      <c r="TB17" s="22">
        <f>IF($CP17="P",CG17,(CG17+BF17)/2)</f>
        <v>6.65</v>
      </c>
      <c r="TC17" s="22">
        <f>IF($CP17="P",CH17,(CH17+BG17)/2)</f>
        <v>8.6999999999999993</v>
      </c>
      <c r="TD17" s="22">
        <f>IF($CP17="P",CI17,(CI17+BH17)/2)</f>
        <v>11.255000000000001</v>
      </c>
      <c r="TE17" s="22">
        <f>IF($CP17="P",CJ17,(CJ17+BI17)/2)</f>
        <v>1.7</v>
      </c>
      <c r="TF17" s="22">
        <f>IF($CP17="P",CK17,(CK17+BJ17)/2)</f>
        <v>7.15</v>
      </c>
      <c r="TG17" s="22">
        <f>IF($CP17="P",CL17,(CL17+BK17)/2)</f>
        <v>4.5</v>
      </c>
      <c r="TH17" s="22">
        <f>IF($CP17="P",CM17,(CM17+BL17)/2)</f>
        <v>6.55</v>
      </c>
      <c r="TI17" s="22">
        <f>IF($CP17="P",CN17,(CN17+BM17)/2)</f>
        <v>7.79</v>
      </c>
      <c r="TJ17" s="22">
        <f>IF($CP17="P",CO17,(CO17+BN17)/2)</f>
        <v>0.7</v>
      </c>
      <c r="TK17" s="27" t="s">
        <v>46</v>
      </c>
      <c r="TL17" s="40">
        <f>IF(SX17&gt;0,SX17,"")</f>
        <v>12.899999999999999</v>
      </c>
      <c r="TM17" s="40">
        <f>IF(SY17&gt;0,SY17,"")</f>
        <v>15.790000000000001</v>
      </c>
      <c r="TN17" s="40">
        <f>IF(SUM(SV17:SY17)-SZ17&gt;0,SUM(SV17:SY17)-SZ17,"")</f>
        <v>48.139999999999993</v>
      </c>
      <c r="TO17" s="40">
        <f>IF(TC17&gt;0,TC17,"")</f>
        <v>8.6999999999999993</v>
      </c>
      <c r="TP17" s="40">
        <f>IF(TD17&gt;0,TD17,"")</f>
        <v>11.255000000000001</v>
      </c>
      <c r="TQ17" s="40">
        <f>IF(SUM(TA17:TD17)-TE17&gt;0,SUM(TA17:TD17)-TE17,"")</f>
        <v>33.854999999999997</v>
      </c>
      <c r="TR17" s="40">
        <f>IF(MAX(TN17,TQ17)&gt;0,MAX(TN17,TQ17),"")</f>
        <v>48.139999999999993</v>
      </c>
      <c r="TS17" s="40">
        <f>IF(TH17&gt;0,TH17,"")</f>
        <v>6.55</v>
      </c>
      <c r="TT17" s="40">
        <f>IF(TI17&gt;0,TI17,"")</f>
        <v>7.79</v>
      </c>
      <c r="TU17" s="40">
        <f>IF(SUM(TF17:TI17)-TJ17&gt;0,SUM(TF17:TI17)-TJ17,"")</f>
        <v>25.29</v>
      </c>
      <c r="TV17" s="40">
        <f>IF(SUM(TR17,TU17)&gt;0,SUM(TR17,TU17),"")</f>
        <v>73.429999999999993</v>
      </c>
    </row>
    <row r="18" spans="1:542" x14ac:dyDescent="0.2">
      <c r="A18" s="4" t="str" cm="1">
        <f t="array" ref="A18">IF(AND(J18&lt;&gt;"",J18&lt;&gt;"No DD"),SUMPRODUCT((J$4:J$26&lt;&gt;"")*(J$4:J$26&lt;&gt;"No DD")*(F$4:F$26&gt;F18))+1,IF(J18="No DD",SUMPRODUCT((J$4:J$26="No DD")*(F$4:F$26&gt;F18))+1+SUMPRODUCT((J$4:J$26&lt;&gt;"")*(J$4:J$26&lt;&gt;"No DD")),""))</f>
        <v/>
      </c>
      <c r="B18" s="4" t="str" cm="1">
        <f t="array" ref="B18">IF(AND(J18&lt;&gt;"",J18&lt;&gt;"No DD",G18=""),SUMPRODUCT((J$4:J$26&lt;&gt;"")*(J$4:J$26&lt;&gt;"No DD")*(G$4:G$26="")*(F$4:F$26&gt;F18))+1,IF(J18="No DD",SUMPRODUCT((J$4:J$26="No DD")*(F$4:F$26&gt;F18)*(G$4:G$26=""))+1+SUMPRODUCT((J$4:J$26&lt;&gt;"")*(G$4:G$26="")*(J$4:J$26&lt;&gt;"No DD")),""))</f>
        <v/>
      </c>
      <c r="C18" s="5" t="s">
        <v>136</v>
      </c>
      <c r="D18" s="4" t="s">
        <v>6</v>
      </c>
      <c r="E18" s="4">
        <v>2007</v>
      </c>
      <c r="F18" s="9">
        <f>SUM(L18:V18)+SUM(L18:T18)*0.0000001+SUM(L18)*0.0000000000001</f>
        <v>163.90001639000525</v>
      </c>
      <c r="G18" s="64"/>
      <c r="H18" s="3" t="str">
        <f>IF(OR(AND(AO18&gt;=AY$28,AO18&lt;&gt;"",AQ18&gt;=AY$32,AQ18&lt;&gt;"",AN18=""),AND(AR18&gt;=AY$28,AR18&lt;&gt;"",AT18&gt;=AY$32,AT18&lt;&gt;"",AN18=""),AND(AV18&gt;=AY$28,AV18&lt;&gt;"",AX18&gt;=AY$32,AX18&lt;&gt;"",AN18=""),AND(BP18&gt;=BZ$28,BP18&lt;&gt;"",BR18&gt;=BZ$32,BR18&lt;&gt;"",BO18=""),AND(BS18&gt;=BZ$28,BS18&lt;&gt;"",BU18&gt;=BZ$32,BU18&lt;&gt;"",BO18=""),AND(BW18&gt;=BZ$28,BW18&lt;&gt;"",BY18&gt;=BZ$32,BY18&lt;&gt;"",BO18=""),AND(CQ18&gt;=DA$28,CQ18&lt;&gt;"",CS18&gt;=DA$32,CS18&lt;&gt;"",CP18=""),AND(CT18&gt;=DA$28,CT18&lt;&gt;"",CV18&gt;=DA$32,CV18&lt;&gt;"",CP18=""),AND(CX18&gt;=DA$28,CX18&lt;&gt;"",CZ18&gt;=DA$32,CZ18&lt;&gt;"",CP18=""),AND(DX18&gt;=EK$28,DX18&lt;&gt;"",DZ18&gt;=EK$32,DZ18&lt;&gt;""),AND(EA18&gt;=EK$28,EA18&lt;&gt;"",EC18&gt;=EK$32,EC18&lt;&gt;""),AND(EE18&gt;=EK$28,EE18&lt;&gt;"",EG18&gt;=EK$32,EG18&lt;&gt;""),AND(EH18&gt;=EK$28,EH18&lt;&gt;"",EJ18&gt;=EK$32,EJ18&lt;&gt;""),AND(FF18&gt;=FS$28,FF18&lt;&gt;"",FH18&gt;=FS$32,FH18&lt;&gt;""),AND(FI18&gt;=FS$28,FI18&lt;&gt;"",FK18&gt;=FS$32,FK18&lt;&gt;""),AND(FM18&gt;=FS$28,FM18&lt;&gt;"",FO18&gt;=FS$32,FO18&lt;&gt;""),AND(FP18&gt;=FS$28,FP18&lt;&gt;"",FR18&gt;=FS$32,FR18&lt;&gt;""),AND(GN18&gt;=HA$28,GN18&lt;&gt;"",GP18&gt;=HA$32,GP18&lt;&gt;""),AND(GQ18&gt;=HA$28,GQ18&lt;&gt;"",GS18&gt;=HA$32,GS18&lt;&gt;""),AND(GU18&gt;=HA$28,GU18&lt;&gt;"",GW18&gt;=HA$32,GW18&lt;&gt;""),AND(GX18&gt;=HA$28,GX18&lt;&gt;"",GZ18&gt;=HA$32,GZ18&lt;&gt;""),AND(HV18&gt;=II$28,HV18&lt;&gt;"",HX18&gt;=II$32,HX18&lt;&gt;""),AND(HY18&gt;=II$28,HY18&lt;&gt;"",IA18&gt;=II$32,IA18&lt;&gt;""),AND(IC18&gt;=II$28,IC18&lt;&gt;"",IE18&gt;=II$32,IE18&lt;&gt;""),AND(IF18&gt;=II$28,IF18&lt;&gt;"",IH18&gt;=II$32,IH18&lt;&gt;""),AND(JD18&gt;=JQ$28,JD18&lt;&gt;"",JF18&gt;=JQ$32,JF18&lt;&gt;""),AND(JG18&gt;=JQ$28,JG18&lt;&gt;"",JI18&gt;=JQ$32,JI18&lt;&gt;""),AND(JK18&gt;=JQ$28,JK18&lt;&gt;"",JM18&gt;=JQ$32,JM18&lt;&gt;""),AND(JN18&gt;=JQ$28,JN18&lt;&gt;"",JP18&gt;=JQ$32,JP18&lt;&gt;""),AND(KL18&gt;=KY$28,KL18&lt;&gt;"",KN18&gt;=KY$32,KN18&lt;&gt;""),AND(KO18&gt;=KY$28,KO18&lt;&gt;"",KQ18&gt;=KY$32,KQ18&lt;&gt;""),AND(KS18&gt;=KY$28,KS18&lt;&gt;"",KU18&gt;=KY$32,KU18&lt;&gt;""),AND(KV18&gt;=KY$28,KV18&lt;&gt;"",KX18&gt;=KY$32,KX18&lt;&gt;""),AND(LT18&gt;=MG$28,LT18&lt;&gt;"",LV18&gt;=MG$32,LV18&lt;&gt;""),AND(LW18&gt;=MG$28,LW18&lt;&gt;"",LY18&gt;=MG$32,LY18&lt;&gt;""),AND(MA18&gt;=MG$28,MA18&lt;&gt;"",MC18&gt;=MG$32,MC18&lt;&gt;""),AND(MD18&gt;=MG$28,MD18&lt;&gt;"",MF18&gt;=MG$32,MF18&lt;&gt;""),AND(NB18&gt;=NO$28,NB18&lt;&gt;"",ND18&gt;=NO$32,ND18&lt;&gt;""),AND(NE18&gt;=NO$28,NE18&lt;&gt;"",NG18&gt;=NO$32,NG18&lt;&gt;""),AND(NI18&gt;=NO$28,NI18&lt;&gt;"",NK18&gt;=NO$32,NK18&lt;&gt;""),AND(NL18&gt;=NO$28,NL18&lt;&gt;"",NN18&gt;=NO$32,NN18&lt;&gt;""),AND(OJ18&gt;=OW$28,OJ18&lt;&gt;"",OL18&gt;=OW$32,OL18&lt;&gt;""),AND(OM18&gt;=OW$28,OM18&lt;&gt;"",OO18&gt;=OW$32,OO18&lt;&gt;""),AND(OQ18&gt;=OW$28,OQ18&lt;&gt;"",OS18&gt;=OW$32,OS18&lt;&gt;""),AND(OT18&gt;=OW$28,OT18&lt;&gt;"",OV18&gt;=OW$32,OV18&lt;&gt;""),AND(PR18&gt;=QE$28,PR18&lt;&gt;"",PT18&gt;=QE$32,PT18&lt;&gt;""),AND(PU18&gt;=QE$28,PU18&lt;&gt;"",PW18&gt;=QE$32,PW18&lt;&gt;""),AND(PY18&gt;=QE$28,PY18&lt;&gt;"",QA18&gt;=QE$32,QA18&lt;&gt;""),AND(QB18&gt;=QE$28,QB18&lt;&gt;"",QD18&gt;=QE$32,QD18&lt;&gt;""),AND(QZ18&gt;=RM$28,QZ18&lt;&gt;"",RB18&gt;=RM$32,RB18&lt;&gt;""),AND(RC18&gt;=RM$28,RC18&lt;&gt;"",RE18&gt;=RM$32,RE18&lt;&gt;""),AND(RG18&gt;=RM$28,RG18&lt;&gt;"",RI18&gt;=RM$32,RI18&lt;&gt;""),AND(RJ18&gt;=RM$28,RJ18&lt;&gt;"",RL18&gt;=RM$32,RL18&lt;&gt;""),AND(SH18&gt;=SU$28,SH18&lt;&gt;"",SJ18&gt;=SU$32,SJ18&lt;&gt;""),AND(SK18&gt;=SU$28,SK18&lt;&gt;"",SM18&gt;=SU$32,SM18&lt;&gt;""),AND(SO18&gt;=SU$28,SO18&lt;&gt;"",SQ18&gt;=SU$32,SQ18&lt;&gt;""),AND(SR18&gt;=SU$28,SR18&lt;&gt;"",ST18&gt;=SU$32,ST18&lt;&gt;"")),"P","")</f>
        <v/>
      </c>
      <c r="I18" s="3" t="str">
        <f>IF(OR(AND(AQ18&gt;=AY$32,AQ18&lt;&gt;"",AN18=""),AND(AT18&gt;=AY$32,AT18&lt;&gt;"",AN18=""),AND(AX18&gt;=AY$32,AX18&lt;&gt;"",AN18=""),AND(BR18&gt;=BZ$32,BR18&lt;&gt;"",BO18=""),AND(BU18&gt;=BZ$32,BU18&lt;&gt;"",BO18=""),AND(BY18&gt;=BZ$32,BY18&lt;&gt;"",BO18=""),AND(CS18&gt;=DA$32,CS18&lt;&gt;"",CP18=""),AND(CV18&gt;=DA$32,CV18&lt;&gt;"",CP18=""),AND(CZ18&gt;=DA$32,CZ18&lt;&gt;"",CP18=""),AND(DZ18&gt;=EK$32,DZ18&lt;&gt;""),AND(EC18&gt;=EK$32,EC18&lt;&gt;""),AND(EG18&gt;=EK$32,EG18&lt;&gt;""),AND(EJ18&gt;=EK$32,EJ18&lt;&gt;""),AND(FH18&gt;=FS$32,FH18&lt;&gt;""),AND(FK18&gt;=FS$32,FK18&lt;&gt;""),AND(FO18&gt;=FS$32,FO18&lt;&gt;""),AND(FR18&gt;=FS$32,FR18&lt;&gt;""),AND(GP18&gt;=HA$32,GP18&lt;&gt;""),AND(GS18&gt;=HA$32,GS18&lt;&gt;""),AND(GW18&gt;=HA$32,GW18&lt;&gt;""),AND(GZ18&gt;=HA$32,GZ18&lt;&gt;""),AND(HX18&gt;=II$32,HX18&lt;&gt;""),AND(IA18&gt;=II$32,IA18&lt;&gt;""),AND(IE18&gt;=II$32,IE18&lt;&gt;""),AND(IH18&gt;=II$32,IH18&lt;&gt;""),AND(JF18&gt;=JQ$32,JF18&lt;&gt;""),AND(JI18&gt;=JQ$32,JI18&lt;&gt;""),AND(JM18&gt;=JQ$32,JM18&lt;&gt;""),AND(JP18&gt;=JQ$32,JP18&lt;&gt;""),AND(KN18&gt;=KY$32,KN18&lt;&gt;""),AND(KQ18&gt;=KY$32,KQ18&lt;&gt;""),AND(KU18&gt;=KY$32,KU18&lt;&gt;""),AND(KX18&gt;=KY$32,KX18&lt;&gt;""),AND(LV18&gt;=MG$32,LV18&lt;&gt;""),AND(LY18&gt;=MG$32,LY18&lt;&gt;""),AND(MC18&gt;=MG$32,MC18&lt;&gt;""),AND(MF18&gt;=MG$32,MF18&lt;&gt;""),AND(ND18&gt;=NO$32,ND18&lt;&gt;""),AND(NG18&gt;=NO$32,NG18&lt;&gt;""),AND(NK18&gt;=NO$32,NK18&lt;&gt;""),AND(NN18&gt;=NO$32,NN18&lt;&gt;""),AND(OL18&gt;=OW$32,OL18&lt;&gt;""),AND(OO18&gt;=OW$32,OO18&lt;&gt;""),AND(OS18&gt;=OW$32,OS18&lt;&gt;""),AND(OV18&gt;=OW$32,OV18&lt;&gt;""),AND(PT18&gt;=QE$32,PT18&lt;&gt;""),AND(PW18&gt;=QE$32,PW18&lt;&gt;""),AND(QA18&gt;=QE$32,QA18&lt;&gt;""),AND(QD18&gt;=QE$32,QD18&lt;&gt;""),AND(RB18&gt;=RM$32,RB18&lt;&gt;""),AND(RE18&gt;=RM$32,RE18&lt;&gt;""),AND(RI18&gt;=RM$32,RI18&lt;&gt;""),AND(RL18&gt;=RM$32,RL18&lt;&gt;""),AND(SJ18&gt;=SU$32,SJ18&lt;&gt;""),AND(SM18&gt;=SU$32,SM18&lt;&gt;""),AND(SQ18&gt;=SU$32,SQ18&lt;&gt;""),AND(ST18&gt;=SU$32,ST18&lt;&gt;"")),"P","")</f>
        <v/>
      </c>
      <c r="J18" s="36" t="str">
        <f>IF(AND(I18="P",H18=""),"No DD",IF(OR(AND(AO18&gt;=AY$31,AO18&lt;&gt;"",AQ18&gt;=AY$35,AQ18&lt;&gt;"",AN18=""),AND(AR18&gt;=AY$31,AR18&lt;&gt;"",AT18&gt;=AY$35,AT18&lt;&gt;"",AN18=""),AND(AV18&gt;=AY$31,AV18&lt;&gt;"",AX18&gt;=AY$35,AX18&lt;&gt;"",AN18=""),AND(BP18&gt;=BZ$31,BP18&lt;&gt;"",BR18&gt;=BZ$35,BR18&lt;&gt;"",BO18=""),AND(BS18&gt;=BZ$31,BS18&lt;&gt;"",BU18&gt;=BZ$35,BU18&lt;&gt;"",BO18=""),AND(BW18&gt;=BZ$31,BW18&lt;&gt;"",BY18&gt;=BZ$35,BY18&lt;&gt;"",BO18=""),AND(CQ18&gt;=DA$31,CQ18&lt;&gt;"",CS18&gt;=DA$35,CS18&lt;&gt;"",CP18=""),AND(CT18&gt;=DA$31,CT18&lt;&gt;"",CV18&gt;=DA$35,CV18&lt;&gt;"",CP18=""),AND(CX18&gt;=DA$31,CX18&lt;&gt;"",CZ18&gt;=DA$35,CZ18&lt;&gt;"",CP18=""),AND(DX18&gt;=EK$31,DX18&lt;&gt;"",DZ18&gt;=EK$35,DZ18&lt;&gt;""),AND(EA18&gt;=EK$31,EA18&lt;&gt;"",EC18&gt;=EK$35,EC18&lt;&gt;""),AND(EE18&gt;=EK$31,EE18&lt;&gt;"",EG18&gt;=EK$35,EG18&lt;&gt;""),AND(EH18&gt;=EK$31,EH18&lt;&gt;"",EJ18&gt;=EK$35,EJ18&lt;&gt;""),AND(FF18&gt;=FS$31,FF18&lt;&gt;"",FH18&gt;=FS$35,FH18&lt;&gt;""),AND(FI18&gt;=FS$31,FI18&lt;&gt;"",FK18&gt;=FS$35,FK18&lt;&gt;""),AND(FM18&gt;=FS$31,FM18&lt;&gt;"",FO18&gt;=FS$35,FO18&lt;&gt;""),AND(FP18&gt;=FS$31,FP18&lt;&gt;"",FR18&gt;=FS$35,FR18&lt;&gt;""),AND(GN18&gt;=HA$31,GN18&lt;&gt;"",GP18&gt;=HA$35,GP18&lt;&gt;""),AND(GQ18&gt;=HA$31,GQ18&lt;&gt;"",GS18&gt;=HA$35,GS18&lt;&gt;""),AND(GU18&gt;=HA$31,GU18&lt;&gt;"",GW18&gt;=HA$35,GW18&lt;&gt;""),AND(GX18&gt;=HA$31,GX18&lt;&gt;"",GZ18&gt;=HA$35,GZ18&lt;&gt;""),AND(HV18&gt;=II$31,HV18&lt;&gt;"",HX18&gt;=II$35,HX18&lt;&gt;""),AND(HY18&gt;=II$31,HY18&lt;&gt;"",IA18&gt;=II$35,IA18&lt;&gt;""),AND(IC18&gt;=II$31,IC18&lt;&gt;"",IE18&gt;=II$35,IE18&lt;&gt;""),AND(IF18&gt;=II$31,IF18&lt;&gt;"",IH18&gt;=II$35,IH18&lt;&gt;""),AND(JD18&gt;=JQ$31,JD18&lt;&gt;"",JF18&gt;=JQ$35,JF18&lt;&gt;""),AND(JG18&gt;=JQ$31,JG18&lt;&gt;"",JI18&gt;=JQ$35,JI18&lt;&gt;""),AND(JK18&gt;=JQ$31,JK18&lt;&gt;"",JM18&gt;=JQ$35,JM18&lt;&gt;""),AND(JN18&gt;=JQ$31,JN18&lt;&gt;"",JP18&gt;=JQ$35,JP18&lt;&gt;""),AND(KL18&gt;=KY$31,KL18&lt;&gt;"",KN18&gt;=KY$35,KN18&lt;&gt;""),AND(KO18&gt;=KY$31,KO18&lt;&gt;"",KQ18&gt;=KY$35,KQ18&lt;&gt;""),AND(KS18&gt;=KY$31,KS18&lt;&gt;"",KU18&gt;=KY$35,KU18&lt;&gt;""),AND(KV18&gt;=KY$31,KV18&lt;&gt;"",KX18&gt;=KY$35,KX18&lt;&gt;""),AND(LT18&gt;=MG$31,LT18&lt;&gt;"",LV18&gt;=MG$35,LV18&lt;&gt;""),AND(LW18&gt;=MG$31,LW18&lt;&gt;"",LY18&gt;=MG$35,LY18&lt;&gt;""),AND(MA18&gt;=MG$31,MA18&lt;&gt;"",MC18&gt;=MG$35,MC18&lt;&gt;""),AND(MD18&gt;=MG$31,MD18&lt;&gt;"",MF18&gt;=MG$35,MF18&lt;&gt;""),AND(NB18&gt;=NO$31,NB18&lt;&gt;"",ND18&gt;=NO$35,ND18&lt;&gt;""),AND(NE18&gt;=NO$31,NE18&lt;&gt;"",NG18&gt;=NO$35,NG18&lt;&gt;""),AND(NI18&gt;=NO$31,NI18&lt;&gt;"",NK18&gt;=NO$35,NK18&lt;&gt;""),AND(NL18&gt;=NO$31,NL18&lt;&gt;"",NN18&gt;=NO$35,NN18&lt;&gt;""),AND(OJ18&gt;=OW$31,OJ18&lt;&gt;"",OL18&gt;=OW$35,OL18&lt;&gt;""),AND(OM18&gt;=OW$31,OM18&lt;&gt;"",OO18&gt;=OW$35,OO18&lt;&gt;""),AND(OQ18&gt;=OW$31,OQ18&lt;&gt;"",OS18&gt;=OW$35,OS18&lt;&gt;""),AND(OT18&gt;=OW$31,OT18&lt;&gt;"",OV18&gt;=OW$35,OV18&lt;&gt;""),AND(PR18&gt;=QE$31,PR18&lt;&gt;"",PT18&gt;=QE$35,PT18&lt;&gt;""),AND(PU18&gt;=QE$31,PU18&lt;&gt;"",PW18&gt;=QE$35,PW18&lt;&gt;""),AND(PY18&gt;=QE$31,PY18&lt;&gt;"",QA18&gt;=QE$35,QA18&lt;&gt;""),AND(QB18&gt;=QE$31,QB18&lt;&gt;"",QD18&gt;=QE$35,QD18&lt;&gt;""),AND(QZ18&gt;=RM$31,QZ18&lt;&gt;"",RB18&gt;=RM$35,RB18&lt;&gt;""),AND(RC18&gt;=RM$31,RC18&lt;&gt;"",RE18&gt;=RM$35,RE18&lt;&gt;""),AND(RG18&gt;=RM$31,RG18&lt;&gt;"",RI18&gt;=RM$35,RI18&lt;&gt;""),AND(RJ18&gt;=RM$31,RJ18&lt;&gt;"",RL18&gt;=RM$35,RL18&lt;&gt;""),AND(SH18&gt;=SU$31,SH18&lt;&gt;"",SJ18&gt;=SU$35,SJ18&lt;&gt;""),AND(SK18&gt;=SU$31,SK18&lt;&gt;"",SM18&gt;=SU$35,SM18&lt;&gt;""),AND(SO18&gt;=SU$31,SO18&lt;&gt;"",SQ18&gt;=SU$35,SQ18&lt;&gt;""),AND(SR18&gt;=SU$31,SR18&lt;&gt;"",ST18&gt;=SU$35,ST18&lt;&gt;"")),"Merit",IF(OR(AND(AO18&gt;=AY$30,AO18&lt;&gt;"",AQ18&gt;=AY$34,AQ18&lt;&gt;"",AN18=""),AND(AR18&gt;=AY$30,AR18&lt;&gt;"",AT18&gt;=AY$34,AT18&lt;&gt;"",AN18=""),AND(AV18&gt;=AY$30,AV18&lt;&gt;"",AX18&gt;=AY$34,AX18&lt;&gt;"",AN18=""),AND(BP18&gt;=BZ$30,BP18&lt;&gt;"",BR18&gt;=BZ$34,BR18&lt;&gt;"",BO18=""),AND(BS18&gt;=BZ$30,BS18&lt;&gt;"",BU18&gt;=BZ$34,BU18&lt;&gt;"",BO18=""),AND(BW18&gt;=BZ$30,BW18&lt;&gt;"",BY18&gt;=BZ$34,BY18&lt;&gt;"",BO18=""),AND(CQ18&gt;=DA$30,CQ18&lt;&gt;"",CS18&gt;=DA$34,CS18&lt;&gt;"",CP18=""),AND(CT18&gt;=DA$30,CT18&lt;&gt;"",CV18&gt;=DA$34,CV18&lt;&gt;"",CP18=""),AND(CX18&gt;=DA$30,CX18&lt;&gt;"",CZ18&gt;=DA$34,CZ18&lt;&gt;"",CP18=""),AND(DX18&gt;=EK$30,DX18&lt;&gt;"",DZ18&gt;=EK$34,DZ18&lt;&gt;""),AND(EA18&gt;=EK$30,EA18&lt;&gt;"",EC18&gt;=EK$34,EC18&lt;&gt;""),AND(EE18&gt;=EK$30,EE18&lt;&gt;"",EG18&gt;=EK$34,EG18&lt;&gt;""),AND(EH18&gt;=EK$30,EH18&lt;&gt;"",EJ18&gt;=EK$34,EJ18&lt;&gt;""),AND(FF18&gt;=FS$30,FF18&lt;&gt;"",FH18&gt;=FS$34,FH18&lt;&gt;""),AND(FI18&gt;=FS$30,FI18&lt;&gt;"",FK18&gt;=FS$34,FK18&lt;&gt;""),AND(FM18&gt;=FS$30,FM18&lt;&gt;"",FO18&gt;=FS$34,FO18&lt;&gt;""),AND(FP18&gt;=FS$30,FP18&lt;&gt;"",FR18&gt;=FS$34,FR18&lt;&gt;""),AND(GN18&gt;=HA$30,GN18&lt;&gt;"",GP18&gt;=HA$34,GP18&lt;&gt;""),AND(GQ18&gt;=HA$30,GQ18&lt;&gt;"",GS18&gt;=HA$34,GS18&lt;&gt;""),AND(GU18&gt;=HA$30,GU18&lt;&gt;"",GW18&gt;=HA$34,GW18&lt;&gt;""),AND(GX18&gt;=HA$30,GX18&lt;&gt;"",GZ18&gt;=HA$34,GZ18&lt;&gt;""),AND(HV18&gt;=II$30,HV18&lt;&gt;"",HX18&gt;=II$34,HX18&lt;&gt;""),AND(HY18&gt;=II$30,HY18&lt;&gt;"",IA18&gt;=II$34,IA18&lt;&gt;""),AND(IC18&gt;=II$30,IC18&lt;&gt;"",IE18&gt;=II$34,IE18&lt;&gt;""),AND(IF18&gt;=II$30,IF18&lt;&gt;"",IH18&gt;=II$34,IH18&lt;&gt;""),AND(JD18&gt;=JQ$30,JD18&lt;&gt;"",JF18&gt;=JQ$34,JF18&lt;&gt;""),AND(JG18&gt;=JQ$30,JG18&lt;&gt;"",JI18&gt;=JQ$34,JI18&lt;&gt;""),AND(JK18&gt;=JQ$30,JK18&lt;&gt;"",JM18&gt;=JQ$34,JM18&lt;&gt;""),AND(JN18&gt;=JQ$30,JN18&lt;&gt;"",JP18&gt;=JQ$34,JP18&lt;&gt;""),AND(KL18&gt;=KY$30,KL18&lt;&gt;"",KN18&gt;=KY$34,KN18&lt;&gt;""),AND(KO18&gt;=KY$30,KO18&lt;&gt;"",KQ18&gt;=KY$34,KQ18&lt;&gt;""),AND(KS18&gt;=KY$30,KS18&lt;&gt;"",KU18&gt;=KY$34,KU18&lt;&gt;""),AND(KV18&gt;=KY$30,KV18&lt;&gt;"",KX18&gt;=KY$34,KX18&lt;&gt;""),AND(LT18&gt;=MG$30,LT18&lt;&gt;"",LV18&gt;=MG$34,LV18&lt;&gt;""),AND(LW18&gt;=MG$30,LW18&lt;&gt;"",LY18&gt;=MG$34,LY18&lt;&gt;""),AND(MA18&gt;=MG$30,MA18&lt;&gt;"",MC18&gt;=MG$34,MC18&lt;&gt;""),AND(MD18&gt;=MG$30,MD18&lt;&gt;"",MF18&gt;=MG$34,MF18&lt;&gt;""),AND(NB18&gt;=NO$30,NB18&lt;&gt;"",ND18&gt;=NO$34,ND18&lt;&gt;""),AND(NE18&gt;=NO$30,NE18&lt;&gt;"",NG18&gt;=NO$34,NG18&lt;&gt;""),AND(NI18&gt;=NO$30,NI18&lt;&gt;"",NK18&gt;=NO$34,NK18&lt;&gt;""),AND(NL18&gt;=NO$30,NL18&lt;&gt;"",NN18&gt;=NO$34,NN18&lt;&gt;""),AND(OJ18&gt;=OW$30,OJ18&lt;&gt;"",OL18&gt;=OW$34,OL18&lt;&gt;""),AND(OM18&gt;=OW$30,OM18&lt;&gt;"",OO18&gt;=OW$34,OO18&lt;&gt;""),AND(OQ18&gt;=OW$30,OQ18&lt;&gt;"",OS18&gt;=OW$34,OS18&lt;&gt;""),AND(OT18&gt;=OW$30,OT18&lt;&gt;"",OV18&gt;=OW$34,OV18&lt;&gt;""),AND(PR18&gt;=QE$30,PR18&lt;&gt;"",PT18&gt;=QE$34,PT18&lt;&gt;""),AND(PU18&gt;=QE$30,PU18&lt;&gt;"",PW18&gt;=QE$34,PW18&lt;&gt;""),AND(PY18&gt;=QE$30,PY18&lt;&gt;"",QA18&gt;=QE$34,QA18&lt;&gt;""),AND(QB18&gt;=QE$30,QB18&lt;&gt;"",QD18&gt;=QE$34,QD18&lt;&gt;""),AND(QZ18&gt;=RM$30,QZ18&lt;&gt;"",RB18&gt;=RM$34,RB18&lt;&gt;""),AND(RC18&gt;=RM$30,RC18&lt;&gt;"",RE18&gt;=RM$34,RE18&lt;&gt;""),AND(RG18&gt;=RM$30,RG18&lt;&gt;"",RI18&gt;=RM$34,RI18&lt;&gt;""),AND(RJ18&gt;=RM$30,RJ18&lt;&gt;"",RL18&gt;=RM$34,RL18&lt;&gt;""),AND(SH18&gt;=SU$30,SH18&lt;&gt;"",SJ18&gt;=SU$34,SJ18&lt;&gt;""),AND(SK18&gt;=SU$30,SK18&lt;&gt;"",SM18&gt;=SU$34,SM18&lt;&gt;""),AND(SO18&gt;=SU$30,SO18&lt;&gt;"",SQ18&gt;=SU$34,SQ18&lt;&gt;""),AND(SR18&gt;=SU$30,SR18&lt;&gt;"",ST18&gt;=SU$34,ST18&lt;&gt;"")),"Excellence",IF(K18="P","Worlds Team",IF(H18="P","National Team","")))))</f>
        <v/>
      </c>
      <c r="K18" s="3" t="str">
        <f>IF(OR(AND(AO18&gt;=AY$29,AO18&lt;&gt;"",AQ18&gt;=AY$33,AQ18&lt;&gt;"",AN18=""),AND(AR18&gt;=AY$29,AR18&lt;&gt;"",AT18&gt;=AY$33,AT18&lt;&gt;"",AN18=""),AND(AV18&gt;=AY$29,AV18&lt;&gt;"",AX18&gt;=AY$33,AX18&lt;&gt;"",AN18=""),AND(BP18&gt;=BZ$29,BP18&lt;&gt;"",BR18&gt;=BZ$33,BR18&lt;&gt;"",BO18=""),AND(BS18&gt;=BZ$29,BS18&lt;&gt;"",BU18&gt;=BZ$33,BU18&lt;&gt;"",BO18=""),AND(BW18&gt;=BZ$29,BW18&lt;&gt;"",BY18&gt;=BZ$33,BY18&lt;&gt;"",BO18=""),AND(CQ18&gt;=DA$29,CQ18&lt;&gt;"",CS18&gt;=DA$33,CS18&lt;&gt;"",CP18=""),AND(CT18&gt;=DA$29,CT18&lt;&gt;"",CV18&gt;=DA$33,CV18&lt;&gt;"",CP18=""),AND(CX18&gt;=DA$29,CX18&lt;&gt;"",CZ18&gt;=DA$33,CZ18&lt;&gt;"",CP18=""),AND(DX18&gt;=EK$29,DX18&lt;&gt;"",DZ18&gt;=EK$33,DZ18&lt;&gt;""),AND(EA18&gt;=EK$29,EA18&lt;&gt;"",EC18&gt;=EK$33,EC18&lt;&gt;""),AND(EE18&gt;=EK$29,EE18&lt;&gt;"",EG18&gt;=EK$33,EG18&lt;&gt;""),AND(EH18&gt;=EK$29,EH18&lt;&gt;"",EJ18&gt;=EK$33,EJ18&lt;&gt;""),AND(FF18&gt;=FS$29,FF18&lt;&gt;"",FH18&gt;=FS$33,FH18&lt;&gt;""),AND(FI18&gt;=FS$29,FI18&lt;&gt;"",FK18&gt;=FS$33,FK18&lt;&gt;""),AND(FM18&gt;=FS$29,FM18&lt;&gt;"",FO18&gt;=FS$33,FO18&lt;&gt;""),AND(FP18&gt;=FS$29,FP18&lt;&gt;"",FR18&gt;=FS$33,FR18&lt;&gt;""),AND(GN18&gt;=HA$29,GN18&lt;&gt;"",GP18&gt;=HA$33,GP18&lt;&gt;""),AND(GQ18&gt;=HA$29,GQ18&lt;&gt;"",GS18&gt;=HA$33,GS18&lt;&gt;""),AND(GU18&gt;=HA$29,GU18&lt;&gt;"",GW18&gt;=HA$33,GW18&lt;&gt;""),AND(GX18&gt;=HA$29,GX18&lt;&gt;"",GZ18&gt;=HA$33,GZ18&lt;&gt;""),AND(HV18&gt;=II$29,HV18&lt;&gt;"",HX18&gt;=II$33,HX18&lt;&gt;""),AND(HY18&gt;=II$29,HY18&lt;&gt;"",IA18&gt;=II$33,IA18&lt;&gt;""),AND(IC18&gt;=II$29,IC18&lt;&gt;"",IE18&gt;=II$33,IE18&lt;&gt;""),AND(IF18&gt;=II$29,IF18&lt;&gt;"",IH18&gt;=II$33,IH18&lt;&gt;""),AND(JD18&gt;=JQ$29,JD18&lt;&gt;"",JF18&gt;=JQ$33,JF18&lt;&gt;""),AND(JG18&gt;=JQ$29,JG18&lt;&gt;"",JI18&gt;=JQ$33,JI18&lt;&gt;""),AND(JK18&gt;=JQ$29,JK18&lt;&gt;"",JM18&gt;=JQ$33,JM18&lt;&gt;""),AND(JN18&gt;=JQ$29,JN18&lt;&gt;"",JP18&gt;=JQ$33,JP18&lt;&gt;""),AND(KL18&gt;=KY$29,KL18&lt;&gt;"",KN18&gt;=KY$33,KN18&lt;&gt;""),AND(KO18&gt;=KY$29,KO18&lt;&gt;"",KQ18&gt;=KY$33,KQ18&lt;&gt;""),AND(KS18&gt;=KY$29,KS18&lt;&gt;"",KU18&gt;=KY$33,KU18&lt;&gt;""),AND(KV18&gt;=KY$29,KV18&lt;&gt;"",KX18&gt;=KY$33,KX18&lt;&gt;""),AND(LT18&gt;=MG$29,LT18&lt;&gt;"",LV18&gt;=MG$33,LV18&lt;&gt;""),AND(LW18&gt;=MG$29,LW18&lt;&gt;"",LY18&gt;=MG$33,LY18&lt;&gt;""),AND(MA18&gt;=MG$29,MA18&lt;&gt;"",MC18&gt;=MG$33,MC18&lt;&gt;""),AND(MD18&gt;=MG$29,MD18&lt;&gt;"",MF18&gt;=MG$33,MF18&lt;&gt;""),AND(NB18&gt;=NO$29,NB18&lt;&gt;"",ND18&gt;=NO$33,ND18&lt;&gt;""),AND(NE18&gt;=NO$29,NE18&lt;&gt;"",NG18&gt;=NO$33,NG18&lt;&gt;""),AND(NI18&gt;=NO$29,NI18&lt;&gt;"",NK18&gt;=NO$33,NK18&lt;&gt;""),AND(NL18&gt;=NO$29,NL18&lt;&gt;"",NN18&gt;=NO$33,NN18&lt;&gt;""),AND(OJ18&gt;=OW$29,OJ18&lt;&gt;"",OL18&gt;=OW$33,OL18&lt;&gt;""),AND(OM18&gt;=OW$29,OM18&lt;&gt;"",OO18&gt;=OW$33,OO18&lt;&gt;""),AND(OQ18&gt;=OW$29,OQ18&lt;&gt;"",OS18&gt;=OW$33,OS18&lt;&gt;""),AND(OT18&gt;=OW$29,OT18&lt;&gt;"",OV18&gt;=OW$33,OV18&lt;&gt;""),AND(PR18&gt;=QE$29,PR18&lt;&gt;"",PT18&gt;=QE$33,PT18&lt;&gt;""),AND(PU18&gt;=QE$29,PU18&lt;&gt;"",PW18&gt;=QE$33,PW18&lt;&gt;""),AND(PY18&gt;=QE$29,PY18&lt;&gt;"",QA18&gt;=QE$33,QA18&lt;&gt;""),AND(QB18&gt;=QE$29,QB18&lt;&gt;"",QD18&gt;=QE$33,QD18&lt;&gt;""),AND(QZ18&gt;=RM$29,QZ18&lt;&gt;"",RB18&gt;=RM$33,RB18&lt;&gt;""),AND(RC18&gt;=RM$29,RC18&lt;&gt;"",RE18&gt;=RM$33,RE18&lt;&gt;""),AND(RG18&gt;=RM$29,RG18&lt;&gt;"",RI18&gt;=RM$33,RI18&lt;&gt;""),AND(RJ18&gt;=RM$29,RJ18&lt;&gt;"",RL18&gt;=RM$33,RL18&lt;&gt;""),AND(SH18&gt;=SU$29,SH18&lt;&gt;"",SJ18&gt;=SU$33,SJ18&lt;&gt;""),AND(SK18&gt;=SU$29,SK18&lt;&gt;"",SM18&gt;=SU$33,SM18&lt;&gt;""),AND(SO18&gt;=SU$29,SO18&lt;&gt;"",SQ18&gt;=SU$33,SQ18&lt;&gt;""),AND(SR18&gt;=SU$29,SR18&lt;&gt;"",ST18&gt;=SU$33,ST18&lt;&gt;"")),"P","")</f>
        <v/>
      </c>
      <c r="L18" s="8">
        <f>IF(COUNT(AQ18,AT18,BR18,BU18,CS18,CV18)&gt;0,LARGE((AQ18,AT18,BR18,BU18,CS18,CV18),1),0)</f>
        <v>52.32</v>
      </c>
      <c r="M18" s="8" t="str">
        <f>IF(L18="","",IF(OR(L18=CS18,L18=CV18),$CA$1,IF(OR(L18=BR18,L18=BU18),$AZ$1,IF(OR(L18=AQ18,L18=AT18),$Y$1,""))))</f>
        <v>2025 3rd Domestic Trial</v>
      </c>
      <c r="N18" s="8">
        <f>IF(COUNT(AQ18,AT18,BR18,BU18,CS18,CV18)&gt;1,LARGE((AQ18,AT18,BR18,BU18,CS18,CV18),2),0)</f>
        <v>47.24</v>
      </c>
      <c r="O18" s="8" t="str">
        <f>IF(N18="","",IF(OR(N18=CS18,N18=CV18),$CA$1,IF(OR(N18=BR18,N18=BU18),$AZ$1,IF(OR(N18=AQ18,N18=AT18),$Y$1,""))))</f>
        <v>2025 3rd Domestic Trial</v>
      </c>
      <c r="P18" s="8">
        <f>IF(COUNT(AQ18,AT18,BR18,BU18,CS18,CV18)&gt;2,MAX(AX18,BY18,CZ18,LARGE((AQ18,AT18,BR18,BU18,CS18,CV18),3)),IF(MAX(AX18,BY18,CZ18)&gt;0,MAX(AX18,BY18,CZ18),0))</f>
        <v>51.84</v>
      </c>
      <c r="Q18" s="8" t="str">
        <f>IF(P18="","",IF(P18=CZ18,$CA$1,IF(P18=BY18,$AZ$1,IF(P18=AX18,$Y$1,IF(OR(P18=CS18,P18=CV18,P18=CZ18),$CA$1,IF(OR(P18=BR18,P18=BU18,P18=BY18),$AZ$1,IF(OR(P18=AQ18,P18=AT18,P18=AX18),$Y$1,"")))))))</f>
        <v>2025 Nationals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12.5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2025 Nationals</v>
      </c>
      <c r="T18" s="8">
        <f>IF(MAX(IF(AO18&gt;=$AY$28,AP18,0),IF(AR18&gt;=$AY$28,AS18,0),IF(AV18&gt;=$AY$28,AW18,0),IF(BP18&gt;=$BZ$28,BQ18,0),IF(BS18&gt;=$BZ$28,BT18,0),IF(BW18&gt;=$BZ$28,BX18,0),IF(CQ18&gt;=$DA$28,CR18,0),IF(CT18&gt;=$DA$28,CU18,0),IF(CX18&gt;=$DA$28,CY18,0),IF(DX18&gt;=$EK$28,DY18,0),IF(EA18&gt;=$EK$28,EB18,0),IF(EE18&gt;=$EK$28,EF18,0),IF(EH18&gt;=$EK$28,EI18,0),IF(FF18&gt;=$FS$28,FG18,0),IF(FI18&gt;=$FS$28,FJ18,0),IF(FM18&gt;=$FS$28,FN18,0),IF(FP18&gt;=$FS$28,FQ18,0),IF(GN18&gt;=$HA$28,GO18,0),IF(GQ18&gt;=$HA$28,GR18,0),IF(GU18&gt;=$HA$28,GV18,0),IF(GX18&gt;=$HA$28,GY18,0),IF(HV18&gt;=$II$28,HW18,0),IF(HY18&gt;=$II$28,HZ18,0),IF(IC18&gt;=$II$28,ID18,0),IF(IF18&gt;=$II$28,IG18,0),IF(JD18&gt;=$JQ$28,JE18,0),IF(JG18&gt;=$JQ$28,JH18,0),IF(JK18&gt;=$JQ$28,JL18,0),IF(JN18&gt;=$JQ$28,JO18,0),IF(KL18&gt;=$KY$28,KM18,0),IF(KO18&gt;=$KY$28,KP18,0),IF(KS18&gt;=$KY$28,KT18,0),IF(KV18&gt;=$KY$28,KW18,0),IF(LT18&gt;=$MG$28,LU18,0),IF(LW18&gt;=$MG$28,LX18,0),IF(MA18&gt;=$MG$28,MB18,0),IF(MD18&gt;=$MG$28,ME18,0),IF(NB18&gt;=$NO$28,NC18,0),IF(NE18&gt;=$NO$28,NF18,0),IF(NI18&gt;=$NO$28,NJ18,0),IF(NL18&gt;=$NO$28,NM18,0),IF(OJ18&gt;=$OW$28,OK18,0),IF(OM18&gt;=$OW$28,ON18,0),IF(OQ18&gt;=$OW$28,OR18,0),IF(OT18&gt;=$OW$28,OU18,0),IF(PR18&gt;=$QE$28,PS18,0),IF(PU18&gt;=$QE$28,PV18,0),IF(PY18&gt;=$QE$28,PZ18,0),IF(QB18&gt;=$QE$28,QC18,0),IF(QZ18&gt;=$RM$28,RA18,0),IF(RC18&gt;=$RM$28,RD18,0),IF(RG18&gt;=$RM$28,RH18,0),IF(RJ18&gt;=$RM$28,RK18,0),IF(SH18&gt;=$SU$28,SI18,0),IF(SK18&gt;=$SU$28,SL18,0),IF(SO18&gt;=$SU$28,SP18,0),IF(SR18&gt;=$SU$28,SS18,0))&gt;0,MAX(IF(AO18&gt;=$AY$28,AP18,0),IF(AR18&gt;=$AY$28,AS18,0),IF(AV18&gt;=$AY$28,AW18,0),IF(BP18&gt;=$BZ$28,BQ18,0),IF(BS18&gt;=$BZ$28,BT18,0),IF(BW18&gt;=$BZ$28,BX18,0),IF(CQ18&gt;=$DA$28,CR18,0),IF(CT18&gt;=$DA$28,CU18,0),IF(CX18&gt;=$DA$28,CY18,0),IF(DX18&gt;=$EK$28,DY18,0),IF(EA18&gt;=$EK$28,EB18,0),IF(EE18&gt;=$EK$28,EF18,0),IF(EH18&gt;=$EK$28,EI18,0),IF(FF18&gt;=$FS$28,FG18,0),IF(FI18&gt;=$FS$28,FJ18,0),IF(FM18&gt;=$FS$28,FN18,0),IF(FP18&gt;=$FS$28,FQ18,0),IF(GN18&gt;=$HA$28,GO18,0),IF(GQ18&gt;=$HA$28,GR18,0),IF(GU18&gt;=$HA$28,GV18,0),IF(GX18&gt;=$HA$28,GY18,0),IF(HV18&gt;=$II$28,HW18,0),IF(HY18&gt;=$II$28,HZ18,0),IF(IC18&gt;=$II$28,ID18,0),IF(IF18&gt;=$II$28,IG18,0),IF(JD18&gt;=$JQ$28,JE18,0),IF(JG18&gt;=$JQ$28,JH18,0),IF(JK18&gt;=$JQ$28,JL18,0),IF(JN18&gt;=$JQ$28,JO18,0),IF(KL18&gt;=$KY$28,KM18,0),IF(KO18&gt;=$KY$28,KP18,0),IF(KS18&gt;=$KY$28,KT18,0),IF(KV18&gt;=$KY$28,KW18,0),IF(LT18&gt;=$MG$28,LU18,0),IF(LW18&gt;=$MG$28,LX18,0),IF(MA18&gt;=$MG$28,MB18,0),IF(MD18&gt;=$MG$28,ME18,0),IF(NB18&gt;=$NO$28,NC18,0),IF(NE18&gt;=$NO$28,NF18,0),IF(NI18&gt;=$NO$28,NJ18,0),IF(NL18&gt;=$NO$28,NM18,0),IF(OJ18&gt;=$OW$28,OK18,0),IF(OM18&gt;=$OW$28,ON18,0),IF(OQ18&gt;=$OW$28,OR18,0),IF(OT18&gt;=$OW$28,OU18,0),IF(PR18&gt;=$QE$28,PS18,0),IF(PU18&gt;=$QE$28,PV18,0),IF(PY18&gt;=$QE$28,PZ18,0),IF(QB18&gt;=$QE$28,QC18,0),IF(QZ18&gt;=$RM$28,RA18,0),IF(RC18&gt;=$RM$28,RD18,0),IF(RG18&gt;=$RM$28,RH18,0),IF(RJ18&gt;=$RM$28,RK18,0),IF(SH18&gt;=$SU$28,SI18,0),IF(SK18&gt;=$SU$28,SL18,0),IF(SO18&gt;=$SU$28,SP18,0),IF(SR18&gt;=$SU$28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P18="",0,P18)=SM18,$RN$1,IF(V18+IF(P18="",0,P18)=RE18,$QF$1,IF(V18+IF(P18="",0,P18)=PW18,$OX$1,IF(V18+IF(P18="",0,P18)=OO18,$NP$1,IF(V18+IF(P18="",0,P18)=NG18,$MH$1,IF(V18+IF(P18="",0,P18)=LY18,$KZ$1,IF(V18+IF(P18="",0,P18)=KQ18,$JR$1,IF(V18+IF(P18="",0,P18)=JI18,$IJ$1,IF(V18+IF(P18="",0,P18)=IA18,$HB$1,IF(V18+IF(P18="",0,P18)=GS18,$FT$1,IF(V18+IF(P18="",0,P18)=FK18,$EL$1,IF(V18+IF(P18="",0,P18)=EC18,$DD$1,IF(V18+IF(P18="",0,P18)=SJ18,$RN$1,IF(V18+IF(P18="",0,P18)=RB18,$QF$1,IF(V18+IF(P18="",0,P18)=PT18,$OX$1,IF(V18+IF(P18="",0,P18)=OL18,$NP$1,IF(V18+IF(P18="",0,P18)=ND18,$MH$1,IF(V18+IF(P18="",0,P18)=LV18,$KZ$1,IF(V18+IF(P18="",0,P18)=KN18,$JR$1,IF(V18+IF(P18="",0,P18)=JF18,$IJ$1,IF(V18+IF(P18="",0,P18)=HX18,$HB$1,IF(V18+IF(P18="",0,P18)=GP18,$FT$1,IF(V18+IF(P18="",0,P18)=FH18,$EL$1,IF(V18+IF(P18="",0,P18)=DZ18,$DD$1,IF(V18+IF(N18="",0,N18)=SM18,$RN$1,IF(V18+IF(N18="",0,N18)=RE18,$QF$1,IF(V18+IF(N18="",0,N18)=PW18,$OX$1,IF(V18+IF(N18="",0,N18)=OO18,$NP$1,IF(V18+IF(N18="",0,N18)=NG18,$MH$1,IF(V18+IF(N18="",0,N18)=LY18,$KZ$1,IF(V18+IF(N18="",0,N18)=KQ18,$JR$1,IF(V18+IF(N18="",0,N18)=JI18,$IJ$1,IF(V18+IF(N18="",0,N18)=IA18,$HB$1,IF(V18+IF(N18="",0,N18)=GS18,$FT$1,IF(V18+IF(N18="",0,N18)=FK18,$EL$1,IF(V18+IF(N18="",0,N18)=EC18,$DD$1,IF(V18+IF(N18="",0,N18)=SJ18,$RN$1,IF(V18+IF(N18="",0,N18)=RB18,$QF$1,IF(V18+IF(N18="",0,N18)=PT18,$OX$1,IF(V18+IF(N18="",0,N18)=OL18,$NP$1,IF(V18+IF(N18="",0,N18)=ND18,$MH$1,IF(V18+IF(N18="",0,N18)=LV18,$KZ$1,IF(V18+IF(N18="",0,N18)=KN18,$JR$1,IF(V18+IF(N18="",0,N18)=JF18,$IJ$1,IF(V18+IF(N18="",0,N18)=HX18,$HB$1,IF(V18+IF(N18="",0,N18)=GP18,$FT$1,IF(V18+IF(N18="",0,N18)=FH18,$EL$1,IF(V18+IF(N18="",0,N18)=DZ18,$DD$1))))))))))))))))))))))))))))))))))))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7"/>
      <c r="AO18" s="38" t="str">
        <f>IF(AA18&gt;0,AA18,"")</f>
        <v/>
      </c>
      <c r="AP18" s="38" t="str">
        <f>IF(AB18&gt;0,AB18,"")</f>
        <v/>
      </c>
      <c r="AQ18" s="40" t="str">
        <f>IF(SUM(Y18:AB18)-AC18&gt;0,SUM(Y18:AB18)-AC18,"")</f>
        <v/>
      </c>
      <c r="AR18" s="40" t="str">
        <f>IF(AF18&gt;0,AF18,"")</f>
        <v/>
      </c>
      <c r="AS18" s="40" t="str">
        <f>IF(AG18&gt;0,AG18,"")</f>
        <v/>
      </c>
      <c r="AT18" s="40" t="str">
        <f>IF(SUM(AD18:AG18)-AH18&gt;0,SUM(AD18:AG18)-AH18,"")</f>
        <v/>
      </c>
      <c r="AU18" s="40" t="str">
        <f>IF(AQ18="","",MAX(AQ18,AT18))</f>
        <v/>
      </c>
      <c r="AV18" s="40" t="str">
        <f>IF(AK18&gt;0,AK18,"")</f>
        <v/>
      </c>
      <c r="AW18" s="40" t="str">
        <f>IF(AL18&gt;0,AL18,"")</f>
        <v/>
      </c>
      <c r="AX18" s="40" t="str">
        <f>IF(SUM(AI18:AL18)-AM18&gt;0,SUM(AI18:AL18)-AM18,"")</f>
        <v/>
      </c>
      <c r="AY18" s="40" t="str">
        <f>IF(SUM(AU18,AX18)&gt;0,SUM(AU18,AX18),"")</f>
        <v/>
      </c>
      <c r="AZ18" s="26">
        <v>5</v>
      </c>
      <c r="BA18" s="26">
        <v>2.6</v>
      </c>
      <c r="BB18" s="26">
        <v>3.8</v>
      </c>
      <c r="BC18" s="26">
        <v>5.0999999999999996</v>
      </c>
      <c r="BD18" s="26">
        <v>0</v>
      </c>
      <c r="BE18" s="26">
        <v>5.2</v>
      </c>
      <c r="BF18" s="26">
        <v>2.8</v>
      </c>
      <c r="BG18" s="26">
        <v>3.8</v>
      </c>
      <c r="BH18" s="26">
        <v>5</v>
      </c>
      <c r="BI18" s="26">
        <v>0</v>
      </c>
      <c r="BJ18" s="26">
        <v>15.8</v>
      </c>
      <c r="BK18" s="26">
        <v>8.6999999999999993</v>
      </c>
      <c r="BL18" s="26">
        <v>12.5</v>
      </c>
      <c r="BM18" s="26">
        <v>14.84</v>
      </c>
      <c r="BN18" s="26">
        <v>0</v>
      </c>
      <c r="BO18" s="28"/>
      <c r="BP18" s="39">
        <f>IF(BB18&gt;0,BB18,"")</f>
        <v>3.8</v>
      </c>
      <c r="BQ18" s="39">
        <f>IF(BC18&gt;0,BC18,"")</f>
        <v>5.0999999999999996</v>
      </c>
      <c r="BR18" s="11">
        <f>IF(SUM(AZ18:BC18)-BD18&gt;0,SUM(AZ18:BC18)-BD18,"")</f>
        <v>16.5</v>
      </c>
      <c r="BS18" s="11">
        <f>IF(BG18&gt;0,BG18,"")</f>
        <v>3.8</v>
      </c>
      <c r="BT18" s="11">
        <f>IF(BH18&gt;0,BH18,"")</f>
        <v>5</v>
      </c>
      <c r="BU18" s="11">
        <f>IF(SUM(BE18:BH18)-BI18&gt;0,SUM(BE18:BH18)-BI18,"")</f>
        <v>16.8</v>
      </c>
      <c r="BV18" s="11">
        <f>IF(BR18="","",MAX(BR18,BU18))</f>
        <v>16.8</v>
      </c>
      <c r="BW18" s="11">
        <f>IF(BL18&gt;0,BL18,"")</f>
        <v>12.5</v>
      </c>
      <c r="BX18" s="11">
        <f>IF(BM18&gt;0,BM18,"")</f>
        <v>14.84</v>
      </c>
      <c r="BY18" s="11">
        <f>IF(SUM(BJ18:BM18)-BN18&gt;0,SUM(BJ18:BM18)-BN18,"")</f>
        <v>51.84</v>
      </c>
      <c r="BZ18" s="11">
        <f>IF(SUM(BV18,BY18)&gt;0,SUM(BV18,BY18),"")</f>
        <v>68.64</v>
      </c>
      <c r="CA18" s="22">
        <v>15.9</v>
      </c>
      <c r="CB18" s="22">
        <v>8.5</v>
      </c>
      <c r="CC18" s="22">
        <v>12</v>
      </c>
      <c r="CD18" s="22">
        <v>16.22</v>
      </c>
      <c r="CE18" s="22">
        <v>0.3</v>
      </c>
      <c r="CF18" s="22">
        <v>14.3</v>
      </c>
      <c r="CG18" s="22">
        <v>7.9</v>
      </c>
      <c r="CH18" s="22">
        <v>10.3</v>
      </c>
      <c r="CI18" s="22">
        <v>14.74</v>
      </c>
      <c r="CJ18" s="22">
        <v>0</v>
      </c>
      <c r="CK18" s="22">
        <v>9.6999999999999993</v>
      </c>
      <c r="CL18" s="22">
        <v>5.2</v>
      </c>
      <c r="CM18" s="22">
        <v>7.3</v>
      </c>
      <c r="CN18" s="22">
        <v>9.98</v>
      </c>
      <c r="CO18" s="22">
        <v>0</v>
      </c>
      <c r="CP18" s="27"/>
      <c r="CQ18" s="38">
        <f>IF(CC18&gt;0,CC18,"")</f>
        <v>12</v>
      </c>
      <c r="CR18" s="38">
        <f>IF(CD18&gt;0,CD18,"")</f>
        <v>16.22</v>
      </c>
      <c r="CS18" s="40">
        <f>IF(SUM(CA18:CD18)-CE18&gt;0,SUM(CA18:CD18)-CE18,"")</f>
        <v>52.32</v>
      </c>
      <c r="CT18" s="40">
        <f>IF(CH18&gt;0,CH18,"")</f>
        <v>10.3</v>
      </c>
      <c r="CU18" s="40">
        <f>IF(CI18&gt;0,CI18,"")</f>
        <v>14.74</v>
      </c>
      <c r="CV18" s="40">
        <f>IF(SUM(CF18:CI18)-CJ18&gt;0,SUM(CF18:CI18)-CJ18,"")</f>
        <v>47.24</v>
      </c>
      <c r="CW18" s="40">
        <f>IF(CS18="","",MAX(CS18,CV18))</f>
        <v>52.32</v>
      </c>
      <c r="CX18" s="40">
        <f>IF(CM18&gt;0,CM18,"")</f>
        <v>7.3</v>
      </c>
      <c r="CY18" s="40">
        <f>IF(CN18&gt;0,CN18,"")</f>
        <v>9.98</v>
      </c>
      <c r="CZ18" s="40">
        <f>IF(SUM(CK18:CN18)-CO18&gt;0,SUM(CK18:CN18)-CO18,"")</f>
        <v>32.18</v>
      </c>
      <c r="DA18" s="40">
        <f>IF(SUM(CW18,CZ18)&gt;0,SUM(CW18,CZ18),"")</f>
        <v>84.5</v>
      </c>
      <c r="DB18" s="50" t="str">
        <f>IF(MAX(DZ18,EC18,FH18,FK18,GP18,GS18,HX18,IA18,JF18,JI18,KN18,KQ18,LV18,LY18,ND18,NG18,OL18,OO18,PT18,PW18,RB18,RE18,SJ18,SM18)-MIN(IF(N18="",0,N18),IF(P18="",0,P18))&gt;0.001,MAX(DZ18,EC18,FH18,FK18,GP18,GS18,HX18,IA18,JF18,JI18,KN18,KQ18,LV18,LY18,ND18,NG18,OL18,OO18,PT18,PW18,RB18,RE18,SJ18,SM18)-MIN(IF(N18="",0,N18),IF(P18="",0,P18)),"")</f>
        <v/>
      </c>
      <c r="DC18" s="50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2">
        <f>IF($CP18="P",CA18,(CA18+AZ18)/2)</f>
        <v>10.45</v>
      </c>
      <c r="SW18" s="22">
        <f>IF($CP18="P",CB18,(CB18+BA18)/2)</f>
        <v>5.55</v>
      </c>
      <c r="SX18" s="22">
        <f>IF($CP18="P",CC18,(CC18+BB18)/2)</f>
        <v>7.9</v>
      </c>
      <c r="SY18" s="22">
        <f>IF($CP18="P",CD18,(CD18+BC18)/2)</f>
        <v>10.66</v>
      </c>
      <c r="SZ18" s="22">
        <f>IF($CP18="P",CE18,(CE18+BD18)/2)</f>
        <v>0.15</v>
      </c>
      <c r="TA18" s="22">
        <f>IF($CP18="P",CF18,(CF18+BE18)/2)</f>
        <v>9.75</v>
      </c>
      <c r="TB18" s="22">
        <f>IF($CP18="P",CG18,(CG18+BF18)/2)</f>
        <v>5.35</v>
      </c>
      <c r="TC18" s="22">
        <f>IF($CP18="P",CH18,(CH18+BG18)/2)</f>
        <v>7.0500000000000007</v>
      </c>
      <c r="TD18" s="22">
        <f>IF($CP18="P",CI18,(CI18+BH18)/2)</f>
        <v>9.870000000000001</v>
      </c>
      <c r="TE18" s="22">
        <f>IF($CP18="P",CJ18,(CJ18+BI18)/2)</f>
        <v>0</v>
      </c>
      <c r="TF18" s="22">
        <f>IF($CP18="P",CK18,(CK18+BJ18)/2)</f>
        <v>12.75</v>
      </c>
      <c r="TG18" s="22">
        <f>IF($CP18="P",CL18,(CL18+BK18)/2)</f>
        <v>6.9499999999999993</v>
      </c>
      <c r="TH18" s="22">
        <f>IF($CP18="P",CM18,(CM18+BL18)/2)</f>
        <v>9.9</v>
      </c>
      <c r="TI18" s="22">
        <f>IF($CP18="P",CN18,(CN18+BM18)/2)</f>
        <v>12.41</v>
      </c>
      <c r="TJ18" s="22">
        <f>IF($CP18="P",CO18,(CO18+BN18)/2)</f>
        <v>0</v>
      </c>
      <c r="TK18" s="27" t="s">
        <v>46</v>
      </c>
      <c r="TL18" s="40">
        <f>IF(SX18&gt;0,SX18,"")</f>
        <v>7.9</v>
      </c>
      <c r="TM18" s="40">
        <f>IF(SY18&gt;0,SY18,"")</f>
        <v>10.66</v>
      </c>
      <c r="TN18" s="40">
        <f>IF(SUM(SV18:SY18)-SZ18&gt;0,SUM(SV18:SY18)-SZ18,"")</f>
        <v>34.410000000000004</v>
      </c>
      <c r="TO18" s="40">
        <f>IF(TC18&gt;0,TC18,"")</f>
        <v>7.0500000000000007</v>
      </c>
      <c r="TP18" s="40">
        <f>IF(TD18&gt;0,TD18,"")</f>
        <v>9.870000000000001</v>
      </c>
      <c r="TQ18" s="40">
        <f>IF(SUM(TA18:TD18)-TE18&gt;0,SUM(TA18:TD18)-TE18,"")</f>
        <v>32.019999999999996</v>
      </c>
      <c r="TR18" s="40">
        <f>IF(MAX(TN18,TQ18)&gt;0,MAX(TN18,TQ18),"")</f>
        <v>34.410000000000004</v>
      </c>
      <c r="TS18" s="40">
        <f>IF(TH18&gt;0,TH18,"")</f>
        <v>9.9</v>
      </c>
      <c r="TT18" s="40">
        <f>IF(TI18&gt;0,TI18,"")</f>
        <v>12.41</v>
      </c>
      <c r="TU18" s="40">
        <f>IF(SUM(TF18:TI18)-TJ18&gt;0,SUM(TF18:TI18)-TJ18,"")</f>
        <v>42.010000000000005</v>
      </c>
      <c r="TV18" s="40">
        <f>IF(SUM(TR18,TU18)&gt;0,SUM(TR18,TU18),"")</f>
        <v>76.420000000000016</v>
      </c>
    </row>
    <row r="19" spans="1:542" x14ac:dyDescent="0.2">
      <c r="A19" s="4" t="str" cm="1">
        <f t="array" ref="A19">IF(AND(J19&lt;&gt;"",J19&lt;&gt;"No DD"),SUMPRODUCT((J$4:J$26&lt;&gt;"")*(J$4:J$26&lt;&gt;"No DD")*(F$4:F$26&gt;F19))+1,IF(J19="No DD",SUMPRODUCT((J$4:J$26="No DD")*(F$4:F$26&gt;F19))+1+SUMPRODUCT((J$4:J$26&lt;&gt;"")*(J$4:J$26&lt;&gt;"No DD")),""))</f>
        <v/>
      </c>
      <c r="B19" s="4" t="str" cm="1">
        <f t="array" ref="B19">IF(AND(J19&lt;&gt;"",J19&lt;&gt;"No DD",G19=""),SUMPRODUCT((J$4:J$26&lt;&gt;"")*(J$4:J$26&lt;&gt;"No DD")*(G$4:G$26="")*(F$4:F$26&gt;F19))+1,IF(J19="No DD",SUMPRODUCT((J$4:J$26="No DD")*(F$4:F$26&gt;F19)*(G$4:G$26=""))+1+SUMPRODUCT((J$4:J$26&lt;&gt;"")*(G$4:G$26="")*(J$4:J$26&lt;&gt;"No DD")),""))</f>
        <v/>
      </c>
      <c r="C19" s="5" t="s">
        <v>107</v>
      </c>
      <c r="D19" s="4" t="s">
        <v>3</v>
      </c>
      <c r="E19" s="4">
        <v>2006</v>
      </c>
      <c r="F19" s="9">
        <f>SUM(L19:V19)+SUM(L19:T19)*0.0000001+SUM(L19)*0.0000000000001</f>
        <v>157.23001572300487</v>
      </c>
      <c r="G19" s="64"/>
      <c r="H19" s="3" t="str">
        <f>IF(OR(AND(AO19&gt;=AY$28,AO19&lt;&gt;"",AQ19&gt;=AY$32,AQ19&lt;&gt;"",AN19=""),AND(AR19&gt;=AY$28,AR19&lt;&gt;"",AT19&gt;=AY$32,AT19&lt;&gt;"",AN19=""),AND(AV19&gt;=AY$28,AV19&lt;&gt;"",AX19&gt;=AY$32,AX19&lt;&gt;"",AN19=""),AND(BP19&gt;=BZ$28,BP19&lt;&gt;"",BR19&gt;=BZ$32,BR19&lt;&gt;"",BO19=""),AND(BS19&gt;=BZ$28,BS19&lt;&gt;"",BU19&gt;=BZ$32,BU19&lt;&gt;"",BO19=""),AND(BW19&gt;=BZ$28,BW19&lt;&gt;"",BY19&gt;=BZ$32,BY19&lt;&gt;"",BO19=""),AND(CQ19&gt;=DA$28,CQ19&lt;&gt;"",CS19&gt;=DA$32,CS19&lt;&gt;"",CP19=""),AND(CT19&gt;=DA$28,CT19&lt;&gt;"",CV19&gt;=DA$32,CV19&lt;&gt;"",CP19=""),AND(CX19&gt;=DA$28,CX19&lt;&gt;"",CZ19&gt;=DA$32,CZ19&lt;&gt;"",CP19=""),AND(DX19&gt;=EK$28,DX19&lt;&gt;"",DZ19&gt;=EK$32,DZ19&lt;&gt;""),AND(EA19&gt;=EK$28,EA19&lt;&gt;"",EC19&gt;=EK$32,EC19&lt;&gt;""),AND(EE19&gt;=EK$28,EE19&lt;&gt;"",EG19&gt;=EK$32,EG19&lt;&gt;""),AND(EH19&gt;=EK$28,EH19&lt;&gt;"",EJ19&gt;=EK$32,EJ19&lt;&gt;""),AND(FF19&gt;=FS$28,FF19&lt;&gt;"",FH19&gt;=FS$32,FH19&lt;&gt;""),AND(FI19&gt;=FS$28,FI19&lt;&gt;"",FK19&gt;=FS$32,FK19&lt;&gt;""),AND(FM19&gt;=FS$28,FM19&lt;&gt;"",FO19&gt;=FS$32,FO19&lt;&gt;""),AND(FP19&gt;=FS$28,FP19&lt;&gt;"",FR19&gt;=FS$32,FR19&lt;&gt;""),AND(GN19&gt;=HA$28,GN19&lt;&gt;"",GP19&gt;=HA$32,GP19&lt;&gt;""),AND(GQ19&gt;=HA$28,GQ19&lt;&gt;"",GS19&gt;=HA$32,GS19&lt;&gt;""),AND(GU19&gt;=HA$28,GU19&lt;&gt;"",GW19&gt;=HA$32,GW19&lt;&gt;""),AND(GX19&gt;=HA$28,GX19&lt;&gt;"",GZ19&gt;=HA$32,GZ19&lt;&gt;""),AND(HV19&gt;=II$28,HV19&lt;&gt;"",HX19&gt;=II$32,HX19&lt;&gt;""),AND(HY19&gt;=II$28,HY19&lt;&gt;"",IA19&gt;=II$32,IA19&lt;&gt;""),AND(IC19&gt;=II$28,IC19&lt;&gt;"",IE19&gt;=II$32,IE19&lt;&gt;""),AND(IF19&gt;=II$28,IF19&lt;&gt;"",IH19&gt;=II$32,IH19&lt;&gt;""),AND(JD19&gt;=JQ$28,JD19&lt;&gt;"",JF19&gt;=JQ$32,JF19&lt;&gt;""),AND(JG19&gt;=JQ$28,JG19&lt;&gt;"",JI19&gt;=JQ$32,JI19&lt;&gt;""),AND(JK19&gt;=JQ$28,JK19&lt;&gt;"",JM19&gt;=JQ$32,JM19&lt;&gt;""),AND(JN19&gt;=JQ$28,JN19&lt;&gt;"",JP19&gt;=JQ$32,JP19&lt;&gt;""),AND(KL19&gt;=KY$28,KL19&lt;&gt;"",KN19&gt;=KY$32,KN19&lt;&gt;""),AND(KO19&gt;=KY$28,KO19&lt;&gt;"",KQ19&gt;=KY$32,KQ19&lt;&gt;""),AND(KS19&gt;=KY$28,KS19&lt;&gt;"",KU19&gt;=KY$32,KU19&lt;&gt;""),AND(KV19&gt;=KY$28,KV19&lt;&gt;"",KX19&gt;=KY$32,KX19&lt;&gt;""),AND(LT19&gt;=MG$28,LT19&lt;&gt;"",LV19&gt;=MG$32,LV19&lt;&gt;""),AND(LW19&gt;=MG$28,LW19&lt;&gt;"",LY19&gt;=MG$32,LY19&lt;&gt;""),AND(MA19&gt;=MG$28,MA19&lt;&gt;"",MC19&gt;=MG$32,MC19&lt;&gt;""),AND(MD19&gt;=MG$28,MD19&lt;&gt;"",MF19&gt;=MG$32,MF19&lt;&gt;""),AND(NB19&gt;=NO$28,NB19&lt;&gt;"",ND19&gt;=NO$32,ND19&lt;&gt;""),AND(NE19&gt;=NO$28,NE19&lt;&gt;"",NG19&gt;=NO$32,NG19&lt;&gt;""),AND(NI19&gt;=NO$28,NI19&lt;&gt;"",NK19&gt;=NO$32,NK19&lt;&gt;""),AND(NL19&gt;=NO$28,NL19&lt;&gt;"",NN19&gt;=NO$32,NN19&lt;&gt;""),AND(OJ19&gt;=OW$28,OJ19&lt;&gt;"",OL19&gt;=OW$32,OL19&lt;&gt;""),AND(OM19&gt;=OW$28,OM19&lt;&gt;"",OO19&gt;=OW$32,OO19&lt;&gt;""),AND(OQ19&gt;=OW$28,OQ19&lt;&gt;"",OS19&gt;=OW$32,OS19&lt;&gt;""),AND(OT19&gt;=OW$28,OT19&lt;&gt;"",OV19&gt;=OW$32,OV19&lt;&gt;""),AND(PR19&gt;=QE$28,PR19&lt;&gt;"",PT19&gt;=QE$32,PT19&lt;&gt;""),AND(PU19&gt;=QE$28,PU19&lt;&gt;"",PW19&gt;=QE$32,PW19&lt;&gt;""),AND(PY19&gt;=QE$28,PY19&lt;&gt;"",QA19&gt;=QE$32,QA19&lt;&gt;""),AND(QB19&gt;=QE$28,QB19&lt;&gt;"",QD19&gt;=QE$32,QD19&lt;&gt;""),AND(QZ19&gt;=RM$28,QZ19&lt;&gt;"",RB19&gt;=RM$32,RB19&lt;&gt;""),AND(RC19&gt;=RM$28,RC19&lt;&gt;"",RE19&gt;=RM$32,RE19&lt;&gt;""),AND(RG19&gt;=RM$28,RG19&lt;&gt;"",RI19&gt;=RM$32,RI19&lt;&gt;""),AND(RJ19&gt;=RM$28,RJ19&lt;&gt;"",RL19&gt;=RM$32,RL19&lt;&gt;""),AND(SH19&gt;=SU$28,SH19&lt;&gt;"",SJ19&gt;=SU$32,SJ19&lt;&gt;""),AND(SK19&gt;=SU$28,SK19&lt;&gt;"",SM19&gt;=SU$32,SM19&lt;&gt;""),AND(SO19&gt;=SU$28,SO19&lt;&gt;"",SQ19&gt;=SU$32,SQ19&lt;&gt;""),AND(SR19&gt;=SU$28,SR19&lt;&gt;"",ST19&gt;=SU$32,ST19&lt;&gt;"")),"P","")</f>
        <v/>
      </c>
      <c r="I19" s="3" t="str">
        <f>IF(OR(AND(AQ19&gt;=AY$32,AQ19&lt;&gt;"",AN19=""),AND(AT19&gt;=AY$32,AT19&lt;&gt;"",AN19=""),AND(AX19&gt;=AY$32,AX19&lt;&gt;"",AN19=""),AND(BR19&gt;=BZ$32,BR19&lt;&gt;"",BO19=""),AND(BU19&gt;=BZ$32,BU19&lt;&gt;"",BO19=""),AND(BY19&gt;=BZ$32,BY19&lt;&gt;"",BO19=""),AND(CS19&gt;=DA$32,CS19&lt;&gt;"",CP19=""),AND(CV19&gt;=DA$32,CV19&lt;&gt;"",CP19=""),AND(CZ19&gt;=DA$32,CZ19&lt;&gt;"",CP19=""),AND(DZ19&gt;=EK$32,DZ19&lt;&gt;""),AND(EC19&gt;=EK$32,EC19&lt;&gt;""),AND(EG19&gt;=EK$32,EG19&lt;&gt;""),AND(EJ19&gt;=EK$32,EJ19&lt;&gt;""),AND(FH19&gt;=FS$32,FH19&lt;&gt;""),AND(FK19&gt;=FS$32,FK19&lt;&gt;""),AND(FO19&gt;=FS$32,FO19&lt;&gt;""),AND(FR19&gt;=FS$32,FR19&lt;&gt;""),AND(GP19&gt;=HA$32,GP19&lt;&gt;""),AND(GS19&gt;=HA$32,GS19&lt;&gt;""),AND(GW19&gt;=HA$32,GW19&lt;&gt;""),AND(GZ19&gt;=HA$32,GZ19&lt;&gt;""),AND(HX19&gt;=II$32,HX19&lt;&gt;""),AND(IA19&gt;=II$32,IA19&lt;&gt;""),AND(IE19&gt;=II$32,IE19&lt;&gt;""),AND(IH19&gt;=II$32,IH19&lt;&gt;""),AND(JF19&gt;=JQ$32,JF19&lt;&gt;""),AND(JI19&gt;=JQ$32,JI19&lt;&gt;""),AND(JM19&gt;=JQ$32,JM19&lt;&gt;""),AND(JP19&gt;=JQ$32,JP19&lt;&gt;""),AND(KN19&gt;=KY$32,KN19&lt;&gt;""),AND(KQ19&gt;=KY$32,KQ19&lt;&gt;""),AND(KU19&gt;=KY$32,KU19&lt;&gt;""),AND(KX19&gt;=KY$32,KX19&lt;&gt;""),AND(LV19&gt;=MG$32,LV19&lt;&gt;""),AND(LY19&gt;=MG$32,LY19&lt;&gt;""),AND(MC19&gt;=MG$32,MC19&lt;&gt;""),AND(MF19&gt;=MG$32,MF19&lt;&gt;""),AND(ND19&gt;=NO$32,ND19&lt;&gt;""),AND(NG19&gt;=NO$32,NG19&lt;&gt;""),AND(NK19&gt;=NO$32,NK19&lt;&gt;""),AND(NN19&gt;=NO$32,NN19&lt;&gt;""),AND(OL19&gt;=OW$32,OL19&lt;&gt;""),AND(OO19&gt;=OW$32,OO19&lt;&gt;""),AND(OS19&gt;=OW$32,OS19&lt;&gt;""),AND(OV19&gt;=OW$32,OV19&lt;&gt;""),AND(PT19&gt;=QE$32,PT19&lt;&gt;""),AND(PW19&gt;=QE$32,PW19&lt;&gt;""),AND(QA19&gt;=QE$32,QA19&lt;&gt;""),AND(QD19&gt;=QE$32,QD19&lt;&gt;""),AND(RB19&gt;=RM$32,RB19&lt;&gt;""),AND(RE19&gt;=RM$32,RE19&lt;&gt;""),AND(RI19&gt;=RM$32,RI19&lt;&gt;""),AND(RL19&gt;=RM$32,RL19&lt;&gt;""),AND(SJ19&gt;=SU$32,SJ19&lt;&gt;""),AND(SM19&gt;=SU$32,SM19&lt;&gt;""),AND(SQ19&gt;=SU$32,SQ19&lt;&gt;""),AND(ST19&gt;=SU$32,ST19&lt;&gt;"")),"P","")</f>
        <v/>
      </c>
      <c r="J19" s="36" t="str">
        <f>IF(AND(I19="P",H19=""),"No DD",IF(OR(AND(AO19&gt;=AY$31,AO19&lt;&gt;"",AQ19&gt;=AY$35,AQ19&lt;&gt;"",AN19=""),AND(AR19&gt;=AY$31,AR19&lt;&gt;"",AT19&gt;=AY$35,AT19&lt;&gt;"",AN19=""),AND(AV19&gt;=AY$31,AV19&lt;&gt;"",AX19&gt;=AY$35,AX19&lt;&gt;"",AN19=""),AND(BP19&gt;=BZ$31,BP19&lt;&gt;"",BR19&gt;=BZ$35,BR19&lt;&gt;"",BO19=""),AND(BS19&gt;=BZ$31,BS19&lt;&gt;"",BU19&gt;=BZ$35,BU19&lt;&gt;"",BO19=""),AND(BW19&gt;=BZ$31,BW19&lt;&gt;"",BY19&gt;=BZ$35,BY19&lt;&gt;"",BO19=""),AND(CQ19&gt;=DA$31,CQ19&lt;&gt;"",CS19&gt;=DA$35,CS19&lt;&gt;"",CP19=""),AND(CT19&gt;=DA$31,CT19&lt;&gt;"",CV19&gt;=DA$35,CV19&lt;&gt;"",CP19=""),AND(CX19&gt;=DA$31,CX19&lt;&gt;"",CZ19&gt;=DA$35,CZ19&lt;&gt;"",CP19=""),AND(DX19&gt;=EK$31,DX19&lt;&gt;"",DZ19&gt;=EK$35,DZ19&lt;&gt;""),AND(EA19&gt;=EK$31,EA19&lt;&gt;"",EC19&gt;=EK$35,EC19&lt;&gt;""),AND(EE19&gt;=EK$31,EE19&lt;&gt;"",EG19&gt;=EK$35,EG19&lt;&gt;""),AND(EH19&gt;=EK$31,EH19&lt;&gt;"",EJ19&gt;=EK$35,EJ19&lt;&gt;""),AND(FF19&gt;=FS$31,FF19&lt;&gt;"",FH19&gt;=FS$35,FH19&lt;&gt;""),AND(FI19&gt;=FS$31,FI19&lt;&gt;"",FK19&gt;=FS$35,FK19&lt;&gt;""),AND(FM19&gt;=FS$31,FM19&lt;&gt;"",FO19&gt;=FS$35,FO19&lt;&gt;""),AND(FP19&gt;=FS$31,FP19&lt;&gt;"",FR19&gt;=FS$35,FR19&lt;&gt;""),AND(GN19&gt;=HA$31,GN19&lt;&gt;"",GP19&gt;=HA$35,GP19&lt;&gt;""),AND(GQ19&gt;=HA$31,GQ19&lt;&gt;"",GS19&gt;=HA$35,GS19&lt;&gt;""),AND(GU19&gt;=HA$31,GU19&lt;&gt;"",GW19&gt;=HA$35,GW19&lt;&gt;""),AND(GX19&gt;=HA$31,GX19&lt;&gt;"",GZ19&gt;=HA$35,GZ19&lt;&gt;""),AND(HV19&gt;=II$31,HV19&lt;&gt;"",HX19&gt;=II$35,HX19&lt;&gt;""),AND(HY19&gt;=II$31,HY19&lt;&gt;"",IA19&gt;=II$35,IA19&lt;&gt;""),AND(IC19&gt;=II$31,IC19&lt;&gt;"",IE19&gt;=II$35,IE19&lt;&gt;""),AND(IF19&gt;=II$31,IF19&lt;&gt;"",IH19&gt;=II$35,IH19&lt;&gt;""),AND(JD19&gt;=JQ$31,JD19&lt;&gt;"",JF19&gt;=JQ$35,JF19&lt;&gt;""),AND(JG19&gt;=JQ$31,JG19&lt;&gt;"",JI19&gt;=JQ$35,JI19&lt;&gt;""),AND(JK19&gt;=JQ$31,JK19&lt;&gt;"",JM19&gt;=JQ$35,JM19&lt;&gt;""),AND(JN19&gt;=JQ$31,JN19&lt;&gt;"",JP19&gt;=JQ$35,JP19&lt;&gt;""),AND(KL19&gt;=KY$31,KL19&lt;&gt;"",KN19&gt;=KY$35,KN19&lt;&gt;""),AND(KO19&gt;=KY$31,KO19&lt;&gt;"",KQ19&gt;=KY$35,KQ19&lt;&gt;""),AND(KS19&gt;=KY$31,KS19&lt;&gt;"",KU19&gt;=KY$35,KU19&lt;&gt;""),AND(KV19&gt;=KY$31,KV19&lt;&gt;"",KX19&gt;=KY$35,KX19&lt;&gt;""),AND(LT19&gt;=MG$31,LT19&lt;&gt;"",LV19&gt;=MG$35,LV19&lt;&gt;""),AND(LW19&gt;=MG$31,LW19&lt;&gt;"",LY19&gt;=MG$35,LY19&lt;&gt;""),AND(MA19&gt;=MG$31,MA19&lt;&gt;"",MC19&gt;=MG$35,MC19&lt;&gt;""),AND(MD19&gt;=MG$31,MD19&lt;&gt;"",MF19&gt;=MG$35,MF19&lt;&gt;""),AND(NB19&gt;=NO$31,NB19&lt;&gt;"",ND19&gt;=NO$35,ND19&lt;&gt;""),AND(NE19&gt;=NO$31,NE19&lt;&gt;"",NG19&gt;=NO$35,NG19&lt;&gt;""),AND(NI19&gt;=NO$31,NI19&lt;&gt;"",NK19&gt;=NO$35,NK19&lt;&gt;""),AND(NL19&gt;=NO$31,NL19&lt;&gt;"",NN19&gt;=NO$35,NN19&lt;&gt;""),AND(OJ19&gt;=OW$31,OJ19&lt;&gt;"",OL19&gt;=OW$35,OL19&lt;&gt;""),AND(OM19&gt;=OW$31,OM19&lt;&gt;"",OO19&gt;=OW$35,OO19&lt;&gt;""),AND(OQ19&gt;=OW$31,OQ19&lt;&gt;"",OS19&gt;=OW$35,OS19&lt;&gt;""),AND(OT19&gt;=OW$31,OT19&lt;&gt;"",OV19&gt;=OW$35,OV19&lt;&gt;""),AND(PR19&gt;=QE$31,PR19&lt;&gt;"",PT19&gt;=QE$35,PT19&lt;&gt;""),AND(PU19&gt;=QE$31,PU19&lt;&gt;"",PW19&gt;=QE$35,PW19&lt;&gt;""),AND(PY19&gt;=QE$31,PY19&lt;&gt;"",QA19&gt;=QE$35,QA19&lt;&gt;""),AND(QB19&gt;=QE$31,QB19&lt;&gt;"",QD19&gt;=QE$35,QD19&lt;&gt;""),AND(QZ19&gt;=RM$31,QZ19&lt;&gt;"",RB19&gt;=RM$35,RB19&lt;&gt;""),AND(RC19&gt;=RM$31,RC19&lt;&gt;"",RE19&gt;=RM$35,RE19&lt;&gt;""),AND(RG19&gt;=RM$31,RG19&lt;&gt;"",RI19&gt;=RM$35,RI19&lt;&gt;""),AND(RJ19&gt;=RM$31,RJ19&lt;&gt;"",RL19&gt;=RM$35,RL19&lt;&gt;""),AND(SH19&gt;=SU$31,SH19&lt;&gt;"",SJ19&gt;=SU$35,SJ19&lt;&gt;""),AND(SK19&gt;=SU$31,SK19&lt;&gt;"",SM19&gt;=SU$35,SM19&lt;&gt;""),AND(SO19&gt;=SU$31,SO19&lt;&gt;"",SQ19&gt;=SU$35,SQ19&lt;&gt;""),AND(SR19&gt;=SU$31,SR19&lt;&gt;"",ST19&gt;=SU$35,ST19&lt;&gt;"")),"Merit",IF(OR(AND(AO19&gt;=AY$30,AO19&lt;&gt;"",AQ19&gt;=AY$34,AQ19&lt;&gt;"",AN19=""),AND(AR19&gt;=AY$30,AR19&lt;&gt;"",AT19&gt;=AY$34,AT19&lt;&gt;"",AN19=""),AND(AV19&gt;=AY$30,AV19&lt;&gt;"",AX19&gt;=AY$34,AX19&lt;&gt;"",AN19=""),AND(BP19&gt;=BZ$30,BP19&lt;&gt;"",BR19&gt;=BZ$34,BR19&lt;&gt;"",BO19=""),AND(BS19&gt;=BZ$30,BS19&lt;&gt;"",BU19&gt;=BZ$34,BU19&lt;&gt;"",BO19=""),AND(BW19&gt;=BZ$30,BW19&lt;&gt;"",BY19&gt;=BZ$34,BY19&lt;&gt;"",BO19=""),AND(CQ19&gt;=DA$30,CQ19&lt;&gt;"",CS19&gt;=DA$34,CS19&lt;&gt;"",CP19=""),AND(CT19&gt;=DA$30,CT19&lt;&gt;"",CV19&gt;=DA$34,CV19&lt;&gt;"",CP19=""),AND(CX19&gt;=DA$30,CX19&lt;&gt;"",CZ19&gt;=DA$34,CZ19&lt;&gt;"",CP19=""),AND(DX19&gt;=EK$30,DX19&lt;&gt;"",DZ19&gt;=EK$34,DZ19&lt;&gt;""),AND(EA19&gt;=EK$30,EA19&lt;&gt;"",EC19&gt;=EK$34,EC19&lt;&gt;""),AND(EE19&gt;=EK$30,EE19&lt;&gt;"",EG19&gt;=EK$34,EG19&lt;&gt;""),AND(EH19&gt;=EK$30,EH19&lt;&gt;"",EJ19&gt;=EK$34,EJ19&lt;&gt;""),AND(FF19&gt;=FS$30,FF19&lt;&gt;"",FH19&gt;=FS$34,FH19&lt;&gt;""),AND(FI19&gt;=FS$30,FI19&lt;&gt;"",FK19&gt;=FS$34,FK19&lt;&gt;""),AND(FM19&gt;=FS$30,FM19&lt;&gt;"",FO19&gt;=FS$34,FO19&lt;&gt;""),AND(FP19&gt;=FS$30,FP19&lt;&gt;"",FR19&gt;=FS$34,FR19&lt;&gt;""),AND(GN19&gt;=HA$30,GN19&lt;&gt;"",GP19&gt;=HA$34,GP19&lt;&gt;""),AND(GQ19&gt;=HA$30,GQ19&lt;&gt;"",GS19&gt;=HA$34,GS19&lt;&gt;""),AND(GU19&gt;=HA$30,GU19&lt;&gt;"",GW19&gt;=HA$34,GW19&lt;&gt;""),AND(GX19&gt;=HA$30,GX19&lt;&gt;"",GZ19&gt;=HA$34,GZ19&lt;&gt;""),AND(HV19&gt;=II$30,HV19&lt;&gt;"",HX19&gt;=II$34,HX19&lt;&gt;""),AND(HY19&gt;=II$30,HY19&lt;&gt;"",IA19&gt;=II$34,IA19&lt;&gt;""),AND(IC19&gt;=II$30,IC19&lt;&gt;"",IE19&gt;=II$34,IE19&lt;&gt;""),AND(IF19&gt;=II$30,IF19&lt;&gt;"",IH19&gt;=II$34,IH19&lt;&gt;""),AND(JD19&gt;=JQ$30,JD19&lt;&gt;"",JF19&gt;=JQ$34,JF19&lt;&gt;""),AND(JG19&gt;=JQ$30,JG19&lt;&gt;"",JI19&gt;=JQ$34,JI19&lt;&gt;""),AND(JK19&gt;=JQ$30,JK19&lt;&gt;"",JM19&gt;=JQ$34,JM19&lt;&gt;""),AND(JN19&gt;=JQ$30,JN19&lt;&gt;"",JP19&gt;=JQ$34,JP19&lt;&gt;""),AND(KL19&gt;=KY$30,KL19&lt;&gt;"",KN19&gt;=KY$34,KN19&lt;&gt;""),AND(KO19&gt;=KY$30,KO19&lt;&gt;"",KQ19&gt;=KY$34,KQ19&lt;&gt;""),AND(KS19&gt;=KY$30,KS19&lt;&gt;"",KU19&gt;=KY$34,KU19&lt;&gt;""),AND(KV19&gt;=KY$30,KV19&lt;&gt;"",KX19&gt;=KY$34,KX19&lt;&gt;""),AND(LT19&gt;=MG$30,LT19&lt;&gt;"",LV19&gt;=MG$34,LV19&lt;&gt;""),AND(LW19&gt;=MG$30,LW19&lt;&gt;"",LY19&gt;=MG$34,LY19&lt;&gt;""),AND(MA19&gt;=MG$30,MA19&lt;&gt;"",MC19&gt;=MG$34,MC19&lt;&gt;""),AND(MD19&gt;=MG$30,MD19&lt;&gt;"",MF19&gt;=MG$34,MF19&lt;&gt;""),AND(NB19&gt;=NO$30,NB19&lt;&gt;"",ND19&gt;=NO$34,ND19&lt;&gt;""),AND(NE19&gt;=NO$30,NE19&lt;&gt;"",NG19&gt;=NO$34,NG19&lt;&gt;""),AND(NI19&gt;=NO$30,NI19&lt;&gt;"",NK19&gt;=NO$34,NK19&lt;&gt;""),AND(NL19&gt;=NO$30,NL19&lt;&gt;"",NN19&gt;=NO$34,NN19&lt;&gt;""),AND(OJ19&gt;=OW$30,OJ19&lt;&gt;"",OL19&gt;=OW$34,OL19&lt;&gt;""),AND(OM19&gt;=OW$30,OM19&lt;&gt;"",OO19&gt;=OW$34,OO19&lt;&gt;""),AND(OQ19&gt;=OW$30,OQ19&lt;&gt;"",OS19&gt;=OW$34,OS19&lt;&gt;""),AND(OT19&gt;=OW$30,OT19&lt;&gt;"",OV19&gt;=OW$34,OV19&lt;&gt;""),AND(PR19&gt;=QE$30,PR19&lt;&gt;"",PT19&gt;=QE$34,PT19&lt;&gt;""),AND(PU19&gt;=QE$30,PU19&lt;&gt;"",PW19&gt;=QE$34,PW19&lt;&gt;""),AND(PY19&gt;=QE$30,PY19&lt;&gt;"",QA19&gt;=QE$34,QA19&lt;&gt;""),AND(QB19&gt;=QE$30,QB19&lt;&gt;"",QD19&gt;=QE$34,QD19&lt;&gt;""),AND(QZ19&gt;=RM$30,QZ19&lt;&gt;"",RB19&gt;=RM$34,RB19&lt;&gt;""),AND(RC19&gt;=RM$30,RC19&lt;&gt;"",RE19&gt;=RM$34,RE19&lt;&gt;""),AND(RG19&gt;=RM$30,RG19&lt;&gt;"",RI19&gt;=RM$34,RI19&lt;&gt;""),AND(RJ19&gt;=RM$30,RJ19&lt;&gt;"",RL19&gt;=RM$34,RL19&lt;&gt;""),AND(SH19&gt;=SU$30,SH19&lt;&gt;"",SJ19&gt;=SU$34,SJ19&lt;&gt;""),AND(SK19&gt;=SU$30,SK19&lt;&gt;"",SM19&gt;=SU$34,SM19&lt;&gt;""),AND(SO19&gt;=SU$30,SO19&lt;&gt;"",SQ19&gt;=SU$34,SQ19&lt;&gt;""),AND(SR19&gt;=SU$30,SR19&lt;&gt;"",ST19&gt;=SU$34,ST19&lt;&gt;"")),"Excellence",IF(K19="P","Worlds Team",IF(H19="P","National Team","")))))</f>
        <v/>
      </c>
      <c r="K19" s="3" t="str">
        <f>IF(OR(AND(AO19&gt;=AY$29,AO19&lt;&gt;"",AQ19&gt;=AY$33,AQ19&lt;&gt;"",AN19=""),AND(AR19&gt;=AY$29,AR19&lt;&gt;"",AT19&gt;=AY$33,AT19&lt;&gt;"",AN19=""),AND(AV19&gt;=AY$29,AV19&lt;&gt;"",AX19&gt;=AY$33,AX19&lt;&gt;"",AN19=""),AND(BP19&gt;=BZ$29,BP19&lt;&gt;"",BR19&gt;=BZ$33,BR19&lt;&gt;"",BO19=""),AND(BS19&gt;=BZ$29,BS19&lt;&gt;"",BU19&gt;=BZ$33,BU19&lt;&gt;"",BO19=""),AND(BW19&gt;=BZ$29,BW19&lt;&gt;"",BY19&gt;=BZ$33,BY19&lt;&gt;"",BO19=""),AND(CQ19&gt;=DA$29,CQ19&lt;&gt;"",CS19&gt;=DA$33,CS19&lt;&gt;"",CP19=""),AND(CT19&gt;=DA$29,CT19&lt;&gt;"",CV19&gt;=DA$33,CV19&lt;&gt;"",CP19=""),AND(CX19&gt;=DA$29,CX19&lt;&gt;"",CZ19&gt;=DA$33,CZ19&lt;&gt;"",CP19=""),AND(DX19&gt;=EK$29,DX19&lt;&gt;"",DZ19&gt;=EK$33,DZ19&lt;&gt;""),AND(EA19&gt;=EK$29,EA19&lt;&gt;"",EC19&gt;=EK$33,EC19&lt;&gt;""),AND(EE19&gt;=EK$29,EE19&lt;&gt;"",EG19&gt;=EK$33,EG19&lt;&gt;""),AND(EH19&gt;=EK$29,EH19&lt;&gt;"",EJ19&gt;=EK$33,EJ19&lt;&gt;""),AND(FF19&gt;=FS$29,FF19&lt;&gt;"",FH19&gt;=FS$33,FH19&lt;&gt;""),AND(FI19&gt;=FS$29,FI19&lt;&gt;"",FK19&gt;=FS$33,FK19&lt;&gt;""),AND(FM19&gt;=FS$29,FM19&lt;&gt;"",FO19&gt;=FS$33,FO19&lt;&gt;""),AND(FP19&gt;=FS$29,FP19&lt;&gt;"",FR19&gt;=FS$33,FR19&lt;&gt;""),AND(GN19&gt;=HA$29,GN19&lt;&gt;"",GP19&gt;=HA$33,GP19&lt;&gt;""),AND(GQ19&gt;=HA$29,GQ19&lt;&gt;"",GS19&gt;=HA$33,GS19&lt;&gt;""),AND(GU19&gt;=HA$29,GU19&lt;&gt;"",GW19&gt;=HA$33,GW19&lt;&gt;""),AND(GX19&gt;=HA$29,GX19&lt;&gt;"",GZ19&gt;=HA$33,GZ19&lt;&gt;""),AND(HV19&gt;=II$29,HV19&lt;&gt;"",HX19&gt;=II$33,HX19&lt;&gt;""),AND(HY19&gt;=II$29,HY19&lt;&gt;"",IA19&gt;=II$33,IA19&lt;&gt;""),AND(IC19&gt;=II$29,IC19&lt;&gt;"",IE19&gt;=II$33,IE19&lt;&gt;""),AND(IF19&gt;=II$29,IF19&lt;&gt;"",IH19&gt;=II$33,IH19&lt;&gt;""),AND(JD19&gt;=JQ$29,JD19&lt;&gt;"",JF19&gt;=JQ$33,JF19&lt;&gt;""),AND(JG19&gt;=JQ$29,JG19&lt;&gt;"",JI19&gt;=JQ$33,JI19&lt;&gt;""),AND(JK19&gt;=JQ$29,JK19&lt;&gt;"",JM19&gt;=JQ$33,JM19&lt;&gt;""),AND(JN19&gt;=JQ$29,JN19&lt;&gt;"",JP19&gt;=JQ$33,JP19&lt;&gt;""),AND(KL19&gt;=KY$29,KL19&lt;&gt;"",KN19&gt;=KY$33,KN19&lt;&gt;""),AND(KO19&gt;=KY$29,KO19&lt;&gt;"",KQ19&gt;=KY$33,KQ19&lt;&gt;""),AND(KS19&gt;=KY$29,KS19&lt;&gt;"",KU19&gt;=KY$33,KU19&lt;&gt;""),AND(KV19&gt;=KY$29,KV19&lt;&gt;"",KX19&gt;=KY$33,KX19&lt;&gt;""),AND(LT19&gt;=MG$29,LT19&lt;&gt;"",LV19&gt;=MG$33,LV19&lt;&gt;""),AND(LW19&gt;=MG$29,LW19&lt;&gt;"",LY19&gt;=MG$33,LY19&lt;&gt;""),AND(MA19&gt;=MG$29,MA19&lt;&gt;"",MC19&gt;=MG$33,MC19&lt;&gt;""),AND(MD19&gt;=MG$29,MD19&lt;&gt;"",MF19&gt;=MG$33,MF19&lt;&gt;""),AND(NB19&gt;=NO$29,NB19&lt;&gt;"",ND19&gt;=NO$33,ND19&lt;&gt;""),AND(NE19&gt;=NO$29,NE19&lt;&gt;"",NG19&gt;=NO$33,NG19&lt;&gt;""),AND(NI19&gt;=NO$29,NI19&lt;&gt;"",NK19&gt;=NO$33,NK19&lt;&gt;""),AND(NL19&gt;=NO$29,NL19&lt;&gt;"",NN19&gt;=NO$33,NN19&lt;&gt;""),AND(OJ19&gt;=OW$29,OJ19&lt;&gt;"",OL19&gt;=OW$33,OL19&lt;&gt;""),AND(OM19&gt;=OW$29,OM19&lt;&gt;"",OO19&gt;=OW$33,OO19&lt;&gt;""),AND(OQ19&gt;=OW$29,OQ19&lt;&gt;"",OS19&gt;=OW$33,OS19&lt;&gt;""),AND(OT19&gt;=OW$29,OT19&lt;&gt;"",OV19&gt;=OW$33,OV19&lt;&gt;""),AND(PR19&gt;=QE$29,PR19&lt;&gt;"",PT19&gt;=QE$33,PT19&lt;&gt;""),AND(PU19&gt;=QE$29,PU19&lt;&gt;"",PW19&gt;=QE$33,PW19&lt;&gt;""),AND(PY19&gt;=QE$29,PY19&lt;&gt;"",QA19&gt;=QE$33,QA19&lt;&gt;""),AND(QB19&gt;=QE$29,QB19&lt;&gt;"",QD19&gt;=QE$33,QD19&lt;&gt;""),AND(QZ19&gt;=RM$29,QZ19&lt;&gt;"",RB19&gt;=RM$33,RB19&lt;&gt;""),AND(RC19&gt;=RM$29,RC19&lt;&gt;"",RE19&gt;=RM$33,RE19&lt;&gt;""),AND(RG19&gt;=RM$29,RG19&lt;&gt;"",RI19&gt;=RM$33,RI19&lt;&gt;""),AND(RJ19&gt;=RM$29,RJ19&lt;&gt;"",RL19&gt;=RM$33,RL19&lt;&gt;""),AND(SH19&gt;=SU$29,SH19&lt;&gt;"",SJ19&gt;=SU$33,SJ19&lt;&gt;""),AND(SK19&gt;=SU$29,SK19&lt;&gt;"",SM19&gt;=SU$33,SM19&lt;&gt;""),AND(SO19&gt;=SU$29,SO19&lt;&gt;"",SQ19&gt;=SU$33,SQ19&lt;&gt;""),AND(SR19&gt;=SU$29,SR19&lt;&gt;"",ST19&gt;=SU$33,ST19&lt;&gt;"")),"P","")</f>
        <v/>
      </c>
      <c r="L19" s="8">
        <f>IF(COUNT(AQ19,AT19,BR19,BU19,CS19,CV19)&gt;0,LARGE((AQ19,AT19,BR19,BU19,CS19,CV19),1),0)</f>
        <v>48.949999999999996</v>
      </c>
      <c r="M19" s="8" t="str">
        <f>IF(L19="","",IF(OR(L19=CS19,L19=CV19),$CA$1,IF(OR(L19=BR19,L19=BU19),$AZ$1,IF(OR(L19=AQ19,L19=AT19),$Y$1,""))))</f>
        <v>2025 Elite Canada</v>
      </c>
      <c r="N19" s="8">
        <f>IF(COUNT(AQ19,AT19,BR19,BU19,CS19,CV19)&gt;1,LARGE((AQ19,AT19,BR19,BU19,CS19,CV19),2),0)</f>
        <v>45.269999999999996</v>
      </c>
      <c r="O19" s="8" t="str">
        <f>IF(N19="","",IF(OR(N19=CS19,N19=CV19),$CA$1,IF(OR(N19=BR19,N19=BU19),$AZ$1,IF(OR(N19=AQ19,N19=AT19),$Y$1,""))))</f>
        <v>2025 Nationals</v>
      </c>
      <c r="P19" s="8">
        <f>IF(COUNT(AQ19,AT19,BR19,BU19,CS19,CV19)&gt;2,MAX(AX19,BY19,CZ19,LARGE((AQ19,AT19,BR19,BU19,CS19,CV19),3)),IF(MAX(AX19,BY19,CZ19)&gt;0,MAX(AX19,BY19,CZ19),0))</f>
        <v>48.91</v>
      </c>
      <c r="Q19" s="8" t="str">
        <f>IF(P19="","",IF(P19=CZ19,$CA$1,IF(P19=BY19,$AZ$1,IF(P19=AX19,$Y$1,IF(OR(P19=CS19,P19=CV19,P19=CZ19),$CA$1,IF(OR(P19=BR19,P19=BU19,P19=BY19),$AZ$1,IF(OR(P19=AQ19,P19=AT19,P19=AX19),$Y$1,"")))))))</f>
        <v>2025 Elite Canada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14.1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2025 Nationals</v>
      </c>
      <c r="T19" s="8">
        <f>IF(MAX(IF(AO19&gt;=$AY$28,AP19,0),IF(AR19&gt;=$AY$28,AS19,0),IF(AV19&gt;=$AY$28,AW19,0),IF(BP19&gt;=$BZ$28,BQ19,0),IF(BS19&gt;=$BZ$28,BT19,0),IF(BW19&gt;=$BZ$28,BX19,0),IF(CQ19&gt;=$DA$28,CR19,0),IF(CT19&gt;=$DA$28,CU19,0),IF(CX19&gt;=$DA$28,CY19,0),IF(DX19&gt;=$EK$28,DY19,0),IF(EA19&gt;=$EK$28,EB19,0),IF(EE19&gt;=$EK$28,EF19,0),IF(EH19&gt;=$EK$28,EI19,0),IF(FF19&gt;=$FS$28,FG19,0),IF(FI19&gt;=$FS$28,FJ19,0),IF(FM19&gt;=$FS$28,FN19,0),IF(FP19&gt;=$FS$28,FQ19,0),IF(GN19&gt;=$HA$28,GO19,0),IF(GQ19&gt;=$HA$28,GR19,0),IF(GU19&gt;=$HA$28,GV19,0),IF(GX19&gt;=$HA$28,GY19,0),IF(HV19&gt;=$II$28,HW19,0),IF(HY19&gt;=$II$28,HZ19,0),IF(IC19&gt;=$II$28,ID19,0),IF(IF19&gt;=$II$28,IG19,0),IF(JD19&gt;=$JQ$28,JE19,0),IF(JG19&gt;=$JQ$28,JH19,0),IF(JK19&gt;=$JQ$28,JL19,0),IF(JN19&gt;=$JQ$28,JO19,0),IF(KL19&gt;=$KY$28,KM19,0),IF(KO19&gt;=$KY$28,KP19,0),IF(KS19&gt;=$KY$28,KT19,0),IF(KV19&gt;=$KY$28,KW19,0),IF(LT19&gt;=$MG$28,LU19,0),IF(LW19&gt;=$MG$28,LX19,0),IF(MA19&gt;=$MG$28,MB19,0),IF(MD19&gt;=$MG$28,ME19,0),IF(NB19&gt;=$NO$28,NC19,0),IF(NE19&gt;=$NO$28,NF19,0),IF(NI19&gt;=$NO$28,NJ19,0),IF(NL19&gt;=$NO$28,NM19,0),IF(OJ19&gt;=$OW$28,OK19,0),IF(OM19&gt;=$OW$28,ON19,0),IF(OQ19&gt;=$OW$28,OR19,0),IF(OT19&gt;=$OW$28,OU19,0),IF(PR19&gt;=$QE$28,PS19,0),IF(PU19&gt;=$QE$28,PV19,0),IF(PY19&gt;=$QE$28,PZ19,0),IF(QB19&gt;=$QE$28,QC19,0),IF(QZ19&gt;=$RM$28,RA19,0),IF(RC19&gt;=$RM$28,RD19,0),IF(RG19&gt;=$RM$28,RH19,0),IF(RJ19&gt;=$RM$28,RK19,0),IF(SH19&gt;=$SU$28,SI19,0),IF(SK19&gt;=$SU$28,SL19,0),IF(SO19&gt;=$SU$28,SP19,0),IF(SR19&gt;=$SU$28,SS19,0))&gt;0,MAX(IF(AO19&gt;=$AY$28,AP19,0),IF(AR19&gt;=$AY$28,AS19,0),IF(AV19&gt;=$AY$28,AW19,0),IF(BP19&gt;=$BZ$28,BQ19,0),IF(BS19&gt;=$BZ$28,BT19,0),IF(BW19&gt;=$BZ$28,BX19,0),IF(CQ19&gt;=$DA$28,CR19,0),IF(CT19&gt;=$DA$28,CU19,0),IF(CX19&gt;=$DA$28,CY19,0),IF(DX19&gt;=$EK$28,DY19,0),IF(EA19&gt;=$EK$28,EB19,0),IF(EE19&gt;=$EK$28,EF19,0),IF(EH19&gt;=$EK$28,EI19,0),IF(FF19&gt;=$FS$28,FG19,0),IF(FI19&gt;=$FS$28,FJ19,0),IF(FM19&gt;=$FS$28,FN19,0),IF(FP19&gt;=$FS$28,FQ19,0),IF(GN19&gt;=$HA$28,GO19,0),IF(GQ19&gt;=$HA$28,GR19,0),IF(GU19&gt;=$HA$28,GV19,0),IF(GX19&gt;=$HA$28,GY19,0),IF(HV19&gt;=$II$28,HW19,0),IF(HY19&gt;=$II$28,HZ19,0),IF(IC19&gt;=$II$28,ID19,0),IF(IF19&gt;=$II$28,IG19,0),IF(JD19&gt;=$JQ$28,JE19,0),IF(JG19&gt;=$JQ$28,JH19,0),IF(JK19&gt;=$JQ$28,JL19,0),IF(JN19&gt;=$JQ$28,JO19,0),IF(KL19&gt;=$KY$28,KM19,0),IF(KO19&gt;=$KY$28,KP19,0),IF(KS19&gt;=$KY$28,KT19,0),IF(KV19&gt;=$KY$28,KW19,0),IF(LT19&gt;=$MG$28,LU19,0),IF(LW19&gt;=$MG$28,LX19,0),IF(MA19&gt;=$MG$28,MB19,0),IF(MD19&gt;=$MG$28,ME19,0),IF(NB19&gt;=$NO$28,NC19,0),IF(NE19&gt;=$NO$28,NF19,0),IF(NI19&gt;=$NO$28,NJ19,0),IF(NL19&gt;=$NO$28,NM19,0),IF(OJ19&gt;=$OW$28,OK19,0),IF(OM19&gt;=$OW$28,ON19,0),IF(OQ19&gt;=$OW$28,OR19,0),IF(OT19&gt;=$OW$28,OU19,0),IF(PR19&gt;=$QE$28,PS19,0),IF(PU19&gt;=$QE$28,PV19,0),IF(PY19&gt;=$QE$28,PZ19,0),IF(QB19&gt;=$QE$28,QC19,0),IF(QZ19&gt;=$RM$28,RA19,0),IF(RC19&gt;=$RM$28,RD19,0),IF(RG19&gt;=$RM$28,RH19,0),IF(RJ19&gt;=$RM$28,RK19,0),IF(SH19&gt;=$SU$28,SI19,0),IF(SK19&gt;=$SU$28,SL19,0),IF(SO19&gt;=$SU$28,SP19,0),IF(SR19&gt;=$SU$28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P19="",0,P19)=SM19,$RN$1,IF(V19+IF(P19="",0,P19)=RE19,$QF$1,IF(V19+IF(P19="",0,P19)=PW19,$OX$1,IF(V19+IF(P19="",0,P19)=OO19,$NP$1,IF(V19+IF(P19="",0,P19)=NG19,$MH$1,IF(V19+IF(P19="",0,P19)=LY19,$KZ$1,IF(V19+IF(P19="",0,P19)=KQ19,$JR$1,IF(V19+IF(P19="",0,P19)=JI19,$IJ$1,IF(V19+IF(P19="",0,P19)=IA19,$HB$1,IF(V19+IF(P19="",0,P19)=GS19,$FT$1,IF(V19+IF(P19="",0,P19)=FK19,$EL$1,IF(V19+IF(P19="",0,P19)=EC19,$DD$1,IF(V19+IF(P19="",0,P19)=SJ19,$RN$1,IF(V19+IF(P19="",0,P19)=RB19,$QF$1,IF(V19+IF(P19="",0,P19)=PT19,$OX$1,IF(V19+IF(P19="",0,P19)=OL19,$NP$1,IF(V19+IF(P19="",0,P19)=ND19,$MH$1,IF(V19+IF(P19="",0,P19)=LV19,$KZ$1,IF(V19+IF(P19="",0,P19)=KN19,$JR$1,IF(V19+IF(P19="",0,P19)=JF19,$IJ$1,IF(V19+IF(P19="",0,P19)=HX19,$HB$1,IF(V19+IF(P19="",0,P19)=GP19,$FT$1,IF(V19+IF(P19="",0,P19)=FH19,$EL$1,IF(V19+IF(P19="",0,P19)=DZ19,$DD$1,IF(V19+IF(N19="",0,N19)=SM19,$RN$1,IF(V19+IF(N19="",0,N19)=RE19,$QF$1,IF(V19+IF(N19="",0,N19)=PW19,$OX$1,IF(V19+IF(N19="",0,N19)=OO19,$NP$1,IF(V19+IF(N19="",0,N19)=NG19,$MH$1,IF(V19+IF(N19="",0,N19)=LY19,$KZ$1,IF(V19+IF(N19="",0,N19)=KQ19,$JR$1,IF(V19+IF(N19="",0,N19)=JI19,$IJ$1,IF(V19+IF(N19="",0,N19)=IA19,$HB$1,IF(V19+IF(N19="",0,N19)=GS19,$FT$1,IF(V19+IF(N19="",0,N19)=FK19,$EL$1,IF(V19+IF(N19="",0,N19)=EC19,$DD$1,IF(V19+IF(N19="",0,N19)=SJ19,$RN$1,IF(V19+IF(N19="",0,N19)=RB19,$QF$1,IF(V19+IF(N19="",0,N19)=PT19,$OX$1,IF(V19+IF(N19="",0,N19)=OL19,$NP$1,IF(V19+IF(N19="",0,N19)=ND19,$MH$1,IF(V19+IF(N19="",0,N19)=LV19,$KZ$1,IF(V19+IF(N19="",0,N19)=KN19,$JR$1,IF(V19+IF(N19="",0,N19)=JF19,$IJ$1,IF(V19+IF(N19="",0,N19)=HX19,$HB$1,IF(V19+IF(N19="",0,N19)=GP19,$FT$1,IF(V19+IF(N19="",0,N19)=FH19,$EL$1,IF(V19+IF(N19="",0,N19)=DZ19,$DD$1))))))))))))))))))))))))))))))))))))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2">
        <v>11.6</v>
      </c>
      <c r="Z19" s="22">
        <v>9.1</v>
      </c>
      <c r="AA19" s="22">
        <v>14.1</v>
      </c>
      <c r="AB19" s="22">
        <v>14.15</v>
      </c>
      <c r="AC19" s="22">
        <v>0</v>
      </c>
      <c r="AD19" s="22">
        <v>1</v>
      </c>
      <c r="AE19" s="22">
        <v>0.8</v>
      </c>
      <c r="AF19" s="22">
        <v>2</v>
      </c>
      <c r="AG19" s="22">
        <v>1.6</v>
      </c>
      <c r="AH19" s="22">
        <v>0</v>
      </c>
      <c r="AI19" s="22">
        <v>12.4</v>
      </c>
      <c r="AJ19" s="22">
        <v>9.4</v>
      </c>
      <c r="AK19" s="22">
        <v>12.7</v>
      </c>
      <c r="AL19" s="22">
        <v>14.41</v>
      </c>
      <c r="AM19" s="22">
        <v>0</v>
      </c>
      <c r="AN19" s="27"/>
      <c r="AO19" s="38">
        <f>IF(AA19&gt;0,AA19,"")</f>
        <v>14.1</v>
      </c>
      <c r="AP19" s="38">
        <f>IF(AB19&gt;0,AB19,"")</f>
        <v>14.15</v>
      </c>
      <c r="AQ19" s="40">
        <f>IF(SUM(Y19:AB19)-AC19&gt;0,SUM(Y19:AB19)-AC19,"")</f>
        <v>48.949999999999996</v>
      </c>
      <c r="AR19" s="40">
        <f>IF(AF19&gt;0,AF19,"")</f>
        <v>2</v>
      </c>
      <c r="AS19" s="40">
        <f>IF(AG19&gt;0,AG19,"")</f>
        <v>1.6</v>
      </c>
      <c r="AT19" s="40">
        <f>IF(SUM(AD19:AG19)-AH19&gt;0,SUM(AD19:AG19)-AH19,"")</f>
        <v>5.4</v>
      </c>
      <c r="AU19" s="40">
        <f>IF(AQ19="","",MAX(AQ19,AT19))</f>
        <v>48.949999999999996</v>
      </c>
      <c r="AV19" s="40">
        <f>IF(AK19&gt;0,AK19,"")</f>
        <v>12.7</v>
      </c>
      <c r="AW19" s="40">
        <f>IF(AL19&gt;0,AL19,"")</f>
        <v>14.41</v>
      </c>
      <c r="AX19" s="40">
        <f>IF(SUM(AI19:AL19)-AM19&gt;0,SUM(AI19:AL19)-AM19,"")</f>
        <v>48.91</v>
      </c>
      <c r="AY19" s="40">
        <f>IF(SUM(AU19,AX19)&gt;0,SUM(AU19,AX19),"")</f>
        <v>97.859999999999985</v>
      </c>
      <c r="AZ19" s="26">
        <v>11.9</v>
      </c>
      <c r="BA19" s="26">
        <v>8.5</v>
      </c>
      <c r="BB19" s="26">
        <v>11.3</v>
      </c>
      <c r="BC19" s="26">
        <v>14.57</v>
      </c>
      <c r="BD19" s="26">
        <v>1</v>
      </c>
      <c r="BE19" s="26">
        <v>1.2</v>
      </c>
      <c r="BF19" s="26">
        <v>0.8</v>
      </c>
      <c r="BG19" s="26">
        <v>1.7</v>
      </c>
      <c r="BH19" s="26">
        <v>1.67</v>
      </c>
      <c r="BI19" s="26">
        <v>0</v>
      </c>
      <c r="BJ19" s="26">
        <v>11.8</v>
      </c>
      <c r="BK19" s="26">
        <v>8.3000000000000007</v>
      </c>
      <c r="BL19" s="26">
        <v>14.1</v>
      </c>
      <c r="BM19" s="26">
        <v>14.52</v>
      </c>
      <c r="BN19" s="26">
        <v>0</v>
      </c>
      <c r="BO19" s="28"/>
      <c r="BP19" s="39">
        <f>IF(BB19&gt;0,BB19,"")</f>
        <v>11.3</v>
      </c>
      <c r="BQ19" s="39">
        <f>IF(BC19&gt;0,BC19,"")</f>
        <v>14.57</v>
      </c>
      <c r="BR19" s="11">
        <f>IF(SUM(AZ19:BC19)-BD19&gt;0,SUM(AZ19:BC19)-BD19,"")</f>
        <v>45.269999999999996</v>
      </c>
      <c r="BS19" s="11">
        <f>IF(BG19&gt;0,BG19,"")</f>
        <v>1.7</v>
      </c>
      <c r="BT19" s="11">
        <f>IF(BH19&gt;0,BH19,"")</f>
        <v>1.67</v>
      </c>
      <c r="BU19" s="11">
        <f>IF(SUM(BE19:BH19)-BI19&gt;0,SUM(BE19:BH19)-BI19,"")</f>
        <v>5.37</v>
      </c>
      <c r="BV19" s="11">
        <f>IF(BR19="","",MAX(BR19,BU19))</f>
        <v>45.269999999999996</v>
      </c>
      <c r="BW19" s="11">
        <f>IF(BL19&gt;0,BL19,"")</f>
        <v>14.1</v>
      </c>
      <c r="BX19" s="11">
        <f>IF(BM19&gt;0,BM19,"")</f>
        <v>14.52</v>
      </c>
      <c r="BY19" s="11">
        <f>IF(SUM(BJ19:BM19)-BN19&gt;0,SUM(BJ19:BM19)-BN19,"")</f>
        <v>48.72</v>
      </c>
      <c r="BZ19" s="11">
        <f>IF(SUM(BV19,BY19)&gt;0,SUM(BV19,BY19),"")</f>
        <v>93.99</v>
      </c>
      <c r="CA19" s="22">
        <v>1.4</v>
      </c>
      <c r="CB19" s="22">
        <v>1</v>
      </c>
      <c r="CC19" s="22">
        <v>1.7</v>
      </c>
      <c r="CD19" s="22">
        <v>1.73</v>
      </c>
      <c r="CE19" s="22">
        <v>0.2</v>
      </c>
      <c r="CF19" s="22">
        <v>11.4</v>
      </c>
      <c r="CG19" s="22">
        <v>9.1</v>
      </c>
      <c r="CH19" s="22">
        <v>8.1999999999999993</v>
      </c>
      <c r="CI19" s="22">
        <v>15.08</v>
      </c>
      <c r="CJ19" s="22">
        <v>4.3</v>
      </c>
      <c r="CK19" s="22">
        <v>1.3</v>
      </c>
      <c r="CL19" s="22">
        <v>0.9</v>
      </c>
      <c r="CM19" s="22">
        <v>1.7</v>
      </c>
      <c r="CN19" s="22">
        <v>1.68</v>
      </c>
      <c r="CO19" s="22">
        <v>0.2</v>
      </c>
      <c r="CP19" s="27"/>
      <c r="CQ19" s="38">
        <f>IF(CC19&gt;0,CC19,"")</f>
        <v>1.7</v>
      </c>
      <c r="CR19" s="38">
        <f>IF(CD19&gt;0,CD19,"")</f>
        <v>1.73</v>
      </c>
      <c r="CS19" s="40">
        <f>IF(SUM(CA19:CD19)-CE19&gt;0,SUM(CA19:CD19)-CE19,"")</f>
        <v>5.63</v>
      </c>
      <c r="CT19" s="40">
        <f>IF(CH19&gt;0,CH19,"")</f>
        <v>8.1999999999999993</v>
      </c>
      <c r="CU19" s="40">
        <f>IF(CI19&gt;0,CI19,"")</f>
        <v>15.08</v>
      </c>
      <c r="CV19" s="40">
        <f>IF(SUM(CF19:CI19)-CJ19&gt;0,SUM(CF19:CI19)-CJ19,"")</f>
        <v>39.480000000000004</v>
      </c>
      <c r="CW19" s="40">
        <f>IF(CS19="","",MAX(CS19,CV19))</f>
        <v>39.480000000000004</v>
      </c>
      <c r="CX19" s="40">
        <f>IF(CM19&gt;0,CM19,"")</f>
        <v>1.7</v>
      </c>
      <c r="CY19" s="40">
        <f>IF(CN19&gt;0,CN19,"")</f>
        <v>1.68</v>
      </c>
      <c r="CZ19" s="40">
        <f>IF(SUM(CK19:CN19)-CO19&gt;0,SUM(CK19:CN19)-CO19,"")</f>
        <v>5.38</v>
      </c>
      <c r="DA19" s="40">
        <f>IF(SUM(CW19,CZ19)&gt;0,SUM(CW19,CZ19),"")</f>
        <v>44.860000000000007</v>
      </c>
      <c r="DB19" s="50" t="str">
        <f>IF(MAX(DZ19,EC19,FH19,FK19,GP19,GS19,HX19,IA19,JF19,JI19,KN19,KQ19,LV19,LY19,ND19,NG19,OL19,OO19,PT19,PW19,RB19,RE19,SJ19,SM19)-MIN(IF(N19="",0,N19),IF(P19="",0,P19))&gt;0.001,MAX(DZ19,EC19,FH19,FK19,GP19,GS19,HX19,IA19,JF19,JI19,KN19,KQ19,LV19,LY19,ND19,NG19,OL19,OO19,PT19,PW19,RB19,RE19,SJ19,SM19)-MIN(IF(N19="",0,N19),IF(P19="",0,P19)),"")</f>
        <v/>
      </c>
      <c r="DC19" s="50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2">
        <f>IF($CP19="P",CA19,(CA19+AZ19)/2)</f>
        <v>6.65</v>
      </c>
      <c r="SW19" s="22">
        <f>IF($CP19="P",CB19,(CB19+BA19)/2)</f>
        <v>4.75</v>
      </c>
      <c r="SX19" s="22">
        <f>IF($CP19="P",CC19,(CC19+BB19)/2)</f>
        <v>6.5</v>
      </c>
      <c r="SY19" s="22">
        <f>IF($CP19="P",CD19,(CD19+BC19)/2)</f>
        <v>8.15</v>
      </c>
      <c r="SZ19" s="22">
        <f>IF($CP19="P",CE19,(CE19+BD19)/2)</f>
        <v>0.6</v>
      </c>
      <c r="TA19" s="22">
        <f>IF($CP19="P",CF19,(CF19+BE19)/2)</f>
        <v>6.3</v>
      </c>
      <c r="TB19" s="22">
        <f>IF($CP19="P",CG19,(CG19+BF19)/2)</f>
        <v>4.95</v>
      </c>
      <c r="TC19" s="22">
        <f>IF($CP19="P",CH19,(CH19+BG19)/2)</f>
        <v>4.9499999999999993</v>
      </c>
      <c r="TD19" s="22">
        <f>IF($CP19="P",CI19,(CI19+BH19)/2)</f>
        <v>8.375</v>
      </c>
      <c r="TE19" s="22">
        <f>IF($CP19="P",CJ19,(CJ19+BI19)/2)</f>
        <v>2.15</v>
      </c>
      <c r="TF19" s="22">
        <f>IF($CP19="P",CK19,(CK19+BJ19)/2)</f>
        <v>6.5500000000000007</v>
      </c>
      <c r="TG19" s="22">
        <f>IF($CP19="P",CL19,(CL19+BK19)/2)</f>
        <v>4.6000000000000005</v>
      </c>
      <c r="TH19" s="22">
        <f>IF($CP19="P",CM19,(CM19+BL19)/2)</f>
        <v>7.8999999999999995</v>
      </c>
      <c r="TI19" s="22">
        <f>IF($CP19="P",CN19,(CN19+BM19)/2)</f>
        <v>8.1</v>
      </c>
      <c r="TJ19" s="22">
        <f>IF($CP19="P",CO19,(CO19+BN19)/2)</f>
        <v>0.1</v>
      </c>
      <c r="TK19" s="27" t="s">
        <v>46</v>
      </c>
      <c r="TL19" s="40">
        <f>IF(SX19&gt;0,SX19,"")</f>
        <v>6.5</v>
      </c>
      <c r="TM19" s="40">
        <f>IF(SY19&gt;0,SY19,"")</f>
        <v>8.15</v>
      </c>
      <c r="TN19" s="40">
        <f>IF(SUM(SV19:SY19)-SZ19&gt;0,SUM(SV19:SY19)-SZ19,"")</f>
        <v>25.449999999999996</v>
      </c>
      <c r="TO19" s="40">
        <f>IF(TC19&gt;0,TC19,"")</f>
        <v>4.9499999999999993</v>
      </c>
      <c r="TP19" s="40">
        <f>IF(TD19&gt;0,TD19,"")</f>
        <v>8.375</v>
      </c>
      <c r="TQ19" s="40">
        <f>IF(SUM(TA19:TD19)-TE19&gt;0,SUM(TA19:TD19)-TE19,"")</f>
        <v>22.425000000000001</v>
      </c>
      <c r="TR19" s="40">
        <f>IF(MAX(TN19,TQ19)&gt;0,MAX(TN19,TQ19),"")</f>
        <v>25.449999999999996</v>
      </c>
      <c r="TS19" s="40">
        <f>IF(TH19&gt;0,TH19,"")</f>
        <v>7.8999999999999995</v>
      </c>
      <c r="TT19" s="40">
        <f>IF(TI19&gt;0,TI19,"")</f>
        <v>8.1</v>
      </c>
      <c r="TU19" s="40">
        <f>IF(SUM(TF19:TI19)-TJ19&gt;0,SUM(TF19:TI19)-TJ19,"")</f>
        <v>27.049999999999997</v>
      </c>
      <c r="TV19" s="40">
        <f>IF(SUM(TR19,TU19)&gt;0,SUM(TR19,TU19),"")</f>
        <v>52.499999999999993</v>
      </c>
    </row>
    <row r="20" spans="1:542" x14ac:dyDescent="0.2">
      <c r="A20" s="4" t="str" cm="1">
        <f t="array" ref="A20">IF(AND(J20&lt;&gt;"",J20&lt;&gt;"No DD"),SUMPRODUCT((J$4:J$26&lt;&gt;"")*(J$4:J$26&lt;&gt;"No DD")*(F$4:F$26&gt;F20))+1,IF(J20="No DD",SUMPRODUCT((J$4:J$26="No DD")*(F$4:F$26&gt;F20))+1+SUMPRODUCT((J$4:J$26&lt;&gt;"")*(J$4:J$26&lt;&gt;"No DD")),""))</f>
        <v/>
      </c>
      <c r="B20" s="4" t="str" cm="1">
        <f t="array" ref="B20">IF(AND(J20&lt;&gt;"",J20&lt;&gt;"No DD",G20=""),SUMPRODUCT((J$4:J$26&lt;&gt;"")*(J$4:J$26&lt;&gt;"No DD")*(G$4:G$26="")*(F$4:F$26&gt;F20))+1,IF(J20="No DD",SUMPRODUCT((J$4:J$26="No DD")*(F$4:F$26&gt;F20)*(G$4:G$26=""))+1+SUMPRODUCT((J$4:J$26&lt;&gt;"")*(G$4:G$26="")*(J$4:J$26&lt;&gt;"No DD")),""))</f>
        <v/>
      </c>
      <c r="C20" s="5" t="s">
        <v>93</v>
      </c>
      <c r="D20" s="4" t="s">
        <v>3</v>
      </c>
      <c r="E20" s="4">
        <v>2005</v>
      </c>
      <c r="F20" s="9">
        <f>SUM(L20:V20)+SUM(L20:T20)*0.0000001+SUM(L20)*0.0000000000001</f>
        <v>156.84001568400529</v>
      </c>
      <c r="G20" s="64"/>
      <c r="H20" s="3" t="str">
        <f>IF(OR(AND(AO20&gt;=AY$28,AO20&lt;&gt;"",AQ20&gt;=AY$32,AQ20&lt;&gt;"",AN20=""),AND(AR20&gt;=AY$28,AR20&lt;&gt;"",AT20&gt;=AY$32,AT20&lt;&gt;"",AN20=""),AND(AV20&gt;=AY$28,AV20&lt;&gt;"",AX20&gt;=AY$32,AX20&lt;&gt;"",AN20=""),AND(BP20&gt;=BZ$28,BP20&lt;&gt;"",BR20&gt;=BZ$32,BR20&lt;&gt;"",BO20=""),AND(BS20&gt;=BZ$28,BS20&lt;&gt;"",BU20&gt;=BZ$32,BU20&lt;&gt;"",BO20=""),AND(BW20&gt;=BZ$28,BW20&lt;&gt;"",BY20&gt;=BZ$32,BY20&lt;&gt;"",BO20=""),AND(CQ20&gt;=DA$28,CQ20&lt;&gt;"",CS20&gt;=DA$32,CS20&lt;&gt;"",CP20=""),AND(CT20&gt;=DA$28,CT20&lt;&gt;"",CV20&gt;=DA$32,CV20&lt;&gt;"",CP20=""),AND(CX20&gt;=DA$28,CX20&lt;&gt;"",CZ20&gt;=DA$32,CZ20&lt;&gt;"",CP20=""),AND(DX20&gt;=EK$28,DX20&lt;&gt;"",DZ20&gt;=EK$32,DZ20&lt;&gt;""),AND(EA20&gt;=EK$28,EA20&lt;&gt;"",EC20&gt;=EK$32,EC20&lt;&gt;""),AND(EE20&gt;=EK$28,EE20&lt;&gt;"",EG20&gt;=EK$32,EG20&lt;&gt;""),AND(EH20&gt;=EK$28,EH20&lt;&gt;"",EJ20&gt;=EK$32,EJ20&lt;&gt;""),AND(FF20&gt;=FS$28,FF20&lt;&gt;"",FH20&gt;=FS$32,FH20&lt;&gt;""),AND(FI20&gt;=FS$28,FI20&lt;&gt;"",FK20&gt;=FS$32,FK20&lt;&gt;""),AND(FM20&gt;=FS$28,FM20&lt;&gt;"",FO20&gt;=FS$32,FO20&lt;&gt;""),AND(FP20&gt;=FS$28,FP20&lt;&gt;"",FR20&gt;=FS$32,FR20&lt;&gt;""),AND(GN20&gt;=HA$28,GN20&lt;&gt;"",GP20&gt;=HA$32,GP20&lt;&gt;""),AND(GQ20&gt;=HA$28,GQ20&lt;&gt;"",GS20&gt;=HA$32,GS20&lt;&gt;""),AND(GU20&gt;=HA$28,GU20&lt;&gt;"",GW20&gt;=HA$32,GW20&lt;&gt;""),AND(GX20&gt;=HA$28,GX20&lt;&gt;"",GZ20&gt;=HA$32,GZ20&lt;&gt;""),AND(HV20&gt;=II$28,HV20&lt;&gt;"",HX20&gt;=II$32,HX20&lt;&gt;""),AND(HY20&gt;=II$28,HY20&lt;&gt;"",IA20&gt;=II$32,IA20&lt;&gt;""),AND(IC20&gt;=II$28,IC20&lt;&gt;"",IE20&gt;=II$32,IE20&lt;&gt;""),AND(IF20&gt;=II$28,IF20&lt;&gt;"",IH20&gt;=II$32,IH20&lt;&gt;""),AND(JD20&gt;=JQ$28,JD20&lt;&gt;"",JF20&gt;=JQ$32,JF20&lt;&gt;""),AND(JG20&gt;=JQ$28,JG20&lt;&gt;"",JI20&gt;=JQ$32,JI20&lt;&gt;""),AND(JK20&gt;=JQ$28,JK20&lt;&gt;"",JM20&gt;=JQ$32,JM20&lt;&gt;""),AND(JN20&gt;=JQ$28,JN20&lt;&gt;"",JP20&gt;=JQ$32,JP20&lt;&gt;""),AND(KL20&gt;=KY$28,KL20&lt;&gt;"",KN20&gt;=KY$32,KN20&lt;&gt;""),AND(KO20&gt;=KY$28,KO20&lt;&gt;"",KQ20&gt;=KY$32,KQ20&lt;&gt;""),AND(KS20&gt;=KY$28,KS20&lt;&gt;"",KU20&gt;=KY$32,KU20&lt;&gt;""),AND(KV20&gt;=KY$28,KV20&lt;&gt;"",KX20&gt;=KY$32,KX20&lt;&gt;""),AND(LT20&gt;=MG$28,LT20&lt;&gt;"",LV20&gt;=MG$32,LV20&lt;&gt;""),AND(LW20&gt;=MG$28,LW20&lt;&gt;"",LY20&gt;=MG$32,LY20&lt;&gt;""),AND(MA20&gt;=MG$28,MA20&lt;&gt;"",MC20&gt;=MG$32,MC20&lt;&gt;""),AND(MD20&gt;=MG$28,MD20&lt;&gt;"",MF20&gt;=MG$32,MF20&lt;&gt;""),AND(NB20&gt;=NO$28,NB20&lt;&gt;"",ND20&gt;=NO$32,ND20&lt;&gt;""),AND(NE20&gt;=NO$28,NE20&lt;&gt;"",NG20&gt;=NO$32,NG20&lt;&gt;""),AND(NI20&gt;=NO$28,NI20&lt;&gt;"",NK20&gt;=NO$32,NK20&lt;&gt;""),AND(NL20&gt;=NO$28,NL20&lt;&gt;"",NN20&gt;=NO$32,NN20&lt;&gt;""),AND(OJ20&gt;=OW$28,OJ20&lt;&gt;"",OL20&gt;=OW$32,OL20&lt;&gt;""),AND(OM20&gt;=OW$28,OM20&lt;&gt;"",OO20&gt;=OW$32,OO20&lt;&gt;""),AND(OQ20&gt;=OW$28,OQ20&lt;&gt;"",OS20&gt;=OW$32,OS20&lt;&gt;""),AND(OT20&gt;=OW$28,OT20&lt;&gt;"",OV20&gt;=OW$32,OV20&lt;&gt;""),AND(PR20&gt;=QE$28,PR20&lt;&gt;"",PT20&gt;=QE$32,PT20&lt;&gt;""),AND(PU20&gt;=QE$28,PU20&lt;&gt;"",PW20&gt;=QE$32,PW20&lt;&gt;""),AND(PY20&gt;=QE$28,PY20&lt;&gt;"",QA20&gt;=QE$32,QA20&lt;&gt;""),AND(QB20&gt;=QE$28,QB20&lt;&gt;"",QD20&gt;=QE$32,QD20&lt;&gt;""),AND(QZ20&gt;=RM$28,QZ20&lt;&gt;"",RB20&gt;=RM$32,RB20&lt;&gt;""),AND(RC20&gt;=RM$28,RC20&lt;&gt;"",RE20&gt;=RM$32,RE20&lt;&gt;""),AND(RG20&gt;=RM$28,RG20&lt;&gt;"",RI20&gt;=RM$32,RI20&lt;&gt;""),AND(RJ20&gt;=RM$28,RJ20&lt;&gt;"",RL20&gt;=RM$32,RL20&lt;&gt;""),AND(SH20&gt;=SU$28,SH20&lt;&gt;"",SJ20&gt;=SU$32,SJ20&lt;&gt;""),AND(SK20&gt;=SU$28,SK20&lt;&gt;"",SM20&gt;=SU$32,SM20&lt;&gt;""),AND(SO20&gt;=SU$28,SO20&lt;&gt;"",SQ20&gt;=SU$32,SQ20&lt;&gt;""),AND(SR20&gt;=SU$28,SR20&lt;&gt;"",ST20&gt;=SU$32,ST20&lt;&gt;"")),"P","")</f>
        <v/>
      </c>
      <c r="I20" s="3" t="str">
        <f>IF(OR(AND(AQ20&gt;=AY$32,AQ20&lt;&gt;"",AN20=""),AND(AT20&gt;=AY$32,AT20&lt;&gt;"",AN20=""),AND(AX20&gt;=AY$32,AX20&lt;&gt;"",AN20=""),AND(BR20&gt;=BZ$32,BR20&lt;&gt;"",BO20=""),AND(BU20&gt;=BZ$32,BU20&lt;&gt;"",BO20=""),AND(BY20&gt;=BZ$32,BY20&lt;&gt;"",BO20=""),AND(CS20&gt;=DA$32,CS20&lt;&gt;"",CP20=""),AND(CV20&gt;=DA$32,CV20&lt;&gt;"",CP20=""),AND(CZ20&gt;=DA$32,CZ20&lt;&gt;"",CP20=""),AND(DZ20&gt;=EK$32,DZ20&lt;&gt;""),AND(EC20&gt;=EK$32,EC20&lt;&gt;""),AND(EG20&gt;=EK$32,EG20&lt;&gt;""),AND(EJ20&gt;=EK$32,EJ20&lt;&gt;""),AND(FH20&gt;=FS$32,FH20&lt;&gt;""),AND(FK20&gt;=FS$32,FK20&lt;&gt;""),AND(FO20&gt;=FS$32,FO20&lt;&gt;""),AND(FR20&gt;=FS$32,FR20&lt;&gt;""),AND(GP20&gt;=HA$32,GP20&lt;&gt;""),AND(GS20&gt;=HA$32,GS20&lt;&gt;""),AND(GW20&gt;=HA$32,GW20&lt;&gt;""),AND(GZ20&gt;=HA$32,GZ20&lt;&gt;""),AND(HX20&gt;=II$32,HX20&lt;&gt;""),AND(IA20&gt;=II$32,IA20&lt;&gt;""),AND(IE20&gt;=II$32,IE20&lt;&gt;""),AND(IH20&gt;=II$32,IH20&lt;&gt;""),AND(JF20&gt;=JQ$32,JF20&lt;&gt;""),AND(JI20&gt;=JQ$32,JI20&lt;&gt;""),AND(JM20&gt;=JQ$32,JM20&lt;&gt;""),AND(JP20&gt;=JQ$32,JP20&lt;&gt;""),AND(KN20&gt;=KY$32,KN20&lt;&gt;""),AND(KQ20&gt;=KY$32,KQ20&lt;&gt;""),AND(KU20&gt;=KY$32,KU20&lt;&gt;""),AND(KX20&gt;=KY$32,KX20&lt;&gt;""),AND(LV20&gt;=MG$32,LV20&lt;&gt;""),AND(LY20&gt;=MG$32,LY20&lt;&gt;""),AND(MC20&gt;=MG$32,MC20&lt;&gt;""),AND(MF20&gt;=MG$32,MF20&lt;&gt;""),AND(ND20&gt;=NO$32,ND20&lt;&gt;""),AND(NG20&gt;=NO$32,NG20&lt;&gt;""),AND(NK20&gt;=NO$32,NK20&lt;&gt;""),AND(NN20&gt;=NO$32,NN20&lt;&gt;""),AND(OL20&gt;=OW$32,OL20&lt;&gt;""),AND(OO20&gt;=OW$32,OO20&lt;&gt;""),AND(OS20&gt;=OW$32,OS20&lt;&gt;""),AND(OV20&gt;=OW$32,OV20&lt;&gt;""),AND(PT20&gt;=QE$32,PT20&lt;&gt;""),AND(PW20&gt;=QE$32,PW20&lt;&gt;""),AND(QA20&gt;=QE$32,QA20&lt;&gt;""),AND(QD20&gt;=QE$32,QD20&lt;&gt;""),AND(RB20&gt;=RM$32,RB20&lt;&gt;""),AND(RE20&gt;=RM$32,RE20&lt;&gt;""),AND(RI20&gt;=RM$32,RI20&lt;&gt;""),AND(RL20&gt;=RM$32,RL20&lt;&gt;""),AND(SJ20&gt;=SU$32,SJ20&lt;&gt;""),AND(SM20&gt;=SU$32,SM20&lt;&gt;""),AND(SQ20&gt;=SU$32,SQ20&lt;&gt;""),AND(ST20&gt;=SU$32,ST20&lt;&gt;"")),"P","")</f>
        <v/>
      </c>
      <c r="J20" s="36" t="str">
        <f>IF(AND(I20="P",H20=""),"No DD",IF(OR(AND(AO20&gt;=AY$31,AO20&lt;&gt;"",AQ20&gt;=AY$35,AQ20&lt;&gt;"",AN20=""),AND(AR20&gt;=AY$31,AR20&lt;&gt;"",AT20&gt;=AY$35,AT20&lt;&gt;"",AN20=""),AND(AV20&gt;=AY$31,AV20&lt;&gt;"",AX20&gt;=AY$35,AX20&lt;&gt;"",AN20=""),AND(BP20&gt;=BZ$31,BP20&lt;&gt;"",BR20&gt;=BZ$35,BR20&lt;&gt;"",BO20=""),AND(BS20&gt;=BZ$31,BS20&lt;&gt;"",BU20&gt;=BZ$35,BU20&lt;&gt;"",BO20=""),AND(BW20&gt;=BZ$31,BW20&lt;&gt;"",BY20&gt;=BZ$35,BY20&lt;&gt;"",BO20=""),AND(CQ20&gt;=DA$31,CQ20&lt;&gt;"",CS20&gt;=DA$35,CS20&lt;&gt;"",CP20=""),AND(CT20&gt;=DA$31,CT20&lt;&gt;"",CV20&gt;=DA$35,CV20&lt;&gt;"",CP20=""),AND(CX20&gt;=DA$31,CX20&lt;&gt;"",CZ20&gt;=DA$35,CZ20&lt;&gt;"",CP20=""),AND(DX20&gt;=EK$31,DX20&lt;&gt;"",DZ20&gt;=EK$35,DZ20&lt;&gt;""),AND(EA20&gt;=EK$31,EA20&lt;&gt;"",EC20&gt;=EK$35,EC20&lt;&gt;""),AND(EE20&gt;=EK$31,EE20&lt;&gt;"",EG20&gt;=EK$35,EG20&lt;&gt;""),AND(EH20&gt;=EK$31,EH20&lt;&gt;"",EJ20&gt;=EK$35,EJ20&lt;&gt;""),AND(FF20&gt;=FS$31,FF20&lt;&gt;"",FH20&gt;=FS$35,FH20&lt;&gt;""),AND(FI20&gt;=FS$31,FI20&lt;&gt;"",FK20&gt;=FS$35,FK20&lt;&gt;""),AND(FM20&gt;=FS$31,FM20&lt;&gt;"",FO20&gt;=FS$35,FO20&lt;&gt;""),AND(FP20&gt;=FS$31,FP20&lt;&gt;"",FR20&gt;=FS$35,FR20&lt;&gt;""),AND(GN20&gt;=HA$31,GN20&lt;&gt;"",GP20&gt;=HA$35,GP20&lt;&gt;""),AND(GQ20&gt;=HA$31,GQ20&lt;&gt;"",GS20&gt;=HA$35,GS20&lt;&gt;""),AND(GU20&gt;=HA$31,GU20&lt;&gt;"",GW20&gt;=HA$35,GW20&lt;&gt;""),AND(GX20&gt;=HA$31,GX20&lt;&gt;"",GZ20&gt;=HA$35,GZ20&lt;&gt;""),AND(HV20&gt;=II$31,HV20&lt;&gt;"",HX20&gt;=II$35,HX20&lt;&gt;""),AND(HY20&gt;=II$31,HY20&lt;&gt;"",IA20&gt;=II$35,IA20&lt;&gt;""),AND(IC20&gt;=II$31,IC20&lt;&gt;"",IE20&gt;=II$35,IE20&lt;&gt;""),AND(IF20&gt;=II$31,IF20&lt;&gt;"",IH20&gt;=II$35,IH20&lt;&gt;""),AND(JD20&gt;=JQ$31,JD20&lt;&gt;"",JF20&gt;=JQ$35,JF20&lt;&gt;""),AND(JG20&gt;=JQ$31,JG20&lt;&gt;"",JI20&gt;=JQ$35,JI20&lt;&gt;""),AND(JK20&gt;=JQ$31,JK20&lt;&gt;"",JM20&gt;=JQ$35,JM20&lt;&gt;""),AND(JN20&gt;=JQ$31,JN20&lt;&gt;"",JP20&gt;=JQ$35,JP20&lt;&gt;""),AND(KL20&gt;=KY$31,KL20&lt;&gt;"",KN20&gt;=KY$35,KN20&lt;&gt;""),AND(KO20&gt;=KY$31,KO20&lt;&gt;"",KQ20&gt;=KY$35,KQ20&lt;&gt;""),AND(KS20&gt;=KY$31,KS20&lt;&gt;"",KU20&gt;=KY$35,KU20&lt;&gt;""),AND(KV20&gt;=KY$31,KV20&lt;&gt;"",KX20&gt;=KY$35,KX20&lt;&gt;""),AND(LT20&gt;=MG$31,LT20&lt;&gt;"",LV20&gt;=MG$35,LV20&lt;&gt;""),AND(LW20&gt;=MG$31,LW20&lt;&gt;"",LY20&gt;=MG$35,LY20&lt;&gt;""),AND(MA20&gt;=MG$31,MA20&lt;&gt;"",MC20&gt;=MG$35,MC20&lt;&gt;""),AND(MD20&gt;=MG$31,MD20&lt;&gt;"",MF20&gt;=MG$35,MF20&lt;&gt;""),AND(NB20&gt;=NO$31,NB20&lt;&gt;"",ND20&gt;=NO$35,ND20&lt;&gt;""),AND(NE20&gt;=NO$31,NE20&lt;&gt;"",NG20&gt;=NO$35,NG20&lt;&gt;""),AND(NI20&gt;=NO$31,NI20&lt;&gt;"",NK20&gt;=NO$35,NK20&lt;&gt;""),AND(NL20&gt;=NO$31,NL20&lt;&gt;"",NN20&gt;=NO$35,NN20&lt;&gt;""),AND(OJ20&gt;=OW$31,OJ20&lt;&gt;"",OL20&gt;=OW$35,OL20&lt;&gt;""),AND(OM20&gt;=OW$31,OM20&lt;&gt;"",OO20&gt;=OW$35,OO20&lt;&gt;""),AND(OQ20&gt;=OW$31,OQ20&lt;&gt;"",OS20&gt;=OW$35,OS20&lt;&gt;""),AND(OT20&gt;=OW$31,OT20&lt;&gt;"",OV20&gt;=OW$35,OV20&lt;&gt;""),AND(PR20&gt;=QE$31,PR20&lt;&gt;"",PT20&gt;=QE$35,PT20&lt;&gt;""),AND(PU20&gt;=QE$31,PU20&lt;&gt;"",PW20&gt;=QE$35,PW20&lt;&gt;""),AND(PY20&gt;=QE$31,PY20&lt;&gt;"",QA20&gt;=QE$35,QA20&lt;&gt;""),AND(QB20&gt;=QE$31,QB20&lt;&gt;"",QD20&gt;=QE$35,QD20&lt;&gt;""),AND(QZ20&gt;=RM$31,QZ20&lt;&gt;"",RB20&gt;=RM$35,RB20&lt;&gt;""),AND(RC20&gt;=RM$31,RC20&lt;&gt;"",RE20&gt;=RM$35,RE20&lt;&gt;""),AND(RG20&gt;=RM$31,RG20&lt;&gt;"",RI20&gt;=RM$35,RI20&lt;&gt;""),AND(RJ20&gt;=RM$31,RJ20&lt;&gt;"",RL20&gt;=RM$35,RL20&lt;&gt;""),AND(SH20&gt;=SU$31,SH20&lt;&gt;"",SJ20&gt;=SU$35,SJ20&lt;&gt;""),AND(SK20&gt;=SU$31,SK20&lt;&gt;"",SM20&gt;=SU$35,SM20&lt;&gt;""),AND(SO20&gt;=SU$31,SO20&lt;&gt;"",SQ20&gt;=SU$35,SQ20&lt;&gt;""),AND(SR20&gt;=SU$31,SR20&lt;&gt;"",ST20&gt;=SU$35,ST20&lt;&gt;"")),"Merit",IF(OR(AND(AO20&gt;=AY$30,AO20&lt;&gt;"",AQ20&gt;=AY$34,AQ20&lt;&gt;"",AN20=""),AND(AR20&gt;=AY$30,AR20&lt;&gt;"",AT20&gt;=AY$34,AT20&lt;&gt;"",AN20=""),AND(AV20&gt;=AY$30,AV20&lt;&gt;"",AX20&gt;=AY$34,AX20&lt;&gt;"",AN20=""),AND(BP20&gt;=BZ$30,BP20&lt;&gt;"",BR20&gt;=BZ$34,BR20&lt;&gt;"",BO20=""),AND(BS20&gt;=BZ$30,BS20&lt;&gt;"",BU20&gt;=BZ$34,BU20&lt;&gt;"",BO20=""),AND(BW20&gt;=BZ$30,BW20&lt;&gt;"",BY20&gt;=BZ$34,BY20&lt;&gt;"",BO20=""),AND(CQ20&gt;=DA$30,CQ20&lt;&gt;"",CS20&gt;=DA$34,CS20&lt;&gt;"",CP20=""),AND(CT20&gt;=DA$30,CT20&lt;&gt;"",CV20&gt;=DA$34,CV20&lt;&gt;"",CP20=""),AND(CX20&gt;=DA$30,CX20&lt;&gt;"",CZ20&gt;=DA$34,CZ20&lt;&gt;"",CP20=""),AND(DX20&gt;=EK$30,DX20&lt;&gt;"",DZ20&gt;=EK$34,DZ20&lt;&gt;""),AND(EA20&gt;=EK$30,EA20&lt;&gt;"",EC20&gt;=EK$34,EC20&lt;&gt;""),AND(EE20&gt;=EK$30,EE20&lt;&gt;"",EG20&gt;=EK$34,EG20&lt;&gt;""),AND(EH20&gt;=EK$30,EH20&lt;&gt;"",EJ20&gt;=EK$34,EJ20&lt;&gt;""),AND(FF20&gt;=FS$30,FF20&lt;&gt;"",FH20&gt;=FS$34,FH20&lt;&gt;""),AND(FI20&gt;=FS$30,FI20&lt;&gt;"",FK20&gt;=FS$34,FK20&lt;&gt;""),AND(FM20&gt;=FS$30,FM20&lt;&gt;"",FO20&gt;=FS$34,FO20&lt;&gt;""),AND(FP20&gt;=FS$30,FP20&lt;&gt;"",FR20&gt;=FS$34,FR20&lt;&gt;""),AND(GN20&gt;=HA$30,GN20&lt;&gt;"",GP20&gt;=HA$34,GP20&lt;&gt;""),AND(GQ20&gt;=HA$30,GQ20&lt;&gt;"",GS20&gt;=HA$34,GS20&lt;&gt;""),AND(GU20&gt;=HA$30,GU20&lt;&gt;"",GW20&gt;=HA$34,GW20&lt;&gt;""),AND(GX20&gt;=HA$30,GX20&lt;&gt;"",GZ20&gt;=HA$34,GZ20&lt;&gt;""),AND(HV20&gt;=II$30,HV20&lt;&gt;"",HX20&gt;=II$34,HX20&lt;&gt;""),AND(HY20&gt;=II$30,HY20&lt;&gt;"",IA20&gt;=II$34,IA20&lt;&gt;""),AND(IC20&gt;=II$30,IC20&lt;&gt;"",IE20&gt;=II$34,IE20&lt;&gt;""),AND(IF20&gt;=II$30,IF20&lt;&gt;"",IH20&gt;=II$34,IH20&lt;&gt;""),AND(JD20&gt;=JQ$30,JD20&lt;&gt;"",JF20&gt;=JQ$34,JF20&lt;&gt;""),AND(JG20&gt;=JQ$30,JG20&lt;&gt;"",JI20&gt;=JQ$34,JI20&lt;&gt;""),AND(JK20&gt;=JQ$30,JK20&lt;&gt;"",JM20&gt;=JQ$34,JM20&lt;&gt;""),AND(JN20&gt;=JQ$30,JN20&lt;&gt;"",JP20&gt;=JQ$34,JP20&lt;&gt;""),AND(KL20&gt;=KY$30,KL20&lt;&gt;"",KN20&gt;=KY$34,KN20&lt;&gt;""),AND(KO20&gt;=KY$30,KO20&lt;&gt;"",KQ20&gt;=KY$34,KQ20&lt;&gt;""),AND(KS20&gt;=KY$30,KS20&lt;&gt;"",KU20&gt;=KY$34,KU20&lt;&gt;""),AND(KV20&gt;=KY$30,KV20&lt;&gt;"",KX20&gt;=KY$34,KX20&lt;&gt;""),AND(LT20&gt;=MG$30,LT20&lt;&gt;"",LV20&gt;=MG$34,LV20&lt;&gt;""),AND(LW20&gt;=MG$30,LW20&lt;&gt;"",LY20&gt;=MG$34,LY20&lt;&gt;""),AND(MA20&gt;=MG$30,MA20&lt;&gt;"",MC20&gt;=MG$34,MC20&lt;&gt;""),AND(MD20&gt;=MG$30,MD20&lt;&gt;"",MF20&gt;=MG$34,MF20&lt;&gt;""),AND(NB20&gt;=NO$30,NB20&lt;&gt;"",ND20&gt;=NO$34,ND20&lt;&gt;""),AND(NE20&gt;=NO$30,NE20&lt;&gt;"",NG20&gt;=NO$34,NG20&lt;&gt;""),AND(NI20&gt;=NO$30,NI20&lt;&gt;"",NK20&gt;=NO$34,NK20&lt;&gt;""),AND(NL20&gt;=NO$30,NL20&lt;&gt;"",NN20&gt;=NO$34,NN20&lt;&gt;""),AND(OJ20&gt;=OW$30,OJ20&lt;&gt;"",OL20&gt;=OW$34,OL20&lt;&gt;""),AND(OM20&gt;=OW$30,OM20&lt;&gt;"",OO20&gt;=OW$34,OO20&lt;&gt;""),AND(OQ20&gt;=OW$30,OQ20&lt;&gt;"",OS20&gt;=OW$34,OS20&lt;&gt;""),AND(OT20&gt;=OW$30,OT20&lt;&gt;"",OV20&gt;=OW$34,OV20&lt;&gt;""),AND(PR20&gt;=QE$30,PR20&lt;&gt;"",PT20&gt;=QE$34,PT20&lt;&gt;""),AND(PU20&gt;=QE$30,PU20&lt;&gt;"",PW20&gt;=QE$34,PW20&lt;&gt;""),AND(PY20&gt;=QE$30,PY20&lt;&gt;"",QA20&gt;=QE$34,QA20&lt;&gt;""),AND(QB20&gt;=QE$30,QB20&lt;&gt;"",QD20&gt;=QE$34,QD20&lt;&gt;""),AND(QZ20&gt;=RM$30,QZ20&lt;&gt;"",RB20&gt;=RM$34,RB20&lt;&gt;""),AND(RC20&gt;=RM$30,RC20&lt;&gt;"",RE20&gt;=RM$34,RE20&lt;&gt;""),AND(RG20&gt;=RM$30,RG20&lt;&gt;"",RI20&gt;=RM$34,RI20&lt;&gt;""),AND(RJ20&gt;=RM$30,RJ20&lt;&gt;"",RL20&gt;=RM$34,RL20&lt;&gt;""),AND(SH20&gt;=SU$30,SH20&lt;&gt;"",SJ20&gt;=SU$34,SJ20&lt;&gt;""),AND(SK20&gt;=SU$30,SK20&lt;&gt;"",SM20&gt;=SU$34,SM20&lt;&gt;""),AND(SO20&gt;=SU$30,SO20&lt;&gt;"",SQ20&gt;=SU$34,SQ20&lt;&gt;""),AND(SR20&gt;=SU$30,SR20&lt;&gt;"",ST20&gt;=SU$34,ST20&lt;&gt;"")),"Excellence",IF(K20="P","Worlds Team",IF(H20="P","National Team","")))))</f>
        <v/>
      </c>
      <c r="K20" s="3" t="str">
        <f>IF(OR(AND(AO20&gt;=AY$29,AO20&lt;&gt;"",AQ20&gt;=AY$33,AQ20&lt;&gt;"",AN20=""),AND(AR20&gt;=AY$29,AR20&lt;&gt;"",AT20&gt;=AY$33,AT20&lt;&gt;"",AN20=""),AND(AV20&gt;=AY$29,AV20&lt;&gt;"",AX20&gt;=AY$33,AX20&lt;&gt;"",AN20=""),AND(BP20&gt;=BZ$29,BP20&lt;&gt;"",BR20&gt;=BZ$33,BR20&lt;&gt;"",BO20=""),AND(BS20&gt;=BZ$29,BS20&lt;&gt;"",BU20&gt;=BZ$33,BU20&lt;&gt;"",BO20=""),AND(BW20&gt;=BZ$29,BW20&lt;&gt;"",BY20&gt;=BZ$33,BY20&lt;&gt;"",BO20=""),AND(CQ20&gt;=DA$29,CQ20&lt;&gt;"",CS20&gt;=DA$33,CS20&lt;&gt;"",CP20=""),AND(CT20&gt;=DA$29,CT20&lt;&gt;"",CV20&gt;=DA$33,CV20&lt;&gt;"",CP20=""),AND(CX20&gt;=DA$29,CX20&lt;&gt;"",CZ20&gt;=DA$33,CZ20&lt;&gt;"",CP20=""),AND(DX20&gt;=EK$29,DX20&lt;&gt;"",DZ20&gt;=EK$33,DZ20&lt;&gt;""),AND(EA20&gt;=EK$29,EA20&lt;&gt;"",EC20&gt;=EK$33,EC20&lt;&gt;""),AND(EE20&gt;=EK$29,EE20&lt;&gt;"",EG20&gt;=EK$33,EG20&lt;&gt;""),AND(EH20&gt;=EK$29,EH20&lt;&gt;"",EJ20&gt;=EK$33,EJ20&lt;&gt;""),AND(FF20&gt;=FS$29,FF20&lt;&gt;"",FH20&gt;=FS$33,FH20&lt;&gt;""),AND(FI20&gt;=FS$29,FI20&lt;&gt;"",FK20&gt;=FS$33,FK20&lt;&gt;""),AND(FM20&gt;=FS$29,FM20&lt;&gt;"",FO20&gt;=FS$33,FO20&lt;&gt;""),AND(FP20&gt;=FS$29,FP20&lt;&gt;"",FR20&gt;=FS$33,FR20&lt;&gt;""),AND(GN20&gt;=HA$29,GN20&lt;&gt;"",GP20&gt;=HA$33,GP20&lt;&gt;""),AND(GQ20&gt;=HA$29,GQ20&lt;&gt;"",GS20&gt;=HA$33,GS20&lt;&gt;""),AND(GU20&gt;=HA$29,GU20&lt;&gt;"",GW20&gt;=HA$33,GW20&lt;&gt;""),AND(GX20&gt;=HA$29,GX20&lt;&gt;"",GZ20&gt;=HA$33,GZ20&lt;&gt;""),AND(HV20&gt;=II$29,HV20&lt;&gt;"",HX20&gt;=II$33,HX20&lt;&gt;""),AND(HY20&gt;=II$29,HY20&lt;&gt;"",IA20&gt;=II$33,IA20&lt;&gt;""),AND(IC20&gt;=II$29,IC20&lt;&gt;"",IE20&gt;=II$33,IE20&lt;&gt;""),AND(IF20&gt;=II$29,IF20&lt;&gt;"",IH20&gt;=II$33,IH20&lt;&gt;""),AND(JD20&gt;=JQ$29,JD20&lt;&gt;"",JF20&gt;=JQ$33,JF20&lt;&gt;""),AND(JG20&gt;=JQ$29,JG20&lt;&gt;"",JI20&gt;=JQ$33,JI20&lt;&gt;""),AND(JK20&gt;=JQ$29,JK20&lt;&gt;"",JM20&gt;=JQ$33,JM20&lt;&gt;""),AND(JN20&gt;=JQ$29,JN20&lt;&gt;"",JP20&gt;=JQ$33,JP20&lt;&gt;""),AND(KL20&gt;=KY$29,KL20&lt;&gt;"",KN20&gt;=KY$33,KN20&lt;&gt;""),AND(KO20&gt;=KY$29,KO20&lt;&gt;"",KQ20&gt;=KY$33,KQ20&lt;&gt;""),AND(KS20&gt;=KY$29,KS20&lt;&gt;"",KU20&gt;=KY$33,KU20&lt;&gt;""),AND(KV20&gt;=KY$29,KV20&lt;&gt;"",KX20&gt;=KY$33,KX20&lt;&gt;""),AND(LT20&gt;=MG$29,LT20&lt;&gt;"",LV20&gt;=MG$33,LV20&lt;&gt;""),AND(LW20&gt;=MG$29,LW20&lt;&gt;"",LY20&gt;=MG$33,LY20&lt;&gt;""),AND(MA20&gt;=MG$29,MA20&lt;&gt;"",MC20&gt;=MG$33,MC20&lt;&gt;""),AND(MD20&gt;=MG$29,MD20&lt;&gt;"",MF20&gt;=MG$33,MF20&lt;&gt;""),AND(NB20&gt;=NO$29,NB20&lt;&gt;"",ND20&gt;=NO$33,ND20&lt;&gt;""),AND(NE20&gt;=NO$29,NE20&lt;&gt;"",NG20&gt;=NO$33,NG20&lt;&gt;""),AND(NI20&gt;=NO$29,NI20&lt;&gt;"",NK20&gt;=NO$33,NK20&lt;&gt;""),AND(NL20&gt;=NO$29,NL20&lt;&gt;"",NN20&gt;=NO$33,NN20&lt;&gt;""),AND(OJ20&gt;=OW$29,OJ20&lt;&gt;"",OL20&gt;=OW$33,OL20&lt;&gt;""),AND(OM20&gt;=OW$29,OM20&lt;&gt;"",OO20&gt;=OW$33,OO20&lt;&gt;""),AND(OQ20&gt;=OW$29,OQ20&lt;&gt;"",OS20&gt;=OW$33,OS20&lt;&gt;""),AND(OT20&gt;=OW$29,OT20&lt;&gt;"",OV20&gt;=OW$33,OV20&lt;&gt;""),AND(PR20&gt;=QE$29,PR20&lt;&gt;"",PT20&gt;=QE$33,PT20&lt;&gt;""),AND(PU20&gt;=QE$29,PU20&lt;&gt;"",PW20&gt;=QE$33,PW20&lt;&gt;""),AND(PY20&gt;=QE$29,PY20&lt;&gt;"",QA20&gt;=QE$33,QA20&lt;&gt;""),AND(QB20&gt;=QE$29,QB20&lt;&gt;"",QD20&gt;=QE$33,QD20&lt;&gt;""),AND(QZ20&gt;=RM$29,QZ20&lt;&gt;"",RB20&gt;=RM$33,RB20&lt;&gt;""),AND(RC20&gt;=RM$29,RC20&lt;&gt;"",RE20&gt;=RM$33,RE20&lt;&gt;""),AND(RG20&gt;=RM$29,RG20&lt;&gt;"",RI20&gt;=RM$33,RI20&lt;&gt;""),AND(RJ20&gt;=RM$29,RJ20&lt;&gt;"",RL20&gt;=RM$33,RL20&lt;&gt;""),AND(SH20&gt;=SU$29,SH20&lt;&gt;"",SJ20&gt;=SU$33,SJ20&lt;&gt;""),AND(SK20&gt;=SU$29,SK20&lt;&gt;"",SM20&gt;=SU$33,SM20&lt;&gt;""),AND(SO20&gt;=SU$29,SO20&lt;&gt;"",SQ20&gt;=SU$33,SQ20&lt;&gt;""),AND(SR20&gt;=SU$29,SR20&lt;&gt;"",ST20&gt;=SU$33,ST20&lt;&gt;"")),"P","")</f>
        <v/>
      </c>
      <c r="L20" s="8">
        <f>IF(COUNT(AQ20,AT20,BR20,BU20,CS20,CV20)&gt;0,LARGE((AQ20,AT20,BR20,BU20,CS20,CV20),1),0)</f>
        <v>52.61</v>
      </c>
      <c r="M20" s="8" t="str">
        <f>IF(L20="","",IF(OR(L20=CS20,L20=CV20),$CA$1,IF(OR(L20=BR20,L20=BU20),$AZ$1,IF(OR(L20=AQ20,L20=AT20),$Y$1,""))))</f>
        <v>2025 Nationals</v>
      </c>
      <c r="N20" s="8">
        <f>IF(COUNT(AQ20,AT20,BR20,BU20,CS20,CV20)&gt;1,LARGE((AQ20,AT20,BR20,BU20,CS20,CV20),2),0)</f>
        <v>21.73</v>
      </c>
      <c r="O20" s="8" t="str">
        <f>IF(N20="","",IF(OR(N20=CS20,N20=CV20),$CA$1,IF(OR(N20=BR20,N20=BU20),$AZ$1,IF(OR(N20=AQ20,N20=AT20),$Y$1,""))))</f>
        <v>2025 Elite Canada</v>
      </c>
      <c r="P20" s="8">
        <f>IF(COUNT(AQ20,AT20,BR20,BU20,CS20,CV20)&gt;2,MAX(AX20,BY20,CZ20,LARGE((AQ20,AT20,BR20,BU20,CS20,CV20),3)),IF(MAX(AX20,BY20,CZ20)&gt;0,MAX(AX20,BY20,CZ20),0))</f>
        <v>52.850000000000009</v>
      </c>
      <c r="Q20" s="8" t="str">
        <f>IF(P20="","",IF(P20=CZ20,$CA$1,IF(P20=BY20,$AZ$1,IF(P20=AX20,$Y$1,IF(OR(P20=CS20,P20=CV20,P20=CZ20),$CA$1,IF(OR(P20=BR20,P20=BU20,P20=BY20),$AZ$1,IF(OR(P20=AQ20,P20=AT20,P20=AX20),$Y$1,"")))))))</f>
        <v>2025 Nationals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14.6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2025 Nationals</v>
      </c>
      <c r="T20" s="8">
        <f>IF(MAX(IF(AO20&gt;=$AY$28,AP20,0),IF(AR20&gt;=$AY$28,AS20,0),IF(AV20&gt;=$AY$28,AW20,0),IF(BP20&gt;=$BZ$28,BQ20,0),IF(BS20&gt;=$BZ$28,BT20,0),IF(BW20&gt;=$BZ$28,BX20,0),IF(CQ20&gt;=$DA$28,CR20,0),IF(CT20&gt;=$DA$28,CU20,0),IF(CX20&gt;=$DA$28,CY20,0),IF(DX20&gt;=$EK$28,DY20,0),IF(EA20&gt;=$EK$28,EB20,0),IF(EE20&gt;=$EK$28,EF20,0),IF(EH20&gt;=$EK$28,EI20,0),IF(FF20&gt;=$FS$28,FG20,0),IF(FI20&gt;=$FS$28,FJ20,0),IF(FM20&gt;=$FS$28,FN20,0),IF(FP20&gt;=$FS$28,FQ20,0),IF(GN20&gt;=$HA$28,GO20,0),IF(GQ20&gt;=$HA$28,GR20,0),IF(GU20&gt;=$HA$28,GV20,0),IF(GX20&gt;=$HA$28,GY20,0),IF(HV20&gt;=$II$28,HW20,0),IF(HY20&gt;=$II$28,HZ20,0),IF(IC20&gt;=$II$28,ID20,0),IF(IF20&gt;=$II$28,IG20,0),IF(JD20&gt;=$JQ$28,JE20,0),IF(JG20&gt;=$JQ$28,JH20,0),IF(JK20&gt;=$JQ$28,JL20,0),IF(JN20&gt;=$JQ$28,JO20,0),IF(KL20&gt;=$KY$28,KM20,0),IF(KO20&gt;=$KY$28,KP20,0),IF(KS20&gt;=$KY$28,KT20,0),IF(KV20&gt;=$KY$28,KW20,0),IF(LT20&gt;=$MG$28,LU20,0),IF(LW20&gt;=$MG$28,LX20,0),IF(MA20&gt;=$MG$28,MB20,0),IF(MD20&gt;=$MG$28,ME20,0),IF(NB20&gt;=$NO$28,NC20,0),IF(NE20&gt;=$NO$28,NF20,0),IF(NI20&gt;=$NO$28,NJ20,0),IF(NL20&gt;=$NO$28,NM20,0),IF(OJ20&gt;=$OW$28,OK20,0),IF(OM20&gt;=$OW$28,ON20,0),IF(OQ20&gt;=$OW$28,OR20,0),IF(OT20&gt;=$OW$28,OU20,0),IF(PR20&gt;=$QE$28,PS20,0),IF(PU20&gt;=$QE$28,PV20,0),IF(PY20&gt;=$QE$28,PZ20,0),IF(QB20&gt;=$QE$28,QC20,0),IF(QZ20&gt;=$RM$28,RA20,0),IF(RC20&gt;=$RM$28,RD20,0),IF(RG20&gt;=$RM$28,RH20,0),IF(RJ20&gt;=$RM$28,RK20,0),IF(SH20&gt;=$SU$28,SI20,0),IF(SK20&gt;=$SU$28,SL20,0),IF(SO20&gt;=$SU$28,SP20,0),IF(SR20&gt;=$SU$28,SS20,0))&gt;0,MAX(IF(AO20&gt;=$AY$28,AP20,0),IF(AR20&gt;=$AY$28,AS20,0),IF(AV20&gt;=$AY$28,AW20,0),IF(BP20&gt;=$BZ$28,BQ20,0),IF(BS20&gt;=$BZ$28,BT20,0),IF(BW20&gt;=$BZ$28,BX20,0),IF(CQ20&gt;=$DA$28,CR20,0),IF(CT20&gt;=$DA$28,CU20,0),IF(CX20&gt;=$DA$28,CY20,0),IF(DX20&gt;=$EK$28,DY20,0),IF(EA20&gt;=$EK$28,EB20,0),IF(EE20&gt;=$EK$28,EF20,0),IF(EH20&gt;=$EK$28,EI20,0),IF(FF20&gt;=$FS$28,FG20,0),IF(FI20&gt;=$FS$28,FJ20,0),IF(FM20&gt;=$FS$28,FN20,0),IF(FP20&gt;=$FS$28,FQ20,0),IF(GN20&gt;=$HA$28,GO20,0),IF(GQ20&gt;=$HA$28,GR20,0),IF(GU20&gt;=$HA$28,GV20,0),IF(GX20&gt;=$HA$28,GY20,0),IF(HV20&gt;=$II$28,HW20,0),IF(HY20&gt;=$II$28,HZ20,0),IF(IC20&gt;=$II$28,ID20,0),IF(IF20&gt;=$II$28,IG20,0),IF(JD20&gt;=$JQ$28,JE20,0),IF(JG20&gt;=$JQ$28,JH20,0),IF(JK20&gt;=$JQ$28,JL20,0),IF(JN20&gt;=$JQ$28,JO20,0),IF(KL20&gt;=$KY$28,KM20,0),IF(KO20&gt;=$KY$28,KP20,0),IF(KS20&gt;=$KY$28,KT20,0),IF(KV20&gt;=$KY$28,KW20,0),IF(LT20&gt;=$MG$28,LU20,0),IF(LW20&gt;=$MG$28,LX20,0),IF(MA20&gt;=$MG$28,MB20,0),IF(MD20&gt;=$MG$28,ME20,0),IF(NB20&gt;=$NO$28,NC20,0),IF(NE20&gt;=$NO$28,NF20,0),IF(NI20&gt;=$NO$28,NJ20,0),IF(NL20&gt;=$NO$28,NM20,0),IF(OJ20&gt;=$OW$28,OK20,0),IF(OM20&gt;=$OW$28,ON20,0),IF(OQ20&gt;=$OW$28,OR20,0),IF(OT20&gt;=$OW$28,OU20,0),IF(PR20&gt;=$QE$28,PS20,0),IF(PU20&gt;=$QE$28,PV20,0),IF(PY20&gt;=$QE$28,PZ20,0),IF(QB20&gt;=$QE$28,QC20,0),IF(QZ20&gt;=$RM$28,RA20,0),IF(RC20&gt;=$RM$28,RD20,0),IF(RG20&gt;=$RM$28,RH20,0),IF(RJ20&gt;=$RM$28,RK20,0),IF(SH20&gt;=$SU$28,SI20,0),IF(SK20&gt;=$SU$28,SL20,0),IF(SO20&gt;=$SU$28,SP20,0),IF(SR20&gt;=$SU$28,SS20,0)),0)</f>
        <v>15.05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>2025 Nationals</v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P20="",0,P20)=SM20,$RN$1,IF(V20+IF(P20="",0,P20)=RE20,$QF$1,IF(V20+IF(P20="",0,P20)=PW20,$OX$1,IF(V20+IF(P20="",0,P20)=OO20,$NP$1,IF(V20+IF(P20="",0,P20)=NG20,$MH$1,IF(V20+IF(P20="",0,P20)=LY20,$KZ$1,IF(V20+IF(P20="",0,P20)=KQ20,$JR$1,IF(V20+IF(P20="",0,P20)=JI20,$IJ$1,IF(V20+IF(P20="",0,P20)=IA20,$HB$1,IF(V20+IF(P20="",0,P20)=GS20,$FT$1,IF(V20+IF(P20="",0,P20)=FK20,$EL$1,IF(V20+IF(P20="",0,P20)=EC20,$DD$1,IF(V20+IF(P20="",0,P20)=SJ20,$RN$1,IF(V20+IF(P20="",0,P20)=RB20,$QF$1,IF(V20+IF(P20="",0,P20)=PT20,$OX$1,IF(V20+IF(P20="",0,P20)=OL20,$NP$1,IF(V20+IF(P20="",0,P20)=ND20,$MH$1,IF(V20+IF(P20="",0,P20)=LV20,$KZ$1,IF(V20+IF(P20="",0,P20)=KN20,$JR$1,IF(V20+IF(P20="",0,P20)=JF20,$IJ$1,IF(V20+IF(P20="",0,P20)=HX20,$HB$1,IF(V20+IF(P20="",0,P20)=GP20,$FT$1,IF(V20+IF(P20="",0,P20)=FH20,$EL$1,IF(V20+IF(P20="",0,P20)=DZ20,$DD$1,IF(V20+IF(N20="",0,N20)=SM20,$RN$1,IF(V20+IF(N20="",0,N20)=RE20,$QF$1,IF(V20+IF(N20="",0,N20)=PW20,$OX$1,IF(V20+IF(N20="",0,N20)=OO20,$NP$1,IF(V20+IF(N20="",0,N20)=NG20,$MH$1,IF(V20+IF(N20="",0,N20)=LY20,$KZ$1,IF(V20+IF(N20="",0,N20)=KQ20,$JR$1,IF(V20+IF(N20="",0,N20)=JI20,$IJ$1,IF(V20+IF(N20="",0,N20)=IA20,$HB$1,IF(V20+IF(N20="",0,N20)=GS20,$FT$1,IF(V20+IF(N20="",0,N20)=FK20,$EL$1,IF(V20+IF(N20="",0,N20)=EC20,$DD$1,IF(V20+IF(N20="",0,N20)=SJ20,$RN$1,IF(V20+IF(N20="",0,N20)=RB20,$QF$1,IF(V20+IF(N20="",0,N20)=PT20,$OX$1,IF(V20+IF(N20="",0,N20)=OL20,$NP$1,IF(V20+IF(N20="",0,N20)=ND20,$MH$1,IF(V20+IF(N20="",0,N20)=LV20,$KZ$1,IF(V20+IF(N20="",0,N20)=KN20,$JR$1,IF(V20+IF(N20="",0,N20)=JF20,$IJ$1,IF(V20+IF(N20="",0,N20)=HX20,$HB$1,IF(V20+IF(N20="",0,N20)=GP20,$FT$1,IF(V20+IF(N20="",0,N20)=FH20,$EL$1,IF(V20+IF(N20="",0,N20)=DZ20,$DD$1))))))))))))))))))))))))))))))))))))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2">
        <v>4.2</v>
      </c>
      <c r="Z20" s="22">
        <v>2.7</v>
      </c>
      <c r="AA20" s="22">
        <v>4.7</v>
      </c>
      <c r="AB20" s="22">
        <v>4.66</v>
      </c>
      <c r="AC20" s="22">
        <v>0</v>
      </c>
      <c r="AD20" s="22">
        <v>5.6</v>
      </c>
      <c r="AE20" s="22">
        <v>3.4</v>
      </c>
      <c r="AF20" s="22">
        <v>6.4</v>
      </c>
      <c r="AG20" s="22">
        <v>6.33</v>
      </c>
      <c r="AH20" s="22">
        <v>0</v>
      </c>
      <c r="AI20" s="22"/>
      <c r="AJ20" s="22"/>
      <c r="AK20" s="22"/>
      <c r="AL20" s="22"/>
      <c r="AM20" s="22"/>
      <c r="AN20" s="27"/>
      <c r="AO20" s="38">
        <f>IF(AA20&gt;0,AA20,"")</f>
        <v>4.7</v>
      </c>
      <c r="AP20" s="38">
        <f>IF(AB20&gt;0,AB20,"")</f>
        <v>4.66</v>
      </c>
      <c r="AQ20" s="40">
        <f>IF(SUM(Y20:AB20)-AC20&gt;0,SUM(Y20:AB20)-AC20,"")</f>
        <v>16.260000000000002</v>
      </c>
      <c r="AR20" s="40">
        <f>IF(AF20&gt;0,AF20,"")</f>
        <v>6.4</v>
      </c>
      <c r="AS20" s="40">
        <f>IF(AG20&gt;0,AG20,"")</f>
        <v>6.33</v>
      </c>
      <c r="AT20" s="40">
        <f>IF(SUM(AD20:AG20)-AH20&gt;0,SUM(AD20:AG20)-AH20,"")</f>
        <v>21.73</v>
      </c>
      <c r="AU20" s="40">
        <f>IF(AQ20="","",MAX(AQ20,AT20))</f>
        <v>21.73</v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>
        <f>IF(SUM(AU20,AX20)&gt;0,SUM(AU20,AX20),"")</f>
        <v>21.73</v>
      </c>
      <c r="AZ20" s="26">
        <v>13.5</v>
      </c>
      <c r="BA20" s="26">
        <v>9.5</v>
      </c>
      <c r="BB20" s="26">
        <v>14.6</v>
      </c>
      <c r="BC20" s="26">
        <v>15.01</v>
      </c>
      <c r="BD20" s="26">
        <v>0</v>
      </c>
      <c r="BE20" s="26">
        <v>1.3</v>
      </c>
      <c r="BF20" s="26">
        <v>0.9</v>
      </c>
      <c r="BG20" s="26">
        <v>2</v>
      </c>
      <c r="BH20" s="26">
        <v>1.64</v>
      </c>
      <c r="BI20" s="26">
        <v>0</v>
      </c>
      <c r="BJ20" s="26">
        <v>13.9</v>
      </c>
      <c r="BK20" s="26">
        <v>9.3000000000000007</v>
      </c>
      <c r="BL20" s="26">
        <v>14.6</v>
      </c>
      <c r="BM20" s="26">
        <v>15.05</v>
      </c>
      <c r="BN20" s="26">
        <v>0</v>
      </c>
      <c r="BO20" s="28"/>
      <c r="BP20" s="39">
        <f>IF(BB20&gt;0,BB20,"")</f>
        <v>14.6</v>
      </c>
      <c r="BQ20" s="39">
        <f>IF(BC20&gt;0,BC20,"")</f>
        <v>15.01</v>
      </c>
      <c r="BR20" s="11">
        <f>IF(SUM(AZ20:BC20)-BD20&gt;0,SUM(AZ20:BC20)-BD20,"")</f>
        <v>52.61</v>
      </c>
      <c r="BS20" s="11">
        <f>IF(BG20&gt;0,BG20,"")</f>
        <v>2</v>
      </c>
      <c r="BT20" s="11">
        <f>IF(BH20&gt;0,BH20,"")</f>
        <v>1.64</v>
      </c>
      <c r="BU20" s="11">
        <f>IF(SUM(BE20:BH20)-BI20&gt;0,SUM(BE20:BH20)-BI20,"")</f>
        <v>5.84</v>
      </c>
      <c r="BV20" s="11">
        <f>IF(BR20="","",MAX(BR20,BU20))</f>
        <v>52.61</v>
      </c>
      <c r="BW20" s="11">
        <f>IF(BL20&gt;0,BL20,"")</f>
        <v>14.6</v>
      </c>
      <c r="BX20" s="11">
        <f>IF(BM20&gt;0,BM20,"")</f>
        <v>15.05</v>
      </c>
      <c r="BY20" s="11">
        <f>IF(SUM(BJ20:BM20)-BN20&gt;0,SUM(BJ20:BM20)-BN20,"")</f>
        <v>52.850000000000009</v>
      </c>
      <c r="BZ20" s="11">
        <f>IF(SUM(BV20,BY20)&gt;0,SUM(BV20,BY20),"")</f>
        <v>105.46000000000001</v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>IF(CC20&gt;0,CC20,"")</f>
        <v/>
      </c>
      <c r="CR20" s="38" t="str">
        <f>IF(CD20&gt;0,CD20,"")</f>
        <v/>
      </c>
      <c r="CS20" s="40" t="str">
        <f>IF(SUM(CA20:CD20)-CE20&gt;0,SUM(CA20:CD20)-CE20,"")</f>
        <v/>
      </c>
      <c r="CT20" s="40" t="str">
        <f>IF(CH20&gt;0,CH20,"")</f>
        <v/>
      </c>
      <c r="CU20" s="40" t="str">
        <f>IF(CI20&gt;0,CI20,"")</f>
        <v/>
      </c>
      <c r="CV20" s="40" t="str">
        <f>IF(SUM(CF20:CI20)-CJ20&gt;0,SUM(CF20:CI20)-CJ20,"")</f>
        <v/>
      </c>
      <c r="CW20" s="40" t="str">
        <f>IF(CS20="","",MAX(CS20,CV20))</f>
        <v/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 t="str">
        <f>IF(SUM(CW20,CZ20)&gt;0,SUM(CW20,CZ20),"")</f>
        <v/>
      </c>
      <c r="DB20" s="50" t="str">
        <f>IF(MAX(DZ20,EC20,FH20,FK20,GP20,GS20,HX20,IA20,JF20,JI20,KN20,KQ20,LV20,LY20,ND20,NG20,OL20,OO20,PT20,PW20,RB20,RE20,SJ20,SM20)-MIN(IF(N20="",0,N20),IF(P20="",0,P20))&gt;0.001,MAX(DZ20,EC20,FH20,FK20,GP20,GS20,HX20,IA20,JF20,JI20,KN20,KQ20,LV20,LY20,ND20,NG20,OL20,OO20,PT20,PW20,RB20,RE20,SJ20,SM20)-MIN(IF(N20="",0,N20),IF(P20="",0,P20)),"")</f>
        <v/>
      </c>
      <c r="DC20" s="50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2">
        <f>IF($CP20="P",CA20,(CA20+AZ20)/2)</f>
        <v>6.75</v>
      </c>
      <c r="SW20" s="22">
        <f>IF($CP20="P",CB20,(CB20+BA20)/2)</f>
        <v>4.75</v>
      </c>
      <c r="SX20" s="22">
        <f>IF($CP20="P",CC20,(CC20+BB20)/2)</f>
        <v>7.3</v>
      </c>
      <c r="SY20" s="22">
        <f>IF($CP20="P",CD20,(CD20+BC20)/2)</f>
        <v>7.5049999999999999</v>
      </c>
      <c r="SZ20" s="22">
        <f>IF($CP20="P",CE20,(CE20+BD20)/2)</f>
        <v>0</v>
      </c>
      <c r="TA20" s="22">
        <f>IF($CP20="P",CF20,(CF20+BE20)/2)</f>
        <v>0.65</v>
      </c>
      <c r="TB20" s="22">
        <f>IF($CP20="P",CG20,(CG20+BF20)/2)</f>
        <v>0.45</v>
      </c>
      <c r="TC20" s="22">
        <f>IF($CP20="P",CH20,(CH20+BG20)/2)</f>
        <v>1</v>
      </c>
      <c r="TD20" s="22">
        <f>IF($CP20="P",CI20,(CI20+BH20)/2)</f>
        <v>0.82</v>
      </c>
      <c r="TE20" s="22">
        <f>IF($CP20="P",CJ20,(CJ20+BI20)/2)</f>
        <v>0</v>
      </c>
      <c r="TF20" s="22">
        <f>IF($CP20="P",CK20,(CK20+BJ20)/2)</f>
        <v>6.95</v>
      </c>
      <c r="TG20" s="22">
        <f>IF($CP20="P",CL20,(CL20+BK20)/2)</f>
        <v>4.6500000000000004</v>
      </c>
      <c r="TH20" s="22">
        <f>IF($CP20="P",CM20,(CM20+BL20)/2)</f>
        <v>7.3</v>
      </c>
      <c r="TI20" s="22">
        <f>IF($CP20="P",CN20,(CN20+BM20)/2)</f>
        <v>7.5250000000000004</v>
      </c>
      <c r="TJ20" s="22">
        <f>IF($CP20="P",CO20,(CO20+BN20)/2)</f>
        <v>0</v>
      </c>
      <c r="TK20" s="27" t="s">
        <v>46</v>
      </c>
      <c r="TL20" s="40">
        <f>IF(SX20&gt;0,SX20,"")</f>
        <v>7.3</v>
      </c>
      <c r="TM20" s="40">
        <f>IF(SY20&gt;0,SY20,"")</f>
        <v>7.5049999999999999</v>
      </c>
      <c r="TN20" s="40">
        <f>IF(SUM(SV20:SY20)-SZ20&gt;0,SUM(SV20:SY20)-SZ20,"")</f>
        <v>26.305</v>
      </c>
      <c r="TO20" s="40">
        <f>IF(TC20&gt;0,TC20,"")</f>
        <v>1</v>
      </c>
      <c r="TP20" s="40">
        <f>IF(TD20&gt;0,TD20,"")</f>
        <v>0.82</v>
      </c>
      <c r="TQ20" s="40">
        <f>IF(SUM(TA20:TD20)-TE20&gt;0,SUM(TA20:TD20)-TE20,"")</f>
        <v>2.92</v>
      </c>
      <c r="TR20" s="40">
        <f>IF(MAX(TN20,TQ20)&gt;0,MAX(TN20,TQ20),"")</f>
        <v>26.305</v>
      </c>
      <c r="TS20" s="40">
        <f>IF(TH20&gt;0,TH20,"")</f>
        <v>7.3</v>
      </c>
      <c r="TT20" s="40">
        <f>IF(TI20&gt;0,TI20,"")</f>
        <v>7.5250000000000004</v>
      </c>
      <c r="TU20" s="40">
        <f>IF(SUM(TF20:TI20)-TJ20&gt;0,SUM(TF20:TI20)-TJ20,"")</f>
        <v>26.425000000000004</v>
      </c>
      <c r="TV20" s="40">
        <f>IF(SUM(TR20,TU20)&gt;0,SUM(TR20,TU20),"")</f>
        <v>52.730000000000004</v>
      </c>
    </row>
    <row r="21" spans="1:542" x14ac:dyDescent="0.2">
      <c r="A21" s="4" t="str" cm="1">
        <f t="array" ref="A21">IF(AND(J21&lt;&gt;"",J21&lt;&gt;"No DD"),SUMPRODUCT((J$4:J$26&lt;&gt;"")*(J$4:J$26&lt;&gt;"No DD")*(F$4:F$26&gt;F21))+1,IF(J21="No DD",SUMPRODUCT((J$4:J$26="No DD")*(F$4:F$26&gt;F21))+1+SUMPRODUCT((J$4:J$26&lt;&gt;"")*(J$4:J$26&lt;&gt;"No DD")),""))</f>
        <v/>
      </c>
      <c r="B21" s="4" t="str" cm="1">
        <f t="array" ref="B21">IF(AND(J21&lt;&gt;"",J21&lt;&gt;"No DD",G21=""),SUMPRODUCT((J$4:J$26&lt;&gt;"")*(J$4:J$26&lt;&gt;"No DD")*(G$4:G$26="")*(F$4:F$26&gt;F21))+1,IF(J21="No DD",SUMPRODUCT((J$4:J$26="No DD")*(F$4:F$26&gt;F21)*(G$4:G$26=""))+1+SUMPRODUCT((J$4:J$26&lt;&gt;"")*(G$4:G$26="")*(J$4:J$26&lt;&gt;"No DD")),""))</f>
        <v/>
      </c>
      <c r="C21" s="5" t="s">
        <v>108</v>
      </c>
      <c r="D21" s="4" t="s">
        <v>6</v>
      </c>
      <c r="E21" s="4">
        <v>2004</v>
      </c>
      <c r="F21" s="9">
        <f>SUM(L21:V21)+SUM(L21:T21)*0.0000001+SUM(L21)*0.0000000000001</f>
        <v>142.64001426400438</v>
      </c>
      <c r="G21" s="64"/>
      <c r="H21" s="3" t="str">
        <f>IF(OR(AND(AO21&gt;=AY$28,AO21&lt;&gt;"",AQ21&gt;=AY$32,AQ21&lt;&gt;"",AN21=""),AND(AR21&gt;=AY$28,AR21&lt;&gt;"",AT21&gt;=AY$32,AT21&lt;&gt;"",AN21=""),AND(AV21&gt;=AY$28,AV21&lt;&gt;"",AX21&gt;=AY$32,AX21&lt;&gt;"",AN21=""),AND(BP21&gt;=BZ$28,BP21&lt;&gt;"",BR21&gt;=BZ$32,BR21&lt;&gt;"",BO21=""),AND(BS21&gt;=BZ$28,BS21&lt;&gt;"",BU21&gt;=BZ$32,BU21&lt;&gt;"",BO21=""),AND(BW21&gt;=BZ$28,BW21&lt;&gt;"",BY21&gt;=BZ$32,BY21&lt;&gt;"",BO21=""),AND(CQ21&gt;=DA$28,CQ21&lt;&gt;"",CS21&gt;=DA$32,CS21&lt;&gt;"",CP21=""),AND(CT21&gt;=DA$28,CT21&lt;&gt;"",CV21&gt;=DA$32,CV21&lt;&gt;"",CP21=""),AND(CX21&gt;=DA$28,CX21&lt;&gt;"",CZ21&gt;=DA$32,CZ21&lt;&gt;"",CP21=""),AND(DX21&gt;=EK$28,DX21&lt;&gt;"",DZ21&gt;=EK$32,DZ21&lt;&gt;""),AND(EA21&gt;=EK$28,EA21&lt;&gt;"",EC21&gt;=EK$32,EC21&lt;&gt;""),AND(EE21&gt;=EK$28,EE21&lt;&gt;"",EG21&gt;=EK$32,EG21&lt;&gt;""),AND(EH21&gt;=EK$28,EH21&lt;&gt;"",EJ21&gt;=EK$32,EJ21&lt;&gt;""),AND(FF21&gt;=FS$28,FF21&lt;&gt;"",FH21&gt;=FS$32,FH21&lt;&gt;""),AND(FI21&gt;=FS$28,FI21&lt;&gt;"",FK21&gt;=FS$32,FK21&lt;&gt;""),AND(FM21&gt;=FS$28,FM21&lt;&gt;"",FO21&gt;=FS$32,FO21&lt;&gt;""),AND(FP21&gt;=FS$28,FP21&lt;&gt;"",FR21&gt;=FS$32,FR21&lt;&gt;""),AND(GN21&gt;=HA$28,GN21&lt;&gt;"",GP21&gt;=HA$32,GP21&lt;&gt;""),AND(GQ21&gt;=HA$28,GQ21&lt;&gt;"",GS21&gt;=HA$32,GS21&lt;&gt;""),AND(GU21&gt;=HA$28,GU21&lt;&gt;"",GW21&gt;=HA$32,GW21&lt;&gt;""),AND(GX21&gt;=HA$28,GX21&lt;&gt;"",GZ21&gt;=HA$32,GZ21&lt;&gt;""),AND(HV21&gt;=II$28,HV21&lt;&gt;"",HX21&gt;=II$32,HX21&lt;&gt;""),AND(HY21&gt;=II$28,HY21&lt;&gt;"",IA21&gt;=II$32,IA21&lt;&gt;""),AND(IC21&gt;=II$28,IC21&lt;&gt;"",IE21&gt;=II$32,IE21&lt;&gt;""),AND(IF21&gt;=II$28,IF21&lt;&gt;"",IH21&gt;=II$32,IH21&lt;&gt;""),AND(JD21&gt;=JQ$28,JD21&lt;&gt;"",JF21&gt;=JQ$32,JF21&lt;&gt;""),AND(JG21&gt;=JQ$28,JG21&lt;&gt;"",JI21&gt;=JQ$32,JI21&lt;&gt;""),AND(JK21&gt;=JQ$28,JK21&lt;&gt;"",JM21&gt;=JQ$32,JM21&lt;&gt;""),AND(JN21&gt;=JQ$28,JN21&lt;&gt;"",JP21&gt;=JQ$32,JP21&lt;&gt;""),AND(KL21&gt;=KY$28,KL21&lt;&gt;"",KN21&gt;=KY$32,KN21&lt;&gt;""),AND(KO21&gt;=KY$28,KO21&lt;&gt;"",KQ21&gt;=KY$32,KQ21&lt;&gt;""),AND(KS21&gt;=KY$28,KS21&lt;&gt;"",KU21&gt;=KY$32,KU21&lt;&gt;""),AND(KV21&gt;=KY$28,KV21&lt;&gt;"",KX21&gt;=KY$32,KX21&lt;&gt;""),AND(LT21&gt;=MG$28,LT21&lt;&gt;"",LV21&gt;=MG$32,LV21&lt;&gt;""),AND(LW21&gt;=MG$28,LW21&lt;&gt;"",LY21&gt;=MG$32,LY21&lt;&gt;""),AND(MA21&gt;=MG$28,MA21&lt;&gt;"",MC21&gt;=MG$32,MC21&lt;&gt;""),AND(MD21&gt;=MG$28,MD21&lt;&gt;"",MF21&gt;=MG$32,MF21&lt;&gt;""),AND(NB21&gt;=NO$28,NB21&lt;&gt;"",ND21&gt;=NO$32,ND21&lt;&gt;""),AND(NE21&gt;=NO$28,NE21&lt;&gt;"",NG21&gt;=NO$32,NG21&lt;&gt;""),AND(NI21&gt;=NO$28,NI21&lt;&gt;"",NK21&gt;=NO$32,NK21&lt;&gt;""),AND(NL21&gt;=NO$28,NL21&lt;&gt;"",NN21&gt;=NO$32,NN21&lt;&gt;""),AND(OJ21&gt;=OW$28,OJ21&lt;&gt;"",OL21&gt;=OW$32,OL21&lt;&gt;""),AND(OM21&gt;=OW$28,OM21&lt;&gt;"",OO21&gt;=OW$32,OO21&lt;&gt;""),AND(OQ21&gt;=OW$28,OQ21&lt;&gt;"",OS21&gt;=OW$32,OS21&lt;&gt;""),AND(OT21&gt;=OW$28,OT21&lt;&gt;"",OV21&gt;=OW$32,OV21&lt;&gt;""),AND(PR21&gt;=QE$28,PR21&lt;&gt;"",PT21&gt;=QE$32,PT21&lt;&gt;""),AND(PU21&gt;=QE$28,PU21&lt;&gt;"",PW21&gt;=QE$32,PW21&lt;&gt;""),AND(PY21&gt;=QE$28,PY21&lt;&gt;"",QA21&gt;=QE$32,QA21&lt;&gt;""),AND(QB21&gt;=QE$28,QB21&lt;&gt;"",QD21&gt;=QE$32,QD21&lt;&gt;""),AND(QZ21&gt;=RM$28,QZ21&lt;&gt;"",RB21&gt;=RM$32,RB21&lt;&gt;""),AND(RC21&gt;=RM$28,RC21&lt;&gt;"",RE21&gt;=RM$32,RE21&lt;&gt;""),AND(RG21&gt;=RM$28,RG21&lt;&gt;"",RI21&gt;=RM$32,RI21&lt;&gt;""),AND(RJ21&gt;=RM$28,RJ21&lt;&gt;"",RL21&gt;=RM$32,RL21&lt;&gt;""),AND(SH21&gt;=SU$28,SH21&lt;&gt;"",SJ21&gt;=SU$32,SJ21&lt;&gt;""),AND(SK21&gt;=SU$28,SK21&lt;&gt;"",SM21&gt;=SU$32,SM21&lt;&gt;""),AND(SO21&gt;=SU$28,SO21&lt;&gt;"",SQ21&gt;=SU$32,SQ21&lt;&gt;""),AND(SR21&gt;=SU$28,SR21&lt;&gt;"",ST21&gt;=SU$32,ST21&lt;&gt;"")),"P","")</f>
        <v/>
      </c>
      <c r="I21" s="3" t="str">
        <f>IF(OR(AND(AQ21&gt;=AY$32,AQ21&lt;&gt;"",AN21=""),AND(AT21&gt;=AY$32,AT21&lt;&gt;"",AN21=""),AND(AX21&gt;=AY$32,AX21&lt;&gt;"",AN21=""),AND(BR21&gt;=BZ$32,BR21&lt;&gt;"",BO21=""),AND(BU21&gt;=BZ$32,BU21&lt;&gt;"",BO21=""),AND(BY21&gt;=BZ$32,BY21&lt;&gt;"",BO21=""),AND(CS21&gt;=DA$32,CS21&lt;&gt;"",CP21=""),AND(CV21&gt;=DA$32,CV21&lt;&gt;"",CP21=""),AND(CZ21&gt;=DA$32,CZ21&lt;&gt;"",CP21=""),AND(DZ21&gt;=EK$32,DZ21&lt;&gt;""),AND(EC21&gt;=EK$32,EC21&lt;&gt;""),AND(EG21&gt;=EK$32,EG21&lt;&gt;""),AND(EJ21&gt;=EK$32,EJ21&lt;&gt;""),AND(FH21&gt;=FS$32,FH21&lt;&gt;""),AND(FK21&gt;=FS$32,FK21&lt;&gt;""),AND(FO21&gt;=FS$32,FO21&lt;&gt;""),AND(FR21&gt;=FS$32,FR21&lt;&gt;""),AND(GP21&gt;=HA$32,GP21&lt;&gt;""),AND(GS21&gt;=HA$32,GS21&lt;&gt;""),AND(GW21&gt;=HA$32,GW21&lt;&gt;""),AND(GZ21&gt;=HA$32,GZ21&lt;&gt;""),AND(HX21&gt;=II$32,HX21&lt;&gt;""),AND(IA21&gt;=II$32,IA21&lt;&gt;""),AND(IE21&gt;=II$32,IE21&lt;&gt;""),AND(IH21&gt;=II$32,IH21&lt;&gt;""),AND(JF21&gt;=JQ$32,JF21&lt;&gt;""),AND(JI21&gt;=JQ$32,JI21&lt;&gt;""),AND(JM21&gt;=JQ$32,JM21&lt;&gt;""),AND(JP21&gt;=JQ$32,JP21&lt;&gt;""),AND(KN21&gt;=KY$32,KN21&lt;&gt;""),AND(KQ21&gt;=KY$32,KQ21&lt;&gt;""),AND(KU21&gt;=KY$32,KU21&lt;&gt;""),AND(KX21&gt;=KY$32,KX21&lt;&gt;""),AND(LV21&gt;=MG$32,LV21&lt;&gt;""),AND(LY21&gt;=MG$32,LY21&lt;&gt;""),AND(MC21&gt;=MG$32,MC21&lt;&gt;""),AND(MF21&gt;=MG$32,MF21&lt;&gt;""),AND(ND21&gt;=NO$32,ND21&lt;&gt;""),AND(NG21&gt;=NO$32,NG21&lt;&gt;""),AND(NK21&gt;=NO$32,NK21&lt;&gt;""),AND(NN21&gt;=NO$32,NN21&lt;&gt;""),AND(OL21&gt;=OW$32,OL21&lt;&gt;""),AND(OO21&gt;=OW$32,OO21&lt;&gt;""),AND(OS21&gt;=OW$32,OS21&lt;&gt;""),AND(OV21&gt;=OW$32,OV21&lt;&gt;""),AND(PT21&gt;=QE$32,PT21&lt;&gt;""),AND(PW21&gt;=QE$32,PW21&lt;&gt;""),AND(QA21&gt;=QE$32,QA21&lt;&gt;""),AND(QD21&gt;=QE$32,QD21&lt;&gt;""),AND(RB21&gt;=RM$32,RB21&lt;&gt;""),AND(RE21&gt;=RM$32,RE21&lt;&gt;""),AND(RI21&gt;=RM$32,RI21&lt;&gt;""),AND(RL21&gt;=RM$32,RL21&lt;&gt;""),AND(SJ21&gt;=SU$32,SJ21&lt;&gt;""),AND(SM21&gt;=SU$32,SM21&lt;&gt;""),AND(SQ21&gt;=SU$32,SQ21&lt;&gt;""),AND(ST21&gt;=SU$32,ST21&lt;&gt;"")),"P","")</f>
        <v/>
      </c>
      <c r="J21" s="36" t="str">
        <f>IF(AND(I21="P",H21=""),"No DD",IF(OR(AND(AO21&gt;=AY$31,AO21&lt;&gt;"",AQ21&gt;=AY$35,AQ21&lt;&gt;"",AN21=""),AND(AR21&gt;=AY$31,AR21&lt;&gt;"",AT21&gt;=AY$35,AT21&lt;&gt;"",AN21=""),AND(AV21&gt;=AY$31,AV21&lt;&gt;"",AX21&gt;=AY$35,AX21&lt;&gt;"",AN21=""),AND(BP21&gt;=BZ$31,BP21&lt;&gt;"",BR21&gt;=BZ$35,BR21&lt;&gt;"",BO21=""),AND(BS21&gt;=BZ$31,BS21&lt;&gt;"",BU21&gt;=BZ$35,BU21&lt;&gt;"",BO21=""),AND(BW21&gt;=BZ$31,BW21&lt;&gt;"",BY21&gt;=BZ$35,BY21&lt;&gt;"",BO21=""),AND(CQ21&gt;=DA$31,CQ21&lt;&gt;"",CS21&gt;=DA$35,CS21&lt;&gt;"",CP21=""),AND(CT21&gt;=DA$31,CT21&lt;&gt;"",CV21&gt;=DA$35,CV21&lt;&gt;"",CP21=""),AND(CX21&gt;=DA$31,CX21&lt;&gt;"",CZ21&gt;=DA$35,CZ21&lt;&gt;"",CP21=""),AND(DX21&gt;=EK$31,DX21&lt;&gt;"",DZ21&gt;=EK$35,DZ21&lt;&gt;""),AND(EA21&gt;=EK$31,EA21&lt;&gt;"",EC21&gt;=EK$35,EC21&lt;&gt;""),AND(EE21&gt;=EK$31,EE21&lt;&gt;"",EG21&gt;=EK$35,EG21&lt;&gt;""),AND(EH21&gt;=EK$31,EH21&lt;&gt;"",EJ21&gt;=EK$35,EJ21&lt;&gt;""),AND(FF21&gt;=FS$31,FF21&lt;&gt;"",FH21&gt;=FS$35,FH21&lt;&gt;""),AND(FI21&gt;=FS$31,FI21&lt;&gt;"",FK21&gt;=FS$35,FK21&lt;&gt;""),AND(FM21&gt;=FS$31,FM21&lt;&gt;"",FO21&gt;=FS$35,FO21&lt;&gt;""),AND(FP21&gt;=FS$31,FP21&lt;&gt;"",FR21&gt;=FS$35,FR21&lt;&gt;""),AND(GN21&gt;=HA$31,GN21&lt;&gt;"",GP21&gt;=HA$35,GP21&lt;&gt;""),AND(GQ21&gt;=HA$31,GQ21&lt;&gt;"",GS21&gt;=HA$35,GS21&lt;&gt;""),AND(GU21&gt;=HA$31,GU21&lt;&gt;"",GW21&gt;=HA$35,GW21&lt;&gt;""),AND(GX21&gt;=HA$31,GX21&lt;&gt;"",GZ21&gt;=HA$35,GZ21&lt;&gt;""),AND(HV21&gt;=II$31,HV21&lt;&gt;"",HX21&gt;=II$35,HX21&lt;&gt;""),AND(HY21&gt;=II$31,HY21&lt;&gt;"",IA21&gt;=II$35,IA21&lt;&gt;""),AND(IC21&gt;=II$31,IC21&lt;&gt;"",IE21&gt;=II$35,IE21&lt;&gt;""),AND(IF21&gt;=II$31,IF21&lt;&gt;"",IH21&gt;=II$35,IH21&lt;&gt;""),AND(JD21&gt;=JQ$31,JD21&lt;&gt;"",JF21&gt;=JQ$35,JF21&lt;&gt;""),AND(JG21&gt;=JQ$31,JG21&lt;&gt;"",JI21&gt;=JQ$35,JI21&lt;&gt;""),AND(JK21&gt;=JQ$31,JK21&lt;&gt;"",JM21&gt;=JQ$35,JM21&lt;&gt;""),AND(JN21&gt;=JQ$31,JN21&lt;&gt;"",JP21&gt;=JQ$35,JP21&lt;&gt;""),AND(KL21&gt;=KY$31,KL21&lt;&gt;"",KN21&gt;=KY$35,KN21&lt;&gt;""),AND(KO21&gt;=KY$31,KO21&lt;&gt;"",KQ21&gt;=KY$35,KQ21&lt;&gt;""),AND(KS21&gt;=KY$31,KS21&lt;&gt;"",KU21&gt;=KY$35,KU21&lt;&gt;""),AND(KV21&gt;=KY$31,KV21&lt;&gt;"",KX21&gt;=KY$35,KX21&lt;&gt;""),AND(LT21&gt;=MG$31,LT21&lt;&gt;"",LV21&gt;=MG$35,LV21&lt;&gt;""),AND(LW21&gt;=MG$31,LW21&lt;&gt;"",LY21&gt;=MG$35,LY21&lt;&gt;""),AND(MA21&gt;=MG$31,MA21&lt;&gt;"",MC21&gt;=MG$35,MC21&lt;&gt;""),AND(MD21&gt;=MG$31,MD21&lt;&gt;"",MF21&gt;=MG$35,MF21&lt;&gt;""),AND(NB21&gt;=NO$31,NB21&lt;&gt;"",ND21&gt;=NO$35,ND21&lt;&gt;""),AND(NE21&gt;=NO$31,NE21&lt;&gt;"",NG21&gt;=NO$35,NG21&lt;&gt;""),AND(NI21&gt;=NO$31,NI21&lt;&gt;"",NK21&gt;=NO$35,NK21&lt;&gt;""),AND(NL21&gt;=NO$31,NL21&lt;&gt;"",NN21&gt;=NO$35,NN21&lt;&gt;""),AND(OJ21&gt;=OW$31,OJ21&lt;&gt;"",OL21&gt;=OW$35,OL21&lt;&gt;""),AND(OM21&gt;=OW$31,OM21&lt;&gt;"",OO21&gt;=OW$35,OO21&lt;&gt;""),AND(OQ21&gt;=OW$31,OQ21&lt;&gt;"",OS21&gt;=OW$35,OS21&lt;&gt;""),AND(OT21&gt;=OW$31,OT21&lt;&gt;"",OV21&gt;=OW$35,OV21&lt;&gt;""),AND(PR21&gt;=QE$31,PR21&lt;&gt;"",PT21&gt;=QE$35,PT21&lt;&gt;""),AND(PU21&gt;=QE$31,PU21&lt;&gt;"",PW21&gt;=QE$35,PW21&lt;&gt;""),AND(PY21&gt;=QE$31,PY21&lt;&gt;"",QA21&gt;=QE$35,QA21&lt;&gt;""),AND(QB21&gt;=QE$31,QB21&lt;&gt;"",QD21&gt;=QE$35,QD21&lt;&gt;""),AND(QZ21&gt;=RM$31,QZ21&lt;&gt;"",RB21&gt;=RM$35,RB21&lt;&gt;""),AND(RC21&gt;=RM$31,RC21&lt;&gt;"",RE21&gt;=RM$35,RE21&lt;&gt;""),AND(RG21&gt;=RM$31,RG21&lt;&gt;"",RI21&gt;=RM$35,RI21&lt;&gt;""),AND(RJ21&gt;=RM$31,RJ21&lt;&gt;"",RL21&gt;=RM$35,RL21&lt;&gt;""),AND(SH21&gt;=SU$31,SH21&lt;&gt;"",SJ21&gt;=SU$35,SJ21&lt;&gt;""),AND(SK21&gt;=SU$31,SK21&lt;&gt;"",SM21&gt;=SU$35,SM21&lt;&gt;""),AND(SO21&gt;=SU$31,SO21&lt;&gt;"",SQ21&gt;=SU$35,SQ21&lt;&gt;""),AND(SR21&gt;=SU$31,SR21&lt;&gt;"",ST21&gt;=SU$35,ST21&lt;&gt;"")),"Merit",IF(OR(AND(AO21&gt;=AY$30,AO21&lt;&gt;"",AQ21&gt;=AY$34,AQ21&lt;&gt;"",AN21=""),AND(AR21&gt;=AY$30,AR21&lt;&gt;"",AT21&gt;=AY$34,AT21&lt;&gt;"",AN21=""),AND(AV21&gt;=AY$30,AV21&lt;&gt;"",AX21&gt;=AY$34,AX21&lt;&gt;"",AN21=""),AND(BP21&gt;=BZ$30,BP21&lt;&gt;"",BR21&gt;=BZ$34,BR21&lt;&gt;"",BO21=""),AND(BS21&gt;=BZ$30,BS21&lt;&gt;"",BU21&gt;=BZ$34,BU21&lt;&gt;"",BO21=""),AND(BW21&gt;=BZ$30,BW21&lt;&gt;"",BY21&gt;=BZ$34,BY21&lt;&gt;"",BO21=""),AND(CQ21&gt;=DA$30,CQ21&lt;&gt;"",CS21&gt;=DA$34,CS21&lt;&gt;"",CP21=""),AND(CT21&gt;=DA$30,CT21&lt;&gt;"",CV21&gt;=DA$34,CV21&lt;&gt;"",CP21=""),AND(CX21&gt;=DA$30,CX21&lt;&gt;"",CZ21&gt;=DA$34,CZ21&lt;&gt;"",CP21=""),AND(DX21&gt;=EK$30,DX21&lt;&gt;"",DZ21&gt;=EK$34,DZ21&lt;&gt;""),AND(EA21&gt;=EK$30,EA21&lt;&gt;"",EC21&gt;=EK$34,EC21&lt;&gt;""),AND(EE21&gt;=EK$30,EE21&lt;&gt;"",EG21&gt;=EK$34,EG21&lt;&gt;""),AND(EH21&gt;=EK$30,EH21&lt;&gt;"",EJ21&gt;=EK$34,EJ21&lt;&gt;""),AND(FF21&gt;=FS$30,FF21&lt;&gt;"",FH21&gt;=FS$34,FH21&lt;&gt;""),AND(FI21&gt;=FS$30,FI21&lt;&gt;"",FK21&gt;=FS$34,FK21&lt;&gt;""),AND(FM21&gt;=FS$30,FM21&lt;&gt;"",FO21&gt;=FS$34,FO21&lt;&gt;""),AND(FP21&gt;=FS$30,FP21&lt;&gt;"",FR21&gt;=FS$34,FR21&lt;&gt;""),AND(GN21&gt;=HA$30,GN21&lt;&gt;"",GP21&gt;=HA$34,GP21&lt;&gt;""),AND(GQ21&gt;=HA$30,GQ21&lt;&gt;"",GS21&gt;=HA$34,GS21&lt;&gt;""),AND(GU21&gt;=HA$30,GU21&lt;&gt;"",GW21&gt;=HA$34,GW21&lt;&gt;""),AND(GX21&gt;=HA$30,GX21&lt;&gt;"",GZ21&gt;=HA$34,GZ21&lt;&gt;""),AND(HV21&gt;=II$30,HV21&lt;&gt;"",HX21&gt;=II$34,HX21&lt;&gt;""),AND(HY21&gt;=II$30,HY21&lt;&gt;"",IA21&gt;=II$34,IA21&lt;&gt;""),AND(IC21&gt;=II$30,IC21&lt;&gt;"",IE21&gt;=II$34,IE21&lt;&gt;""),AND(IF21&gt;=II$30,IF21&lt;&gt;"",IH21&gt;=II$34,IH21&lt;&gt;""),AND(JD21&gt;=JQ$30,JD21&lt;&gt;"",JF21&gt;=JQ$34,JF21&lt;&gt;""),AND(JG21&gt;=JQ$30,JG21&lt;&gt;"",JI21&gt;=JQ$34,JI21&lt;&gt;""),AND(JK21&gt;=JQ$30,JK21&lt;&gt;"",JM21&gt;=JQ$34,JM21&lt;&gt;""),AND(JN21&gt;=JQ$30,JN21&lt;&gt;"",JP21&gt;=JQ$34,JP21&lt;&gt;""),AND(KL21&gt;=KY$30,KL21&lt;&gt;"",KN21&gt;=KY$34,KN21&lt;&gt;""),AND(KO21&gt;=KY$30,KO21&lt;&gt;"",KQ21&gt;=KY$34,KQ21&lt;&gt;""),AND(KS21&gt;=KY$30,KS21&lt;&gt;"",KU21&gt;=KY$34,KU21&lt;&gt;""),AND(KV21&gt;=KY$30,KV21&lt;&gt;"",KX21&gt;=KY$34,KX21&lt;&gt;""),AND(LT21&gt;=MG$30,LT21&lt;&gt;"",LV21&gt;=MG$34,LV21&lt;&gt;""),AND(LW21&gt;=MG$30,LW21&lt;&gt;"",LY21&gt;=MG$34,LY21&lt;&gt;""),AND(MA21&gt;=MG$30,MA21&lt;&gt;"",MC21&gt;=MG$34,MC21&lt;&gt;""),AND(MD21&gt;=MG$30,MD21&lt;&gt;"",MF21&gt;=MG$34,MF21&lt;&gt;""),AND(NB21&gt;=NO$30,NB21&lt;&gt;"",ND21&gt;=NO$34,ND21&lt;&gt;""),AND(NE21&gt;=NO$30,NE21&lt;&gt;"",NG21&gt;=NO$34,NG21&lt;&gt;""),AND(NI21&gt;=NO$30,NI21&lt;&gt;"",NK21&gt;=NO$34,NK21&lt;&gt;""),AND(NL21&gt;=NO$30,NL21&lt;&gt;"",NN21&gt;=NO$34,NN21&lt;&gt;""),AND(OJ21&gt;=OW$30,OJ21&lt;&gt;"",OL21&gt;=OW$34,OL21&lt;&gt;""),AND(OM21&gt;=OW$30,OM21&lt;&gt;"",OO21&gt;=OW$34,OO21&lt;&gt;""),AND(OQ21&gt;=OW$30,OQ21&lt;&gt;"",OS21&gt;=OW$34,OS21&lt;&gt;""),AND(OT21&gt;=OW$30,OT21&lt;&gt;"",OV21&gt;=OW$34,OV21&lt;&gt;""),AND(PR21&gt;=QE$30,PR21&lt;&gt;"",PT21&gt;=QE$34,PT21&lt;&gt;""),AND(PU21&gt;=QE$30,PU21&lt;&gt;"",PW21&gt;=QE$34,PW21&lt;&gt;""),AND(PY21&gt;=QE$30,PY21&lt;&gt;"",QA21&gt;=QE$34,QA21&lt;&gt;""),AND(QB21&gt;=QE$30,QB21&lt;&gt;"",QD21&gt;=QE$34,QD21&lt;&gt;""),AND(QZ21&gt;=RM$30,QZ21&lt;&gt;"",RB21&gt;=RM$34,RB21&lt;&gt;""),AND(RC21&gt;=RM$30,RC21&lt;&gt;"",RE21&gt;=RM$34,RE21&lt;&gt;""),AND(RG21&gt;=RM$30,RG21&lt;&gt;"",RI21&gt;=RM$34,RI21&lt;&gt;""),AND(RJ21&gt;=RM$30,RJ21&lt;&gt;"",RL21&gt;=RM$34,RL21&lt;&gt;""),AND(SH21&gt;=SU$30,SH21&lt;&gt;"",SJ21&gt;=SU$34,SJ21&lt;&gt;""),AND(SK21&gt;=SU$30,SK21&lt;&gt;"",SM21&gt;=SU$34,SM21&lt;&gt;""),AND(SO21&gt;=SU$30,SO21&lt;&gt;"",SQ21&gt;=SU$34,SQ21&lt;&gt;""),AND(SR21&gt;=SU$30,SR21&lt;&gt;"",ST21&gt;=SU$34,ST21&lt;&gt;"")),"Excellence",IF(K21="P","Worlds Team",IF(H21="P","National Team","")))))</f>
        <v/>
      </c>
      <c r="K21" s="3" t="str">
        <f>IF(OR(AND(AO21&gt;=AY$29,AO21&lt;&gt;"",AQ21&gt;=AY$33,AQ21&lt;&gt;"",AN21=""),AND(AR21&gt;=AY$29,AR21&lt;&gt;"",AT21&gt;=AY$33,AT21&lt;&gt;"",AN21=""),AND(AV21&gt;=AY$29,AV21&lt;&gt;"",AX21&gt;=AY$33,AX21&lt;&gt;"",AN21=""),AND(BP21&gt;=BZ$29,BP21&lt;&gt;"",BR21&gt;=BZ$33,BR21&lt;&gt;"",BO21=""),AND(BS21&gt;=BZ$29,BS21&lt;&gt;"",BU21&gt;=BZ$33,BU21&lt;&gt;"",BO21=""),AND(BW21&gt;=BZ$29,BW21&lt;&gt;"",BY21&gt;=BZ$33,BY21&lt;&gt;"",BO21=""),AND(CQ21&gt;=DA$29,CQ21&lt;&gt;"",CS21&gt;=DA$33,CS21&lt;&gt;"",CP21=""),AND(CT21&gt;=DA$29,CT21&lt;&gt;"",CV21&gt;=DA$33,CV21&lt;&gt;"",CP21=""),AND(CX21&gt;=DA$29,CX21&lt;&gt;"",CZ21&gt;=DA$33,CZ21&lt;&gt;"",CP21=""),AND(DX21&gt;=EK$29,DX21&lt;&gt;"",DZ21&gt;=EK$33,DZ21&lt;&gt;""),AND(EA21&gt;=EK$29,EA21&lt;&gt;"",EC21&gt;=EK$33,EC21&lt;&gt;""),AND(EE21&gt;=EK$29,EE21&lt;&gt;"",EG21&gt;=EK$33,EG21&lt;&gt;""),AND(EH21&gt;=EK$29,EH21&lt;&gt;"",EJ21&gt;=EK$33,EJ21&lt;&gt;""),AND(FF21&gt;=FS$29,FF21&lt;&gt;"",FH21&gt;=FS$33,FH21&lt;&gt;""),AND(FI21&gt;=FS$29,FI21&lt;&gt;"",FK21&gt;=FS$33,FK21&lt;&gt;""),AND(FM21&gt;=FS$29,FM21&lt;&gt;"",FO21&gt;=FS$33,FO21&lt;&gt;""),AND(FP21&gt;=FS$29,FP21&lt;&gt;"",FR21&gt;=FS$33,FR21&lt;&gt;""),AND(GN21&gt;=HA$29,GN21&lt;&gt;"",GP21&gt;=HA$33,GP21&lt;&gt;""),AND(GQ21&gt;=HA$29,GQ21&lt;&gt;"",GS21&gt;=HA$33,GS21&lt;&gt;""),AND(GU21&gt;=HA$29,GU21&lt;&gt;"",GW21&gt;=HA$33,GW21&lt;&gt;""),AND(GX21&gt;=HA$29,GX21&lt;&gt;"",GZ21&gt;=HA$33,GZ21&lt;&gt;""),AND(HV21&gt;=II$29,HV21&lt;&gt;"",HX21&gt;=II$33,HX21&lt;&gt;""),AND(HY21&gt;=II$29,HY21&lt;&gt;"",IA21&gt;=II$33,IA21&lt;&gt;""),AND(IC21&gt;=II$29,IC21&lt;&gt;"",IE21&gt;=II$33,IE21&lt;&gt;""),AND(IF21&gt;=II$29,IF21&lt;&gt;"",IH21&gt;=II$33,IH21&lt;&gt;""),AND(JD21&gt;=JQ$29,JD21&lt;&gt;"",JF21&gt;=JQ$33,JF21&lt;&gt;""),AND(JG21&gt;=JQ$29,JG21&lt;&gt;"",JI21&gt;=JQ$33,JI21&lt;&gt;""),AND(JK21&gt;=JQ$29,JK21&lt;&gt;"",JM21&gt;=JQ$33,JM21&lt;&gt;""),AND(JN21&gt;=JQ$29,JN21&lt;&gt;"",JP21&gt;=JQ$33,JP21&lt;&gt;""),AND(KL21&gt;=KY$29,KL21&lt;&gt;"",KN21&gt;=KY$33,KN21&lt;&gt;""),AND(KO21&gt;=KY$29,KO21&lt;&gt;"",KQ21&gt;=KY$33,KQ21&lt;&gt;""),AND(KS21&gt;=KY$29,KS21&lt;&gt;"",KU21&gt;=KY$33,KU21&lt;&gt;""),AND(KV21&gt;=KY$29,KV21&lt;&gt;"",KX21&gt;=KY$33,KX21&lt;&gt;""),AND(LT21&gt;=MG$29,LT21&lt;&gt;"",LV21&gt;=MG$33,LV21&lt;&gt;""),AND(LW21&gt;=MG$29,LW21&lt;&gt;"",LY21&gt;=MG$33,LY21&lt;&gt;""),AND(MA21&gt;=MG$29,MA21&lt;&gt;"",MC21&gt;=MG$33,MC21&lt;&gt;""),AND(MD21&gt;=MG$29,MD21&lt;&gt;"",MF21&gt;=MG$33,MF21&lt;&gt;""),AND(NB21&gt;=NO$29,NB21&lt;&gt;"",ND21&gt;=NO$33,ND21&lt;&gt;""),AND(NE21&gt;=NO$29,NE21&lt;&gt;"",NG21&gt;=NO$33,NG21&lt;&gt;""),AND(NI21&gt;=NO$29,NI21&lt;&gt;"",NK21&gt;=NO$33,NK21&lt;&gt;""),AND(NL21&gt;=NO$29,NL21&lt;&gt;"",NN21&gt;=NO$33,NN21&lt;&gt;""),AND(OJ21&gt;=OW$29,OJ21&lt;&gt;"",OL21&gt;=OW$33,OL21&lt;&gt;""),AND(OM21&gt;=OW$29,OM21&lt;&gt;"",OO21&gt;=OW$33,OO21&lt;&gt;""),AND(OQ21&gt;=OW$29,OQ21&lt;&gt;"",OS21&gt;=OW$33,OS21&lt;&gt;""),AND(OT21&gt;=OW$29,OT21&lt;&gt;"",OV21&gt;=OW$33,OV21&lt;&gt;""),AND(PR21&gt;=QE$29,PR21&lt;&gt;"",PT21&gt;=QE$33,PT21&lt;&gt;""),AND(PU21&gt;=QE$29,PU21&lt;&gt;"",PW21&gt;=QE$33,PW21&lt;&gt;""),AND(PY21&gt;=QE$29,PY21&lt;&gt;"",QA21&gt;=QE$33,QA21&lt;&gt;""),AND(QB21&gt;=QE$29,QB21&lt;&gt;"",QD21&gt;=QE$33,QD21&lt;&gt;""),AND(QZ21&gt;=RM$29,QZ21&lt;&gt;"",RB21&gt;=RM$33,RB21&lt;&gt;""),AND(RC21&gt;=RM$29,RC21&lt;&gt;"",RE21&gt;=RM$33,RE21&lt;&gt;""),AND(RG21&gt;=RM$29,RG21&lt;&gt;"",RI21&gt;=RM$33,RI21&lt;&gt;""),AND(RJ21&gt;=RM$29,RJ21&lt;&gt;"",RL21&gt;=RM$33,RL21&lt;&gt;""),AND(SH21&gt;=SU$29,SH21&lt;&gt;"",SJ21&gt;=SU$33,SJ21&lt;&gt;""),AND(SK21&gt;=SU$29,SK21&lt;&gt;"",SM21&gt;=SU$33,SM21&lt;&gt;""),AND(SO21&gt;=SU$29,SO21&lt;&gt;"",SQ21&gt;=SU$33,SQ21&lt;&gt;""),AND(SR21&gt;=SU$29,SR21&lt;&gt;"",ST21&gt;=SU$33,ST21&lt;&gt;"")),"P","")</f>
        <v/>
      </c>
      <c r="L21" s="8">
        <f>IF(COUNT(AQ21,AT21,BR21,BU21,CS21,CV21)&gt;0,LARGE((AQ21,AT21,BR21,BU21,CS21,CV21),1),0)</f>
        <v>43.96</v>
      </c>
      <c r="M21" s="8" t="str">
        <f>IF(L21="","",IF(OR(L21=CS21,L21=CV21),$CA$1,IF(OR(L21=BR21,L21=BU21),$AZ$1,IF(OR(L21=AQ21,L21=AT21),$Y$1,""))))</f>
        <v>2025 Elite Canada</v>
      </c>
      <c r="N21" s="8">
        <f>IF(COUNT(AQ21,AT21,BR21,BU21,CS21,CV21)&gt;1,LARGE((AQ21,AT21,BR21,BU21,CS21,CV21),2),0)</f>
        <v>36.6</v>
      </c>
      <c r="O21" s="8" t="str">
        <f>IF(N21="","",IF(OR(N21=CS21,N21=CV21),$CA$1,IF(OR(N21=BR21,N21=BU21),$AZ$1,IF(OR(N21=AQ21,N21=AT21),$Y$1,""))))</f>
        <v>2025 Elite Canada</v>
      </c>
      <c r="P21" s="8">
        <f>IF(COUNT(AQ21,AT21,BR21,BU21,CS21,CV21)&gt;2,MAX(AX21,BY21,CZ21,LARGE((AQ21,AT21,BR21,BU21,CS21,CV21),3)),IF(MAX(AX21,BY21,CZ21)&gt;0,MAX(AX21,BY21,CZ21),0))</f>
        <v>49.88</v>
      </c>
      <c r="Q21" s="8" t="str">
        <f>IF(P21="","",IF(P21=CZ21,$CA$1,IF(P21=BY21,$AZ$1,IF(P21=AX21,$Y$1,IF(OR(P21=CS21,P21=CV21,P21=CZ21),$CA$1,IF(OR(P21=BR21,P21=BU21,P21=BY21),$AZ$1,IF(OR(P21=AQ21,P21=AT21,P21=AX21),$Y$1,"")))))))</f>
        <v>2025 3rd Domestic Trial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12.2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2025 3rd Domestic Trial</v>
      </c>
      <c r="T21" s="8">
        <f>IF(MAX(IF(AO21&gt;=$AY$28,AP21,0),IF(AR21&gt;=$AY$28,AS21,0),IF(AV21&gt;=$AY$28,AW21,0),IF(BP21&gt;=$BZ$28,BQ21,0),IF(BS21&gt;=$BZ$28,BT21,0),IF(BW21&gt;=$BZ$28,BX21,0),IF(CQ21&gt;=$DA$28,CR21,0),IF(CT21&gt;=$DA$28,CU21,0),IF(CX21&gt;=$DA$28,CY21,0),IF(DX21&gt;=$EK$28,DY21,0),IF(EA21&gt;=$EK$28,EB21,0),IF(EE21&gt;=$EK$28,EF21,0),IF(EH21&gt;=$EK$28,EI21,0),IF(FF21&gt;=$FS$28,FG21,0),IF(FI21&gt;=$FS$28,FJ21,0),IF(FM21&gt;=$FS$28,FN21,0),IF(FP21&gt;=$FS$28,FQ21,0),IF(GN21&gt;=$HA$28,GO21,0),IF(GQ21&gt;=$HA$28,GR21,0),IF(GU21&gt;=$HA$28,GV21,0),IF(GX21&gt;=$HA$28,GY21,0),IF(HV21&gt;=$II$28,HW21,0),IF(HY21&gt;=$II$28,HZ21,0),IF(IC21&gt;=$II$28,ID21,0),IF(IF21&gt;=$II$28,IG21,0),IF(JD21&gt;=$JQ$28,JE21,0),IF(JG21&gt;=$JQ$28,JH21,0),IF(JK21&gt;=$JQ$28,JL21,0),IF(JN21&gt;=$JQ$28,JO21,0),IF(KL21&gt;=$KY$28,KM21,0),IF(KO21&gt;=$KY$28,KP21,0),IF(KS21&gt;=$KY$28,KT21,0),IF(KV21&gt;=$KY$28,KW21,0),IF(LT21&gt;=$MG$28,LU21,0),IF(LW21&gt;=$MG$28,LX21,0),IF(MA21&gt;=$MG$28,MB21,0),IF(MD21&gt;=$MG$28,ME21,0),IF(NB21&gt;=$NO$28,NC21,0),IF(NE21&gt;=$NO$28,NF21,0),IF(NI21&gt;=$NO$28,NJ21,0),IF(NL21&gt;=$NO$28,NM21,0),IF(OJ21&gt;=$OW$28,OK21,0),IF(OM21&gt;=$OW$28,ON21,0),IF(OQ21&gt;=$OW$28,OR21,0),IF(OT21&gt;=$OW$28,OU21,0),IF(PR21&gt;=$QE$28,PS21,0),IF(PU21&gt;=$QE$28,PV21,0),IF(PY21&gt;=$QE$28,PZ21,0),IF(QB21&gt;=$QE$28,QC21,0),IF(QZ21&gt;=$RM$28,RA21,0),IF(RC21&gt;=$RM$28,RD21,0),IF(RG21&gt;=$RM$28,RH21,0),IF(RJ21&gt;=$RM$28,RK21,0),IF(SH21&gt;=$SU$28,SI21,0),IF(SK21&gt;=$SU$28,SL21,0),IF(SO21&gt;=$SU$28,SP21,0),IF(SR21&gt;=$SU$28,SS21,0))&gt;0,MAX(IF(AO21&gt;=$AY$28,AP21,0),IF(AR21&gt;=$AY$28,AS21,0),IF(AV21&gt;=$AY$28,AW21,0),IF(BP21&gt;=$BZ$28,BQ21,0),IF(BS21&gt;=$BZ$28,BT21,0),IF(BW21&gt;=$BZ$28,BX21,0),IF(CQ21&gt;=$DA$28,CR21,0),IF(CT21&gt;=$DA$28,CU21,0),IF(CX21&gt;=$DA$28,CY21,0),IF(DX21&gt;=$EK$28,DY21,0),IF(EA21&gt;=$EK$28,EB21,0),IF(EE21&gt;=$EK$28,EF21,0),IF(EH21&gt;=$EK$28,EI21,0),IF(FF21&gt;=$FS$28,FG21,0),IF(FI21&gt;=$FS$28,FJ21,0),IF(FM21&gt;=$FS$28,FN21,0),IF(FP21&gt;=$FS$28,FQ21,0),IF(GN21&gt;=$HA$28,GO21,0),IF(GQ21&gt;=$HA$28,GR21,0),IF(GU21&gt;=$HA$28,GV21,0),IF(GX21&gt;=$HA$28,GY21,0),IF(HV21&gt;=$II$28,HW21,0),IF(HY21&gt;=$II$28,HZ21,0),IF(IC21&gt;=$II$28,ID21,0),IF(IF21&gt;=$II$28,IG21,0),IF(JD21&gt;=$JQ$28,JE21,0),IF(JG21&gt;=$JQ$28,JH21,0),IF(JK21&gt;=$JQ$28,JL21,0),IF(JN21&gt;=$JQ$28,JO21,0),IF(KL21&gt;=$KY$28,KM21,0),IF(KO21&gt;=$KY$28,KP21,0),IF(KS21&gt;=$KY$28,KT21,0),IF(KV21&gt;=$KY$28,KW21,0),IF(LT21&gt;=$MG$28,LU21,0),IF(LW21&gt;=$MG$28,LX21,0),IF(MA21&gt;=$MG$28,MB21,0),IF(MD21&gt;=$MG$28,ME21,0),IF(NB21&gt;=$NO$28,NC21,0),IF(NE21&gt;=$NO$28,NF21,0),IF(NI21&gt;=$NO$28,NJ21,0),IF(NL21&gt;=$NO$28,NM21,0),IF(OJ21&gt;=$OW$28,OK21,0),IF(OM21&gt;=$OW$28,ON21,0),IF(OQ21&gt;=$OW$28,OR21,0),IF(OT21&gt;=$OW$28,OU21,0),IF(PR21&gt;=$QE$28,PS21,0),IF(PU21&gt;=$QE$28,PV21,0),IF(PY21&gt;=$QE$28,PZ21,0),IF(QB21&gt;=$QE$28,QC21,0),IF(QZ21&gt;=$RM$28,RA21,0),IF(RC21&gt;=$RM$28,RD21,0),IF(RG21&gt;=$RM$28,RH21,0),IF(RJ21&gt;=$RM$28,RK21,0),IF(SH21&gt;=$SU$28,SI21,0),IF(SK21&gt;=$SU$28,SL21,0),IF(SO21&gt;=$SU$28,SP21,0),IF(SR21&gt;=$SU$28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P21="",0,P21)=SM21,$RN$1,IF(V21+IF(P21="",0,P21)=RE21,$QF$1,IF(V21+IF(P21="",0,P21)=PW21,$OX$1,IF(V21+IF(P21="",0,P21)=OO21,$NP$1,IF(V21+IF(P21="",0,P21)=NG21,$MH$1,IF(V21+IF(P21="",0,P21)=LY21,$KZ$1,IF(V21+IF(P21="",0,P21)=KQ21,$JR$1,IF(V21+IF(P21="",0,P21)=JI21,$IJ$1,IF(V21+IF(P21="",0,P21)=IA21,$HB$1,IF(V21+IF(P21="",0,P21)=GS21,$FT$1,IF(V21+IF(P21="",0,P21)=FK21,$EL$1,IF(V21+IF(P21="",0,P21)=EC21,$DD$1,IF(V21+IF(P21="",0,P21)=SJ21,$RN$1,IF(V21+IF(P21="",0,P21)=RB21,$QF$1,IF(V21+IF(P21="",0,P21)=PT21,$OX$1,IF(V21+IF(P21="",0,P21)=OL21,$NP$1,IF(V21+IF(P21="",0,P21)=ND21,$MH$1,IF(V21+IF(P21="",0,P21)=LV21,$KZ$1,IF(V21+IF(P21="",0,P21)=KN21,$JR$1,IF(V21+IF(P21="",0,P21)=JF21,$IJ$1,IF(V21+IF(P21="",0,P21)=HX21,$HB$1,IF(V21+IF(P21="",0,P21)=GP21,$FT$1,IF(V21+IF(P21="",0,P21)=FH21,$EL$1,IF(V21+IF(P21="",0,P21)=DZ21,$DD$1,IF(V21+IF(N21="",0,N21)=SM21,$RN$1,IF(V21+IF(N21="",0,N21)=RE21,$QF$1,IF(V21+IF(N21="",0,N21)=PW21,$OX$1,IF(V21+IF(N21="",0,N21)=OO21,$NP$1,IF(V21+IF(N21="",0,N21)=NG21,$MH$1,IF(V21+IF(N21="",0,N21)=LY21,$KZ$1,IF(V21+IF(N21="",0,N21)=KQ21,$JR$1,IF(V21+IF(N21="",0,N21)=JI21,$IJ$1,IF(V21+IF(N21="",0,N21)=IA21,$HB$1,IF(V21+IF(N21="",0,N21)=GS21,$FT$1,IF(V21+IF(N21="",0,N21)=FK21,$EL$1,IF(V21+IF(N21="",0,N21)=EC21,$DD$1,IF(V21+IF(N21="",0,N21)=SJ21,$RN$1,IF(V21+IF(N21="",0,N21)=RB21,$QF$1,IF(V21+IF(N21="",0,N21)=PT21,$OX$1,IF(V21+IF(N21="",0,N21)=OL21,$NP$1,IF(V21+IF(N21="",0,N21)=ND21,$MH$1,IF(V21+IF(N21="",0,N21)=LV21,$KZ$1,IF(V21+IF(N21="",0,N21)=KN21,$JR$1,IF(V21+IF(N21="",0,N21)=JF21,$IJ$1,IF(V21+IF(N21="",0,N21)=HX21,$HB$1,IF(V21+IF(N21="",0,N21)=GP21,$FT$1,IF(V21+IF(N21="",0,N21)=FH21,$EL$1,IF(V21+IF(N21="",0,N21)=DZ21,$DD$1))))))))))))))))))))))))))))))))))))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2">
        <v>13.4</v>
      </c>
      <c r="Z21" s="22">
        <v>8.8000000000000007</v>
      </c>
      <c r="AA21" s="22">
        <v>9.9</v>
      </c>
      <c r="AB21" s="22">
        <v>14.26</v>
      </c>
      <c r="AC21" s="22">
        <v>2.4</v>
      </c>
      <c r="AD21" s="22">
        <v>9.6</v>
      </c>
      <c r="AE21" s="22">
        <v>6.4</v>
      </c>
      <c r="AF21" s="22">
        <v>9.6999999999999993</v>
      </c>
      <c r="AG21" s="22">
        <v>10.9</v>
      </c>
      <c r="AH21" s="22">
        <v>0</v>
      </c>
      <c r="AI21" s="22">
        <v>13.8</v>
      </c>
      <c r="AJ21" s="22">
        <v>8.4</v>
      </c>
      <c r="AK21" s="22">
        <v>11.5</v>
      </c>
      <c r="AL21" s="22">
        <v>15.18</v>
      </c>
      <c r="AM21" s="22">
        <v>0.8</v>
      </c>
      <c r="AN21" s="27"/>
      <c r="AO21" s="38">
        <f>IF(AA21&gt;0,AA21,"")</f>
        <v>9.9</v>
      </c>
      <c r="AP21" s="38">
        <f>IF(AB21&gt;0,AB21,"")</f>
        <v>14.26</v>
      </c>
      <c r="AQ21" s="40">
        <f>IF(SUM(Y21:AB21)-AC21&gt;0,SUM(Y21:AB21)-AC21,"")</f>
        <v>43.96</v>
      </c>
      <c r="AR21" s="40">
        <f>IF(AF21&gt;0,AF21,"")</f>
        <v>9.6999999999999993</v>
      </c>
      <c r="AS21" s="40">
        <f>IF(AG21&gt;0,AG21,"")</f>
        <v>10.9</v>
      </c>
      <c r="AT21" s="40">
        <f>IF(SUM(AD21:AG21)-AH21&gt;0,SUM(AD21:AG21)-AH21,"")</f>
        <v>36.6</v>
      </c>
      <c r="AU21" s="40">
        <f>IF(AQ21="","",MAX(AQ21,AT21))</f>
        <v>43.96</v>
      </c>
      <c r="AV21" s="40">
        <f>IF(AK21&gt;0,AK21,"")</f>
        <v>11.5</v>
      </c>
      <c r="AW21" s="40">
        <f>IF(AL21&gt;0,AL21,"")</f>
        <v>15.18</v>
      </c>
      <c r="AX21" s="40">
        <f>IF(SUM(AI21:AL21)-AM21&gt;0,SUM(AI21:AL21)-AM21,"")</f>
        <v>48.080000000000005</v>
      </c>
      <c r="AY21" s="40">
        <f>IF(SUM(AU21,AX21)&gt;0,SUM(AU21,AX21),"")</f>
        <v>92.04</v>
      </c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8"/>
      <c r="BP21" s="39" t="str">
        <f>IF(BB21&gt;0,BB21,"")</f>
        <v/>
      </c>
      <c r="BQ21" s="39" t="str">
        <f>IF(BC21&gt;0,BC21,"")</f>
        <v/>
      </c>
      <c r="BR21" s="11" t="str">
        <f>IF(SUM(AZ21:BC21)-BD21&gt;0,SUM(AZ21:BC21)-BD21,"")</f>
        <v/>
      </c>
      <c r="BS21" s="11" t="str">
        <f>IF(BG21&gt;0,BG21,"")</f>
        <v/>
      </c>
      <c r="BT21" s="11" t="str">
        <f>IF(BH21&gt;0,BH21,"")</f>
        <v/>
      </c>
      <c r="BU21" s="11" t="str">
        <f>IF(SUM(BE21:BH21)-BI21&gt;0,SUM(BE21:BH21)-BI21,"")</f>
        <v/>
      </c>
      <c r="BV21" s="11" t="str">
        <f>IF(BR21="","",MAX(BR21,BU21))</f>
        <v/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 t="str">
        <f>IF(SUM(BV21,BY21)&gt;0,SUM(BV21,BY21),"")</f>
        <v/>
      </c>
      <c r="CA21" s="22">
        <v>9.5</v>
      </c>
      <c r="CB21" s="22">
        <v>5.9</v>
      </c>
      <c r="CC21" s="22">
        <v>9.6999999999999993</v>
      </c>
      <c r="CD21" s="22">
        <v>11.28</v>
      </c>
      <c r="CE21" s="22">
        <v>0</v>
      </c>
      <c r="CF21" s="22">
        <v>5.7</v>
      </c>
      <c r="CG21" s="22">
        <v>3.5</v>
      </c>
      <c r="CH21" s="22">
        <v>5.9</v>
      </c>
      <c r="CI21" s="22">
        <v>6.42</v>
      </c>
      <c r="CJ21" s="22">
        <v>0</v>
      </c>
      <c r="CK21" s="22">
        <v>13.5</v>
      </c>
      <c r="CL21" s="22">
        <v>8.8000000000000007</v>
      </c>
      <c r="CM21" s="22">
        <v>12.2</v>
      </c>
      <c r="CN21" s="22">
        <v>15.48</v>
      </c>
      <c r="CO21" s="22">
        <v>0.1</v>
      </c>
      <c r="CP21" s="27"/>
      <c r="CQ21" s="38">
        <f>IF(CC21&gt;0,CC21,"")</f>
        <v>9.6999999999999993</v>
      </c>
      <c r="CR21" s="38">
        <f>IF(CD21&gt;0,CD21,"")</f>
        <v>11.28</v>
      </c>
      <c r="CS21" s="40">
        <f>IF(SUM(CA21:CD21)-CE21&gt;0,SUM(CA21:CD21)-CE21,"")</f>
        <v>36.380000000000003</v>
      </c>
      <c r="CT21" s="40">
        <f>IF(CH21&gt;0,CH21,"")</f>
        <v>5.9</v>
      </c>
      <c r="CU21" s="40">
        <f>IF(CI21&gt;0,CI21,"")</f>
        <v>6.42</v>
      </c>
      <c r="CV21" s="40">
        <f>IF(SUM(CF21:CI21)-CJ21&gt;0,SUM(CF21:CI21)-CJ21,"")</f>
        <v>21.52</v>
      </c>
      <c r="CW21" s="40">
        <f>IF(CS21="","",MAX(CS21,CV21))</f>
        <v>36.380000000000003</v>
      </c>
      <c r="CX21" s="40">
        <f>IF(CM21&gt;0,CM21,"")</f>
        <v>12.2</v>
      </c>
      <c r="CY21" s="40">
        <f>IF(CN21&gt;0,CN21,"")</f>
        <v>15.48</v>
      </c>
      <c r="CZ21" s="40">
        <f>IF(SUM(CK21:CN21)-CO21&gt;0,SUM(CK21:CN21)-CO21,"")</f>
        <v>49.88</v>
      </c>
      <c r="DA21" s="40">
        <f>IF(SUM(CW21,CZ21)&gt;0,SUM(CW21,CZ21),"")</f>
        <v>86.26</v>
      </c>
      <c r="DB21" s="50" t="str">
        <f>IF(MAX(DZ21,EC21,FH21,FK21,GP21,GS21,HX21,IA21,JF21,JI21,KN21,KQ21,LV21,LY21,ND21,NG21,OL21,OO21,PT21,PW21,RB21,RE21,SJ21,SM21)-MIN(IF(N21="",0,N21),IF(P21="",0,P21))&gt;0.001,MAX(DZ21,EC21,FH21,FK21,GP21,GS21,HX21,IA21,JF21,JI21,KN21,KQ21,LV21,LY21,ND21,NG21,OL21,OO21,PT21,PW21,RB21,RE21,SJ21,SM21)-MIN(IF(N21="",0,N21),IF(P21="",0,P21)),"")</f>
        <v/>
      </c>
      <c r="DC21" s="50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2">
        <f>IF($CP21="P",CA21,(CA21+AZ21)/2)</f>
        <v>4.75</v>
      </c>
      <c r="SW21" s="22">
        <f>IF($CP21="P",CB21,(CB21+BA21)/2)</f>
        <v>2.95</v>
      </c>
      <c r="SX21" s="22">
        <f>IF($CP21="P",CC21,(CC21+BB21)/2)</f>
        <v>4.8499999999999996</v>
      </c>
      <c r="SY21" s="22">
        <f>IF($CP21="P",CD21,(CD21+BC21)/2)</f>
        <v>5.64</v>
      </c>
      <c r="SZ21" s="22">
        <f>IF($CP21="P",CE21,(CE21+BD21)/2)</f>
        <v>0</v>
      </c>
      <c r="TA21" s="22">
        <f>IF($CP21="P",CF21,(CF21+BE21)/2)</f>
        <v>2.85</v>
      </c>
      <c r="TB21" s="22">
        <f>IF($CP21="P",CG21,(CG21+BF21)/2)</f>
        <v>1.75</v>
      </c>
      <c r="TC21" s="22">
        <f>IF($CP21="P",CH21,(CH21+BG21)/2)</f>
        <v>2.95</v>
      </c>
      <c r="TD21" s="22">
        <f>IF($CP21="P",CI21,(CI21+BH21)/2)</f>
        <v>3.21</v>
      </c>
      <c r="TE21" s="22">
        <f>IF($CP21="P",CJ21,(CJ21+BI21)/2)</f>
        <v>0</v>
      </c>
      <c r="TF21" s="22">
        <f>IF($CP21="P",CK21,(CK21+BJ21)/2)</f>
        <v>6.75</v>
      </c>
      <c r="TG21" s="22">
        <f>IF($CP21="P",CL21,(CL21+BK21)/2)</f>
        <v>4.4000000000000004</v>
      </c>
      <c r="TH21" s="22">
        <f>IF($CP21="P",CM21,(CM21+BL21)/2)</f>
        <v>6.1</v>
      </c>
      <c r="TI21" s="22">
        <f>IF($CP21="P",CN21,(CN21+BM21)/2)</f>
        <v>7.74</v>
      </c>
      <c r="TJ21" s="22">
        <f>IF($CP21="P",CO21,(CO21+BN21)/2)</f>
        <v>0.05</v>
      </c>
      <c r="TK21" s="27" t="s">
        <v>46</v>
      </c>
      <c r="TL21" s="40">
        <f>IF(SX21&gt;0,SX21,"")</f>
        <v>4.8499999999999996</v>
      </c>
      <c r="TM21" s="40">
        <f>IF(SY21&gt;0,SY21,"")</f>
        <v>5.64</v>
      </c>
      <c r="TN21" s="40">
        <f>IF(SUM(SV21:SY21)-SZ21&gt;0,SUM(SV21:SY21)-SZ21,"")</f>
        <v>18.190000000000001</v>
      </c>
      <c r="TO21" s="40">
        <f>IF(TC21&gt;0,TC21,"")</f>
        <v>2.95</v>
      </c>
      <c r="TP21" s="40">
        <f>IF(TD21&gt;0,TD21,"")</f>
        <v>3.21</v>
      </c>
      <c r="TQ21" s="40">
        <f>IF(SUM(TA21:TD21)-TE21&gt;0,SUM(TA21:TD21)-TE21,"")</f>
        <v>10.76</v>
      </c>
      <c r="TR21" s="40">
        <f>IF(MAX(TN21,TQ21)&gt;0,MAX(TN21,TQ21),"")</f>
        <v>18.190000000000001</v>
      </c>
      <c r="TS21" s="40">
        <f>IF(TH21&gt;0,TH21,"")</f>
        <v>6.1</v>
      </c>
      <c r="TT21" s="40">
        <f>IF(TI21&gt;0,TI21,"")</f>
        <v>7.74</v>
      </c>
      <c r="TU21" s="40">
        <f>IF(SUM(TF21:TI21)-TJ21&gt;0,SUM(TF21:TI21)-TJ21,"")</f>
        <v>24.94</v>
      </c>
      <c r="TV21" s="40">
        <f>IF(SUM(TR21,TU21)&gt;0,SUM(TR21,TU21),"")</f>
        <v>43.13</v>
      </c>
    </row>
    <row r="22" spans="1:542" x14ac:dyDescent="0.2">
      <c r="A22" s="4" t="str" cm="1">
        <f t="array" ref="A22">IF(AND(J22&lt;&gt;"",J22&lt;&gt;"No DD"),SUMPRODUCT((J$4:J$26&lt;&gt;"")*(J$4:J$26&lt;&gt;"No DD")*(F$4:F$26&gt;F22))+1,IF(J22="No DD",SUMPRODUCT((J$4:J$26="No DD")*(F$4:F$26&gt;F22))+1+SUMPRODUCT((J$4:J$26&lt;&gt;"")*(J$4:J$26&lt;&gt;"No DD")),""))</f>
        <v/>
      </c>
      <c r="B22" s="4" t="str" cm="1">
        <f t="array" ref="B22">IF(AND(J22&lt;&gt;"",J22&lt;&gt;"No DD",G22=""),SUMPRODUCT((J$4:J$26&lt;&gt;"")*(J$4:J$26&lt;&gt;"No DD")*(G$4:G$26="")*(F$4:F$26&gt;F22))+1,IF(J22="No DD",SUMPRODUCT((J$4:J$26="No DD")*(F$4:F$26&gt;F22)*(G$4:G$26=""))+1+SUMPRODUCT((J$4:J$26&lt;&gt;"")*(G$4:G$26="")*(J$4:J$26&lt;&gt;"No DD")),""))</f>
        <v/>
      </c>
      <c r="C22" s="5" t="s">
        <v>118</v>
      </c>
      <c r="D22" s="4" t="s">
        <v>117</v>
      </c>
      <c r="E22" s="4">
        <v>2006</v>
      </c>
      <c r="F22" s="9">
        <f>SUM(L22:V22)+SUM(L22:T22)*0.0000001+SUM(L22)*0.0000000000001</f>
        <v>139.64001396400477</v>
      </c>
      <c r="G22" s="64"/>
      <c r="H22" s="3" t="str">
        <f>IF(OR(AND(AO22&gt;=AY$28,AO22&lt;&gt;"",AQ22&gt;=AY$32,AQ22&lt;&gt;"",AN22=""),AND(AR22&gt;=AY$28,AR22&lt;&gt;"",AT22&gt;=AY$32,AT22&lt;&gt;"",AN22=""),AND(AV22&gt;=AY$28,AV22&lt;&gt;"",AX22&gt;=AY$32,AX22&lt;&gt;"",AN22=""),AND(BP22&gt;=BZ$28,BP22&lt;&gt;"",BR22&gt;=BZ$32,BR22&lt;&gt;"",BO22=""),AND(BS22&gt;=BZ$28,BS22&lt;&gt;"",BU22&gt;=BZ$32,BU22&lt;&gt;"",BO22=""),AND(BW22&gt;=BZ$28,BW22&lt;&gt;"",BY22&gt;=BZ$32,BY22&lt;&gt;"",BO22=""),AND(CQ22&gt;=DA$28,CQ22&lt;&gt;"",CS22&gt;=DA$32,CS22&lt;&gt;"",CP22=""),AND(CT22&gt;=DA$28,CT22&lt;&gt;"",CV22&gt;=DA$32,CV22&lt;&gt;"",CP22=""),AND(CX22&gt;=DA$28,CX22&lt;&gt;"",CZ22&gt;=DA$32,CZ22&lt;&gt;"",CP22=""),AND(DX22&gt;=EK$28,DX22&lt;&gt;"",DZ22&gt;=EK$32,DZ22&lt;&gt;""),AND(EA22&gt;=EK$28,EA22&lt;&gt;"",EC22&gt;=EK$32,EC22&lt;&gt;""),AND(EE22&gt;=EK$28,EE22&lt;&gt;"",EG22&gt;=EK$32,EG22&lt;&gt;""),AND(EH22&gt;=EK$28,EH22&lt;&gt;"",EJ22&gt;=EK$32,EJ22&lt;&gt;""),AND(FF22&gt;=FS$28,FF22&lt;&gt;"",FH22&gt;=FS$32,FH22&lt;&gt;""),AND(FI22&gt;=FS$28,FI22&lt;&gt;"",FK22&gt;=FS$32,FK22&lt;&gt;""),AND(FM22&gt;=FS$28,FM22&lt;&gt;"",FO22&gt;=FS$32,FO22&lt;&gt;""),AND(FP22&gt;=FS$28,FP22&lt;&gt;"",FR22&gt;=FS$32,FR22&lt;&gt;""),AND(GN22&gt;=HA$28,GN22&lt;&gt;"",GP22&gt;=HA$32,GP22&lt;&gt;""),AND(GQ22&gt;=HA$28,GQ22&lt;&gt;"",GS22&gt;=HA$32,GS22&lt;&gt;""),AND(GU22&gt;=HA$28,GU22&lt;&gt;"",GW22&gt;=HA$32,GW22&lt;&gt;""),AND(GX22&gt;=HA$28,GX22&lt;&gt;"",GZ22&gt;=HA$32,GZ22&lt;&gt;""),AND(HV22&gt;=II$28,HV22&lt;&gt;"",HX22&gt;=II$32,HX22&lt;&gt;""),AND(HY22&gt;=II$28,HY22&lt;&gt;"",IA22&gt;=II$32,IA22&lt;&gt;""),AND(IC22&gt;=II$28,IC22&lt;&gt;"",IE22&gt;=II$32,IE22&lt;&gt;""),AND(IF22&gt;=II$28,IF22&lt;&gt;"",IH22&gt;=II$32,IH22&lt;&gt;""),AND(JD22&gt;=JQ$28,JD22&lt;&gt;"",JF22&gt;=JQ$32,JF22&lt;&gt;""),AND(JG22&gt;=JQ$28,JG22&lt;&gt;"",JI22&gt;=JQ$32,JI22&lt;&gt;""),AND(JK22&gt;=JQ$28,JK22&lt;&gt;"",JM22&gt;=JQ$32,JM22&lt;&gt;""),AND(JN22&gt;=JQ$28,JN22&lt;&gt;"",JP22&gt;=JQ$32,JP22&lt;&gt;""),AND(KL22&gt;=KY$28,KL22&lt;&gt;"",KN22&gt;=KY$32,KN22&lt;&gt;""),AND(KO22&gt;=KY$28,KO22&lt;&gt;"",KQ22&gt;=KY$32,KQ22&lt;&gt;""),AND(KS22&gt;=KY$28,KS22&lt;&gt;"",KU22&gt;=KY$32,KU22&lt;&gt;""),AND(KV22&gt;=KY$28,KV22&lt;&gt;"",KX22&gt;=KY$32,KX22&lt;&gt;""),AND(LT22&gt;=MG$28,LT22&lt;&gt;"",LV22&gt;=MG$32,LV22&lt;&gt;""),AND(LW22&gt;=MG$28,LW22&lt;&gt;"",LY22&gt;=MG$32,LY22&lt;&gt;""),AND(MA22&gt;=MG$28,MA22&lt;&gt;"",MC22&gt;=MG$32,MC22&lt;&gt;""),AND(MD22&gt;=MG$28,MD22&lt;&gt;"",MF22&gt;=MG$32,MF22&lt;&gt;""),AND(NB22&gt;=NO$28,NB22&lt;&gt;"",ND22&gt;=NO$32,ND22&lt;&gt;""),AND(NE22&gt;=NO$28,NE22&lt;&gt;"",NG22&gt;=NO$32,NG22&lt;&gt;""),AND(NI22&gt;=NO$28,NI22&lt;&gt;"",NK22&gt;=NO$32,NK22&lt;&gt;""),AND(NL22&gt;=NO$28,NL22&lt;&gt;"",NN22&gt;=NO$32,NN22&lt;&gt;""),AND(OJ22&gt;=OW$28,OJ22&lt;&gt;"",OL22&gt;=OW$32,OL22&lt;&gt;""),AND(OM22&gt;=OW$28,OM22&lt;&gt;"",OO22&gt;=OW$32,OO22&lt;&gt;""),AND(OQ22&gt;=OW$28,OQ22&lt;&gt;"",OS22&gt;=OW$32,OS22&lt;&gt;""),AND(OT22&gt;=OW$28,OT22&lt;&gt;"",OV22&gt;=OW$32,OV22&lt;&gt;""),AND(PR22&gt;=QE$28,PR22&lt;&gt;"",PT22&gt;=QE$32,PT22&lt;&gt;""),AND(PU22&gt;=QE$28,PU22&lt;&gt;"",PW22&gt;=QE$32,PW22&lt;&gt;""),AND(PY22&gt;=QE$28,PY22&lt;&gt;"",QA22&gt;=QE$32,QA22&lt;&gt;""),AND(QB22&gt;=QE$28,QB22&lt;&gt;"",QD22&gt;=QE$32,QD22&lt;&gt;""),AND(QZ22&gt;=RM$28,QZ22&lt;&gt;"",RB22&gt;=RM$32,RB22&lt;&gt;""),AND(RC22&gt;=RM$28,RC22&lt;&gt;"",RE22&gt;=RM$32,RE22&lt;&gt;""),AND(RG22&gt;=RM$28,RG22&lt;&gt;"",RI22&gt;=RM$32,RI22&lt;&gt;""),AND(RJ22&gt;=RM$28,RJ22&lt;&gt;"",RL22&gt;=RM$32,RL22&lt;&gt;""),AND(SH22&gt;=SU$28,SH22&lt;&gt;"",SJ22&gt;=SU$32,SJ22&lt;&gt;""),AND(SK22&gt;=SU$28,SK22&lt;&gt;"",SM22&gt;=SU$32,SM22&lt;&gt;""),AND(SO22&gt;=SU$28,SO22&lt;&gt;"",SQ22&gt;=SU$32,SQ22&lt;&gt;""),AND(SR22&gt;=SU$28,SR22&lt;&gt;"",ST22&gt;=SU$32,ST22&lt;&gt;"")),"P","")</f>
        <v/>
      </c>
      <c r="I22" s="3" t="str">
        <f>IF(OR(AND(AQ22&gt;=AY$32,AQ22&lt;&gt;"",AN22=""),AND(AT22&gt;=AY$32,AT22&lt;&gt;"",AN22=""),AND(AX22&gt;=AY$32,AX22&lt;&gt;"",AN22=""),AND(BR22&gt;=BZ$32,BR22&lt;&gt;"",BO22=""),AND(BU22&gt;=BZ$32,BU22&lt;&gt;"",BO22=""),AND(BY22&gt;=BZ$32,BY22&lt;&gt;"",BO22=""),AND(CS22&gt;=DA$32,CS22&lt;&gt;"",CP22=""),AND(CV22&gt;=DA$32,CV22&lt;&gt;"",CP22=""),AND(CZ22&gt;=DA$32,CZ22&lt;&gt;"",CP22=""),AND(DZ22&gt;=EK$32,DZ22&lt;&gt;""),AND(EC22&gt;=EK$32,EC22&lt;&gt;""),AND(EG22&gt;=EK$32,EG22&lt;&gt;""),AND(EJ22&gt;=EK$32,EJ22&lt;&gt;""),AND(FH22&gt;=FS$32,FH22&lt;&gt;""),AND(FK22&gt;=FS$32,FK22&lt;&gt;""),AND(FO22&gt;=FS$32,FO22&lt;&gt;""),AND(FR22&gt;=FS$32,FR22&lt;&gt;""),AND(GP22&gt;=HA$32,GP22&lt;&gt;""),AND(GS22&gt;=HA$32,GS22&lt;&gt;""),AND(GW22&gt;=HA$32,GW22&lt;&gt;""),AND(GZ22&gt;=HA$32,GZ22&lt;&gt;""),AND(HX22&gt;=II$32,HX22&lt;&gt;""),AND(IA22&gt;=II$32,IA22&lt;&gt;""),AND(IE22&gt;=II$32,IE22&lt;&gt;""),AND(IH22&gt;=II$32,IH22&lt;&gt;""),AND(JF22&gt;=JQ$32,JF22&lt;&gt;""),AND(JI22&gt;=JQ$32,JI22&lt;&gt;""),AND(JM22&gt;=JQ$32,JM22&lt;&gt;""),AND(JP22&gt;=JQ$32,JP22&lt;&gt;""),AND(KN22&gt;=KY$32,KN22&lt;&gt;""),AND(KQ22&gt;=KY$32,KQ22&lt;&gt;""),AND(KU22&gt;=KY$32,KU22&lt;&gt;""),AND(KX22&gt;=KY$32,KX22&lt;&gt;""),AND(LV22&gt;=MG$32,LV22&lt;&gt;""),AND(LY22&gt;=MG$32,LY22&lt;&gt;""),AND(MC22&gt;=MG$32,MC22&lt;&gt;""),AND(MF22&gt;=MG$32,MF22&lt;&gt;""),AND(ND22&gt;=NO$32,ND22&lt;&gt;""),AND(NG22&gt;=NO$32,NG22&lt;&gt;""),AND(NK22&gt;=NO$32,NK22&lt;&gt;""),AND(NN22&gt;=NO$32,NN22&lt;&gt;""),AND(OL22&gt;=OW$32,OL22&lt;&gt;""),AND(OO22&gt;=OW$32,OO22&lt;&gt;""),AND(OS22&gt;=OW$32,OS22&lt;&gt;""),AND(OV22&gt;=OW$32,OV22&lt;&gt;""),AND(PT22&gt;=QE$32,PT22&lt;&gt;""),AND(PW22&gt;=QE$32,PW22&lt;&gt;""),AND(QA22&gt;=QE$32,QA22&lt;&gt;""),AND(QD22&gt;=QE$32,QD22&lt;&gt;""),AND(RB22&gt;=RM$32,RB22&lt;&gt;""),AND(RE22&gt;=RM$32,RE22&lt;&gt;""),AND(RI22&gt;=RM$32,RI22&lt;&gt;""),AND(RL22&gt;=RM$32,RL22&lt;&gt;""),AND(SJ22&gt;=SU$32,SJ22&lt;&gt;""),AND(SM22&gt;=SU$32,SM22&lt;&gt;""),AND(SQ22&gt;=SU$32,SQ22&lt;&gt;""),AND(ST22&gt;=SU$32,ST22&lt;&gt;"")),"P","")</f>
        <v/>
      </c>
      <c r="J22" s="36" t="str">
        <f>IF(AND(I22="P",H22=""),"No DD",IF(OR(AND(AO22&gt;=AY$31,AO22&lt;&gt;"",AQ22&gt;=AY$35,AQ22&lt;&gt;"",AN22=""),AND(AR22&gt;=AY$31,AR22&lt;&gt;"",AT22&gt;=AY$35,AT22&lt;&gt;"",AN22=""),AND(AV22&gt;=AY$31,AV22&lt;&gt;"",AX22&gt;=AY$35,AX22&lt;&gt;"",AN22=""),AND(BP22&gt;=BZ$31,BP22&lt;&gt;"",BR22&gt;=BZ$35,BR22&lt;&gt;"",BO22=""),AND(BS22&gt;=BZ$31,BS22&lt;&gt;"",BU22&gt;=BZ$35,BU22&lt;&gt;"",BO22=""),AND(BW22&gt;=BZ$31,BW22&lt;&gt;"",BY22&gt;=BZ$35,BY22&lt;&gt;"",BO22=""),AND(CQ22&gt;=DA$31,CQ22&lt;&gt;"",CS22&gt;=DA$35,CS22&lt;&gt;"",CP22=""),AND(CT22&gt;=DA$31,CT22&lt;&gt;"",CV22&gt;=DA$35,CV22&lt;&gt;"",CP22=""),AND(CX22&gt;=DA$31,CX22&lt;&gt;"",CZ22&gt;=DA$35,CZ22&lt;&gt;"",CP22=""),AND(DX22&gt;=EK$31,DX22&lt;&gt;"",DZ22&gt;=EK$35,DZ22&lt;&gt;""),AND(EA22&gt;=EK$31,EA22&lt;&gt;"",EC22&gt;=EK$35,EC22&lt;&gt;""),AND(EE22&gt;=EK$31,EE22&lt;&gt;"",EG22&gt;=EK$35,EG22&lt;&gt;""),AND(EH22&gt;=EK$31,EH22&lt;&gt;"",EJ22&gt;=EK$35,EJ22&lt;&gt;""),AND(FF22&gt;=FS$31,FF22&lt;&gt;"",FH22&gt;=FS$35,FH22&lt;&gt;""),AND(FI22&gt;=FS$31,FI22&lt;&gt;"",FK22&gt;=FS$35,FK22&lt;&gt;""),AND(FM22&gt;=FS$31,FM22&lt;&gt;"",FO22&gt;=FS$35,FO22&lt;&gt;""),AND(FP22&gt;=FS$31,FP22&lt;&gt;"",FR22&gt;=FS$35,FR22&lt;&gt;""),AND(GN22&gt;=HA$31,GN22&lt;&gt;"",GP22&gt;=HA$35,GP22&lt;&gt;""),AND(GQ22&gt;=HA$31,GQ22&lt;&gt;"",GS22&gt;=HA$35,GS22&lt;&gt;""),AND(GU22&gt;=HA$31,GU22&lt;&gt;"",GW22&gt;=HA$35,GW22&lt;&gt;""),AND(GX22&gt;=HA$31,GX22&lt;&gt;"",GZ22&gt;=HA$35,GZ22&lt;&gt;""),AND(HV22&gt;=II$31,HV22&lt;&gt;"",HX22&gt;=II$35,HX22&lt;&gt;""),AND(HY22&gt;=II$31,HY22&lt;&gt;"",IA22&gt;=II$35,IA22&lt;&gt;""),AND(IC22&gt;=II$31,IC22&lt;&gt;"",IE22&gt;=II$35,IE22&lt;&gt;""),AND(IF22&gt;=II$31,IF22&lt;&gt;"",IH22&gt;=II$35,IH22&lt;&gt;""),AND(JD22&gt;=JQ$31,JD22&lt;&gt;"",JF22&gt;=JQ$35,JF22&lt;&gt;""),AND(JG22&gt;=JQ$31,JG22&lt;&gt;"",JI22&gt;=JQ$35,JI22&lt;&gt;""),AND(JK22&gt;=JQ$31,JK22&lt;&gt;"",JM22&gt;=JQ$35,JM22&lt;&gt;""),AND(JN22&gt;=JQ$31,JN22&lt;&gt;"",JP22&gt;=JQ$35,JP22&lt;&gt;""),AND(KL22&gt;=KY$31,KL22&lt;&gt;"",KN22&gt;=KY$35,KN22&lt;&gt;""),AND(KO22&gt;=KY$31,KO22&lt;&gt;"",KQ22&gt;=KY$35,KQ22&lt;&gt;""),AND(KS22&gt;=KY$31,KS22&lt;&gt;"",KU22&gt;=KY$35,KU22&lt;&gt;""),AND(KV22&gt;=KY$31,KV22&lt;&gt;"",KX22&gt;=KY$35,KX22&lt;&gt;""),AND(LT22&gt;=MG$31,LT22&lt;&gt;"",LV22&gt;=MG$35,LV22&lt;&gt;""),AND(LW22&gt;=MG$31,LW22&lt;&gt;"",LY22&gt;=MG$35,LY22&lt;&gt;""),AND(MA22&gt;=MG$31,MA22&lt;&gt;"",MC22&gt;=MG$35,MC22&lt;&gt;""),AND(MD22&gt;=MG$31,MD22&lt;&gt;"",MF22&gt;=MG$35,MF22&lt;&gt;""),AND(NB22&gt;=NO$31,NB22&lt;&gt;"",ND22&gt;=NO$35,ND22&lt;&gt;""),AND(NE22&gt;=NO$31,NE22&lt;&gt;"",NG22&gt;=NO$35,NG22&lt;&gt;""),AND(NI22&gt;=NO$31,NI22&lt;&gt;"",NK22&gt;=NO$35,NK22&lt;&gt;""),AND(NL22&gt;=NO$31,NL22&lt;&gt;"",NN22&gt;=NO$35,NN22&lt;&gt;""),AND(OJ22&gt;=OW$31,OJ22&lt;&gt;"",OL22&gt;=OW$35,OL22&lt;&gt;""),AND(OM22&gt;=OW$31,OM22&lt;&gt;"",OO22&gt;=OW$35,OO22&lt;&gt;""),AND(OQ22&gt;=OW$31,OQ22&lt;&gt;"",OS22&gt;=OW$35,OS22&lt;&gt;""),AND(OT22&gt;=OW$31,OT22&lt;&gt;"",OV22&gt;=OW$35,OV22&lt;&gt;""),AND(PR22&gt;=QE$31,PR22&lt;&gt;"",PT22&gt;=QE$35,PT22&lt;&gt;""),AND(PU22&gt;=QE$31,PU22&lt;&gt;"",PW22&gt;=QE$35,PW22&lt;&gt;""),AND(PY22&gt;=QE$31,PY22&lt;&gt;"",QA22&gt;=QE$35,QA22&lt;&gt;""),AND(QB22&gt;=QE$31,QB22&lt;&gt;"",QD22&gt;=QE$35,QD22&lt;&gt;""),AND(QZ22&gt;=RM$31,QZ22&lt;&gt;"",RB22&gt;=RM$35,RB22&lt;&gt;""),AND(RC22&gt;=RM$31,RC22&lt;&gt;"",RE22&gt;=RM$35,RE22&lt;&gt;""),AND(RG22&gt;=RM$31,RG22&lt;&gt;"",RI22&gt;=RM$35,RI22&lt;&gt;""),AND(RJ22&gt;=RM$31,RJ22&lt;&gt;"",RL22&gt;=RM$35,RL22&lt;&gt;""),AND(SH22&gt;=SU$31,SH22&lt;&gt;"",SJ22&gt;=SU$35,SJ22&lt;&gt;""),AND(SK22&gt;=SU$31,SK22&lt;&gt;"",SM22&gt;=SU$35,SM22&lt;&gt;""),AND(SO22&gt;=SU$31,SO22&lt;&gt;"",SQ22&gt;=SU$35,SQ22&lt;&gt;""),AND(SR22&gt;=SU$31,SR22&lt;&gt;"",ST22&gt;=SU$35,ST22&lt;&gt;"")),"Merit",IF(OR(AND(AO22&gt;=AY$30,AO22&lt;&gt;"",AQ22&gt;=AY$34,AQ22&lt;&gt;"",AN22=""),AND(AR22&gt;=AY$30,AR22&lt;&gt;"",AT22&gt;=AY$34,AT22&lt;&gt;"",AN22=""),AND(AV22&gt;=AY$30,AV22&lt;&gt;"",AX22&gt;=AY$34,AX22&lt;&gt;"",AN22=""),AND(BP22&gt;=BZ$30,BP22&lt;&gt;"",BR22&gt;=BZ$34,BR22&lt;&gt;"",BO22=""),AND(BS22&gt;=BZ$30,BS22&lt;&gt;"",BU22&gt;=BZ$34,BU22&lt;&gt;"",BO22=""),AND(BW22&gt;=BZ$30,BW22&lt;&gt;"",BY22&gt;=BZ$34,BY22&lt;&gt;"",BO22=""),AND(CQ22&gt;=DA$30,CQ22&lt;&gt;"",CS22&gt;=DA$34,CS22&lt;&gt;"",CP22=""),AND(CT22&gt;=DA$30,CT22&lt;&gt;"",CV22&gt;=DA$34,CV22&lt;&gt;"",CP22=""),AND(CX22&gt;=DA$30,CX22&lt;&gt;"",CZ22&gt;=DA$34,CZ22&lt;&gt;"",CP22=""),AND(DX22&gt;=EK$30,DX22&lt;&gt;"",DZ22&gt;=EK$34,DZ22&lt;&gt;""),AND(EA22&gt;=EK$30,EA22&lt;&gt;"",EC22&gt;=EK$34,EC22&lt;&gt;""),AND(EE22&gt;=EK$30,EE22&lt;&gt;"",EG22&gt;=EK$34,EG22&lt;&gt;""),AND(EH22&gt;=EK$30,EH22&lt;&gt;"",EJ22&gt;=EK$34,EJ22&lt;&gt;""),AND(FF22&gt;=FS$30,FF22&lt;&gt;"",FH22&gt;=FS$34,FH22&lt;&gt;""),AND(FI22&gt;=FS$30,FI22&lt;&gt;"",FK22&gt;=FS$34,FK22&lt;&gt;""),AND(FM22&gt;=FS$30,FM22&lt;&gt;"",FO22&gt;=FS$34,FO22&lt;&gt;""),AND(FP22&gt;=FS$30,FP22&lt;&gt;"",FR22&gt;=FS$34,FR22&lt;&gt;""),AND(GN22&gt;=HA$30,GN22&lt;&gt;"",GP22&gt;=HA$34,GP22&lt;&gt;""),AND(GQ22&gt;=HA$30,GQ22&lt;&gt;"",GS22&gt;=HA$34,GS22&lt;&gt;""),AND(GU22&gt;=HA$30,GU22&lt;&gt;"",GW22&gt;=HA$34,GW22&lt;&gt;""),AND(GX22&gt;=HA$30,GX22&lt;&gt;"",GZ22&gt;=HA$34,GZ22&lt;&gt;""),AND(HV22&gt;=II$30,HV22&lt;&gt;"",HX22&gt;=II$34,HX22&lt;&gt;""),AND(HY22&gt;=II$30,HY22&lt;&gt;"",IA22&gt;=II$34,IA22&lt;&gt;""),AND(IC22&gt;=II$30,IC22&lt;&gt;"",IE22&gt;=II$34,IE22&lt;&gt;""),AND(IF22&gt;=II$30,IF22&lt;&gt;"",IH22&gt;=II$34,IH22&lt;&gt;""),AND(JD22&gt;=JQ$30,JD22&lt;&gt;"",JF22&gt;=JQ$34,JF22&lt;&gt;""),AND(JG22&gt;=JQ$30,JG22&lt;&gt;"",JI22&gt;=JQ$34,JI22&lt;&gt;""),AND(JK22&gt;=JQ$30,JK22&lt;&gt;"",JM22&gt;=JQ$34,JM22&lt;&gt;""),AND(JN22&gt;=JQ$30,JN22&lt;&gt;"",JP22&gt;=JQ$34,JP22&lt;&gt;""),AND(KL22&gt;=KY$30,KL22&lt;&gt;"",KN22&gt;=KY$34,KN22&lt;&gt;""),AND(KO22&gt;=KY$30,KO22&lt;&gt;"",KQ22&gt;=KY$34,KQ22&lt;&gt;""),AND(KS22&gt;=KY$30,KS22&lt;&gt;"",KU22&gt;=KY$34,KU22&lt;&gt;""),AND(KV22&gt;=KY$30,KV22&lt;&gt;"",KX22&gt;=KY$34,KX22&lt;&gt;""),AND(LT22&gt;=MG$30,LT22&lt;&gt;"",LV22&gt;=MG$34,LV22&lt;&gt;""),AND(LW22&gt;=MG$30,LW22&lt;&gt;"",LY22&gt;=MG$34,LY22&lt;&gt;""),AND(MA22&gt;=MG$30,MA22&lt;&gt;"",MC22&gt;=MG$34,MC22&lt;&gt;""),AND(MD22&gt;=MG$30,MD22&lt;&gt;"",MF22&gt;=MG$34,MF22&lt;&gt;""),AND(NB22&gt;=NO$30,NB22&lt;&gt;"",ND22&gt;=NO$34,ND22&lt;&gt;""),AND(NE22&gt;=NO$30,NE22&lt;&gt;"",NG22&gt;=NO$34,NG22&lt;&gt;""),AND(NI22&gt;=NO$30,NI22&lt;&gt;"",NK22&gt;=NO$34,NK22&lt;&gt;""),AND(NL22&gt;=NO$30,NL22&lt;&gt;"",NN22&gt;=NO$34,NN22&lt;&gt;""),AND(OJ22&gt;=OW$30,OJ22&lt;&gt;"",OL22&gt;=OW$34,OL22&lt;&gt;""),AND(OM22&gt;=OW$30,OM22&lt;&gt;"",OO22&gt;=OW$34,OO22&lt;&gt;""),AND(OQ22&gt;=OW$30,OQ22&lt;&gt;"",OS22&gt;=OW$34,OS22&lt;&gt;""),AND(OT22&gt;=OW$30,OT22&lt;&gt;"",OV22&gt;=OW$34,OV22&lt;&gt;""),AND(PR22&gt;=QE$30,PR22&lt;&gt;"",PT22&gt;=QE$34,PT22&lt;&gt;""),AND(PU22&gt;=QE$30,PU22&lt;&gt;"",PW22&gt;=QE$34,PW22&lt;&gt;""),AND(PY22&gt;=QE$30,PY22&lt;&gt;"",QA22&gt;=QE$34,QA22&lt;&gt;""),AND(QB22&gt;=QE$30,QB22&lt;&gt;"",QD22&gt;=QE$34,QD22&lt;&gt;""),AND(QZ22&gt;=RM$30,QZ22&lt;&gt;"",RB22&gt;=RM$34,RB22&lt;&gt;""),AND(RC22&gt;=RM$30,RC22&lt;&gt;"",RE22&gt;=RM$34,RE22&lt;&gt;""),AND(RG22&gt;=RM$30,RG22&lt;&gt;"",RI22&gt;=RM$34,RI22&lt;&gt;""),AND(RJ22&gt;=RM$30,RJ22&lt;&gt;"",RL22&gt;=RM$34,RL22&lt;&gt;""),AND(SH22&gt;=SU$30,SH22&lt;&gt;"",SJ22&gt;=SU$34,SJ22&lt;&gt;""),AND(SK22&gt;=SU$30,SK22&lt;&gt;"",SM22&gt;=SU$34,SM22&lt;&gt;""),AND(SO22&gt;=SU$30,SO22&lt;&gt;"",SQ22&gt;=SU$34,SQ22&lt;&gt;""),AND(SR22&gt;=SU$30,SR22&lt;&gt;"",ST22&gt;=SU$34,ST22&lt;&gt;"")),"Excellence",IF(K22="P","Worlds Team",IF(H22="P","National Team","")))))</f>
        <v/>
      </c>
      <c r="K22" s="3" t="str">
        <f>IF(OR(AND(AO22&gt;=AY$29,AO22&lt;&gt;"",AQ22&gt;=AY$33,AQ22&lt;&gt;"",AN22=""),AND(AR22&gt;=AY$29,AR22&lt;&gt;"",AT22&gt;=AY$33,AT22&lt;&gt;"",AN22=""),AND(AV22&gt;=AY$29,AV22&lt;&gt;"",AX22&gt;=AY$33,AX22&lt;&gt;"",AN22=""),AND(BP22&gt;=BZ$29,BP22&lt;&gt;"",BR22&gt;=BZ$33,BR22&lt;&gt;"",BO22=""),AND(BS22&gt;=BZ$29,BS22&lt;&gt;"",BU22&gt;=BZ$33,BU22&lt;&gt;"",BO22=""),AND(BW22&gt;=BZ$29,BW22&lt;&gt;"",BY22&gt;=BZ$33,BY22&lt;&gt;"",BO22=""),AND(CQ22&gt;=DA$29,CQ22&lt;&gt;"",CS22&gt;=DA$33,CS22&lt;&gt;"",CP22=""),AND(CT22&gt;=DA$29,CT22&lt;&gt;"",CV22&gt;=DA$33,CV22&lt;&gt;"",CP22=""),AND(CX22&gt;=DA$29,CX22&lt;&gt;"",CZ22&gt;=DA$33,CZ22&lt;&gt;"",CP22=""),AND(DX22&gt;=EK$29,DX22&lt;&gt;"",DZ22&gt;=EK$33,DZ22&lt;&gt;""),AND(EA22&gt;=EK$29,EA22&lt;&gt;"",EC22&gt;=EK$33,EC22&lt;&gt;""),AND(EE22&gt;=EK$29,EE22&lt;&gt;"",EG22&gt;=EK$33,EG22&lt;&gt;""),AND(EH22&gt;=EK$29,EH22&lt;&gt;"",EJ22&gt;=EK$33,EJ22&lt;&gt;""),AND(FF22&gt;=FS$29,FF22&lt;&gt;"",FH22&gt;=FS$33,FH22&lt;&gt;""),AND(FI22&gt;=FS$29,FI22&lt;&gt;"",FK22&gt;=FS$33,FK22&lt;&gt;""),AND(FM22&gt;=FS$29,FM22&lt;&gt;"",FO22&gt;=FS$33,FO22&lt;&gt;""),AND(FP22&gt;=FS$29,FP22&lt;&gt;"",FR22&gt;=FS$33,FR22&lt;&gt;""),AND(GN22&gt;=HA$29,GN22&lt;&gt;"",GP22&gt;=HA$33,GP22&lt;&gt;""),AND(GQ22&gt;=HA$29,GQ22&lt;&gt;"",GS22&gt;=HA$33,GS22&lt;&gt;""),AND(GU22&gt;=HA$29,GU22&lt;&gt;"",GW22&gt;=HA$33,GW22&lt;&gt;""),AND(GX22&gt;=HA$29,GX22&lt;&gt;"",GZ22&gt;=HA$33,GZ22&lt;&gt;""),AND(HV22&gt;=II$29,HV22&lt;&gt;"",HX22&gt;=II$33,HX22&lt;&gt;""),AND(HY22&gt;=II$29,HY22&lt;&gt;"",IA22&gt;=II$33,IA22&lt;&gt;""),AND(IC22&gt;=II$29,IC22&lt;&gt;"",IE22&gt;=II$33,IE22&lt;&gt;""),AND(IF22&gt;=II$29,IF22&lt;&gt;"",IH22&gt;=II$33,IH22&lt;&gt;""),AND(JD22&gt;=JQ$29,JD22&lt;&gt;"",JF22&gt;=JQ$33,JF22&lt;&gt;""),AND(JG22&gt;=JQ$29,JG22&lt;&gt;"",JI22&gt;=JQ$33,JI22&lt;&gt;""),AND(JK22&gt;=JQ$29,JK22&lt;&gt;"",JM22&gt;=JQ$33,JM22&lt;&gt;""),AND(JN22&gt;=JQ$29,JN22&lt;&gt;"",JP22&gt;=JQ$33,JP22&lt;&gt;""),AND(KL22&gt;=KY$29,KL22&lt;&gt;"",KN22&gt;=KY$33,KN22&lt;&gt;""),AND(KO22&gt;=KY$29,KO22&lt;&gt;"",KQ22&gt;=KY$33,KQ22&lt;&gt;""),AND(KS22&gt;=KY$29,KS22&lt;&gt;"",KU22&gt;=KY$33,KU22&lt;&gt;""),AND(KV22&gt;=KY$29,KV22&lt;&gt;"",KX22&gt;=KY$33,KX22&lt;&gt;""),AND(LT22&gt;=MG$29,LT22&lt;&gt;"",LV22&gt;=MG$33,LV22&lt;&gt;""),AND(LW22&gt;=MG$29,LW22&lt;&gt;"",LY22&gt;=MG$33,LY22&lt;&gt;""),AND(MA22&gt;=MG$29,MA22&lt;&gt;"",MC22&gt;=MG$33,MC22&lt;&gt;""),AND(MD22&gt;=MG$29,MD22&lt;&gt;"",MF22&gt;=MG$33,MF22&lt;&gt;""),AND(NB22&gt;=NO$29,NB22&lt;&gt;"",ND22&gt;=NO$33,ND22&lt;&gt;""),AND(NE22&gt;=NO$29,NE22&lt;&gt;"",NG22&gt;=NO$33,NG22&lt;&gt;""),AND(NI22&gt;=NO$29,NI22&lt;&gt;"",NK22&gt;=NO$33,NK22&lt;&gt;""),AND(NL22&gt;=NO$29,NL22&lt;&gt;"",NN22&gt;=NO$33,NN22&lt;&gt;""),AND(OJ22&gt;=OW$29,OJ22&lt;&gt;"",OL22&gt;=OW$33,OL22&lt;&gt;""),AND(OM22&gt;=OW$29,OM22&lt;&gt;"",OO22&gt;=OW$33,OO22&lt;&gt;""),AND(OQ22&gt;=OW$29,OQ22&lt;&gt;"",OS22&gt;=OW$33,OS22&lt;&gt;""),AND(OT22&gt;=OW$29,OT22&lt;&gt;"",OV22&gt;=OW$33,OV22&lt;&gt;""),AND(PR22&gt;=QE$29,PR22&lt;&gt;"",PT22&gt;=QE$33,PT22&lt;&gt;""),AND(PU22&gt;=QE$29,PU22&lt;&gt;"",PW22&gt;=QE$33,PW22&lt;&gt;""),AND(PY22&gt;=QE$29,PY22&lt;&gt;"",QA22&gt;=QE$33,QA22&lt;&gt;""),AND(QB22&gt;=QE$29,QB22&lt;&gt;"",QD22&gt;=QE$33,QD22&lt;&gt;""),AND(QZ22&gt;=RM$29,QZ22&lt;&gt;"",RB22&gt;=RM$33,RB22&lt;&gt;""),AND(RC22&gt;=RM$29,RC22&lt;&gt;"",RE22&gt;=RM$33,RE22&lt;&gt;""),AND(RG22&gt;=RM$29,RG22&lt;&gt;"",RI22&gt;=RM$33,RI22&lt;&gt;""),AND(RJ22&gt;=RM$29,RJ22&lt;&gt;"",RL22&gt;=RM$33,RL22&lt;&gt;""),AND(SH22&gt;=SU$29,SH22&lt;&gt;"",SJ22&gt;=SU$33,SJ22&lt;&gt;""),AND(SK22&gt;=SU$29,SK22&lt;&gt;"",SM22&gt;=SU$33,SM22&lt;&gt;""),AND(SO22&gt;=SU$29,SO22&lt;&gt;"",SQ22&gt;=SU$33,SQ22&lt;&gt;""),AND(SR22&gt;=SU$29,SR22&lt;&gt;"",ST22&gt;=SU$33,ST22&lt;&gt;"")),"P","")</f>
        <v/>
      </c>
      <c r="L22" s="8">
        <f>IF(COUNT(AQ22,AT22,BR22,BU22,CS22,CV22)&gt;0,LARGE((AQ22,AT22,BR22,BU22,CS22,CV22),1),0)</f>
        <v>47.7</v>
      </c>
      <c r="M22" s="8" t="str">
        <f>IF(L22="","",IF(OR(L22=CS22,L22=CV22),$CA$1,IF(OR(L22=BR22,L22=BU22),$AZ$1,IF(OR(L22=AQ22,L22=AT22),$Y$1,""))))</f>
        <v>2025 3rd Domestic Trial</v>
      </c>
      <c r="N22" s="8">
        <f>IF(COUNT(AQ22,AT22,BR22,BU22,CS22,CV22)&gt;1,LARGE((AQ22,AT22,BR22,BU22,CS22,CV22),2),0)</f>
        <v>42.09</v>
      </c>
      <c r="O22" s="8" t="str">
        <f>IF(N22="","",IF(OR(N22=CS22,N22=CV22),$CA$1,IF(OR(N22=BR22,N22=BU22),$AZ$1,IF(OR(N22=AQ22,N22=AT22),$Y$1,""))))</f>
        <v>2025 3rd Domestic Trial</v>
      </c>
      <c r="P22" s="8">
        <f>IF(COUNT(AQ22,AT22,BR22,BU22,CS22,CV22)&gt;2,MAX(AX22,BY22,CZ22,LARGE((AQ22,AT22,BR22,BU22,CS22,CV22),3)),IF(MAX(AX22,BY22,CZ22)&gt;0,MAX(AX22,BY22,CZ22),0))</f>
        <v>37.15</v>
      </c>
      <c r="Q22" s="8" t="str">
        <f>IF(P22="","",IF(P22=CZ22,$CA$1,IF(P22=BY22,$AZ$1,IF(P22=AX22,$Y$1,IF(OR(P22=CS22,P22=CV22,P22=CZ22),$CA$1,IF(OR(P22=BR22,P22=BU22,P22=BY22),$AZ$1,IF(OR(P22=AQ22,P22=AT22,P22=AX22),$Y$1,"")))))))</f>
        <v>2025 Nationals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12.7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2025 3rd Domestic Trial</v>
      </c>
      <c r="T22" s="8">
        <f>IF(MAX(IF(AO22&gt;=$AY$28,AP22,0),IF(AR22&gt;=$AY$28,AS22,0),IF(AV22&gt;=$AY$28,AW22,0),IF(BP22&gt;=$BZ$28,BQ22,0),IF(BS22&gt;=$BZ$28,BT22,0),IF(BW22&gt;=$BZ$28,BX22,0),IF(CQ22&gt;=$DA$28,CR22,0),IF(CT22&gt;=$DA$28,CU22,0),IF(CX22&gt;=$DA$28,CY22,0),IF(DX22&gt;=$EK$28,DY22,0),IF(EA22&gt;=$EK$28,EB22,0),IF(EE22&gt;=$EK$28,EF22,0),IF(EH22&gt;=$EK$28,EI22,0),IF(FF22&gt;=$FS$28,FG22,0),IF(FI22&gt;=$FS$28,FJ22,0),IF(FM22&gt;=$FS$28,FN22,0),IF(FP22&gt;=$FS$28,FQ22,0),IF(GN22&gt;=$HA$28,GO22,0),IF(GQ22&gt;=$HA$28,GR22,0),IF(GU22&gt;=$HA$28,GV22,0),IF(GX22&gt;=$HA$28,GY22,0),IF(HV22&gt;=$II$28,HW22,0),IF(HY22&gt;=$II$28,HZ22,0),IF(IC22&gt;=$II$28,ID22,0),IF(IF22&gt;=$II$28,IG22,0),IF(JD22&gt;=$JQ$28,JE22,0),IF(JG22&gt;=$JQ$28,JH22,0),IF(JK22&gt;=$JQ$28,JL22,0),IF(JN22&gt;=$JQ$28,JO22,0),IF(KL22&gt;=$KY$28,KM22,0),IF(KO22&gt;=$KY$28,KP22,0),IF(KS22&gt;=$KY$28,KT22,0),IF(KV22&gt;=$KY$28,KW22,0),IF(LT22&gt;=$MG$28,LU22,0),IF(LW22&gt;=$MG$28,LX22,0),IF(MA22&gt;=$MG$28,MB22,0),IF(MD22&gt;=$MG$28,ME22,0),IF(NB22&gt;=$NO$28,NC22,0),IF(NE22&gt;=$NO$28,NF22,0),IF(NI22&gt;=$NO$28,NJ22,0),IF(NL22&gt;=$NO$28,NM22,0),IF(OJ22&gt;=$OW$28,OK22,0),IF(OM22&gt;=$OW$28,ON22,0),IF(OQ22&gt;=$OW$28,OR22,0),IF(OT22&gt;=$OW$28,OU22,0),IF(PR22&gt;=$QE$28,PS22,0),IF(PU22&gt;=$QE$28,PV22,0),IF(PY22&gt;=$QE$28,PZ22,0),IF(QB22&gt;=$QE$28,QC22,0),IF(QZ22&gt;=$RM$28,RA22,0),IF(RC22&gt;=$RM$28,RD22,0),IF(RG22&gt;=$RM$28,RH22,0),IF(RJ22&gt;=$RM$28,RK22,0),IF(SH22&gt;=$SU$28,SI22,0),IF(SK22&gt;=$SU$28,SL22,0),IF(SO22&gt;=$SU$28,SP22,0),IF(SR22&gt;=$SU$28,SS22,0))&gt;0,MAX(IF(AO22&gt;=$AY$28,AP22,0),IF(AR22&gt;=$AY$28,AS22,0),IF(AV22&gt;=$AY$28,AW22,0),IF(BP22&gt;=$BZ$28,BQ22,0),IF(BS22&gt;=$BZ$28,BT22,0),IF(BW22&gt;=$BZ$28,BX22,0),IF(CQ22&gt;=$DA$28,CR22,0),IF(CT22&gt;=$DA$28,CU22,0),IF(CX22&gt;=$DA$28,CY22,0),IF(DX22&gt;=$EK$28,DY22,0),IF(EA22&gt;=$EK$28,EB22,0),IF(EE22&gt;=$EK$28,EF22,0),IF(EH22&gt;=$EK$28,EI22,0),IF(FF22&gt;=$FS$28,FG22,0),IF(FI22&gt;=$FS$28,FJ22,0),IF(FM22&gt;=$FS$28,FN22,0),IF(FP22&gt;=$FS$28,FQ22,0),IF(GN22&gt;=$HA$28,GO22,0),IF(GQ22&gt;=$HA$28,GR22,0),IF(GU22&gt;=$HA$28,GV22,0),IF(GX22&gt;=$HA$28,GY22,0),IF(HV22&gt;=$II$28,HW22,0),IF(HY22&gt;=$II$28,HZ22,0),IF(IC22&gt;=$II$28,ID22,0),IF(IF22&gt;=$II$28,IG22,0),IF(JD22&gt;=$JQ$28,JE22,0),IF(JG22&gt;=$JQ$28,JH22,0),IF(JK22&gt;=$JQ$28,JL22,0),IF(JN22&gt;=$JQ$28,JO22,0),IF(KL22&gt;=$KY$28,KM22,0),IF(KO22&gt;=$KY$28,KP22,0),IF(KS22&gt;=$KY$28,KT22,0),IF(KV22&gt;=$KY$28,KW22,0),IF(LT22&gt;=$MG$28,LU22,0),IF(LW22&gt;=$MG$28,LX22,0),IF(MA22&gt;=$MG$28,MB22,0),IF(MD22&gt;=$MG$28,ME22,0),IF(NB22&gt;=$NO$28,NC22,0),IF(NE22&gt;=$NO$28,NF22,0),IF(NI22&gt;=$NO$28,NJ22,0),IF(NL22&gt;=$NO$28,NM22,0),IF(OJ22&gt;=$OW$28,OK22,0),IF(OM22&gt;=$OW$28,ON22,0),IF(OQ22&gt;=$OW$28,OR22,0),IF(OT22&gt;=$OW$28,OU22,0),IF(PR22&gt;=$QE$28,PS22,0),IF(PU22&gt;=$QE$28,PV22,0),IF(PY22&gt;=$QE$28,PZ22,0),IF(QB22&gt;=$QE$28,QC22,0),IF(QZ22&gt;=$RM$28,RA22,0),IF(RC22&gt;=$RM$28,RD22,0),IF(RG22&gt;=$RM$28,RH22,0),IF(RJ22&gt;=$RM$28,RK22,0),IF(SH22&gt;=$SU$28,SI22,0),IF(SK22&gt;=$SU$28,SL22,0),IF(SO22&gt;=$SU$28,SP22,0),IF(SR22&gt;=$SU$28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P22="",0,P22)=SM22,$RN$1,IF(V22+IF(P22="",0,P22)=RE22,$QF$1,IF(V22+IF(P22="",0,P22)=PW22,$OX$1,IF(V22+IF(P22="",0,P22)=OO22,$NP$1,IF(V22+IF(P22="",0,P22)=NG22,$MH$1,IF(V22+IF(P22="",0,P22)=LY22,$KZ$1,IF(V22+IF(P22="",0,P22)=KQ22,$JR$1,IF(V22+IF(P22="",0,P22)=JI22,$IJ$1,IF(V22+IF(P22="",0,P22)=IA22,$HB$1,IF(V22+IF(P22="",0,P22)=GS22,$FT$1,IF(V22+IF(P22="",0,P22)=FK22,$EL$1,IF(V22+IF(P22="",0,P22)=EC22,$DD$1,IF(V22+IF(P22="",0,P22)=SJ22,$RN$1,IF(V22+IF(P22="",0,P22)=RB22,$QF$1,IF(V22+IF(P22="",0,P22)=PT22,$OX$1,IF(V22+IF(P22="",0,P22)=OL22,$NP$1,IF(V22+IF(P22="",0,P22)=ND22,$MH$1,IF(V22+IF(P22="",0,P22)=LV22,$KZ$1,IF(V22+IF(P22="",0,P22)=KN22,$JR$1,IF(V22+IF(P22="",0,P22)=JF22,$IJ$1,IF(V22+IF(P22="",0,P22)=HX22,$HB$1,IF(V22+IF(P22="",0,P22)=GP22,$FT$1,IF(V22+IF(P22="",0,P22)=FH22,$EL$1,IF(V22+IF(P22="",0,P22)=DZ22,$DD$1,IF(V22+IF(N22="",0,N22)=SM22,$RN$1,IF(V22+IF(N22="",0,N22)=RE22,$QF$1,IF(V22+IF(N22="",0,N22)=PW22,$OX$1,IF(V22+IF(N22="",0,N22)=OO22,$NP$1,IF(V22+IF(N22="",0,N22)=NG22,$MH$1,IF(V22+IF(N22="",0,N22)=LY22,$KZ$1,IF(V22+IF(N22="",0,N22)=KQ22,$JR$1,IF(V22+IF(N22="",0,N22)=JI22,$IJ$1,IF(V22+IF(N22="",0,N22)=IA22,$HB$1,IF(V22+IF(N22="",0,N22)=GS22,$FT$1,IF(V22+IF(N22="",0,N22)=FK22,$EL$1,IF(V22+IF(N22="",0,N22)=EC22,$DD$1,IF(V22+IF(N22="",0,N22)=SJ22,$RN$1,IF(V22+IF(N22="",0,N22)=RB22,$QF$1,IF(V22+IF(N22="",0,N22)=PT22,$OX$1,IF(V22+IF(N22="",0,N22)=OL22,$NP$1,IF(V22+IF(N22="",0,N22)=ND22,$MH$1,IF(V22+IF(N22="",0,N22)=LV22,$KZ$1,IF(V22+IF(N22="",0,N22)=KN22,$JR$1,IF(V22+IF(N22="",0,N22)=JF22,$IJ$1,IF(V22+IF(N22="",0,N22)=HX22,$HB$1,IF(V22+IF(N22="",0,N22)=GP22,$FT$1,IF(V22+IF(N22="",0,N22)=FH22,$EL$1,IF(V22+IF(N22="",0,N22)=DZ22,$DD$1))))))))))))))))))))))))))))))))))))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2">
        <v>6.3</v>
      </c>
      <c r="Z22" s="22">
        <v>5.7</v>
      </c>
      <c r="AA22" s="22">
        <v>9.3000000000000007</v>
      </c>
      <c r="AB22" s="22">
        <v>9.1300000000000008</v>
      </c>
      <c r="AC22" s="22">
        <v>0</v>
      </c>
      <c r="AD22" s="22">
        <v>6.2</v>
      </c>
      <c r="AE22" s="22">
        <v>5.2</v>
      </c>
      <c r="AF22" s="22">
        <v>7.8</v>
      </c>
      <c r="AG22" s="22">
        <v>9.14</v>
      </c>
      <c r="AH22" s="22">
        <v>0</v>
      </c>
      <c r="AI22" s="22"/>
      <c r="AJ22" s="22"/>
      <c r="AK22" s="22"/>
      <c r="AL22" s="22"/>
      <c r="AM22" s="22"/>
      <c r="AN22" s="27"/>
      <c r="AO22" s="38">
        <f>IF(AA22&gt;0,AA22,"")</f>
        <v>9.3000000000000007</v>
      </c>
      <c r="AP22" s="38">
        <f>IF(AB22&gt;0,AB22,"")</f>
        <v>9.1300000000000008</v>
      </c>
      <c r="AQ22" s="40">
        <f>IF(SUM(Y22:AB22)-AC22&gt;0,SUM(Y22:AB22)-AC22,"")</f>
        <v>30.43</v>
      </c>
      <c r="AR22" s="40">
        <f>IF(AF22&gt;0,AF22,"")</f>
        <v>7.8</v>
      </c>
      <c r="AS22" s="40">
        <f>IF(AG22&gt;0,AG22,"")</f>
        <v>9.14</v>
      </c>
      <c r="AT22" s="40">
        <f>IF(SUM(AD22:AG22)-AH22&gt;0,SUM(AD22:AG22)-AH22,"")</f>
        <v>28.34</v>
      </c>
      <c r="AU22" s="40">
        <f>IF(AQ22="","",MAX(AQ22,AT22))</f>
        <v>30.43</v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>
        <f>IF(SUM(AU22,AX22)&gt;0,SUM(AU22,AX22),"")</f>
        <v>30.43</v>
      </c>
      <c r="AZ22" s="26">
        <v>3.1</v>
      </c>
      <c r="BA22" s="26">
        <v>2.8</v>
      </c>
      <c r="BB22" s="26">
        <v>3</v>
      </c>
      <c r="BC22" s="26">
        <v>4.47</v>
      </c>
      <c r="BD22" s="26">
        <v>0</v>
      </c>
      <c r="BE22" s="26">
        <v>8.1</v>
      </c>
      <c r="BF22" s="26">
        <v>7.3</v>
      </c>
      <c r="BG22" s="26">
        <v>10.199999999999999</v>
      </c>
      <c r="BH22" s="26">
        <v>11.55</v>
      </c>
      <c r="BI22" s="26">
        <v>0</v>
      </c>
      <c r="BJ22" s="26">
        <v>1</v>
      </c>
      <c r="BK22" s="26">
        <v>0.8</v>
      </c>
      <c r="BL22" s="26">
        <v>2</v>
      </c>
      <c r="BM22" s="26">
        <v>1.53</v>
      </c>
      <c r="BN22" s="26">
        <v>0</v>
      </c>
      <c r="BO22" s="28"/>
      <c r="BP22" s="39">
        <f>IF(BB22&gt;0,BB22,"")</f>
        <v>3</v>
      </c>
      <c r="BQ22" s="39">
        <f>IF(BC22&gt;0,BC22,"")</f>
        <v>4.47</v>
      </c>
      <c r="BR22" s="11">
        <f>IF(SUM(AZ22:BC22)-BD22&gt;0,SUM(AZ22:BC22)-BD22,"")</f>
        <v>13.370000000000001</v>
      </c>
      <c r="BS22" s="11">
        <f>IF(BG22&gt;0,BG22,"")</f>
        <v>10.199999999999999</v>
      </c>
      <c r="BT22" s="11">
        <f>IF(BH22&gt;0,BH22,"")</f>
        <v>11.55</v>
      </c>
      <c r="BU22" s="11">
        <f>IF(SUM(BE22:BH22)-BI22&gt;0,SUM(BE22:BH22)-BI22,"")</f>
        <v>37.15</v>
      </c>
      <c r="BV22" s="11">
        <f>IF(BR22="","",MAX(BR22,BU22))</f>
        <v>37.15</v>
      </c>
      <c r="BW22" s="11">
        <f>IF(BL22&gt;0,BL22,"")</f>
        <v>2</v>
      </c>
      <c r="BX22" s="11">
        <f>IF(BM22&gt;0,BM22,"")</f>
        <v>1.53</v>
      </c>
      <c r="BY22" s="11">
        <f>IF(SUM(BJ22:BM22)-BN22&gt;0,SUM(BJ22:BM22)-BN22,"")</f>
        <v>5.33</v>
      </c>
      <c r="BZ22" s="11">
        <f>IF(SUM(BV22,BY22)&gt;0,SUM(BV22,BY22),"")</f>
        <v>42.48</v>
      </c>
      <c r="CA22" s="22">
        <v>10.3</v>
      </c>
      <c r="CB22" s="22">
        <v>9.4</v>
      </c>
      <c r="CC22" s="22">
        <v>12.7</v>
      </c>
      <c r="CD22" s="22">
        <v>15.3</v>
      </c>
      <c r="CE22" s="22">
        <v>0</v>
      </c>
      <c r="CF22" s="22">
        <v>10.5</v>
      </c>
      <c r="CG22" s="22">
        <v>8.8000000000000007</v>
      </c>
      <c r="CH22" s="22">
        <v>9.9</v>
      </c>
      <c r="CI22" s="22">
        <v>15.29</v>
      </c>
      <c r="CJ22" s="22">
        <v>2.4</v>
      </c>
      <c r="CK22" s="22">
        <v>4.3</v>
      </c>
      <c r="CL22" s="22">
        <v>3.5</v>
      </c>
      <c r="CM22" s="22">
        <v>3</v>
      </c>
      <c r="CN22" s="22">
        <v>6.42</v>
      </c>
      <c r="CO22" s="22">
        <v>0</v>
      </c>
      <c r="CP22" s="27"/>
      <c r="CQ22" s="38">
        <f>IF(CC22&gt;0,CC22,"")</f>
        <v>12.7</v>
      </c>
      <c r="CR22" s="38">
        <f>IF(CD22&gt;0,CD22,"")</f>
        <v>15.3</v>
      </c>
      <c r="CS22" s="40">
        <f>IF(SUM(CA22:CD22)-CE22&gt;0,SUM(CA22:CD22)-CE22,"")</f>
        <v>47.7</v>
      </c>
      <c r="CT22" s="40">
        <f>IF(CH22&gt;0,CH22,"")</f>
        <v>9.9</v>
      </c>
      <c r="CU22" s="40">
        <f>IF(CI22&gt;0,CI22,"")</f>
        <v>15.29</v>
      </c>
      <c r="CV22" s="40">
        <f>IF(SUM(CF22:CI22)-CJ22&gt;0,SUM(CF22:CI22)-CJ22,"")</f>
        <v>42.09</v>
      </c>
      <c r="CW22" s="40">
        <f>IF(CS22="","",MAX(CS22,CV22))</f>
        <v>47.7</v>
      </c>
      <c r="CX22" s="40">
        <f>IF(CM22&gt;0,CM22,"")</f>
        <v>3</v>
      </c>
      <c r="CY22" s="40">
        <f>IF(CN22&gt;0,CN22,"")</f>
        <v>6.42</v>
      </c>
      <c r="CZ22" s="40">
        <f>IF(SUM(CK22:CN22)-CO22&gt;0,SUM(CK22:CN22)-CO22,"")</f>
        <v>17.22</v>
      </c>
      <c r="DA22" s="40">
        <f>IF(SUM(CW22,CZ22)&gt;0,SUM(CW22,CZ22),"")</f>
        <v>64.92</v>
      </c>
      <c r="DB22" s="50" t="str">
        <f>IF(MAX(DZ22,EC22,FH22,FK22,GP22,GS22,HX22,IA22,JF22,JI22,KN22,KQ22,LV22,LY22,ND22,NG22,OL22,OO22,PT22,PW22,RB22,RE22,SJ22,SM22)-MIN(IF(N22="",0,N22),IF(P22="",0,P22))&gt;0.001,MAX(DZ22,EC22,FH22,FK22,GP22,GS22,HX22,IA22,JF22,JI22,KN22,KQ22,LV22,LY22,ND22,NG22,OL22,OO22,PT22,PW22,RB22,RE22,SJ22,SM22)-MIN(IF(N22="",0,N22),IF(P22="",0,P22)),"")</f>
        <v/>
      </c>
      <c r="DC22" s="50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2">
        <f>IF($CP22="P",CA22,(CA22+AZ22)/2)</f>
        <v>6.7</v>
      </c>
      <c r="SW22" s="22">
        <f>IF($CP22="P",CB22,(CB22+BA22)/2)</f>
        <v>6.1</v>
      </c>
      <c r="SX22" s="22">
        <f>IF($CP22="P",CC22,(CC22+BB22)/2)</f>
        <v>7.85</v>
      </c>
      <c r="SY22" s="22">
        <f>IF($CP22="P",CD22,(CD22+BC22)/2)</f>
        <v>9.8849999999999998</v>
      </c>
      <c r="SZ22" s="22">
        <f>IF($CP22="P",CE22,(CE22+BD22)/2)</f>
        <v>0</v>
      </c>
      <c r="TA22" s="22">
        <f>IF($CP22="P",CF22,(CF22+BE22)/2)</f>
        <v>9.3000000000000007</v>
      </c>
      <c r="TB22" s="22">
        <f>IF($CP22="P",CG22,(CG22+BF22)/2)</f>
        <v>8.0500000000000007</v>
      </c>
      <c r="TC22" s="22">
        <f>IF($CP22="P",CH22,(CH22+BG22)/2)</f>
        <v>10.050000000000001</v>
      </c>
      <c r="TD22" s="22">
        <f>IF($CP22="P",CI22,(CI22+BH22)/2)</f>
        <v>13.42</v>
      </c>
      <c r="TE22" s="22">
        <f>IF($CP22="P",CJ22,(CJ22+BI22)/2)</f>
        <v>1.2</v>
      </c>
      <c r="TF22" s="22">
        <f>IF($CP22="P",CK22,(CK22+BJ22)/2)</f>
        <v>2.65</v>
      </c>
      <c r="TG22" s="22">
        <f>IF($CP22="P",CL22,(CL22+BK22)/2)</f>
        <v>2.15</v>
      </c>
      <c r="TH22" s="22">
        <f>IF($CP22="P",CM22,(CM22+BL22)/2)</f>
        <v>2.5</v>
      </c>
      <c r="TI22" s="22">
        <f>IF($CP22="P",CN22,(CN22+BM22)/2)</f>
        <v>3.9750000000000001</v>
      </c>
      <c r="TJ22" s="22">
        <f>IF($CP22="P",CO22,(CO22+BN22)/2)</f>
        <v>0</v>
      </c>
      <c r="TK22" s="27" t="s">
        <v>46</v>
      </c>
      <c r="TL22" s="40">
        <f>IF(SX22&gt;0,SX22,"")</f>
        <v>7.85</v>
      </c>
      <c r="TM22" s="40">
        <f>IF(SY22&gt;0,SY22,"")</f>
        <v>9.8849999999999998</v>
      </c>
      <c r="TN22" s="40">
        <f>IF(SUM(SV22:SY22)-SZ22&gt;0,SUM(SV22:SY22)-SZ22,"")</f>
        <v>30.534999999999997</v>
      </c>
      <c r="TO22" s="40">
        <f>IF(TC22&gt;0,TC22,"")</f>
        <v>10.050000000000001</v>
      </c>
      <c r="TP22" s="40">
        <f>IF(TD22&gt;0,TD22,"")</f>
        <v>13.42</v>
      </c>
      <c r="TQ22" s="40">
        <f>IF(SUM(TA22:TD22)-TE22&gt;0,SUM(TA22:TD22)-TE22,"")</f>
        <v>39.619999999999997</v>
      </c>
      <c r="TR22" s="40">
        <f>IF(MAX(TN22,TQ22)&gt;0,MAX(TN22,TQ22),"")</f>
        <v>39.619999999999997</v>
      </c>
      <c r="TS22" s="40">
        <f>IF(TH22&gt;0,TH22,"")</f>
        <v>2.5</v>
      </c>
      <c r="TT22" s="40">
        <f>IF(TI22&gt;0,TI22,"")</f>
        <v>3.9750000000000001</v>
      </c>
      <c r="TU22" s="40">
        <f>IF(SUM(TF22:TI22)-TJ22&gt;0,SUM(TF22:TI22)-TJ22,"")</f>
        <v>11.275</v>
      </c>
      <c r="TV22" s="40">
        <f>IF(SUM(TR22,TU22)&gt;0,SUM(TR22,TU22),"")</f>
        <v>50.894999999999996</v>
      </c>
    </row>
    <row r="23" spans="1:542" x14ac:dyDescent="0.2">
      <c r="A23" s="4" t="str" cm="1">
        <f t="array" ref="A23">IF(AND(J23&lt;&gt;"",J23&lt;&gt;"No DD"),SUMPRODUCT((J$4:J$26&lt;&gt;"")*(J$4:J$26&lt;&gt;"No DD")*(F$4:F$26&gt;F23))+1,IF(J23="No DD",SUMPRODUCT((J$4:J$26="No DD")*(F$4:F$26&gt;F23))+1+SUMPRODUCT((J$4:J$26&lt;&gt;"")*(J$4:J$26&lt;&gt;"No DD")),""))</f>
        <v/>
      </c>
      <c r="B23" s="4" t="str" cm="1">
        <f t="array" ref="B23">IF(AND(J23&lt;&gt;"",J23&lt;&gt;"No DD",G23=""),SUMPRODUCT((J$4:J$26&lt;&gt;"")*(J$4:J$26&lt;&gt;"No DD")*(G$4:G$26="")*(F$4:F$26&gt;F23))+1,IF(J23="No DD",SUMPRODUCT((J$4:J$26="No DD")*(F$4:F$26&gt;F23)*(G$4:G$26=""))+1+SUMPRODUCT((J$4:J$26&lt;&gt;"")*(G$4:G$26="")*(J$4:J$26&lt;&gt;"No DD")),""))</f>
        <v/>
      </c>
      <c r="C23" s="5" t="s">
        <v>132</v>
      </c>
      <c r="D23" s="4" t="s">
        <v>5</v>
      </c>
      <c r="E23" s="4">
        <v>2007</v>
      </c>
      <c r="F23" s="9">
        <f>SUM(L23:V23)+SUM(L23:T23)*0.0000001+SUM(L23)*0.0000000000001</f>
        <v>135.22501352250501</v>
      </c>
      <c r="G23" s="64"/>
      <c r="H23" s="3" t="str">
        <f>IF(OR(AND(AO23&gt;=AY$28,AO23&lt;&gt;"",AQ23&gt;=AY$32,AQ23&lt;&gt;"",AN23=""),AND(AR23&gt;=AY$28,AR23&lt;&gt;"",AT23&gt;=AY$32,AT23&lt;&gt;"",AN23=""),AND(AV23&gt;=AY$28,AV23&lt;&gt;"",AX23&gt;=AY$32,AX23&lt;&gt;"",AN23=""),AND(BP23&gt;=BZ$28,BP23&lt;&gt;"",BR23&gt;=BZ$32,BR23&lt;&gt;"",BO23=""),AND(BS23&gt;=BZ$28,BS23&lt;&gt;"",BU23&gt;=BZ$32,BU23&lt;&gt;"",BO23=""),AND(BW23&gt;=BZ$28,BW23&lt;&gt;"",BY23&gt;=BZ$32,BY23&lt;&gt;"",BO23=""),AND(CQ23&gt;=DA$28,CQ23&lt;&gt;"",CS23&gt;=DA$32,CS23&lt;&gt;"",CP23=""),AND(CT23&gt;=DA$28,CT23&lt;&gt;"",CV23&gt;=DA$32,CV23&lt;&gt;"",CP23=""),AND(CX23&gt;=DA$28,CX23&lt;&gt;"",CZ23&gt;=DA$32,CZ23&lt;&gt;"",CP23=""),AND(DX23&gt;=EK$28,DX23&lt;&gt;"",DZ23&gt;=EK$32,DZ23&lt;&gt;""),AND(EA23&gt;=EK$28,EA23&lt;&gt;"",EC23&gt;=EK$32,EC23&lt;&gt;""),AND(EE23&gt;=EK$28,EE23&lt;&gt;"",EG23&gt;=EK$32,EG23&lt;&gt;""),AND(EH23&gt;=EK$28,EH23&lt;&gt;"",EJ23&gt;=EK$32,EJ23&lt;&gt;""),AND(FF23&gt;=FS$28,FF23&lt;&gt;"",FH23&gt;=FS$32,FH23&lt;&gt;""),AND(FI23&gt;=FS$28,FI23&lt;&gt;"",FK23&gt;=FS$32,FK23&lt;&gt;""),AND(FM23&gt;=FS$28,FM23&lt;&gt;"",FO23&gt;=FS$32,FO23&lt;&gt;""),AND(FP23&gt;=FS$28,FP23&lt;&gt;"",FR23&gt;=FS$32,FR23&lt;&gt;""),AND(GN23&gt;=HA$28,GN23&lt;&gt;"",GP23&gt;=HA$32,GP23&lt;&gt;""),AND(GQ23&gt;=HA$28,GQ23&lt;&gt;"",GS23&gt;=HA$32,GS23&lt;&gt;""),AND(GU23&gt;=HA$28,GU23&lt;&gt;"",GW23&gt;=HA$32,GW23&lt;&gt;""),AND(GX23&gt;=HA$28,GX23&lt;&gt;"",GZ23&gt;=HA$32,GZ23&lt;&gt;""),AND(HV23&gt;=II$28,HV23&lt;&gt;"",HX23&gt;=II$32,HX23&lt;&gt;""),AND(HY23&gt;=II$28,HY23&lt;&gt;"",IA23&gt;=II$32,IA23&lt;&gt;""),AND(IC23&gt;=II$28,IC23&lt;&gt;"",IE23&gt;=II$32,IE23&lt;&gt;""),AND(IF23&gt;=II$28,IF23&lt;&gt;"",IH23&gt;=II$32,IH23&lt;&gt;""),AND(JD23&gt;=JQ$28,JD23&lt;&gt;"",JF23&gt;=JQ$32,JF23&lt;&gt;""),AND(JG23&gt;=JQ$28,JG23&lt;&gt;"",JI23&gt;=JQ$32,JI23&lt;&gt;""),AND(JK23&gt;=JQ$28,JK23&lt;&gt;"",JM23&gt;=JQ$32,JM23&lt;&gt;""),AND(JN23&gt;=JQ$28,JN23&lt;&gt;"",JP23&gt;=JQ$32,JP23&lt;&gt;""),AND(KL23&gt;=KY$28,KL23&lt;&gt;"",KN23&gt;=KY$32,KN23&lt;&gt;""),AND(KO23&gt;=KY$28,KO23&lt;&gt;"",KQ23&gt;=KY$32,KQ23&lt;&gt;""),AND(KS23&gt;=KY$28,KS23&lt;&gt;"",KU23&gt;=KY$32,KU23&lt;&gt;""),AND(KV23&gt;=KY$28,KV23&lt;&gt;"",KX23&gt;=KY$32,KX23&lt;&gt;""),AND(LT23&gt;=MG$28,LT23&lt;&gt;"",LV23&gt;=MG$32,LV23&lt;&gt;""),AND(LW23&gt;=MG$28,LW23&lt;&gt;"",LY23&gt;=MG$32,LY23&lt;&gt;""),AND(MA23&gt;=MG$28,MA23&lt;&gt;"",MC23&gt;=MG$32,MC23&lt;&gt;""),AND(MD23&gt;=MG$28,MD23&lt;&gt;"",MF23&gt;=MG$32,MF23&lt;&gt;""),AND(NB23&gt;=NO$28,NB23&lt;&gt;"",ND23&gt;=NO$32,ND23&lt;&gt;""),AND(NE23&gt;=NO$28,NE23&lt;&gt;"",NG23&gt;=NO$32,NG23&lt;&gt;""),AND(NI23&gt;=NO$28,NI23&lt;&gt;"",NK23&gt;=NO$32,NK23&lt;&gt;""),AND(NL23&gt;=NO$28,NL23&lt;&gt;"",NN23&gt;=NO$32,NN23&lt;&gt;""),AND(OJ23&gt;=OW$28,OJ23&lt;&gt;"",OL23&gt;=OW$32,OL23&lt;&gt;""),AND(OM23&gt;=OW$28,OM23&lt;&gt;"",OO23&gt;=OW$32,OO23&lt;&gt;""),AND(OQ23&gt;=OW$28,OQ23&lt;&gt;"",OS23&gt;=OW$32,OS23&lt;&gt;""),AND(OT23&gt;=OW$28,OT23&lt;&gt;"",OV23&gt;=OW$32,OV23&lt;&gt;""),AND(PR23&gt;=QE$28,PR23&lt;&gt;"",PT23&gt;=QE$32,PT23&lt;&gt;""),AND(PU23&gt;=QE$28,PU23&lt;&gt;"",PW23&gt;=QE$32,PW23&lt;&gt;""),AND(PY23&gt;=QE$28,PY23&lt;&gt;"",QA23&gt;=QE$32,QA23&lt;&gt;""),AND(QB23&gt;=QE$28,QB23&lt;&gt;"",QD23&gt;=QE$32,QD23&lt;&gt;""),AND(QZ23&gt;=RM$28,QZ23&lt;&gt;"",RB23&gt;=RM$32,RB23&lt;&gt;""),AND(RC23&gt;=RM$28,RC23&lt;&gt;"",RE23&gt;=RM$32,RE23&lt;&gt;""),AND(RG23&gt;=RM$28,RG23&lt;&gt;"",RI23&gt;=RM$32,RI23&lt;&gt;""),AND(RJ23&gt;=RM$28,RJ23&lt;&gt;"",RL23&gt;=RM$32,RL23&lt;&gt;""),AND(SH23&gt;=SU$28,SH23&lt;&gt;"",SJ23&gt;=SU$32,SJ23&lt;&gt;""),AND(SK23&gt;=SU$28,SK23&lt;&gt;"",SM23&gt;=SU$32,SM23&lt;&gt;""),AND(SO23&gt;=SU$28,SO23&lt;&gt;"",SQ23&gt;=SU$32,SQ23&lt;&gt;""),AND(SR23&gt;=SU$28,SR23&lt;&gt;"",ST23&gt;=SU$32,ST23&lt;&gt;"")),"P","")</f>
        <v/>
      </c>
      <c r="I23" s="3" t="str">
        <f>IF(OR(AND(AQ23&gt;=AY$32,AQ23&lt;&gt;"",AN23=""),AND(AT23&gt;=AY$32,AT23&lt;&gt;"",AN23=""),AND(AX23&gt;=AY$32,AX23&lt;&gt;"",AN23=""),AND(BR23&gt;=BZ$32,BR23&lt;&gt;"",BO23=""),AND(BU23&gt;=BZ$32,BU23&lt;&gt;"",BO23=""),AND(BY23&gt;=BZ$32,BY23&lt;&gt;"",BO23=""),AND(CS23&gt;=DA$32,CS23&lt;&gt;"",CP23=""),AND(CV23&gt;=DA$32,CV23&lt;&gt;"",CP23=""),AND(CZ23&gt;=DA$32,CZ23&lt;&gt;"",CP23=""),AND(DZ23&gt;=EK$32,DZ23&lt;&gt;""),AND(EC23&gt;=EK$32,EC23&lt;&gt;""),AND(EG23&gt;=EK$32,EG23&lt;&gt;""),AND(EJ23&gt;=EK$32,EJ23&lt;&gt;""),AND(FH23&gt;=FS$32,FH23&lt;&gt;""),AND(FK23&gt;=FS$32,FK23&lt;&gt;""),AND(FO23&gt;=FS$32,FO23&lt;&gt;""),AND(FR23&gt;=FS$32,FR23&lt;&gt;""),AND(GP23&gt;=HA$32,GP23&lt;&gt;""),AND(GS23&gt;=HA$32,GS23&lt;&gt;""),AND(GW23&gt;=HA$32,GW23&lt;&gt;""),AND(GZ23&gt;=HA$32,GZ23&lt;&gt;""),AND(HX23&gt;=II$32,HX23&lt;&gt;""),AND(IA23&gt;=II$32,IA23&lt;&gt;""),AND(IE23&gt;=II$32,IE23&lt;&gt;""),AND(IH23&gt;=II$32,IH23&lt;&gt;""),AND(JF23&gt;=JQ$32,JF23&lt;&gt;""),AND(JI23&gt;=JQ$32,JI23&lt;&gt;""),AND(JM23&gt;=JQ$32,JM23&lt;&gt;""),AND(JP23&gt;=JQ$32,JP23&lt;&gt;""),AND(KN23&gt;=KY$32,KN23&lt;&gt;""),AND(KQ23&gt;=KY$32,KQ23&lt;&gt;""),AND(KU23&gt;=KY$32,KU23&lt;&gt;""),AND(KX23&gt;=KY$32,KX23&lt;&gt;""),AND(LV23&gt;=MG$32,LV23&lt;&gt;""),AND(LY23&gt;=MG$32,LY23&lt;&gt;""),AND(MC23&gt;=MG$32,MC23&lt;&gt;""),AND(MF23&gt;=MG$32,MF23&lt;&gt;""),AND(ND23&gt;=NO$32,ND23&lt;&gt;""),AND(NG23&gt;=NO$32,NG23&lt;&gt;""),AND(NK23&gt;=NO$32,NK23&lt;&gt;""),AND(NN23&gt;=NO$32,NN23&lt;&gt;""),AND(OL23&gt;=OW$32,OL23&lt;&gt;""),AND(OO23&gt;=OW$32,OO23&lt;&gt;""),AND(OS23&gt;=OW$32,OS23&lt;&gt;""),AND(OV23&gt;=OW$32,OV23&lt;&gt;""),AND(PT23&gt;=QE$32,PT23&lt;&gt;""),AND(PW23&gt;=QE$32,PW23&lt;&gt;""),AND(QA23&gt;=QE$32,QA23&lt;&gt;""),AND(QD23&gt;=QE$32,QD23&lt;&gt;""),AND(RB23&gt;=RM$32,RB23&lt;&gt;""),AND(RE23&gt;=RM$32,RE23&lt;&gt;""),AND(RI23&gt;=RM$32,RI23&lt;&gt;""),AND(RL23&gt;=RM$32,RL23&lt;&gt;""),AND(SJ23&gt;=SU$32,SJ23&lt;&gt;""),AND(SM23&gt;=SU$32,SM23&lt;&gt;""),AND(SQ23&gt;=SU$32,SQ23&lt;&gt;""),AND(ST23&gt;=SU$32,ST23&lt;&gt;"")),"P","")</f>
        <v/>
      </c>
      <c r="J23" s="36" t="str">
        <f>IF(AND(I23="P",H23=""),"No DD",IF(OR(AND(AO23&gt;=AY$31,AO23&lt;&gt;"",AQ23&gt;=AY$35,AQ23&lt;&gt;"",AN23=""),AND(AR23&gt;=AY$31,AR23&lt;&gt;"",AT23&gt;=AY$35,AT23&lt;&gt;"",AN23=""),AND(AV23&gt;=AY$31,AV23&lt;&gt;"",AX23&gt;=AY$35,AX23&lt;&gt;"",AN23=""),AND(BP23&gt;=BZ$31,BP23&lt;&gt;"",BR23&gt;=BZ$35,BR23&lt;&gt;"",BO23=""),AND(BS23&gt;=BZ$31,BS23&lt;&gt;"",BU23&gt;=BZ$35,BU23&lt;&gt;"",BO23=""),AND(BW23&gt;=BZ$31,BW23&lt;&gt;"",BY23&gt;=BZ$35,BY23&lt;&gt;"",BO23=""),AND(CQ23&gt;=DA$31,CQ23&lt;&gt;"",CS23&gt;=DA$35,CS23&lt;&gt;"",CP23=""),AND(CT23&gt;=DA$31,CT23&lt;&gt;"",CV23&gt;=DA$35,CV23&lt;&gt;"",CP23=""),AND(CX23&gt;=DA$31,CX23&lt;&gt;"",CZ23&gt;=DA$35,CZ23&lt;&gt;"",CP23=""),AND(DX23&gt;=EK$31,DX23&lt;&gt;"",DZ23&gt;=EK$35,DZ23&lt;&gt;""),AND(EA23&gt;=EK$31,EA23&lt;&gt;"",EC23&gt;=EK$35,EC23&lt;&gt;""),AND(EE23&gt;=EK$31,EE23&lt;&gt;"",EG23&gt;=EK$35,EG23&lt;&gt;""),AND(EH23&gt;=EK$31,EH23&lt;&gt;"",EJ23&gt;=EK$35,EJ23&lt;&gt;""),AND(FF23&gt;=FS$31,FF23&lt;&gt;"",FH23&gt;=FS$35,FH23&lt;&gt;""),AND(FI23&gt;=FS$31,FI23&lt;&gt;"",FK23&gt;=FS$35,FK23&lt;&gt;""),AND(FM23&gt;=FS$31,FM23&lt;&gt;"",FO23&gt;=FS$35,FO23&lt;&gt;""),AND(FP23&gt;=FS$31,FP23&lt;&gt;"",FR23&gt;=FS$35,FR23&lt;&gt;""),AND(GN23&gt;=HA$31,GN23&lt;&gt;"",GP23&gt;=HA$35,GP23&lt;&gt;""),AND(GQ23&gt;=HA$31,GQ23&lt;&gt;"",GS23&gt;=HA$35,GS23&lt;&gt;""),AND(GU23&gt;=HA$31,GU23&lt;&gt;"",GW23&gt;=HA$35,GW23&lt;&gt;""),AND(GX23&gt;=HA$31,GX23&lt;&gt;"",GZ23&gt;=HA$35,GZ23&lt;&gt;""),AND(HV23&gt;=II$31,HV23&lt;&gt;"",HX23&gt;=II$35,HX23&lt;&gt;""),AND(HY23&gt;=II$31,HY23&lt;&gt;"",IA23&gt;=II$35,IA23&lt;&gt;""),AND(IC23&gt;=II$31,IC23&lt;&gt;"",IE23&gt;=II$35,IE23&lt;&gt;""),AND(IF23&gt;=II$31,IF23&lt;&gt;"",IH23&gt;=II$35,IH23&lt;&gt;""),AND(JD23&gt;=JQ$31,JD23&lt;&gt;"",JF23&gt;=JQ$35,JF23&lt;&gt;""),AND(JG23&gt;=JQ$31,JG23&lt;&gt;"",JI23&gt;=JQ$35,JI23&lt;&gt;""),AND(JK23&gt;=JQ$31,JK23&lt;&gt;"",JM23&gt;=JQ$35,JM23&lt;&gt;""),AND(JN23&gt;=JQ$31,JN23&lt;&gt;"",JP23&gt;=JQ$35,JP23&lt;&gt;""),AND(KL23&gt;=KY$31,KL23&lt;&gt;"",KN23&gt;=KY$35,KN23&lt;&gt;""),AND(KO23&gt;=KY$31,KO23&lt;&gt;"",KQ23&gt;=KY$35,KQ23&lt;&gt;""),AND(KS23&gt;=KY$31,KS23&lt;&gt;"",KU23&gt;=KY$35,KU23&lt;&gt;""),AND(KV23&gt;=KY$31,KV23&lt;&gt;"",KX23&gt;=KY$35,KX23&lt;&gt;""),AND(LT23&gt;=MG$31,LT23&lt;&gt;"",LV23&gt;=MG$35,LV23&lt;&gt;""),AND(LW23&gt;=MG$31,LW23&lt;&gt;"",LY23&gt;=MG$35,LY23&lt;&gt;""),AND(MA23&gt;=MG$31,MA23&lt;&gt;"",MC23&gt;=MG$35,MC23&lt;&gt;""),AND(MD23&gt;=MG$31,MD23&lt;&gt;"",MF23&gt;=MG$35,MF23&lt;&gt;""),AND(NB23&gt;=NO$31,NB23&lt;&gt;"",ND23&gt;=NO$35,ND23&lt;&gt;""),AND(NE23&gt;=NO$31,NE23&lt;&gt;"",NG23&gt;=NO$35,NG23&lt;&gt;""),AND(NI23&gt;=NO$31,NI23&lt;&gt;"",NK23&gt;=NO$35,NK23&lt;&gt;""),AND(NL23&gt;=NO$31,NL23&lt;&gt;"",NN23&gt;=NO$35,NN23&lt;&gt;""),AND(OJ23&gt;=OW$31,OJ23&lt;&gt;"",OL23&gt;=OW$35,OL23&lt;&gt;""),AND(OM23&gt;=OW$31,OM23&lt;&gt;"",OO23&gt;=OW$35,OO23&lt;&gt;""),AND(OQ23&gt;=OW$31,OQ23&lt;&gt;"",OS23&gt;=OW$35,OS23&lt;&gt;""),AND(OT23&gt;=OW$31,OT23&lt;&gt;"",OV23&gt;=OW$35,OV23&lt;&gt;""),AND(PR23&gt;=QE$31,PR23&lt;&gt;"",PT23&gt;=QE$35,PT23&lt;&gt;""),AND(PU23&gt;=QE$31,PU23&lt;&gt;"",PW23&gt;=QE$35,PW23&lt;&gt;""),AND(PY23&gt;=QE$31,PY23&lt;&gt;"",QA23&gt;=QE$35,QA23&lt;&gt;""),AND(QB23&gt;=QE$31,QB23&lt;&gt;"",QD23&gt;=QE$35,QD23&lt;&gt;""),AND(QZ23&gt;=RM$31,QZ23&lt;&gt;"",RB23&gt;=RM$35,RB23&lt;&gt;""),AND(RC23&gt;=RM$31,RC23&lt;&gt;"",RE23&gt;=RM$35,RE23&lt;&gt;""),AND(RG23&gt;=RM$31,RG23&lt;&gt;"",RI23&gt;=RM$35,RI23&lt;&gt;""),AND(RJ23&gt;=RM$31,RJ23&lt;&gt;"",RL23&gt;=RM$35,RL23&lt;&gt;""),AND(SH23&gt;=SU$31,SH23&lt;&gt;"",SJ23&gt;=SU$35,SJ23&lt;&gt;""),AND(SK23&gt;=SU$31,SK23&lt;&gt;"",SM23&gt;=SU$35,SM23&lt;&gt;""),AND(SO23&gt;=SU$31,SO23&lt;&gt;"",SQ23&gt;=SU$35,SQ23&lt;&gt;""),AND(SR23&gt;=SU$31,SR23&lt;&gt;"",ST23&gt;=SU$35,ST23&lt;&gt;"")),"Merit",IF(OR(AND(AO23&gt;=AY$30,AO23&lt;&gt;"",AQ23&gt;=AY$34,AQ23&lt;&gt;"",AN23=""),AND(AR23&gt;=AY$30,AR23&lt;&gt;"",AT23&gt;=AY$34,AT23&lt;&gt;"",AN23=""),AND(AV23&gt;=AY$30,AV23&lt;&gt;"",AX23&gt;=AY$34,AX23&lt;&gt;"",AN23=""),AND(BP23&gt;=BZ$30,BP23&lt;&gt;"",BR23&gt;=BZ$34,BR23&lt;&gt;"",BO23=""),AND(BS23&gt;=BZ$30,BS23&lt;&gt;"",BU23&gt;=BZ$34,BU23&lt;&gt;"",BO23=""),AND(BW23&gt;=BZ$30,BW23&lt;&gt;"",BY23&gt;=BZ$34,BY23&lt;&gt;"",BO23=""),AND(CQ23&gt;=DA$30,CQ23&lt;&gt;"",CS23&gt;=DA$34,CS23&lt;&gt;"",CP23=""),AND(CT23&gt;=DA$30,CT23&lt;&gt;"",CV23&gt;=DA$34,CV23&lt;&gt;"",CP23=""),AND(CX23&gt;=DA$30,CX23&lt;&gt;"",CZ23&gt;=DA$34,CZ23&lt;&gt;"",CP23=""),AND(DX23&gt;=EK$30,DX23&lt;&gt;"",DZ23&gt;=EK$34,DZ23&lt;&gt;""),AND(EA23&gt;=EK$30,EA23&lt;&gt;"",EC23&gt;=EK$34,EC23&lt;&gt;""),AND(EE23&gt;=EK$30,EE23&lt;&gt;"",EG23&gt;=EK$34,EG23&lt;&gt;""),AND(EH23&gt;=EK$30,EH23&lt;&gt;"",EJ23&gt;=EK$34,EJ23&lt;&gt;""),AND(FF23&gt;=FS$30,FF23&lt;&gt;"",FH23&gt;=FS$34,FH23&lt;&gt;""),AND(FI23&gt;=FS$30,FI23&lt;&gt;"",FK23&gt;=FS$34,FK23&lt;&gt;""),AND(FM23&gt;=FS$30,FM23&lt;&gt;"",FO23&gt;=FS$34,FO23&lt;&gt;""),AND(FP23&gt;=FS$30,FP23&lt;&gt;"",FR23&gt;=FS$34,FR23&lt;&gt;""),AND(GN23&gt;=HA$30,GN23&lt;&gt;"",GP23&gt;=HA$34,GP23&lt;&gt;""),AND(GQ23&gt;=HA$30,GQ23&lt;&gt;"",GS23&gt;=HA$34,GS23&lt;&gt;""),AND(GU23&gt;=HA$30,GU23&lt;&gt;"",GW23&gt;=HA$34,GW23&lt;&gt;""),AND(GX23&gt;=HA$30,GX23&lt;&gt;"",GZ23&gt;=HA$34,GZ23&lt;&gt;""),AND(HV23&gt;=II$30,HV23&lt;&gt;"",HX23&gt;=II$34,HX23&lt;&gt;""),AND(HY23&gt;=II$30,HY23&lt;&gt;"",IA23&gt;=II$34,IA23&lt;&gt;""),AND(IC23&gt;=II$30,IC23&lt;&gt;"",IE23&gt;=II$34,IE23&lt;&gt;""),AND(IF23&gt;=II$30,IF23&lt;&gt;"",IH23&gt;=II$34,IH23&lt;&gt;""),AND(JD23&gt;=JQ$30,JD23&lt;&gt;"",JF23&gt;=JQ$34,JF23&lt;&gt;""),AND(JG23&gt;=JQ$30,JG23&lt;&gt;"",JI23&gt;=JQ$34,JI23&lt;&gt;""),AND(JK23&gt;=JQ$30,JK23&lt;&gt;"",JM23&gt;=JQ$34,JM23&lt;&gt;""),AND(JN23&gt;=JQ$30,JN23&lt;&gt;"",JP23&gt;=JQ$34,JP23&lt;&gt;""),AND(KL23&gt;=KY$30,KL23&lt;&gt;"",KN23&gt;=KY$34,KN23&lt;&gt;""),AND(KO23&gt;=KY$30,KO23&lt;&gt;"",KQ23&gt;=KY$34,KQ23&lt;&gt;""),AND(KS23&gt;=KY$30,KS23&lt;&gt;"",KU23&gt;=KY$34,KU23&lt;&gt;""),AND(KV23&gt;=KY$30,KV23&lt;&gt;"",KX23&gt;=KY$34,KX23&lt;&gt;""),AND(LT23&gt;=MG$30,LT23&lt;&gt;"",LV23&gt;=MG$34,LV23&lt;&gt;""),AND(LW23&gt;=MG$30,LW23&lt;&gt;"",LY23&gt;=MG$34,LY23&lt;&gt;""),AND(MA23&gt;=MG$30,MA23&lt;&gt;"",MC23&gt;=MG$34,MC23&lt;&gt;""),AND(MD23&gt;=MG$30,MD23&lt;&gt;"",MF23&gt;=MG$34,MF23&lt;&gt;""),AND(NB23&gt;=NO$30,NB23&lt;&gt;"",ND23&gt;=NO$34,ND23&lt;&gt;""),AND(NE23&gt;=NO$30,NE23&lt;&gt;"",NG23&gt;=NO$34,NG23&lt;&gt;""),AND(NI23&gt;=NO$30,NI23&lt;&gt;"",NK23&gt;=NO$34,NK23&lt;&gt;""),AND(NL23&gt;=NO$30,NL23&lt;&gt;"",NN23&gt;=NO$34,NN23&lt;&gt;""),AND(OJ23&gt;=OW$30,OJ23&lt;&gt;"",OL23&gt;=OW$34,OL23&lt;&gt;""),AND(OM23&gt;=OW$30,OM23&lt;&gt;"",OO23&gt;=OW$34,OO23&lt;&gt;""),AND(OQ23&gt;=OW$30,OQ23&lt;&gt;"",OS23&gt;=OW$34,OS23&lt;&gt;""),AND(OT23&gt;=OW$30,OT23&lt;&gt;"",OV23&gt;=OW$34,OV23&lt;&gt;""),AND(PR23&gt;=QE$30,PR23&lt;&gt;"",PT23&gt;=QE$34,PT23&lt;&gt;""),AND(PU23&gt;=QE$30,PU23&lt;&gt;"",PW23&gt;=QE$34,PW23&lt;&gt;""),AND(PY23&gt;=QE$30,PY23&lt;&gt;"",QA23&gt;=QE$34,QA23&lt;&gt;""),AND(QB23&gt;=QE$30,QB23&lt;&gt;"",QD23&gt;=QE$34,QD23&lt;&gt;""),AND(QZ23&gt;=RM$30,QZ23&lt;&gt;"",RB23&gt;=RM$34,RB23&lt;&gt;""),AND(RC23&gt;=RM$30,RC23&lt;&gt;"",RE23&gt;=RM$34,RE23&lt;&gt;""),AND(RG23&gt;=RM$30,RG23&lt;&gt;"",RI23&gt;=RM$34,RI23&lt;&gt;""),AND(RJ23&gt;=RM$30,RJ23&lt;&gt;"",RL23&gt;=RM$34,RL23&lt;&gt;""),AND(SH23&gt;=SU$30,SH23&lt;&gt;"",SJ23&gt;=SU$34,SJ23&lt;&gt;""),AND(SK23&gt;=SU$30,SK23&lt;&gt;"",SM23&gt;=SU$34,SM23&lt;&gt;""),AND(SO23&gt;=SU$30,SO23&lt;&gt;"",SQ23&gt;=SU$34,SQ23&lt;&gt;""),AND(SR23&gt;=SU$30,SR23&lt;&gt;"",ST23&gt;=SU$34,ST23&lt;&gt;"")),"Excellence",IF(K23="P","Worlds Team",IF(H23="P","National Team","")))))</f>
        <v/>
      </c>
      <c r="K23" s="3" t="str">
        <f>IF(OR(AND(AO23&gt;=AY$29,AO23&lt;&gt;"",AQ23&gt;=AY$33,AQ23&lt;&gt;"",AN23=""),AND(AR23&gt;=AY$29,AR23&lt;&gt;"",AT23&gt;=AY$33,AT23&lt;&gt;"",AN23=""),AND(AV23&gt;=AY$29,AV23&lt;&gt;"",AX23&gt;=AY$33,AX23&lt;&gt;"",AN23=""),AND(BP23&gt;=BZ$29,BP23&lt;&gt;"",BR23&gt;=BZ$33,BR23&lt;&gt;"",BO23=""),AND(BS23&gt;=BZ$29,BS23&lt;&gt;"",BU23&gt;=BZ$33,BU23&lt;&gt;"",BO23=""),AND(BW23&gt;=BZ$29,BW23&lt;&gt;"",BY23&gt;=BZ$33,BY23&lt;&gt;"",BO23=""),AND(CQ23&gt;=DA$29,CQ23&lt;&gt;"",CS23&gt;=DA$33,CS23&lt;&gt;"",CP23=""),AND(CT23&gt;=DA$29,CT23&lt;&gt;"",CV23&gt;=DA$33,CV23&lt;&gt;"",CP23=""),AND(CX23&gt;=DA$29,CX23&lt;&gt;"",CZ23&gt;=DA$33,CZ23&lt;&gt;"",CP23=""),AND(DX23&gt;=EK$29,DX23&lt;&gt;"",DZ23&gt;=EK$33,DZ23&lt;&gt;""),AND(EA23&gt;=EK$29,EA23&lt;&gt;"",EC23&gt;=EK$33,EC23&lt;&gt;""),AND(EE23&gt;=EK$29,EE23&lt;&gt;"",EG23&gt;=EK$33,EG23&lt;&gt;""),AND(EH23&gt;=EK$29,EH23&lt;&gt;"",EJ23&gt;=EK$33,EJ23&lt;&gt;""),AND(FF23&gt;=FS$29,FF23&lt;&gt;"",FH23&gt;=FS$33,FH23&lt;&gt;""),AND(FI23&gt;=FS$29,FI23&lt;&gt;"",FK23&gt;=FS$33,FK23&lt;&gt;""),AND(FM23&gt;=FS$29,FM23&lt;&gt;"",FO23&gt;=FS$33,FO23&lt;&gt;""),AND(FP23&gt;=FS$29,FP23&lt;&gt;"",FR23&gt;=FS$33,FR23&lt;&gt;""),AND(GN23&gt;=HA$29,GN23&lt;&gt;"",GP23&gt;=HA$33,GP23&lt;&gt;""),AND(GQ23&gt;=HA$29,GQ23&lt;&gt;"",GS23&gt;=HA$33,GS23&lt;&gt;""),AND(GU23&gt;=HA$29,GU23&lt;&gt;"",GW23&gt;=HA$33,GW23&lt;&gt;""),AND(GX23&gt;=HA$29,GX23&lt;&gt;"",GZ23&gt;=HA$33,GZ23&lt;&gt;""),AND(HV23&gt;=II$29,HV23&lt;&gt;"",HX23&gt;=II$33,HX23&lt;&gt;""),AND(HY23&gt;=II$29,HY23&lt;&gt;"",IA23&gt;=II$33,IA23&lt;&gt;""),AND(IC23&gt;=II$29,IC23&lt;&gt;"",IE23&gt;=II$33,IE23&lt;&gt;""),AND(IF23&gt;=II$29,IF23&lt;&gt;"",IH23&gt;=II$33,IH23&lt;&gt;""),AND(JD23&gt;=JQ$29,JD23&lt;&gt;"",JF23&gt;=JQ$33,JF23&lt;&gt;""),AND(JG23&gt;=JQ$29,JG23&lt;&gt;"",JI23&gt;=JQ$33,JI23&lt;&gt;""),AND(JK23&gt;=JQ$29,JK23&lt;&gt;"",JM23&gt;=JQ$33,JM23&lt;&gt;""),AND(JN23&gt;=JQ$29,JN23&lt;&gt;"",JP23&gt;=JQ$33,JP23&lt;&gt;""),AND(KL23&gt;=KY$29,KL23&lt;&gt;"",KN23&gt;=KY$33,KN23&lt;&gt;""),AND(KO23&gt;=KY$29,KO23&lt;&gt;"",KQ23&gt;=KY$33,KQ23&lt;&gt;""),AND(KS23&gt;=KY$29,KS23&lt;&gt;"",KU23&gt;=KY$33,KU23&lt;&gt;""),AND(KV23&gt;=KY$29,KV23&lt;&gt;"",KX23&gt;=KY$33,KX23&lt;&gt;""),AND(LT23&gt;=MG$29,LT23&lt;&gt;"",LV23&gt;=MG$33,LV23&lt;&gt;""),AND(LW23&gt;=MG$29,LW23&lt;&gt;"",LY23&gt;=MG$33,LY23&lt;&gt;""),AND(MA23&gt;=MG$29,MA23&lt;&gt;"",MC23&gt;=MG$33,MC23&lt;&gt;""),AND(MD23&gt;=MG$29,MD23&lt;&gt;"",MF23&gt;=MG$33,MF23&lt;&gt;""),AND(NB23&gt;=NO$29,NB23&lt;&gt;"",ND23&gt;=NO$33,ND23&lt;&gt;""),AND(NE23&gt;=NO$29,NE23&lt;&gt;"",NG23&gt;=NO$33,NG23&lt;&gt;""),AND(NI23&gt;=NO$29,NI23&lt;&gt;"",NK23&gt;=NO$33,NK23&lt;&gt;""),AND(NL23&gt;=NO$29,NL23&lt;&gt;"",NN23&gt;=NO$33,NN23&lt;&gt;""),AND(OJ23&gt;=OW$29,OJ23&lt;&gt;"",OL23&gt;=OW$33,OL23&lt;&gt;""),AND(OM23&gt;=OW$29,OM23&lt;&gt;"",OO23&gt;=OW$33,OO23&lt;&gt;""),AND(OQ23&gt;=OW$29,OQ23&lt;&gt;"",OS23&gt;=OW$33,OS23&lt;&gt;""),AND(OT23&gt;=OW$29,OT23&lt;&gt;"",OV23&gt;=OW$33,OV23&lt;&gt;""),AND(PR23&gt;=QE$29,PR23&lt;&gt;"",PT23&gt;=QE$33,PT23&lt;&gt;""),AND(PU23&gt;=QE$29,PU23&lt;&gt;"",PW23&gt;=QE$33,PW23&lt;&gt;""),AND(PY23&gt;=QE$29,PY23&lt;&gt;"",QA23&gt;=QE$33,QA23&lt;&gt;""),AND(QB23&gt;=QE$29,QB23&lt;&gt;"",QD23&gt;=QE$33,QD23&lt;&gt;""),AND(QZ23&gt;=RM$29,QZ23&lt;&gt;"",RB23&gt;=RM$33,RB23&lt;&gt;""),AND(RC23&gt;=RM$29,RC23&lt;&gt;"",RE23&gt;=RM$33,RE23&lt;&gt;""),AND(RG23&gt;=RM$29,RG23&lt;&gt;"",RI23&gt;=RM$33,RI23&lt;&gt;""),AND(RJ23&gt;=RM$29,RJ23&lt;&gt;"",RL23&gt;=RM$33,RL23&lt;&gt;""),AND(SH23&gt;=SU$29,SH23&lt;&gt;"",SJ23&gt;=SU$33,SJ23&lt;&gt;""),AND(SK23&gt;=SU$29,SK23&lt;&gt;"",SM23&gt;=SU$33,SM23&lt;&gt;""),AND(SO23&gt;=SU$29,SO23&lt;&gt;"",SQ23&gt;=SU$33,SQ23&lt;&gt;""),AND(SR23&gt;=SU$29,SR23&lt;&gt;"",ST23&gt;=SU$33,ST23&lt;&gt;"")),"P","")</f>
        <v/>
      </c>
      <c r="L23" s="8">
        <f>IF(COUNT(AQ23,AT23,BR23,BU23,CS23,CV23)&gt;0,LARGE((AQ23,AT23,BR23,BU23,CS23,CV23),1),0)</f>
        <v>49.954999999999998</v>
      </c>
      <c r="M23" s="8" t="str">
        <f>IF(L23="","",IF(OR(L23=CS23,L23=CV23),$CA$1,IF(OR(L23=BR23,L23=BU23),$AZ$1,IF(OR(L23=AQ23,L23=AT23),$Y$1,""))))</f>
        <v>2025 Elite Canada</v>
      </c>
      <c r="N23" s="8">
        <f>IF(COUNT(AQ23,AT23,BR23,BU23,CS23,CV23)&gt;1,LARGE((AQ23,AT23,BR23,BU23,CS23,CV23),2),0)</f>
        <v>48.465000000000003</v>
      </c>
      <c r="O23" s="8" t="str">
        <f>IF(N23="","",IF(OR(N23=CS23,N23=CV23),$CA$1,IF(OR(N23=BR23,N23=BU23),$AZ$1,IF(OR(N23=AQ23,N23=AT23),$Y$1,""))))</f>
        <v>2025 Elite Canada</v>
      </c>
      <c r="P23" s="8">
        <f>IF(COUNT(AQ23,AT23,BR23,BU23,CS23,CV23)&gt;2,MAX(AX23,BY23,CZ23,LARGE((AQ23,AT23,BR23,BU23,CS23,CV23),3)),IF(MAX(AX23,BY23,CZ23)&gt;0,MAX(AX23,BY23,CZ23),0))</f>
        <v>25.155000000000001</v>
      </c>
      <c r="Q23" s="8" t="str">
        <f>IF(P23="","",IF(P23=CZ23,$CA$1,IF(P23=BY23,$AZ$1,IF(P23=AX23,$Y$1,IF(OR(P23=CS23,P23=CV23,P23=CZ23),$CA$1,IF(OR(P23=BR23,P23=BU23,P23=BY23),$AZ$1,IF(OR(P23=AQ23,P23=AT23,P23=AX23),$Y$1,"")))))))</f>
        <v>2025 Elite Canada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11.65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2025 Elite Canada</v>
      </c>
      <c r="T23" s="8">
        <f>IF(MAX(IF(AO23&gt;=$AY$28,AP23,0),IF(AR23&gt;=$AY$28,AS23,0),IF(AV23&gt;=$AY$28,AW23,0),IF(BP23&gt;=$BZ$28,BQ23,0),IF(BS23&gt;=$BZ$28,BT23,0),IF(BW23&gt;=$BZ$28,BX23,0),IF(CQ23&gt;=$DA$28,CR23,0),IF(CT23&gt;=$DA$28,CU23,0),IF(CX23&gt;=$DA$28,CY23,0),IF(DX23&gt;=$EK$28,DY23,0),IF(EA23&gt;=$EK$28,EB23,0),IF(EE23&gt;=$EK$28,EF23,0),IF(EH23&gt;=$EK$28,EI23,0),IF(FF23&gt;=$FS$28,FG23,0),IF(FI23&gt;=$FS$28,FJ23,0),IF(FM23&gt;=$FS$28,FN23,0),IF(FP23&gt;=$FS$28,FQ23,0),IF(GN23&gt;=$HA$28,GO23,0),IF(GQ23&gt;=$HA$28,GR23,0),IF(GU23&gt;=$HA$28,GV23,0),IF(GX23&gt;=$HA$28,GY23,0),IF(HV23&gt;=$II$28,HW23,0),IF(HY23&gt;=$II$28,HZ23,0),IF(IC23&gt;=$II$28,ID23,0),IF(IF23&gt;=$II$28,IG23,0),IF(JD23&gt;=$JQ$28,JE23,0),IF(JG23&gt;=$JQ$28,JH23,0),IF(JK23&gt;=$JQ$28,JL23,0),IF(JN23&gt;=$JQ$28,JO23,0),IF(KL23&gt;=$KY$28,KM23,0),IF(KO23&gt;=$KY$28,KP23,0),IF(KS23&gt;=$KY$28,KT23,0),IF(KV23&gt;=$KY$28,KW23,0),IF(LT23&gt;=$MG$28,LU23,0),IF(LW23&gt;=$MG$28,LX23,0),IF(MA23&gt;=$MG$28,MB23,0),IF(MD23&gt;=$MG$28,ME23,0),IF(NB23&gt;=$NO$28,NC23,0),IF(NE23&gt;=$NO$28,NF23,0),IF(NI23&gt;=$NO$28,NJ23,0),IF(NL23&gt;=$NO$28,NM23,0),IF(OJ23&gt;=$OW$28,OK23,0),IF(OM23&gt;=$OW$28,ON23,0),IF(OQ23&gt;=$OW$28,OR23,0),IF(OT23&gt;=$OW$28,OU23,0),IF(PR23&gt;=$QE$28,PS23,0),IF(PU23&gt;=$QE$28,PV23,0),IF(PY23&gt;=$QE$28,PZ23,0),IF(QB23&gt;=$QE$28,QC23,0),IF(QZ23&gt;=$RM$28,RA23,0),IF(RC23&gt;=$RM$28,RD23,0),IF(RG23&gt;=$RM$28,RH23,0),IF(RJ23&gt;=$RM$28,RK23,0),IF(SH23&gt;=$SU$28,SI23,0),IF(SK23&gt;=$SU$28,SL23,0),IF(SO23&gt;=$SU$28,SP23,0),IF(SR23&gt;=$SU$28,SS23,0))&gt;0,MAX(IF(AO23&gt;=$AY$28,AP23,0),IF(AR23&gt;=$AY$28,AS23,0),IF(AV23&gt;=$AY$28,AW23,0),IF(BP23&gt;=$BZ$28,BQ23,0),IF(BS23&gt;=$BZ$28,BT23,0),IF(BW23&gt;=$BZ$28,BX23,0),IF(CQ23&gt;=$DA$28,CR23,0),IF(CT23&gt;=$DA$28,CU23,0),IF(CX23&gt;=$DA$28,CY23,0),IF(DX23&gt;=$EK$28,DY23,0),IF(EA23&gt;=$EK$28,EB23,0),IF(EE23&gt;=$EK$28,EF23,0),IF(EH23&gt;=$EK$28,EI23,0),IF(FF23&gt;=$FS$28,FG23,0),IF(FI23&gt;=$FS$28,FJ23,0),IF(FM23&gt;=$FS$28,FN23,0),IF(FP23&gt;=$FS$28,FQ23,0),IF(GN23&gt;=$HA$28,GO23,0),IF(GQ23&gt;=$HA$28,GR23,0),IF(GU23&gt;=$HA$28,GV23,0),IF(GX23&gt;=$HA$28,GY23,0),IF(HV23&gt;=$II$28,HW23,0),IF(HY23&gt;=$II$28,HZ23,0),IF(IC23&gt;=$II$28,ID23,0),IF(IF23&gt;=$II$28,IG23,0),IF(JD23&gt;=$JQ$28,JE23,0),IF(JG23&gt;=$JQ$28,JH23,0),IF(JK23&gt;=$JQ$28,JL23,0),IF(JN23&gt;=$JQ$28,JO23,0),IF(KL23&gt;=$KY$28,KM23,0),IF(KO23&gt;=$KY$28,KP23,0),IF(KS23&gt;=$KY$28,KT23,0),IF(KV23&gt;=$KY$28,KW23,0),IF(LT23&gt;=$MG$28,LU23,0),IF(LW23&gt;=$MG$28,LX23,0),IF(MA23&gt;=$MG$28,MB23,0),IF(MD23&gt;=$MG$28,ME23,0),IF(NB23&gt;=$NO$28,NC23,0),IF(NE23&gt;=$NO$28,NF23,0),IF(NI23&gt;=$NO$28,NJ23,0),IF(NL23&gt;=$NO$28,NM23,0),IF(OJ23&gt;=$OW$28,OK23,0),IF(OM23&gt;=$OW$28,ON23,0),IF(OQ23&gt;=$OW$28,OR23,0),IF(OT23&gt;=$OW$28,OU23,0),IF(PR23&gt;=$QE$28,PS23,0),IF(PU23&gt;=$QE$28,PV23,0),IF(PY23&gt;=$QE$28,PZ23,0),IF(QB23&gt;=$QE$28,QC23,0),IF(QZ23&gt;=$RM$28,RA23,0),IF(RC23&gt;=$RM$28,RD23,0),IF(RG23&gt;=$RM$28,RH23,0),IF(RJ23&gt;=$RM$28,RK23,0),IF(SH23&gt;=$SU$28,SI23,0),IF(SK23&gt;=$SU$28,SL23,0),IF(SO23&gt;=$SU$28,SP23,0),IF(SR23&gt;=$SU$28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P23="",0,P23)=SM23,$RN$1,IF(V23+IF(P23="",0,P23)=RE23,$QF$1,IF(V23+IF(P23="",0,P23)=PW23,$OX$1,IF(V23+IF(P23="",0,P23)=OO23,$NP$1,IF(V23+IF(P23="",0,P23)=NG23,$MH$1,IF(V23+IF(P23="",0,P23)=LY23,$KZ$1,IF(V23+IF(P23="",0,P23)=KQ23,$JR$1,IF(V23+IF(P23="",0,P23)=JI23,$IJ$1,IF(V23+IF(P23="",0,P23)=IA23,$HB$1,IF(V23+IF(P23="",0,P23)=GS23,$FT$1,IF(V23+IF(P23="",0,P23)=FK23,$EL$1,IF(V23+IF(P23="",0,P23)=EC23,$DD$1,IF(V23+IF(P23="",0,P23)=SJ23,$RN$1,IF(V23+IF(P23="",0,P23)=RB23,$QF$1,IF(V23+IF(P23="",0,P23)=PT23,$OX$1,IF(V23+IF(P23="",0,P23)=OL23,$NP$1,IF(V23+IF(P23="",0,P23)=ND23,$MH$1,IF(V23+IF(P23="",0,P23)=LV23,$KZ$1,IF(V23+IF(P23="",0,P23)=KN23,$JR$1,IF(V23+IF(P23="",0,P23)=JF23,$IJ$1,IF(V23+IF(P23="",0,P23)=HX23,$HB$1,IF(V23+IF(P23="",0,P23)=GP23,$FT$1,IF(V23+IF(P23="",0,P23)=FH23,$EL$1,IF(V23+IF(P23="",0,P23)=DZ23,$DD$1,IF(V23+IF(N23="",0,N23)=SM23,$RN$1,IF(V23+IF(N23="",0,N23)=RE23,$QF$1,IF(V23+IF(N23="",0,N23)=PW23,$OX$1,IF(V23+IF(N23="",0,N23)=OO23,$NP$1,IF(V23+IF(N23="",0,N23)=NG23,$MH$1,IF(V23+IF(N23="",0,N23)=LY23,$KZ$1,IF(V23+IF(N23="",0,N23)=KQ23,$JR$1,IF(V23+IF(N23="",0,N23)=JI23,$IJ$1,IF(V23+IF(N23="",0,N23)=IA23,$HB$1,IF(V23+IF(N23="",0,N23)=GS23,$FT$1,IF(V23+IF(N23="",0,N23)=FK23,$EL$1,IF(V23+IF(N23="",0,N23)=EC23,$DD$1,IF(V23+IF(N23="",0,N23)=SJ23,$RN$1,IF(V23+IF(N23="",0,N23)=RB23,$QF$1,IF(V23+IF(N23="",0,N23)=PT23,$OX$1,IF(V23+IF(N23="",0,N23)=OL23,$NP$1,IF(V23+IF(N23="",0,N23)=ND23,$MH$1,IF(V23+IF(N23="",0,N23)=LV23,$KZ$1,IF(V23+IF(N23="",0,N23)=KN23,$JR$1,IF(V23+IF(N23="",0,N23)=JF23,$IJ$1,IF(V23+IF(N23="",0,N23)=HX23,$HB$1,IF(V23+IF(N23="",0,N23)=GP23,$FT$1,IF(V23+IF(N23="",0,N23)=FH23,$EL$1,IF(V23+IF(N23="",0,N23)=DZ23,$DD$1))))))))))))))))))))))))))))))))))))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2">
        <v>13.75</v>
      </c>
      <c r="Z23" s="22">
        <v>9.0500000000000007</v>
      </c>
      <c r="AA23" s="22">
        <v>11.65</v>
      </c>
      <c r="AB23" s="22">
        <v>14.015000000000001</v>
      </c>
      <c r="AC23" s="22">
        <v>0</v>
      </c>
      <c r="AD23" s="22">
        <v>14.45</v>
      </c>
      <c r="AE23" s="22">
        <v>9.3000000000000007</v>
      </c>
      <c r="AF23" s="22">
        <v>11.65</v>
      </c>
      <c r="AG23" s="22">
        <v>14.555</v>
      </c>
      <c r="AH23" s="22">
        <v>0</v>
      </c>
      <c r="AI23" s="22">
        <v>7.3</v>
      </c>
      <c r="AJ23" s="22">
        <v>4.7</v>
      </c>
      <c r="AK23" s="22">
        <v>5.7</v>
      </c>
      <c r="AL23" s="22">
        <v>7.4550000000000001</v>
      </c>
      <c r="AM23" s="22">
        <v>0</v>
      </c>
      <c r="AN23" s="27" t="s">
        <v>46</v>
      </c>
      <c r="AO23" s="38">
        <f>IF(AA23&gt;0,AA23,"")</f>
        <v>11.65</v>
      </c>
      <c r="AP23" s="38">
        <f>IF(AB23&gt;0,AB23,"")</f>
        <v>14.015000000000001</v>
      </c>
      <c r="AQ23" s="40">
        <f>IF(SUM(Y23:AB23)-AC23&gt;0,SUM(Y23:AB23)-AC23,"")</f>
        <v>48.465000000000003</v>
      </c>
      <c r="AR23" s="40">
        <f>IF(AF23&gt;0,AF23,"")</f>
        <v>11.65</v>
      </c>
      <c r="AS23" s="40">
        <f>IF(AG23&gt;0,AG23,"")</f>
        <v>14.555</v>
      </c>
      <c r="AT23" s="40">
        <f>IF(SUM(AD23:AG23)-AH23&gt;0,SUM(AD23:AG23)-AH23,"")</f>
        <v>49.954999999999998</v>
      </c>
      <c r="AU23" s="40">
        <f>IF(AQ23="","",MAX(AQ23,AT23))</f>
        <v>49.954999999999998</v>
      </c>
      <c r="AV23" s="40">
        <f>IF(AK23&gt;0,AK23,"")</f>
        <v>5.7</v>
      </c>
      <c r="AW23" s="40">
        <f>IF(AL23&gt;0,AL23,"")</f>
        <v>7.4550000000000001</v>
      </c>
      <c r="AX23" s="40">
        <f>IF(SUM(AI23:AL23)-AM23&gt;0,SUM(AI23:AL23)-AM23,"")</f>
        <v>25.155000000000001</v>
      </c>
      <c r="AY23" s="40">
        <f>IF(SUM(AU23,AX23)&gt;0,SUM(AU23,AX23),"")</f>
        <v>75.11</v>
      </c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8"/>
      <c r="BP23" s="39" t="str">
        <f>IF(BB23&gt;0,BB23,"")</f>
        <v/>
      </c>
      <c r="BQ23" s="39" t="str">
        <f>IF(BC23&gt;0,BC23,"")</f>
        <v/>
      </c>
      <c r="BR23" s="11" t="str">
        <f>IF(SUM(AZ23:BC23)-BD23&gt;0,SUM(AZ23:BC23)-BD23,"")</f>
        <v/>
      </c>
      <c r="BS23" s="11" t="str">
        <f>IF(BG23&gt;0,BG23,"")</f>
        <v/>
      </c>
      <c r="BT23" s="11" t="str">
        <f>IF(BH23&gt;0,BH23,"")</f>
        <v/>
      </c>
      <c r="BU23" s="11" t="str">
        <f>IF(SUM(BE23:BH23)-BI23&gt;0,SUM(BE23:BH23)-BI23,"")</f>
        <v/>
      </c>
      <c r="BV23" s="11" t="str">
        <f>IF(BR23="","",MAX(BR23,BU23))</f>
        <v/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 t="str">
        <f>IF(SUM(BV23,BY23)&gt;0,SUM(BV23,BY23),"")</f>
        <v/>
      </c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7"/>
      <c r="CQ23" s="38" t="str">
        <f>IF(CC23&gt;0,CC23,"")</f>
        <v/>
      </c>
      <c r="CR23" s="38" t="str">
        <f>IF(CD23&gt;0,CD23,"")</f>
        <v/>
      </c>
      <c r="CS23" s="40" t="str">
        <f>IF(SUM(CA23:CD23)-CE23&gt;0,SUM(CA23:CD23)-CE23,"")</f>
        <v/>
      </c>
      <c r="CT23" s="40" t="str">
        <f>IF(CH23&gt;0,CH23,"")</f>
        <v/>
      </c>
      <c r="CU23" s="40" t="str">
        <f>IF(CI23&gt;0,CI23,"")</f>
        <v/>
      </c>
      <c r="CV23" s="40" t="str">
        <f>IF(SUM(CF23:CI23)-CJ23&gt;0,SUM(CF23:CI23)-CJ23,"")</f>
        <v/>
      </c>
      <c r="CW23" s="40" t="str">
        <f>IF(CS23="","",MAX(CS23,CV23))</f>
        <v/>
      </c>
      <c r="CX23" s="40" t="str">
        <f>IF(CM23&gt;0,CM23,"")</f>
        <v/>
      </c>
      <c r="CY23" s="40" t="str">
        <f>IF(CN23&gt;0,CN23,"")</f>
        <v/>
      </c>
      <c r="CZ23" s="40" t="str">
        <f>IF(SUM(CK23:CN23)-CO23&gt;0,SUM(CK23:CN23)-CO23,"")</f>
        <v/>
      </c>
      <c r="DA23" s="40" t="str">
        <f>IF(SUM(CW23,CZ23)&gt;0,SUM(CW23,CZ23),"")</f>
        <v/>
      </c>
      <c r="DB23" s="50" t="str">
        <f>IF(MAX(DZ23,EC23,FH23,FK23,GP23,GS23,HX23,IA23,JF23,JI23,KN23,KQ23,LV23,LY23,ND23,NG23,OL23,OO23,PT23,PW23,RB23,RE23,SJ23,SM23)-MIN(IF(N23="",0,N23),IF(P23="",0,P23))&gt;0.001,MAX(DZ23,EC23,FH23,FK23,GP23,GS23,HX23,IA23,JF23,JI23,KN23,KQ23,LV23,LY23,ND23,NG23,OL23,OO23,PT23,PW23,RB23,RE23,SJ23,SM23)-MIN(IF(N23="",0,N23),IF(P23="",0,P23)),"")</f>
        <v/>
      </c>
      <c r="DC23" s="50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2">
        <f>IF($CP23="P",CA23,(CA23+AZ23)/2)</f>
        <v>0</v>
      </c>
      <c r="SW23" s="22">
        <f>IF($CP23="P",CB23,(CB23+BA23)/2)</f>
        <v>0</v>
      </c>
      <c r="SX23" s="22">
        <f>IF($CP23="P",CC23,(CC23+BB23)/2)</f>
        <v>0</v>
      </c>
      <c r="SY23" s="22">
        <f>IF($CP23="P",CD23,(CD23+BC23)/2)</f>
        <v>0</v>
      </c>
      <c r="SZ23" s="22">
        <f>IF($CP23="P",CE23,(CE23+BD23)/2)</f>
        <v>0</v>
      </c>
      <c r="TA23" s="22">
        <f>IF($CP23="P",CF23,(CF23+BE23)/2)</f>
        <v>0</v>
      </c>
      <c r="TB23" s="22">
        <f>IF($CP23="P",CG23,(CG23+BF23)/2)</f>
        <v>0</v>
      </c>
      <c r="TC23" s="22">
        <f>IF($CP23="P",CH23,(CH23+BG23)/2)</f>
        <v>0</v>
      </c>
      <c r="TD23" s="22">
        <f>IF($CP23="P",CI23,(CI23+BH23)/2)</f>
        <v>0</v>
      </c>
      <c r="TE23" s="22">
        <f>IF($CP23="P",CJ23,(CJ23+BI23)/2)</f>
        <v>0</v>
      </c>
      <c r="TF23" s="22">
        <f>IF($CP23="P",CK23,(CK23+BJ23)/2)</f>
        <v>0</v>
      </c>
      <c r="TG23" s="22">
        <f>IF($CP23="P",CL23,(CL23+BK23)/2)</f>
        <v>0</v>
      </c>
      <c r="TH23" s="22">
        <f>IF($CP23="P",CM23,(CM23+BL23)/2)</f>
        <v>0</v>
      </c>
      <c r="TI23" s="22">
        <f>IF($CP23="P",CN23,(CN23+BM23)/2)</f>
        <v>0</v>
      </c>
      <c r="TJ23" s="22">
        <f>IF($CP23="P",CO23,(CO23+BN23)/2)</f>
        <v>0</v>
      </c>
      <c r="TK23" s="27" t="s">
        <v>46</v>
      </c>
      <c r="TL23" s="40" t="str">
        <f>IF(SX23&gt;0,SX23,"")</f>
        <v/>
      </c>
      <c r="TM23" s="40" t="str">
        <f>IF(SY23&gt;0,SY23,"")</f>
        <v/>
      </c>
      <c r="TN23" s="40" t="str">
        <f>IF(SUM(SV23:SY23)-SZ23&gt;0,SUM(SV23:SY23)-SZ23,"")</f>
        <v/>
      </c>
      <c r="TO23" s="40" t="str">
        <f>IF(TC23&gt;0,TC23,"")</f>
        <v/>
      </c>
      <c r="TP23" s="40" t="str">
        <f>IF(TD23&gt;0,TD23,"")</f>
        <v/>
      </c>
      <c r="TQ23" s="40" t="str">
        <f>IF(SUM(TA23:TD23)-TE23&gt;0,SUM(TA23:TD23)-TE23,"")</f>
        <v/>
      </c>
      <c r="TR23" s="40" t="str">
        <f>IF(MAX(TN23,TQ23)&gt;0,MAX(TN23,TQ23),"")</f>
        <v/>
      </c>
      <c r="TS23" s="40" t="str">
        <f>IF(TH23&gt;0,TH23,"")</f>
        <v/>
      </c>
      <c r="TT23" s="40" t="str">
        <f>IF(TI23&gt;0,TI23,"")</f>
        <v/>
      </c>
      <c r="TU23" s="40" t="str">
        <f>IF(SUM(TF23:TI23)-TJ23&gt;0,SUM(TF23:TI23)-TJ23,"")</f>
        <v/>
      </c>
      <c r="TV23" s="40" t="str">
        <f>IF(SUM(TR23,TU23)&gt;0,SUM(TR23,TU23),"")</f>
        <v/>
      </c>
    </row>
    <row r="24" spans="1:542" x14ac:dyDescent="0.2">
      <c r="A24" s="4" t="str" cm="1">
        <f t="array" ref="A24">IF(AND(J24&lt;&gt;"",J24&lt;&gt;"No DD"),SUMPRODUCT((J$4:J$26&lt;&gt;"")*(J$4:J$26&lt;&gt;"No DD")*(F$4:F$26&gt;F24))+1,IF(J24="No DD",SUMPRODUCT((J$4:J$26="No DD")*(F$4:F$26&gt;F24))+1+SUMPRODUCT((J$4:J$26&lt;&gt;"")*(J$4:J$26&lt;&gt;"No DD")),""))</f>
        <v/>
      </c>
      <c r="B24" s="4" t="str" cm="1">
        <f t="array" ref="B24">IF(AND(J24&lt;&gt;"",J24&lt;&gt;"No DD",G24=""),SUMPRODUCT((J$4:J$26&lt;&gt;"")*(J$4:J$26&lt;&gt;"No DD")*(G$4:G$26="")*(F$4:F$26&gt;F24))+1,IF(J24="No DD",SUMPRODUCT((J$4:J$26="No DD")*(F$4:F$26&gt;F24)*(G$4:G$26=""))+1+SUMPRODUCT((J$4:J$26&lt;&gt;"")*(G$4:G$26="")*(J$4:J$26&lt;&gt;"No DD")),""))</f>
        <v/>
      </c>
      <c r="C24" s="5" t="s">
        <v>97</v>
      </c>
      <c r="D24" s="4" t="s">
        <v>4</v>
      </c>
      <c r="E24" s="4">
        <v>2005</v>
      </c>
      <c r="F24" s="9">
        <f>SUM(L24:V24)+SUM(L24:T24)*0.0000001+SUM(L24)*0.0000000000001</f>
        <v>91.250009125004524</v>
      </c>
      <c r="G24" s="64"/>
      <c r="H24" s="3" t="str">
        <f>IF(OR(AND(AO24&gt;=AY$28,AO24&lt;&gt;"",AQ24&gt;=AY$32,AQ24&lt;&gt;"",AN24=""),AND(AR24&gt;=AY$28,AR24&lt;&gt;"",AT24&gt;=AY$32,AT24&lt;&gt;"",AN24=""),AND(AV24&gt;=AY$28,AV24&lt;&gt;"",AX24&gt;=AY$32,AX24&lt;&gt;"",AN24=""),AND(BP24&gt;=BZ$28,BP24&lt;&gt;"",BR24&gt;=BZ$32,BR24&lt;&gt;"",BO24=""),AND(BS24&gt;=BZ$28,BS24&lt;&gt;"",BU24&gt;=BZ$32,BU24&lt;&gt;"",BO24=""),AND(BW24&gt;=BZ$28,BW24&lt;&gt;"",BY24&gt;=BZ$32,BY24&lt;&gt;"",BO24=""),AND(CQ24&gt;=DA$28,CQ24&lt;&gt;"",CS24&gt;=DA$32,CS24&lt;&gt;"",CP24=""),AND(CT24&gt;=DA$28,CT24&lt;&gt;"",CV24&gt;=DA$32,CV24&lt;&gt;"",CP24=""),AND(CX24&gt;=DA$28,CX24&lt;&gt;"",CZ24&gt;=DA$32,CZ24&lt;&gt;"",CP24=""),AND(DX24&gt;=EK$28,DX24&lt;&gt;"",DZ24&gt;=EK$32,DZ24&lt;&gt;""),AND(EA24&gt;=EK$28,EA24&lt;&gt;"",EC24&gt;=EK$32,EC24&lt;&gt;""),AND(EE24&gt;=EK$28,EE24&lt;&gt;"",EG24&gt;=EK$32,EG24&lt;&gt;""),AND(EH24&gt;=EK$28,EH24&lt;&gt;"",EJ24&gt;=EK$32,EJ24&lt;&gt;""),AND(FF24&gt;=FS$28,FF24&lt;&gt;"",FH24&gt;=FS$32,FH24&lt;&gt;""),AND(FI24&gt;=FS$28,FI24&lt;&gt;"",FK24&gt;=FS$32,FK24&lt;&gt;""),AND(FM24&gt;=FS$28,FM24&lt;&gt;"",FO24&gt;=FS$32,FO24&lt;&gt;""),AND(FP24&gt;=FS$28,FP24&lt;&gt;"",FR24&gt;=FS$32,FR24&lt;&gt;""),AND(GN24&gt;=HA$28,GN24&lt;&gt;"",GP24&gt;=HA$32,GP24&lt;&gt;""),AND(GQ24&gt;=HA$28,GQ24&lt;&gt;"",GS24&gt;=HA$32,GS24&lt;&gt;""),AND(GU24&gt;=HA$28,GU24&lt;&gt;"",GW24&gt;=HA$32,GW24&lt;&gt;""),AND(GX24&gt;=HA$28,GX24&lt;&gt;"",GZ24&gt;=HA$32,GZ24&lt;&gt;""),AND(HV24&gt;=II$28,HV24&lt;&gt;"",HX24&gt;=II$32,HX24&lt;&gt;""),AND(HY24&gt;=II$28,HY24&lt;&gt;"",IA24&gt;=II$32,IA24&lt;&gt;""),AND(IC24&gt;=II$28,IC24&lt;&gt;"",IE24&gt;=II$32,IE24&lt;&gt;""),AND(IF24&gt;=II$28,IF24&lt;&gt;"",IH24&gt;=II$32,IH24&lt;&gt;""),AND(JD24&gt;=JQ$28,JD24&lt;&gt;"",JF24&gt;=JQ$32,JF24&lt;&gt;""),AND(JG24&gt;=JQ$28,JG24&lt;&gt;"",JI24&gt;=JQ$32,JI24&lt;&gt;""),AND(JK24&gt;=JQ$28,JK24&lt;&gt;"",JM24&gt;=JQ$32,JM24&lt;&gt;""),AND(JN24&gt;=JQ$28,JN24&lt;&gt;"",JP24&gt;=JQ$32,JP24&lt;&gt;""),AND(KL24&gt;=KY$28,KL24&lt;&gt;"",KN24&gt;=KY$32,KN24&lt;&gt;""),AND(KO24&gt;=KY$28,KO24&lt;&gt;"",KQ24&gt;=KY$32,KQ24&lt;&gt;""),AND(KS24&gt;=KY$28,KS24&lt;&gt;"",KU24&gt;=KY$32,KU24&lt;&gt;""),AND(KV24&gt;=KY$28,KV24&lt;&gt;"",KX24&gt;=KY$32,KX24&lt;&gt;""),AND(LT24&gt;=MG$28,LT24&lt;&gt;"",LV24&gt;=MG$32,LV24&lt;&gt;""),AND(LW24&gt;=MG$28,LW24&lt;&gt;"",LY24&gt;=MG$32,LY24&lt;&gt;""),AND(MA24&gt;=MG$28,MA24&lt;&gt;"",MC24&gt;=MG$32,MC24&lt;&gt;""),AND(MD24&gt;=MG$28,MD24&lt;&gt;"",MF24&gt;=MG$32,MF24&lt;&gt;""),AND(NB24&gt;=NO$28,NB24&lt;&gt;"",ND24&gt;=NO$32,ND24&lt;&gt;""),AND(NE24&gt;=NO$28,NE24&lt;&gt;"",NG24&gt;=NO$32,NG24&lt;&gt;""),AND(NI24&gt;=NO$28,NI24&lt;&gt;"",NK24&gt;=NO$32,NK24&lt;&gt;""),AND(NL24&gt;=NO$28,NL24&lt;&gt;"",NN24&gt;=NO$32,NN24&lt;&gt;""),AND(OJ24&gt;=OW$28,OJ24&lt;&gt;"",OL24&gt;=OW$32,OL24&lt;&gt;""),AND(OM24&gt;=OW$28,OM24&lt;&gt;"",OO24&gt;=OW$32,OO24&lt;&gt;""),AND(OQ24&gt;=OW$28,OQ24&lt;&gt;"",OS24&gt;=OW$32,OS24&lt;&gt;""),AND(OT24&gt;=OW$28,OT24&lt;&gt;"",OV24&gt;=OW$32,OV24&lt;&gt;""),AND(PR24&gt;=QE$28,PR24&lt;&gt;"",PT24&gt;=QE$32,PT24&lt;&gt;""),AND(PU24&gt;=QE$28,PU24&lt;&gt;"",PW24&gt;=QE$32,PW24&lt;&gt;""),AND(PY24&gt;=QE$28,PY24&lt;&gt;"",QA24&gt;=QE$32,QA24&lt;&gt;""),AND(QB24&gt;=QE$28,QB24&lt;&gt;"",QD24&gt;=QE$32,QD24&lt;&gt;""),AND(QZ24&gt;=RM$28,QZ24&lt;&gt;"",RB24&gt;=RM$32,RB24&lt;&gt;""),AND(RC24&gt;=RM$28,RC24&lt;&gt;"",RE24&gt;=RM$32,RE24&lt;&gt;""),AND(RG24&gt;=RM$28,RG24&lt;&gt;"",RI24&gt;=RM$32,RI24&lt;&gt;""),AND(RJ24&gt;=RM$28,RJ24&lt;&gt;"",RL24&gt;=RM$32,RL24&lt;&gt;""),AND(SH24&gt;=SU$28,SH24&lt;&gt;"",SJ24&gt;=SU$32,SJ24&lt;&gt;""),AND(SK24&gt;=SU$28,SK24&lt;&gt;"",SM24&gt;=SU$32,SM24&lt;&gt;""),AND(SO24&gt;=SU$28,SO24&lt;&gt;"",SQ24&gt;=SU$32,SQ24&lt;&gt;""),AND(SR24&gt;=SU$28,SR24&lt;&gt;"",ST24&gt;=SU$32,ST24&lt;&gt;"")),"P","")</f>
        <v/>
      </c>
      <c r="I24" s="3" t="str">
        <f>IF(OR(AND(AQ24&gt;=AY$32,AQ24&lt;&gt;"",AN24=""),AND(AT24&gt;=AY$32,AT24&lt;&gt;"",AN24=""),AND(AX24&gt;=AY$32,AX24&lt;&gt;"",AN24=""),AND(BR24&gt;=BZ$32,BR24&lt;&gt;"",BO24=""),AND(BU24&gt;=BZ$32,BU24&lt;&gt;"",BO24=""),AND(BY24&gt;=BZ$32,BY24&lt;&gt;"",BO24=""),AND(CS24&gt;=DA$32,CS24&lt;&gt;"",CP24=""),AND(CV24&gt;=DA$32,CV24&lt;&gt;"",CP24=""),AND(CZ24&gt;=DA$32,CZ24&lt;&gt;"",CP24=""),AND(DZ24&gt;=EK$32,DZ24&lt;&gt;""),AND(EC24&gt;=EK$32,EC24&lt;&gt;""),AND(EG24&gt;=EK$32,EG24&lt;&gt;""),AND(EJ24&gt;=EK$32,EJ24&lt;&gt;""),AND(FH24&gt;=FS$32,FH24&lt;&gt;""),AND(FK24&gt;=FS$32,FK24&lt;&gt;""),AND(FO24&gt;=FS$32,FO24&lt;&gt;""),AND(FR24&gt;=FS$32,FR24&lt;&gt;""),AND(GP24&gt;=HA$32,GP24&lt;&gt;""),AND(GS24&gt;=HA$32,GS24&lt;&gt;""),AND(GW24&gt;=HA$32,GW24&lt;&gt;""),AND(GZ24&gt;=HA$32,GZ24&lt;&gt;""),AND(HX24&gt;=II$32,HX24&lt;&gt;""),AND(IA24&gt;=II$32,IA24&lt;&gt;""),AND(IE24&gt;=II$32,IE24&lt;&gt;""),AND(IH24&gt;=II$32,IH24&lt;&gt;""),AND(JF24&gt;=JQ$32,JF24&lt;&gt;""),AND(JI24&gt;=JQ$32,JI24&lt;&gt;""),AND(JM24&gt;=JQ$32,JM24&lt;&gt;""),AND(JP24&gt;=JQ$32,JP24&lt;&gt;""),AND(KN24&gt;=KY$32,KN24&lt;&gt;""),AND(KQ24&gt;=KY$32,KQ24&lt;&gt;""),AND(KU24&gt;=KY$32,KU24&lt;&gt;""),AND(KX24&gt;=KY$32,KX24&lt;&gt;""),AND(LV24&gt;=MG$32,LV24&lt;&gt;""),AND(LY24&gt;=MG$32,LY24&lt;&gt;""),AND(MC24&gt;=MG$32,MC24&lt;&gt;""),AND(MF24&gt;=MG$32,MF24&lt;&gt;""),AND(ND24&gt;=NO$32,ND24&lt;&gt;""),AND(NG24&gt;=NO$32,NG24&lt;&gt;""),AND(NK24&gt;=NO$32,NK24&lt;&gt;""),AND(NN24&gt;=NO$32,NN24&lt;&gt;""),AND(OL24&gt;=OW$32,OL24&lt;&gt;""),AND(OO24&gt;=OW$32,OO24&lt;&gt;""),AND(OS24&gt;=OW$32,OS24&lt;&gt;""),AND(OV24&gt;=OW$32,OV24&lt;&gt;""),AND(PT24&gt;=QE$32,PT24&lt;&gt;""),AND(PW24&gt;=QE$32,PW24&lt;&gt;""),AND(QA24&gt;=QE$32,QA24&lt;&gt;""),AND(QD24&gt;=QE$32,QD24&lt;&gt;""),AND(RB24&gt;=RM$32,RB24&lt;&gt;""),AND(RE24&gt;=RM$32,RE24&lt;&gt;""),AND(RI24&gt;=RM$32,RI24&lt;&gt;""),AND(RL24&gt;=RM$32,RL24&lt;&gt;""),AND(SJ24&gt;=SU$32,SJ24&lt;&gt;""),AND(SM24&gt;=SU$32,SM24&lt;&gt;""),AND(SQ24&gt;=SU$32,SQ24&lt;&gt;""),AND(ST24&gt;=SU$32,ST24&lt;&gt;"")),"P","")</f>
        <v/>
      </c>
      <c r="J24" s="36" t="str">
        <f>IF(AND(I24="P",H24=""),"No DD",IF(OR(AND(AO24&gt;=AY$31,AO24&lt;&gt;"",AQ24&gt;=AY$35,AQ24&lt;&gt;"",AN24=""),AND(AR24&gt;=AY$31,AR24&lt;&gt;"",AT24&gt;=AY$35,AT24&lt;&gt;"",AN24=""),AND(AV24&gt;=AY$31,AV24&lt;&gt;"",AX24&gt;=AY$35,AX24&lt;&gt;"",AN24=""),AND(BP24&gt;=BZ$31,BP24&lt;&gt;"",BR24&gt;=BZ$35,BR24&lt;&gt;"",BO24=""),AND(BS24&gt;=BZ$31,BS24&lt;&gt;"",BU24&gt;=BZ$35,BU24&lt;&gt;"",BO24=""),AND(BW24&gt;=BZ$31,BW24&lt;&gt;"",BY24&gt;=BZ$35,BY24&lt;&gt;"",BO24=""),AND(CQ24&gt;=DA$31,CQ24&lt;&gt;"",CS24&gt;=DA$35,CS24&lt;&gt;"",CP24=""),AND(CT24&gt;=DA$31,CT24&lt;&gt;"",CV24&gt;=DA$35,CV24&lt;&gt;"",CP24=""),AND(CX24&gt;=DA$31,CX24&lt;&gt;"",CZ24&gt;=DA$35,CZ24&lt;&gt;"",CP24=""),AND(DX24&gt;=EK$31,DX24&lt;&gt;"",DZ24&gt;=EK$35,DZ24&lt;&gt;""),AND(EA24&gt;=EK$31,EA24&lt;&gt;"",EC24&gt;=EK$35,EC24&lt;&gt;""),AND(EE24&gt;=EK$31,EE24&lt;&gt;"",EG24&gt;=EK$35,EG24&lt;&gt;""),AND(EH24&gt;=EK$31,EH24&lt;&gt;"",EJ24&gt;=EK$35,EJ24&lt;&gt;""),AND(FF24&gt;=FS$31,FF24&lt;&gt;"",FH24&gt;=FS$35,FH24&lt;&gt;""),AND(FI24&gt;=FS$31,FI24&lt;&gt;"",FK24&gt;=FS$35,FK24&lt;&gt;""),AND(FM24&gt;=FS$31,FM24&lt;&gt;"",FO24&gt;=FS$35,FO24&lt;&gt;""),AND(FP24&gt;=FS$31,FP24&lt;&gt;"",FR24&gt;=FS$35,FR24&lt;&gt;""),AND(GN24&gt;=HA$31,GN24&lt;&gt;"",GP24&gt;=HA$35,GP24&lt;&gt;""),AND(GQ24&gt;=HA$31,GQ24&lt;&gt;"",GS24&gt;=HA$35,GS24&lt;&gt;""),AND(GU24&gt;=HA$31,GU24&lt;&gt;"",GW24&gt;=HA$35,GW24&lt;&gt;""),AND(GX24&gt;=HA$31,GX24&lt;&gt;"",GZ24&gt;=HA$35,GZ24&lt;&gt;""),AND(HV24&gt;=II$31,HV24&lt;&gt;"",HX24&gt;=II$35,HX24&lt;&gt;""),AND(HY24&gt;=II$31,HY24&lt;&gt;"",IA24&gt;=II$35,IA24&lt;&gt;""),AND(IC24&gt;=II$31,IC24&lt;&gt;"",IE24&gt;=II$35,IE24&lt;&gt;""),AND(IF24&gt;=II$31,IF24&lt;&gt;"",IH24&gt;=II$35,IH24&lt;&gt;""),AND(JD24&gt;=JQ$31,JD24&lt;&gt;"",JF24&gt;=JQ$35,JF24&lt;&gt;""),AND(JG24&gt;=JQ$31,JG24&lt;&gt;"",JI24&gt;=JQ$35,JI24&lt;&gt;""),AND(JK24&gt;=JQ$31,JK24&lt;&gt;"",JM24&gt;=JQ$35,JM24&lt;&gt;""),AND(JN24&gt;=JQ$31,JN24&lt;&gt;"",JP24&gt;=JQ$35,JP24&lt;&gt;""),AND(KL24&gt;=KY$31,KL24&lt;&gt;"",KN24&gt;=KY$35,KN24&lt;&gt;""),AND(KO24&gt;=KY$31,KO24&lt;&gt;"",KQ24&gt;=KY$35,KQ24&lt;&gt;""),AND(KS24&gt;=KY$31,KS24&lt;&gt;"",KU24&gt;=KY$35,KU24&lt;&gt;""),AND(KV24&gt;=KY$31,KV24&lt;&gt;"",KX24&gt;=KY$35,KX24&lt;&gt;""),AND(LT24&gt;=MG$31,LT24&lt;&gt;"",LV24&gt;=MG$35,LV24&lt;&gt;""),AND(LW24&gt;=MG$31,LW24&lt;&gt;"",LY24&gt;=MG$35,LY24&lt;&gt;""),AND(MA24&gt;=MG$31,MA24&lt;&gt;"",MC24&gt;=MG$35,MC24&lt;&gt;""),AND(MD24&gt;=MG$31,MD24&lt;&gt;"",MF24&gt;=MG$35,MF24&lt;&gt;""),AND(NB24&gt;=NO$31,NB24&lt;&gt;"",ND24&gt;=NO$35,ND24&lt;&gt;""),AND(NE24&gt;=NO$31,NE24&lt;&gt;"",NG24&gt;=NO$35,NG24&lt;&gt;""),AND(NI24&gt;=NO$31,NI24&lt;&gt;"",NK24&gt;=NO$35,NK24&lt;&gt;""),AND(NL24&gt;=NO$31,NL24&lt;&gt;"",NN24&gt;=NO$35,NN24&lt;&gt;""),AND(OJ24&gt;=OW$31,OJ24&lt;&gt;"",OL24&gt;=OW$35,OL24&lt;&gt;""),AND(OM24&gt;=OW$31,OM24&lt;&gt;"",OO24&gt;=OW$35,OO24&lt;&gt;""),AND(OQ24&gt;=OW$31,OQ24&lt;&gt;"",OS24&gt;=OW$35,OS24&lt;&gt;""),AND(OT24&gt;=OW$31,OT24&lt;&gt;"",OV24&gt;=OW$35,OV24&lt;&gt;""),AND(PR24&gt;=QE$31,PR24&lt;&gt;"",PT24&gt;=QE$35,PT24&lt;&gt;""),AND(PU24&gt;=QE$31,PU24&lt;&gt;"",PW24&gt;=QE$35,PW24&lt;&gt;""),AND(PY24&gt;=QE$31,PY24&lt;&gt;"",QA24&gt;=QE$35,QA24&lt;&gt;""),AND(QB24&gt;=QE$31,QB24&lt;&gt;"",QD24&gt;=QE$35,QD24&lt;&gt;""),AND(QZ24&gt;=RM$31,QZ24&lt;&gt;"",RB24&gt;=RM$35,RB24&lt;&gt;""),AND(RC24&gt;=RM$31,RC24&lt;&gt;"",RE24&gt;=RM$35,RE24&lt;&gt;""),AND(RG24&gt;=RM$31,RG24&lt;&gt;"",RI24&gt;=RM$35,RI24&lt;&gt;""),AND(RJ24&gt;=RM$31,RJ24&lt;&gt;"",RL24&gt;=RM$35,RL24&lt;&gt;""),AND(SH24&gt;=SU$31,SH24&lt;&gt;"",SJ24&gt;=SU$35,SJ24&lt;&gt;""),AND(SK24&gt;=SU$31,SK24&lt;&gt;"",SM24&gt;=SU$35,SM24&lt;&gt;""),AND(SO24&gt;=SU$31,SO24&lt;&gt;"",SQ24&gt;=SU$35,SQ24&lt;&gt;""),AND(SR24&gt;=SU$31,SR24&lt;&gt;"",ST24&gt;=SU$35,ST24&lt;&gt;"")),"Merit",IF(OR(AND(AO24&gt;=AY$30,AO24&lt;&gt;"",AQ24&gt;=AY$34,AQ24&lt;&gt;"",AN24=""),AND(AR24&gt;=AY$30,AR24&lt;&gt;"",AT24&gt;=AY$34,AT24&lt;&gt;"",AN24=""),AND(AV24&gt;=AY$30,AV24&lt;&gt;"",AX24&gt;=AY$34,AX24&lt;&gt;"",AN24=""),AND(BP24&gt;=BZ$30,BP24&lt;&gt;"",BR24&gt;=BZ$34,BR24&lt;&gt;"",BO24=""),AND(BS24&gt;=BZ$30,BS24&lt;&gt;"",BU24&gt;=BZ$34,BU24&lt;&gt;"",BO24=""),AND(BW24&gt;=BZ$30,BW24&lt;&gt;"",BY24&gt;=BZ$34,BY24&lt;&gt;"",BO24=""),AND(CQ24&gt;=DA$30,CQ24&lt;&gt;"",CS24&gt;=DA$34,CS24&lt;&gt;"",CP24=""),AND(CT24&gt;=DA$30,CT24&lt;&gt;"",CV24&gt;=DA$34,CV24&lt;&gt;"",CP24=""),AND(CX24&gt;=DA$30,CX24&lt;&gt;"",CZ24&gt;=DA$34,CZ24&lt;&gt;"",CP24=""),AND(DX24&gt;=EK$30,DX24&lt;&gt;"",DZ24&gt;=EK$34,DZ24&lt;&gt;""),AND(EA24&gt;=EK$30,EA24&lt;&gt;"",EC24&gt;=EK$34,EC24&lt;&gt;""),AND(EE24&gt;=EK$30,EE24&lt;&gt;"",EG24&gt;=EK$34,EG24&lt;&gt;""),AND(EH24&gt;=EK$30,EH24&lt;&gt;"",EJ24&gt;=EK$34,EJ24&lt;&gt;""),AND(FF24&gt;=FS$30,FF24&lt;&gt;"",FH24&gt;=FS$34,FH24&lt;&gt;""),AND(FI24&gt;=FS$30,FI24&lt;&gt;"",FK24&gt;=FS$34,FK24&lt;&gt;""),AND(FM24&gt;=FS$30,FM24&lt;&gt;"",FO24&gt;=FS$34,FO24&lt;&gt;""),AND(FP24&gt;=FS$30,FP24&lt;&gt;"",FR24&gt;=FS$34,FR24&lt;&gt;""),AND(GN24&gt;=HA$30,GN24&lt;&gt;"",GP24&gt;=HA$34,GP24&lt;&gt;""),AND(GQ24&gt;=HA$30,GQ24&lt;&gt;"",GS24&gt;=HA$34,GS24&lt;&gt;""),AND(GU24&gt;=HA$30,GU24&lt;&gt;"",GW24&gt;=HA$34,GW24&lt;&gt;""),AND(GX24&gt;=HA$30,GX24&lt;&gt;"",GZ24&gt;=HA$34,GZ24&lt;&gt;""),AND(HV24&gt;=II$30,HV24&lt;&gt;"",HX24&gt;=II$34,HX24&lt;&gt;""),AND(HY24&gt;=II$30,HY24&lt;&gt;"",IA24&gt;=II$34,IA24&lt;&gt;""),AND(IC24&gt;=II$30,IC24&lt;&gt;"",IE24&gt;=II$34,IE24&lt;&gt;""),AND(IF24&gt;=II$30,IF24&lt;&gt;"",IH24&gt;=II$34,IH24&lt;&gt;""),AND(JD24&gt;=JQ$30,JD24&lt;&gt;"",JF24&gt;=JQ$34,JF24&lt;&gt;""),AND(JG24&gt;=JQ$30,JG24&lt;&gt;"",JI24&gt;=JQ$34,JI24&lt;&gt;""),AND(JK24&gt;=JQ$30,JK24&lt;&gt;"",JM24&gt;=JQ$34,JM24&lt;&gt;""),AND(JN24&gt;=JQ$30,JN24&lt;&gt;"",JP24&gt;=JQ$34,JP24&lt;&gt;""),AND(KL24&gt;=KY$30,KL24&lt;&gt;"",KN24&gt;=KY$34,KN24&lt;&gt;""),AND(KO24&gt;=KY$30,KO24&lt;&gt;"",KQ24&gt;=KY$34,KQ24&lt;&gt;""),AND(KS24&gt;=KY$30,KS24&lt;&gt;"",KU24&gt;=KY$34,KU24&lt;&gt;""),AND(KV24&gt;=KY$30,KV24&lt;&gt;"",KX24&gt;=KY$34,KX24&lt;&gt;""),AND(LT24&gt;=MG$30,LT24&lt;&gt;"",LV24&gt;=MG$34,LV24&lt;&gt;""),AND(LW24&gt;=MG$30,LW24&lt;&gt;"",LY24&gt;=MG$34,LY24&lt;&gt;""),AND(MA24&gt;=MG$30,MA24&lt;&gt;"",MC24&gt;=MG$34,MC24&lt;&gt;""),AND(MD24&gt;=MG$30,MD24&lt;&gt;"",MF24&gt;=MG$34,MF24&lt;&gt;""),AND(NB24&gt;=NO$30,NB24&lt;&gt;"",ND24&gt;=NO$34,ND24&lt;&gt;""),AND(NE24&gt;=NO$30,NE24&lt;&gt;"",NG24&gt;=NO$34,NG24&lt;&gt;""),AND(NI24&gt;=NO$30,NI24&lt;&gt;"",NK24&gt;=NO$34,NK24&lt;&gt;""),AND(NL24&gt;=NO$30,NL24&lt;&gt;"",NN24&gt;=NO$34,NN24&lt;&gt;""),AND(OJ24&gt;=OW$30,OJ24&lt;&gt;"",OL24&gt;=OW$34,OL24&lt;&gt;""),AND(OM24&gt;=OW$30,OM24&lt;&gt;"",OO24&gt;=OW$34,OO24&lt;&gt;""),AND(OQ24&gt;=OW$30,OQ24&lt;&gt;"",OS24&gt;=OW$34,OS24&lt;&gt;""),AND(OT24&gt;=OW$30,OT24&lt;&gt;"",OV24&gt;=OW$34,OV24&lt;&gt;""),AND(PR24&gt;=QE$30,PR24&lt;&gt;"",PT24&gt;=QE$34,PT24&lt;&gt;""),AND(PU24&gt;=QE$30,PU24&lt;&gt;"",PW24&gt;=QE$34,PW24&lt;&gt;""),AND(PY24&gt;=QE$30,PY24&lt;&gt;"",QA24&gt;=QE$34,QA24&lt;&gt;""),AND(QB24&gt;=QE$30,QB24&lt;&gt;"",QD24&gt;=QE$34,QD24&lt;&gt;""),AND(QZ24&gt;=RM$30,QZ24&lt;&gt;"",RB24&gt;=RM$34,RB24&lt;&gt;""),AND(RC24&gt;=RM$30,RC24&lt;&gt;"",RE24&gt;=RM$34,RE24&lt;&gt;""),AND(RG24&gt;=RM$30,RG24&lt;&gt;"",RI24&gt;=RM$34,RI24&lt;&gt;""),AND(RJ24&gt;=RM$30,RJ24&lt;&gt;"",RL24&gt;=RM$34,RL24&lt;&gt;""),AND(SH24&gt;=SU$30,SH24&lt;&gt;"",SJ24&gt;=SU$34,SJ24&lt;&gt;""),AND(SK24&gt;=SU$30,SK24&lt;&gt;"",SM24&gt;=SU$34,SM24&lt;&gt;""),AND(SO24&gt;=SU$30,SO24&lt;&gt;"",SQ24&gt;=SU$34,SQ24&lt;&gt;""),AND(SR24&gt;=SU$30,SR24&lt;&gt;"",ST24&gt;=SU$34,ST24&lt;&gt;"")),"Excellence",IF(K24="P","Worlds Team",IF(H24="P","National Team","")))))</f>
        <v/>
      </c>
      <c r="K24" s="3" t="str">
        <f>IF(OR(AND(AO24&gt;=AY$29,AO24&lt;&gt;"",AQ24&gt;=AY$33,AQ24&lt;&gt;"",AN24=""),AND(AR24&gt;=AY$29,AR24&lt;&gt;"",AT24&gt;=AY$33,AT24&lt;&gt;"",AN24=""),AND(AV24&gt;=AY$29,AV24&lt;&gt;"",AX24&gt;=AY$33,AX24&lt;&gt;"",AN24=""),AND(BP24&gt;=BZ$29,BP24&lt;&gt;"",BR24&gt;=BZ$33,BR24&lt;&gt;"",BO24=""),AND(BS24&gt;=BZ$29,BS24&lt;&gt;"",BU24&gt;=BZ$33,BU24&lt;&gt;"",BO24=""),AND(BW24&gt;=BZ$29,BW24&lt;&gt;"",BY24&gt;=BZ$33,BY24&lt;&gt;"",BO24=""),AND(CQ24&gt;=DA$29,CQ24&lt;&gt;"",CS24&gt;=DA$33,CS24&lt;&gt;"",CP24=""),AND(CT24&gt;=DA$29,CT24&lt;&gt;"",CV24&gt;=DA$33,CV24&lt;&gt;"",CP24=""),AND(CX24&gt;=DA$29,CX24&lt;&gt;"",CZ24&gt;=DA$33,CZ24&lt;&gt;"",CP24=""),AND(DX24&gt;=EK$29,DX24&lt;&gt;"",DZ24&gt;=EK$33,DZ24&lt;&gt;""),AND(EA24&gt;=EK$29,EA24&lt;&gt;"",EC24&gt;=EK$33,EC24&lt;&gt;""),AND(EE24&gt;=EK$29,EE24&lt;&gt;"",EG24&gt;=EK$33,EG24&lt;&gt;""),AND(EH24&gt;=EK$29,EH24&lt;&gt;"",EJ24&gt;=EK$33,EJ24&lt;&gt;""),AND(FF24&gt;=FS$29,FF24&lt;&gt;"",FH24&gt;=FS$33,FH24&lt;&gt;""),AND(FI24&gt;=FS$29,FI24&lt;&gt;"",FK24&gt;=FS$33,FK24&lt;&gt;""),AND(FM24&gt;=FS$29,FM24&lt;&gt;"",FO24&gt;=FS$33,FO24&lt;&gt;""),AND(FP24&gt;=FS$29,FP24&lt;&gt;"",FR24&gt;=FS$33,FR24&lt;&gt;""),AND(GN24&gt;=HA$29,GN24&lt;&gt;"",GP24&gt;=HA$33,GP24&lt;&gt;""),AND(GQ24&gt;=HA$29,GQ24&lt;&gt;"",GS24&gt;=HA$33,GS24&lt;&gt;""),AND(GU24&gt;=HA$29,GU24&lt;&gt;"",GW24&gt;=HA$33,GW24&lt;&gt;""),AND(GX24&gt;=HA$29,GX24&lt;&gt;"",GZ24&gt;=HA$33,GZ24&lt;&gt;""),AND(HV24&gt;=II$29,HV24&lt;&gt;"",HX24&gt;=II$33,HX24&lt;&gt;""),AND(HY24&gt;=II$29,HY24&lt;&gt;"",IA24&gt;=II$33,IA24&lt;&gt;""),AND(IC24&gt;=II$29,IC24&lt;&gt;"",IE24&gt;=II$33,IE24&lt;&gt;""),AND(IF24&gt;=II$29,IF24&lt;&gt;"",IH24&gt;=II$33,IH24&lt;&gt;""),AND(JD24&gt;=JQ$29,JD24&lt;&gt;"",JF24&gt;=JQ$33,JF24&lt;&gt;""),AND(JG24&gt;=JQ$29,JG24&lt;&gt;"",JI24&gt;=JQ$33,JI24&lt;&gt;""),AND(JK24&gt;=JQ$29,JK24&lt;&gt;"",JM24&gt;=JQ$33,JM24&lt;&gt;""),AND(JN24&gt;=JQ$29,JN24&lt;&gt;"",JP24&gt;=JQ$33,JP24&lt;&gt;""),AND(KL24&gt;=KY$29,KL24&lt;&gt;"",KN24&gt;=KY$33,KN24&lt;&gt;""),AND(KO24&gt;=KY$29,KO24&lt;&gt;"",KQ24&gt;=KY$33,KQ24&lt;&gt;""),AND(KS24&gt;=KY$29,KS24&lt;&gt;"",KU24&gt;=KY$33,KU24&lt;&gt;""),AND(KV24&gt;=KY$29,KV24&lt;&gt;"",KX24&gt;=KY$33,KX24&lt;&gt;""),AND(LT24&gt;=MG$29,LT24&lt;&gt;"",LV24&gt;=MG$33,LV24&lt;&gt;""),AND(LW24&gt;=MG$29,LW24&lt;&gt;"",LY24&gt;=MG$33,LY24&lt;&gt;""),AND(MA24&gt;=MG$29,MA24&lt;&gt;"",MC24&gt;=MG$33,MC24&lt;&gt;""),AND(MD24&gt;=MG$29,MD24&lt;&gt;"",MF24&gt;=MG$33,MF24&lt;&gt;""),AND(NB24&gt;=NO$29,NB24&lt;&gt;"",ND24&gt;=NO$33,ND24&lt;&gt;""),AND(NE24&gt;=NO$29,NE24&lt;&gt;"",NG24&gt;=NO$33,NG24&lt;&gt;""),AND(NI24&gt;=NO$29,NI24&lt;&gt;"",NK24&gt;=NO$33,NK24&lt;&gt;""),AND(NL24&gt;=NO$29,NL24&lt;&gt;"",NN24&gt;=NO$33,NN24&lt;&gt;""),AND(OJ24&gt;=OW$29,OJ24&lt;&gt;"",OL24&gt;=OW$33,OL24&lt;&gt;""),AND(OM24&gt;=OW$29,OM24&lt;&gt;"",OO24&gt;=OW$33,OO24&lt;&gt;""),AND(OQ24&gt;=OW$29,OQ24&lt;&gt;"",OS24&gt;=OW$33,OS24&lt;&gt;""),AND(OT24&gt;=OW$29,OT24&lt;&gt;"",OV24&gt;=OW$33,OV24&lt;&gt;""),AND(PR24&gt;=QE$29,PR24&lt;&gt;"",PT24&gt;=QE$33,PT24&lt;&gt;""),AND(PU24&gt;=QE$29,PU24&lt;&gt;"",PW24&gt;=QE$33,PW24&lt;&gt;""),AND(PY24&gt;=QE$29,PY24&lt;&gt;"",QA24&gt;=QE$33,QA24&lt;&gt;""),AND(QB24&gt;=QE$29,QB24&lt;&gt;"",QD24&gt;=QE$33,QD24&lt;&gt;""),AND(QZ24&gt;=RM$29,QZ24&lt;&gt;"",RB24&gt;=RM$33,RB24&lt;&gt;""),AND(RC24&gt;=RM$29,RC24&lt;&gt;"",RE24&gt;=RM$33,RE24&lt;&gt;""),AND(RG24&gt;=RM$29,RG24&lt;&gt;"",RI24&gt;=RM$33,RI24&lt;&gt;""),AND(RJ24&gt;=RM$29,RJ24&lt;&gt;"",RL24&gt;=RM$33,RL24&lt;&gt;""),AND(SH24&gt;=SU$29,SH24&lt;&gt;"",SJ24&gt;=SU$33,SJ24&lt;&gt;""),AND(SK24&gt;=SU$29,SK24&lt;&gt;"",SM24&gt;=SU$33,SM24&lt;&gt;""),AND(SO24&gt;=SU$29,SO24&lt;&gt;"",SQ24&gt;=SU$33,SQ24&lt;&gt;""),AND(SR24&gt;=SU$29,SR24&lt;&gt;"",ST24&gt;=SU$33,ST24&lt;&gt;"")),"P","")</f>
        <v/>
      </c>
      <c r="L24" s="8">
        <f>IF(COUNT(AQ24,AT24,BR24,BU24,CS24,CV24)&gt;0,LARGE((AQ24,AT24,BR24,BU24,CS24,CV24),1),0)</f>
        <v>45.129999999999995</v>
      </c>
      <c r="M24" s="8" t="str">
        <f>IF(L24="","",IF(OR(L24=CS24,L24=CV24),$CA$1,IF(OR(L24=BR24,L24=BU24),$AZ$1,IF(OR(L24=AQ24,L24=AT24),$Y$1,""))))</f>
        <v>2025 Elite Canada</v>
      </c>
      <c r="N24" s="8">
        <f>IF(COUNT(AQ24,AT24,BR24,BU24,CS24,CV24)&gt;1,LARGE((AQ24,AT24,BR24,BU24,CS24,CV24),2),0)</f>
        <v>35.47</v>
      </c>
      <c r="O24" s="8" t="str">
        <f>IF(N24="","",IF(OR(N24=CS24,N24=CV24),$CA$1,IF(OR(N24=BR24,N24=BU24),$AZ$1,IF(OR(N24=AQ24,N24=AT24),$Y$1,""))))</f>
        <v>2025 Elite Canada</v>
      </c>
      <c r="P24" s="8">
        <f>IF(COUNT(AQ24,AT24,BR24,BU24,CS24,CV24)&gt;2,MAX(AX24,BY24,CZ24,LARGE((AQ24,AT24,BR24,BU24,CS24,CV24),3)),IF(MAX(AX24,BY24,CZ24)&gt;0,MAX(AX24,BY24,CZ24),0))</f>
        <v>0</v>
      </c>
      <c r="Q24" s="8" t="str">
        <f>IF(P24="","",IF(P24=CZ24,$CA$1,IF(P24=BY24,$AZ$1,IF(P24=AX24,$Y$1,IF(OR(P24=CS24,P24=CV24,P24=CZ24),$CA$1,IF(OR(P24=BR24,P24=BU24,P24=BY24),$AZ$1,IF(OR(P24=AQ24,P24=AT24,P24=AX24),$Y$1,"")))))))</f>
        <v/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10.65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2025 Elite Canada</v>
      </c>
      <c r="T24" s="8">
        <f>IF(MAX(IF(AO24&gt;=$AY$28,AP24,0),IF(AR24&gt;=$AY$28,AS24,0),IF(AV24&gt;=$AY$28,AW24,0),IF(BP24&gt;=$BZ$28,BQ24,0),IF(BS24&gt;=$BZ$28,BT24,0),IF(BW24&gt;=$BZ$28,BX24,0),IF(CQ24&gt;=$DA$28,CR24,0),IF(CT24&gt;=$DA$28,CU24,0),IF(CX24&gt;=$DA$28,CY24,0),IF(DX24&gt;=$EK$28,DY24,0),IF(EA24&gt;=$EK$28,EB24,0),IF(EE24&gt;=$EK$28,EF24,0),IF(EH24&gt;=$EK$28,EI24,0),IF(FF24&gt;=$FS$28,FG24,0),IF(FI24&gt;=$FS$28,FJ24,0),IF(FM24&gt;=$FS$28,FN24,0),IF(FP24&gt;=$FS$28,FQ24,0),IF(GN24&gt;=$HA$28,GO24,0),IF(GQ24&gt;=$HA$28,GR24,0),IF(GU24&gt;=$HA$28,GV24,0),IF(GX24&gt;=$HA$28,GY24,0),IF(HV24&gt;=$II$28,HW24,0),IF(HY24&gt;=$II$28,HZ24,0),IF(IC24&gt;=$II$28,ID24,0),IF(IF24&gt;=$II$28,IG24,0),IF(JD24&gt;=$JQ$28,JE24,0),IF(JG24&gt;=$JQ$28,JH24,0),IF(JK24&gt;=$JQ$28,JL24,0),IF(JN24&gt;=$JQ$28,JO24,0),IF(KL24&gt;=$KY$28,KM24,0),IF(KO24&gt;=$KY$28,KP24,0),IF(KS24&gt;=$KY$28,KT24,0),IF(KV24&gt;=$KY$28,KW24,0),IF(LT24&gt;=$MG$28,LU24,0),IF(LW24&gt;=$MG$28,LX24,0),IF(MA24&gt;=$MG$28,MB24,0),IF(MD24&gt;=$MG$28,ME24,0),IF(NB24&gt;=$NO$28,NC24,0),IF(NE24&gt;=$NO$28,NF24,0),IF(NI24&gt;=$NO$28,NJ24,0),IF(NL24&gt;=$NO$28,NM24,0),IF(OJ24&gt;=$OW$28,OK24,0),IF(OM24&gt;=$OW$28,ON24,0),IF(OQ24&gt;=$OW$28,OR24,0),IF(OT24&gt;=$OW$28,OU24,0),IF(PR24&gt;=$QE$28,PS24,0),IF(PU24&gt;=$QE$28,PV24,0),IF(PY24&gt;=$QE$28,PZ24,0),IF(QB24&gt;=$QE$28,QC24,0),IF(QZ24&gt;=$RM$28,RA24,0),IF(RC24&gt;=$RM$28,RD24,0),IF(RG24&gt;=$RM$28,RH24,0),IF(RJ24&gt;=$RM$28,RK24,0),IF(SH24&gt;=$SU$28,SI24,0),IF(SK24&gt;=$SU$28,SL24,0),IF(SO24&gt;=$SU$28,SP24,0),IF(SR24&gt;=$SU$28,SS24,0))&gt;0,MAX(IF(AO24&gt;=$AY$28,AP24,0),IF(AR24&gt;=$AY$28,AS24,0),IF(AV24&gt;=$AY$28,AW24,0),IF(BP24&gt;=$BZ$28,BQ24,0),IF(BS24&gt;=$BZ$28,BT24,0),IF(BW24&gt;=$BZ$28,BX24,0),IF(CQ24&gt;=$DA$28,CR24,0),IF(CT24&gt;=$DA$28,CU24,0),IF(CX24&gt;=$DA$28,CY24,0),IF(DX24&gt;=$EK$28,DY24,0),IF(EA24&gt;=$EK$28,EB24,0),IF(EE24&gt;=$EK$28,EF24,0),IF(EH24&gt;=$EK$28,EI24,0),IF(FF24&gt;=$FS$28,FG24,0),IF(FI24&gt;=$FS$28,FJ24,0),IF(FM24&gt;=$FS$28,FN24,0),IF(FP24&gt;=$FS$28,FQ24,0),IF(GN24&gt;=$HA$28,GO24,0),IF(GQ24&gt;=$HA$28,GR24,0),IF(GU24&gt;=$HA$28,GV24,0),IF(GX24&gt;=$HA$28,GY24,0),IF(HV24&gt;=$II$28,HW24,0),IF(HY24&gt;=$II$28,HZ24,0),IF(IC24&gt;=$II$28,ID24,0),IF(IF24&gt;=$II$28,IG24,0),IF(JD24&gt;=$JQ$28,JE24,0),IF(JG24&gt;=$JQ$28,JH24,0),IF(JK24&gt;=$JQ$28,JL24,0),IF(JN24&gt;=$JQ$28,JO24,0),IF(KL24&gt;=$KY$28,KM24,0),IF(KO24&gt;=$KY$28,KP24,0),IF(KS24&gt;=$KY$28,KT24,0),IF(KV24&gt;=$KY$28,KW24,0),IF(LT24&gt;=$MG$28,LU24,0),IF(LW24&gt;=$MG$28,LX24,0),IF(MA24&gt;=$MG$28,MB24,0),IF(MD24&gt;=$MG$28,ME24,0),IF(NB24&gt;=$NO$28,NC24,0),IF(NE24&gt;=$NO$28,NF24,0),IF(NI24&gt;=$NO$28,NJ24,0),IF(NL24&gt;=$NO$28,NM24,0),IF(OJ24&gt;=$OW$28,OK24,0),IF(OM24&gt;=$OW$28,ON24,0),IF(OQ24&gt;=$OW$28,OR24,0),IF(OT24&gt;=$OW$28,OU24,0),IF(PR24&gt;=$QE$28,PS24,0),IF(PU24&gt;=$QE$28,PV24,0),IF(PY24&gt;=$QE$28,PZ24,0),IF(QB24&gt;=$QE$28,QC24,0),IF(QZ24&gt;=$RM$28,RA24,0),IF(RC24&gt;=$RM$28,RD24,0),IF(RG24&gt;=$RM$28,RH24,0),IF(RJ24&gt;=$RM$28,RK24,0),IF(SH24&gt;=$SU$28,SI24,0),IF(SK24&gt;=$SU$28,SL24,0),IF(SO24&gt;=$SU$28,SP24,0),IF(SR24&gt;=$SU$28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P24="",0,P24)=SM24,$RN$1,IF(V24+IF(P24="",0,P24)=RE24,$QF$1,IF(V24+IF(P24="",0,P24)=PW24,$OX$1,IF(V24+IF(P24="",0,P24)=OO24,$NP$1,IF(V24+IF(P24="",0,P24)=NG24,$MH$1,IF(V24+IF(P24="",0,P24)=LY24,$KZ$1,IF(V24+IF(P24="",0,P24)=KQ24,$JR$1,IF(V24+IF(P24="",0,P24)=JI24,$IJ$1,IF(V24+IF(P24="",0,P24)=IA24,$HB$1,IF(V24+IF(P24="",0,P24)=GS24,$FT$1,IF(V24+IF(P24="",0,P24)=FK24,$EL$1,IF(V24+IF(P24="",0,P24)=EC24,$DD$1,IF(V24+IF(P24="",0,P24)=SJ24,$RN$1,IF(V24+IF(P24="",0,P24)=RB24,$QF$1,IF(V24+IF(P24="",0,P24)=PT24,$OX$1,IF(V24+IF(P24="",0,P24)=OL24,$NP$1,IF(V24+IF(P24="",0,P24)=ND24,$MH$1,IF(V24+IF(P24="",0,P24)=LV24,$KZ$1,IF(V24+IF(P24="",0,P24)=KN24,$JR$1,IF(V24+IF(P24="",0,P24)=JF24,$IJ$1,IF(V24+IF(P24="",0,P24)=HX24,$HB$1,IF(V24+IF(P24="",0,P24)=GP24,$FT$1,IF(V24+IF(P24="",0,P24)=FH24,$EL$1,IF(V24+IF(P24="",0,P24)=DZ24,$DD$1,IF(V24+IF(N24="",0,N24)=SM24,$RN$1,IF(V24+IF(N24="",0,N24)=RE24,$QF$1,IF(V24+IF(N24="",0,N24)=PW24,$OX$1,IF(V24+IF(N24="",0,N24)=OO24,$NP$1,IF(V24+IF(N24="",0,N24)=NG24,$MH$1,IF(V24+IF(N24="",0,N24)=LY24,$KZ$1,IF(V24+IF(N24="",0,N24)=KQ24,$JR$1,IF(V24+IF(N24="",0,N24)=JI24,$IJ$1,IF(V24+IF(N24="",0,N24)=IA24,$HB$1,IF(V24+IF(N24="",0,N24)=GS24,$FT$1,IF(V24+IF(N24="",0,N24)=FK24,$EL$1,IF(V24+IF(N24="",0,N24)=EC24,$DD$1,IF(V24+IF(N24="",0,N24)=SJ24,$RN$1,IF(V24+IF(N24="",0,N24)=RB24,$QF$1,IF(V24+IF(N24="",0,N24)=PT24,$OX$1,IF(V24+IF(N24="",0,N24)=OL24,$NP$1,IF(V24+IF(N24="",0,N24)=ND24,$MH$1,IF(V24+IF(N24="",0,N24)=LV24,$KZ$1,IF(V24+IF(N24="",0,N24)=KN24,$JR$1,IF(V24+IF(N24="",0,N24)=JF24,$IJ$1,IF(V24+IF(N24="",0,N24)=HX24,$HB$1,IF(V24+IF(N24="",0,N24)=GP24,$FT$1,IF(V24+IF(N24="",0,N24)=FH24,$EL$1,IF(V24+IF(N24="",0,N24)=DZ24,$DD$1))))))))))))))))))))))))))))))))))))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/>
      </c>
      <c r="Y24" s="22">
        <v>8.8000000000000007</v>
      </c>
      <c r="Z24" s="22">
        <v>6.55</v>
      </c>
      <c r="AA24" s="22">
        <v>8.3500000000000014</v>
      </c>
      <c r="AB24" s="22">
        <v>11.77</v>
      </c>
      <c r="AC24" s="22">
        <v>0</v>
      </c>
      <c r="AD24" s="22">
        <v>11.95</v>
      </c>
      <c r="AE24" s="22">
        <v>8.1</v>
      </c>
      <c r="AF24" s="22">
        <v>10.65</v>
      </c>
      <c r="AG24" s="22">
        <v>14.43</v>
      </c>
      <c r="AH24" s="22">
        <v>0</v>
      </c>
      <c r="AI24" s="22">
        <v>0</v>
      </c>
      <c r="AJ24" s="22">
        <v>0</v>
      </c>
      <c r="AK24" s="22">
        <v>0</v>
      </c>
      <c r="AL24" s="22">
        <v>0</v>
      </c>
      <c r="AM24" s="22">
        <v>0</v>
      </c>
      <c r="AN24" s="27" t="s">
        <v>46</v>
      </c>
      <c r="AO24" s="38">
        <f>IF(AA24&gt;0,AA24,"")</f>
        <v>8.3500000000000014</v>
      </c>
      <c r="AP24" s="38">
        <f>IF(AB24&gt;0,AB24,"")</f>
        <v>11.77</v>
      </c>
      <c r="AQ24" s="40">
        <f>IF(SUM(Y24:AB24)-AC24&gt;0,SUM(Y24:AB24)-AC24,"")</f>
        <v>35.47</v>
      </c>
      <c r="AR24" s="40">
        <f>IF(AF24&gt;0,AF24,"")</f>
        <v>10.65</v>
      </c>
      <c r="AS24" s="40">
        <f>IF(AG24&gt;0,AG24,"")</f>
        <v>14.43</v>
      </c>
      <c r="AT24" s="40">
        <f>IF(SUM(AD24:AG24)-AH24&gt;0,SUM(AD24:AG24)-AH24,"")</f>
        <v>45.129999999999995</v>
      </c>
      <c r="AU24" s="40">
        <f>IF(AQ24="","",MAX(AQ24,AT24))</f>
        <v>45.129999999999995</v>
      </c>
      <c r="AV24" s="40" t="str">
        <f>IF(AK24&gt;0,AK24,"")</f>
        <v/>
      </c>
      <c r="AW24" s="40" t="str">
        <f>IF(AL24&gt;0,AL24,"")</f>
        <v/>
      </c>
      <c r="AX24" s="40" t="str">
        <f>IF(SUM(AI24:AL24)-AM24&gt;0,SUM(AI24:AL24)-AM24,"")</f>
        <v/>
      </c>
      <c r="AY24" s="40">
        <f>IF(SUM(AU24,AX24)&gt;0,SUM(AU24,AX24),"")</f>
        <v>45.129999999999995</v>
      </c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8"/>
      <c r="BP24" s="39" t="str">
        <f>IF(BB24&gt;0,BB24,"")</f>
        <v/>
      </c>
      <c r="BQ24" s="39" t="str">
        <f>IF(BC24&gt;0,BC24,"")</f>
        <v/>
      </c>
      <c r="BR24" s="11" t="str">
        <f>IF(SUM(AZ24:BC24)-BD24&gt;0,SUM(AZ24:BC24)-BD24,"")</f>
        <v/>
      </c>
      <c r="BS24" s="11" t="str">
        <f>IF(BG24&gt;0,BG24,"")</f>
        <v/>
      </c>
      <c r="BT24" s="11" t="str">
        <f>IF(BH24&gt;0,BH24,"")</f>
        <v/>
      </c>
      <c r="BU24" s="11" t="str">
        <f>IF(SUM(BE24:BH24)-BI24&gt;0,SUM(BE24:BH24)-BI24,"")</f>
        <v/>
      </c>
      <c r="BV24" s="11" t="str">
        <f>IF(BR24="","",MAX(BR24,BU24))</f>
        <v/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 t="str">
        <f>IF(SUM(BV24,BY24)&gt;0,SUM(BV24,BY24),"")</f>
        <v/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>IF(CC24&gt;0,CC24,"")</f>
        <v/>
      </c>
      <c r="CR24" s="38" t="str">
        <f>IF(CD24&gt;0,CD24,"")</f>
        <v/>
      </c>
      <c r="CS24" s="40" t="str">
        <f>IF(SUM(CA24:CD24)-CE24&gt;0,SUM(CA24:CD24)-CE24,"")</f>
        <v/>
      </c>
      <c r="CT24" s="40" t="str">
        <f>IF(CH24&gt;0,CH24,"")</f>
        <v/>
      </c>
      <c r="CU24" s="40" t="str">
        <f>IF(CI24&gt;0,CI24,"")</f>
        <v/>
      </c>
      <c r="CV24" s="40" t="str">
        <f>IF(SUM(CF24:CI24)-CJ24&gt;0,SUM(CF24:CI24)-CJ24,"")</f>
        <v/>
      </c>
      <c r="CW24" s="40" t="str">
        <f>IF(CS24="","",MAX(CS24,CV24))</f>
        <v/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 t="str">
        <f>IF(SUM(CW24,CZ24)&gt;0,SUM(CW24,CZ24),"")</f>
        <v/>
      </c>
      <c r="DB24" s="50" t="str">
        <f>IF(MAX(DZ24,EC24,FH24,FK24,GP24,GS24,HX24,IA24,JF24,JI24,KN24,KQ24,LV24,LY24,ND24,NG24,OL24,OO24,PT24,PW24,RB24,RE24,SJ24,SM24)-MIN(IF(N24="",0,N24),IF(P24="",0,P24))&gt;0.001,MAX(DZ24,EC24,FH24,FK24,GP24,GS24,HX24,IA24,JF24,JI24,KN24,KQ24,LV24,LY24,ND24,NG24,OL24,OO24,PT24,PW24,RB24,RE24,SJ24,SM24)-MIN(IF(N24="",0,N24),IF(P24="",0,P24)),"")</f>
        <v/>
      </c>
      <c r="DC24" s="50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2">
        <f>IF($CP24="P",CA24,(CA24+AZ24)/2)</f>
        <v>0</v>
      </c>
      <c r="SW24" s="22">
        <f>IF($CP24="P",CB24,(CB24+BA24)/2)</f>
        <v>0</v>
      </c>
      <c r="SX24" s="22">
        <f>IF($CP24="P",CC24,(CC24+BB24)/2)</f>
        <v>0</v>
      </c>
      <c r="SY24" s="22">
        <f>IF($CP24="P",CD24,(CD24+BC24)/2)</f>
        <v>0</v>
      </c>
      <c r="SZ24" s="22">
        <f>IF($CP24="P",CE24,(CE24+BD24)/2)</f>
        <v>0</v>
      </c>
      <c r="TA24" s="22">
        <f>IF($CP24="P",CF24,(CF24+BE24)/2)</f>
        <v>0</v>
      </c>
      <c r="TB24" s="22">
        <f>IF($CP24="P",CG24,(CG24+BF24)/2)</f>
        <v>0</v>
      </c>
      <c r="TC24" s="22">
        <f>IF($CP24="P",CH24,(CH24+BG24)/2)</f>
        <v>0</v>
      </c>
      <c r="TD24" s="22">
        <f>IF($CP24="P",CI24,(CI24+BH24)/2)</f>
        <v>0</v>
      </c>
      <c r="TE24" s="22">
        <f>IF($CP24="P",CJ24,(CJ24+BI24)/2)</f>
        <v>0</v>
      </c>
      <c r="TF24" s="22">
        <f>IF($CP24="P",CK24,(CK24+BJ24)/2)</f>
        <v>0</v>
      </c>
      <c r="TG24" s="22">
        <f>IF($CP24="P",CL24,(CL24+BK24)/2)</f>
        <v>0</v>
      </c>
      <c r="TH24" s="22">
        <f>IF($CP24="P",CM24,(CM24+BL24)/2)</f>
        <v>0</v>
      </c>
      <c r="TI24" s="22">
        <f>IF($CP24="P",CN24,(CN24+BM24)/2)</f>
        <v>0</v>
      </c>
      <c r="TJ24" s="22">
        <f>IF($CP24="P",CO24,(CO24+BN24)/2)</f>
        <v>0</v>
      </c>
      <c r="TK24" s="27" t="s">
        <v>46</v>
      </c>
      <c r="TL24" s="40" t="str">
        <f>IF(SX24&gt;0,SX24,"")</f>
        <v/>
      </c>
      <c r="TM24" s="40" t="str">
        <f>IF(SY24&gt;0,SY24,"")</f>
        <v/>
      </c>
      <c r="TN24" s="40" t="str">
        <f>IF(SUM(SV24:SY24)-SZ24&gt;0,SUM(SV24:SY24)-SZ24,"")</f>
        <v/>
      </c>
      <c r="TO24" s="40" t="str">
        <f>IF(TC24&gt;0,TC24,"")</f>
        <v/>
      </c>
      <c r="TP24" s="40" t="str">
        <f>IF(TD24&gt;0,TD24,"")</f>
        <v/>
      </c>
      <c r="TQ24" s="40" t="str">
        <f>IF(SUM(TA24:TD24)-TE24&gt;0,SUM(TA24:TD24)-TE24,"")</f>
        <v/>
      </c>
      <c r="TR24" s="40" t="str">
        <f>IF(MAX(TN24,TQ24)&gt;0,MAX(TN24,TQ24),"")</f>
        <v/>
      </c>
      <c r="TS24" s="40" t="str">
        <f>IF(TH24&gt;0,TH24,"")</f>
        <v/>
      </c>
      <c r="TT24" s="40" t="str">
        <f>IF(TI24&gt;0,TI24,"")</f>
        <v/>
      </c>
      <c r="TU24" s="40" t="str">
        <f>IF(SUM(TF24:TI24)-TJ24&gt;0,SUM(TF24:TI24)-TJ24,"")</f>
        <v/>
      </c>
      <c r="TV24" s="40" t="str">
        <f>IF(SUM(TR24,TU24)&gt;0,SUM(TR24,TU24),"")</f>
        <v/>
      </c>
    </row>
    <row r="25" spans="1:542" x14ac:dyDescent="0.2">
      <c r="A25" s="4" t="str" cm="1">
        <f t="array" ref="A25">IF(AND(J25&lt;&gt;"",J25&lt;&gt;"No DD"),SUMPRODUCT((J$4:J$26&lt;&gt;"")*(J$4:J$26&lt;&gt;"No DD")*(F$4:F$26&gt;F25))+1,IF(J25="No DD",SUMPRODUCT((J$4:J$26="No DD")*(F$4:F$26&gt;F25))+1+SUMPRODUCT((J$4:J$26&lt;&gt;"")*(J$4:J$26&lt;&gt;"No DD")),""))</f>
        <v/>
      </c>
      <c r="B25" s="4" t="str" cm="1">
        <f t="array" ref="B25">IF(AND(J25&lt;&gt;"",J25&lt;&gt;"No DD",G25=""),SUMPRODUCT((J$4:J$26&lt;&gt;"")*(J$4:J$26&lt;&gt;"No DD")*(G$4:G$26="")*(F$4:F$26&gt;F25))+1,IF(J25="No DD",SUMPRODUCT((J$4:J$26="No DD")*(F$4:F$26&gt;F25)*(G$4:G$26=""))+1+SUMPRODUCT((J$4:J$26&lt;&gt;"")*(G$4:G$26="")*(J$4:J$26&lt;&gt;"No DD")),""))</f>
        <v/>
      </c>
      <c r="C25" s="5" t="s">
        <v>133</v>
      </c>
      <c r="D25" s="4" t="s">
        <v>5</v>
      </c>
      <c r="E25" s="4">
        <v>2007</v>
      </c>
      <c r="F25" s="9">
        <f>SUM(L25:V25)+SUM(L25:T25)*0.0000001+SUM(L25)*0.0000000000001</f>
        <v>71.370007137000528</v>
      </c>
      <c r="G25" s="64"/>
      <c r="H25" s="3" t="str">
        <f>IF(OR(AND(AO25&gt;=AY$28,AO25&lt;&gt;"",AQ25&gt;=AY$32,AQ25&lt;&gt;"",AN25=""),AND(AR25&gt;=AY$28,AR25&lt;&gt;"",AT25&gt;=AY$32,AT25&lt;&gt;"",AN25=""),AND(AV25&gt;=AY$28,AV25&lt;&gt;"",AX25&gt;=AY$32,AX25&lt;&gt;"",AN25=""),AND(BP25&gt;=BZ$28,BP25&lt;&gt;"",BR25&gt;=BZ$32,BR25&lt;&gt;"",BO25=""),AND(BS25&gt;=BZ$28,BS25&lt;&gt;"",BU25&gt;=BZ$32,BU25&lt;&gt;"",BO25=""),AND(BW25&gt;=BZ$28,BW25&lt;&gt;"",BY25&gt;=BZ$32,BY25&lt;&gt;"",BO25=""),AND(CQ25&gt;=DA$28,CQ25&lt;&gt;"",CS25&gt;=DA$32,CS25&lt;&gt;"",CP25=""),AND(CT25&gt;=DA$28,CT25&lt;&gt;"",CV25&gt;=DA$32,CV25&lt;&gt;"",CP25=""),AND(CX25&gt;=DA$28,CX25&lt;&gt;"",CZ25&gt;=DA$32,CZ25&lt;&gt;"",CP25=""),AND(DX25&gt;=EK$28,DX25&lt;&gt;"",DZ25&gt;=EK$32,DZ25&lt;&gt;""),AND(EA25&gt;=EK$28,EA25&lt;&gt;"",EC25&gt;=EK$32,EC25&lt;&gt;""),AND(EE25&gt;=EK$28,EE25&lt;&gt;"",EG25&gt;=EK$32,EG25&lt;&gt;""),AND(EH25&gt;=EK$28,EH25&lt;&gt;"",EJ25&gt;=EK$32,EJ25&lt;&gt;""),AND(FF25&gt;=FS$28,FF25&lt;&gt;"",FH25&gt;=FS$32,FH25&lt;&gt;""),AND(FI25&gt;=FS$28,FI25&lt;&gt;"",FK25&gt;=FS$32,FK25&lt;&gt;""),AND(FM25&gt;=FS$28,FM25&lt;&gt;"",FO25&gt;=FS$32,FO25&lt;&gt;""),AND(FP25&gt;=FS$28,FP25&lt;&gt;"",FR25&gt;=FS$32,FR25&lt;&gt;""),AND(GN25&gt;=HA$28,GN25&lt;&gt;"",GP25&gt;=HA$32,GP25&lt;&gt;""),AND(GQ25&gt;=HA$28,GQ25&lt;&gt;"",GS25&gt;=HA$32,GS25&lt;&gt;""),AND(GU25&gt;=HA$28,GU25&lt;&gt;"",GW25&gt;=HA$32,GW25&lt;&gt;""),AND(GX25&gt;=HA$28,GX25&lt;&gt;"",GZ25&gt;=HA$32,GZ25&lt;&gt;""),AND(HV25&gt;=II$28,HV25&lt;&gt;"",HX25&gt;=II$32,HX25&lt;&gt;""),AND(HY25&gt;=II$28,HY25&lt;&gt;"",IA25&gt;=II$32,IA25&lt;&gt;""),AND(IC25&gt;=II$28,IC25&lt;&gt;"",IE25&gt;=II$32,IE25&lt;&gt;""),AND(IF25&gt;=II$28,IF25&lt;&gt;"",IH25&gt;=II$32,IH25&lt;&gt;""),AND(JD25&gt;=JQ$28,JD25&lt;&gt;"",JF25&gt;=JQ$32,JF25&lt;&gt;""),AND(JG25&gt;=JQ$28,JG25&lt;&gt;"",JI25&gt;=JQ$32,JI25&lt;&gt;""),AND(JK25&gt;=JQ$28,JK25&lt;&gt;"",JM25&gt;=JQ$32,JM25&lt;&gt;""),AND(JN25&gt;=JQ$28,JN25&lt;&gt;"",JP25&gt;=JQ$32,JP25&lt;&gt;""),AND(KL25&gt;=KY$28,KL25&lt;&gt;"",KN25&gt;=KY$32,KN25&lt;&gt;""),AND(KO25&gt;=KY$28,KO25&lt;&gt;"",KQ25&gt;=KY$32,KQ25&lt;&gt;""),AND(KS25&gt;=KY$28,KS25&lt;&gt;"",KU25&gt;=KY$32,KU25&lt;&gt;""),AND(KV25&gt;=KY$28,KV25&lt;&gt;"",KX25&gt;=KY$32,KX25&lt;&gt;""),AND(LT25&gt;=MG$28,LT25&lt;&gt;"",LV25&gt;=MG$32,LV25&lt;&gt;""),AND(LW25&gt;=MG$28,LW25&lt;&gt;"",LY25&gt;=MG$32,LY25&lt;&gt;""),AND(MA25&gt;=MG$28,MA25&lt;&gt;"",MC25&gt;=MG$32,MC25&lt;&gt;""),AND(MD25&gt;=MG$28,MD25&lt;&gt;"",MF25&gt;=MG$32,MF25&lt;&gt;""),AND(NB25&gt;=NO$28,NB25&lt;&gt;"",ND25&gt;=NO$32,ND25&lt;&gt;""),AND(NE25&gt;=NO$28,NE25&lt;&gt;"",NG25&gt;=NO$32,NG25&lt;&gt;""),AND(NI25&gt;=NO$28,NI25&lt;&gt;"",NK25&gt;=NO$32,NK25&lt;&gt;""),AND(NL25&gt;=NO$28,NL25&lt;&gt;"",NN25&gt;=NO$32,NN25&lt;&gt;""),AND(OJ25&gt;=OW$28,OJ25&lt;&gt;"",OL25&gt;=OW$32,OL25&lt;&gt;""),AND(OM25&gt;=OW$28,OM25&lt;&gt;"",OO25&gt;=OW$32,OO25&lt;&gt;""),AND(OQ25&gt;=OW$28,OQ25&lt;&gt;"",OS25&gt;=OW$32,OS25&lt;&gt;""),AND(OT25&gt;=OW$28,OT25&lt;&gt;"",OV25&gt;=OW$32,OV25&lt;&gt;""),AND(PR25&gt;=QE$28,PR25&lt;&gt;"",PT25&gt;=QE$32,PT25&lt;&gt;""),AND(PU25&gt;=QE$28,PU25&lt;&gt;"",PW25&gt;=QE$32,PW25&lt;&gt;""),AND(PY25&gt;=QE$28,PY25&lt;&gt;"",QA25&gt;=QE$32,QA25&lt;&gt;""),AND(QB25&gt;=QE$28,QB25&lt;&gt;"",QD25&gt;=QE$32,QD25&lt;&gt;""),AND(QZ25&gt;=RM$28,QZ25&lt;&gt;"",RB25&gt;=RM$32,RB25&lt;&gt;""),AND(RC25&gt;=RM$28,RC25&lt;&gt;"",RE25&gt;=RM$32,RE25&lt;&gt;""),AND(RG25&gt;=RM$28,RG25&lt;&gt;"",RI25&gt;=RM$32,RI25&lt;&gt;""),AND(RJ25&gt;=RM$28,RJ25&lt;&gt;"",RL25&gt;=RM$32,RL25&lt;&gt;""),AND(SH25&gt;=SU$28,SH25&lt;&gt;"",SJ25&gt;=SU$32,SJ25&lt;&gt;""),AND(SK25&gt;=SU$28,SK25&lt;&gt;"",SM25&gt;=SU$32,SM25&lt;&gt;""),AND(SO25&gt;=SU$28,SO25&lt;&gt;"",SQ25&gt;=SU$32,SQ25&lt;&gt;""),AND(SR25&gt;=SU$28,SR25&lt;&gt;"",ST25&gt;=SU$32,ST25&lt;&gt;"")),"P","")</f>
        <v/>
      </c>
      <c r="I25" s="3" t="str">
        <f>IF(OR(AND(AQ25&gt;=AY$32,AQ25&lt;&gt;"",AN25=""),AND(AT25&gt;=AY$32,AT25&lt;&gt;"",AN25=""),AND(AX25&gt;=AY$32,AX25&lt;&gt;"",AN25=""),AND(BR25&gt;=BZ$32,BR25&lt;&gt;"",BO25=""),AND(BU25&gt;=BZ$32,BU25&lt;&gt;"",BO25=""),AND(BY25&gt;=BZ$32,BY25&lt;&gt;"",BO25=""),AND(CS25&gt;=DA$32,CS25&lt;&gt;"",CP25=""),AND(CV25&gt;=DA$32,CV25&lt;&gt;"",CP25=""),AND(CZ25&gt;=DA$32,CZ25&lt;&gt;"",CP25=""),AND(DZ25&gt;=EK$32,DZ25&lt;&gt;""),AND(EC25&gt;=EK$32,EC25&lt;&gt;""),AND(EG25&gt;=EK$32,EG25&lt;&gt;""),AND(EJ25&gt;=EK$32,EJ25&lt;&gt;""),AND(FH25&gt;=FS$32,FH25&lt;&gt;""),AND(FK25&gt;=FS$32,FK25&lt;&gt;""),AND(FO25&gt;=FS$32,FO25&lt;&gt;""),AND(FR25&gt;=FS$32,FR25&lt;&gt;""),AND(GP25&gt;=HA$32,GP25&lt;&gt;""),AND(GS25&gt;=HA$32,GS25&lt;&gt;""),AND(GW25&gt;=HA$32,GW25&lt;&gt;""),AND(GZ25&gt;=HA$32,GZ25&lt;&gt;""),AND(HX25&gt;=II$32,HX25&lt;&gt;""),AND(IA25&gt;=II$32,IA25&lt;&gt;""),AND(IE25&gt;=II$32,IE25&lt;&gt;""),AND(IH25&gt;=II$32,IH25&lt;&gt;""),AND(JF25&gt;=JQ$32,JF25&lt;&gt;""),AND(JI25&gt;=JQ$32,JI25&lt;&gt;""),AND(JM25&gt;=JQ$32,JM25&lt;&gt;""),AND(JP25&gt;=JQ$32,JP25&lt;&gt;""),AND(KN25&gt;=KY$32,KN25&lt;&gt;""),AND(KQ25&gt;=KY$32,KQ25&lt;&gt;""),AND(KU25&gt;=KY$32,KU25&lt;&gt;""),AND(KX25&gt;=KY$32,KX25&lt;&gt;""),AND(LV25&gt;=MG$32,LV25&lt;&gt;""),AND(LY25&gt;=MG$32,LY25&lt;&gt;""),AND(MC25&gt;=MG$32,MC25&lt;&gt;""),AND(MF25&gt;=MG$32,MF25&lt;&gt;""),AND(ND25&gt;=NO$32,ND25&lt;&gt;""),AND(NG25&gt;=NO$32,NG25&lt;&gt;""),AND(NK25&gt;=NO$32,NK25&lt;&gt;""),AND(NN25&gt;=NO$32,NN25&lt;&gt;""),AND(OL25&gt;=OW$32,OL25&lt;&gt;""),AND(OO25&gt;=OW$32,OO25&lt;&gt;""),AND(OS25&gt;=OW$32,OS25&lt;&gt;""),AND(OV25&gt;=OW$32,OV25&lt;&gt;""),AND(PT25&gt;=QE$32,PT25&lt;&gt;""),AND(PW25&gt;=QE$32,PW25&lt;&gt;""),AND(QA25&gt;=QE$32,QA25&lt;&gt;""),AND(QD25&gt;=QE$32,QD25&lt;&gt;""),AND(RB25&gt;=RM$32,RB25&lt;&gt;""),AND(RE25&gt;=RM$32,RE25&lt;&gt;""),AND(RI25&gt;=RM$32,RI25&lt;&gt;""),AND(RL25&gt;=RM$32,RL25&lt;&gt;""),AND(SJ25&gt;=SU$32,SJ25&lt;&gt;""),AND(SM25&gt;=SU$32,SM25&lt;&gt;""),AND(SQ25&gt;=SU$32,SQ25&lt;&gt;""),AND(ST25&gt;=SU$32,ST25&lt;&gt;"")),"P","")</f>
        <v/>
      </c>
      <c r="J25" s="36" t="str">
        <f>IF(AND(I25="P",H25=""),"No DD",IF(OR(AND(AO25&gt;=AY$31,AO25&lt;&gt;"",AQ25&gt;=AY$35,AQ25&lt;&gt;"",AN25=""),AND(AR25&gt;=AY$31,AR25&lt;&gt;"",AT25&gt;=AY$35,AT25&lt;&gt;"",AN25=""),AND(AV25&gt;=AY$31,AV25&lt;&gt;"",AX25&gt;=AY$35,AX25&lt;&gt;"",AN25=""),AND(BP25&gt;=BZ$31,BP25&lt;&gt;"",BR25&gt;=BZ$35,BR25&lt;&gt;"",BO25=""),AND(BS25&gt;=BZ$31,BS25&lt;&gt;"",BU25&gt;=BZ$35,BU25&lt;&gt;"",BO25=""),AND(BW25&gt;=BZ$31,BW25&lt;&gt;"",BY25&gt;=BZ$35,BY25&lt;&gt;"",BO25=""),AND(CQ25&gt;=DA$31,CQ25&lt;&gt;"",CS25&gt;=DA$35,CS25&lt;&gt;"",CP25=""),AND(CT25&gt;=DA$31,CT25&lt;&gt;"",CV25&gt;=DA$35,CV25&lt;&gt;"",CP25=""),AND(CX25&gt;=DA$31,CX25&lt;&gt;"",CZ25&gt;=DA$35,CZ25&lt;&gt;"",CP25=""),AND(DX25&gt;=EK$31,DX25&lt;&gt;"",DZ25&gt;=EK$35,DZ25&lt;&gt;""),AND(EA25&gt;=EK$31,EA25&lt;&gt;"",EC25&gt;=EK$35,EC25&lt;&gt;""),AND(EE25&gt;=EK$31,EE25&lt;&gt;"",EG25&gt;=EK$35,EG25&lt;&gt;""),AND(EH25&gt;=EK$31,EH25&lt;&gt;"",EJ25&gt;=EK$35,EJ25&lt;&gt;""),AND(FF25&gt;=FS$31,FF25&lt;&gt;"",FH25&gt;=FS$35,FH25&lt;&gt;""),AND(FI25&gt;=FS$31,FI25&lt;&gt;"",FK25&gt;=FS$35,FK25&lt;&gt;""),AND(FM25&gt;=FS$31,FM25&lt;&gt;"",FO25&gt;=FS$35,FO25&lt;&gt;""),AND(FP25&gt;=FS$31,FP25&lt;&gt;"",FR25&gt;=FS$35,FR25&lt;&gt;""),AND(GN25&gt;=HA$31,GN25&lt;&gt;"",GP25&gt;=HA$35,GP25&lt;&gt;""),AND(GQ25&gt;=HA$31,GQ25&lt;&gt;"",GS25&gt;=HA$35,GS25&lt;&gt;""),AND(GU25&gt;=HA$31,GU25&lt;&gt;"",GW25&gt;=HA$35,GW25&lt;&gt;""),AND(GX25&gt;=HA$31,GX25&lt;&gt;"",GZ25&gt;=HA$35,GZ25&lt;&gt;""),AND(HV25&gt;=II$31,HV25&lt;&gt;"",HX25&gt;=II$35,HX25&lt;&gt;""),AND(HY25&gt;=II$31,HY25&lt;&gt;"",IA25&gt;=II$35,IA25&lt;&gt;""),AND(IC25&gt;=II$31,IC25&lt;&gt;"",IE25&gt;=II$35,IE25&lt;&gt;""),AND(IF25&gt;=II$31,IF25&lt;&gt;"",IH25&gt;=II$35,IH25&lt;&gt;""),AND(JD25&gt;=JQ$31,JD25&lt;&gt;"",JF25&gt;=JQ$35,JF25&lt;&gt;""),AND(JG25&gt;=JQ$31,JG25&lt;&gt;"",JI25&gt;=JQ$35,JI25&lt;&gt;""),AND(JK25&gt;=JQ$31,JK25&lt;&gt;"",JM25&gt;=JQ$35,JM25&lt;&gt;""),AND(JN25&gt;=JQ$31,JN25&lt;&gt;"",JP25&gt;=JQ$35,JP25&lt;&gt;""),AND(KL25&gt;=KY$31,KL25&lt;&gt;"",KN25&gt;=KY$35,KN25&lt;&gt;""),AND(KO25&gt;=KY$31,KO25&lt;&gt;"",KQ25&gt;=KY$35,KQ25&lt;&gt;""),AND(KS25&gt;=KY$31,KS25&lt;&gt;"",KU25&gt;=KY$35,KU25&lt;&gt;""),AND(KV25&gt;=KY$31,KV25&lt;&gt;"",KX25&gt;=KY$35,KX25&lt;&gt;""),AND(LT25&gt;=MG$31,LT25&lt;&gt;"",LV25&gt;=MG$35,LV25&lt;&gt;""),AND(LW25&gt;=MG$31,LW25&lt;&gt;"",LY25&gt;=MG$35,LY25&lt;&gt;""),AND(MA25&gt;=MG$31,MA25&lt;&gt;"",MC25&gt;=MG$35,MC25&lt;&gt;""),AND(MD25&gt;=MG$31,MD25&lt;&gt;"",MF25&gt;=MG$35,MF25&lt;&gt;""),AND(NB25&gt;=NO$31,NB25&lt;&gt;"",ND25&gt;=NO$35,ND25&lt;&gt;""),AND(NE25&gt;=NO$31,NE25&lt;&gt;"",NG25&gt;=NO$35,NG25&lt;&gt;""),AND(NI25&gt;=NO$31,NI25&lt;&gt;"",NK25&gt;=NO$35,NK25&lt;&gt;""),AND(NL25&gt;=NO$31,NL25&lt;&gt;"",NN25&gt;=NO$35,NN25&lt;&gt;""),AND(OJ25&gt;=OW$31,OJ25&lt;&gt;"",OL25&gt;=OW$35,OL25&lt;&gt;""),AND(OM25&gt;=OW$31,OM25&lt;&gt;"",OO25&gt;=OW$35,OO25&lt;&gt;""),AND(OQ25&gt;=OW$31,OQ25&lt;&gt;"",OS25&gt;=OW$35,OS25&lt;&gt;""),AND(OT25&gt;=OW$31,OT25&lt;&gt;"",OV25&gt;=OW$35,OV25&lt;&gt;""),AND(PR25&gt;=QE$31,PR25&lt;&gt;"",PT25&gt;=QE$35,PT25&lt;&gt;""),AND(PU25&gt;=QE$31,PU25&lt;&gt;"",PW25&gt;=QE$35,PW25&lt;&gt;""),AND(PY25&gt;=QE$31,PY25&lt;&gt;"",QA25&gt;=QE$35,QA25&lt;&gt;""),AND(QB25&gt;=QE$31,QB25&lt;&gt;"",QD25&gt;=QE$35,QD25&lt;&gt;""),AND(QZ25&gt;=RM$31,QZ25&lt;&gt;"",RB25&gt;=RM$35,RB25&lt;&gt;""),AND(RC25&gt;=RM$31,RC25&lt;&gt;"",RE25&gt;=RM$35,RE25&lt;&gt;""),AND(RG25&gt;=RM$31,RG25&lt;&gt;"",RI25&gt;=RM$35,RI25&lt;&gt;""),AND(RJ25&gt;=RM$31,RJ25&lt;&gt;"",RL25&gt;=RM$35,RL25&lt;&gt;""),AND(SH25&gt;=SU$31,SH25&lt;&gt;"",SJ25&gt;=SU$35,SJ25&lt;&gt;""),AND(SK25&gt;=SU$31,SK25&lt;&gt;"",SM25&gt;=SU$35,SM25&lt;&gt;""),AND(SO25&gt;=SU$31,SO25&lt;&gt;"",SQ25&gt;=SU$35,SQ25&lt;&gt;""),AND(SR25&gt;=SU$31,SR25&lt;&gt;"",ST25&gt;=SU$35,ST25&lt;&gt;"")),"Merit",IF(OR(AND(AO25&gt;=AY$30,AO25&lt;&gt;"",AQ25&gt;=AY$34,AQ25&lt;&gt;"",AN25=""),AND(AR25&gt;=AY$30,AR25&lt;&gt;"",AT25&gt;=AY$34,AT25&lt;&gt;"",AN25=""),AND(AV25&gt;=AY$30,AV25&lt;&gt;"",AX25&gt;=AY$34,AX25&lt;&gt;"",AN25=""),AND(BP25&gt;=BZ$30,BP25&lt;&gt;"",BR25&gt;=BZ$34,BR25&lt;&gt;"",BO25=""),AND(BS25&gt;=BZ$30,BS25&lt;&gt;"",BU25&gt;=BZ$34,BU25&lt;&gt;"",BO25=""),AND(BW25&gt;=BZ$30,BW25&lt;&gt;"",BY25&gt;=BZ$34,BY25&lt;&gt;"",BO25=""),AND(CQ25&gt;=DA$30,CQ25&lt;&gt;"",CS25&gt;=DA$34,CS25&lt;&gt;"",CP25=""),AND(CT25&gt;=DA$30,CT25&lt;&gt;"",CV25&gt;=DA$34,CV25&lt;&gt;"",CP25=""),AND(CX25&gt;=DA$30,CX25&lt;&gt;"",CZ25&gt;=DA$34,CZ25&lt;&gt;"",CP25=""),AND(DX25&gt;=EK$30,DX25&lt;&gt;"",DZ25&gt;=EK$34,DZ25&lt;&gt;""),AND(EA25&gt;=EK$30,EA25&lt;&gt;"",EC25&gt;=EK$34,EC25&lt;&gt;""),AND(EE25&gt;=EK$30,EE25&lt;&gt;"",EG25&gt;=EK$34,EG25&lt;&gt;""),AND(EH25&gt;=EK$30,EH25&lt;&gt;"",EJ25&gt;=EK$34,EJ25&lt;&gt;""),AND(FF25&gt;=FS$30,FF25&lt;&gt;"",FH25&gt;=FS$34,FH25&lt;&gt;""),AND(FI25&gt;=FS$30,FI25&lt;&gt;"",FK25&gt;=FS$34,FK25&lt;&gt;""),AND(FM25&gt;=FS$30,FM25&lt;&gt;"",FO25&gt;=FS$34,FO25&lt;&gt;""),AND(FP25&gt;=FS$30,FP25&lt;&gt;"",FR25&gt;=FS$34,FR25&lt;&gt;""),AND(GN25&gt;=HA$30,GN25&lt;&gt;"",GP25&gt;=HA$34,GP25&lt;&gt;""),AND(GQ25&gt;=HA$30,GQ25&lt;&gt;"",GS25&gt;=HA$34,GS25&lt;&gt;""),AND(GU25&gt;=HA$30,GU25&lt;&gt;"",GW25&gt;=HA$34,GW25&lt;&gt;""),AND(GX25&gt;=HA$30,GX25&lt;&gt;"",GZ25&gt;=HA$34,GZ25&lt;&gt;""),AND(HV25&gt;=II$30,HV25&lt;&gt;"",HX25&gt;=II$34,HX25&lt;&gt;""),AND(HY25&gt;=II$30,HY25&lt;&gt;"",IA25&gt;=II$34,IA25&lt;&gt;""),AND(IC25&gt;=II$30,IC25&lt;&gt;"",IE25&gt;=II$34,IE25&lt;&gt;""),AND(IF25&gt;=II$30,IF25&lt;&gt;"",IH25&gt;=II$34,IH25&lt;&gt;""),AND(JD25&gt;=JQ$30,JD25&lt;&gt;"",JF25&gt;=JQ$34,JF25&lt;&gt;""),AND(JG25&gt;=JQ$30,JG25&lt;&gt;"",JI25&gt;=JQ$34,JI25&lt;&gt;""),AND(JK25&gt;=JQ$30,JK25&lt;&gt;"",JM25&gt;=JQ$34,JM25&lt;&gt;""),AND(JN25&gt;=JQ$30,JN25&lt;&gt;"",JP25&gt;=JQ$34,JP25&lt;&gt;""),AND(KL25&gt;=KY$30,KL25&lt;&gt;"",KN25&gt;=KY$34,KN25&lt;&gt;""),AND(KO25&gt;=KY$30,KO25&lt;&gt;"",KQ25&gt;=KY$34,KQ25&lt;&gt;""),AND(KS25&gt;=KY$30,KS25&lt;&gt;"",KU25&gt;=KY$34,KU25&lt;&gt;""),AND(KV25&gt;=KY$30,KV25&lt;&gt;"",KX25&gt;=KY$34,KX25&lt;&gt;""),AND(LT25&gt;=MG$30,LT25&lt;&gt;"",LV25&gt;=MG$34,LV25&lt;&gt;""),AND(LW25&gt;=MG$30,LW25&lt;&gt;"",LY25&gt;=MG$34,LY25&lt;&gt;""),AND(MA25&gt;=MG$30,MA25&lt;&gt;"",MC25&gt;=MG$34,MC25&lt;&gt;""),AND(MD25&gt;=MG$30,MD25&lt;&gt;"",MF25&gt;=MG$34,MF25&lt;&gt;""),AND(NB25&gt;=NO$30,NB25&lt;&gt;"",ND25&gt;=NO$34,ND25&lt;&gt;""),AND(NE25&gt;=NO$30,NE25&lt;&gt;"",NG25&gt;=NO$34,NG25&lt;&gt;""),AND(NI25&gt;=NO$30,NI25&lt;&gt;"",NK25&gt;=NO$34,NK25&lt;&gt;""),AND(NL25&gt;=NO$30,NL25&lt;&gt;"",NN25&gt;=NO$34,NN25&lt;&gt;""),AND(OJ25&gt;=OW$30,OJ25&lt;&gt;"",OL25&gt;=OW$34,OL25&lt;&gt;""),AND(OM25&gt;=OW$30,OM25&lt;&gt;"",OO25&gt;=OW$34,OO25&lt;&gt;""),AND(OQ25&gt;=OW$30,OQ25&lt;&gt;"",OS25&gt;=OW$34,OS25&lt;&gt;""),AND(OT25&gt;=OW$30,OT25&lt;&gt;"",OV25&gt;=OW$34,OV25&lt;&gt;""),AND(PR25&gt;=QE$30,PR25&lt;&gt;"",PT25&gt;=QE$34,PT25&lt;&gt;""),AND(PU25&gt;=QE$30,PU25&lt;&gt;"",PW25&gt;=QE$34,PW25&lt;&gt;""),AND(PY25&gt;=QE$30,PY25&lt;&gt;"",QA25&gt;=QE$34,QA25&lt;&gt;""),AND(QB25&gt;=QE$30,QB25&lt;&gt;"",QD25&gt;=QE$34,QD25&lt;&gt;""),AND(QZ25&gt;=RM$30,QZ25&lt;&gt;"",RB25&gt;=RM$34,RB25&lt;&gt;""),AND(RC25&gt;=RM$30,RC25&lt;&gt;"",RE25&gt;=RM$34,RE25&lt;&gt;""),AND(RG25&gt;=RM$30,RG25&lt;&gt;"",RI25&gt;=RM$34,RI25&lt;&gt;""),AND(RJ25&gt;=RM$30,RJ25&lt;&gt;"",RL25&gt;=RM$34,RL25&lt;&gt;""),AND(SH25&gt;=SU$30,SH25&lt;&gt;"",SJ25&gt;=SU$34,SJ25&lt;&gt;""),AND(SK25&gt;=SU$30,SK25&lt;&gt;"",SM25&gt;=SU$34,SM25&lt;&gt;""),AND(SO25&gt;=SU$30,SO25&lt;&gt;"",SQ25&gt;=SU$34,SQ25&lt;&gt;""),AND(SR25&gt;=SU$30,SR25&lt;&gt;"",ST25&gt;=SU$34,ST25&lt;&gt;"")),"Excellence",IF(K25="P","Worlds Team",IF(H25="P","National Team","")))))</f>
        <v/>
      </c>
      <c r="K25" s="3" t="str">
        <f>IF(OR(AND(AO25&gt;=AY$29,AO25&lt;&gt;"",AQ25&gt;=AY$33,AQ25&lt;&gt;"",AN25=""),AND(AR25&gt;=AY$29,AR25&lt;&gt;"",AT25&gt;=AY$33,AT25&lt;&gt;"",AN25=""),AND(AV25&gt;=AY$29,AV25&lt;&gt;"",AX25&gt;=AY$33,AX25&lt;&gt;"",AN25=""),AND(BP25&gt;=BZ$29,BP25&lt;&gt;"",BR25&gt;=BZ$33,BR25&lt;&gt;"",BO25=""),AND(BS25&gt;=BZ$29,BS25&lt;&gt;"",BU25&gt;=BZ$33,BU25&lt;&gt;"",BO25=""),AND(BW25&gt;=BZ$29,BW25&lt;&gt;"",BY25&gt;=BZ$33,BY25&lt;&gt;"",BO25=""),AND(CQ25&gt;=DA$29,CQ25&lt;&gt;"",CS25&gt;=DA$33,CS25&lt;&gt;"",CP25=""),AND(CT25&gt;=DA$29,CT25&lt;&gt;"",CV25&gt;=DA$33,CV25&lt;&gt;"",CP25=""),AND(CX25&gt;=DA$29,CX25&lt;&gt;"",CZ25&gt;=DA$33,CZ25&lt;&gt;"",CP25=""),AND(DX25&gt;=EK$29,DX25&lt;&gt;"",DZ25&gt;=EK$33,DZ25&lt;&gt;""),AND(EA25&gt;=EK$29,EA25&lt;&gt;"",EC25&gt;=EK$33,EC25&lt;&gt;""),AND(EE25&gt;=EK$29,EE25&lt;&gt;"",EG25&gt;=EK$33,EG25&lt;&gt;""),AND(EH25&gt;=EK$29,EH25&lt;&gt;"",EJ25&gt;=EK$33,EJ25&lt;&gt;""),AND(FF25&gt;=FS$29,FF25&lt;&gt;"",FH25&gt;=FS$33,FH25&lt;&gt;""),AND(FI25&gt;=FS$29,FI25&lt;&gt;"",FK25&gt;=FS$33,FK25&lt;&gt;""),AND(FM25&gt;=FS$29,FM25&lt;&gt;"",FO25&gt;=FS$33,FO25&lt;&gt;""),AND(FP25&gt;=FS$29,FP25&lt;&gt;"",FR25&gt;=FS$33,FR25&lt;&gt;""),AND(GN25&gt;=HA$29,GN25&lt;&gt;"",GP25&gt;=HA$33,GP25&lt;&gt;""),AND(GQ25&gt;=HA$29,GQ25&lt;&gt;"",GS25&gt;=HA$33,GS25&lt;&gt;""),AND(GU25&gt;=HA$29,GU25&lt;&gt;"",GW25&gt;=HA$33,GW25&lt;&gt;""),AND(GX25&gt;=HA$29,GX25&lt;&gt;"",GZ25&gt;=HA$33,GZ25&lt;&gt;""),AND(HV25&gt;=II$29,HV25&lt;&gt;"",HX25&gt;=II$33,HX25&lt;&gt;""),AND(HY25&gt;=II$29,HY25&lt;&gt;"",IA25&gt;=II$33,IA25&lt;&gt;""),AND(IC25&gt;=II$29,IC25&lt;&gt;"",IE25&gt;=II$33,IE25&lt;&gt;""),AND(IF25&gt;=II$29,IF25&lt;&gt;"",IH25&gt;=II$33,IH25&lt;&gt;""),AND(JD25&gt;=JQ$29,JD25&lt;&gt;"",JF25&gt;=JQ$33,JF25&lt;&gt;""),AND(JG25&gt;=JQ$29,JG25&lt;&gt;"",JI25&gt;=JQ$33,JI25&lt;&gt;""),AND(JK25&gt;=JQ$29,JK25&lt;&gt;"",JM25&gt;=JQ$33,JM25&lt;&gt;""),AND(JN25&gt;=JQ$29,JN25&lt;&gt;"",JP25&gt;=JQ$33,JP25&lt;&gt;""),AND(KL25&gt;=KY$29,KL25&lt;&gt;"",KN25&gt;=KY$33,KN25&lt;&gt;""),AND(KO25&gt;=KY$29,KO25&lt;&gt;"",KQ25&gt;=KY$33,KQ25&lt;&gt;""),AND(KS25&gt;=KY$29,KS25&lt;&gt;"",KU25&gt;=KY$33,KU25&lt;&gt;""),AND(KV25&gt;=KY$29,KV25&lt;&gt;"",KX25&gt;=KY$33,KX25&lt;&gt;""),AND(LT25&gt;=MG$29,LT25&lt;&gt;"",LV25&gt;=MG$33,LV25&lt;&gt;""),AND(LW25&gt;=MG$29,LW25&lt;&gt;"",LY25&gt;=MG$33,LY25&lt;&gt;""),AND(MA25&gt;=MG$29,MA25&lt;&gt;"",MC25&gt;=MG$33,MC25&lt;&gt;""),AND(MD25&gt;=MG$29,MD25&lt;&gt;"",MF25&gt;=MG$33,MF25&lt;&gt;""),AND(NB25&gt;=NO$29,NB25&lt;&gt;"",ND25&gt;=NO$33,ND25&lt;&gt;""),AND(NE25&gt;=NO$29,NE25&lt;&gt;"",NG25&gt;=NO$33,NG25&lt;&gt;""),AND(NI25&gt;=NO$29,NI25&lt;&gt;"",NK25&gt;=NO$33,NK25&lt;&gt;""),AND(NL25&gt;=NO$29,NL25&lt;&gt;"",NN25&gt;=NO$33,NN25&lt;&gt;""),AND(OJ25&gt;=OW$29,OJ25&lt;&gt;"",OL25&gt;=OW$33,OL25&lt;&gt;""),AND(OM25&gt;=OW$29,OM25&lt;&gt;"",OO25&gt;=OW$33,OO25&lt;&gt;""),AND(OQ25&gt;=OW$29,OQ25&lt;&gt;"",OS25&gt;=OW$33,OS25&lt;&gt;""),AND(OT25&gt;=OW$29,OT25&lt;&gt;"",OV25&gt;=OW$33,OV25&lt;&gt;""),AND(PR25&gt;=QE$29,PR25&lt;&gt;"",PT25&gt;=QE$33,PT25&lt;&gt;""),AND(PU25&gt;=QE$29,PU25&lt;&gt;"",PW25&gt;=QE$33,PW25&lt;&gt;""),AND(PY25&gt;=QE$29,PY25&lt;&gt;"",QA25&gt;=QE$33,QA25&lt;&gt;""),AND(QB25&gt;=QE$29,QB25&lt;&gt;"",QD25&gt;=QE$33,QD25&lt;&gt;""),AND(QZ25&gt;=RM$29,QZ25&lt;&gt;"",RB25&gt;=RM$33,RB25&lt;&gt;""),AND(RC25&gt;=RM$29,RC25&lt;&gt;"",RE25&gt;=RM$33,RE25&lt;&gt;""),AND(RG25&gt;=RM$29,RG25&lt;&gt;"",RI25&gt;=RM$33,RI25&lt;&gt;""),AND(RJ25&gt;=RM$29,RJ25&lt;&gt;"",RL25&gt;=RM$33,RL25&lt;&gt;""),AND(SH25&gt;=SU$29,SH25&lt;&gt;"",SJ25&gt;=SU$33,SJ25&lt;&gt;""),AND(SK25&gt;=SU$29,SK25&lt;&gt;"",SM25&gt;=SU$33,SM25&lt;&gt;""),AND(SO25&gt;=SU$29,SO25&lt;&gt;"",SQ25&gt;=SU$33,SQ25&lt;&gt;""),AND(SR25&gt;=SU$29,SR25&lt;&gt;"",ST25&gt;=SU$33,ST25&lt;&gt;"")),"P","")</f>
        <v/>
      </c>
      <c r="L25" s="8">
        <f>IF(COUNT(AQ25,AT25,BR25,BU25,CS25,CV25)&gt;0,LARGE((AQ25,AT25,BR25,BU25,CS25,CV25),1),0)</f>
        <v>5.3</v>
      </c>
      <c r="M25" s="8" t="str">
        <f>IF(L25="","",IF(OR(L25=CS25,L25=CV25),$CA$1,IF(OR(L25=BR25,L25=BU25),$AZ$1,IF(OR(L25=AQ25,L25=AT25),$Y$1,""))))</f>
        <v>2025 Nationals</v>
      </c>
      <c r="N25" s="8">
        <f>IF(COUNT(AQ25,AT25,BR25,BU25,CS25,CV25)&gt;1,LARGE((AQ25,AT25,BR25,BU25,CS25,CV25),2),0)</f>
        <v>5.21</v>
      </c>
      <c r="O25" s="8" t="str">
        <f>IF(N25="","",IF(OR(N25=CS25,N25=CV25),$CA$1,IF(OR(N25=BR25,N25=BU25),$AZ$1,IF(OR(N25=AQ25,N25=AT25),$Y$1,""))))</f>
        <v>2025 Nationals</v>
      </c>
      <c r="P25" s="8">
        <f>IF(COUNT(AQ25,AT25,BR25,BU25,CS25,CV25)&gt;2,MAX(AX25,BY25,CZ25,LARGE((AQ25,AT25,BR25,BU25,CS25,CV25),3)),IF(MAX(AX25,BY25,CZ25)&gt;0,MAX(AX25,BY25,CZ25),0))</f>
        <v>49.06</v>
      </c>
      <c r="Q25" s="8" t="str">
        <f>IF(P25="","",IF(P25=CZ25,$CA$1,IF(P25=BY25,$AZ$1,IF(P25=AX25,$Y$1,IF(OR(P25=CS25,P25=CV25,P25=CZ25),$CA$1,IF(OR(P25=BR25,P25=BU25,P25=BY25),$AZ$1,IF(OR(P25=AQ25,P25=AT25,P25=AX25),$Y$1,"")))))))</f>
        <v>2025 Nationals</v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11.8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2025 Nationals</v>
      </c>
      <c r="T25" s="8">
        <f>IF(MAX(IF(AO25&gt;=$AY$28,AP25,0),IF(AR25&gt;=$AY$28,AS25,0),IF(AV25&gt;=$AY$28,AW25,0),IF(BP25&gt;=$BZ$28,BQ25,0),IF(BS25&gt;=$BZ$28,BT25,0),IF(BW25&gt;=$BZ$28,BX25,0),IF(CQ25&gt;=$DA$28,CR25,0),IF(CT25&gt;=$DA$28,CU25,0),IF(CX25&gt;=$DA$28,CY25,0),IF(DX25&gt;=$EK$28,DY25,0),IF(EA25&gt;=$EK$28,EB25,0),IF(EE25&gt;=$EK$28,EF25,0),IF(EH25&gt;=$EK$28,EI25,0),IF(FF25&gt;=$FS$28,FG25,0),IF(FI25&gt;=$FS$28,FJ25,0),IF(FM25&gt;=$FS$28,FN25,0),IF(FP25&gt;=$FS$28,FQ25,0),IF(GN25&gt;=$HA$28,GO25,0),IF(GQ25&gt;=$HA$28,GR25,0),IF(GU25&gt;=$HA$28,GV25,0),IF(GX25&gt;=$HA$28,GY25,0),IF(HV25&gt;=$II$28,HW25,0),IF(HY25&gt;=$II$28,HZ25,0),IF(IC25&gt;=$II$28,ID25,0),IF(IF25&gt;=$II$28,IG25,0),IF(JD25&gt;=$JQ$28,JE25,0),IF(JG25&gt;=$JQ$28,JH25,0),IF(JK25&gt;=$JQ$28,JL25,0),IF(JN25&gt;=$JQ$28,JO25,0),IF(KL25&gt;=$KY$28,KM25,0),IF(KO25&gt;=$KY$28,KP25,0),IF(KS25&gt;=$KY$28,KT25,0),IF(KV25&gt;=$KY$28,KW25,0),IF(LT25&gt;=$MG$28,LU25,0),IF(LW25&gt;=$MG$28,LX25,0),IF(MA25&gt;=$MG$28,MB25,0),IF(MD25&gt;=$MG$28,ME25,0),IF(NB25&gt;=$NO$28,NC25,0),IF(NE25&gt;=$NO$28,NF25,0),IF(NI25&gt;=$NO$28,NJ25,0),IF(NL25&gt;=$NO$28,NM25,0),IF(OJ25&gt;=$OW$28,OK25,0),IF(OM25&gt;=$OW$28,ON25,0),IF(OQ25&gt;=$OW$28,OR25,0),IF(OT25&gt;=$OW$28,OU25,0),IF(PR25&gt;=$QE$28,PS25,0),IF(PU25&gt;=$QE$28,PV25,0),IF(PY25&gt;=$QE$28,PZ25,0),IF(QB25&gt;=$QE$28,QC25,0),IF(QZ25&gt;=$RM$28,RA25,0),IF(RC25&gt;=$RM$28,RD25,0),IF(RG25&gt;=$RM$28,RH25,0),IF(RJ25&gt;=$RM$28,RK25,0),IF(SH25&gt;=$SU$28,SI25,0),IF(SK25&gt;=$SU$28,SL25,0),IF(SO25&gt;=$SU$28,SP25,0),IF(SR25&gt;=$SU$28,SS25,0))&gt;0,MAX(IF(AO25&gt;=$AY$28,AP25,0),IF(AR25&gt;=$AY$28,AS25,0),IF(AV25&gt;=$AY$28,AW25,0),IF(BP25&gt;=$BZ$28,BQ25,0),IF(BS25&gt;=$BZ$28,BT25,0),IF(BW25&gt;=$BZ$28,BX25,0),IF(CQ25&gt;=$DA$28,CR25,0),IF(CT25&gt;=$DA$28,CU25,0),IF(CX25&gt;=$DA$28,CY25,0),IF(DX25&gt;=$EK$28,DY25,0),IF(EA25&gt;=$EK$28,EB25,0),IF(EE25&gt;=$EK$28,EF25,0),IF(EH25&gt;=$EK$28,EI25,0),IF(FF25&gt;=$FS$28,FG25,0),IF(FI25&gt;=$FS$28,FJ25,0),IF(FM25&gt;=$FS$28,FN25,0),IF(FP25&gt;=$FS$28,FQ25,0),IF(GN25&gt;=$HA$28,GO25,0),IF(GQ25&gt;=$HA$28,GR25,0),IF(GU25&gt;=$HA$28,GV25,0),IF(GX25&gt;=$HA$28,GY25,0),IF(HV25&gt;=$II$28,HW25,0),IF(HY25&gt;=$II$28,HZ25,0),IF(IC25&gt;=$II$28,ID25,0),IF(IF25&gt;=$II$28,IG25,0),IF(JD25&gt;=$JQ$28,JE25,0),IF(JG25&gt;=$JQ$28,JH25,0),IF(JK25&gt;=$JQ$28,JL25,0),IF(JN25&gt;=$JQ$28,JO25,0),IF(KL25&gt;=$KY$28,KM25,0),IF(KO25&gt;=$KY$28,KP25,0),IF(KS25&gt;=$KY$28,KT25,0),IF(KV25&gt;=$KY$28,KW25,0),IF(LT25&gt;=$MG$28,LU25,0),IF(LW25&gt;=$MG$28,LX25,0),IF(MA25&gt;=$MG$28,MB25,0),IF(MD25&gt;=$MG$28,ME25,0),IF(NB25&gt;=$NO$28,NC25,0),IF(NE25&gt;=$NO$28,NF25,0),IF(NI25&gt;=$NO$28,NJ25,0),IF(NL25&gt;=$NO$28,NM25,0),IF(OJ25&gt;=$OW$28,OK25,0),IF(OM25&gt;=$OW$28,ON25,0),IF(OQ25&gt;=$OW$28,OR25,0),IF(OT25&gt;=$OW$28,OU25,0),IF(PR25&gt;=$QE$28,PS25,0),IF(PU25&gt;=$QE$28,PV25,0),IF(PY25&gt;=$QE$28,PZ25,0),IF(QB25&gt;=$QE$28,QC25,0),IF(QZ25&gt;=$RM$28,RA25,0),IF(RC25&gt;=$RM$28,RD25,0),IF(RG25&gt;=$RM$28,RH25,0),IF(RJ25&gt;=$RM$28,RK25,0),IF(SH25&gt;=$SU$28,SI25,0),IF(SK25&gt;=$SU$28,SL25,0),IF(SO25&gt;=$SU$28,SP25,0),IF(SR25&gt;=$SU$28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P25="",0,P25)=SM25,$RN$1,IF(V25+IF(P25="",0,P25)=RE25,$QF$1,IF(V25+IF(P25="",0,P25)=PW25,$OX$1,IF(V25+IF(P25="",0,P25)=OO25,$NP$1,IF(V25+IF(P25="",0,P25)=NG25,$MH$1,IF(V25+IF(P25="",0,P25)=LY25,$KZ$1,IF(V25+IF(P25="",0,P25)=KQ25,$JR$1,IF(V25+IF(P25="",0,P25)=JI25,$IJ$1,IF(V25+IF(P25="",0,P25)=IA25,$HB$1,IF(V25+IF(P25="",0,P25)=GS25,$FT$1,IF(V25+IF(P25="",0,P25)=FK25,$EL$1,IF(V25+IF(P25="",0,P25)=EC25,$DD$1,IF(V25+IF(P25="",0,P25)=SJ25,$RN$1,IF(V25+IF(P25="",0,P25)=RB25,$QF$1,IF(V25+IF(P25="",0,P25)=PT25,$OX$1,IF(V25+IF(P25="",0,P25)=OL25,$NP$1,IF(V25+IF(P25="",0,P25)=ND25,$MH$1,IF(V25+IF(P25="",0,P25)=LV25,$KZ$1,IF(V25+IF(P25="",0,P25)=KN25,$JR$1,IF(V25+IF(P25="",0,P25)=JF25,$IJ$1,IF(V25+IF(P25="",0,P25)=HX25,$HB$1,IF(V25+IF(P25="",0,P25)=GP25,$FT$1,IF(V25+IF(P25="",0,P25)=FH25,$EL$1,IF(V25+IF(P25="",0,P25)=DZ25,$DD$1,IF(V25+IF(N25="",0,N25)=SM25,$RN$1,IF(V25+IF(N25="",0,N25)=RE25,$QF$1,IF(V25+IF(N25="",0,N25)=PW25,$OX$1,IF(V25+IF(N25="",0,N25)=OO25,$NP$1,IF(V25+IF(N25="",0,N25)=NG25,$MH$1,IF(V25+IF(N25="",0,N25)=LY25,$KZ$1,IF(V25+IF(N25="",0,N25)=KQ25,$JR$1,IF(V25+IF(N25="",0,N25)=JI25,$IJ$1,IF(V25+IF(N25="",0,N25)=IA25,$HB$1,IF(V25+IF(N25="",0,N25)=GS25,$FT$1,IF(V25+IF(N25="",0,N25)=FK25,$EL$1,IF(V25+IF(N25="",0,N25)=EC25,$DD$1,IF(V25+IF(N25="",0,N25)=SJ25,$RN$1,IF(V25+IF(N25="",0,N25)=RB25,$QF$1,IF(V25+IF(N25="",0,N25)=PT25,$OX$1,IF(V25+IF(N25="",0,N25)=OL25,$NP$1,IF(V25+IF(N25="",0,N25)=ND25,$MH$1,IF(V25+IF(N25="",0,N25)=LV25,$KZ$1,IF(V25+IF(N25="",0,N25)=KN25,$JR$1,IF(V25+IF(N25="",0,N25)=JF25,$IJ$1,IF(V25+IF(N25="",0,N25)=HX25,$HB$1,IF(V25+IF(N25="",0,N25)=GP25,$FT$1,IF(V25+IF(N25="",0,N25)=FH25,$EL$1,IF(V25+IF(N25="",0,N25)=DZ25,$DD$1)))))))))))))))))))))))))))))))))))))))))))))))),IF(V25=DC25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</f>
        <v/>
      </c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7"/>
      <c r="AO25" s="38" t="str">
        <f>IF(AA25&gt;0,AA25,"")</f>
        <v/>
      </c>
      <c r="AP25" s="38" t="str">
        <f>IF(AB25&gt;0,AB25,"")</f>
        <v/>
      </c>
      <c r="AQ25" s="40" t="str">
        <f>IF(SUM(Y25:AB25)-AC25&gt;0,SUM(Y25:AB25)-AC25,"")</f>
        <v/>
      </c>
      <c r="AR25" s="40" t="str">
        <f>IF(AF25&gt;0,AF25,"")</f>
        <v/>
      </c>
      <c r="AS25" s="40" t="str">
        <f>IF(AG25&gt;0,AG25,"")</f>
        <v/>
      </c>
      <c r="AT25" s="40" t="str">
        <f>IF(SUM(AD25:AG25)-AH25&gt;0,SUM(AD25:AG25)-AH25,"")</f>
        <v/>
      </c>
      <c r="AU25" s="40" t="str">
        <f>IF(AQ25="","",MAX(AQ25,AT25))</f>
        <v/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 t="str">
        <f>IF(SUM(AU25,AX25)&gt;0,SUM(AU25,AX25),"")</f>
        <v/>
      </c>
      <c r="AZ25" s="26">
        <v>1.5</v>
      </c>
      <c r="BA25" s="26">
        <v>0.8</v>
      </c>
      <c r="BB25" s="26">
        <v>1.5</v>
      </c>
      <c r="BC25" s="26">
        <v>1.5</v>
      </c>
      <c r="BD25" s="26">
        <v>0</v>
      </c>
      <c r="BE25" s="26">
        <v>1.4</v>
      </c>
      <c r="BF25" s="26">
        <v>0.8</v>
      </c>
      <c r="BG25" s="26">
        <v>1.5</v>
      </c>
      <c r="BH25" s="26">
        <v>1.51</v>
      </c>
      <c r="BI25" s="26">
        <v>0</v>
      </c>
      <c r="BJ25" s="26">
        <v>14.4</v>
      </c>
      <c r="BK25" s="26">
        <v>9</v>
      </c>
      <c r="BL25" s="26">
        <v>11.8</v>
      </c>
      <c r="BM25" s="26">
        <v>14.36</v>
      </c>
      <c r="BN25" s="26">
        <v>0.5</v>
      </c>
      <c r="BO25" s="28"/>
      <c r="BP25" s="39">
        <f>IF(BB25&gt;0,BB25,"")</f>
        <v>1.5</v>
      </c>
      <c r="BQ25" s="39">
        <f>IF(BC25&gt;0,BC25,"")</f>
        <v>1.5</v>
      </c>
      <c r="BR25" s="11">
        <f>IF(SUM(AZ25:BC25)-BD25&gt;0,SUM(AZ25:BC25)-BD25,"")</f>
        <v>5.3</v>
      </c>
      <c r="BS25" s="11">
        <f>IF(BG25&gt;0,BG25,"")</f>
        <v>1.5</v>
      </c>
      <c r="BT25" s="11">
        <f>IF(BH25&gt;0,BH25,"")</f>
        <v>1.51</v>
      </c>
      <c r="BU25" s="11">
        <f>IF(SUM(BE25:BH25)-BI25&gt;0,SUM(BE25:BH25)-BI25,"")</f>
        <v>5.21</v>
      </c>
      <c r="BV25" s="11">
        <f>IF(BR25="","",MAX(BR25,BU25))</f>
        <v>5.3</v>
      </c>
      <c r="BW25" s="11">
        <f>IF(BL25&gt;0,BL25,"")</f>
        <v>11.8</v>
      </c>
      <c r="BX25" s="11">
        <f>IF(BM25&gt;0,BM25,"")</f>
        <v>14.36</v>
      </c>
      <c r="BY25" s="11">
        <f>IF(SUM(BJ25:BM25)-BN25&gt;0,SUM(BJ25:BM25)-BN25,"")</f>
        <v>49.06</v>
      </c>
      <c r="BZ25" s="11">
        <f>IF(SUM(BV25,BY25)&gt;0,SUM(BV25,BY25),"")</f>
        <v>54.36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>IF(CC25&gt;0,CC25,"")</f>
        <v/>
      </c>
      <c r="CR25" s="38" t="str">
        <f>IF(CD25&gt;0,CD25,"")</f>
        <v/>
      </c>
      <c r="CS25" s="40" t="str">
        <f>IF(SUM(CA25:CD25)-CE25&gt;0,SUM(CA25:CD25)-CE25,"")</f>
        <v/>
      </c>
      <c r="CT25" s="40" t="str">
        <f>IF(CH25&gt;0,CH25,"")</f>
        <v/>
      </c>
      <c r="CU25" s="40" t="str">
        <f>IF(CI25&gt;0,CI25,"")</f>
        <v/>
      </c>
      <c r="CV25" s="40" t="str">
        <f>IF(SUM(CF25:CI25)-CJ25&gt;0,SUM(CF25:CI25)-CJ25,"")</f>
        <v/>
      </c>
      <c r="CW25" s="40" t="str">
        <f>IF(CS25="","",MAX(CS25,CV25))</f>
        <v/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 t="str">
        <f>IF(SUM(CW25,CZ25)&gt;0,SUM(CW25,CZ25),"")</f>
        <v/>
      </c>
      <c r="DB25" s="50" t="str">
        <f>IF(MAX(DZ25,EC25,FH25,FK25,GP25,GS25,HX25,IA25,JF25,JI25,KN25,KQ25,LV25,LY25,ND25,NG25,OL25,OO25,PT25,PW25,RB25,RE25,SJ25,SM25)-MIN(IF(N25="",0,N25),IF(P25="",0,P25))&gt;0.001,MAX(DZ25,EC25,FH25,FK25,GP25,GS25,HX25,IA25,JF25,JI25,KN25,KQ25,LV25,LY25,ND25,NG25,OL25,OO25,PT25,PW25,RB25,RE25,SJ25,SM25)-MIN(IF(N25="",0,N25),IF(P25="",0,P25)),"")</f>
        <v/>
      </c>
      <c r="DC25" s="50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2">
        <f>IF($CP25="P",CA25,(CA25+AZ25)/2)</f>
        <v>0.75</v>
      </c>
      <c r="SW25" s="22">
        <f>IF($CP25="P",CB25,(CB25+BA25)/2)</f>
        <v>0.4</v>
      </c>
      <c r="SX25" s="22">
        <f>IF($CP25="P",CC25,(CC25+BB25)/2)</f>
        <v>0.75</v>
      </c>
      <c r="SY25" s="22">
        <f>IF($CP25="P",CD25,(CD25+BC25)/2)</f>
        <v>0.75</v>
      </c>
      <c r="SZ25" s="22">
        <f>IF($CP25="P",CE25,(CE25+BD25)/2)</f>
        <v>0</v>
      </c>
      <c r="TA25" s="22">
        <f>IF($CP25="P",CF25,(CF25+BE25)/2)</f>
        <v>0.7</v>
      </c>
      <c r="TB25" s="22">
        <f>IF($CP25="P",CG25,(CG25+BF25)/2)</f>
        <v>0.4</v>
      </c>
      <c r="TC25" s="22">
        <f>IF($CP25="P",CH25,(CH25+BG25)/2)</f>
        <v>0.75</v>
      </c>
      <c r="TD25" s="22">
        <f>IF($CP25="P",CI25,(CI25+BH25)/2)</f>
        <v>0.755</v>
      </c>
      <c r="TE25" s="22">
        <f>IF($CP25="P",CJ25,(CJ25+BI25)/2)</f>
        <v>0</v>
      </c>
      <c r="TF25" s="22">
        <f>IF($CP25="P",CK25,(CK25+BJ25)/2)</f>
        <v>7.2</v>
      </c>
      <c r="TG25" s="22">
        <f>IF($CP25="P",CL25,(CL25+BK25)/2)</f>
        <v>4.5</v>
      </c>
      <c r="TH25" s="22">
        <f>IF($CP25="P",CM25,(CM25+BL25)/2)</f>
        <v>5.9</v>
      </c>
      <c r="TI25" s="22">
        <f>IF($CP25="P",CN25,(CN25+BM25)/2)</f>
        <v>7.18</v>
      </c>
      <c r="TJ25" s="22">
        <f>IF($CP25="P",CO25,(CO25+BN25)/2)</f>
        <v>0.25</v>
      </c>
      <c r="TK25" s="27" t="s">
        <v>46</v>
      </c>
      <c r="TL25" s="40">
        <f>IF(SX25&gt;0,SX25,"")</f>
        <v>0.75</v>
      </c>
      <c r="TM25" s="40">
        <f>IF(SY25&gt;0,SY25,"")</f>
        <v>0.75</v>
      </c>
      <c r="TN25" s="40">
        <f>IF(SUM(SV25:SY25)-SZ25&gt;0,SUM(SV25:SY25)-SZ25,"")</f>
        <v>2.65</v>
      </c>
      <c r="TO25" s="40">
        <f>IF(TC25&gt;0,TC25,"")</f>
        <v>0.75</v>
      </c>
      <c r="TP25" s="40">
        <f>IF(TD25&gt;0,TD25,"")</f>
        <v>0.755</v>
      </c>
      <c r="TQ25" s="40">
        <f>IF(SUM(TA25:TD25)-TE25&gt;0,SUM(TA25:TD25)-TE25,"")</f>
        <v>2.605</v>
      </c>
      <c r="TR25" s="40">
        <f>IF(MAX(TN25,TQ25)&gt;0,MAX(TN25,TQ25),"")</f>
        <v>2.65</v>
      </c>
      <c r="TS25" s="40">
        <f>IF(TH25&gt;0,TH25,"")</f>
        <v>5.9</v>
      </c>
      <c r="TT25" s="40">
        <f>IF(TI25&gt;0,TI25,"")</f>
        <v>7.18</v>
      </c>
      <c r="TU25" s="40">
        <f>IF(SUM(TF25:TI25)-TJ25&gt;0,SUM(TF25:TI25)-TJ25,"")</f>
        <v>24.53</v>
      </c>
      <c r="TV25" s="40">
        <f>IF(SUM(TR25,TU25)&gt;0,SUM(TR25,TU25),"")</f>
        <v>27.18</v>
      </c>
    </row>
    <row r="26" spans="1:542" x14ac:dyDescent="0.2">
      <c r="C26" s="5"/>
      <c r="E26" s="1"/>
    </row>
    <row r="27" spans="1:542" x14ac:dyDescent="0.2">
      <c r="I27" s="36"/>
      <c r="K27" s="36"/>
    </row>
    <row r="28" spans="1:542" x14ac:dyDescent="0.2">
      <c r="C28" s="23" t="s">
        <v>44</v>
      </c>
      <c r="D28" s="5"/>
      <c r="I28" s="3"/>
      <c r="AR28" s="41"/>
      <c r="AS28" s="41"/>
      <c r="AT28" s="41"/>
      <c r="AV28" s="32"/>
      <c r="AW28" s="32"/>
      <c r="AY28" s="53">
        <v>14.5</v>
      </c>
      <c r="BS28" s="41"/>
      <c r="BT28" s="41"/>
      <c r="BU28" s="41"/>
      <c r="BW28" s="32"/>
      <c r="BX28" s="32"/>
      <c r="BZ28" s="53">
        <v>14.5</v>
      </c>
      <c r="CT28" s="41"/>
      <c r="CU28" s="41"/>
      <c r="CV28" s="41"/>
      <c r="CX28" s="32"/>
      <c r="CY28" s="32"/>
      <c r="DA28" s="53">
        <v>14.5</v>
      </c>
      <c r="DX28" s="5"/>
      <c r="DY28" s="5"/>
      <c r="EH28" s="2"/>
      <c r="EI28" s="2"/>
      <c r="EK28" s="53">
        <v>14.5</v>
      </c>
      <c r="FF28" s="5"/>
      <c r="FG28" s="5"/>
      <c r="FP28" s="2"/>
      <c r="FQ28" s="2"/>
      <c r="FS28" s="53">
        <v>14.5</v>
      </c>
      <c r="GN28" s="5"/>
      <c r="GO28" s="5"/>
      <c r="GX28" s="2"/>
      <c r="GY28" s="2"/>
      <c r="HA28" s="53">
        <v>14.5</v>
      </c>
      <c r="HV28" s="5"/>
      <c r="HW28" s="5"/>
      <c r="IF28" s="2"/>
      <c r="IG28" s="2"/>
      <c r="II28" s="53">
        <v>14.5</v>
      </c>
      <c r="JD28" s="5"/>
      <c r="JE28" s="5"/>
      <c r="JN28" s="2"/>
      <c r="JO28" s="2"/>
      <c r="JQ28" s="53">
        <v>14.5</v>
      </c>
      <c r="KL28" s="5"/>
      <c r="KM28" s="5"/>
      <c r="KV28" s="2"/>
      <c r="KW28" s="2"/>
      <c r="KY28" s="53">
        <v>14.5</v>
      </c>
      <c r="LT28" s="5"/>
      <c r="LU28" s="5"/>
      <c r="MD28" s="2"/>
      <c r="ME28" s="2"/>
      <c r="MG28" s="53">
        <v>14.5</v>
      </c>
      <c r="NB28" s="5"/>
      <c r="NC28" s="5"/>
      <c r="NL28" s="2"/>
      <c r="NM28" s="2"/>
      <c r="NO28" s="53">
        <v>14.5</v>
      </c>
      <c r="OJ28" s="5"/>
      <c r="OK28" s="5"/>
      <c r="OT28" s="2"/>
      <c r="OU28" s="2"/>
      <c r="OW28" s="53">
        <v>14.5</v>
      </c>
      <c r="PR28" s="5"/>
      <c r="PS28" s="5"/>
      <c r="QB28" s="2"/>
      <c r="QC28" s="2"/>
      <c r="QE28" s="53">
        <v>14.5</v>
      </c>
      <c r="QZ28" s="5"/>
      <c r="RA28" s="5"/>
      <c r="RJ28" s="2"/>
      <c r="RK28" s="2"/>
      <c r="RM28" s="53">
        <v>14.5</v>
      </c>
      <c r="SH28" s="5"/>
      <c r="SI28" s="5"/>
      <c r="SR28" s="2"/>
      <c r="SS28" s="2"/>
      <c r="SU28" s="53">
        <v>14.5</v>
      </c>
    </row>
    <row r="29" spans="1:542" hidden="1" x14ac:dyDescent="0.2">
      <c r="C29" s="30" t="s">
        <v>43</v>
      </c>
      <c r="D29" s="5"/>
      <c r="X29" s="2"/>
      <c r="AR29" s="41"/>
      <c r="AS29" s="41"/>
      <c r="AT29" s="41"/>
      <c r="AV29" s="32"/>
      <c r="AW29" s="32"/>
      <c r="AY29" s="54">
        <v>1000</v>
      </c>
      <c r="BS29" s="41"/>
      <c r="BT29" s="41"/>
      <c r="BU29" s="41"/>
      <c r="BW29" s="32"/>
      <c r="BX29" s="32"/>
      <c r="BZ29" s="54">
        <v>1000</v>
      </c>
      <c r="CT29" s="41"/>
      <c r="CU29" s="41"/>
      <c r="CV29" s="41"/>
      <c r="CX29" s="32"/>
      <c r="CY29" s="32"/>
      <c r="DA29" s="54">
        <v>1000</v>
      </c>
      <c r="DX29" s="5"/>
      <c r="DY29" s="5"/>
      <c r="EH29" s="2"/>
      <c r="EI29" s="2"/>
      <c r="EK29" s="54">
        <v>1000</v>
      </c>
      <c r="FF29" s="5"/>
      <c r="FG29" s="5"/>
      <c r="FP29" s="2"/>
      <c r="FQ29" s="2"/>
      <c r="FS29" s="54">
        <v>1000</v>
      </c>
      <c r="GN29" s="5"/>
      <c r="GO29" s="5"/>
      <c r="GX29" s="2"/>
      <c r="GY29" s="2"/>
      <c r="HA29" s="54">
        <v>1000</v>
      </c>
      <c r="HV29" s="5"/>
      <c r="HW29" s="5"/>
      <c r="IF29" s="2"/>
      <c r="IG29" s="2"/>
      <c r="II29" s="54">
        <v>1000</v>
      </c>
      <c r="JD29" s="5"/>
      <c r="JE29" s="5"/>
      <c r="JN29" s="2"/>
      <c r="JO29" s="2"/>
      <c r="JQ29" s="54">
        <v>1000</v>
      </c>
      <c r="KL29" s="5"/>
      <c r="KM29" s="5"/>
      <c r="KV29" s="2"/>
      <c r="KW29" s="2"/>
      <c r="KY29" s="54">
        <v>1000</v>
      </c>
      <c r="LT29" s="5"/>
      <c r="LU29" s="5"/>
      <c r="MD29" s="2"/>
      <c r="ME29" s="2"/>
      <c r="MG29" s="54">
        <v>1000</v>
      </c>
      <c r="NB29" s="5"/>
      <c r="NC29" s="5"/>
      <c r="NL29" s="2"/>
      <c r="NM29" s="2"/>
      <c r="NO29" s="54">
        <v>1000</v>
      </c>
      <c r="OJ29" s="5"/>
      <c r="OK29" s="5"/>
      <c r="OT29" s="2"/>
      <c r="OU29" s="2"/>
      <c r="OW29" s="54">
        <v>1000</v>
      </c>
      <c r="PR29" s="5"/>
      <c r="PS29" s="5"/>
      <c r="QB29" s="2"/>
      <c r="QC29" s="2"/>
      <c r="QE29" s="54">
        <v>1000</v>
      </c>
      <c r="QZ29" s="5"/>
      <c r="RA29" s="5"/>
      <c r="RJ29" s="2"/>
      <c r="RK29" s="2"/>
      <c r="RM29" s="54">
        <v>1000</v>
      </c>
      <c r="SH29" s="5"/>
      <c r="SI29" s="5"/>
      <c r="SR29" s="2"/>
      <c r="SS29" s="2"/>
      <c r="SU29" s="54">
        <v>1000</v>
      </c>
    </row>
    <row r="30" spans="1:542" hidden="1" x14ac:dyDescent="0.2">
      <c r="A30" s="5"/>
      <c r="B30" s="5"/>
      <c r="C30" s="31" t="s">
        <v>55</v>
      </c>
      <c r="D30" s="5"/>
      <c r="F30" s="2"/>
      <c r="G30" s="64"/>
      <c r="AR30" s="41"/>
      <c r="AS30" s="41"/>
      <c r="AT30" s="41"/>
      <c r="AU30" s="32"/>
      <c r="AV30" s="32"/>
      <c r="AW30" s="32"/>
      <c r="AX30" s="32"/>
      <c r="AY30" s="55">
        <v>1000</v>
      </c>
      <c r="BS30" s="41"/>
      <c r="BT30" s="41"/>
      <c r="BU30" s="41"/>
      <c r="BW30" s="32"/>
      <c r="BX30" s="32"/>
      <c r="BZ30" s="55">
        <v>1000</v>
      </c>
      <c r="CT30" s="41"/>
      <c r="CU30" s="41"/>
      <c r="CV30" s="41"/>
      <c r="CW30" s="32"/>
      <c r="CX30" s="32"/>
      <c r="CY30" s="32"/>
      <c r="CZ30" s="32"/>
      <c r="DA30" s="55">
        <v>1000</v>
      </c>
      <c r="DX30" s="5"/>
      <c r="DY30" s="5"/>
      <c r="EH30" s="2"/>
      <c r="EI30" s="2"/>
      <c r="EK30" s="55">
        <v>1000</v>
      </c>
      <c r="FF30" s="5"/>
      <c r="FG30" s="5"/>
      <c r="FP30" s="2"/>
      <c r="FQ30" s="2"/>
      <c r="FS30" s="55">
        <v>1000</v>
      </c>
      <c r="GN30" s="5"/>
      <c r="GO30" s="5"/>
      <c r="GX30" s="2"/>
      <c r="GY30" s="2"/>
      <c r="HA30" s="55">
        <v>1000</v>
      </c>
      <c r="HV30" s="5"/>
      <c r="HW30" s="5"/>
      <c r="IF30" s="2"/>
      <c r="IG30" s="2"/>
      <c r="II30" s="55">
        <v>1000</v>
      </c>
      <c r="JD30" s="5"/>
      <c r="JE30" s="5"/>
      <c r="JN30" s="2"/>
      <c r="JO30" s="2"/>
      <c r="JQ30" s="55">
        <v>1000</v>
      </c>
      <c r="KL30" s="5"/>
      <c r="KM30" s="5"/>
      <c r="KV30" s="2"/>
      <c r="KW30" s="2"/>
      <c r="KY30" s="55">
        <v>1000</v>
      </c>
      <c r="LT30" s="5"/>
      <c r="LU30" s="5"/>
      <c r="MD30" s="2"/>
      <c r="ME30" s="2"/>
      <c r="MG30" s="55">
        <v>1000</v>
      </c>
      <c r="NB30" s="5"/>
      <c r="NC30" s="5"/>
      <c r="NL30" s="2"/>
      <c r="NM30" s="2"/>
      <c r="NO30" s="55">
        <v>1000</v>
      </c>
      <c r="OJ30" s="5"/>
      <c r="OK30" s="5"/>
      <c r="OT30" s="2"/>
      <c r="OU30" s="2"/>
      <c r="OW30" s="55">
        <v>1000</v>
      </c>
      <c r="PR30" s="5"/>
      <c r="PS30" s="5"/>
      <c r="QB30" s="2"/>
      <c r="QC30" s="2"/>
      <c r="QE30" s="55">
        <v>1000</v>
      </c>
      <c r="QZ30" s="5"/>
      <c r="RA30" s="5"/>
      <c r="RJ30" s="2"/>
      <c r="RK30" s="2"/>
      <c r="RM30" s="55">
        <v>1000</v>
      </c>
      <c r="SH30" s="5"/>
      <c r="SI30" s="5"/>
      <c r="SR30" s="2"/>
      <c r="SS30" s="2"/>
      <c r="SU30" s="55">
        <v>1000</v>
      </c>
    </row>
    <row r="31" spans="1:542" hidden="1" x14ac:dyDescent="0.2">
      <c r="A31" s="5"/>
      <c r="B31" s="5"/>
      <c r="C31" s="35" t="s">
        <v>60</v>
      </c>
      <c r="D31" s="5"/>
      <c r="F31" s="2"/>
      <c r="G31" s="64"/>
      <c r="AR31" s="41"/>
      <c r="AS31" s="41"/>
      <c r="AT31" s="41"/>
      <c r="AU31" s="32"/>
      <c r="AV31" s="32"/>
      <c r="AW31" s="32"/>
      <c r="AX31" s="32"/>
      <c r="AY31" s="56">
        <v>1000</v>
      </c>
      <c r="BS31" s="41"/>
      <c r="BT31" s="41"/>
      <c r="BU31" s="41"/>
      <c r="BW31" s="32"/>
      <c r="BX31" s="32"/>
      <c r="BZ31" s="56">
        <v>1000</v>
      </c>
      <c r="CT31" s="41"/>
      <c r="CU31" s="41"/>
      <c r="CV31" s="41"/>
      <c r="CW31" s="32"/>
      <c r="CX31" s="32"/>
      <c r="CY31" s="32"/>
      <c r="CZ31" s="32"/>
      <c r="DA31" s="56">
        <v>1000</v>
      </c>
      <c r="DX31" s="5"/>
      <c r="DY31" s="5"/>
      <c r="EH31" s="2"/>
      <c r="EI31" s="2"/>
      <c r="EK31" s="56">
        <v>1000</v>
      </c>
      <c r="FF31" s="5"/>
      <c r="FG31" s="5"/>
      <c r="FP31" s="2"/>
      <c r="FQ31" s="2"/>
      <c r="FS31" s="56">
        <v>1000</v>
      </c>
      <c r="GN31" s="5"/>
      <c r="GO31" s="5"/>
      <c r="GX31" s="2"/>
      <c r="GY31" s="2"/>
      <c r="HA31" s="56">
        <v>1000</v>
      </c>
      <c r="HV31" s="5"/>
      <c r="HW31" s="5"/>
      <c r="IF31" s="2"/>
      <c r="IG31" s="2"/>
      <c r="II31" s="56">
        <v>1000</v>
      </c>
      <c r="JD31" s="5"/>
      <c r="JE31" s="5"/>
      <c r="JN31" s="2"/>
      <c r="JO31" s="2"/>
      <c r="JQ31" s="56">
        <v>1000</v>
      </c>
      <c r="KL31" s="5"/>
      <c r="KM31" s="5"/>
      <c r="KV31" s="2"/>
      <c r="KW31" s="2"/>
      <c r="KY31" s="56">
        <v>1000</v>
      </c>
      <c r="LT31" s="5"/>
      <c r="LU31" s="5"/>
      <c r="MD31" s="2"/>
      <c r="ME31" s="2"/>
      <c r="MG31" s="56">
        <v>1000</v>
      </c>
      <c r="NB31" s="5"/>
      <c r="NC31" s="5"/>
      <c r="NL31" s="2"/>
      <c r="NM31" s="2"/>
      <c r="NO31" s="56">
        <v>1000</v>
      </c>
      <c r="OJ31" s="5"/>
      <c r="OK31" s="5"/>
      <c r="OT31" s="2"/>
      <c r="OU31" s="2"/>
      <c r="OW31" s="56">
        <v>1000</v>
      </c>
      <c r="PR31" s="5"/>
      <c r="PS31" s="5"/>
      <c r="QB31" s="2"/>
      <c r="QC31" s="2"/>
      <c r="QE31" s="56">
        <v>1000</v>
      </c>
      <c r="QZ31" s="5"/>
      <c r="RA31" s="5"/>
      <c r="RJ31" s="2"/>
      <c r="RK31" s="2"/>
      <c r="RM31" s="56">
        <v>1000</v>
      </c>
      <c r="SH31" s="5"/>
      <c r="SI31" s="5"/>
      <c r="SR31" s="2"/>
      <c r="SS31" s="2"/>
      <c r="SU31" s="56">
        <v>1000</v>
      </c>
    </row>
    <row r="32" spans="1:542" x14ac:dyDescent="0.2">
      <c r="A32" s="5"/>
      <c r="B32" s="5"/>
      <c r="C32" s="34" t="s">
        <v>41</v>
      </c>
      <c r="D32" s="5"/>
      <c r="AR32" s="41"/>
      <c r="AS32" s="41"/>
      <c r="AT32" s="41"/>
      <c r="AU32" s="32"/>
      <c r="AV32" s="32"/>
      <c r="AW32" s="32"/>
      <c r="AX32" s="32"/>
      <c r="AY32" s="57">
        <v>54</v>
      </c>
      <c r="BS32" s="41"/>
      <c r="BT32" s="41"/>
      <c r="BU32" s="41"/>
      <c r="BW32" s="32"/>
      <c r="BX32" s="32"/>
      <c r="BZ32" s="57">
        <v>54</v>
      </c>
      <c r="CT32" s="41"/>
      <c r="CU32" s="41"/>
      <c r="CV32" s="41"/>
      <c r="CW32" s="32"/>
      <c r="CX32" s="32"/>
      <c r="CY32" s="32"/>
      <c r="CZ32" s="32"/>
      <c r="DA32" s="57">
        <v>54</v>
      </c>
      <c r="DX32" s="5"/>
      <c r="DY32" s="5"/>
      <c r="EH32" s="2"/>
      <c r="EI32" s="2"/>
      <c r="EK32" s="57">
        <v>54</v>
      </c>
      <c r="FF32" s="5"/>
      <c r="FG32" s="5"/>
      <c r="FP32" s="2"/>
      <c r="FQ32" s="2"/>
      <c r="FS32" s="57">
        <v>54</v>
      </c>
      <c r="GN32" s="5"/>
      <c r="GO32" s="5"/>
      <c r="GX32" s="2"/>
      <c r="GY32" s="2"/>
      <c r="HA32" s="57">
        <v>54</v>
      </c>
      <c r="HV32" s="5"/>
      <c r="HW32" s="5"/>
      <c r="IF32" s="2"/>
      <c r="IG32" s="2"/>
      <c r="II32" s="57">
        <v>54</v>
      </c>
      <c r="JD32" s="5"/>
      <c r="JE32" s="5"/>
      <c r="JN32" s="2"/>
      <c r="JO32" s="2"/>
      <c r="JQ32" s="57">
        <v>54</v>
      </c>
      <c r="KL32" s="5"/>
      <c r="KM32" s="5"/>
      <c r="KV32" s="2"/>
      <c r="KW32" s="2"/>
      <c r="KY32" s="57">
        <v>54</v>
      </c>
      <c r="LT32" s="5"/>
      <c r="LU32" s="5"/>
      <c r="MD32" s="2"/>
      <c r="ME32" s="2"/>
      <c r="MG32" s="57">
        <v>54</v>
      </c>
      <c r="NB32" s="5"/>
      <c r="NC32" s="5"/>
      <c r="NL32" s="2"/>
      <c r="NM32" s="2"/>
      <c r="NO32" s="57">
        <v>54</v>
      </c>
      <c r="OJ32" s="5"/>
      <c r="OK32" s="5"/>
      <c r="OT32" s="2"/>
      <c r="OU32" s="2"/>
      <c r="OW32" s="57">
        <v>54</v>
      </c>
      <c r="PR32" s="5"/>
      <c r="PS32" s="5"/>
      <c r="QB32" s="2"/>
      <c r="QC32" s="2"/>
      <c r="QE32" s="57">
        <v>54</v>
      </c>
      <c r="QZ32" s="5"/>
      <c r="RA32" s="5"/>
      <c r="RJ32" s="2"/>
      <c r="RK32" s="2"/>
      <c r="RM32" s="57">
        <v>54</v>
      </c>
      <c r="SH32" s="5"/>
      <c r="SI32" s="5"/>
      <c r="SR32" s="2"/>
      <c r="SS32" s="2"/>
      <c r="SU32" s="57">
        <v>54</v>
      </c>
    </row>
    <row r="33" spans="1:515" hidden="1" x14ac:dyDescent="0.2">
      <c r="A33" s="5"/>
      <c r="B33" s="5"/>
      <c r="C33" s="24" t="s">
        <v>42</v>
      </c>
      <c r="D33" s="5"/>
      <c r="AR33" s="41"/>
      <c r="AS33" s="41"/>
      <c r="AT33" s="41"/>
      <c r="AU33" s="32"/>
      <c r="AV33" s="32"/>
      <c r="AW33" s="32"/>
      <c r="AX33" s="32"/>
      <c r="AY33" s="58">
        <v>1000</v>
      </c>
      <c r="BS33" s="41"/>
      <c r="BT33" s="41"/>
      <c r="BU33" s="41"/>
      <c r="BW33" s="32"/>
      <c r="BX33" s="32"/>
      <c r="BZ33" s="58">
        <v>1000</v>
      </c>
      <c r="CT33" s="41"/>
      <c r="CU33" s="41"/>
      <c r="CV33" s="41"/>
      <c r="CW33" s="32"/>
      <c r="CX33" s="32"/>
      <c r="CY33" s="32"/>
      <c r="CZ33" s="32"/>
      <c r="DA33" s="58">
        <v>1000</v>
      </c>
      <c r="DX33" s="5"/>
      <c r="DY33" s="5"/>
      <c r="EH33" s="2"/>
      <c r="EI33" s="2"/>
      <c r="EK33" s="58">
        <v>1000</v>
      </c>
      <c r="FF33" s="5"/>
      <c r="FG33" s="5"/>
      <c r="FP33" s="2"/>
      <c r="FQ33" s="2"/>
      <c r="FS33" s="58">
        <v>1000</v>
      </c>
      <c r="GN33" s="5"/>
      <c r="GO33" s="5"/>
      <c r="GX33" s="2"/>
      <c r="GY33" s="2"/>
      <c r="HA33" s="58">
        <v>1000</v>
      </c>
      <c r="HV33" s="5"/>
      <c r="HW33" s="5"/>
      <c r="IF33" s="2"/>
      <c r="IG33" s="2"/>
      <c r="II33" s="58">
        <v>1000</v>
      </c>
      <c r="JD33" s="5"/>
      <c r="JE33" s="5"/>
      <c r="JN33" s="2"/>
      <c r="JO33" s="2"/>
      <c r="JQ33" s="58">
        <v>1000</v>
      </c>
      <c r="KL33" s="5"/>
      <c r="KM33" s="5"/>
      <c r="KV33" s="2"/>
      <c r="KW33" s="2"/>
      <c r="KY33" s="58">
        <v>1000</v>
      </c>
      <c r="LT33" s="5"/>
      <c r="LU33" s="5"/>
      <c r="MD33" s="2"/>
      <c r="ME33" s="2"/>
      <c r="MG33" s="58">
        <v>1000</v>
      </c>
      <c r="NB33" s="5"/>
      <c r="NC33" s="5"/>
      <c r="NL33" s="2"/>
      <c r="NM33" s="2"/>
      <c r="NO33" s="58">
        <v>1000</v>
      </c>
      <c r="OJ33" s="5"/>
      <c r="OK33" s="5"/>
      <c r="OT33" s="2"/>
      <c r="OU33" s="2"/>
      <c r="OW33" s="58">
        <v>1000</v>
      </c>
      <c r="PR33" s="5"/>
      <c r="PS33" s="5"/>
      <c r="QB33" s="2"/>
      <c r="QC33" s="2"/>
      <c r="QE33" s="58">
        <v>1000</v>
      </c>
      <c r="QZ33" s="5"/>
      <c r="RA33" s="5"/>
      <c r="RJ33" s="2"/>
      <c r="RK33" s="2"/>
      <c r="RM33" s="58">
        <v>1000</v>
      </c>
      <c r="SH33" s="5"/>
      <c r="SI33" s="5"/>
      <c r="SR33" s="2"/>
      <c r="SS33" s="2"/>
      <c r="SU33" s="58">
        <v>1000</v>
      </c>
    </row>
    <row r="34" spans="1:515" hidden="1" x14ac:dyDescent="0.2">
      <c r="A34" s="5"/>
      <c r="B34" s="5"/>
      <c r="C34" s="33" t="s">
        <v>54</v>
      </c>
      <c r="D34" s="5"/>
      <c r="AR34" s="41"/>
      <c r="AS34" s="41"/>
      <c r="AT34" s="41"/>
      <c r="AU34" s="32"/>
      <c r="AV34" s="32"/>
      <c r="AW34" s="32"/>
      <c r="AX34" s="32"/>
      <c r="AY34" s="59">
        <v>1000</v>
      </c>
      <c r="BS34" s="41"/>
      <c r="BT34" s="41"/>
      <c r="BU34" s="41"/>
      <c r="BW34" s="32"/>
      <c r="BX34" s="32"/>
      <c r="BZ34" s="59">
        <v>1000</v>
      </c>
      <c r="CT34" s="41"/>
      <c r="CU34" s="41"/>
      <c r="CV34" s="41"/>
      <c r="CW34" s="32"/>
      <c r="CX34" s="32"/>
      <c r="CY34" s="32"/>
      <c r="CZ34" s="32"/>
      <c r="DA34" s="59">
        <v>1000</v>
      </c>
      <c r="DX34" s="5"/>
      <c r="DY34" s="5"/>
      <c r="EH34" s="2"/>
      <c r="EI34" s="2"/>
      <c r="EJ34" s="37"/>
      <c r="EK34" s="59">
        <v>1000</v>
      </c>
      <c r="FF34" s="5"/>
      <c r="FG34" s="5"/>
      <c r="FP34" s="2"/>
      <c r="FQ34" s="2"/>
      <c r="FR34" s="37"/>
      <c r="FS34" s="59">
        <v>1000</v>
      </c>
      <c r="GN34" s="5"/>
      <c r="GO34" s="5"/>
      <c r="GX34" s="2"/>
      <c r="GY34" s="2"/>
      <c r="GZ34" s="37"/>
      <c r="HA34" s="59">
        <v>1000</v>
      </c>
      <c r="HV34" s="5"/>
      <c r="HW34" s="5"/>
      <c r="IF34" s="2"/>
      <c r="IG34" s="2"/>
      <c r="IH34" s="37"/>
      <c r="II34" s="59">
        <v>1000</v>
      </c>
      <c r="JD34" s="5"/>
      <c r="JE34" s="5"/>
      <c r="JN34" s="2"/>
      <c r="JO34" s="2"/>
      <c r="JP34" s="37"/>
      <c r="JQ34" s="59">
        <v>1000</v>
      </c>
      <c r="KL34" s="5"/>
      <c r="KM34" s="5"/>
      <c r="KV34" s="2"/>
      <c r="KW34" s="2"/>
      <c r="KX34" s="37"/>
      <c r="KY34" s="59">
        <v>1000</v>
      </c>
      <c r="LT34" s="5"/>
      <c r="LU34" s="5"/>
      <c r="MD34" s="2"/>
      <c r="ME34" s="2"/>
      <c r="MF34" s="37"/>
      <c r="MG34" s="59">
        <v>1000</v>
      </c>
      <c r="NB34" s="5"/>
      <c r="NC34" s="5"/>
      <c r="NL34" s="2"/>
      <c r="NM34" s="2"/>
      <c r="NN34" s="37"/>
      <c r="NO34" s="59">
        <v>1000</v>
      </c>
      <c r="OJ34" s="5"/>
      <c r="OK34" s="5"/>
      <c r="OT34" s="2"/>
      <c r="OU34" s="2"/>
      <c r="OV34" s="37"/>
      <c r="OW34" s="59">
        <v>1000</v>
      </c>
      <c r="PR34" s="5"/>
      <c r="PS34" s="5"/>
      <c r="QB34" s="2"/>
      <c r="QC34" s="2"/>
      <c r="QD34" s="37"/>
      <c r="QE34" s="59">
        <v>1000</v>
      </c>
      <c r="QZ34" s="5"/>
      <c r="RA34" s="5"/>
      <c r="RJ34" s="2"/>
      <c r="RK34" s="2"/>
      <c r="RL34" s="37"/>
      <c r="RM34" s="59">
        <v>1000</v>
      </c>
      <c r="SH34" s="5"/>
      <c r="SI34" s="5"/>
      <c r="SR34" s="2"/>
      <c r="SS34" s="2"/>
      <c r="ST34" s="37"/>
      <c r="SU34" s="59">
        <v>1000</v>
      </c>
    </row>
    <row r="35" spans="1:515" hidden="1" x14ac:dyDescent="0.2">
      <c r="A35" s="5"/>
      <c r="B35" s="5"/>
      <c r="C35" s="25" t="s">
        <v>27</v>
      </c>
      <c r="D35" s="5"/>
      <c r="AR35" s="41"/>
      <c r="AS35" s="41"/>
      <c r="AT35" s="41"/>
      <c r="AU35" s="32"/>
      <c r="AV35" s="41"/>
      <c r="AW35" s="41"/>
      <c r="AX35" s="32"/>
      <c r="AY35" s="60">
        <v>1000</v>
      </c>
      <c r="BS35" s="41"/>
      <c r="BT35" s="41"/>
      <c r="BU35" s="41"/>
      <c r="BW35" s="41"/>
      <c r="BX35" s="32"/>
      <c r="BZ35" s="60">
        <v>1000</v>
      </c>
      <c r="CT35" s="41"/>
      <c r="CU35" s="41"/>
      <c r="CV35" s="41"/>
      <c r="CW35" s="32"/>
      <c r="CX35" s="41"/>
      <c r="CY35" s="32"/>
      <c r="CZ35" s="32"/>
      <c r="DA35" s="60">
        <v>1000</v>
      </c>
      <c r="DX35" s="5"/>
      <c r="DY35" s="5"/>
      <c r="EH35" s="41"/>
      <c r="EI35" s="2"/>
      <c r="EK35" s="60">
        <v>1000</v>
      </c>
      <c r="FF35" s="5"/>
      <c r="FG35" s="5"/>
      <c r="FP35" s="41"/>
      <c r="FQ35" s="2"/>
      <c r="FS35" s="60">
        <v>1000</v>
      </c>
      <c r="GN35" s="5"/>
      <c r="GO35" s="5"/>
      <c r="GX35" s="2"/>
      <c r="GY35" s="2"/>
      <c r="HA35" s="60">
        <v>1000</v>
      </c>
      <c r="HV35" s="5"/>
      <c r="HW35" s="5"/>
      <c r="IF35" s="41"/>
      <c r="IG35" s="2"/>
      <c r="II35" s="60">
        <v>1000</v>
      </c>
      <c r="JD35" s="5"/>
      <c r="JE35" s="5"/>
      <c r="JN35" s="2"/>
      <c r="JO35" s="2"/>
      <c r="JQ35" s="60">
        <v>1000</v>
      </c>
      <c r="KL35" s="5"/>
      <c r="KM35" s="5"/>
      <c r="KV35" s="2"/>
      <c r="KW35" s="2"/>
      <c r="KY35" s="60">
        <v>1000</v>
      </c>
      <c r="LT35" s="5"/>
      <c r="LU35" s="5"/>
      <c r="MD35" s="2"/>
      <c r="ME35" s="2"/>
      <c r="MG35" s="60">
        <v>1000</v>
      </c>
      <c r="NB35" s="5"/>
      <c r="NC35" s="5"/>
      <c r="NL35" s="2"/>
      <c r="NM35" s="2"/>
      <c r="NO35" s="60">
        <v>1000</v>
      </c>
      <c r="OJ35" s="5"/>
      <c r="OK35" s="5"/>
      <c r="OT35" s="2"/>
      <c r="OU35" s="2"/>
      <c r="OW35" s="60">
        <v>1000</v>
      </c>
      <c r="PR35" s="5"/>
      <c r="PS35" s="5"/>
      <c r="QB35" s="2"/>
      <c r="QC35" s="2"/>
      <c r="QE35" s="60">
        <v>1000</v>
      </c>
      <c r="QZ35" s="5"/>
      <c r="RA35" s="5"/>
      <c r="RJ35" s="2"/>
      <c r="RK35" s="2"/>
      <c r="RM35" s="60">
        <v>1000</v>
      </c>
      <c r="SH35" s="5"/>
      <c r="SI35" s="5"/>
      <c r="SR35" s="2"/>
      <c r="SS35" s="2"/>
      <c r="SU35" s="60">
        <v>1000</v>
      </c>
    </row>
    <row r="36" spans="1:515" x14ac:dyDescent="0.2">
      <c r="C36" s="29" t="s">
        <v>47</v>
      </c>
      <c r="D36" s="2"/>
      <c r="AU36" s="32"/>
      <c r="AX36" s="32"/>
      <c r="CW36" s="32"/>
      <c r="CZ36" s="32"/>
    </row>
    <row r="37" spans="1:515" x14ac:dyDescent="0.2">
      <c r="A37" s="5"/>
      <c r="B37" s="5"/>
      <c r="C37" s="5"/>
      <c r="D37" s="20"/>
      <c r="AQ37" s="32"/>
      <c r="AR37" s="32"/>
      <c r="AS37" s="32"/>
      <c r="AT37" s="32"/>
      <c r="AU37" s="32"/>
      <c r="AX37" s="32"/>
      <c r="CS37" s="32"/>
      <c r="CT37" s="32"/>
      <c r="CU37" s="32"/>
      <c r="CV37" s="32"/>
      <c r="CW37" s="32"/>
      <c r="CZ37" s="32"/>
    </row>
    <row r="38" spans="1:515" ht="17" x14ac:dyDescent="0.2">
      <c r="A38" s="5"/>
      <c r="B38" s="5"/>
      <c r="C38" s="5"/>
      <c r="D38" s="20"/>
      <c r="V38" s="10"/>
      <c r="W38" s="10"/>
      <c r="AQ38" s="32"/>
      <c r="AR38" s="32"/>
      <c r="AS38" s="32"/>
      <c r="AT38" s="32"/>
      <c r="AU38" s="32"/>
      <c r="AX38" s="32"/>
      <c r="CS38" s="32"/>
      <c r="CT38" s="32"/>
      <c r="CU38" s="32"/>
      <c r="CV38" s="32"/>
      <c r="CW38" s="32"/>
      <c r="CZ38" s="32"/>
    </row>
    <row r="39" spans="1:515" ht="17" x14ac:dyDescent="0.2">
      <c r="A39" s="5"/>
      <c r="B39" s="5"/>
      <c r="C39" s="5"/>
      <c r="D39" s="20"/>
      <c r="V39" s="10"/>
      <c r="AQ39" s="32"/>
      <c r="AR39" s="32"/>
      <c r="AS39" s="32"/>
      <c r="AT39" s="32"/>
      <c r="AU39" s="32"/>
      <c r="AX39" s="32"/>
      <c r="CS39" s="32"/>
      <c r="CT39" s="32"/>
      <c r="CU39" s="32"/>
      <c r="CV39" s="32"/>
      <c r="CW39" s="32"/>
      <c r="CZ39" s="32"/>
    </row>
    <row r="40" spans="1:515" ht="17" x14ac:dyDescent="0.2">
      <c r="V40" s="10"/>
      <c r="W40" s="10"/>
      <c r="AQ40" s="32"/>
      <c r="AR40" s="32"/>
      <c r="AS40" s="32"/>
      <c r="AT40" s="32"/>
      <c r="AU40" s="32"/>
      <c r="AX40" s="32"/>
      <c r="CS40" s="32"/>
      <c r="CT40" s="32"/>
      <c r="CU40" s="32"/>
      <c r="CV40" s="32"/>
      <c r="CW40" s="32"/>
      <c r="CZ40" s="32"/>
    </row>
    <row r="41" spans="1:515" ht="17" x14ac:dyDescent="0.2">
      <c r="V41" s="10"/>
      <c r="W41" s="10"/>
      <c r="AQ41" s="32"/>
      <c r="AR41" s="32"/>
      <c r="AS41" s="32"/>
      <c r="AT41" s="32"/>
      <c r="AU41" s="32"/>
      <c r="AX41" s="32"/>
      <c r="CS41" s="32"/>
      <c r="CT41" s="32"/>
      <c r="CU41" s="32"/>
      <c r="CV41" s="32"/>
      <c r="CW41" s="32"/>
      <c r="CZ41" s="32"/>
    </row>
    <row r="42" spans="1:515" ht="17" x14ac:dyDescent="0.2">
      <c r="V42" s="10"/>
      <c r="W42" s="10"/>
      <c r="AQ42" s="32"/>
      <c r="AR42" s="32"/>
      <c r="AS42" s="32"/>
      <c r="AT42" s="32"/>
      <c r="AU42" s="32"/>
      <c r="AX42" s="32"/>
      <c r="CS42" s="32"/>
      <c r="CT42" s="32"/>
      <c r="CU42" s="32"/>
      <c r="CV42" s="32"/>
      <c r="CW42" s="32"/>
      <c r="CZ42" s="32"/>
    </row>
    <row r="43" spans="1:515" ht="17" x14ac:dyDescent="0.2">
      <c r="V43" s="10"/>
      <c r="W43" s="10"/>
      <c r="X43" s="10"/>
    </row>
    <row r="44" spans="1:515" ht="17" x14ac:dyDescent="0.2">
      <c r="V44" s="10"/>
      <c r="W44" s="10"/>
      <c r="X44" s="10"/>
    </row>
    <row r="45" spans="1:515" ht="17" x14ac:dyDescent="0.2">
      <c r="V45" s="10"/>
      <c r="W45" s="10"/>
      <c r="X45" s="10"/>
    </row>
    <row r="46" spans="1:515" ht="17" x14ac:dyDescent="0.2">
      <c r="V46" s="10"/>
      <c r="W46" s="10"/>
      <c r="X46" s="10"/>
    </row>
    <row r="47" spans="1:515" ht="17" x14ac:dyDescent="0.2">
      <c r="V47" s="10"/>
      <c r="W47" s="10"/>
      <c r="X47" s="10"/>
    </row>
    <row r="48" spans="1:515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  <row r="57" spans="22:24" ht="17" x14ac:dyDescent="0.2">
      <c r="V57" s="10"/>
      <c r="W57" s="10"/>
      <c r="X57" s="10"/>
    </row>
  </sheetData>
  <sheetProtection sheet="1" formatCells="0" formatColumns="0" formatRows="0"/>
  <autoFilter ref="A1:TV2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25">
      <sortCondition descending="1" ref="H1:H26"/>
    </sortState>
  </autoFilter>
  <sortState xmlns:xlrd2="http://schemas.microsoft.com/office/spreadsheetml/2017/richdata2" ref="A1:Q3">
    <sortCondition ref="A1"/>
  </sortState>
  <mergeCells count="101">
    <mergeCell ref="BJ2:BN2"/>
    <mergeCell ref="A1:A3"/>
    <mergeCell ref="C1:C3"/>
    <mergeCell ref="D1:D3"/>
    <mergeCell ref="F1:F3"/>
    <mergeCell ref="H1:H3"/>
    <mergeCell ref="E1:E3"/>
    <mergeCell ref="B1:B3"/>
    <mergeCell ref="G1:G3"/>
    <mergeCell ref="I1:I3"/>
    <mergeCell ref="CA1:DA1"/>
    <mergeCell ref="CA2:CE2"/>
    <mergeCell ref="J1:J3"/>
    <mergeCell ref="L1:L3"/>
    <mergeCell ref="N1:N3"/>
    <mergeCell ref="M1:M3"/>
    <mergeCell ref="O1:O3"/>
    <mergeCell ref="K1:K3"/>
    <mergeCell ref="P1:P3"/>
    <mergeCell ref="Q1:Q3"/>
    <mergeCell ref="BE2:BI2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AZ1:BZ1"/>
    <mergeCell ref="AZ2:BD2"/>
    <mergeCell ref="GI2:GM2"/>
    <mergeCell ref="HG2:HK2"/>
    <mergeCell ref="HL2:HP2"/>
    <mergeCell ref="HQ2:HU2"/>
    <mergeCell ref="FT1:HA1"/>
    <mergeCell ref="HB2:HF2"/>
    <mergeCell ref="CF2:CJ2"/>
    <mergeCell ref="CK2:CO2"/>
    <mergeCell ref="IJ1:JQ1"/>
    <mergeCell ref="HB1:II1"/>
    <mergeCell ref="FT2:FX2"/>
    <mergeCell ref="FY2:GC2"/>
    <mergeCell ref="GD2:GH2"/>
    <mergeCell ref="EL1:FS1"/>
    <mergeCell ref="EL2:EP2"/>
    <mergeCell ref="EQ2:EU2"/>
    <mergeCell ref="EV2:EZ2"/>
    <mergeCell ref="FA2:FE2"/>
    <mergeCell ref="DI2:DM2"/>
    <mergeCell ref="DD1:EK1"/>
    <mergeCell ref="DD2:DH2"/>
    <mergeCell ref="DB1:DC1"/>
    <mergeCell ref="DN2:DR2"/>
    <mergeCell ref="DS2:DW2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J1:J1048576">
    <cfRule type="containsText" dxfId="439" priority="229" operator="containsText" text="No DD">
      <formula>NOT(ISERROR(SEARCH("No DD",J1)))</formula>
    </cfRule>
    <cfRule type="containsText" dxfId="438" priority="230" operator="containsText" text="Merit">
      <formula>NOT(ISERROR(SEARCH("Merit",J1)))</formula>
    </cfRule>
    <cfRule type="containsText" dxfId="437" priority="231" operator="containsText" text="Excellence">
      <formula>NOT(ISERROR(SEARCH("Excellence",J1)))</formula>
    </cfRule>
    <cfRule type="containsText" dxfId="436" priority="232" operator="containsText" text="Worlds Team">
      <formula>NOT(ISERROR(SEARCH("Worlds Team",J1)))</formula>
    </cfRule>
    <cfRule type="containsText" dxfId="435" priority="233" operator="containsText" text="National Team">
      <formula>NOT(ISERROR(SEARCH("National Team",J1)))</formula>
    </cfRule>
  </conditionalFormatting>
  <conditionalFormatting sqref="Y4:AY25">
    <cfRule type="expression" dxfId="434" priority="22" stopIfTrue="1">
      <formula>IF($AN4&lt;&gt;"",1,0)</formula>
    </cfRule>
  </conditionalFormatting>
  <conditionalFormatting sqref="AZ4:BZ25">
    <cfRule type="expression" dxfId="433" priority="210" stopIfTrue="1">
      <formula>IF($BO4&lt;&gt;"",1,0)</formula>
    </cfRule>
  </conditionalFormatting>
  <conditionalFormatting sqref="CA4:DA25">
    <cfRule type="expression" dxfId="432" priority="206" stopIfTrue="1">
      <formula>IF($CP4&lt;&gt;"",1,0)</formula>
    </cfRule>
  </conditionalFormatting>
  <conditionalFormatting sqref="BW36:BW1048576 BP1:BP1048576 BS1:BS1048576 BW1:BW34">
    <cfRule type="cellIs" dxfId="431" priority="52632" operator="between">
      <formula>$BZ$31</formula>
      <formula>1000</formula>
    </cfRule>
    <cfRule type="cellIs" dxfId="430" priority="52633" operator="between">
      <formula>$BZ$30</formula>
      <formula>$BZ$31</formula>
    </cfRule>
    <cfRule type="cellIs" dxfId="429" priority="52634" operator="between">
      <formula>$BZ$29</formula>
      <formula>$BZ$30</formula>
    </cfRule>
    <cfRule type="cellIs" dxfId="428" priority="52635" operator="between">
      <formula>$BZ$28</formula>
      <formula>$BZ$29</formula>
    </cfRule>
  </conditionalFormatting>
  <conditionalFormatting sqref="CX36:CX1048576 CQ1:CQ1048576 CT1:CT1048576 CX1:CX34">
    <cfRule type="cellIs" dxfId="427" priority="51509" operator="between">
      <formula>$DA$31</formula>
      <formula>1000</formula>
    </cfRule>
    <cfRule type="cellIs" dxfId="426" priority="51510" operator="between">
      <formula>$DA$30</formula>
      <formula>$DA$31</formula>
    </cfRule>
    <cfRule type="cellIs" dxfId="425" priority="51511" operator="between">
      <formula>$DA$29</formula>
      <formula>$DA$30</formula>
    </cfRule>
    <cfRule type="cellIs" dxfId="424" priority="51512" operator="between">
      <formula>$DA$28</formula>
      <formula>$DA$29</formula>
    </cfRule>
  </conditionalFormatting>
  <conditionalFormatting sqref="EH36:EH1048576 DX1:DX1048576 EA1:EA1048576 EE1:EE1048576 EH1:EH34">
    <cfRule type="cellIs" dxfId="423" priority="52660" operator="between">
      <formula>$EK$31</formula>
      <formula>1000</formula>
    </cfRule>
    <cfRule type="cellIs" dxfId="422" priority="52661" operator="between">
      <formula>$EK$30</formula>
      <formula>$EK$31</formula>
    </cfRule>
    <cfRule type="cellIs" dxfId="421" priority="52662" operator="between">
      <formula>$EK$29</formula>
      <formula>$EK$30</formula>
    </cfRule>
    <cfRule type="cellIs" dxfId="420" priority="52663" operator="between">
      <formula>$EK$28</formula>
      <formula>$EK$29</formula>
    </cfRule>
  </conditionalFormatting>
  <conditionalFormatting sqref="FP36:FP1048576 FF1:FF1048576 FI1:FI1048576 FM1:FM1048576 FP1:FP34">
    <cfRule type="cellIs" dxfId="419" priority="190" operator="between">
      <formula>$FS$31</formula>
      <formula>1000</formula>
    </cfRule>
    <cfRule type="cellIs" dxfId="418" priority="191" operator="between">
      <formula>$FS$30</formula>
      <formula>$FS$31</formula>
    </cfRule>
    <cfRule type="cellIs" dxfId="417" priority="192" operator="between">
      <formula>$FS$29</formula>
      <formula>$FS$30</formula>
    </cfRule>
    <cfRule type="cellIs" dxfId="416" priority="193" operator="between">
      <formula>$FS$28</formula>
      <formula>$FS$29</formula>
    </cfRule>
  </conditionalFormatting>
  <conditionalFormatting sqref="IF36:IF1048576 HV1:HV1048576 HY1:HY1048576 IC1:IC1048576 IF1:IF34">
    <cfRule type="cellIs" dxfId="415" priority="158" operator="between">
      <formula>$II$31</formula>
      <formula>1000</formula>
    </cfRule>
    <cfRule type="cellIs" dxfId="414" priority="159" operator="between">
      <formula>$II$30</formula>
      <formula>$II$31</formula>
    </cfRule>
    <cfRule type="cellIs" dxfId="413" priority="160" operator="between">
      <formula>$II$29</formula>
      <formula>$II$30</formula>
    </cfRule>
    <cfRule type="cellIs" dxfId="412" priority="161" operator="between">
      <formula>$II$28</formula>
      <formula>$II$29</formula>
    </cfRule>
  </conditionalFormatting>
  <conditionalFormatting sqref="AW35 AO1:AO1048576 AR1:AR1048576 AV1:AV1048576">
    <cfRule type="cellIs" dxfId="411" priority="23" operator="between">
      <formula>$AY$31</formula>
      <formula>1000</formula>
    </cfRule>
    <cfRule type="cellIs" dxfId="410" priority="24" operator="between">
      <formula>$AY$30</formula>
      <formula>$AY$31</formula>
    </cfRule>
    <cfRule type="cellIs" dxfId="409" priority="25" operator="between">
      <formula>$AY$29</formula>
      <formula>$AY$30</formula>
    </cfRule>
    <cfRule type="cellIs" dxfId="408" priority="51275" operator="between">
      <formula>$AY$28</formula>
      <formula>$AY$29</formula>
    </cfRule>
  </conditionalFormatting>
  <conditionalFormatting sqref="BW35">
    <cfRule type="cellIs" dxfId="407" priority="18" operator="between">
      <formula>$AY$31</formula>
      <formula>1000</formula>
    </cfRule>
    <cfRule type="cellIs" dxfId="406" priority="19" operator="between">
      <formula>$AY$30</formula>
      <formula>$AY$31</formula>
    </cfRule>
    <cfRule type="cellIs" dxfId="405" priority="20" operator="between">
      <formula>$AY$29</formula>
      <formula>$AY$30</formula>
    </cfRule>
    <cfRule type="cellIs" dxfId="404" priority="21" operator="between">
      <formula>$AY$28</formula>
      <formula>$AY$29</formula>
    </cfRule>
  </conditionalFormatting>
  <conditionalFormatting sqref="CX35">
    <cfRule type="cellIs" dxfId="403" priority="14" operator="between">
      <formula>$AY$31</formula>
      <formula>1000</formula>
    </cfRule>
    <cfRule type="cellIs" dxfId="402" priority="15" operator="between">
      <formula>$AY$30</formula>
      <formula>$AY$31</formula>
    </cfRule>
    <cfRule type="cellIs" dxfId="401" priority="16" operator="between">
      <formula>$AY$29</formula>
      <formula>$AY$30</formula>
    </cfRule>
    <cfRule type="cellIs" dxfId="400" priority="17" operator="between">
      <formula>$AY$28</formula>
      <formula>$AY$29</formula>
    </cfRule>
  </conditionalFormatting>
  <conditionalFormatting sqref="EH35">
    <cfRule type="cellIs" dxfId="399" priority="10" operator="between">
      <formula>$AY$31</formula>
      <formula>1000</formula>
    </cfRule>
    <cfRule type="cellIs" dxfId="398" priority="11" operator="between">
      <formula>$AY$30</formula>
      <formula>$AY$31</formula>
    </cfRule>
    <cfRule type="cellIs" dxfId="397" priority="12" operator="between">
      <formula>$AY$29</formula>
      <formula>$AY$30</formula>
    </cfRule>
    <cfRule type="cellIs" dxfId="396" priority="13" operator="between">
      <formula>$AY$28</formula>
      <formula>$AY$29</formula>
    </cfRule>
  </conditionalFormatting>
  <conditionalFormatting sqref="FP35">
    <cfRule type="cellIs" dxfId="395" priority="6" operator="between">
      <formula>$AY$31</formula>
      <formula>1000</formula>
    </cfRule>
    <cfRule type="cellIs" dxfId="394" priority="7" operator="between">
      <formula>$AY$30</formula>
      <formula>$AY$31</formula>
    </cfRule>
    <cfRule type="cellIs" dxfId="393" priority="8" operator="between">
      <formula>$AY$29</formula>
      <formula>$AY$30</formula>
    </cfRule>
    <cfRule type="cellIs" dxfId="392" priority="9" operator="between">
      <formula>$AY$28</formula>
      <formula>$AY$29</formula>
    </cfRule>
  </conditionalFormatting>
  <conditionalFormatting sqref="IF35">
    <cfRule type="cellIs" dxfId="391" priority="2" operator="between">
      <formula>$AY$31</formula>
      <formula>1000</formula>
    </cfRule>
    <cfRule type="cellIs" dxfId="390" priority="3" operator="between">
      <formula>$AY$30</formula>
      <formula>$AY$31</formula>
    </cfRule>
    <cfRule type="cellIs" dxfId="389" priority="4" operator="between">
      <formula>$AY$29</formula>
      <formula>$AY$30</formula>
    </cfRule>
    <cfRule type="cellIs" dxfId="388" priority="5" operator="between">
      <formula>$AY$28</formula>
      <formula>$AY$29</formula>
    </cfRule>
  </conditionalFormatting>
  <conditionalFormatting sqref="M1:M1048576 O1:O1048576 S1:S1048576 U1:U1048576 Q1:Q1048576">
    <cfRule type="expression" dxfId="387" priority="52651" stopIfTrue="1">
      <formula>IF(M1=$CA$1,1,0)</formula>
    </cfRule>
    <cfRule type="expression" dxfId="386" priority="52652">
      <formula>IF(M1=$AZ$1,1,0)</formula>
    </cfRule>
    <cfRule type="expression" dxfId="385" priority="52653">
      <formula>IF(M1=$Y$1,1,0)</formula>
    </cfRule>
  </conditionalFormatting>
  <conditionalFormatting sqref="A4:B1048576">
    <cfRule type="expression" dxfId="384" priority="1" stopIfTrue="1">
      <formula>AND($I4&lt;&gt;"",$H4="")</formula>
    </cfRule>
    <cfRule type="expression" dxfId="383" priority="37563" stopIfTrue="1">
      <formula>IF(A4&gt;4,1,0)</formula>
    </cfRule>
  </conditionalFormatting>
  <conditionalFormatting sqref="CV1:CV1048576 AT1:AT1048576">
    <cfRule type="cellIs" dxfId="382" priority="258698" operator="between">
      <formula>AY$35</formula>
      <formula>1000</formula>
    </cfRule>
    <cfRule type="cellIs" dxfId="381" priority="258699" operator="between">
      <formula>AY$34</formula>
      <formula>AY$35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380" priority="258710" operator="between">
      <formula>EK$35</formula>
      <formula>1000</formula>
    </cfRule>
    <cfRule type="cellIs" dxfId="379" priority="258711" operator="between">
      <formula>EK$34</formula>
      <formula>EK$35</formula>
    </cfRule>
  </conditionalFormatting>
  <conditionalFormatting sqref="AQ1:AQ1048576 AT1:AT1048576 AX1:AX1048576">
    <cfRule type="cellIs" dxfId="378" priority="258782" operator="between">
      <formula>$AY$35</formula>
      <formula>1000</formula>
    </cfRule>
    <cfRule type="cellIs" dxfId="377" priority="258783" operator="between">
      <formula>$AY$34</formula>
      <formula>$AY$35</formula>
    </cfRule>
    <cfRule type="cellIs" dxfId="376" priority="258784" operator="between">
      <formula>$AY$33</formula>
      <formula>$AY$34</formula>
    </cfRule>
    <cfRule type="cellIs" dxfId="375" priority="258785" operator="between">
      <formula>$AY$32</formula>
      <formula>$AY$33</formula>
    </cfRule>
  </conditionalFormatting>
  <conditionalFormatting sqref="BR1:BR1048576 BU1:BU1048576 BY1:BY1048576">
    <cfRule type="cellIs" dxfId="374" priority="258818" operator="between">
      <formula>$BZ$35</formula>
      <formula>1000</formula>
    </cfRule>
    <cfRule type="cellIs" dxfId="373" priority="258819" operator="between">
      <formula>$BZ$34</formula>
      <formula>$BZ$35</formula>
    </cfRule>
    <cfRule type="cellIs" dxfId="372" priority="258820" operator="between">
      <formula>$BZ$33</formula>
      <formula>$BZ$34</formula>
    </cfRule>
    <cfRule type="cellIs" dxfId="371" priority="258821" operator="between">
      <formula>$BZ$32</formula>
      <formula>$BZ$33</formula>
    </cfRule>
  </conditionalFormatting>
  <conditionalFormatting sqref="CS1:CS1048576 CV1:CV1048576 CZ1:CZ1048576">
    <cfRule type="cellIs" dxfId="370" priority="258854" operator="between">
      <formula>$DA$35</formula>
      <formula>1000</formula>
    </cfRule>
    <cfRule type="cellIs" dxfId="369" priority="258855" operator="between">
      <formula>$DA$34</formula>
      <formula>$DA$35</formula>
    </cfRule>
    <cfRule type="cellIs" dxfId="368" priority="258856" operator="between">
      <formula>$DA$33</formula>
      <formula>$DA$34</formula>
    </cfRule>
    <cfRule type="cellIs" dxfId="367" priority="258857" operator="between">
      <formula>$DA$32</formula>
      <formula>$DA$33</formula>
    </cfRule>
  </conditionalFormatting>
  <conditionalFormatting sqref="NB1:NB1048576 NE1:NE1048576 NI1:NI1048576 NL1:NL1048576">
    <cfRule type="cellIs" dxfId="366" priority="258890" operator="between">
      <formula>$NO$28</formula>
      <formula>$NO$29</formula>
    </cfRule>
  </conditionalFormatting>
  <conditionalFormatting sqref="DZ1:DZ1048576 EC1:EC1048576 EG1:EG1048576 EJ1:EJ1048576">
    <cfRule type="cellIs" dxfId="365" priority="258902" operator="between">
      <formula>$EK$35</formula>
      <formula>1000</formula>
    </cfRule>
    <cfRule type="cellIs" dxfId="364" priority="258903" operator="between">
      <formula>$EK$34</formula>
      <formula>$EK$35</formula>
    </cfRule>
    <cfRule type="cellIs" dxfId="363" priority="258904" operator="between">
      <formula>$EK$33</formula>
      <formula>$EK$34</formula>
    </cfRule>
    <cfRule type="cellIs" dxfId="362" priority="258905" operator="between">
      <formula>$EK$32</formula>
      <formula>$EK$33</formula>
    </cfRule>
  </conditionalFormatting>
  <conditionalFormatting sqref="FH1:FH1048576 FK1:FK1048576 FO1:FO1048576 FR1:FR1048576">
    <cfRule type="cellIs" dxfId="361" priority="258950" operator="between">
      <formula>$FS$35</formula>
      <formula>1000</formula>
    </cfRule>
    <cfRule type="cellIs" dxfId="360" priority="258951" operator="between">
      <formula>$FS$34</formula>
      <formula>$FS$35</formula>
    </cfRule>
    <cfRule type="cellIs" dxfId="359" priority="258952" operator="between">
      <formula>$FS$33</formula>
      <formula>$FS$34</formula>
    </cfRule>
    <cfRule type="cellIs" dxfId="358" priority="258953" operator="between">
      <formula>$FS$32</formula>
      <formula>$FS$33</formula>
    </cfRule>
  </conditionalFormatting>
  <conditionalFormatting sqref="GN1:GN1048576 GQ1:GQ1048576 GU1:GU1048576 GX1:GX1048576">
    <cfRule type="cellIs" dxfId="357" priority="258998" operator="between">
      <formula>$HA$31</formula>
      <formula>1000</formula>
    </cfRule>
    <cfRule type="cellIs" dxfId="356" priority="258999" operator="between">
      <formula>$HA$30</formula>
      <formula>$HA$31</formula>
    </cfRule>
    <cfRule type="cellIs" dxfId="355" priority="259000" operator="between">
      <formula>$HA$29</formula>
      <formula>$HA$30</formula>
    </cfRule>
    <cfRule type="cellIs" dxfId="354" priority="259001" operator="between">
      <formula>$HA$28</formula>
      <formula>$HA$29</formula>
    </cfRule>
  </conditionalFormatting>
  <conditionalFormatting sqref="GP1:GP1048576 GS1:GS1048576 GW1:GW1048576 GZ1:GZ1048576">
    <cfRule type="cellIs" dxfId="353" priority="259046" operator="between">
      <formula>$HA$35</formula>
      <formula>1000</formula>
    </cfRule>
    <cfRule type="cellIs" dxfId="352" priority="259047" operator="between">
      <formula>$HA$34</formula>
      <formula>$HA$35</formula>
    </cfRule>
    <cfRule type="cellIs" dxfId="351" priority="259048" operator="between">
      <formula>$HA$33</formula>
      <formula>$HA$34</formula>
    </cfRule>
    <cfRule type="cellIs" dxfId="350" priority="259049" operator="between">
      <formula>$HA$32</formula>
      <formula>$HA$33</formula>
    </cfRule>
  </conditionalFormatting>
  <conditionalFormatting sqref="HX1:HX1048576 IA1:IA1048576 IE1:IE1048576 IH1:IH1048576">
    <cfRule type="cellIs" dxfId="349" priority="259094" operator="between">
      <formula>$II$35</formula>
      <formula>1000</formula>
    </cfRule>
    <cfRule type="cellIs" dxfId="348" priority="259095" operator="between">
      <formula>$II$34</formula>
      <formula>$II$35</formula>
    </cfRule>
    <cfRule type="cellIs" dxfId="347" priority="259096" operator="between">
      <formula>$II$33</formula>
      <formula>$II$34</formula>
    </cfRule>
    <cfRule type="cellIs" dxfId="346" priority="259097" operator="between">
      <formula>$II$32</formula>
      <formula>$II$33</formula>
    </cfRule>
  </conditionalFormatting>
  <conditionalFormatting sqref="JD1:JD1048576 JG1:JG1048576 JK1:JK1048576 JN1:JN1048576">
    <cfRule type="cellIs" dxfId="345" priority="259142" operator="between">
      <formula>$JQ$31</formula>
      <formula>1000</formula>
    </cfRule>
    <cfRule type="cellIs" dxfId="344" priority="259143" operator="between">
      <formula>$JQ$30</formula>
      <formula>$JQ$31</formula>
    </cfRule>
    <cfRule type="cellIs" dxfId="343" priority="259144" operator="between">
      <formula>$JQ$29</formula>
      <formula>$JQ$30</formula>
    </cfRule>
    <cfRule type="cellIs" dxfId="342" priority="259145" operator="between">
      <formula>$JQ$28</formula>
      <formula>$JQ$29</formula>
    </cfRule>
  </conditionalFormatting>
  <conditionalFormatting sqref="JF1:JF1048576 JI1:JI1048576 JM1:JM1048576 JP1:JP1048576">
    <cfRule type="cellIs" dxfId="341" priority="259190" operator="between">
      <formula>$JQ$35</formula>
      <formula>1000</formula>
    </cfRule>
    <cfRule type="cellIs" dxfId="340" priority="259191" operator="between">
      <formula>$JQ$34</formula>
      <formula>$JQ$35</formula>
    </cfRule>
    <cfRule type="cellIs" dxfId="339" priority="259192" operator="between">
      <formula>$JQ$33</formula>
      <formula>$JQ$34</formula>
    </cfRule>
    <cfRule type="cellIs" dxfId="338" priority="259193" operator="between">
      <formula>$JQ$32</formula>
      <formula>$JQ$33</formula>
    </cfRule>
  </conditionalFormatting>
  <conditionalFormatting sqref="KL1:KL1048576 KO1:KO1048576 KS1:KS1048576 KV1:KV1048576">
    <cfRule type="cellIs" dxfId="337" priority="259238" operator="between">
      <formula>$KY$31</formula>
      <formula>1000</formula>
    </cfRule>
    <cfRule type="cellIs" dxfId="336" priority="259239" operator="between">
      <formula>$KY$30</formula>
      <formula>$KY$31</formula>
    </cfRule>
    <cfRule type="cellIs" dxfId="335" priority="259240" operator="between">
      <formula>$KY$29</formula>
      <formula>$KY$30</formula>
    </cfRule>
    <cfRule type="cellIs" dxfId="334" priority="259241" operator="between">
      <formula>$KY$28</formula>
      <formula>$KY$29</formula>
    </cfRule>
  </conditionalFormatting>
  <conditionalFormatting sqref="KN1:KN1048576 KQ1:KQ1048576 KU1:KU1048576 KX1:KX1048576">
    <cfRule type="cellIs" dxfId="333" priority="259286" operator="between">
      <formula>$KY$35</formula>
      <formula>1000</formula>
    </cfRule>
    <cfRule type="cellIs" dxfId="332" priority="259287" operator="between">
      <formula>$KY$34</formula>
      <formula>$KY$35</formula>
    </cfRule>
    <cfRule type="cellIs" dxfId="331" priority="259288" operator="between">
      <formula>$KY$33</formula>
      <formula>$KY$34</formula>
    </cfRule>
    <cfRule type="cellIs" dxfId="330" priority="259289" operator="between">
      <formula>$KY$32</formula>
      <formula>$KY$33</formula>
    </cfRule>
  </conditionalFormatting>
  <conditionalFormatting sqref="LT1:LT1048576 LW1:LW1048576 MA1:MA1048576 MD1:MD1048576">
    <cfRule type="cellIs" dxfId="329" priority="259334" operator="between">
      <formula>$MG$31</formula>
      <formula>1000</formula>
    </cfRule>
    <cfRule type="cellIs" dxfId="328" priority="259335" operator="between">
      <formula>$MG$30</formula>
      <formula>$MG$31</formula>
    </cfRule>
    <cfRule type="cellIs" dxfId="327" priority="259336" operator="between">
      <formula>$MG$29</formula>
      <formula>$MG$30</formula>
    </cfRule>
    <cfRule type="cellIs" dxfId="326" priority="259337" operator="between">
      <formula>$MG$28</formula>
      <formula>$MG$29</formula>
    </cfRule>
  </conditionalFormatting>
  <conditionalFormatting sqref="LV1:LV1048576 LY1:LY1048576 MC1:MC1048576 MF1:MF1048576">
    <cfRule type="cellIs" dxfId="325" priority="259382" operator="between">
      <formula>$MG$35</formula>
      <formula>1000</formula>
    </cfRule>
    <cfRule type="cellIs" dxfId="324" priority="259383" operator="between">
      <formula>$MG$34</formula>
      <formula>$MG$35</formula>
    </cfRule>
    <cfRule type="cellIs" dxfId="323" priority="259384" operator="between">
      <formula>$MG$33</formula>
      <formula>$MG$34</formula>
    </cfRule>
    <cfRule type="cellIs" dxfId="322" priority="259385" operator="between">
      <formula>$MG$32</formula>
      <formula>$MG$33</formula>
    </cfRule>
  </conditionalFormatting>
  <conditionalFormatting sqref="NB1:NB1048576 NE1:NE1048576 NI1:NI1048576">
    <cfRule type="cellIs" dxfId="321" priority="259430" operator="between">
      <formula>$NO$31</formula>
      <formula>1000</formula>
    </cfRule>
    <cfRule type="cellIs" dxfId="320" priority="259431" operator="between">
      <formula>$NO$30</formula>
      <formula>$NO$31</formula>
    </cfRule>
    <cfRule type="cellIs" dxfId="319" priority="259432" operator="between">
      <formula>$NO$29</formula>
      <formula>$NO$30</formula>
    </cfRule>
  </conditionalFormatting>
  <conditionalFormatting sqref="ND1:ND1048576 NG1:NG1048576 NK1:NK1048576 NN1:NN1048576">
    <cfRule type="cellIs" dxfId="318" priority="259457" operator="between">
      <formula>$NO$35</formula>
      <formula>1000</formula>
    </cfRule>
    <cfRule type="cellIs" dxfId="317" priority="259458" operator="between">
      <formula>$NO$34</formula>
      <formula>$NO$35</formula>
    </cfRule>
    <cfRule type="cellIs" dxfId="316" priority="259459" operator="between">
      <formula>$NO$33</formula>
      <formula>$NO$34</formula>
    </cfRule>
    <cfRule type="cellIs" dxfId="315" priority="259460" operator="between">
      <formula>$NO$32</formula>
      <formula>$NO$33</formula>
    </cfRule>
  </conditionalFormatting>
  <conditionalFormatting sqref="OJ1:OJ1048576 OM1:OM1048576 OQ1:OQ1048576 OT1:OT1048576">
    <cfRule type="cellIs" dxfId="314" priority="259505" operator="between">
      <formula>$OW$31</formula>
      <formula>1000</formula>
    </cfRule>
    <cfRule type="cellIs" dxfId="313" priority="259506" operator="between">
      <formula>$OW$30</formula>
      <formula>$OW$31</formula>
    </cfRule>
    <cfRule type="cellIs" dxfId="312" priority="259507" operator="between">
      <formula>$OW$29</formula>
      <formula>$OW$30</formula>
    </cfRule>
    <cfRule type="cellIs" dxfId="311" priority="259508" operator="between">
      <formula>$OW$28</formula>
      <formula>$OW$29</formula>
    </cfRule>
  </conditionalFormatting>
  <conditionalFormatting sqref="OL1:OL1048576 OO1:OO1048576 OS1:OS1048576 OV1:OV1048576">
    <cfRule type="cellIs" dxfId="310" priority="259553" operator="between">
      <formula>$OW$35</formula>
      <formula>1000</formula>
    </cfRule>
    <cfRule type="cellIs" dxfId="309" priority="259554" operator="between">
      <formula>$OW$34</formula>
      <formula>$OW$35</formula>
    </cfRule>
    <cfRule type="cellIs" dxfId="308" priority="259555" operator="between">
      <formula>$OW$33</formula>
      <formula>$OW$34</formula>
    </cfRule>
    <cfRule type="cellIs" dxfId="307" priority="259556" operator="between">
      <formula>$OW$32</formula>
      <formula>$OW$33</formula>
    </cfRule>
  </conditionalFormatting>
  <conditionalFormatting sqref="PR1:PR1048576 PU1:PU1048576 PY1:PY1048576 QB1:QB1048576">
    <cfRule type="cellIs" dxfId="306" priority="259601" operator="between">
      <formula>$QE$31</formula>
      <formula>1000</formula>
    </cfRule>
    <cfRule type="cellIs" dxfId="305" priority="259602" operator="between">
      <formula>$QE$30</formula>
      <formula>$QE$31</formula>
    </cfRule>
    <cfRule type="cellIs" dxfId="304" priority="259603" operator="between">
      <formula>$QE$29</formula>
      <formula>$QE$30</formula>
    </cfRule>
    <cfRule type="cellIs" dxfId="303" priority="259604" operator="between">
      <formula>$QE$28</formula>
      <formula>$QE$29</formula>
    </cfRule>
  </conditionalFormatting>
  <conditionalFormatting sqref="PT1:PT1048576 PW1:PW1048576 QA1:QA1048576 QD1:QD1048576">
    <cfRule type="cellIs" dxfId="302" priority="259649" operator="between">
      <formula>$QE$35</formula>
      <formula>1000</formula>
    </cfRule>
    <cfRule type="cellIs" dxfId="301" priority="259650" operator="between">
      <formula>$QE$34</formula>
      <formula>$QE$35</formula>
    </cfRule>
    <cfRule type="cellIs" dxfId="300" priority="259651" operator="between">
      <formula>$QE$33</formula>
      <formula>$QE$34</formula>
    </cfRule>
    <cfRule type="cellIs" dxfId="299" priority="259652" operator="between">
      <formula>$QE$32</formula>
      <formula>$QE$33</formula>
    </cfRule>
  </conditionalFormatting>
  <conditionalFormatting sqref="QZ1:QZ1048576 RC1:RC1048576 RG1:RG1048576 RJ1:RJ1048576">
    <cfRule type="cellIs" dxfId="298" priority="259697" operator="between">
      <formula>$RM$31</formula>
      <formula>1000</formula>
    </cfRule>
    <cfRule type="cellIs" dxfId="297" priority="259698" operator="between">
      <formula>$RM$30</formula>
      <formula>$RM$31</formula>
    </cfRule>
    <cfRule type="cellIs" dxfId="296" priority="259699" operator="between">
      <formula>$RM$29</formula>
      <formula>$RM$30</formula>
    </cfRule>
    <cfRule type="cellIs" dxfId="295" priority="259700" operator="between">
      <formula>$RM$28</formula>
      <formula>$RM$29</formula>
    </cfRule>
  </conditionalFormatting>
  <conditionalFormatting sqref="RB1:RB1048576 RE1:RE1048576 RI1:RI1048576 RL1:RL1048576">
    <cfRule type="cellIs" dxfId="294" priority="259745" operator="between">
      <formula>$RM$35</formula>
      <formula>1000</formula>
    </cfRule>
    <cfRule type="cellIs" dxfId="293" priority="259746" operator="between">
      <formula>$RM$34</formula>
      <formula>$RM$35</formula>
    </cfRule>
    <cfRule type="cellIs" dxfId="292" priority="259747" operator="between">
      <formula>$RM$33</formula>
      <formula>$RM$34</formula>
    </cfRule>
    <cfRule type="cellIs" dxfId="291" priority="259748" operator="between">
      <formula>$RM$32</formula>
      <formula>$RM$33</formula>
    </cfRule>
  </conditionalFormatting>
  <conditionalFormatting sqref="SH1:SH1048576 SK1:SK1048576 SO1:SO1048576 SR1:SR1048576">
    <cfRule type="cellIs" dxfId="290" priority="259793" operator="between">
      <formula>$SU$31</formula>
      <formula>1000</formula>
    </cfRule>
    <cfRule type="cellIs" dxfId="289" priority="259794" operator="between">
      <formula>$SU$30</formula>
      <formula>$SU$31</formula>
    </cfRule>
    <cfRule type="cellIs" dxfId="288" priority="259795" operator="between">
      <formula>$SU$29</formula>
      <formula>$SU$30</formula>
    </cfRule>
    <cfRule type="cellIs" dxfId="287" priority="259796" operator="between">
      <formula>$SU$28</formula>
      <formula>$SU$29</formula>
    </cfRule>
  </conditionalFormatting>
  <conditionalFormatting sqref="SJ1:SJ1048576 SM1:SM1048576 SQ1:SQ1048576 ST1:ST1048576">
    <cfRule type="cellIs" dxfId="286" priority="259841" operator="between">
      <formula>$SU$35</formula>
      <formula>1000</formula>
    </cfRule>
    <cfRule type="cellIs" dxfId="285" priority="259842" operator="between">
      <formula>$SU$34</formula>
      <formula>$SU$35</formula>
    </cfRule>
    <cfRule type="cellIs" dxfId="284" priority="259843" operator="between">
      <formula>$SU$33</formula>
      <formula>$SU$34</formula>
    </cfRule>
    <cfRule type="cellIs" dxfId="283" priority="259844" operator="between">
      <formula>$SU$32</formula>
      <formula>$SU$33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42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19" bestFit="1" customWidth="1"/>
    <col min="4" max="4" width="8.1640625" bestFit="1" customWidth="1"/>
    <col min="5" max="5" width="12" customWidth="1"/>
    <col min="7" max="7" width="10.83203125" style="65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33.5" bestFit="1" customWidth="1"/>
    <col min="20" max="20" width="14.6640625" customWidth="1"/>
    <col min="21" max="21" width="29.33203125" bestFit="1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76" width="10.83203125" hidden="1" customWidth="1"/>
    <col min="277" max="277" width="10.83203125" style="36" hidden="1" customWidth="1"/>
    <col min="278" max="542" width="10.83203125" hidden="1" customWidth="1"/>
  </cols>
  <sheetData>
    <row r="1" spans="1:542" x14ac:dyDescent="0.2">
      <c r="A1" s="76" t="s">
        <v>122</v>
      </c>
      <c r="B1" s="76" t="s">
        <v>123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124</v>
      </c>
      <c r="H1" s="76" t="s">
        <v>53</v>
      </c>
      <c r="I1" s="72" t="s">
        <v>8</v>
      </c>
      <c r="J1" s="72" t="s">
        <v>9</v>
      </c>
      <c r="K1" s="72" t="s">
        <v>62</v>
      </c>
      <c r="L1" s="73" t="s">
        <v>64</v>
      </c>
      <c r="M1" s="74" t="s">
        <v>25</v>
      </c>
      <c r="N1" s="73" t="s">
        <v>65</v>
      </c>
      <c r="O1" s="74" t="s">
        <v>25</v>
      </c>
      <c r="P1" s="73" t="s">
        <v>103</v>
      </c>
      <c r="Q1" s="74" t="s">
        <v>25</v>
      </c>
      <c r="R1" s="74" t="s">
        <v>66</v>
      </c>
      <c r="S1" s="74" t="s">
        <v>25</v>
      </c>
      <c r="T1" s="73" t="s">
        <v>67</v>
      </c>
      <c r="U1" s="74" t="s">
        <v>25</v>
      </c>
      <c r="V1" s="75" t="s">
        <v>11</v>
      </c>
      <c r="W1" s="74" t="s">
        <v>26</v>
      </c>
      <c r="X1" s="74" t="s">
        <v>25</v>
      </c>
      <c r="Y1" s="69" t="s">
        <v>168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0" t="s">
        <v>184</v>
      </c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196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1" t="s">
        <v>11</v>
      </c>
      <c r="DC1" s="71"/>
      <c r="DD1" s="69" t="s">
        <v>183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0" t="s">
        <v>193</v>
      </c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69" t="s">
        <v>194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0" t="s">
        <v>195</v>
      </c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69" t="s">
        <v>56</v>
      </c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</row>
    <row r="2" spans="1:542" x14ac:dyDescent="0.2">
      <c r="A2" s="76"/>
      <c r="B2" s="76"/>
      <c r="C2" s="72"/>
      <c r="D2" s="72"/>
      <c r="E2" s="72"/>
      <c r="F2" s="72"/>
      <c r="G2" s="76"/>
      <c r="H2" s="76"/>
      <c r="I2" s="72"/>
      <c r="J2" s="72"/>
      <c r="K2" s="72"/>
      <c r="L2" s="73"/>
      <c r="M2" s="74"/>
      <c r="N2" s="73"/>
      <c r="O2" s="74"/>
      <c r="P2" s="73"/>
      <c r="Q2" s="74"/>
      <c r="R2" s="74"/>
      <c r="S2" s="74"/>
      <c r="T2" s="73"/>
      <c r="U2" s="74"/>
      <c r="V2" s="75"/>
      <c r="W2" s="74"/>
      <c r="X2" s="74"/>
      <c r="Y2" s="67" t="s">
        <v>16</v>
      </c>
      <c r="Z2" s="67"/>
      <c r="AA2" s="67"/>
      <c r="AB2" s="67"/>
      <c r="AC2" s="67"/>
      <c r="AD2" s="67" t="s">
        <v>17</v>
      </c>
      <c r="AE2" s="67"/>
      <c r="AF2" s="67"/>
      <c r="AG2" s="67"/>
      <c r="AH2" s="67"/>
      <c r="AI2" s="67" t="s">
        <v>20</v>
      </c>
      <c r="AJ2" s="67"/>
      <c r="AK2" s="67"/>
      <c r="AL2" s="67"/>
      <c r="AM2" s="67"/>
      <c r="AN2" s="14"/>
      <c r="AO2" s="14" t="s">
        <v>68</v>
      </c>
      <c r="AP2" s="14" t="s">
        <v>69</v>
      </c>
      <c r="AQ2" s="14" t="s">
        <v>18</v>
      </c>
      <c r="AR2" s="14" t="s">
        <v>61</v>
      </c>
      <c r="AS2" s="14" t="s">
        <v>70</v>
      </c>
      <c r="AT2" s="14" t="s">
        <v>19</v>
      </c>
      <c r="AU2" s="14" t="s">
        <v>21</v>
      </c>
      <c r="AV2" s="14" t="s">
        <v>71</v>
      </c>
      <c r="AW2" s="14" t="s">
        <v>72</v>
      </c>
      <c r="AX2" s="14" t="s">
        <v>20</v>
      </c>
      <c r="AY2" s="14" t="s">
        <v>15</v>
      </c>
      <c r="AZ2" s="68" t="s">
        <v>16</v>
      </c>
      <c r="BA2" s="68"/>
      <c r="BB2" s="68"/>
      <c r="BC2" s="68"/>
      <c r="BD2" s="68"/>
      <c r="BE2" s="68" t="s">
        <v>17</v>
      </c>
      <c r="BF2" s="68"/>
      <c r="BG2" s="68"/>
      <c r="BH2" s="68"/>
      <c r="BI2" s="68"/>
      <c r="BJ2" s="68" t="s">
        <v>20</v>
      </c>
      <c r="BK2" s="68"/>
      <c r="BL2" s="68"/>
      <c r="BM2" s="68"/>
      <c r="BN2" s="68"/>
      <c r="BO2" s="13"/>
      <c r="BP2" s="13" t="s">
        <v>68</v>
      </c>
      <c r="BQ2" s="13" t="s">
        <v>69</v>
      </c>
      <c r="BR2" s="13" t="s">
        <v>18</v>
      </c>
      <c r="BS2" s="13" t="s">
        <v>61</v>
      </c>
      <c r="BT2" s="13" t="s">
        <v>70</v>
      </c>
      <c r="BU2" s="13" t="s">
        <v>19</v>
      </c>
      <c r="BV2" s="13" t="s">
        <v>21</v>
      </c>
      <c r="BW2" s="13" t="s">
        <v>71</v>
      </c>
      <c r="BX2" s="13" t="s">
        <v>72</v>
      </c>
      <c r="BY2" s="13" t="s">
        <v>20</v>
      </c>
      <c r="BZ2" s="13" t="s">
        <v>15</v>
      </c>
      <c r="CA2" s="67" t="s">
        <v>16</v>
      </c>
      <c r="CB2" s="67"/>
      <c r="CC2" s="67"/>
      <c r="CD2" s="67"/>
      <c r="CE2" s="67"/>
      <c r="CF2" s="67" t="s">
        <v>17</v>
      </c>
      <c r="CG2" s="67"/>
      <c r="CH2" s="67"/>
      <c r="CI2" s="67"/>
      <c r="CJ2" s="67"/>
      <c r="CK2" s="67" t="s">
        <v>20</v>
      </c>
      <c r="CL2" s="67"/>
      <c r="CM2" s="67"/>
      <c r="CN2" s="67"/>
      <c r="CO2" s="67"/>
      <c r="CP2" s="14"/>
      <c r="CQ2" s="14" t="s">
        <v>68</v>
      </c>
      <c r="CR2" s="14" t="s">
        <v>69</v>
      </c>
      <c r="CS2" s="14" t="s">
        <v>18</v>
      </c>
      <c r="CT2" s="14" t="s">
        <v>61</v>
      </c>
      <c r="CU2" s="14" t="s">
        <v>70</v>
      </c>
      <c r="CV2" s="14" t="s">
        <v>19</v>
      </c>
      <c r="CW2" s="14" t="s">
        <v>21</v>
      </c>
      <c r="CX2" s="14" t="s">
        <v>71</v>
      </c>
      <c r="CY2" s="14" t="s">
        <v>72</v>
      </c>
      <c r="CZ2" s="14" t="s">
        <v>20</v>
      </c>
      <c r="DA2" s="14" t="s">
        <v>15</v>
      </c>
      <c r="DB2" s="49" t="s">
        <v>104</v>
      </c>
      <c r="DC2" s="49" t="s">
        <v>20</v>
      </c>
      <c r="DD2" s="67" t="s">
        <v>16</v>
      </c>
      <c r="DE2" s="67"/>
      <c r="DF2" s="67"/>
      <c r="DG2" s="67"/>
      <c r="DH2" s="67"/>
      <c r="DI2" s="67" t="s">
        <v>17</v>
      </c>
      <c r="DJ2" s="67"/>
      <c r="DK2" s="67"/>
      <c r="DL2" s="67"/>
      <c r="DM2" s="67"/>
      <c r="DN2" s="67" t="s">
        <v>73</v>
      </c>
      <c r="DO2" s="67"/>
      <c r="DP2" s="67"/>
      <c r="DQ2" s="67"/>
      <c r="DR2" s="67"/>
      <c r="DS2" s="67" t="s">
        <v>20</v>
      </c>
      <c r="DT2" s="67"/>
      <c r="DU2" s="67"/>
      <c r="DV2" s="67"/>
      <c r="DW2" s="67"/>
      <c r="DX2" s="14" t="s">
        <v>68</v>
      </c>
      <c r="DY2" s="14" t="s">
        <v>69</v>
      </c>
      <c r="DZ2" s="14" t="s">
        <v>18</v>
      </c>
      <c r="EA2" s="14" t="s">
        <v>61</v>
      </c>
      <c r="EB2" s="14" t="s">
        <v>70</v>
      </c>
      <c r="EC2" s="14" t="s">
        <v>19</v>
      </c>
      <c r="ED2" s="14" t="s">
        <v>21</v>
      </c>
      <c r="EE2" s="14" t="s">
        <v>74</v>
      </c>
      <c r="EF2" s="14" t="s">
        <v>75</v>
      </c>
      <c r="EG2" s="14" t="s">
        <v>73</v>
      </c>
      <c r="EH2" s="14" t="s">
        <v>71</v>
      </c>
      <c r="EI2" s="14" t="s">
        <v>72</v>
      </c>
      <c r="EJ2" s="14" t="s">
        <v>20</v>
      </c>
      <c r="EK2" s="14" t="s">
        <v>15</v>
      </c>
      <c r="EL2" s="68" t="s">
        <v>16</v>
      </c>
      <c r="EM2" s="68"/>
      <c r="EN2" s="68"/>
      <c r="EO2" s="68"/>
      <c r="EP2" s="68"/>
      <c r="EQ2" s="68" t="s">
        <v>17</v>
      </c>
      <c r="ER2" s="68"/>
      <c r="ES2" s="68"/>
      <c r="ET2" s="68"/>
      <c r="EU2" s="68"/>
      <c r="EV2" s="68" t="s">
        <v>73</v>
      </c>
      <c r="EW2" s="68"/>
      <c r="EX2" s="68"/>
      <c r="EY2" s="68"/>
      <c r="EZ2" s="68"/>
      <c r="FA2" s="68" t="s">
        <v>20</v>
      </c>
      <c r="FB2" s="68"/>
      <c r="FC2" s="68"/>
      <c r="FD2" s="68"/>
      <c r="FE2" s="68"/>
      <c r="FF2" s="13" t="s">
        <v>68</v>
      </c>
      <c r="FG2" s="13" t="s">
        <v>69</v>
      </c>
      <c r="FH2" s="13" t="s">
        <v>18</v>
      </c>
      <c r="FI2" s="13" t="s">
        <v>61</v>
      </c>
      <c r="FJ2" s="13" t="s">
        <v>70</v>
      </c>
      <c r="FK2" s="13" t="s">
        <v>19</v>
      </c>
      <c r="FL2" s="13" t="s">
        <v>21</v>
      </c>
      <c r="FM2" s="13" t="s">
        <v>74</v>
      </c>
      <c r="FN2" s="13" t="s">
        <v>75</v>
      </c>
      <c r="FO2" s="13" t="s">
        <v>73</v>
      </c>
      <c r="FP2" s="13" t="s">
        <v>71</v>
      </c>
      <c r="FQ2" s="13" t="s">
        <v>72</v>
      </c>
      <c r="FR2" s="13" t="s">
        <v>20</v>
      </c>
      <c r="FS2" s="13" t="s">
        <v>15</v>
      </c>
      <c r="FT2" s="67" t="s">
        <v>16</v>
      </c>
      <c r="FU2" s="67"/>
      <c r="FV2" s="67"/>
      <c r="FW2" s="67"/>
      <c r="FX2" s="67"/>
      <c r="FY2" s="67" t="s">
        <v>17</v>
      </c>
      <c r="FZ2" s="67"/>
      <c r="GA2" s="67"/>
      <c r="GB2" s="67"/>
      <c r="GC2" s="67"/>
      <c r="GD2" s="67" t="s">
        <v>73</v>
      </c>
      <c r="GE2" s="67"/>
      <c r="GF2" s="67"/>
      <c r="GG2" s="67"/>
      <c r="GH2" s="67"/>
      <c r="GI2" s="67" t="s">
        <v>20</v>
      </c>
      <c r="GJ2" s="67"/>
      <c r="GK2" s="67"/>
      <c r="GL2" s="67"/>
      <c r="GM2" s="67"/>
      <c r="GN2" s="14" t="s">
        <v>68</v>
      </c>
      <c r="GO2" s="14" t="s">
        <v>69</v>
      </c>
      <c r="GP2" s="14" t="s">
        <v>18</v>
      </c>
      <c r="GQ2" s="14" t="s">
        <v>61</v>
      </c>
      <c r="GR2" s="14" t="s">
        <v>70</v>
      </c>
      <c r="GS2" s="14" t="s">
        <v>19</v>
      </c>
      <c r="GT2" s="14" t="s">
        <v>21</v>
      </c>
      <c r="GU2" s="14" t="s">
        <v>74</v>
      </c>
      <c r="GV2" s="14" t="s">
        <v>75</v>
      </c>
      <c r="GW2" s="14" t="s">
        <v>73</v>
      </c>
      <c r="GX2" s="14" t="s">
        <v>71</v>
      </c>
      <c r="GY2" s="14" t="s">
        <v>72</v>
      </c>
      <c r="GZ2" s="14" t="s">
        <v>20</v>
      </c>
      <c r="HA2" s="14" t="s">
        <v>15</v>
      </c>
      <c r="HB2" s="68" t="s">
        <v>16</v>
      </c>
      <c r="HC2" s="68"/>
      <c r="HD2" s="68"/>
      <c r="HE2" s="68"/>
      <c r="HF2" s="68"/>
      <c r="HG2" s="68" t="s">
        <v>17</v>
      </c>
      <c r="HH2" s="68"/>
      <c r="HI2" s="68"/>
      <c r="HJ2" s="68"/>
      <c r="HK2" s="68"/>
      <c r="HL2" s="68" t="s">
        <v>73</v>
      </c>
      <c r="HM2" s="68"/>
      <c r="HN2" s="68"/>
      <c r="HO2" s="68"/>
      <c r="HP2" s="68"/>
      <c r="HQ2" s="68" t="s">
        <v>20</v>
      </c>
      <c r="HR2" s="68"/>
      <c r="HS2" s="68"/>
      <c r="HT2" s="68"/>
      <c r="HU2" s="68"/>
      <c r="HV2" s="13" t="s">
        <v>68</v>
      </c>
      <c r="HW2" s="13" t="s">
        <v>69</v>
      </c>
      <c r="HX2" s="13" t="s">
        <v>18</v>
      </c>
      <c r="HY2" s="13" t="s">
        <v>61</v>
      </c>
      <c r="HZ2" s="13" t="s">
        <v>70</v>
      </c>
      <c r="IA2" s="13" t="s">
        <v>19</v>
      </c>
      <c r="IB2" s="13" t="s">
        <v>21</v>
      </c>
      <c r="IC2" s="13" t="s">
        <v>74</v>
      </c>
      <c r="ID2" s="13" t="s">
        <v>75</v>
      </c>
      <c r="IE2" s="13" t="s">
        <v>73</v>
      </c>
      <c r="IF2" s="13" t="s">
        <v>71</v>
      </c>
      <c r="IG2" s="13" t="s">
        <v>72</v>
      </c>
      <c r="IH2" s="13" t="s">
        <v>20</v>
      </c>
      <c r="II2" s="13" t="s">
        <v>15</v>
      </c>
      <c r="IJ2" s="67" t="s">
        <v>16</v>
      </c>
      <c r="IK2" s="67"/>
      <c r="IL2" s="67"/>
      <c r="IM2" s="67"/>
      <c r="IN2" s="67"/>
      <c r="IO2" s="67" t="s">
        <v>17</v>
      </c>
      <c r="IP2" s="67"/>
      <c r="IQ2" s="67"/>
      <c r="IR2" s="67"/>
      <c r="IS2" s="67"/>
      <c r="IT2" s="67" t="s">
        <v>73</v>
      </c>
      <c r="IU2" s="67"/>
      <c r="IV2" s="67"/>
      <c r="IW2" s="67"/>
      <c r="IX2" s="67"/>
      <c r="IY2" s="67" t="s">
        <v>20</v>
      </c>
      <c r="IZ2" s="67"/>
      <c r="JA2" s="67"/>
      <c r="JB2" s="67"/>
      <c r="JC2" s="67"/>
      <c r="JD2" s="14" t="s">
        <v>68</v>
      </c>
      <c r="JE2" s="14" t="s">
        <v>69</v>
      </c>
      <c r="JF2" s="14" t="s">
        <v>18</v>
      </c>
      <c r="JG2" s="14" t="s">
        <v>61</v>
      </c>
      <c r="JH2" s="14" t="s">
        <v>70</v>
      </c>
      <c r="JI2" s="14" t="s">
        <v>19</v>
      </c>
      <c r="JJ2" s="14" t="s">
        <v>21</v>
      </c>
      <c r="JK2" s="14" t="s">
        <v>74</v>
      </c>
      <c r="JL2" s="14" t="s">
        <v>75</v>
      </c>
      <c r="JM2" s="14" t="s">
        <v>73</v>
      </c>
      <c r="JN2" s="14" t="s">
        <v>71</v>
      </c>
      <c r="JO2" s="14" t="s">
        <v>72</v>
      </c>
      <c r="JP2" s="14" t="s">
        <v>20</v>
      </c>
      <c r="JQ2" s="14" t="s">
        <v>15</v>
      </c>
      <c r="JR2" s="68" t="s">
        <v>16</v>
      </c>
      <c r="JS2" s="68"/>
      <c r="JT2" s="68"/>
      <c r="JU2" s="68"/>
      <c r="JV2" s="68"/>
      <c r="JW2" s="68" t="s">
        <v>17</v>
      </c>
      <c r="JX2" s="68"/>
      <c r="JY2" s="68"/>
      <c r="JZ2" s="68"/>
      <c r="KA2" s="68"/>
      <c r="KB2" s="68" t="s">
        <v>73</v>
      </c>
      <c r="KC2" s="68"/>
      <c r="KD2" s="68"/>
      <c r="KE2" s="68"/>
      <c r="KF2" s="68"/>
      <c r="KG2" s="68" t="s">
        <v>20</v>
      </c>
      <c r="KH2" s="68"/>
      <c r="KI2" s="68"/>
      <c r="KJ2" s="68"/>
      <c r="KK2" s="68"/>
      <c r="KL2" s="13" t="s">
        <v>68</v>
      </c>
      <c r="KM2" s="13" t="s">
        <v>69</v>
      </c>
      <c r="KN2" s="13" t="s">
        <v>18</v>
      </c>
      <c r="KO2" s="13" t="s">
        <v>61</v>
      </c>
      <c r="KP2" s="13" t="s">
        <v>70</v>
      </c>
      <c r="KQ2" s="13" t="s">
        <v>19</v>
      </c>
      <c r="KR2" s="13" t="s">
        <v>21</v>
      </c>
      <c r="KS2" s="13" t="s">
        <v>74</v>
      </c>
      <c r="KT2" s="13" t="s">
        <v>75</v>
      </c>
      <c r="KU2" s="13" t="s">
        <v>73</v>
      </c>
      <c r="KV2" s="13" t="s">
        <v>71</v>
      </c>
      <c r="KW2" s="13" t="s">
        <v>72</v>
      </c>
      <c r="KX2" s="13" t="s">
        <v>20</v>
      </c>
      <c r="KY2" s="13" t="s">
        <v>15</v>
      </c>
      <c r="KZ2" s="67" t="s">
        <v>16</v>
      </c>
      <c r="LA2" s="67"/>
      <c r="LB2" s="67"/>
      <c r="LC2" s="67"/>
      <c r="LD2" s="67"/>
      <c r="LE2" s="67" t="s">
        <v>17</v>
      </c>
      <c r="LF2" s="67"/>
      <c r="LG2" s="67"/>
      <c r="LH2" s="67"/>
      <c r="LI2" s="67"/>
      <c r="LJ2" s="67" t="s">
        <v>73</v>
      </c>
      <c r="LK2" s="67"/>
      <c r="LL2" s="67"/>
      <c r="LM2" s="67"/>
      <c r="LN2" s="67"/>
      <c r="LO2" s="67" t="s">
        <v>20</v>
      </c>
      <c r="LP2" s="67"/>
      <c r="LQ2" s="67"/>
      <c r="LR2" s="67"/>
      <c r="LS2" s="67"/>
      <c r="LT2" s="14" t="s">
        <v>68</v>
      </c>
      <c r="LU2" s="14" t="s">
        <v>69</v>
      </c>
      <c r="LV2" s="14" t="s">
        <v>18</v>
      </c>
      <c r="LW2" s="14" t="s">
        <v>61</v>
      </c>
      <c r="LX2" s="14" t="s">
        <v>70</v>
      </c>
      <c r="LY2" s="14" t="s">
        <v>19</v>
      </c>
      <c r="LZ2" s="14" t="s">
        <v>21</v>
      </c>
      <c r="MA2" s="14" t="s">
        <v>74</v>
      </c>
      <c r="MB2" s="14" t="s">
        <v>75</v>
      </c>
      <c r="MC2" s="14" t="s">
        <v>73</v>
      </c>
      <c r="MD2" s="14" t="s">
        <v>71</v>
      </c>
      <c r="ME2" s="14" t="s">
        <v>72</v>
      </c>
      <c r="MF2" s="14" t="s">
        <v>20</v>
      </c>
      <c r="MG2" s="14" t="s">
        <v>15</v>
      </c>
      <c r="MH2" s="68" t="s">
        <v>16</v>
      </c>
      <c r="MI2" s="68"/>
      <c r="MJ2" s="68"/>
      <c r="MK2" s="68"/>
      <c r="ML2" s="68"/>
      <c r="MM2" s="68" t="s">
        <v>17</v>
      </c>
      <c r="MN2" s="68"/>
      <c r="MO2" s="68"/>
      <c r="MP2" s="68"/>
      <c r="MQ2" s="68"/>
      <c r="MR2" s="68" t="s">
        <v>73</v>
      </c>
      <c r="MS2" s="68"/>
      <c r="MT2" s="68"/>
      <c r="MU2" s="68"/>
      <c r="MV2" s="68"/>
      <c r="MW2" s="68" t="s">
        <v>20</v>
      </c>
      <c r="MX2" s="68"/>
      <c r="MY2" s="68"/>
      <c r="MZ2" s="68"/>
      <c r="NA2" s="68"/>
      <c r="NB2" s="13" t="s">
        <v>68</v>
      </c>
      <c r="NC2" s="13" t="s">
        <v>69</v>
      </c>
      <c r="ND2" s="13" t="s">
        <v>18</v>
      </c>
      <c r="NE2" s="13" t="s">
        <v>61</v>
      </c>
      <c r="NF2" s="13" t="s">
        <v>70</v>
      </c>
      <c r="NG2" s="13" t="s">
        <v>19</v>
      </c>
      <c r="NH2" s="13" t="s">
        <v>21</v>
      </c>
      <c r="NI2" s="13" t="s">
        <v>74</v>
      </c>
      <c r="NJ2" s="13" t="s">
        <v>75</v>
      </c>
      <c r="NK2" s="13" t="s">
        <v>73</v>
      </c>
      <c r="NL2" s="13" t="s">
        <v>71</v>
      </c>
      <c r="NM2" s="13" t="s">
        <v>72</v>
      </c>
      <c r="NN2" s="13" t="s">
        <v>20</v>
      </c>
      <c r="NO2" s="13" t="s">
        <v>15</v>
      </c>
      <c r="NP2" s="67" t="s">
        <v>16</v>
      </c>
      <c r="NQ2" s="67"/>
      <c r="NR2" s="67"/>
      <c r="NS2" s="67"/>
      <c r="NT2" s="67"/>
      <c r="NU2" s="67" t="s">
        <v>17</v>
      </c>
      <c r="NV2" s="67"/>
      <c r="NW2" s="67"/>
      <c r="NX2" s="67"/>
      <c r="NY2" s="67"/>
      <c r="NZ2" s="67" t="s">
        <v>73</v>
      </c>
      <c r="OA2" s="67"/>
      <c r="OB2" s="67"/>
      <c r="OC2" s="67"/>
      <c r="OD2" s="67"/>
      <c r="OE2" s="67" t="s">
        <v>20</v>
      </c>
      <c r="OF2" s="67"/>
      <c r="OG2" s="67"/>
      <c r="OH2" s="67"/>
      <c r="OI2" s="67"/>
      <c r="OJ2" s="14" t="s">
        <v>68</v>
      </c>
      <c r="OK2" s="14" t="s">
        <v>69</v>
      </c>
      <c r="OL2" s="14" t="s">
        <v>18</v>
      </c>
      <c r="OM2" s="14" t="s">
        <v>61</v>
      </c>
      <c r="ON2" s="14" t="s">
        <v>70</v>
      </c>
      <c r="OO2" s="14" t="s">
        <v>19</v>
      </c>
      <c r="OP2" s="14" t="s">
        <v>21</v>
      </c>
      <c r="OQ2" s="14" t="s">
        <v>74</v>
      </c>
      <c r="OR2" s="14" t="s">
        <v>75</v>
      </c>
      <c r="OS2" s="14" t="s">
        <v>73</v>
      </c>
      <c r="OT2" s="14" t="s">
        <v>71</v>
      </c>
      <c r="OU2" s="14" t="s">
        <v>72</v>
      </c>
      <c r="OV2" s="14" t="s">
        <v>20</v>
      </c>
      <c r="OW2" s="14" t="s">
        <v>15</v>
      </c>
      <c r="OX2" s="68" t="s">
        <v>16</v>
      </c>
      <c r="OY2" s="68"/>
      <c r="OZ2" s="68"/>
      <c r="PA2" s="68"/>
      <c r="PB2" s="68"/>
      <c r="PC2" s="68" t="s">
        <v>17</v>
      </c>
      <c r="PD2" s="68"/>
      <c r="PE2" s="68"/>
      <c r="PF2" s="68"/>
      <c r="PG2" s="68"/>
      <c r="PH2" s="68" t="s">
        <v>73</v>
      </c>
      <c r="PI2" s="68"/>
      <c r="PJ2" s="68"/>
      <c r="PK2" s="68"/>
      <c r="PL2" s="68"/>
      <c r="PM2" s="68" t="s">
        <v>20</v>
      </c>
      <c r="PN2" s="68"/>
      <c r="PO2" s="68"/>
      <c r="PP2" s="68"/>
      <c r="PQ2" s="68"/>
      <c r="PR2" s="13" t="s">
        <v>68</v>
      </c>
      <c r="PS2" s="13" t="s">
        <v>69</v>
      </c>
      <c r="PT2" s="13" t="s">
        <v>18</v>
      </c>
      <c r="PU2" s="13" t="s">
        <v>61</v>
      </c>
      <c r="PV2" s="13" t="s">
        <v>70</v>
      </c>
      <c r="PW2" s="13" t="s">
        <v>19</v>
      </c>
      <c r="PX2" s="13" t="s">
        <v>21</v>
      </c>
      <c r="PY2" s="13" t="s">
        <v>74</v>
      </c>
      <c r="PZ2" s="13" t="s">
        <v>75</v>
      </c>
      <c r="QA2" s="13" t="s">
        <v>73</v>
      </c>
      <c r="QB2" s="13" t="s">
        <v>71</v>
      </c>
      <c r="QC2" s="13" t="s">
        <v>72</v>
      </c>
      <c r="QD2" s="13" t="s">
        <v>20</v>
      </c>
      <c r="QE2" s="13" t="s">
        <v>15</v>
      </c>
      <c r="QF2" s="67" t="s">
        <v>16</v>
      </c>
      <c r="QG2" s="67"/>
      <c r="QH2" s="67"/>
      <c r="QI2" s="67"/>
      <c r="QJ2" s="67"/>
      <c r="QK2" s="67" t="s">
        <v>17</v>
      </c>
      <c r="QL2" s="67"/>
      <c r="QM2" s="67"/>
      <c r="QN2" s="67"/>
      <c r="QO2" s="67"/>
      <c r="QP2" s="67" t="s">
        <v>73</v>
      </c>
      <c r="QQ2" s="67"/>
      <c r="QR2" s="67"/>
      <c r="QS2" s="67"/>
      <c r="QT2" s="67"/>
      <c r="QU2" s="67" t="s">
        <v>20</v>
      </c>
      <c r="QV2" s="67"/>
      <c r="QW2" s="67"/>
      <c r="QX2" s="67"/>
      <c r="QY2" s="67"/>
      <c r="QZ2" s="14" t="s">
        <v>68</v>
      </c>
      <c r="RA2" s="14" t="s">
        <v>69</v>
      </c>
      <c r="RB2" s="14" t="s">
        <v>18</v>
      </c>
      <c r="RC2" s="14" t="s">
        <v>61</v>
      </c>
      <c r="RD2" s="14" t="s">
        <v>70</v>
      </c>
      <c r="RE2" s="14" t="s">
        <v>19</v>
      </c>
      <c r="RF2" s="14" t="s">
        <v>21</v>
      </c>
      <c r="RG2" s="14" t="s">
        <v>74</v>
      </c>
      <c r="RH2" s="14" t="s">
        <v>75</v>
      </c>
      <c r="RI2" s="14" t="s">
        <v>73</v>
      </c>
      <c r="RJ2" s="14" t="s">
        <v>71</v>
      </c>
      <c r="RK2" s="14" t="s">
        <v>72</v>
      </c>
      <c r="RL2" s="14" t="s">
        <v>20</v>
      </c>
      <c r="RM2" s="14" t="s">
        <v>15</v>
      </c>
      <c r="RN2" s="68" t="s">
        <v>16</v>
      </c>
      <c r="RO2" s="68"/>
      <c r="RP2" s="68"/>
      <c r="RQ2" s="68"/>
      <c r="RR2" s="68"/>
      <c r="RS2" s="68" t="s">
        <v>17</v>
      </c>
      <c r="RT2" s="68"/>
      <c r="RU2" s="68"/>
      <c r="RV2" s="68"/>
      <c r="RW2" s="68"/>
      <c r="RX2" s="68" t="s">
        <v>73</v>
      </c>
      <c r="RY2" s="68"/>
      <c r="RZ2" s="68"/>
      <c r="SA2" s="68"/>
      <c r="SB2" s="68"/>
      <c r="SC2" s="68" t="s">
        <v>20</v>
      </c>
      <c r="SD2" s="68"/>
      <c r="SE2" s="68"/>
      <c r="SF2" s="68"/>
      <c r="SG2" s="68"/>
      <c r="SH2" s="13" t="s">
        <v>68</v>
      </c>
      <c r="SI2" s="13" t="s">
        <v>69</v>
      </c>
      <c r="SJ2" s="13" t="s">
        <v>18</v>
      </c>
      <c r="SK2" s="13" t="s">
        <v>61</v>
      </c>
      <c r="SL2" s="13" t="s">
        <v>70</v>
      </c>
      <c r="SM2" s="13" t="s">
        <v>19</v>
      </c>
      <c r="SN2" s="13" t="s">
        <v>21</v>
      </c>
      <c r="SO2" s="13" t="s">
        <v>74</v>
      </c>
      <c r="SP2" s="13" t="s">
        <v>75</v>
      </c>
      <c r="SQ2" s="13" t="s">
        <v>73</v>
      </c>
      <c r="SR2" s="13" t="s">
        <v>71</v>
      </c>
      <c r="SS2" s="13" t="s">
        <v>72</v>
      </c>
      <c r="ST2" s="13" t="s">
        <v>20</v>
      </c>
      <c r="SU2" s="13" t="s">
        <v>15</v>
      </c>
      <c r="SV2" s="67" t="s">
        <v>16</v>
      </c>
      <c r="SW2" s="67"/>
      <c r="SX2" s="67"/>
      <c r="SY2" s="67"/>
      <c r="SZ2" s="67"/>
      <c r="TA2" s="67" t="s">
        <v>17</v>
      </c>
      <c r="TB2" s="67"/>
      <c r="TC2" s="67"/>
      <c r="TD2" s="67"/>
      <c r="TE2" s="67"/>
      <c r="TF2" s="67" t="s">
        <v>20</v>
      </c>
      <c r="TG2" s="67"/>
      <c r="TH2" s="67"/>
      <c r="TI2" s="67"/>
      <c r="TJ2" s="67"/>
      <c r="TK2" s="14"/>
      <c r="TL2" s="14" t="s">
        <v>68</v>
      </c>
      <c r="TM2" s="14" t="s">
        <v>69</v>
      </c>
      <c r="TN2" s="14" t="s">
        <v>18</v>
      </c>
      <c r="TO2" s="14" t="s">
        <v>61</v>
      </c>
      <c r="TP2" s="14" t="s">
        <v>70</v>
      </c>
      <c r="TQ2" s="14" t="s">
        <v>19</v>
      </c>
      <c r="TR2" s="14" t="s">
        <v>21</v>
      </c>
      <c r="TS2" s="14" t="s">
        <v>71</v>
      </c>
      <c r="TT2" s="14" t="s">
        <v>72</v>
      </c>
      <c r="TU2" s="14" t="s">
        <v>20</v>
      </c>
      <c r="TV2" s="14" t="s">
        <v>15</v>
      </c>
    </row>
    <row r="3" spans="1:542" x14ac:dyDescent="0.2">
      <c r="A3" s="76"/>
      <c r="B3" s="76"/>
      <c r="C3" s="72"/>
      <c r="D3" s="72"/>
      <c r="E3" s="72"/>
      <c r="F3" s="72"/>
      <c r="G3" s="76"/>
      <c r="H3" s="76"/>
      <c r="I3" s="72"/>
      <c r="J3" s="72"/>
      <c r="K3" s="72"/>
      <c r="L3" s="73"/>
      <c r="M3" s="74"/>
      <c r="N3" s="73"/>
      <c r="O3" s="74"/>
      <c r="P3" s="73"/>
      <c r="Q3" s="74"/>
      <c r="R3" s="74"/>
      <c r="S3" s="74"/>
      <c r="T3" s="73"/>
      <c r="U3" s="74"/>
      <c r="V3" s="75"/>
      <c r="W3" s="74"/>
      <c r="X3" s="74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DD"),SUMPRODUCT((J$4:J$11&lt;&gt;"")*(J$4:J$11&lt;&gt;"No DD")*(F$4:F$11&gt;F4))+1,IF(J4="No DD",SUMPRODUCT((J$4:J$11="No DD")*(F$4:F$11&gt;F4))+1+SUMPRODUCT((J$4:J$11&lt;&gt;"")*(J$4:J$11&lt;&gt;"No DD")),""))</f>
        <v>1</v>
      </c>
      <c r="B4" s="4" t="str" cm="1">
        <f t="array" ref="B4">IF(AND(J4&lt;&gt;"",J4&lt;&gt;"No DD",G4=""),SUMPRODUCT((J$4:J$11&lt;&gt;"")*(J$4:J$11&lt;&gt;"No DD")*(G$4:G$11="")*(F$4:F$11&gt;F4))+1,IF(J4="No DD",SUMPRODUCT((J$4:J$11="No DD")*(F$4:F$11&gt;F4)*(G$4:G$11=""))+1+SUMPRODUCT((J$4:J$11&lt;&gt;"")*(G$4:G$11="")*(J$4:J$11&lt;&gt;"No DD")),""))</f>
        <v/>
      </c>
      <c r="C4" s="5" t="s">
        <v>90</v>
      </c>
      <c r="D4" s="4" t="s">
        <v>3</v>
      </c>
      <c r="E4" s="4">
        <v>2004</v>
      </c>
      <c r="F4" s="9">
        <f>SUM(L4:V4)+SUM(L4:T4)*0.0000001+SUM(L4)*0.0000000000001</f>
        <v>188.07001873800533</v>
      </c>
      <c r="G4" s="64" t="s">
        <v>46</v>
      </c>
      <c r="H4" s="3" t="str">
        <f>IF(OR(AND(AO4&gt;=AY$13,AO4&lt;&gt;"",AQ4&gt;=AY$17,AQ4&lt;&gt;"",AN4=""),AND(AR4&gt;=AY$13,AR4&lt;&gt;"",AT4&gt;=AY$17,AT4&lt;&gt;"",AN4=""),AND(AV4&gt;=AY$13,AV4&lt;&gt;"",AX4&gt;=AY$17,AX4&lt;&gt;"",AN4=""),AND(BP4&gt;=BZ$13,BP4&lt;&gt;"",BR4&gt;=BZ$17,BR4&lt;&gt;"",BO4=""),AND(BS4&gt;=BZ$13,BS4&lt;&gt;"",BU4&gt;=BZ$17,BU4&lt;&gt;"",BO4=""),AND(BW4&gt;=BZ$13,BW4&lt;&gt;"",BY4&gt;=BZ$17,BY4&lt;&gt;"",BO4=""),AND(CQ4&gt;=DA$13,CQ4&lt;&gt;"",CS4&gt;=DA$17,CS4&lt;&gt;"",CP4=""),AND(CT4&gt;=DA$13,CT4&lt;&gt;"",CV4&gt;=DA$17,CV4&lt;&gt;"",CP4=""),AND(CX4&gt;=DA$13,CX4&lt;&gt;"",CZ4&gt;=DA$17,CZ4&lt;&gt;"",CP4=""),AND(DX4&gt;=EK$13,DX4&lt;&gt;"",DZ4&gt;=EK$17,DZ4&lt;&gt;""),AND(EA4&gt;=EK$13,EA4&lt;&gt;"",EC4&gt;=EK$17,EC4&lt;&gt;""),AND(EE4&gt;=EK$13,EE4&lt;&gt;"",EG4&gt;=EK$17,EG4&lt;&gt;""),AND(EH4&gt;=EK$13,EH4&lt;&gt;"",EJ4&gt;=EK$17,EJ4&lt;&gt;""),AND(FF4&gt;=FS$13,FF4&lt;&gt;"",FH4&gt;=FS$17,FH4&lt;&gt;""),AND(FI4&gt;=FS$13,FI4&lt;&gt;"",FK4&gt;=FS$17,FK4&lt;&gt;""),AND(FM4&gt;=FS$13,FM4&lt;&gt;"",FO4&gt;=FS$17,FO4&lt;&gt;""),AND(FP4&gt;=FS$13,FP4&lt;&gt;"",FR4&gt;=FS$17,FR4&lt;&gt;""),AND(GN4&gt;=HA$13,GN4&lt;&gt;"",GP4&gt;=HA$17,GP4&lt;&gt;""),AND(GQ4&gt;=HA$13,GQ4&lt;&gt;"",GS4&gt;=HA$17,GS4&lt;&gt;""),AND(GU4&gt;=HA$13,GU4&lt;&gt;"",GW4&gt;=HA$17,GW4&lt;&gt;""),AND(GX4&gt;=HA$13,GX4&lt;&gt;"",GZ4&gt;=HA$17,GZ4&lt;&gt;""),AND(HV4&gt;=II$13,HV4&lt;&gt;"",HX4&gt;=II$17,HX4&lt;&gt;""),AND(HY4&gt;=II$13,HY4&lt;&gt;"",IA4&gt;=II$17,IA4&lt;&gt;""),AND(IC4&gt;=II$13,IC4&lt;&gt;"",IE4&gt;=II$17,IE4&lt;&gt;""),AND(IF4&gt;=II$13,IF4&lt;&gt;"",IH4&gt;=II$17,IH4&lt;&gt;""),AND(JD4&gt;=JQ$13,JD4&lt;&gt;"",JF4&gt;=JQ$17,JF4&lt;&gt;""),AND(JG4&gt;=JQ$13,JG4&lt;&gt;"",JI4&gt;=JQ$17,JI4&lt;&gt;""),AND(JK4&gt;=JQ$13,JK4&lt;&gt;"",JM4&gt;=JQ$17,JM4&lt;&gt;""),AND(JN4&gt;=JQ$13,JN4&lt;&gt;"",JP4&gt;=JQ$17,JP4&lt;&gt;""),AND(KL4&gt;=KY$13,KL4&lt;&gt;"",KN4&gt;=KY$17,KN4&lt;&gt;""),AND(KO4&gt;=KY$13,KO4&lt;&gt;"",KQ4&gt;=KY$17,KQ4&lt;&gt;""),AND(KS4&gt;=KY$13,KS4&lt;&gt;"",KU4&gt;=KY$17,KU4&lt;&gt;""),AND(KV4&gt;=KY$13,KV4&lt;&gt;"",KX4&gt;=KY$17,KX4&lt;&gt;""),AND(LT4&gt;=MG$13,LT4&lt;&gt;"",LV4&gt;=MG$17,LV4&lt;&gt;""),AND(LW4&gt;=MG$13,LW4&lt;&gt;"",LY4&gt;=MG$17,LY4&lt;&gt;""),AND(MA4&gt;=MG$13,MA4&lt;&gt;"",MC4&gt;=MG$17,MC4&lt;&gt;""),AND(MD4&gt;=MG$13,MD4&lt;&gt;"",MF4&gt;=MG$17,MF4&lt;&gt;""),AND(NB4&gt;=NO$13,NB4&lt;&gt;"",ND4&gt;=NO$17,ND4&lt;&gt;""),AND(NE4&gt;=NO$13,NE4&lt;&gt;"",NG4&gt;=NO$17,NG4&lt;&gt;""),AND(NI4&gt;=NO$13,NI4&lt;&gt;"",NK4&gt;=NO$17,NK4&lt;&gt;""),AND(NL4&gt;=NO$13,NL4&lt;&gt;"",NN4&gt;=NO$17,NN4&lt;&gt;""),AND(OJ4&gt;=OW$13,OJ4&lt;&gt;"",OL4&gt;=OW$17,OL4&lt;&gt;""),AND(OM4&gt;=OW$13,OM4&lt;&gt;"",OO4&gt;=OW$17,OO4&lt;&gt;""),AND(OQ4&gt;=OW$13,OQ4&lt;&gt;"",OS4&gt;=OW$17,OS4&lt;&gt;""),AND(OT4&gt;=OW$13,OT4&lt;&gt;"",OV4&gt;=OW$17,OV4&lt;&gt;""),AND(PR4&gt;=QE$13,PR4&lt;&gt;"",PT4&gt;=QE$17,PT4&lt;&gt;""),AND(PU4&gt;=QE$13,PU4&lt;&gt;"",PW4&gt;=QE$17,PW4&lt;&gt;""),AND(PY4&gt;=QE$13,PY4&lt;&gt;"",QA4&gt;=QE$17,QA4&lt;&gt;""),AND(QB4&gt;=QE$13,QB4&lt;&gt;"",QD4&gt;=QE$17,QD4&lt;&gt;""),AND(QZ4&gt;=RM$13,QZ4&lt;&gt;"",RB4&gt;=RM$17,RB4&lt;&gt;""),AND(RC4&gt;=RM$13,RC4&lt;&gt;"",RE4&gt;=RM$17,RE4&lt;&gt;""),AND(RG4&gt;=RM$13,RG4&lt;&gt;"",RI4&gt;=RM$17,RI4&lt;&gt;""),AND(RJ4&gt;=RM$13,RJ4&lt;&gt;"",RL4&gt;=RM$17,RL4&lt;&gt;""),AND(SH4&gt;=SU$13,SH4&lt;&gt;"",SJ4&gt;=SU$17,SJ4&lt;&gt;""),AND(SK4&gt;=SU$13,SK4&lt;&gt;"",SM4&gt;=SU$17,SM4&lt;&gt;""),AND(SO4&gt;=SU$13,SO4&lt;&gt;"",SQ4&gt;=SU$17,SQ4&lt;&gt;""),AND(SR4&gt;=SU$13,SR4&lt;&gt;"",ST4&gt;=SU$17,ST4&lt;&gt;"")),"P","")</f>
        <v>P</v>
      </c>
      <c r="I4" s="3" t="str">
        <f>IF(OR(AND(AQ4&gt;=AY$17,AQ4&lt;&gt;"",AN4=""),AND(AT4&gt;=AY$17,AT4&lt;&gt;"",AN4=""),AND(AX4&gt;=AY$17,AX4&lt;&gt;"",AN4=""),AND(BR4&gt;=BZ$17,BR4&lt;&gt;"",BO4=""),AND(BU4&gt;=BZ$17,BU4&lt;&gt;"",BO4=""),AND(BY4&gt;=BZ$17,BY4&lt;&gt;"",BO4=""),AND(CS4&gt;=DA$17,CS4&lt;&gt;"",CP4=""),AND(CV4&gt;=DA$17,CV4&lt;&gt;"",CP4=""),AND(CZ4&gt;=DA$17,CZ4&lt;&gt;"",CP4=""),AND(DZ4&gt;=EK$17,DZ4&lt;&gt;""),AND(EC4&gt;=EK$17,EC4&lt;&gt;""),AND(EG4&gt;=EK$17,EG4&lt;&gt;""),AND(EJ4&gt;=EK$17,EJ4&lt;&gt;""),AND(FH4&gt;=FS$17,FH4&lt;&gt;""),AND(FK4&gt;=FS$17,FK4&lt;&gt;""),AND(FO4&gt;=FS$17,FO4&lt;&gt;""),AND(FR4&gt;=FS$17,FR4&lt;&gt;""),AND(GP4&gt;=HA$17,GP4&lt;&gt;""),AND(GS4&gt;=HA$17,GS4&lt;&gt;""),AND(GW4&gt;=HA$17,GW4&lt;&gt;""),AND(GZ4&gt;=HA$17,GZ4&lt;&gt;""),AND(HX4&gt;=II$17,HX4&lt;&gt;""),AND(IA4&gt;=II$17,IA4&lt;&gt;""),AND(IE4&gt;=II$17,IE4&lt;&gt;""),AND(IH4&gt;=II$17,IH4&lt;&gt;""),AND(JF4&gt;=JQ$17,JF4&lt;&gt;""),AND(JI4&gt;=JQ$17,JI4&lt;&gt;""),AND(JM4&gt;=JQ$17,JM4&lt;&gt;""),AND(JP4&gt;=JQ$17,JP4&lt;&gt;""),AND(KN4&gt;=KY$17,KN4&lt;&gt;""),AND(KQ4&gt;=KY$17,KQ4&lt;&gt;""),AND(KU4&gt;=KY$17,KU4&lt;&gt;""),AND(KX4&gt;=KY$17,KX4&lt;&gt;""),AND(LV4&gt;=MG$17,LV4&lt;&gt;""),AND(LY4&gt;=MG$17,LY4&lt;&gt;""),AND(MC4&gt;=MG$17,MC4&lt;&gt;""),AND(MF4&gt;=MG$17,MF4&lt;&gt;""),AND(ND4&gt;=NO$17,ND4&lt;&gt;""),AND(NG4&gt;=NO$17,NG4&lt;&gt;""),AND(NK4&gt;=NO$17,NK4&lt;&gt;""),AND(NN4&gt;=NO$17,NN4&lt;&gt;""),AND(OL4&gt;=OW$17,OL4&lt;&gt;""),AND(OO4&gt;=OW$17,OO4&lt;&gt;""),AND(OS4&gt;=OW$17,OS4&lt;&gt;""),AND(OV4&gt;=OW$17,OV4&lt;&gt;""),AND(PT4&gt;=QE$17,PT4&lt;&gt;""),AND(PW4&gt;=QE$17,PW4&lt;&gt;""),AND(QA4&gt;=QE$17,QA4&lt;&gt;""),AND(QD4&gt;=QE$17,QD4&lt;&gt;""),AND(RB4&gt;=RM$17,RB4&lt;&gt;""),AND(RE4&gt;=RM$17,RE4&lt;&gt;""),AND(RI4&gt;=RM$17,RI4&lt;&gt;""),AND(RL4&gt;=RM$17,RL4&lt;&gt;""),AND(SJ4&gt;=SU$17,SJ4&lt;&gt;""),AND(SM4&gt;=SU$17,SM4&lt;&gt;""),AND(SQ4&gt;=SU$17,SQ4&lt;&gt;""),AND(ST4&gt;=SU$17,ST4&lt;&gt;"")),"P","")</f>
        <v>P</v>
      </c>
      <c r="J4" s="36" t="str">
        <f>IF(AND(I4="P",H4=""),"No DD",IF(OR(AND(AO4&gt;=AY$16,AO4&lt;&gt;"",AQ4&gt;=AY$20,AQ4&lt;&gt;"",AN4=""),AND(AR4&gt;=AY$16,AR4&lt;&gt;"",AT4&gt;=AY$20,AT4&lt;&gt;"",AN4=""),AND(AV4&gt;=AY$16,AV4&lt;&gt;"",AX4&gt;=AY$20,AX4&lt;&gt;"",AN4=""),AND(BP4&gt;=BZ$16,BP4&lt;&gt;"",BR4&gt;=BZ$20,BR4&lt;&gt;"",BO4=""),AND(BS4&gt;=BZ$16,BS4&lt;&gt;"",BU4&gt;=BZ$20,BU4&lt;&gt;"",BO4=""),AND(BW4&gt;=BZ$16,BW4&lt;&gt;"",BY4&gt;=BZ$20,BY4&lt;&gt;"",BO4=""),AND(CQ4&gt;=DA$16,CQ4&lt;&gt;"",CS4&gt;=DA$20,CS4&lt;&gt;"",CP4=""),AND(CT4&gt;=DA$16,CT4&lt;&gt;"",CV4&gt;=DA$20,CV4&lt;&gt;"",CP4=""),AND(CX4&gt;=DA$16,CX4&lt;&gt;"",CZ4&gt;=DA$20,CZ4&lt;&gt;"",CP4=""),AND(DX4&gt;=EK$16,DX4&lt;&gt;"",DZ4&gt;=EK$20,DZ4&lt;&gt;""),AND(EA4&gt;=EK$16,EA4&lt;&gt;"",EC4&gt;=EK$20,EC4&lt;&gt;""),AND(EE4&gt;=EK$16,EE4&lt;&gt;"",EG4&gt;=EK$20,EG4&lt;&gt;""),AND(EH4&gt;=EK$16,EH4&lt;&gt;"",EJ4&gt;=EK$20,EJ4&lt;&gt;""),AND(FF4&gt;=FS$16,FF4&lt;&gt;"",FH4&gt;=FS$20,FH4&lt;&gt;""),AND(FI4&gt;=FS$16,FI4&lt;&gt;"",FK4&gt;=FS$20,FK4&lt;&gt;""),AND(FM4&gt;=FS$16,FM4&lt;&gt;"",FO4&gt;=FS$20,FO4&lt;&gt;""),AND(FP4&gt;=FS$16,FP4&lt;&gt;"",FR4&gt;=FS$20,FR4&lt;&gt;""),AND(GN4&gt;=HA$16,GN4&lt;&gt;"",GP4&gt;=HA$20,GP4&lt;&gt;""),AND(GQ4&gt;=HA$16,GQ4&lt;&gt;"",GS4&gt;=HA$20,GS4&lt;&gt;""),AND(GU4&gt;=HA$16,GU4&lt;&gt;"",GW4&gt;=HA$20,GW4&lt;&gt;""),AND(GX4&gt;=HA$16,GX4&lt;&gt;"",GZ4&gt;=HA$20,GZ4&lt;&gt;""),AND(HV4&gt;=II$16,HV4&lt;&gt;"",HX4&gt;=II$20,HX4&lt;&gt;""),AND(HY4&gt;=II$16,HY4&lt;&gt;"",IA4&gt;=II$20,IA4&lt;&gt;""),AND(IC4&gt;=II$16,IC4&lt;&gt;"",IE4&gt;=II$20,IE4&lt;&gt;""),AND(IF4&gt;=II$16,IF4&lt;&gt;"",IH4&gt;=II$20,IH4&lt;&gt;""),AND(JD4&gt;=JQ$16,JD4&lt;&gt;"",JF4&gt;=JQ$20,JF4&lt;&gt;""),AND(JG4&gt;=JQ$16,JG4&lt;&gt;"",JI4&gt;=JQ$20,JI4&lt;&gt;""),AND(JK4&gt;=JQ$16,JK4&lt;&gt;"",JM4&gt;=JQ$20,JM4&lt;&gt;""),AND(JN4&gt;=JQ$16,JN4&lt;&gt;"",JP4&gt;=JQ$20,JP4&lt;&gt;""),AND(KL4&gt;=KY$16,KL4&lt;&gt;"",KN4&gt;=KY$20,KN4&lt;&gt;""),AND(KO4&gt;=KY$16,KO4&lt;&gt;"",KQ4&gt;=KY$20,KQ4&lt;&gt;""),AND(KS4&gt;=KY$16,KS4&lt;&gt;"",KU4&gt;=KY$20,KU4&lt;&gt;""),AND(KV4&gt;=KY$16,KV4&lt;&gt;"",KX4&gt;=KY$20,KX4&lt;&gt;""),AND(LT4&gt;=MG$16,LT4&lt;&gt;"",LV4&gt;=MG$20,LV4&lt;&gt;""),AND(LW4&gt;=MG$16,LW4&lt;&gt;"",LY4&gt;=MG$20,LY4&lt;&gt;""),AND(MA4&gt;=MG$16,MA4&lt;&gt;"",MC4&gt;=MG$20,MC4&lt;&gt;""),AND(MD4&gt;=MG$16,MD4&lt;&gt;"",MF4&gt;=MG$20,MF4&lt;&gt;""),AND(NB4&gt;=NO$16,NB4&lt;&gt;"",ND4&gt;=NO$20,ND4&lt;&gt;""),AND(NE4&gt;=NO$16,NE4&lt;&gt;"",NG4&gt;=NO$20,NG4&lt;&gt;""),AND(NI4&gt;=NO$16,NI4&lt;&gt;"",NK4&gt;=NO$20,NK4&lt;&gt;""),AND(NL4&gt;=NO$16,NL4&lt;&gt;"",NN4&gt;=NO$20,NN4&lt;&gt;""),AND(OJ4&gt;=OW$16,OJ4&lt;&gt;"",OL4&gt;=OW$20,OL4&lt;&gt;""),AND(OM4&gt;=OW$16,OM4&lt;&gt;"",OO4&gt;=OW$20,OO4&lt;&gt;""),AND(OQ4&gt;=OW$16,OQ4&lt;&gt;"",OS4&gt;=OW$20,OS4&lt;&gt;""),AND(OT4&gt;=OW$16,OT4&lt;&gt;"",OV4&gt;=OW$20,OV4&lt;&gt;""),AND(PR4&gt;=QE$16,PR4&lt;&gt;"",PT4&gt;=QE$20,PT4&lt;&gt;""),AND(PU4&gt;=QE$16,PU4&lt;&gt;"",PW4&gt;=QE$20,PW4&lt;&gt;""),AND(PY4&gt;=QE$16,PY4&lt;&gt;"",QA4&gt;=QE$20,QA4&lt;&gt;""),AND(QB4&gt;=QE$16,QB4&lt;&gt;"",QD4&gt;=QE$20,QD4&lt;&gt;""),AND(QZ4&gt;=RM$16,QZ4&lt;&gt;"",RB4&gt;=RM$20,RB4&lt;&gt;""),AND(RC4&gt;=RM$16,RC4&lt;&gt;"",RE4&gt;=RM$20,RE4&lt;&gt;""),AND(RG4&gt;=RM$16,RG4&lt;&gt;"",RI4&gt;=RM$20,RI4&lt;&gt;""),AND(RJ4&gt;=RM$16,RJ4&lt;&gt;"",RL4&gt;=RM$20,RL4&lt;&gt;""),AND(SH4&gt;=SU$16,SH4&lt;&gt;"",SJ4&gt;=SU$20,SJ4&lt;&gt;""),AND(SK4&gt;=SU$16,SK4&lt;&gt;"",SM4&gt;=SU$20,SM4&lt;&gt;""),AND(SO4&gt;=SU$16,SO4&lt;&gt;"",SQ4&gt;=SU$20,SQ4&lt;&gt;""),AND(SR4&gt;=SU$16,SR4&lt;&gt;"",ST4&gt;=SU$20,ST4&lt;&gt;"")),"Merit",IF(OR(AND(AO4&gt;=AY$15,AO4&lt;&gt;"",AQ4&gt;=AY$19,AQ4&lt;&gt;"",AN4=""),AND(AR4&gt;=AY$15,AR4&lt;&gt;"",AT4&gt;=AY$19,AT4&lt;&gt;"",AN4=""),AND(AV4&gt;=AY$15,AV4&lt;&gt;"",AX4&gt;=AY$19,AX4&lt;&gt;"",AN4=""),AND(BP4&gt;=BZ$15,BP4&lt;&gt;"",BR4&gt;=BZ$19,BR4&lt;&gt;"",BO4=""),AND(BS4&gt;=BZ$15,BS4&lt;&gt;"",BU4&gt;=BZ$19,BU4&lt;&gt;"",BO4=""),AND(BW4&gt;=BZ$15,BW4&lt;&gt;"",BY4&gt;=BZ$19,BY4&lt;&gt;"",BO4=""),AND(CQ4&gt;=DA$15,CQ4&lt;&gt;"",CS4&gt;=DA$19,CS4&lt;&gt;"",CP4=""),AND(CT4&gt;=DA$15,CT4&lt;&gt;"",CV4&gt;=DA$19,CV4&lt;&gt;"",CP4=""),AND(CX4&gt;=DA$15,CX4&lt;&gt;"",CZ4&gt;=DA$19,CZ4&lt;&gt;"",CP4=""),AND(DX4&gt;=EK$15,DX4&lt;&gt;"",DZ4&gt;=EK$19,DZ4&lt;&gt;""),AND(EA4&gt;=EK$15,EA4&lt;&gt;"",EC4&gt;=EK$19,EC4&lt;&gt;""),AND(EE4&gt;=EK$15,EE4&lt;&gt;"",EG4&gt;=EK$19,EG4&lt;&gt;""),AND(EH4&gt;=EK$15,EH4&lt;&gt;"",EJ4&gt;=EK$19,EJ4&lt;&gt;""),AND(FF4&gt;=FS$15,FF4&lt;&gt;"",FH4&gt;=FS$19,FH4&lt;&gt;""),AND(FI4&gt;=FS$15,FI4&lt;&gt;"",FK4&gt;=FS$19,FK4&lt;&gt;""),AND(FM4&gt;=FS$15,FM4&lt;&gt;"",FO4&gt;=FS$19,FO4&lt;&gt;""),AND(FP4&gt;=FS$15,FP4&lt;&gt;"",FR4&gt;=FS$19,FR4&lt;&gt;""),AND(GN4&gt;=HA$15,GN4&lt;&gt;"",GP4&gt;=HA$19,GP4&lt;&gt;""),AND(GQ4&gt;=HA$15,GQ4&lt;&gt;"",GS4&gt;=HA$19,GS4&lt;&gt;""),AND(GU4&gt;=HA$15,GU4&lt;&gt;"",GW4&gt;=HA$19,GW4&lt;&gt;""),AND(GX4&gt;=HA$15,GX4&lt;&gt;"",GZ4&gt;=HA$19,GZ4&lt;&gt;""),AND(HV4&gt;=II$15,HV4&lt;&gt;"",HX4&gt;=II$19,HX4&lt;&gt;""),AND(HY4&gt;=II$15,HY4&lt;&gt;"",IA4&gt;=II$19,IA4&lt;&gt;""),AND(IC4&gt;=II$15,IC4&lt;&gt;"",IE4&gt;=II$19,IE4&lt;&gt;""),AND(IF4&gt;=II$15,IF4&lt;&gt;"",IH4&gt;=II$19,IH4&lt;&gt;""),AND(JD4&gt;=JQ$15,JD4&lt;&gt;"",JF4&gt;=JQ$19,JF4&lt;&gt;""),AND(JG4&gt;=JQ$15,JG4&lt;&gt;"",JI4&gt;=JQ$19,JI4&lt;&gt;""),AND(JK4&gt;=JQ$15,JK4&lt;&gt;"",JM4&gt;=JQ$19,JM4&lt;&gt;""),AND(JN4&gt;=JQ$15,JN4&lt;&gt;"",JP4&gt;=JQ$19,JP4&lt;&gt;""),AND(KL4&gt;=KY$15,KL4&lt;&gt;"",KN4&gt;=KY$19,KN4&lt;&gt;""),AND(KO4&gt;=KY$15,KO4&lt;&gt;"",KQ4&gt;=KY$19,KQ4&lt;&gt;""),AND(KS4&gt;=KY$15,KS4&lt;&gt;"",KU4&gt;=KY$19,KU4&lt;&gt;""),AND(KV4&gt;=KY$15,KV4&lt;&gt;"",KX4&gt;=KY$19,KX4&lt;&gt;""),AND(LT4&gt;=MG$15,LT4&lt;&gt;"",LV4&gt;=MG$19,LV4&lt;&gt;""),AND(LW4&gt;=MG$15,LW4&lt;&gt;"",LY4&gt;=MG$19,LY4&lt;&gt;""),AND(MA4&gt;=MG$15,MA4&lt;&gt;"",MC4&gt;=MG$19,MC4&lt;&gt;""),AND(MD4&gt;=MG$15,MD4&lt;&gt;"",MF4&gt;=MG$19,MF4&lt;&gt;""),AND(NB4&gt;=NO$15,NB4&lt;&gt;"",ND4&gt;=NO$19,ND4&lt;&gt;""),AND(NE4&gt;=NO$15,NE4&lt;&gt;"",NG4&gt;=NO$19,NG4&lt;&gt;""),AND(NI4&gt;=NO$15,NI4&lt;&gt;"",NK4&gt;=NO$19,NK4&lt;&gt;""),AND(NL4&gt;=NO$15,NL4&lt;&gt;"",NN4&gt;=NO$19,NN4&lt;&gt;""),AND(OJ4&gt;=OW$15,OJ4&lt;&gt;"",OL4&gt;=OW$19,OL4&lt;&gt;""),AND(OM4&gt;=OW$15,OM4&lt;&gt;"",OO4&gt;=OW$19,OO4&lt;&gt;""),AND(OQ4&gt;=OW$15,OQ4&lt;&gt;"",OS4&gt;=OW$19,OS4&lt;&gt;""),AND(OT4&gt;=OW$15,OT4&lt;&gt;"",OV4&gt;=OW$19,OV4&lt;&gt;""),AND(PR4&gt;=QE$15,PR4&lt;&gt;"",PT4&gt;=QE$19,PT4&lt;&gt;""),AND(PU4&gt;=QE$15,PU4&lt;&gt;"",PW4&gt;=QE$19,PW4&lt;&gt;""),AND(PY4&gt;=QE$15,PY4&lt;&gt;"",QA4&gt;=QE$19,QA4&lt;&gt;""),AND(QB4&gt;=QE$15,QB4&lt;&gt;"",QD4&gt;=QE$19,QD4&lt;&gt;""),AND(QZ4&gt;=RM$15,QZ4&lt;&gt;"",RB4&gt;=RM$19,RB4&lt;&gt;""),AND(RC4&gt;=RM$15,RC4&lt;&gt;"",RE4&gt;=RM$19,RE4&lt;&gt;""),AND(RG4&gt;=RM$15,RG4&lt;&gt;"",RI4&gt;=RM$19,RI4&lt;&gt;""),AND(RJ4&gt;=RM$15,RJ4&lt;&gt;"",RL4&gt;=RM$19,RL4&lt;&gt;""),AND(SH4&gt;=SU$15,SH4&lt;&gt;"",SJ4&gt;=SU$19,SJ4&lt;&gt;""),AND(SK4&gt;=SU$15,SK4&lt;&gt;"",SM4&gt;=SU$19,SM4&lt;&gt;""),AND(SO4&gt;=SU$15,SO4&lt;&gt;"",SQ4&gt;=SU$19,SQ4&lt;&gt;""),AND(SR4&gt;=SU$15,SR4&lt;&gt;"",ST4&gt;=SU$19,ST4&lt;&gt;"")),"Excellence",IF(K4="P","Worlds Team",IF(H4="P","National Team","")))))</f>
        <v>National Team</v>
      </c>
      <c r="K4" s="3" t="str">
        <f>IF(OR(AND(AO4&gt;=AY$14,AO4&lt;&gt;"",AQ4&gt;=AY$18,AQ4&lt;&gt;"",AN4=""),AND(AR4&gt;=AY$14,AR4&lt;&gt;"",AT4&gt;=AY$18,AT4&lt;&gt;"",AN4=""),AND(AV4&gt;=AY$14,AV4&lt;&gt;"",AX4&gt;=AY$18,AX4&lt;&gt;"",AN4=""),AND(BP4&gt;=BZ$14,BP4&lt;&gt;"",BR4&gt;=BZ$18,BR4&lt;&gt;"",BO4=""),AND(BS4&gt;=BZ$14,BS4&lt;&gt;"",BU4&gt;=BZ$18,BU4&lt;&gt;"",BO4=""),AND(BW4&gt;=BZ$14,BW4&lt;&gt;"",BY4&gt;=BZ$18,BY4&lt;&gt;"",BO4=""),AND(CQ4&gt;=DA$14,CQ4&lt;&gt;"",CS4&gt;=DA$18,CS4&lt;&gt;"",CP4=""),AND(CT4&gt;=DA$14,CT4&lt;&gt;"",CV4&gt;=DA$18,CV4&lt;&gt;"",CP4=""),AND(CX4&gt;=DA$14,CX4&lt;&gt;"",CZ4&gt;=DA$18,CZ4&lt;&gt;"",CP4=""),AND(DX4&gt;=EK$14,DX4&lt;&gt;"",DZ4&gt;=EK$18,DZ4&lt;&gt;""),AND(EA4&gt;=EK$14,EA4&lt;&gt;"",EC4&gt;=EK$18,EC4&lt;&gt;""),AND(EE4&gt;=EK$14,EE4&lt;&gt;"",EG4&gt;=EK$18,EG4&lt;&gt;""),AND(EH4&gt;=EK$14,EH4&lt;&gt;"",EJ4&gt;=EK$18,EJ4&lt;&gt;""),AND(FF4&gt;=FS$14,FF4&lt;&gt;"",FH4&gt;=FS$18,FH4&lt;&gt;""),AND(FI4&gt;=FS$14,FI4&lt;&gt;"",FK4&gt;=FS$18,FK4&lt;&gt;""),AND(FM4&gt;=FS$14,FM4&lt;&gt;"",FO4&gt;=FS$18,FO4&lt;&gt;""),AND(FP4&gt;=FS$14,FP4&lt;&gt;"",FR4&gt;=FS$18,FR4&lt;&gt;""),AND(GN4&gt;=HA$14,GN4&lt;&gt;"",GP4&gt;=HA$18,GP4&lt;&gt;""),AND(GQ4&gt;=HA$14,GQ4&lt;&gt;"",GS4&gt;=HA$18,GS4&lt;&gt;""),AND(GU4&gt;=HA$14,GU4&lt;&gt;"",GW4&gt;=HA$18,GW4&lt;&gt;""),AND(GX4&gt;=HA$14,GX4&lt;&gt;"",GZ4&gt;=HA$18,GZ4&lt;&gt;""),AND(HV4&gt;=II$14,HV4&lt;&gt;"",HX4&gt;=II$18,HX4&lt;&gt;""),AND(HY4&gt;=II$14,HY4&lt;&gt;"",IA4&gt;=II$18,IA4&lt;&gt;""),AND(IC4&gt;=II$14,IC4&lt;&gt;"",IE4&gt;=II$18,IE4&lt;&gt;""),AND(IF4&gt;=II$14,IF4&lt;&gt;"",IH4&gt;=II$18,IH4&lt;&gt;""),AND(JD4&gt;=JQ$14,JD4&lt;&gt;"",JF4&gt;=JQ$18,JF4&lt;&gt;""),AND(JG4&gt;=JQ$14,JG4&lt;&gt;"",JI4&gt;=JQ$18,JI4&lt;&gt;""),AND(JK4&gt;=JQ$14,JK4&lt;&gt;"",JM4&gt;=JQ$18,JM4&lt;&gt;""),AND(JN4&gt;=JQ$14,JN4&lt;&gt;"",JP4&gt;=JQ$18,JP4&lt;&gt;""),AND(KL4&gt;=KY$14,KL4&lt;&gt;"",KN4&gt;=KY$18,KN4&lt;&gt;""),AND(KO4&gt;=KY$14,KO4&lt;&gt;"",KQ4&gt;=KY$18,KQ4&lt;&gt;""),AND(KS4&gt;=KY$14,KS4&lt;&gt;"",KU4&gt;=KY$18,KU4&lt;&gt;""),AND(KV4&gt;=KY$14,KV4&lt;&gt;"",KX4&gt;=KY$18,KX4&lt;&gt;""),AND(LT4&gt;=MG$14,LT4&lt;&gt;"",LV4&gt;=MG$18,LV4&lt;&gt;""),AND(LW4&gt;=MG$14,LW4&lt;&gt;"",LY4&gt;=MG$18,LY4&lt;&gt;""),AND(MA4&gt;=MG$14,MA4&lt;&gt;"",MC4&gt;=MG$18,MC4&lt;&gt;""),AND(MD4&gt;=MG$14,MD4&lt;&gt;"",MF4&gt;=MG$18,MF4&lt;&gt;""),AND(NB4&gt;=NO$14,NB4&lt;&gt;"",ND4&gt;=NO$18,ND4&lt;&gt;""),AND(NE4&gt;=NO$14,NE4&lt;&gt;"",NG4&gt;=NO$18,NG4&lt;&gt;""),AND(NI4&gt;=NO$14,NI4&lt;&gt;"",NK4&gt;=NO$18,NK4&lt;&gt;""),AND(NL4&gt;=NO$14,NL4&lt;&gt;"",NN4&gt;=NO$18,NN4&lt;&gt;""),AND(OJ4&gt;=OW$14,OJ4&lt;&gt;"",OL4&gt;=OW$18,OL4&lt;&gt;""),AND(OM4&gt;=OW$14,OM4&lt;&gt;"",OO4&gt;=OW$18,OO4&lt;&gt;""),AND(OQ4&gt;=OW$14,OQ4&lt;&gt;"",OS4&gt;=OW$18,OS4&lt;&gt;""),AND(OT4&gt;=OW$14,OT4&lt;&gt;"",OV4&gt;=OW$18,OV4&lt;&gt;""),AND(PR4&gt;=QE$14,PR4&lt;&gt;"",PT4&gt;=QE$18,PT4&lt;&gt;""),AND(PU4&gt;=QE$14,PU4&lt;&gt;"",PW4&gt;=QE$18,PW4&lt;&gt;""),AND(PY4&gt;=QE$14,PY4&lt;&gt;"",QA4&gt;=QE$18,QA4&lt;&gt;""),AND(QB4&gt;=QE$14,QB4&lt;&gt;"",QD4&gt;=QE$18,QD4&lt;&gt;""),AND(QZ4&gt;=RM$14,QZ4&lt;&gt;"",RB4&gt;=RM$18,RB4&lt;&gt;""),AND(RC4&gt;=RM$14,RC4&lt;&gt;"",RE4&gt;=RM$18,RE4&lt;&gt;""),AND(RG4&gt;=RM$14,RG4&lt;&gt;"",RI4&gt;=RM$18,RI4&lt;&gt;""),AND(RJ4&gt;=RM$14,RJ4&lt;&gt;"",RL4&gt;=RM$18,RL4&lt;&gt;""),AND(SH4&gt;=SU$14,SH4&lt;&gt;"",SJ4&gt;=SU$18,SJ4&lt;&gt;""),AND(SK4&gt;=SU$14,SK4&lt;&gt;"",SM4&gt;=SU$18,SM4&lt;&gt;""),AND(SO4&gt;=SU$14,SO4&lt;&gt;"",SQ4&gt;=SU$18,SQ4&lt;&gt;""),AND(SR4&gt;=SU$14,SR4&lt;&gt;"",ST4&gt;=SU$18,ST4&lt;&gt;"")),"P","")</f>
        <v/>
      </c>
      <c r="L4" s="8">
        <f>IF(COUNT(AQ4,AT4,BR4,BU4,CS4,CV4)&gt;0,LARGE((AQ4,AT4,BR4,BU4,CS4,CV4),1),0)</f>
        <v>53.55</v>
      </c>
      <c r="M4" s="8" t="str">
        <f>IF(L4="","",IF(OR(L4=CS4,L4=CV4),$CA$1,IF(OR(L4=BR4,L4=BU4),$AZ$1,IF(OR(L4=AQ4,L4=AT4),$Y$1,""))))</f>
        <v>2025 3rd Domestic Trial</v>
      </c>
      <c r="N4" s="8">
        <f>IF(COUNT(AQ4,AT4,BR4,BU4,CS4,CV4)&gt;1,LARGE((AQ4,AT4,BR4,BU4,CS4,CV4),2),0)</f>
        <v>52.18</v>
      </c>
      <c r="O4" s="8" t="str">
        <f>IF(N4="","",IF(OR(N4=CS4,N4=CV4),$CA$1,IF(OR(N4=BR4,N4=BU4),$AZ$1,IF(OR(N4=AQ4,N4=AT4),$Y$1,""))))</f>
        <v>2025 3rd Domestic Trial</v>
      </c>
      <c r="P4" s="8">
        <f>IF(COUNT(AQ4,AT4,BR4,BU4,CS4,CV4)&gt;2,MAX(AX4,BY4,CZ4,LARGE((AQ4,AT4,BR4,BU4,CS4,CV4),3)),IF(MAX(AX4,BY4,CZ4)&gt;0,MAX(AX4,BY4,CZ4),0))</f>
        <v>51.6</v>
      </c>
      <c r="Q4" s="8" t="str">
        <f>IF(P4="","",IF(P4=CZ4,$CA$1,IF(P4=BY4,$AZ$1,IF(P4=AX4,$Y$1,IF(OR(P4=CS4,P4=CV4,P4=CZ4),$CA$1,IF(OR(P4=BR4,P4=BU4,P4=BY4),$AZ$1,IF(OR(P4=AQ4,P4=AT4,P4=AX4),$Y$1,"")))))))</f>
        <v>2025 Nationals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14.5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2025 Nationals</v>
      </c>
      <c r="T4" s="8">
        <f>IF(MAX(IF(AO4&gt;=$AY$13,AP4,0),IF(AR4&gt;=$AY$13,AS4,0),IF(AV4&gt;=$AY$13,AW4,0),IF(BP4&gt;=$BZ$13,BQ4,0),IF(BS4&gt;=$BZ$13,BT4,0),IF(BW4&gt;=$BZ$13,BX4,0),IF(CQ4&gt;=$DA$13,CR4,0),IF(CT4&gt;=$DA$13,CU4,0),IF(CX4&gt;=$DA$13,CY4,0),IF(DX4&gt;=$EK$13,DY4,0),IF(EA4&gt;=$EK$13,EB4,0),IF(EE4&gt;=$EK$13,EF4,0),IF(EH4&gt;=$EK$13,EI4,0),IF(FF4&gt;=$FS$13,FG4,0),IF(FI4&gt;=$FS$13,FJ4,0),IF(FM4&gt;=$FS$13,FN4,0),IF(FP4&gt;=$FS$13,FQ4,0),IF(GN4&gt;=$HA$13,GO4,0),IF(GQ4&gt;=$HA$13,GR4,0),IF(GU4&gt;=$HA$13,GV4,0),IF(GX4&gt;=$HA$13,GY4,0),IF(HV4&gt;=$II$13,HW4,0),IF(HY4&gt;=$II$13,HZ4,0),IF(IC4&gt;=$II$13,ID4,0),IF(IF4&gt;=$II$13,IG4,0),IF(JD4&gt;=$JQ$13,JE4,0),IF(JG4&gt;=$JQ$13,JH4,0),IF(JK4&gt;=$JQ$13,JL4,0),IF(JN4&gt;=$JQ$13,JO4,0),IF(KL4&gt;=$KY$13,KM4,0),IF(KO4&gt;=$KY$13,KP4,0),IF(KS4&gt;=$KY$13,KT4,0),IF(KV4&gt;=$KY$13,KW4,0),IF(LT4&gt;=$MG$13,LU4,0),IF(LW4&gt;=$MG$13,LX4,0),IF(MA4&gt;=$MG$13,MB4,0),IF(MD4&gt;=$MG$13,ME4,0),IF(NB4&gt;=$NO$13,NC4,0),IF(NE4&gt;=$NO$13,NF4,0),IF(NI4&gt;=$NO$13,NJ4,0),IF(NL4&gt;=$NO$13,NM4,0),IF(OJ4&gt;=$OW$13,OK4,0),IF(OM4&gt;=$OW$13,ON4,0),IF(OQ4&gt;=$OW$13,OR4,0),IF(OT4&gt;=$OW$13,OU4,0),IF(PR4&gt;=$QE$13,PS4,0),IF(PU4&gt;=$QE$13,PV4,0),IF(PY4&gt;=$QE$13,PZ4,0),IF(QB4&gt;=$QE$13,QC4,0),IF(QZ4&gt;=$RM$13,RA4,0),IF(RC4&gt;=$RM$13,RD4,0),IF(RG4&gt;=$RM$13,RH4,0),IF(RJ4&gt;=$RM$13,RK4,0),IF(SH4&gt;=$SU$13,SI4,0),IF(SK4&gt;=$SU$13,SL4,0),IF(SO4&gt;=$SU$13,SP4,0),IF(SR4&gt;=$SU$13,SS4,0))&gt;0,MAX(IF(AO4&gt;=$AY$13,AP4,0),IF(AR4&gt;=$AY$13,AS4,0),IF(AV4&gt;=$AY$13,AW4,0),IF(BP4&gt;=$BZ$13,BQ4,0),IF(BS4&gt;=$BZ$13,BT4,0),IF(BW4&gt;=$BZ$13,BX4,0),IF(CQ4&gt;=$DA$13,CR4,0),IF(CT4&gt;=$DA$13,CU4,0),IF(CX4&gt;=$DA$13,CY4,0),IF(DX4&gt;=$EK$13,DY4,0),IF(EA4&gt;=$EK$13,EB4,0),IF(EE4&gt;=$EK$13,EF4,0),IF(EH4&gt;=$EK$13,EI4,0),IF(FF4&gt;=$FS$13,FG4,0),IF(FI4&gt;=$FS$13,FJ4,0),IF(FM4&gt;=$FS$13,FN4,0),IF(FP4&gt;=$FS$13,FQ4,0),IF(GN4&gt;=$HA$13,GO4,0),IF(GQ4&gt;=$HA$13,GR4,0),IF(GU4&gt;=$HA$13,GV4,0),IF(GX4&gt;=$HA$13,GY4,0),IF(HV4&gt;=$II$13,HW4,0),IF(HY4&gt;=$II$13,HZ4,0),IF(IC4&gt;=$II$13,ID4,0),IF(IF4&gt;=$II$13,IG4,0),IF(JD4&gt;=$JQ$13,JE4,0),IF(JG4&gt;=$JQ$13,JH4,0),IF(JK4&gt;=$JQ$13,JL4,0),IF(JN4&gt;=$JQ$13,JO4,0),IF(KL4&gt;=$KY$13,KM4,0),IF(KO4&gt;=$KY$13,KP4,0),IF(KS4&gt;=$KY$13,KT4,0),IF(KV4&gt;=$KY$13,KW4,0),IF(LT4&gt;=$MG$13,LU4,0),IF(LW4&gt;=$MG$13,LX4,0),IF(MA4&gt;=$MG$13,MB4,0),IF(MD4&gt;=$MG$13,ME4,0),IF(NB4&gt;=$NO$13,NC4,0),IF(NE4&gt;=$NO$13,NF4,0),IF(NI4&gt;=$NO$13,NJ4,0),IF(NL4&gt;=$NO$13,NM4,0),IF(OJ4&gt;=$OW$13,OK4,0),IF(OM4&gt;=$OW$13,ON4,0),IF(OQ4&gt;=$OW$13,OR4,0),IF(OT4&gt;=$OW$13,OU4,0),IF(PR4&gt;=$QE$13,PS4,0),IF(PU4&gt;=$QE$13,PV4,0),IF(PY4&gt;=$QE$13,PZ4,0),IF(QB4&gt;=$QE$13,QC4,0),IF(QZ4&gt;=$RM$13,RA4,0),IF(RC4&gt;=$RM$13,RD4,0),IF(RG4&gt;=$RM$13,RH4,0),IF(RJ4&gt;=$RM$13,RK4,0),IF(SH4&gt;=$SU$13,SI4,0),IF(SK4&gt;=$SU$13,SL4,0),IF(SO4&gt;=$SU$13,SP4,0),IF(SR4&gt;=$SU$13,SS4,0)),0)</f>
        <v>15.55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2025 3rd Domestic Trial</v>
      </c>
      <c r="V4" s="8">
        <f>IF(MAX(DB4,DC4)&gt;0,MAX(DB4,DC4),"")</f>
        <v>0.68999999999999773</v>
      </c>
      <c r="W4" s="11" t="str">
        <f>IF(V4="","",IF(V4=DB4,"("&amp;DB$2&amp;")",IF(V4=DC4,"("&amp;DC$2&amp;")")))</f>
        <v>(Optional)</v>
      </c>
      <c r="X4" s="8" t="str">
        <f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2025 Junior Pan Am Games (Aug 12)</v>
      </c>
      <c r="Y4" s="22">
        <v>14</v>
      </c>
      <c r="Z4" s="22">
        <v>8.6999999999999993</v>
      </c>
      <c r="AA4" s="22">
        <v>13.9</v>
      </c>
      <c r="AB4" s="22">
        <v>14.55</v>
      </c>
      <c r="AC4" s="22">
        <v>0</v>
      </c>
      <c r="AD4" s="22">
        <v>1.4</v>
      </c>
      <c r="AE4" s="22">
        <v>0.9</v>
      </c>
      <c r="AF4" s="22">
        <v>2</v>
      </c>
      <c r="AG4" s="22">
        <v>1.55</v>
      </c>
      <c r="AH4" s="22">
        <v>0</v>
      </c>
      <c r="AI4" s="22">
        <v>12.5</v>
      </c>
      <c r="AJ4" s="22">
        <v>9.3000000000000007</v>
      </c>
      <c r="AK4" s="22">
        <v>14.3</v>
      </c>
      <c r="AL4" s="22">
        <v>14.79</v>
      </c>
      <c r="AM4" s="22">
        <v>0</v>
      </c>
      <c r="AN4" s="27"/>
      <c r="AO4" s="38">
        <f>IF(AA4&gt;0,AA4,"")</f>
        <v>13.9</v>
      </c>
      <c r="AP4" s="38">
        <f>IF(AB4&gt;0,AB4,"")</f>
        <v>14.55</v>
      </c>
      <c r="AQ4" s="40">
        <f>IF(SUM(Y4:AB4)-AC4&gt;0,SUM(Y4:AB4)-AC4,"")</f>
        <v>51.150000000000006</v>
      </c>
      <c r="AR4" s="40">
        <f>IF(AF4&gt;0,AF4,"")</f>
        <v>2</v>
      </c>
      <c r="AS4" s="40">
        <f>IF(AG4&gt;0,AG4,"")</f>
        <v>1.55</v>
      </c>
      <c r="AT4" s="40">
        <f>IF(SUM(AD4:AG4)-AH4&gt;0,SUM(AD4:AG4)-AH4,"")</f>
        <v>5.85</v>
      </c>
      <c r="AU4" s="40">
        <f>IF(AQ4="","",MAX(AQ4,AT4))</f>
        <v>51.150000000000006</v>
      </c>
      <c r="AV4" s="40">
        <f>IF(AK4&gt;0,AK4,"")</f>
        <v>14.3</v>
      </c>
      <c r="AW4" s="40">
        <f>IF(AL4&gt;0,AL4,"")</f>
        <v>14.79</v>
      </c>
      <c r="AX4" s="40">
        <f>IF(SUM(AI4:AL4)-AM4&gt;0,SUM(AI4:AL4)-AM4,"")</f>
        <v>50.89</v>
      </c>
      <c r="AY4" s="40">
        <f>IF(SUM(AU4,AX4)&gt;0,SUM(AU4,AX4),"")</f>
        <v>102.04</v>
      </c>
      <c r="AZ4" s="26">
        <v>11.8</v>
      </c>
      <c r="BA4" s="26">
        <v>9.4</v>
      </c>
      <c r="BB4" s="26">
        <v>11.3</v>
      </c>
      <c r="BC4" s="26">
        <v>14.35</v>
      </c>
      <c r="BD4" s="26">
        <v>1.4</v>
      </c>
      <c r="BE4" s="26">
        <v>13</v>
      </c>
      <c r="BF4" s="26">
        <v>9.1999999999999993</v>
      </c>
      <c r="BG4" s="26">
        <v>14.5</v>
      </c>
      <c r="BH4" s="26">
        <v>14.9</v>
      </c>
      <c r="BI4" s="26">
        <v>0</v>
      </c>
      <c r="BJ4" s="26">
        <v>13.1</v>
      </c>
      <c r="BK4" s="26">
        <v>9.1999999999999993</v>
      </c>
      <c r="BL4" s="26">
        <v>14.1</v>
      </c>
      <c r="BM4" s="26">
        <v>14.87</v>
      </c>
      <c r="BN4" s="26">
        <v>0</v>
      </c>
      <c r="BO4" s="28"/>
      <c r="BP4" s="39">
        <f>IF(BB4&gt;0,BB4,"")</f>
        <v>11.3</v>
      </c>
      <c r="BQ4" s="39">
        <f>IF(BC4&gt;0,BC4,"")</f>
        <v>14.35</v>
      </c>
      <c r="BR4" s="11">
        <f>IF(SUM(AZ4:BC4)-BD4&gt;0,SUM(AZ4:BC4)-BD4,"")</f>
        <v>45.45</v>
      </c>
      <c r="BS4" s="11">
        <f>IF(BG4&gt;0,BG4,"")</f>
        <v>14.5</v>
      </c>
      <c r="BT4" s="11">
        <f>IF(BH4&gt;0,BH4,"")</f>
        <v>14.9</v>
      </c>
      <c r="BU4" s="11">
        <f>IF(SUM(BE4:BH4)-BI4&gt;0,SUM(BE4:BH4)-BI4,"")</f>
        <v>51.6</v>
      </c>
      <c r="BV4" s="11">
        <f>IF(BR4="","",MAX(BR4,BU4))</f>
        <v>51.6</v>
      </c>
      <c r="BW4" s="11">
        <f>IF(BL4&gt;0,BL4,"")</f>
        <v>14.1</v>
      </c>
      <c r="BX4" s="11">
        <f>IF(BM4&gt;0,BM4,"")</f>
        <v>14.87</v>
      </c>
      <c r="BY4" s="11">
        <f>IF(SUM(BJ4:BM4)-BN4&gt;0,SUM(BJ4:BM4)-BN4,"")</f>
        <v>51.269999999999996</v>
      </c>
      <c r="BZ4" s="11">
        <f>IF(SUM(BV4,BY4)&gt;0,SUM(BV4,BY4),"")</f>
        <v>102.87</v>
      </c>
      <c r="CA4" s="22">
        <v>14.5</v>
      </c>
      <c r="CB4" s="22">
        <v>9.6</v>
      </c>
      <c r="CC4" s="22">
        <v>13.9</v>
      </c>
      <c r="CD4" s="22">
        <v>15.55</v>
      </c>
      <c r="CE4" s="22">
        <v>0</v>
      </c>
      <c r="CF4" s="22">
        <v>13.9</v>
      </c>
      <c r="CG4" s="22">
        <v>9</v>
      </c>
      <c r="CH4" s="22">
        <v>14.1</v>
      </c>
      <c r="CI4" s="22">
        <v>15.18</v>
      </c>
      <c r="CJ4" s="22">
        <v>0</v>
      </c>
      <c r="CK4" s="22">
        <v>1.4</v>
      </c>
      <c r="CL4" s="22">
        <v>1</v>
      </c>
      <c r="CM4" s="22">
        <v>2</v>
      </c>
      <c r="CN4" s="22">
        <v>1.63</v>
      </c>
      <c r="CO4" s="22">
        <v>0</v>
      </c>
      <c r="CP4" s="27"/>
      <c r="CQ4" s="38">
        <f>IF(CC4&gt;0,CC4,"")</f>
        <v>13.9</v>
      </c>
      <c r="CR4" s="38">
        <f>IF(CD4&gt;0,CD4,"")</f>
        <v>15.55</v>
      </c>
      <c r="CS4" s="40">
        <f>IF(SUM(CA4:CD4)-CE4&gt;0,SUM(CA4:CD4)-CE4,"")</f>
        <v>53.55</v>
      </c>
      <c r="CT4" s="40">
        <f>IF(CH4&gt;0,CH4,"")</f>
        <v>14.1</v>
      </c>
      <c r="CU4" s="40">
        <f>IF(CI4&gt;0,CI4,"")</f>
        <v>15.18</v>
      </c>
      <c r="CV4" s="40">
        <f>IF(SUM(CF4:CI4)-CJ4&gt;0,SUM(CF4:CI4)-CJ4,"")</f>
        <v>52.18</v>
      </c>
      <c r="CW4" s="40">
        <f>IF(CS4="","",MAX(CS4,CV4))</f>
        <v>53.55</v>
      </c>
      <c r="CX4" s="40">
        <f>IF(CM4&gt;0,CM4,"")</f>
        <v>2</v>
      </c>
      <c r="CY4" s="40">
        <f>IF(CN4&gt;0,CN4,"")</f>
        <v>1.63</v>
      </c>
      <c r="CZ4" s="40">
        <f>IF(SUM(CK4:CN4)-CO4&gt;0,SUM(CK4:CN4)-CO4,"")</f>
        <v>6.03</v>
      </c>
      <c r="DA4" s="40">
        <f>IF(SUM(CW4,CZ4)&gt;0,SUM(CW4,CZ4),"")</f>
        <v>59.58</v>
      </c>
      <c r="DB4" s="50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0.68999999999999773</v>
      </c>
      <c r="DC4" s="50">
        <f>IF(MAX(EG4,EJ4,FO4,FR4,GW4,GZ4,IE4,IH4,JM4,JP4,KU4,KX4,MC4,MF4,NK4,NN4,OS4,OV4,QA4,QD4,RI4,RL4,SQ4,ST4)-IF(P4="",0,P4)&gt;0.001,MAX(EG4,EJ4,FO4,FR4,GW4,GZ4,IE4,IH4,JM4,JP4,KU4,KX4,MC4,MF4,NK4,NN4,OS4,OV4,QA4,QD4,RI4,RL4,SQ4,ST4)-IF(P4="",0,P4),"")</f>
        <v>0.17999999999999972</v>
      </c>
      <c r="DD4" s="17">
        <v>13.4</v>
      </c>
      <c r="DE4" s="17">
        <v>8.6</v>
      </c>
      <c r="DF4" s="17">
        <v>14.5</v>
      </c>
      <c r="DG4" s="17">
        <v>15.28</v>
      </c>
      <c r="DH4" s="17">
        <v>0</v>
      </c>
      <c r="DI4" s="17">
        <v>9.8000000000000007</v>
      </c>
      <c r="DJ4" s="17">
        <v>6.2</v>
      </c>
      <c r="DK4" s="17">
        <v>10.199999999999999</v>
      </c>
      <c r="DL4" s="17">
        <v>10.88</v>
      </c>
      <c r="DM4" s="17">
        <v>0</v>
      </c>
      <c r="DN4" s="17">
        <v>4</v>
      </c>
      <c r="DO4" s="17">
        <v>2.6</v>
      </c>
      <c r="DP4" s="17">
        <v>4.5999999999999996</v>
      </c>
      <c r="DQ4" s="17">
        <v>4.58</v>
      </c>
      <c r="DR4" s="17">
        <v>0</v>
      </c>
      <c r="DS4" s="17"/>
      <c r="DT4" s="17"/>
      <c r="DU4" s="17"/>
      <c r="DV4" s="17"/>
      <c r="DW4" s="17"/>
      <c r="DX4" s="40">
        <f>IF(DF4&gt;0,DF4,"")</f>
        <v>14.5</v>
      </c>
      <c r="DY4" s="40">
        <f>IF(DG4&gt;0,DG4,"")</f>
        <v>15.28</v>
      </c>
      <c r="DZ4" s="40">
        <f>IF(SUM(DD4:DG4)-DH4&gt;0,SUM(DD4:DG4)-DH4,"")</f>
        <v>51.78</v>
      </c>
      <c r="EA4" s="40">
        <f>IF(DK4&gt;0,DK4,"")</f>
        <v>10.199999999999999</v>
      </c>
      <c r="EB4" s="40">
        <f>IF(DL4&gt;0,DL4,"")</f>
        <v>10.88</v>
      </c>
      <c r="EC4" s="40">
        <f>IF(SUM(DI4:DL4)-DM4&gt;0,SUM(DI4:DL4)-DM4,"")</f>
        <v>37.08</v>
      </c>
      <c r="ED4" s="40">
        <f>IF(MAX(DZ4,EC4)&gt;0,MAX(DZ4,EC4),"")</f>
        <v>51.78</v>
      </c>
      <c r="EE4" s="40">
        <f>IF(DP4&gt;0,DP4,"")</f>
        <v>4.5999999999999996</v>
      </c>
      <c r="EF4" s="40">
        <f>IF(DQ4&gt;0,DQ4,"")</f>
        <v>4.58</v>
      </c>
      <c r="EG4" s="40">
        <f>IF(SUM(DN4:DQ4)-DR4&gt;0,SUM(DN4:DQ4)-DR4,"")</f>
        <v>15.78</v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>
        <f>IF(SUM(ED4,EG4,EJ4)&gt;0,SUM(ED4,EG4,EJ4),"")</f>
        <v>67.56</v>
      </c>
      <c r="EL4" s="18">
        <v>10.4</v>
      </c>
      <c r="EM4" s="18">
        <v>8.6</v>
      </c>
      <c r="EN4" s="18">
        <v>14.1</v>
      </c>
      <c r="EO4" s="18">
        <v>14.96</v>
      </c>
      <c r="EP4" s="18">
        <v>0</v>
      </c>
      <c r="EQ4" s="18">
        <v>12.9</v>
      </c>
      <c r="ER4" s="18">
        <v>9.1999999999999993</v>
      </c>
      <c r="ES4" s="18">
        <v>13.9</v>
      </c>
      <c r="ET4" s="18">
        <v>15.01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>IF(EN4&gt;0,EN4,"")</f>
        <v>14.1</v>
      </c>
      <c r="FG4" s="11">
        <f>IF(EO4&gt;0,EO4,"")</f>
        <v>14.96</v>
      </c>
      <c r="FH4" s="11">
        <f>IF(SUM(EL4:EO4)-EP4&gt;0,SUM(EL4:EO4)-EP4,"")</f>
        <v>48.06</v>
      </c>
      <c r="FI4" s="11">
        <f>IF(ES4&gt;0,ES4,"")</f>
        <v>13.9</v>
      </c>
      <c r="FJ4" s="11">
        <f>IF(ET4&gt;0,ET4,"")</f>
        <v>15.01</v>
      </c>
      <c r="FK4" s="11">
        <f>IF(SUM(EQ4:ET4)-EU4&gt;0,SUM(EQ4:ET4)-EU4,"")</f>
        <v>51.01</v>
      </c>
      <c r="FL4" s="11">
        <f>IF(MAX(FH4,FK4)&gt;0,MAX(FH4,FK4),"")</f>
        <v>51.01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51.01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>IF(FV4&gt;0,FV4,"")</f>
        <v/>
      </c>
      <c r="GO4" s="40" t="str">
        <f>IF(FW4&gt;0,FW4,"")</f>
        <v/>
      </c>
      <c r="GP4" s="40" t="str">
        <f>IF(SUM(FT4:FW4)-FX4&gt;0,SUM(FT4:FW4)-FX4,"")</f>
        <v/>
      </c>
      <c r="GQ4" s="40" t="str">
        <f>IF(GA4&gt;0,GA4,"")</f>
        <v/>
      </c>
      <c r="GR4" s="40" t="str">
        <f>IF(GB4&gt;0,GB4,"")</f>
        <v/>
      </c>
      <c r="GS4" s="40" t="str">
        <f>IF(SUM(FY4:GB4)-GC4&gt;0,SUM(FY4:GB4)-GC4,"")</f>
        <v/>
      </c>
      <c r="GT4" s="40" t="str">
        <f>IF(MAX(GP4,GS4)&gt;0,MAX(GP4,GS4),"")</f>
        <v/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 t="str">
        <f>IF(SUM(GT4,GW4,GZ4)&gt;0,SUM(GT4,GW4,GZ4),"")</f>
        <v/>
      </c>
      <c r="HB4" s="18"/>
      <c r="HC4" s="18"/>
      <c r="HD4" s="18"/>
      <c r="HE4" s="18"/>
      <c r="HF4" s="18"/>
      <c r="HG4" s="18">
        <v>13.6</v>
      </c>
      <c r="HH4" s="18">
        <v>9.6</v>
      </c>
      <c r="HI4" s="18">
        <v>14.1</v>
      </c>
      <c r="HJ4" s="18">
        <v>14.99</v>
      </c>
      <c r="HK4" s="18">
        <v>0</v>
      </c>
      <c r="HL4" s="18"/>
      <c r="HM4" s="18"/>
      <c r="HN4" s="18"/>
      <c r="HO4" s="18"/>
      <c r="HP4" s="18"/>
      <c r="HQ4" s="18">
        <v>13.7</v>
      </c>
      <c r="HR4" s="18">
        <v>9.1</v>
      </c>
      <c r="HS4" s="18">
        <v>14.1</v>
      </c>
      <c r="HT4" s="18">
        <v>14.88</v>
      </c>
      <c r="HU4" s="18">
        <v>0</v>
      </c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>
        <f>IF(HI4&gt;0,HI4,"")</f>
        <v>14.1</v>
      </c>
      <c r="HZ4" s="11">
        <f>IF(HJ4&gt;0,HJ4,"")</f>
        <v>14.99</v>
      </c>
      <c r="IA4" s="11">
        <f>IF(SUM(HG4:HJ4)-HK4&gt;0,SUM(HG4:HJ4)-HK4,"")</f>
        <v>52.29</v>
      </c>
      <c r="IB4" s="11">
        <f>IF(MAX(HX4,IA4)&gt;0,MAX(HX4,IA4),"")</f>
        <v>52.29</v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>
        <f>IF(HS4&gt;0,HS4,"")</f>
        <v>14.1</v>
      </c>
      <c r="IG4" s="11">
        <f>IF(HT4&gt;0,HT4,"")</f>
        <v>14.88</v>
      </c>
      <c r="IH4" s="11">
        <f>IF(SUM(HQ4:HT4)-HU4&gt;0,SUM(HQ4:HT4)-HU4,"")</f>
        <v>51.78</v>
      </c>
      <c r="II4" s="11">
        <f>IF(SUM(IB4,IE4,IH4)&gt;0,SUM(IB4,IE4,IH4),"")</f>
        <v>104.07</v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13.15</v>
      </c>
      <c r="SW4" s="22">
        <f>IF($CP4="P",CB4,(CB4+BA4)/2)</f>
        <v>9.5</v>
      </c>
      <c r="SX4" s="22">
        <f>IF($CP4="P",CC4,(CC4+BB4)/2)</f>
        <v>12.600000000000001</v>
      </c>
      <c r="SY4" s="22">
        <f>IF($CP4="P",CD4,(CD4+BC4)/2)</f>
        <v>14.95</v>
      </c>
      <c r="SZ4" s="22">
        <f>IF($CP4="P",CE4,(CE4+BD4)/2)</f>
        <v>0.7</v>
      </c>
      <c r="TA4" s="22">
        <f>IF($CP4="P",CF4,(CF4+BE4)/2)</f>
        <v>13.45</v>
      </c>
      <c r="TB4" s="22">
        <f>IF($CP4="P",CG4,(CG4+BF4)/2)</f>
        <v>9.1</v>
      </c>
      <c r="TC4" s="22">
        <f>IF($CP4="P",CH4,(CH4+BG4)/2)</f>
        <v>14.3</v>
      </c>
      <c r="TD4" s="22">
        <f>IF($CP4="P",CI4,(CI4+BH4)/2)</f>
        <v>15.04</v>
      </c>
      <c r="TE4" s="22">
        <f>IF($CP4="P",CJ4,(CJ4+BI4)/2)</f>
        <v>0</v>
      </c>
      <c r="TF4" s="22">
        <f>IF($CP4="P",CK4,(CK4+BJ4)/2)</f>
        <v>7.25</v>
      </c>
      <c r="TG4" s="22">
        <f>IF($CP4="P",CL4,(CL4+BK4)/2)</f>
        <v>5.0999999999999996</v>
      </c>
      <c r="TH4" s="22">
        <f>IF($CP4="P",CM4,(CM4+BL4)/2)</f>
        <v>8.0500000000000007</v>
      </c>
      <c r="TI4" s="22">
        <f>IF($CP4="P",CN4,(CN4+BM4)/2)</f>
        <v>8.25</v>
      </c>
      <c r="TJ4" s="22">
        <f>IF($CP4="P",CO4,(CO4+BN4)/2)</f>
        <v>0</v>
      </c>
      <c r="TK4" s="27" t="s">
        <v>46</v>
      </c>
      <c r="TL4" s="40">
        <f>IF(SX4&gt;0,SX4,"")</f>
        <v>12.600000000000001</v>
      </c>
      <c r="TM4" s="40">
        <f>IF(SY4&gt;0,SY4,"")</f>
        <v>14.95</v>
      </c>
      <c r="TN4" s="40">
        <f>IF(SUM(SV4:SY4)-SZ4&gt;0,SUM(SV4:SY4)-SZ4,"")</f>
        <v>49.5</v>
      </c>
      <c r="TO4" s="40">
        <f>IF(TC4&gt;0,TC4,"")</f>
        <v>14.3</v>
      </c>
      <c r="TP4" s="40">
        <f>IF(TD4&gt;0,TD4,"")</f>
        <v>15.04</v>
      </c>
      <c r="TQ4" s="40">
        <f>IF(SUM(TA4:TD4)-TE4&gt;0,SUM(TA4:TD4)-TE4,"")</f>
        <v>51.889999999999993</v>
      </c>
      <c r="TR4" s="40">
        <f>IF(MAX(TN4,TQ4)&gt;0,MAX(TN4,TQ4),"")</f>
        <v>51.889999999999993</v>
      </c>
      <c r="TS4" s="40">
        <f>IF(TH4&gt;0,TH4,"")</f>
        <v>8.0500000000000007</v>
      </c>
      <c r="TT4" s="40">
        <f>IF(TI4&gt;0,TI4,"")</f>
        <v>8.25</v>
      </c>
      <c r="TU4" s="40">
        <f>IF(SUM(TF4:TI4)-TJ4&gt;0,SUM(TF4:TI4)-TJ4,"")</f>
        <v>28.65</v>
      </c>
      <c r="TV4" s="40">
        <f>IF(SUM(TR4,TU4)&gt;0,SUM(TR4,TU4),"")</f>
        <v>80.539999999999992</v>
      </c>
    </row>
    <row r="5" spans="1:542" x14ac:dyDescent="0.2">
      <c r="A5" s="4" cm="1">
        <f t="array" ref="A5">IF(AND(J5&lt;&gt;"",J5&lt;&gt;"No DD"),SUMPRODUCT((J$4:J$11&lt;&gt;"")*(J$4:J$11&lt;&gt;"No DD")*(F$4:F$11&gt;F5))+1,IF(J5="No DD",SUMPRODUCT((J$4:J$11="No DD")*(F$4:F$11&gt;F5))+1+SUMPRODUCT((J$4:J$11&lt;&gt;"")*(J$4:J$11&lt;&gt;"No DD")),""))</f>
        <v>2</v>
      </c>
      <c r="B5" s="4" t="str" cm="1">
        <f t="array" ref="B5">IF(AND(J5&lt;&gt;"",J5&lt;&gt;"No DD",G5=""),SUMPRODUCT((J$4:J$11&lt;&gt;"")*(J$4:J$11&lt;&gt;"No DD")*(G$4:G$11="")*(F$4:F$11&gt;F5))+1,IF(J5="No DD",SUMPRODUCT((J$4:J$11="No DD")*(F$4:F$11&gt;F5)*(G$4:G$11=""))+1+SUMPRODUCT((J$4:J$11&lt;&gt;"")*(G$4:G$11="")*(J$4:J$11&lt;&gt;"No DD")),""))</f>
        <v/>
      </c>
      <c r="C5" s="5" t="s">
        <v>127</v>
      </c>
      <c r="D5" s="4" t="s">
        <v>6</v>
      </c>
      <c r="E5" s="4">
        <v>2007</v>
      </c>
      <c r="F5" s="9">
        <f>SUM(L5:V5)+SUM(L5:T5)*0.0000001+SUM(L5)*0.0000000000001</f>
        <v>184.62001846200519</v>
      </c>
      <c r="G5" s="64" t="s">
        <v>46</v>
      </c>
      <c r="H5" s="3" t="str">
        <f>IF(OR(AND(AO5&gt;=AY$13,AO5&lt;&gt;"",AQ5&gt;=AY$17,AQ5&lt;&gt;"",AN5=""),AND(AR5&gt;=AY$13,AR5&lt;&gt;"",AT5&gt;=AY$17,AT5&lt;&gt;"",AN5=""),AND(AV5&gt;=AY$13,AV5&lt;&gt;"",AX5&gt;=AY$17,AX5&lt;&gt;"",AN5=""),AND(BP5&gt;=BZ$13,BP5&lt;&gt;"",BR5&gt;=BZ$17,BR5&lt;&gt;"",BO5=""),AND(BS5&gt;=BZ$13,BS5&lt;&gt;"",BU5&gt;=BZ$17,BU5&lt;&gt;"",BO5=""),AND(BW5&gt;=BZ$13,BW5&lt;&gt;"",BY5&gt;=BZ$17,BY5&lt;&gt;"",BO5=""),AND(CQ5&gt;=DA$13,CQ5&lt;&gt;"",CS5&gt;=DA$17,CS5&lt;&gt;"",CP5=""),AND(CT5&gt;=DA$13,CT5&lt;&gt;"",CV5&gt;=DA$17,CV5&lt;&gt;"",CP5=""),AND(CX5&gt;=DA$13,CX5&lt;&gt;"",CZ5&gt;=DA$17,CZ5&lt;&gt;"",CP5=""),AND(DX5&gt;=EK$13,DX5&lt;&gt;"",DZ5&gt;=EK$17,DZ5&lt;&gt;""),AND(EA5&gt;=EK$13,EA5&lt;&gt;"",EC5&gt;=EK$17,EC5&lt;&gt;""),AND(EE5&gt;=EK$13,EE5&lt;&gt;"",EG5&gt;=EK$17,EG5&lt;&gt;""),AND(EH5&gt;=EK$13,EH5&lt;&gt;"",EJ5&gt;=EK$17,EJ5&lt;&gt;""),AND(FF5&gt;=FS$13,FF5&lt;&gt;"",FH5&gt;=FS$17,FH5&lt;&gt;""),AND(FI5&gt;=FS$13,FI5&lt;&gt;"",FK5&gt;=FS$17,FK5&lt;&gt;""),AND(FM5&gt;=FS$13,FM5&lt;&gt;"",FO5&gt;=FS$17,FO5&lt;&gt;""),AND(FP5&gt;=FS$13,FP5&lt;&gt;"",FR5&gt;=FS$17,FR5&lt;&gt;""),AND(GN5&gt;=HA$13,GN5&lt;&gt;"",GP5&gt;=HA$17,GP5&lt;&gt;""),AND(GQ5&gt;=HA$13,GQ5&lt;&gt;"",GS5&gt;=HA$17,GS5&lt;&gt;""),AND(GU5&gt;=HA$13,GU5&lt;&gt;"",GW5&gt;=HA$17,GW5&lt;&gt;""),AND(GX5&gt;=HA$13,GX5&lt;&gt;"",GZ5&gt;=HA$17,GZ5&lt;&gt;""),AND(HV5&gt;=II$13,HV5&lt;&gt;"",HX5&gt;=II$17,HX5&lt;&gt;""),AND(HY5&gt;=II$13,HY5&lt;&gt;"",IA5&gt;=II$17,IA5&lt;&gt;""),AND(IC5&gt;=II$13,IC5&lt;&gt;"",IE5&gt;=II$17,IE5&lt;&gt;""),AND(IF5&gt;=II$13,IF5&lt;&gt;"",IH5&gt;=II$17,IH5&lt;&gt;""),AND(JD5&gt;=JQ$13,JD5&lt;&gt;"",JF5&gt;=JQ$17,JF5&lt;&gt;""),AND(JG5&gt;=JQ$13,JG5&lt;&gt;"",JI5&gt;=JQ$17,JI5&lt;&gt;""),AND(JK5&gt;=JQ$13,JK5&lt;&gt;"",JM5&gt;=JQ$17,JM5&lt;&gt;""),AND(JN5&gt;=JQ$13,JN5&lt;&gt;"",JP5&gt;=JQ$17,JP5&lt;&gt;""),AND(KL5&gt;=KY$13,KL5&lt;&gt;"",KN5&gt;=KY$17,KN5&lt;&gt;""),AND(KO5&gt;=KY$13,KO5&lt;&gt;"",KQ5&gt;=KY$17,KQ5&lt;&gt;""),AND(KS5&gt;=KY$13,KS5&lt;&gt;"",KU5&gt;=KY$17,KU5&lt;&gt;""),AND(KV5&gt;=KY$13,KV5&lt;&gt;"",KX5&gt;=KY$17,KX5&lt;&gt;""),AND(LT5&gt;=MG$13,LT5&lt;&gt;"",LV5&gt;=MG$17,LV5&lt;&gt;""),AND(LW5&gt;=MG$13,LW5&lt;&gt;"",LY5&gt;=MG$17,LY5&lt;&gt;""),AND(MA5&gt;=MG$13,MA5&lt;&gt;"",MC5&gt;=MG$17,MC5&lt;&gt;""),AND(MD5&gt;=MG$13,MD5&lt;&gt;"",MF5&gt;=MG$17,MF5&lt;&gt;""),AND(NB5&gt;=NO$13,NB5&lt;&gt;"",ND5&gt;=NO$17,ND5&lt;&gt;""),AND(NE5&gt;=NO$13,NE5&lt;&gt;"",NG5&gt;=NO$17,NG5&lt;&gt;""),AND(NI5&gt;=NO$13,NI5&lt;&gt;"",NK5&gt;=NO$17,NK5&lt;&gt;""),AND(NL5&gt;=NO$13,NL5&lt;&gt;"",NN5&gt;=NO$17,NN5&lt;&gt;""),AND(OJ5&gt;=OW$13,OJ5&lt;&gt;"",OL5&gt;=OW$17,OL5&lt;&gt;""),AND(OM5&gt;=OW$13,OM5&lt;&gt;"",OO5&gt;=OW$17,OO5&lt;&gt;""),AND(OQ5&gt;=OW$13,OQ5&lt;&gt;"",OS5&gt;=OW$17,OS5&lt;&gt;""),AND(OT5&gt;=OW$13,OT5&lt;&gt;"",OV5&gt;=OW$17,OV5&lt;&gt;""),AND(PR5&gt;=QE$13,PR5&lt;&gt;"",PT5&gt;=QE$17,PT5&lt;&gt;""),AND(PU5&gt;=QE$13,PU5&lt;&gt;"",PW5&gt;=QE$17,PW5&lt;&gt;""),AND(PY5&gt;=QE$13,PY5&lt;&gt;"",QA5&gt;=QE$17,QA5&lt;&gt;""),AND(QB5&gt;=QE$13,QB5&lt;&gt;"",QD5&gt;=QE$17,QD5&lt;&gt;""),AND(QZ5&gt;=RM$13,QZ5&lt;&gt;"",RB5&gt;=RM$17,RB5&lt;&gt;""),AND(RC5&gt;=RM$13,RC5&lt;&gt;"",RE5&gt;=RM$17,RE5&lt;&gt;""),AND(RG5&gt;=RM$13,RG5&lt;&gt;"",RI5&gt;=RM$17,RI5&lt;&gt;""),AND(RJ5&gt;=RM$13,RJ5&lt;&gt;"",RL5&gt;=RM$17,RL5&lt;&gt;""),AND(SH5&gt;=SU$13,SH5&lt;&gt;"",SJ5&gt;=SU$17,SJ5&lt;&gt;""),AND(SK5&gt;=SU$13,SK5&lt;&gt;"",SM5&gt;=SU$17,SM5&lt;&gt;""),AND(SO5&gt;=SU$13,SO5&lt;&gt;"",SQ5&gt;=SU$17,SQ5&lt;&gt;""),AND(SR5&gt;=SU$13,SR5&lt;&gt;"",ST5&gt;=SU$17,ST5&lt;&gt;"")),"P","")</f>
        <v>P</v>
      </c>
      <c r="I5" s="3" t="str">
        <f>IF(OR(AND(AQ5&gt;=AY$17,AQ5&lt;&gt;"",AN5=""),AND(AT5&gt;=AY$17,AT5&lt;&gt;"",AN5=""),AND(AX5&gt;=AY$17,AX5&lt;&gt;"",AN5=""),AND(BR5&gt;=BZ$17,BR5&lt;&gt;"",BO5=""),AND(BU5&gt;=BZ$17,BU5&lt;&gt;"",BO5=""),AND(BY5&gt;=BZ$17,BY5&lt;&gt;"",BO5=""),AND(CS5&gt;=DA$17,CS5&lt;&gt;"",CP5=""),AND(CV5&gt;=DA$17,CV5&lt;&gt;"",CP5=""),AND(CZ5&gt;=DA$17,CZ5&lt;&gt;"",CP5=""),AND(DZ5&gt;=EK$17,DZ5&lt;&gt;""),AND(EC5&gt;=EK$17,EC5&lt;&gt;""),AND(EG5&gt;=EK$17,EG5&lt;&gt;""),AND(EJ5&gt;=EK$17,EJ5&lt;&gt;""),AND(FH5&gt;=FS$17,FH5&lt;&gt;""),AND(FK5&gt;=FS$17,FK5&lt;&gt;""),AND(FO5&gt;=FS$17,FO5&lt;&gt;""),AND(FR5&gt;=FS$17,FR5&lt;&gt;""),AND(GP5&gt;=HA$17,GP5&lt;&gt;""),AND(GS5&gt;=HA$17,GS5&lt;&gt;""),AND(GW5&gt;=HA$17,GW5&lt;&gt;""),AND(GZ5&gt;=HA$17,GZ5&lt;&gt;""),AND(HX5&gt;=II$17,HX5&lt;&gt;""),AND(IA5&gt;=II$17,IA5&lt;&gt;""),AND(IE5&gt;=II$17,IE5&lt;&gt;""),AND(IH5&gt;=II$17,IH5&lt;&gt;""),AND(JF5&gt;=JQ$17,JF5&lt;&gt;""),AND(JI5&gt;=JQ$17,JI5&lt;&gt;""),AND(JM5&gt;=JQ$17,JM5&lt;&gt;""),AND(JP5&gt;=JQ$17,JP5&lt;&gt;""),AND(KN5&gt;=KY$17,KN5&lt;&gt;""),AND(KQ5&gt;=KY$17,KQ5&lt;&gt;""),AND(KU5&gt;=KY$17,KU5&lt;&gt;""),AND(KX5&gt;=KY$17,KX5&lt;&gt;""),AND(LV5&gt;=MG$17,LV5&lt;&gt;""),AND(LY5&gt;=MG$17,LY5&lt;&gt;""),AND(MC5&gt;=MG$17,MC5&lt;&gt;""),AND(MF5&gt;=MG$17,MF5&lt;&gt;""),AND(ND5&gt;=NO$17,ND5&lt;&gt;""),AND(NG5&gt;=NO$17,NG5&lt;&gt;""),AND(NK5&gt;=NO$17,NK5&lt;&gt;""),AND(NN5&gt;=NO$17,NN5&lt;&gt;""),AND(OL5&gt;=OW$17,OL5&lt;&gt;""),AND(OO5&gt;=OW$17,OO5&lt;&gt;""),AND(OS5&gt;=OW$17,OS5&lt;&gt;""),AND(OV5&gt;=OW$17,OV5&lt;&gt;""),AND(PT5&gt;=QE$17,PT5&lt;&gt;""),AND(PW5&gt;=QE$17,PW5&lt;&gt;""),AND(QA5&gt;=QE$17,QA5&lt;&gt;""),AND(QD5&gt;=QE$17,QD5&lt;&gt;""),AND(RB5&gt;=RM$17,RB5&lt;&gt;""),AND(RE5&gt;=RM$17,RE5&lt;&gt;""),AND(RI5&gt;=RM$17,RI5&lt;&gt;""),AND(RL5&gt;=RM$17,RL5&lt;&gt;""),AND(SJ5&gt;=SU$17,SJ5&lt;&gt;""),AND(SM5&gt;=SU$17,SM5&lt;&gt;""),AND(SQ5&gt;=SU$17,SQ5&lt;&gt;""),AND(ST5&gt;=SU$17,ST5&lt;&gt;"")),"P","")</f>
        <v>P</v>
      </c>
      <c r="J5" s="36" t="str">
        <f>IF(AND(I5="P",H5=""),"No DD",IF(OR(AND(AO5&gt;=AY$16,AO5&lt;&gt;"",AQ5&gt;=AY$20,AQ5&lt;&gt;"",AN5=""),AND(AR5&gt;=AY$16,AR5&lt;&gt;"",AT5&gt;=AY$20,AT5&lt;&gt;"",AN5=""),AND(AV5&gt;=AY$16,AV5&lt;&gt;"",AX5&gt;=AY$20,AX5&lt;&gt;"",AN5=""),AND(BP5&gt;=BZ$16,BP5&lt;&gt;"",BR5&gt;=BZ$20,BR5&lt;&gt;"",BO5=""),AND(BS5&gt;=BZ$16,BS5&lt;&gt;"",BU5&gt;=BZ$20,BU5&lt;&gt;"",BO5=""),AND(BW5&gt;=BZ$16,BW5&lt;&gt;"",BY5&gt;=BZ$20,BY5&lt;&gt;"",BO5=""),AND(CQ5&gt;=DA$16,CQ5&lt;&gt;"",CS5&gt;=DA$20,CS5&lt;&gt;"",CP5=""),AND(CT5&gt;=DA$16,CT5&lt;&gt;"",CV5&gt;=DA$20,CV5&lt;&gt;"",CP5=""),AND(CX5&gt;=DA$16,CX5&lt;&gt;"",CZ5&gt;=DA$20,CZ5&lt;&gt;"",CP5=""),AND(DX5&gt;=EK$16,DX5&lt;&gt;"",DZ5&gt;=EK$20,DZ5&lt;&gt;""),AND(EA5&gt;=EK$16,EA5&lt;&gt;"",EC5&gt;=EK$20,EC5&lt;&gt;""),AND(EE5&gt;=EK$16,EE5&lt;&gt;"",EG5&gt;=EK$20,EG5&lt;&gt;""),AND(EH5&gt;=EK$16,EH5&lt;&gt;"",EJ5&gt;=EK$20,EJ5&lt;&gt;""),AND(FF5&gt;=FS$16,FF5&lt;&gt;"",FH5&gt;=FS$20,FH5&lt;&gt;""),AND(FI5&gt;=FS$16,FI5&lt;&gt;"",FK5&gt;=FS$20,FK5&lt;&gt;""),AND(FM5&gt;=FS$16,FM5&lt;&gt;"",FO5&gt;=FS$20,FO5&lt;&gt;""),AND(FP5&gt;=FS$16,FP5&lt;&gt;"",FR5&gt;=FS$20,FR5&lt;&gt;""),AND(GN5&gt;=HA$16,GN5&lt;&gt;"",GP5&gt;=HA$20,GP5&lt;&gt;""),AND(GQ5&gt;=HA$16,GQ5&lt;&gt;"",GS5&gt;=HA$20,GS5&lt;&gt;""),AND(GU5&gt;=HA$16,GU5&lt;&gt;"",GW5&gt;=HA$20,GW5&lt;&gt;""),AND(GX5&gt;=HA$16,GX5&lt;&gt;"",GZ5&gt;=HA$20,GZ5&lt;&gt;""),AND(HV5&gt;=II$16,HV5&lt;&gt;"",HX5&gt;=II$20,HX5&lt;&gt;""),AND(HY5&gt;=II$16,HY5&lt;&gt;"",IA5&gt;=II$20,IA5&lt;&gt;""),AND(IC5&gt;=II$16,IC5&lt;&gt;"",IE5&gt;=II$20,IE5&lt;&gt;""),AND(IF5&gt;=II$16,IF5&lt;&gt;"",IH5&gt;=II$20,IH5&lt;&gt;""),AND(JD5&gt;=JQ$16,JD5&lt;&gt;"",JF5&gt;=JQ$20,JF5&lt;&gt;""),AND(JG5&gt;=JQ$16,JG5&lt;&gt;"",JI5&gt;=JQ$20,JI5&lt;&gt;""),AND(JK5&gt;=JQ$16,JK5&lt;&gt;"",JM5&gt;=JQ$20,JM5&lt;&gt;""),AND(JN5&gt;=JQ$16,JN5&lt;&gt;"",JP5&gt;=JQ$20,JP5&lt;&gt;""),AND(KL5&gt;=KY$16,KL5&lt;&gt;"",KN5&gt;=KY$20,KN5&lt;&gt;""),AND(KO5&gt;=KY$16,KO5&lt;&gt;"",KQ5&gt;=KY$20,KQ5&lt;&gt;""),AND(KS5&gt;=KY$16,KS5&lt;&gt;"",KU5&gt;=KY$20,KU5&lt;&gt;""),AND(KV5&gt;=KY$16,KV5&lt;&gt;"",KX5&gt;=KY$20,KX5&lt;&gt;""),AND(LT5&gt;=MG$16,LT5&lt;&gt;"",LV5&gt;=MG$20,LV5&lt;&gt;""),AND(LW5&gt;=MG$16,LW5&lt;&gt;"",LY5&gt;=MG$20,LY5&lt;&gt;""),AND(MA5&gt;=MG$16,MA5&lt;&gt;"",MC5&gt;=MG$20,MC5&lt;&gt;""),AND(MD5&gt;=MG$16,MD5&lt;&gt;"",MF5&gt;=MG$20,MF5&lt;&gt;""),AND(NB5&gt;=NO$16,NB5&lt;&gt;"",ND5&gt;=NO$20,ND5&lt;&gt;""),AND(NE5&gt;=NO$16,NE5&lt;&gt;"",NG5&gt;=NO$20,NG5&lt;&gt;""),AND(NI5&gt;=NO$16,NI5&lt;&gt;"",NK5&gt;=NO$20,NK5&lt;&gt;""),AND(NL5&gt;=NO$16,NL5&lt;&gt;"",NN5&gt;=NO$20,NN5&lt;&gt;""),AND(OJ5&gt;=OW$16,OJ5&lt;&gt;"",OL5&gt;=OW$20,OL5&lt;&gt;""),AND(OM5&gt;=OW$16,OM5&lt;&gt;"",OO5&gt;=OW$20,OO5&lt;&gt;""),AND(OQ5&gt;=OW$16,OQ5&lt;&gt;"",OS5&gt;=OW$20,OS5&lt;&gt;""),AND(OT5&gt;=OW$16,OT5&lt;&gt;"",OV5&gt;=OW$20,OV5&lt;&gt;""),AND(PR5&gt;=QE$16,PR5&lt;&gt;"",PT5&gt;=QE$20,PT5&lt;&gt;""),AND(PU5&gt;=QE$16,PU5&lt;&gt;"",PW5&gt;=QE$20,PW5&lt;&gt;""),AND(PY5&gt;=QE$16,PY5&lt;&gt;"",QA5&gt;=QE$20,QA5&lt;&gt;""),AND(QB5&gt;=QE$16,QB5&lt;&gt;"",QD5&gt;=QE$20,QD5&lt;&gt;""),AND(QZ5&gt;=RM$16,QZ5&lt;&gt;"",RB5&gt;=RM$20,RB5&lt;&gt;""),AND(RC5&gt;=RM$16,RC5&lt;&gt;"",RE5&gt;=RM$20,RE5&lt;&gt;""),AND(RG5&gt;=RM$16,RG5&lt;&gt;"",RI5&gt;=RM$20,RI5&lt;&gt;""),AND(RJ5&gt;=RM$16,RJ5&lt;&gt;"",RL5&gt;=RM$20,RL5&lt;&gt;""),AND(SH5&gt;=SU$16,SH5&lt;&gt;"",SJ5&gt;=SU$20,SJ5&lt;&gt;""),AND(SK5&gt;=SU$16,SK5&lt;&gt;"",SM5&gt;=SU$20,SM5&lt;&gt;""),AND(SO5&gt;=SU$16,SO5&lt;&gt;"",SQ5&gt;=SU$20,SQ5&lt;&gt;""),AND(SR5&gt;=SU$16,SR5&lt;&gt;"",ST5&gt;=SU$20,ST5&lt;&gt;"")),"Merit",IF(OR(AND(AO5&gt;=AY$15,AO5&lt;&gt;"",AQ5&gt;=AY$19,AQ5&lt;&gt;"",AN5=""),AND(AR5&gt;=AY$15,AR5&lt;&gt;"",AT5&gt;=AY$19,AT5&lt;&gt;"",AN5=""),AND(AV5&gt;=AY$15,AV5&lt;&gt;"",AX5&gt;=AY$19,AX5&lt;&gt;"",AN5=""),AND(BP5&gt;=BZ$15,BP5&lt;&gt;"",BR5&gt;=BZ$19,BR5&lt;&gt;"",BO5=""),AND(BS5&gt;=BZ$15,BS5&lt;&gt;"",BU5&gt;=BZ$19,BU5&lt;&gt;"",BO5=""),AND(BW5&gt;=BZ$15,BW5&lt;&gt;"",BY5&gt;=BZ$19,BY5&lt;&gt;"",BO5=""),AND(CQ5&gt;=DA$15,CQ5&lt;&gt;"",CS5&gt;=DA$19,CS5&lt;&gt;"",CP5=""),AND(CT5&gt;=DA$15,CT5&lt;&gt;"",CV5&gt;=DA$19,CV5&lt;&gt;"",CP5=""),AND(CX5&gt;=DA$15,CX5&lt;&gt;"",CZ5&gt;=DA$19,CZ5&lt;&gt;"",CP5=""),AND(DX5&gt;=EK$15,DX5&lt;&gt;"",DZ5&gt;=EK$19,DZ5&lt;&gt;""),AND(EA5&gt;=EK$15,EA5&lt;&gt;"",EC5&gt;=EK$19,EC5&lt;&gt;""),AND(EE5&gt;=EK$15,EE5&lt;&gt;"",EG5&gt;=EK$19,EG5&lt;&gt;""),AND(EH5&gt;=EK$15,EH5&lt;&gt;"",EJ5&gt;=EK$19,EJ5&lt;&gt;""),AND(FF5&gt;=FS$15,FF5&lt;&gt;"",FH5&gt;=FS$19,FH5&lt;&gt;""),AND(FI5&gt;=FS$15,FI5&lt;&gt;"",FK5&gt;=FS$19,FK5&lt;&gt;""),AND(FM5&gt;=FS$15,FM5&lt;&gt;"",FO5&gt;=FS$19,FO5&lt;&gt;""),AND(FP5&gt;=FS$15,FP5&lt;&gt;"",FR5&gt;=FS$19,FR5&lt;&gt;""),AND(GN5&gt;=HA$15,GN5&lt;&gt;"",GP5&gt;=HA$19,GP5&lt;&gt;""),AND(GQ5&gt;=HA$15,GQ5&lt;&gt;"",GS5&gt;=HA$19,GS5&lt;&gt;""),AND(GU5&gt;=HA$15,GU5&lt;&gt;"",GW5&gt;=HA$19,GW5&lt;&gt;""),AND(GX5&gt;=HA$15,GX5&lt;&gt;"",GZ5&gt;=HA$19,GZ5&lt;&gt;""),AND(HV5&gt;=II$15,HV5&lt;&gt;"",HX5&gt;=II$19,HX5&lt;&gt;""),AND(HY5&gt;=II$15,HY5&lt;&gt;"",IA5&gt;=II$19,IA5&lt;&gt;""),AND(IC5&gt;=II$15,IC5&lt;&gt;"",IE5&gt;=II$19,IE5&lt;&gt;""),AND(IF5&gt;=II$15,IF5&lt;&gt;"",IH5&gt;=II$19,IH5&lt;&gt;""),AND(JD5&gt;=JQ$15,JD5&lt;&gt;"",JF5&gt;=JQ$19,JF5&lt;&gt;""),AND(JG5&gt;=JQ$15,JG5&lt;&gt;"",JI5&gt;=JQ$19,JI5&lt;&gt;""),AND(JK5&gt;=JQ$15,JK5&lt;&gt;"",JM5&gt;=JQ$19,JM5&lt;&gt;""),AND(JN5&gt;=JQ$15,JN5&lt;&gt;"",JP5&gt;=JQ$19,JP5&lt;&gt;""),AND(KL5&gt;=KY$15,KL5&lt;&gt;"",KN5&gt;=KY$19,KN5&lt;&gt;""),AND(KO5&gt;=KY$15,KO5&lt;&gt;"",KQ5&gt;=KY$19,KQ5&lt;&gt;""),AND(KS5&gt;=KY$15,KS5&lt;&gt;"",KU5&gt;=KY$19,KU5&lt;&gt;""),AND(KV5&gt;=KY$15,KV5&lt;&gt;"",KX5&gt;=KY$19,KX5&lt;&gt;""),AND(LT5&gt;=MG$15,LT5&lt;&gt;"",LV5&gt;=MG$19,LV5&lt;&gt;""),AND(LW5&gt;=MG$15,LW5&lt;&gt;"",LY5&gt;=MG$19,LY5&lt;&gt;""),AND(MA5&gt;=MG$15,MA5&lt;&gt;"",MC5&gt;=MG$19,MC5&lt;&gt;""),AND(MD5&gt;=MG$15,MD5&lt;&gt;"",MF5&gt;=MG$19,MF5&lt;&gt;""),AND(NB5&gt;=NO$15,NB5&lt;&gt;"",ND5&gt;=NO$19,ND5&lt;&gt;""),AND(NE5&gt;=NO$15,NE5&lt;&gt;"",NG5&gt;=NO$19,NG5&lt;&gt;""),AND(NI5&gt;=NO$15,NI5&lt;&gt;"",NK5&gt;=NO$19,NK5&lt;&gt;""),AND(NL5&gt;=NO$15,NL5&lt;&gt;"",NN5&gt;=NO$19,NN5&lt;&gt;""),AND(OJ5&gt;=OW$15,OJ5&lt;&gt;"",OL5&gt;=OW$19,OL5&lt;&gt;""),AND(OM5&gt;=OW$15,OM5&lt;&gt;"",OO5&gt;=OW$19,OO5&lt;&gt;""),AND(OQ5&gt;=OW$15,OQ5&lt;&gt;"",OS5&gt;=OW$19,OS5&lt;&gt;""),AND(OT5&gt;=OW$15,OT5&lt;&gt;"",OV5&gt;=OW$19,OV5&lt;&gt;""),AND(PR5&gt;=QE$15,PR5&lt;&gt;"",PT5&gt;=QE$19,PT5&lt;&gt;""),AND(PU5&gt;=QE$15,PU5&lt;&gt;"",PW5&gt;=QE$19,PW5&lt;&gt;""),AND(PY5&gt;=QE$15,PY5&lt;&gt;"",QA5&gt;=QE$19,QA5&lt;&gt;""),AND(QB5&gt;=QE$15,QB5&lt;&gt;"",QD5&gt;=QE$19,QD5&lt;&gt;""),AND(QZ5&gt;=RM$15,QZ5&lt;&gt;"",RB5&gt;=RM$19,RB5&lt;&gt;""),AND(RC5&gt;=RM$15,RC5&lt;&gt;"",RE5&gt;=RM$19,RE5&lt;&gt;""),AND(RG5&gt;=RM$15,RG5&lt;&gt;"",RI5&gt;=RM$19,RI5&lt;&gt;""),AND(RJ5&gt;=RM$15,RJ5&lt;&gt;"",RL5&gt;=RM$19,RL5&lt;&gt;""),AND(SH5&gt;=SU$15,SH5&lt;&gt;"",SJ5&gt;=SU$19,SJ5&lt;&gt;""),AND(SK5&gt;=SU$15,SK5&lt;&gt;"",SM5&gt;=SU$19,SM5&lt;&gt;""),AND(SO5&gt;=SU$15,SO5&lt;&gt;"",SQ5&gt;=SU$19,SQ5&lt;&gt;""),AND(SR5&gt;=SU$15,SR5&lt;&gt;"",ST5&gt;=SU$19,ST5&lt;&gt;"")),"Excellence",IF(K5="P","Worlds Team",IF(H5="P","National Team","")))))</f>
        <v>National Team</v>
      </c>
      <c r="K5" s="3" t="str">
        <f>IF(OR(AND(AO5&gt;=AY$14,AO5&lt;&gt;"",AQ5&gt;=AY$18,AQ5&lt;&gt;"",AN5=""),AND(AR5&gt;=AY$14,AR5&lt;&gt;"",AT5&gt;=AY$18,AT5&lt;&gt;"",AN5=""),AND(AV5&gt;=AY$14,AV5&lt;&gt;"",AX5&gt;=AY$18,AX5&lt;&gt;"",AN5=""),AND(BP5&gt;=BZ$14,BP5&lt;&gt;"",BR5&gt;=BZ$18,BR5&lt;&gt;"",BO5=""),AND(BS5&gt;=BZ$14,BS5&lt;&gt;"",BU5&gt;=BZ$18,BU5&lt;&gt;"",BO5=""),AND(BW5&gt;=BZ$14,BW5&lt;&gt;"",BY5&gt;=BZ$18,BY5&lt;&gt;"",BO5=""),AND(CQ5&gt;=DA$14,CQ5&lt;&gt;"",CS5&gt;=DA$18,CS5&lt;&gt;"",CP5=""),AND(CT5&gt;=DA$14,CT5&lt;&gt;"",CV5&gt;=DA$18,CV5&lt;&gt;"",CP5=""),AND(CX5&gt;=DA$14,CX5&lt;&gt;"",CZ5&gt;=DA$18,CZ5&lt;&gt;"",CP5=""),AND(DX5&gt;=EK$14,DX5&lt;&gt;"",DZ5&gt;=EK$18,DZ5&lt;&gt;""),AND(EA5&gt;=EK$14,EA5&lt;&gt;"",EC5&gt;=EK$18,EC5&lt;&gt;""),AND(EE5&gt;=EK$14,EE5&lt;&gt;"",EG5&gt;=EK$18,EG5&lt;&gt;""),AND(EH5&gt;=EK$14,EH5&lt;&gt;"",EJ5&gt;=EK$18,EJ5&lt;&gt;""),AND(FF5&gt;=FS$14,FF5&lt;&gt;"",FH5&gt;=FS$18,FH5&lt;&gt;""),AND(FI5&gt;=FS$14,FI5&lt;&gt;"",FK5&gt;=FS$18,FK5&lt;&gt;""),AND(FM5&gt;=FS$14,FM5&lt;&gt;"",FO5&gt;=FS$18,FO5&lt;&gt;""),AND(FP5&gt;=FS$14,FP5&lt;&gt;"",FR5&gt;=FS$18,FR5&lt;&gt;""),AND(GN5&gt;=HA$14,GN5&lt;&gt;"",GP5&gt;=HA$18,GP5&lt;&gt;""),AND(GQ5&gt;=HA$14,GQ5&lt;&gt;"",GS5&gt;=HA$18,GS5&lt;&gt;""),AND(GU5&gt;=HA$14,GU5&lt;&gt;"",GW5&gt;=HA$18,GW5&lt;&gt;""),AND(GX5&gt;=HA$14,GX5&lt;&gt;"",GZ5&gt;=HA$18,GZ5&lt;&gt;""),AND(HV5&gt;=II$14,HV5&lt;&gt;"",HX5&gt;=II$18,HX5&lt;&gt;""),AND(HY5&gt;=II$14,HY5&lt;&gt;"",IA5&gt;=II$18,IA5&lt;&gt;""),AND(IC5&gt;=II$14,IC5&lt;&gt;"",IE5&gt;=II$18,IE5&lt;&gt;""),AND(IF5&gt;=II$14,IF5&lt;&gt;"",IH5&gt;=II$18,IH5&lt;&gt;""),AND(JD5&gt;=JQ$14,JD5&lt;&gt;"",JF5&gt;=JQ$18,JF5&lt;&gt;""),AND(JG5&gt;=JQ$14,JG5&lt;&gt;"",JI5&gt;=JQ$18,JI5&lt;&gt;""),AND(JK5&gt;=JQ$14,JK5&lt;&gt;"",JM5&gt;=JQ$18,JM5&lt;&gt;""),AND(JN5&gt;=JQ$14,JN5&lt;&gt;"",JP5&gt;=JQ$18,JP5&lt;&gt;""),AND(KL5&gt;=KY$14,KL5&lt;&gt;"",KN5&gt;=KY$18,KN5&lt;&gt;""),AND(KO5&gt;=KY$14,KO5&lt;&gt;"",KQ5&gt;=KY$18,KQ5&lt;&gt;""),AND(KS5&gt;=KY$14,KS5&lt;&gt;"",KU5&gt;=KY$18,KU5&lt;&gt;""),AND(KV5&gt;=KY$14,KV5&lt;&gt;"",KX5&gt;=KY$18,KX5&lt;&gt;""),AND(LT5&gt;=MG$14,LT5&lt;&gt;"",LV5&gt;=MG$18,LV5&lt;&gt;""),AND(LW5&gt;=MG$14,LW5&lt;&gt;"",LY5&gt;=MG$18,LY5&lt;&gt;""),AND(MA5&gt;=MG$14,MA5&lt;&gt;"",MC5&gt;=MG$18,MC5&lt;&gt;""),AND(MD5&gt;=MG$14,MD5&lt;&gt;"",MF5&gt;=MG$18,MF5&lt;&gt;""),AND(NB5&gt;=NO$14,NB5&lt;&gt;"",ND5&gt;=NO$18,ND5&lt;&gt;""),AND(NE5&gt;=NO$14,NE5&lt;&gt;"",NG5&gt;=NO$18,NG5&lt;&gt;""),AND(NI5&gt;=NO$14,NI5&lt;&gt;"",NK5&gt;=NO$18,NK5&lt;&gt;""),AND(NL5&gt;=NO$14,NL5&lt;&gt;"",NN5&gt;=NO$18,NN5&lt;&gt;""),AND(OJ5&gt;=OW$14,OJ5&lt;&gt;"",OL5&gt;=OW$18,OL5&lt;&gt;""),AND(OM5&gt;=OW$14,OM5&lt;&gt;"",OO5&gt;=OW$18,OO5&lt;&gt;""),AND(OQ5&gt;=OW$14,OQ5&lt;&gt;"",OS5&gt;=OW$18,OS5&lt;&gt;""),AND(OT5&gt;=OW$14,OT5&lt;&gt;"",OV5&gt;=OW$18,OV5&lt;&gt;""),AND(PR5&gt;=QE$14,PR5&lt;&gt;"",PT5&gt;=QE$18,PT5&lt;&gt;""),AND(PU5&gt;=QE$14,PU5&lt;&gt;"",PW5&gt;=QE$18,PW5&lt;&gt;""),AND(PY5&gt;=QE$14,PY5&lt;&gt;"",QA5&gt;=QE$18,QA5&lt;&gt;""),AND(QB5&gt;=QE$14,QB5&lt;&gt;"",QD5&gt;=QE$18,QD5&lt;&gt;""),AND(QZ5&gt;=RM$14,QZ5&lt;&gt;"",RB5&gt;=RM$18,RB5&lt;&gt;""),AND(RC5&gt;=RM$14,RC5&lt;&gt;"",RE5&gt;=RM$18,RE5&lt;&gt;""),AND(RG5&gt;=RM$14,RG5&lt;&gt;"",RI5&gt;=RM$18,RI5&lt;&gt;""),AND(RJ5&gt;=RM$14,RJ5&lt;&gt;"",RL5&gt;=RM$18,RL5&lt;&gt;""),AND(SH5&gt;=SU$14,SH5&lt;&gt;"",SJ5&gt;=SU$18,SJ5&lt;&gt;""),AND(SK5&gt;=SU$14,SK5&lt;&gt;"",SM5&gt;=SU$18,SM5&lt;&gt;""),AND(SO5&gt;=SU$14,SO5&lt;&gt;"",SQ5&gt;=SU$18,SQ5&lt;&gt;""),AND(SR5&gt;=SU$14,SR5&lt;&gt;"",ST5&gt;=SU$18,ST5&lt;&gt;"")),"P","")</f>
        <v/>
      </c>
      <c r="L5" s="8">
        <f>IF(COUNT(AQ5,AT5,BR5,BU5,CS5,CV5)&gt;0,LARGE((AQ5,AT5,BR5,BU5,CS5,CV5),1),0)</f>
        <v>52.15</v>
      </c>
      <c r="M5" s="8" t="str">
        <f>IF(L5="","",IF(OR(L5=CS5,L5=CV5),$CA$1,IF(OR(L5=BR5,L5=BU5),$AZ$1,IF(OR(L5=AQ5,L5=AT5),$Y$1,""))))</f>
        <v>2025 Nationals</v>
      </c>
      <c r="N5" s="8">
        <f>IF(COUNT(AQ5,AT5,BR5,BU5,CS5,CV5)&gt;1,LARGE((AQ5,AT5,BR5,BU5,CS5,CV5),2),0)</f>
        <v>51.820000000000007</v>
      </c>
      <c r="O5" s="8" t="str">
        <f>IF(N5="","",IF(OR(N5=CS5,N5=CV5),$CA$1,IF(OR(N5=BR5,N5=BU5),$AZ$1,IF(OR(N5=AQ5,N5=AT5),$Y$1,""))))</f>
        <v>2025 3rd Domestic Trial</v>
      </c>
      <c r="P5" s="8">
        <f>IF(COUNT(AQ5,AT5,BR5,BU5,CS5,CV5)&gt;2,MAX(AX5,BY5,CZ5,LARGE((AQ5,AT5,BR5,BU5,CS5,CV5),3)),IF(MAX(AX5,BY5,CZ5)&gt;0,MAX(AX5,BY5,CZ5),0))</f>
        <v>51.86999999999999</v>
      </c>
      <c r="Q5" s="8" t="str">
        <f>IF(P5="","",IF(P5=CZ5,$CA$1,IF(P5=BY5,$AZ$1,IF(P5=AX5,$Y$1,IF(OR(P5=CS5,P5=CV5,P5=CZ5),$CA$1,IF(OR(P5=BR5,P5=BU5,P5=BY5),$AZ$1,IF(OR(P5=AQ5,P5=AT5,P5=AX5),$Y$1,"")))))))</f>
        <v>2025 Nationals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14.3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2025 3rd Domestic Trial</v>
      </c>
      <c r="T5" s="8">
        <f>IF(MAX(IF(AO5&gt;=$AY$13,AP5,0),IF(AR5&gt;=$AY$13,AS5,0),IF(AV5&gt;=$AY$13,AW5,0),IF(BP5&gt;=$BZ$13,BQ5,0),IF(BS5&gt;=$BZ$13,BT5,0),IF(BW5&gt;=$BZ$13,BX5,0),IF(CQ5&gt;=$DA$13,CR5,0),IF(CT5&gt;=$DA$13,CU5,0),IF(CX5&gt;=$DA$13,CY5,0),IF(DX5&gt;=$EK$13,DY5,0),IF(EA5&gt;=$EK$13,EB5,0),IF(EE5&gt;=$EK$13,EF5,0),IF(EH5&gt;=$EK$13,EI5,0),IF(FF5&gt;=$FS$13,FG5,0),IF(FI5&gt;=$FS$13,FJ5,0),IF(FM5&gt;=$FS$13,FN5,0),IF(FP5&gt;=$FS$13,FQ5,0),IF(GN5&gt;=$HA$13,GO5,0),IF(GQ5&gt;=$HA$13,GR5,0),IF(GU5&gt;=$HA$13,GV5,0),IF(GX5&gt;=$HA$13,GY5,0),IF(HV5&gt;=$II$13,HW5,0),IF(HY5&gt;=$II$13,HZ5,0),IF(IC5&gt;=$II$13,ID5,0),IF(IF5&gt;=$II$13,IG5,0),IF(JD5&gt;=$JQ$13,JE5,0),IF(JG5&gt;=$JQ$13,JH5,0),IF(JK5&gt;=$JQ$13,JL5,0),IF(JN5&gt;=$JQ$13,JO5,0),IF(KL5&gt;=$KY$13,KM5,0),IF(KO5&gt;=$KY$13,KP5,0),IF(KS5&gt;=$KY$13,KT5,0),IF(KV5&gt;=$KY$13,KW5,0),IF(LT5&gt;=$MG$13,LU5,0),IF(LW5&gt;=$MG$13,LX5,0),IF(MA5&gt;=$MG$13,MB5,0),IF(MD5&gt;=$MG$13,ME5,0),IF(NB5&gt;=$NO$13,NC5,0),IF(NE5&gt;=$NO$13,NF5,0),IF(NI5&gt;=$NO$13,NJ5,0),IF(NL5&gt;=$NO$13,NM5,0),IF(OJ5&gt;=$OW$13,OK5,0),IF(OM5&gt;=$OW$13,ON5,0),IF(OQ5&gt;=$OW$13,OR5,0),IF(OT5&gt;=$OW$13,OU5,0),IF(PR5&gt;=$QE$13,PS5,0),IF(PU5&gt;=$QE$13,PV5,0),IF(PY5&gt;=$QE$13,PZ5,0),IF(QB5&gt;=$QE$13,QC5,0),IF(QZ5&gt;=$RM$13,RA5,0),IF(RC5&gt;=$RM$13,RD5,0),IF(RG5&gt;=$RM$13,RH5,0),IF(RJ5&gt;=$RM$13,RK5,0),IF(SH5&gt;=$SU$13,SI5,0),IF(SK5&gt;=$SU$13,SL5,0),IF(SO5&gt;=$SU$13,SP5,0),IF(SR5&gt;=$SU$13,SS5,0))&gt;0,MAX(IF(AO5&gt;=$AY$13,AP5,0),IF(AR5&gt;=$AY$13,AS5,0),IF(AV5&gt;=$AY$13,AW5,0),IF(BP5&gt;=$BZ$13,BQ5,0),IF(BS5&gt;=$BZ$13,BT5,0),IF(BW5&gt;=$BZ$13,BX5,0),IF(CQ5&gt;=$DA$13,CR5,0),IF(CT5&gt;=$DA$13,CU5,0),IF(CX5&gt;=$DA$13,CY5,0),IF(DX5&gt;=$EK$13,DY5,0),IF(EA5&gt;=$EK$13,EB5,0),IF(EE5&gt;=$EK$13,EF5,0),IF(EH5&gt;=$EK$13,EI5,0),IF(FF5&gt;=$FS$13,FG5,0),IF(FI5&gt;=$FS$13,FJ5,0),IF(FM5&gt;=$FS$13,FN5,0),IF(FP5&gt;=$FS$13,FQ5,0),IF(GN5&gt;=$HA$13,GO5,0),IF(GQ5&gt;=$HA$13,GR5,0),IF(GU5&gt;=$HA$13,GV5,0),IF(GX5&gt;=$HA$13,GY5,0),IF(HV5&gt;=$II$13,HW5,0),IF(HY5&gt;=$II$13,HZ5,0),IF(IC5&gt;=$II$13,ID5,0),IF(IF5&gt;=$II$13,IG5,0),IF(JD5&gt;=$JQ$13,JE5,0),IF(JG5&gt;=$JQ$13,JH5,0),IF(JK5&gt;=$JQ$13,JL5,0),IF(JN5&gt;=$JQ$13,JO5,0),IF(KL5&gt;=$KY$13,KM5,0),IF(KO5&gt;=$KY$13,KP5,0),IF(KS5&gt;=$KY$13,KT5,0),IF(KV5&gt;=$KY$13,KW5,0),IF(LT5&gt;=$MG$13,LU5,0),IF(LW5&gt;=$MG$13,LX5,0),IF(MA5&gt;=$MG$13,MB5,0),IF(MD5&gt;=$MG$13,ME5,0),IF(NB5&gt;=$NO$13,NC5,0),IF(NE5&gt;=$NO$13,NF5,0),IF(NI5&gt;=$NO$13,NJ5,0),IF(NL5&gt;=$NO$13,NM5,0),IF(OJ5&gt;=$OW$13,OK5,0),IF(OM5&gt;=$OW$13,ON5,0),IF(OQ5&gt;=$OW$13,OR5,0),IF(OT5&gt;=$OW$13,OU5,0),IF(PR5&gt;=$QE$13,PS5,0),IF(PU5&gt;=$QE$13,PV5,0),IF(PY5&gt;=$QE$13,PZ5,0),IF(QB5&gt;=$QE$13,QC5,0),IF(QZ5&gt;=$RM$13,RA5,0),IF(RC5&gt;=$RM$13,RD5,0),IF(RG5&gt;=$RM$13,RH5,0),IF(RJ5&gt;=$RM$13,RK5,0),IF(SH5&gt;=$SU$13,SI5,0),IF(SK5&gt;=$SU$13,SL5,0),IF(SO5&gt;=$SU$13,SP5,0),IF(SR5&gt;=$SU$13,SS5,0)),0)</f>
        <v>14.48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2025 Junior Pan Am Games (Aug 12)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P5="",0,P5)=SM5,$RN$1,IF(V5+IF(P5="",0,P5)=RE5,$QF$1,IF(V5+IF(P5="",0,P5)=PW5,$OX$1,IF(V5+IF(P5="",0,P5)=OO5,$NP$1,IF(V5+IF(P5="",0,P5)=NG5,$MH$1,IF(V5+IF(P5="",0,P5)=LY5,$KZ$1,IF(V5+IF(P5="",0,P5)=KQ5,$JR$1,IF(V5+IF(P5="",0,P5)=JI5,$IJ$1,IF(V5+IF(P5="",0,P5)=IA5,$HB$1,IF(V5+IF(P5="",0,P5)=GS5,$FT$1,IF(V5+IF(P5="",0,P5)=FK5,$EL$1,IF(V5+IF(P5="",0,P5)=EC5,$DD$1,IF(V5+IF(P5="",0,P5)=SJ5,$RN$1,IF(V5+IF(P5="",0,P5)=RB5,$QF$1,IF(V5+IF(P5="",0,P5)=PT5,$OX$1,IF(V5+IF(P5="",0,P5)=OL5,$NP$1,IF(V5+IF(P5="",0,P5)=ND5,$MH$1,IF(V5+IF(P5="",0,P5)=LV5,$KZ$1,IF(V5+IF(P5="",0,P5)=KN5,$JR$1,IF(V5+IF(P5="",0,P5)=JF5,$IJ$1,IF(V5+IF(P5="",0,P5)=HX5,$HB$1,IF(V5+IF(P5="",0,P5)=GP5,$FT$1,IF(V5+IF(P5="",0,P5)=FH5,$EL$1,IF(V5+IF(P5="",0,P5)=DZ5,$DD$1,IF(V5+IF(N5="",0,N5)=SM5,$RN$1,IF(V5+IF(N5="",0,N5)=RE5,$QF$1,IF(V5+IF(N5="",0,N5)=PW5,$OX$1,IF(V5+IF(N5="",0,N5)=OO5,$NP$1,IF(V5+IF(N5="",0,N5)=NG5,$MH$1,IF(V5+IF(N5="",0,N5)=LY5,$KZ$1,IF(V5+IF(N5="",0,N5)=KQ5,$JR$1,IF(V5+IF(N5="",0,N5)=JI5,$IJ$1,IF(V5+IF(N5="",0,N5)=IA5,$HB$1,IF(V5+IF(N5="",0,N5)=GS5,$FT$1,IF(V5+IF(N5="",0,N5)=FK5,$EL$1,IF(V5+IF(N5="",0,N5)=EC5,$DD$1,IF(V5+IF(N5="",0,N5)=SJ5,$RN$1,IF(V5+IF(N5="",0,N5)=RB5,$QF$1,IF(V5+IF(N5="",0,N5)=PT5,$OX$1,IF(V5+IF(N5="",0,N5)=OL5,$NP$1,IF(V5+IF(N5="",0,N5)=ND5,$MH$1,IF(V5+IF(N5="",0,N5)=LV5,$KZ$1,IF(V5+IF(N5="",0,N5)=KN5,$JR$1,IF(V5+IF(N5="",0,N5)=JF5,$IJ$1,IF(V5+IF(N5="",0,N5)=HX5,$HB$1,IF(V5+IF(N5="",0,N5)=GP5,$FT$1,IF(V5+IF(N5="",0,N5)=FH5,$EL$1,IF(V5+IF(N5="",0,N5)=DZ5,$DD$1))))))))))))))))))))))))))))))))))))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/>
      </c>
      <c r="Y5" s="22">
        <v>13.5</v>
      </c>
      <c r="Z5" s="22">
        <v>9.1</v>
      </c>
      <c r="AA5" s="22">
        <v>12.4</v>
      </c>
      <c r="AB5" s="22">
        <v>14.35</v>
      </c>
      <c r="AC5" s="22">
        <v>0.3</v>
      </c>
      <c r="AD5" s="22">
        <v>14.8</v>
      </c>
      <c r="AE5" s="22">
        <v>9.1999999999999993</v>
      </c>
      <c r="AF5" s="22">
        <v>13.4</v>
      </c>
      <c r="AG5" s="22">
        <v>14.09</v>
      </c>
      <c r="AH5" s="22">
        <v>0</v>
      </c>
      <c r="AI5" s="22">
        <v>13.7</v>
      </c>
      <c r="AJ5" s="22">
        <v>9.1999999999999993</v>
      </c>
      <c r="AK5" s="22">
        <v>14.3</v>
      </c>
      <c r="AL5" s="22">
        <v>14.26</v>
      </c>
      <c r="AM5" s="22">
        <v>0</v>
      </c>
      <c r="AN5" s="27"/>
      <c r="AO5" s="38">
        <f>IF(AA5&gt;0,AA5,"")</f>
        <v>12.4</v>
      </c>
      <c r="AP5" s="38">
        <f>IF(AB5&gt;0,AB5,"")</f>
        <v>14.35</v>
      </c>
      <c r="AQ5" s="40">
        <f>IF(SUM(Y5:AB5)-AC5&gt;0,SUM(Y5:AB5)-AC5,"")</f>
        <v>49.050000000000004</v>
      </c>
      <c r="AR5" s="40">
        <f>IF(AF5&gt;0,AF5,"")</f>
        <v>13.4</v>
      </c>
      <c r="AS5" s="40">
        <f>IF(AG5&gt;0,AG5,"")</f>
        <v>14.09</v>
      </c>
      <c r="AT5" s="40">
        <f>IF(SUM(AD5:AG5)-AH5&gt;0,SUM(AD5:AG5)-AH5,"")</f>
        <v>51.489999999999995</v>
      </c>
      <c r="AU5" s="40">
        <f>IF(AQ5="","",MAX(AQ5,AT5))</f>
        <v>51.489999999999995</v>
      </c>
      <c r="AV5" s="40">
        <f>IF(AK5&gt;0,AK5,"")</f>
        <v>14.3</v>
      </c>
      <c r="AW5" s="40">
        <f>IF(AL5&gt;0,AL5,"")</f>
        <v>14.26</v>
      </c>
      <c r="AX5" s="40">
        <f>IF(SUM(AI5:AL5)-AM5&gt;0,SUM(AI5:AL5)-AM5,"")</f>
        <v>51.46</v>
      </c>
      <c r="AY5" s="40">
        <f>IF(SUM(AU5,AX5)&gt;0,SUM(AU5,AX5),"")</f>
        <v>102.94999999999999</v>
      </c>
      <c r="AZ5" s="26">
        <v>14.1</v>
      </c>
      <c r="BA5" s="26">
        <v>9.6999999999999993</v>
      </c>
      <c r="BB5" s="26">
        <v>10.8</v>
      </c>
      <c r="BC5" s="26">
        <v>14.25</v>
      </c>
      <c r="BD5" s="26">
        <v>1.9</v>
      </c>
      <c r="BE5" s="26">
        <v>14.6</v>
      </c>
      <c r="BF5" s="26">
        <v>9.1</v>
      </c>
      <c r="BG5" s="26">
        <v>14.3</v>
      </c>
      <c r="BH5" s="26">
        <v>14.15</v>
      </c>
      <c r="BI5" s="26">
        <v>0</v>
      </c>
      <c r="BJ5" s="26">
        <v>13.7</v>
      </c>
      <c r="BK5" s="26">
        <v>9.6</v>
      </c>
      <c r="BL5" s="26">
        <v>14.3</v>
      </c>
      <c r="BM5" s="26">
        <v>14.27</v>
      </c>
      <c r="BN5" s="26">
        <v>0</v>
      </c>
      <c r="BO5" s="28"/>
      <c r="BP5" s="39">
        <f>IF(BB5&gt;0,BB5,"")</f>
        <v>10.8</v>
      </c>
      <c r="BQ5" s="39">
        <f>IF(BC5&gt;0,BC5,"")</f>
        <v>14.25</v>
      </c>
      <c r="BR5" s="11">
        <f>IF(SUM(AZ5:BC5)-BD5&gt;0,SUM(AZ5:BC5)-BD5,"")</f>
        <v>46.949999999999996</v>
      </c>
      <c r="BS5" s="11">
        <f>IF(BG5&gt;0,BG5,"")</f>
        <v>14.3</v>
      </c>
      <c r="BT5" s="11">
        <f>IF(BH5&gt;0,BH5,"")</f>
        <v>14.15</v>
      </c>
      <c r="BU5" s="11">
        <f>IF(SUM(BE5:BH5)-BI5&gt;0,SUM(BE5:BH5)-BI5,"")</f>
        <v>52.15</v>
      </c>
      <c r="BV5" s="11">
        <f>IF(BR5="","",MAX(BR5,BU5))</f>
        <v>52.15</v>
      </c>
      <c r="BW5" s="11">
        <f>IF(BL5&gt;0,BL5,"")</f>
        <v>14.3</v>
      </c>
      <c r="BX5" s="11">
        <f>IF(BM5&gt;0,BM5,"")</f>
        <v>14.27</v>
      </c>
      <c r="BY5" s="11">
        <f>IF(SUM(BJ5:BM5)-BN5&gt;0,SUM(BJ5:BM5)-BN5,"")</f>
        <v>51.86999999999999</v>
      </c>
      <c r="BZ5" s="11">
        <f>IF(SUM(BV5,BY5)&gt;0,SUM(BV5,BY5),"")</f>
        <v>104.01999999999998</v>
      </c>
      <c r="CA5" s="22">
        <v>13.8</v>
      </c>
      <c r="CB5" s="22">
        <v>9.3999999999999986</v>
      </c>
      <c r="CC5" s="22">
        <v>11.600000000000001</v>
      </c>
      <c r="CD5" s="22">
        <v>14.3</v>
      </c>
      <c r="CE5" s="22">
        <v>1.0999999999999999</v>
      </c>
      <c r="CF5" s="22">
        <v>14.7</v>
      </c>
      <c r="CG5" s="22">
        <v>9.1499999999999986</v>
      </c>
      <c r="CH5" s="22">
        <v>13.850000000000001</v>
      </c>
      <c r="CI5" s="22">
        <v>14.120000000000001</v>
      </c>
      <c r="CJ5" s="22">
        <v>0</v>
      </c>
      <c r="CK5" s="22">
        <v>13.7</v>
      </c>
      <c r="CL5" s="22">
        <v>9.3999999999999986</v>
      </c>
      <c r="CM5" s="22">
        <v>14.3</v>
      </c>
      <c r="CN5" s="22">
        <v>14.265000000000001</v>
      </c>
      <c r="CO5" s="22">
        <v>0</v>
      </c>
      <c r="CP5" s="27" t="s">
        <v>46</v>
      </c>
      <c r="CQ5" s="38">
        <f>IF(CC5&gt;0,CC5,"")</f>
        <v>11.600000000000001</v>
      </c>
      <c r="CR5" s="38">
        <f>IF(CD5&gt;0,CD5,"")</f>
        <v>14.3</v>
      </c>
      <c r="CS5" s="40">
        <f>IF(SUM(CA5:CD5)-CE5&gt;0,SUM(CA5:CD5)-CE5,"")</f>
        <v>47.999999999999993</v>
      </c>
      <c r="CT5" s="40">
        <f>IF(CH5&gt;0,CH5,"")</f>
        <v>13.850000000000001</v>
      </c>
      <c r="CU5" s="40">
        <f>IF(CI5&gt;0,CI5,"")</f>
        <v>14.120000000000001</v>
      </c>
      <c r="CV5" s="40">
        <f>IF(SUM(CF5:CI5)-CJ5&gt;0,SUM(CF5:CI5)-CJ5,"")</f>
        <v>51.820000000000007</v>
      </c>
      <c r="CW5" s="40">
        <f>IF(CS5="","",MAX(CS5,CV5))</f>
        <v>51.820000000000007</v>
      </c>
      <c r="CX5" s="40">
        <f>IF(CM5&gt;0,CM5,"")</f>
        <v>14.3</v>
      </c>
      <c r="CY5" s="40">
        <f>IF(CN5&gt;0,CN5,"")</f>
        <v>14.265000000000001</v>
      </c>
      <c r="CZ5" s="40">
        <f>IF(SUM(CK5:CN5)-CO5&gt;0,SUM(CK5:CN5)-CO5,"")</f>
        <v>51.664999999999999</v>
      </c>
      <c r="DA5" s="40">
        <f>IF(SUM(CW5,CZ5)&gt;0,SUM(CW5,CZ5),"")</f>
        <v>103.48500000000001</v>
      </c>
      <c r="DB5" s="50" t="str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/>
      </c>
      <c r="DC5" s="50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>
        <v>13.5</v>
      </c>
      <c r="EM5" s="18">
        <v>9.3000000000000007</v>
      </c>
      <c r="EN5" s="18">
        <v>14.3</v>
      </c>
      <c r="EO5" s="18">
        <v>14.44</v>
      </c>
      <c r="EP5" s="18">
        <v>0</v>
      </c>
      <c r="EQ5" s="18">
        <v>13.3</v>
      </c>
      <c r="ER5" s="18">
        <v>9.3000000000000007</v>
      </c>
      <c r="ES5" s="18">
        <v>14.3</v>
      </c>
      <c r="ET5" s="18">
        <v>14.25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>IF(EN5&gt;0,EN5,"")</f>
        <v>14.3</v>
      </c>
      <c r="FG5" s="11">
        <f>IF(EO5&gt;0,EO5,"")</f>
        <v>14.44</v>
      </c>
      <c r="FH5" s="11">
        <f>IF(SUM(EL5:EO5)-EP5&gt;0,SUM(EL5:EO5)-EP5,"")</f>
        <v>51.54</v>
      </c>
      <c r="FI5" s="11">
        <f>IF(ES5&gt;0,ES5,"")</f>
        <v>14.3</v>
      </c>
      <c r="FJ5" s="11">
        <f>IF(ET5&gt;0,ET5,"")</f>
        <v>14.25</v>
      </c>
      <c r="FK5" s="11">
        <f>IF(SUM(EQ5:ET5)-EU5&gt;0,SUM(EQ5:ET5)-EU5,"")</f>
        <v>51.150000000000006</v>
      </c>
      <c r="FL5" s="11">
        <f>IF(MAX(FH5,FK5)&gt;0,MAX(FH5,FK5),"")</f>
        <v>51.54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>
        <f>IF(SUM(FL5,FO5,FR5)&gt;0,SUM(FL5,FO5,FR5),"")</f>
        <v>51.54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/>
      <c r="HC5" s="18"/>
      <c r="HD5" s="18"/>
      <c r="HE5" s="18"/>
      <c r="HF5" s="18"/>
      <c r="HG5" s="18">
        <v>14</v>
      </c>
      <c r="HH5" s="18">
        <v>9.6</v>
      </c>
      <c r="HI5" s="18">
        <v>13.4</v>
      </c>
      <c r="HJ5" s="18">
        <v>14.48</v>
      </c>
      <c r="HK5" s="18">
        <v>0</v>
      </c>
      <c r="HL5" s="18"/>
      <c r="HM5" s="18"/>
      <c r="HN5" s="18"/>
      <c r="HO5" s="18"/>
      <c r="HP5" s="18"/>
      <c r="HQ5" s="18">
        <v>13.5</v>
      </c>
      <c r="HR5" s="18">
        <v>9.3000000000000007</v>
      </c>
      <c r="HS5" s="18">
        <v>14.3</v>
      </c>
      <c r="HT5" s="18">
        <v>14.37</v>
      </c>
      <c r="HU5" s="18">
        <v>0</v>
      </c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>
        <f>IF(HI5&gt;0,HI5,"")</f>
        <v>13.4</v>
      </c>
      <c r="HZ5" s="11">
        <f>IF(HJ5&gt;0,HJ5,"")</f>
        <v>14.48</v>
      </c>
      <c r="IA5" s="11">
        <f>IF(SUM(HG5:HJ5)-HK5&gt;0,SUM(HG5:HJ5)-HK5,"")</f>
        <v>51.480000000000004</v>
      </c>
      <c r="IB5" s="11">
        <f>IF(MAX(HX5,IA5)&gt;0,MAX(HX5,IA5),"")</f>
        <v>51.480000000000004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>
        <f>IF(HS5&gt;0,HS5,"")</f>
        <v>14.3</v>
      </c>
      <c r="IG5" s="11">
        <f>IF(HT5&gt;0,HT5,"")</f>
        <v>14.37</v>
      </c>
      <c r="IH5" s="11">
        <f>IF(SUM(HQ5:HT5)-HU5&gt;0,SUM(HQ5:HT5)-HU5,"")</f>
        <v>51.47</v>
      </c>
      <c r="II5" s="11">
        <f>IF(SUM(IB5,IE5,IH5)&gt;0,SUM(IB5,IE5,IH5),"")</f>
        <v>102.95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13.8</v>
      </c>
      <c r="SW5" s="22">
        <f>IF($CP5="P",CB5,(CB5+BA5)/2)</f>
        <v>9.3999999999999986</v>
      </c>
      <c r="SX5" s="22">
        <f>IF($CP5="P",CC5,(CC5+BB5)/2)</f>
        <v>11.600000000000001</v>
      </c>
      <c r="SY5" s="22">
        <f>IF($CP5="P",CD5,(CD5+BC5)/2)</f>
        <v>14.3</v>
      </c>
      <c r="SZ5" s="22">
        <f>IF($CP5="P",CE5,(CE5+BD5)/2)</f>
        <v>1.0999999999999999</v>
      </c>
      <c r="TA5" s="22">
        <f>IF($CP5="P",CF5,(CF5+BE5)/2)</f>
        <v>14.7</v>
      </c>
      <c r="TB5" s="22">
        <f>IF($CP5="P",CG5,(CG5+BF5)/2)</f>
        <v>9.1499999999999986</v>
      </c>
      <c r="TC5" s="22">
        <f>IF($CP5="P",CH5,(CH5+BG5)/2)</f>
        <v>13.850000000000001</v>
      </c>
      <c r="TD5" s="22">
        <f>IF($CP5="P",CI5,(CI5+BH5)/2)</f>
        <v>14.120000000000001</v>
      </c>
      <c r="TE5" s="22">
        <f>IF($CP5="P",CJ5,(CJ5+BI5)/2)</f>
        <v>0</v>
      </c>
      <c r="TF5" s="22">
        <f>IF($CP5="P",CK5,(CK5+BJ5)/2)</f>
        <v>13.7</v>
      </c>
      <c r="TG5" s="22">
        <f>IF($CP5="P",CL5,(CL5+BK5)/2)</f>
        <v>9.3999999999999986</v>
      </c>
      <c r="TH5" s="22">
        <f>IF($CP5="P",CM5,(CM5+BL5)/2)</f>
        <v>14.3</v>
      </c>
      <c r="TI5" s="22">
        <f>IF($CP5="P",CN5,(CN5+BM5)/2)</f>
        <v>14.265000000000001</v>
      </c>
      <c r="TJ5" s="22">
        <f>IF($CP5="P",CO5,(CO5+BN5)/2)</f>
        <v>0</v>
      </c>
      <c r="TK5" s="27" t="s">
        <v>46</v>
      </c>
      <c r="TL5" s="40">
        <f>IF(SX5&gt;0,SX5,"")</f>
        <v>11.600000000000001</v>
      </c>
      <c r="TM5" s="40">
        <f>IF(SY5&gt;0,SY5,"")</f>
        <v>14.3</v>
      </c>
      <c r="TN5" s="40">
        <f>IF(SUM(SV5:SY5)-SZ5&gt;0,SUM(SV5:SY5)-SZ5,"")</f>
        <v>47.999999999999993</v>
      </c>
      <c r="TO5" s="40">
        <f>IF(TC5&gt;0,TC5,"")</f>
        <v>13.850000000000001</v>
      </c>
      <c r="TP5" s="40">
        <f>IF(TD5&gt;0,TD5,"")</f>
        <v>14.120000000000001</v>
      </c>
      <c r="TQ5" s="40">
        <f>IF(SUM(TA5:TD5)-TE5&gt;0,SUM(TA5:TD5)-TE5,"")</f>
        <v>51.820000000000007</v>
      </c>
      <c r="TR5" s="40">
        <f>IF(MAX(TN5,TQ5)&gt;0,MAX(TN5,TQ5),"")</f>
        <v>51.820000000000007</v>
      </c>
      <c r="TS5" s="40">
        <f>IF(TH5&gt;0,TH5,"")</f>
        <v>14.3</v>
      </c>
      <c r="TT5" s="40">
        <f>IF(TI5&gt;0,TI5,"")</f>
        <v>14.265000000000001</v>
      </c>
      <c r="TU5" s="40">
        <f>IF(SUM(TF5:TI5)-TJ5&gt;0,SUM(TF5:TI5)-TJ5,"")</f>
        <v>51.664999999999999</v>
      </c>
      <c r="TV5" s="40">
        <f>IF(SUM(TR5,TU5)&gt;0,SUM(TR5,TU5),"")</f>
        <v>103.48500000000001</v>
      </c>
    </row>
    <row r="6" spans="1:542" x14ac:dyDescent="0.2">
      <c r="A6" s="4" cm="1">
        <f t="array" ref="A6">IF(AND(J6&lt;&gt;"",J6&lt;&gt;"No DD"),SUMPRODUCT((J$4:J$11&lt;&gt;"")*(J$4:J$11&lt;&gt;"No DD")*(F$4:F$11&gt;F6))+1,IF(J6="No DD",SUMPRODUCT((J$4:J$11="No DD")*(F$4:F$11&gt;F6))+1+SUMPRODUCT((J$4:J$11&lt;&gt;"")*(J$4:J$11&lt;&gt;"No DD")),""))</f>
        <v>3</v>
      </c>
      <c r="B6" s="4" cm="1">
        <f t="array" ref="B6">IF(AND(J6&lt;&gt;"",J6&lt;&gt;"No DD",G6=""),SUMPRODUCT((J$4:J$11&lt;&gt;"")*(J$4:J$11&lt;&gt;"No DD")*(G$4:G$11="")*(F$4:F$11&gt;F6))+1,IF(J6="No DD",SUMPRODUCT((J$4:J$11="No DD")*(F$4:F$11&gt;F6)*(G$4:G$11=""))+1+SUMPRODUCT((J$4:J$11&lt;&gt;"")*(G$4:G$11="")*(J$4:J$11&lt;&gt;"No DD")),""))</f>
        <v>1</v>
      </c>
      <c r="C6" s="5" t="s">
        <v>112</v>
      </c>
      <c r="D6" s="4" t="s">
        <v>3</v>
      </c>
      <c r="E6" s="4">
        <v>2006</v>
      </c>
      <c r="F6" s="9">
        <f>SUM(L6:V6)+SUM(L6:T6)*0.0000001+SUM(L6)*0.0000000000001</f>
        <v>180.33001803300502</v>
      </c>
      <c r="G6" s="64"/>
      <c r="H6" s="3" t="str">
        <f>IF(OR(AND(AO6&gt;=AY$13,AO6&lt;&gt;"",AQ6&gt;=AY$17,AQ6&lt;&gt;"",AN6=""),AND(AR6&gt;=AY$13,AR6&lt;&gt;"",AT6&gt;=AY$17,AT6&lt;&gt;"",AN6=""),AND(AV6&gt;=AY$13,AV6&lt;&gt;"",AX6&gt;=AY$17,AX6&lt;&gt;"",AN6=""),AND(BP6&gt;=BZ$13,BP6&lt;&gt;"",BR6&gt;=BZ$17,BR6&lt;&gt;"",BO6=""),AND(BS6&gt;=BZ$13,BS6&lt;&gt;"",BU6&gt;=BZ$17,BU6&lt;&gt;"",BO6=""),AND(BW6&gt;=BZ$13,BW6&lt;&gt;"",BY6&gt;=BZ$17,BY6&lt;&gt;"",BO6=""),AND(CQ6&gt;=DA$13,CQ6&lt;&gt;"",CS6&gt;=DA$17,CS6&lt;&gt;"",CP6=""),AND(CT6&gt;=DA$13,CT6&lt;&gt;"",CV6&gt;=DA$17,CV6&lt;&gt;"",CP6=""),AND(CX6&gt;=DA$13,CX6&lt;&gt;"",CZ6&gt;=DA$17,CZ6&lt;&gt;"",CP6=""),AND(DX6&gt;=EK$13,DX6&lt;&gt;"",DZ6&gt;=EK$17,DZ6&lt;&gt;""),AND(EA6&gt;=EK$13,EA6&lt;&gt;"",EC6&gt;=EK$17,EC6&lt;&gt;""),AND(EE6&gt;=EK$13,EE6&lt;&gt;"",EG6&gt;=EK$17,EG6&lt;&gt;""),AND(EH6&gt;=EK$13,EH6&lt;&gt;"",EJ6&gt;=EK$17,EJ6&lt;&gt;""),AND(FF6&gt;=FS$13,FF6&lt;&gt;"",FH6&gt;=FS$17,FH6&lt;&gt;""),AND(FI6&gt;=FS$13,FI6&lt;&gt;"",FK6&gt;=FS$17,FK6&lt;&gt;""),AND(FM6&gt;=FS$13,FM6&lt;&gt;"",FO6&gt;=FS$17,FO6&lt;&gt;""),AND(FP6&gt;=FS$13,FP6&lt;&gt;"",FR6&gt;=FS$17,FR6&lt;&gt;""),AND(GN6&gt;=HA$13,GN6&lt;&gt;"",GP6&gt;=HA$17,GP6&lt;&gt;""),AND(GQ6&gt;=HA$13,GQ6&lt;&gt;"",GS6&gt;=HA$17,GS6&lt;&gt;""),AND(GU6&gt;=HA$13,GU6&lt;&gt;"",GW6&gt;=HA$17,GW6&lt;&gt;""),AND(GX6&gt;=HA$13,GX6&lt;&gt;"",GZ6&gt;=HA$17,GZ6&lt;&gt;""),AND(HV6&gt;=II$13,HV6&lt;&gt;"",HX6&gt;=II$17,HX6&lt;&gt;""),AND(HY6&gt;=II$13,HY6&lt;&gt;"",IA6&gt;=II$17,IA6&lt;&gt;""),AND(IC6&gt;=II$13,IC6&lt;&gt;"",IE6&gt;=II$17,IE6&lt;&gt;""),AND(IF6&gt;=II$13,IF6&lt;&gt;"",IH6&gt;=II$17,IH6&lt;&gt;""),AND(JD6&gt;=JQ$13,JD6&lt;&gt;"",JF6&gt;=JQ$17,JF6&lt;&gt;""),AND(JG6&gt;=JQ$13,JG6&lt;&gt;"",JI6&gt;=JQ$17,JI6&lt;&gt;""),AND(JK6&gt;=JQ$13,JK6&lt;&gt;"",JM6&gt;=JQ$17,JM6&lt;&gt;""),AND(JN6&gt;=JQ$13,JN6&lt;&gt;"",JP6&gt;=JQ$17,JP6&lt;&gt;""),AND(KL6&gt;=KY$13,KL6&lt;&gt;"",KN6&gt;=KY$17,KN6&lt;&gt;""),AND(KO6&gt;=KY$13,KO6&lt;&gt;"",KQ6&gt;=KY$17,KQ6&lt;&gt;""),AND(KS6&gt;=KY$13,KS6&lt;&gt;"",KU6&gt;=KY$17,KU6&lt;&gt;""),AND(KV6&gt;=KY$13,KV6&lt;&gt;"",KX6&gt;=KY$17,KX6&lt;&gt;""),AND(LT6&gt;=MG$13,LT6&lt;&gt;"",LV6&gt;=MG$17,LV6&lt;&gt;""),AND(LW6&gt;=MG$13,LW6&lt;&gt;"",LY6&gt;=MG$17,LY6&lt;&gt;""),AND(MA6&gt;=MG$13,MA6&lt;&gt;"",MC6&gt;=MG$17,MC6&lt;&gt;""),AND(MD6&gt;=MG$13,MD6&lt;&gt;"",MF6&gt;=MG$17,MF6&lt;&gt;""),AND(NB6&gt;=NO$13,NB6&lt;&gt;"",ND6&gt;=NO$17,ND6&lt;&gt;""),AND(NE6&gt;=NO$13,NE6&lt;&gt;"",NG6&gt;=NO$17,NG6&lt;&gt;""),AND(NI6&gt;=NO$13,NI6&lt;&gt;"",NK6&gt;=NO$17,NK6&lt;&gt;""),AND(NL6&gt;=NO$13,NL6&lt;&gt;"",NN6&gt;=NO$17,NN6&lt;&gt;""),AND(OJ6&gt;=OW$13,OJ6&lt;&gt;"",OL6&gt;=OW$17,OL6&lt;&gt;""),AND(OM6&gt;=OW$13,OM6&lt;&gt;"",OO6&gt;=OW$17,OO6&lt;&gt;""),AND(OQ6&gt;=OW$13,OQ6&lt;&gt;"",OS6&gt;=OW$17,OS6&lt;&gt;""),AND(OT6&gt;=OW$13,OT6&lt;&gt;"",OV6&gt;=OW$17,OV6&lt;&gt;""),AND(PR6&gt;=QE$13,PR6&lt;&gt;"",PT6&gt;=QE$17,PT6&lt;&gt;""),AND(PU6&gt;=QE$13,PU6&lt;&gt;"",PW6&gt;=QE$17,PW6&lt;&gt;""),AND(PY6&gt;=QE$13,PY6&lt;&gt;"",QA6&gt;=QE$17,QA6&lt;&gt;""),AND(QB6&gt;=QE$13,QB6&lt;&gt;"",QD6&gt;=QE$17,QD6&lt;&gt;""),AND(QZ6&gt;=RM$13,QZ6&lt;&gt;"",RB6&gt;=RM$17,RB6&lt;&gt;""),AND(RC6&gt;=RM$13,RC6&lt;&gt;"",RE6&gt;=RM$17,RE6&lt;&gt;""),AND(RG6&gt;=RM$13,RG6&lt;&gt;"",RI6&gt;=RM$17,RI6&lt;&gt;""),AND(RJ6&gt;=RM$13,RJ6&lt;&gt;"",RL6&gt;=RM$17,RL6&lt;&gt;""),AND(SH6&gt;=SU$13,SH6&lt;&gt;"",SJ6&gt;=SU$17,SJ6&lt;&gt;""),AND(SK6&gt;=SU$13,SK6&lt;&gt;"",SM6&gt;=SU$17,SM6&lt;&gt;""),AND(SO6&gt;=SU$13,SO6&lt;&gt;"",SQ6&gt;=SU$17,SQ6&lt;&gt;""),AND(SR6&gt;=SU$13,SR6&lt;&gt;"",ST6&gt;=SU$17,ST6&lt;&gt;"")),"P","")</f>
        <v>P</v>
      </c>
      <c r="I6" s="3" t="str">
        <f>IF(OR(AND(AQ6&gt;=AY$17,AQ6&lt;&gt;"",AN6=""),AND(AT6&gt;=AY$17,AT6&lt;&gt;"",AN6=""),AND(AX6&gt;=AY$17,AX6&lt;&gt;"",AN6=""),AND(BR6&gt;=BZ$17,BR6&lt;&gt;"",BO6=""),AND(BU6&gt;=BZ$17,BU6&lt;&gt;"",BO6=""),AND(BY6&gt;=BZ$17,BY6&lt;&gt;"",BO6=""),AND(CS6&gt;=DA$17,CS6&lt;&gt;"",CP6=""),AND(CV6&gt;=DA$17,CV6&lt;&gt;"",CP6=""),AND(CZ6&gt;=DA$17,CZ6&lt;&gt;"",CP6=""),AND(DZ6&gt;=EK$17,DZ6&lt;&gt;""),AND(EC6&gt;=EK$17,EC6&lt;&gt;""),AND(EG6&gt;=EK$17,EG6&lt;&gt;""),AND(EJ6&gt;=EK$17,EJ6&lt;&gt;""),AND(FH6&gt;=FS$17,FH6&lt;&gt;""),AND(FK6&gt;=FS$17,FK6&lt;&gt;""),AND(FO6&gt;=FS$17,FO6&lt;&gt;""),AND(FR6&gt;=FS$17,FR6&lt;&gt;""),AND(GP6&gt;=HA$17,GP6&lt;&gt;""),AND(GS6&gt;=HA$17,GS6&lt;&gt;""),AND(GW6&gt;=HA$17,GW6&lt;&gt;""),AND(GZ6&gt;=HA$17,GZ6&lt;&gt;""),AND(HX6&gt;=II$17,HX6&lt;&gt;""),AND(IA6&gt;=II$17,IA6&lt;&gt;""),AND(IE6&gt;=II$17,IE6&lt;&gt;""),AND(IH6&gt;=II$17,IH6&lt;&gt;""),AND(JF6&gt;=JQ$17,JF6&lt;&gt;""),AND(JI6&gt;=JQ$17,JI6&lt;&gt;""),AND(JM6&gt;=JQ$17,JM6&lt;&gt;""),AND(JP6&gt;=JQ$17,JP6&lt;&gt;""),AND(KN6&gt;=KY$17,KN6&lt;&gt;""),AND(KQ6&gt;=KY$17,KQ6&lt;&gt;""),AND(KU6&gt;=KY$17,KU6&lt;&gt;""),AND(KX6&gt;=KY$17,KX6&lt;&gt;""),AND(LV6&gt;=MG$17,LV6&lt;&gt;""),AND(LY6&gt;=MG$17,LY6&lt;&gt;""),AND(MC6&gt;=MG$17,MC6&lt;&gt;""),AND(MF6&gt;=MG$17,MF6&lt;&gt;""),AND(ND6&gt;=NO$17,ND6&lt;&gt;""),AND(NG6&gt;=NO$17,NG6&lt;&gt;""),AND(NK6&gt;=NO$17,NK6&lt;&gt;""),AND(NN6&gt;=NO$17,NN6&lt;&gt;""),AND(OL6&gt;=OW$17,OL6&lt;&gt;""),AND(OO6&gt;=OW$17,OO6&lt;&gt;""),AND(OS6&gt;=OW$17,OS6&lt;&gt;""),AND(OV6&gt;=OW$17,OV6&lt;&gt;""),AND(PT6&gt;=QE$17,PT6&lt;&gt;""),AND(PW6&gt;=QE$17,PW6&lt;&gt;""),AND(QA6&gt;=QE$17,QA6&lt;&gt;""),AND(QD6&gt;=QE$17,QD6&lt;&gt;""),AND(RB6&gt;=RM$17,RB6&lt;&gt;""),AND(RE6&gt;=RM$17,RE6&lt;&gt;""),AND(RI6&gt;=RM$17,RI6&lt;&gt;""),AND(RL6&gt;=RM$17,RL6&lt;&gt;""),AND(SJ6&gt;=SU$17,SJ6&lt;&gt;""),AND(SM6&gt;=SU$17,SM6&lt;&gt;""),AND(SQ6&gt;=SU$17,SQ6&lt;&gt;""),AND(ST6&gt;=SU$17,ST6&lt;&gt;"")),"P","")</f>
        <v>P</v>
      </c>
      <c r="J6" s="36" t="str">
        <f>IF(AND(I6="P",H6=""),"No DD",IF(OR(AND(AO6&gt;=AY$16,AO6&lt;&gt;"",AQ6&gt;=AY$20,AQ6&lt;&gt;"",AN6=""),AND(AR6&gt;=AY$16,AR6&lt;&gt;"",AT6&gt;=AY$20,AT6&lt;&gt;"",AN6=""),AND(AV6&gt;=AY$16,AV6&lt;&gt;"",AX6&gt;=AY$20,AX6&lt;&gt;"",AN6=""),AND(BP6&gt;=BZ$16,BP6&lt;&gt;"",BR6&gt;=BZ$20,BR6&lt;&gt;"",BO6=""),AND(BS6&gt;=BZ$16,BS6&lt;&gt;"",BU6&gt;=BZ$20,BU6&lt;&gt;"",BO6=""),AND(BW6&gt;=BZ$16,BW6&lt;&gt;"",BY6&gt;=BZ$20,BY6&lt;&gt;"",BO6=""),AND(CQ6&gt;=DA$16,CQ6&lt;&gt;"",CS6&gt;=DA$20,CS6&lt;&gt;"",CP6=""),AND(CT6&gt;=DA$16,CT6&lt;&gt;"",CV6&gt;=DA$20,CV6&lt;&gt;"",CP6=""),AND(CX6&gt;=DA$16,CX6&lt;&gt;"",CZ6&gt;=DA$20,CZ6&lt;&gt;"",CP6=""),AND(DX6&gt;=EK$16,DX6&lt;&gt;"",DZ6&gt;=EK$20,DZ6&lt;&gt;""),AND(EA6&gt;=EK$16,EA6&lt;&gt;"",EC6&gt;=EK$20,EC6&lt;&gt;""),AND(EE6&gt;=EK$16,EE6&lt;&gt;"",EG6&gt;=EK$20,EG6&lt;&gt;""),AND(EH6&gt;=EK$16,EH6&lt;&gt;"",EJ6&gt;=EK$20,EJ6&lt;&gt;""),AND(FF6&gt;=FS$16,FF6&lt;&gt;"",FH6&gt;=FS$20,FH6&lt;&gt;""),AND(FI6&gt;=FS$16,FI6&lt;&gt;"",FK6&gt;=FS$20,FK6&lt;&gt;""),AND(FM6&gt;=FS$16,FM6&lt;&gt;"",FO6&gt;=FS$20,FO6&lt;&gt;""),AND(FP6&gt;=FS$16,FP6&lt;&gt;"",FR6&gt;=FS$20,FR6&lt;&gt;""),AND(GN6&gt;=HA$16,GN6&lt;&gt;"",GP6&gt;=HA$20,GP6&lt;&gt;""),AND(GQ6&gt;=HA$16,GQ6&lt;&gt;"",GS6&gt;=HA$20,GS6&lt;&gt;""),AND(GU6&gt;=HA$16,GU6&lt;&gt;"",GW6&gt;=HA$20,GW6&lt;&gt;""),AND(GX6&gt;=HA$16,GX6&lt;&gt;"",GZ6&gt;=HA$20,GZ6&lt;&gt;""),AND(HV6&gt;=II$16,HV6&lt;&gt;"",HX6&gt;=II$20,HX6&lt;&gt;""),AND(HY6&gt;=II$16,HY6&lt;&gt;"",IA6&gt;=II$20,IA6&lt;&gt;""),AND(IC6&gt;=II$16,IC6&lt;&gt;"",IE6&gt;=II$20,IE6&lt;&gt;""),AND(IF6&gt;=II$16,IF6&lt;&gt;"",IH6&gt;=II$20,IH6&lt;&gt;""),AND(JD6&gt;=JQ$16,JD6&lt;&gt;"",JF6&gt;=JQ$20,JF6&lt;&gt;""),AND(JG6&gt;=JQ$16,JG6&lt;&gt;"",JI6&gt;=JQ$20,JI6&lt;&gt;""),AND(JK6&gt;=JQ$16,JK6&lt;&gt;"",JM6&gt;=JQ$20,JM6&lt;&gt;""),AND(JN6&gt;=JQ$16,JN6&lt;&gt;"",JP6&gt;=JQ$20,JP6&lt;&gt;""),AND(KL6&gt;=KY$16,KL6&lt;&gt;"",KN6&gt;=KY$20,KN6&lt;&gt;""),AND(KO6&gt;=KY$16,KO6&lt;&gt;"",KQ6&gt;=KY$20,KQ6&lt;&gt;""),AND(KS6&gt;=KY$16,KS6&lt;&gt;"",KU6&gt;=KY$20,KU6&lt;&gt;""),AND(KV6&gt;=KY$16,KV6&lt;&gt;"",KX6&gt;=KY$20,KX6&lt;&gt;""),AND(LT6&gt;=MG$16,LT6&lt;&gt;"",LV6&gt;=MG$20,LV6&lt;&gt;""),AND(LW6&gt;=MG$16,LW6&lt;&gt;"",LY6&gt;=MG$20,LY6&lt;&gt;""),AND(MA6&gt;=MG$16,MA6&lt;&gt;"",MC6&gt;=MG$20,MC6&lt;&gt;""),AND(MD6&gt;=MG$16,MD6&lt;&gt;"",MF6&gt;=MG$20,MF6&lt;&gt;""),AND(NB6&gt;=NO$16,NB6&lt;&gt;"",ND6&gt;=NO$20,ND6&lt;&gt;""),AND(NE6&gt;=NO$16,NE6&lt;&gt;"",NG6&gt;=NO$20,NG6&lt;&gt;""),AND(NI6&gt;=NO$16,NI6&lt;&gt;"",NK6&gt;=NO$20,NK6&lt;&gt;""),AND(NL6&gt;=NO$16,NL6&lt;&gt;"",NN6&gt;=NO$20,NN6&lt;&gt;""),AND(OJ6&gt;=OW$16,OJ6&lt;&gt;"",OL6&gt;=OW$20,OL6&lt;&gt;""),AND(OM6&gt;=OW$16,OM6&lt;&gt;"",OO6&gt;=OW$20,OO6&lt;&gt;""),AND(OQ6&gt;=OW$16,OQ6&lt;&gt;"",OS6&gt;=OW$20,OS6&lt;&gt;""),AND(OT6&gt;=OW$16,OT6&lt;&gt;"",OV6&gt;=OW$20,OV6&lt;&gt;""),AND(PR6&gt;=QE$16,PR6&lt;&gt;"",PT6&gt;=QE$20,PT6&lt;&gt;""),AND(PU6&gt;=QE$16,PU6&lt;&gt;"",PW6&gt;=QE$20,PW6&lt;&gt;""),AND(PY6&gt;=QE$16,PY6&lt;&gt;"",QA6&gt;=QE$20,QA6&lt;&gt;""),AND(QB6&gt;=QE$16,QB6&lt;&gt;"",QD6&gt;=QE$20,QD6&lt;&gt;""),AND(QZ6&gt;=RM$16,QZ6&lt;&gt;"",RB6&gt;=RM$20,RB6&lt;&gt;""),AND(RC6&gt;=RM$16,RC6&lt;&gt;"",RE6&gt;=RM$20,RE6&lt;&gt;""),AND(RG6&gt;=RM$16,RG6&lt;&gt;"",RI6&gt;=RM$20,RI6&lt;&gt;""),AND(RJ6&gt;=RM$16,RJ6&lt;&gt;"",RL6&gt;=RM$20,RL6&lt;&gt;""),AND(SH6&gt;=SU$16,SH6&lt;&gt;"",SJ6&gt;=SU$20,SJ6&lt;&gt;""),AND(SK6&gt;=SU$16,SK6&lt;&gt;"",SM6&gt;=SU$20,SM6&lt;&gt;""),AND(SO6&gt;=SU$16,SO6&lt;&gt;"",SQ6&gt;=SU$20,SQ6&lt;&gt;""),AND(SR6&gt;=SU$16,SR6&lt;&gt;"",ST6&gt;=SU$20,ST6&lt;&gt;"")),"Merit",IF(OR(AND(AO6&gt;=AY$15,AO6&lt;&gt;"",AQ6&gt;=AY$19,AQ6&lt;&gt;"",AN6=""),AND(AR6&gt;=AY$15,AR6&lt;&gt;"",AT6&gt;=AY$19,AT6&lt;&gt;"",AN6=""),AND(AV6&gt;=AY$15,AV6&lt;&gt;"",AX6&gt;=AY$19,AX6&lt;&gt;"",AN6=""),AND(BP6&gt;=BZ$15,BP6&lt;&gt;"",BR6&gt;=BZ$19,BR6&lt;&gt;"",BO6=""),AND(BS6&gt;=BZ$15,BS6&lt;&gt;"",BU6&gt;=BZ$19,BU6&lt;&gt;"",BO6=""),AND(BW6&gt;=BZ$15,BW6&lt;&gt;"",BY6&gt;=BZ$19,BY6&lt;&gt;"",BO6=""),AND(CQ6&gt;=DA$15,CQ6&lt;&gt;"",CS6&gt;=DA$19,CS6&lt;&gt;"",CP6=""),AND(CT6&gt;=DA$15,CT6&lt;&gt;"",CV6&gt;=DA$19,CV6&lt;&gt;"",CP6=""),AND(CX6&gt;=DA$15,CX6&lt;&gt;"",CZ6&gt;=DA$19,CZ6&lt;&gt;"",CP6=""),AND(DX6&gt;=EK$15,DX6&lt;&gt;"",DZ6&gt;=EK$19,DZ6&lt;&gt;""),AND(EA6&gt;=EK$15,EA6&lt;&gt;"",EC6&gt;=EK$19,EC6&lt;&gt;""),AND(EE6&gt;=EK$15,EE6&lt;&gt;"",EG6&gt;=EK$19,EG6&lt;&gt;""),AND(EH6&gt;=EK$15,EH6&lt;&gt;"",EJ6&gt;=EK$19,EJ6&lt;&gt;""),AND(FF6&gt;=FS$15,FF6&lt;&gt;"",FH6&gt;=FS$19,FH6&lt;&gt;""),AND(FI6&gt;=FS$15,FI6&lt;&gt;"",FK6&gt;=FS$19,FK6&lt;&gt;""),AND(FM6&gt;=FS$15,FM6&lt;&gt;"",FO6&gt;=FS$19,FO6&lt;&gt;""),AND(FP6&gt;=FS$15,FP6&lt;&gt;"",FR6&gt;=FS$19,FR6&lt;&gt;""),AND(GN6&gt;=HA$15,GN6&lt;&gt;"",GP6&gt;=HA$19,GP6&lt;&gt;""),AND(GQ6&gt;=HA$15,GQ6&lt;&gt;"",GS6&gt;=HA$19,GS6&lt;&gt;""),AND(GU6&gt;=HA$15,GU6&lt;&gt;"",GW6&gt;=HA$19,GW6&lt;&gt;""),AND(GX6&gt;=HA$15,GX6&lt;&gt;"",GZ6&gt;=HA$19,GZ6&lt;&gt;""),AND(HV6&gt;=II$15,HV6&lt;&gt;"",HX6&gt;=II$19,HX6&lt;&gt;""),AND(HY6&gt;=II$15,HY6&lt;&gt;"",IA6&gt;=II$19,IA6&lt;&gt;""),AND(IC6&gt;=II$15,IC6&lt;&gt;"",IE6&gt;=II$19,IE6&lt;&gt;""),AND(IF6&gt;=II$15,IF6&lt;&gt;"",IH6&gt;=II$19,IH6&lt;&gt;""),AND(JD6&gt;=JQ$15,JD6&lt;&gt;"",JF6&gt;=JQ$19,JF6&lt;&gt;""),AND(JG6&gt;=JQ$15,JG6&lt;&gt;"",JI6&gt;=JQ$19,JI6&lt;&gt;""),AND(JK6&gt;=JQ$15,JK6&lt;&gt;"",JM6&gt;=JQ$19,JM6&lt;&gt;""),AND(JN6&gt;=JQ$15,JN6&lt;&gt;"",JP6&gt;=JQ$19,JP6&lt;&gt;""),AND(KL6&gt;=KY$15,KL6&lt;&gt;"",KN6&gt;=KY$19,KN6&lt;&gt;""),AND(KO6&gt;=KY$15,KO6&lt;&gt;"",KQ6&gt;=KY$19,KQ6&lt;&gt;""),AND(KS6&gt;=KY$15,KS6&lt;&gt;"",KU6&gt;=KY$19,KU6&lt;&gt;""),AND(KV6&gt;=KY$15,KV6&lt;&gt;"",KX6&gt;=KY$19,KX6&lt;&gt;""),AND(LT6&gt;=MG$15,LT6&lt;&gt;"",LV6&gt;=MG$19,LV6&lt;&gt;""),AND(LW6&gt;=MG$15,LW6&lt;&gt;"",LY6&gt;=MG$19,LY6&lt;&gt;""),AND(MA6&gt;=MG$15,MA6&lt;&gt;"",MC6&gt;=MG$19,MC6&lt;&gt;""),AND(MD6&gt;=MG$15,MD6&lt;&gt;"",MF6&gt;=MG$19,MF6&lt;&gt;""),AND(NB6&gt;=NO$15,NB6&lt;&gt;"",ND6&gt;=NO$19,ND6&lt;&gt;""),AND(NE6&gt;=NO$15,NE6&lt;&gt;"",NG6&gt;=NO$19,NG6&lt;&gt;""),AND(NI6&gt;=NO$15,NI6&lt;&gt;"",NK6&gt;=NO$19,NK6&lt;&gt;""),AND(NL6&gt;=NO$15,NL6&lt;&gt;"",NN6&gt;=NO$19,NN6&lt;&gt;""),AND(OJ6&gt;=OW$15,OJ6&lt;&gt;"",OL6&gt;=OW$19,OL6&lt;&gt;""),AND(OM6&gt;=OW$15,OM6&lt;&gt;"",OO6&gt;=OW$19,OO6&lt;&gt;""),AND(OQ6&gt;=OW$15,OQ6&lt;&gt;"",OS6&gt;=OW$19,OS6&lt;&gt;""),AND(OT6&gt;=OW$15,OT6&lt;&gt;"",OV6&gt;=OW$19,OV6&lt;&gt;""),AND(PR6&gt;=QE$15,PR6&lt;&gt;"",PT6&gt;=QE$19,PT6&lt;&gt;""),AND(PU6&gt;=QE$15,PU6&lt;&gt;"",PW6&gt;=QE$19,PW6&lt;&gt;""),AND(PY6&gt;=QE$15,PY6&lt;&gt;"",QA6&gt;=QE$19,QA6&lt;&gt;""),AND(QB6&gt;=QE$15,QB6&lt;&gt;"",QD6&gt;=QE$19,QD6&lt;&gt;""),AND(QZ6&gt;=RM$15,QZ6&lt;&gt;"",RB6&gt;=RM$19,RB6&lt;&gt;""),AND(RC6&gt;=RM$15,RC6&lt;&gt;"",RE6&gt;=RM$19,RE6&lt;&gt;""),AND(RG6&gt;=RM$15,RG6&lt;&gt;"",RI6&gt;=RM$19,RI6&lt;&gt;""),AND(RJ6&gt;=RM$15,RJ6&lt;&gt;"",RL6&gt;=RM$19,RL6&lt;&gt;""),AND(SH6&gt;=SU$15,SH6&lt;&gt;"",SJ6&gt;=SU$19,SJ6&lt;&gt;""),AND(SK6&gt;=SU$15,SK6&lt;&gt;"",SM6&gt;=SU$19,SM6&lt;&gt;""),AND(SO6&gt;=SU$15,SO6&lt;&gt;"",SQ6&gt;=SU$19,SQ6&lt;&gt;""),AND(SR6&gt;=SU$15,SR6&lt;&gt;"",ST6&gt;=SU$19,ST6&lt;&gt;"")),"Excellence",IF(K6="P","Worlds Team",IF(H6="P","National Team","")))))</f>
        <v>National Team</v>
      </c>
      <c r="K6" s="3" t="str">
        <f>IF(OR(AND(AO6&gt;=AY$14,AO6&lt;&gt;"",AQ6&gt;=AY$18,AQ6&lt;&gt;"",AN6=""),AND(AR6&gt;=AY$14,AR6&lt;&gt;"",AT6&gt;=AY$18,AT6&lt;&gt;"",AN6=""),AND(AV6&gt;=AY$14,AV6&lt;&gt;"",AX6&gt;=AY$18,AX6&lt;&gt;"",AN6=""),AND(BP6&gt;=BZ$14,BP6&lt;&gt;"",BR6&gt;=BZ$18,BR6&lt;&gt;"",BO6=""),AND(BS6&gt;=BZ$14,BS6&lt;&gt;"",BU6&gt;=BZ$18,BU6&lt;&gt;"",BO6=""),AND(BW6&gt;=BZ$14,BW6&lt;&gt;"",BY6&gt;=BZ$18,BY6&lt;&gt;"",BO6=""),AND(CQ6&gt;=DA$14,CQ6&lt;&gt;"",CS6&gt;=DA$18,CS6&lt;&gt;"",CP6=""),AND(CT6&gt;=DA$14,CT6&lt;&gt;"",CV6&gt;=DA$18,CV6&lt;&gt;"",CP6=""),AND(CX6&gt;=DA$14,CX6&lt;&gt;"",CZ6&gt;=DA$18,CZ6&lt;&gt;"",CP6=""),AND(DX6&gt;=EK$14,DX6&lt;&gt;"",DZ6&gt;=EK$18,DZ6&lt;&gt;""),AND(EA6&gt;=EK$14,EA6&lt;&gt;"",EC6&gt;=EK$18,EC6&lt;&gt;""),AND(EE6&gt;=EK$14,EE6&lt;&gt;"",EG6&gt;=EK$18,EG6&lt;&gt;""),AND(EH6&gt;=EK$14,EH6&lt;&gt;"",EJ6&gt;=EK$18,EJ6&lt;&gt;""),AND(FF6&gt;=FS$14,FF6&lt;&gt;"",FH6&gt;=FS$18,FH6&lt;&gt;""),AND(FI6&gt;=FS$14,FI6&lt;&gt;"",FK6&gt;=FS$18,FK6&lt;&gt;""),AND(FM6&gt;=FS$14,FM6&lt;&gt;"",FO6&gt;=FS$18,FO6&lt;&gt;""),AND(FP6&gt;=FS$14,FP6&lt;&gt;"",FR6&gt;=FS$18,FR6&lt;&gt;""),AND(GN6&gt;=HA$14,GN6&lt;&gt;"",GP6&gt;=HA$18,GP6&lt;&gt;""),AND(GQ6&gt;=HA$14,GQ6&lt;&gt;"",GS6&gt;=HA$18,GS6&lt;&gt;""),AND(GU6&gt;=HA$14,GU6&lt;&gt;"",GW6&gt;=HA$18,GW6&lt;&gt;""),AND(GX6&gt;=HA$14,GX6&lt;&gt;"",GZ6&gt;=HA$18,GZ6&lt;&gt;""),AND(HV6&gt;=II$14,HV6&lt;&gt;"",HX6&gt;=II$18,HX6&lt;&gt;""),AND(HY6&gt;=II$14,HY6&lt;&gt;"",IA6&gt;=II$18,IA6&lt;&gt;""),AND(IC6&gt;=II$14,IC6&lt;&gt;"",IE6&gt;=II$18,IE6&lt;&gt;""),AND(IF6&gt;=II$14,IF6&lt;&gt;"",IH6&gt;=II$18,IH6&lt;&gt;""),AND(JD6&gt;=JQ$14,JD6&lt;&gt;"",JF6&gt;=JQ$18,JF6&lt;&gt;""),AND(JG6&gt;=JQ$14,JG6&lt;&gt;"",JI6&gt;=JQ$18,JI6&lt;&gt;""),AND(JK6&gt;=JQ$14,JK6&lt;&gt;"",JM6&gt;=JQ$18,JM6&lt;&gt;""),AND(JN6&gt;=JQ$14,JN6&lt;&gt;"",JP6&gt;=JQ$18,JP6&lt;&gt;""),AND(KL6&gt;=KY$14,KL6&lt;&gt;"",KN6&gt;=KY$18,KN6&lt;&gt;""),AND(KO6&gt;=KY$14,KO6&lt;&gt;"",KQ6&gt;=KY$18,KQ6&lt;&gt;""),AND(KS6&gt;=KY$14,KS6&lt;&gt;"",KU6&gt;=KY$18,KU6&lt;&gt;""),AND(KV6&gt;=KY$14,KV6&lt;&gt;"",KX6&gt;=KY$18,KX6&lt;&gt;""),AND(LT6&gt;=MG$14,LT6&lt;&gt;"",LV6&gt;=MG$18,LV6&lt;&gt;""),AND(LW6&gt;=MG$14,LW6&lt;&gt;"",LY6&gt;=MG$18,LY6&lt;&gt;""),AND(MA6&gt;=MG$14,MA6&lt;&gt;"",MC6&gt;=MG$18,MC6&lt;&gt;""),AND(MD6&gt;=MG$14,MD6&lt;&gt;"",MF6&gt;=MG$18,MF6&lt;&gt;""),AND(NB6&gt;=NO$14,NB6&lt;&gt;"",ND6&gt;=NO$18,ND6&lt;&gt;""),AND(NE6&gt;=NO$14,NE6&lt;&gt;"",NG6&gt;=NO$18,NG6&lt;&gt;""),AND(NI6&gt;=NO$14,NI6&lt;&gt;"",NK6&gt;=NO$18,NK6&lt;&gt;""),AND(NL6&gt;=NO$14,NL6&lt;&gt;"",NN6&gt;=NO$18,NN6&lt;&gt;""),AND(OJ6&gt;=OW$14,OJ6&lt;&gt;"",OL6&gt;=OW$18,OL6&lt;&gt;""),AND(OM6&gt;=OW$14,OM6&lt;&gt;"",OO6&gt;=OW$18,OO6&lt;&gt;""),AND(OQ6&gt;=OW$14,OQ6&lt;&gt;"",OS6&gt;=OW$18,OS6&lt;&gt;""),AND(OT6&gt;=OW$14,OT6&lt;&gt;"",OV6&gt;=OW$18,OV6&lt;&gt;""),AND(PR6&gt;=QE$14,PR6&lt;&gt;"",PT6&gt;=QE$18,PT6&lt;&gt;""),AND(PU6&gt;=QE$14,PU6&lt;&gt;"",PW6&gt;=QE$18,PW6&lt;&gt;""),AND(PY6&gt;=QE$14,PY6&lt;&gt;"",QA6&gt;=QE$18,QA6&lt;&gt;""),AND(QB6&gt;=QE$14,QB6&lt;&gt;"",QD6&gt;=QE$18,QD6&lt;&gt;""),AND(QZ6&gt;=RM$14,QZ6&lt;&gt;"",RB6&gt;=RM$18,RB6&lt;&gt;""),AND(RC6&gt;=RM$14,RC6&lt;&gt;"",RE6&gt;=RM$18,RE6&lt;&gt;""),AND(RG6&gt;=RM$14,RG6&lt;&gt;"",RI6&gt;=RM$18,RI6&lt;&gt;""),AND(RJ6&gt;=RM$14,RJ6&lt;&gt;"",RL6&gt;=RM$18,RL6&lt;&gt;""),AND(SH6&gt;=SU$14,SH6&lt;&gt;"",SJ6&gt;=SU$18,SJ6&lt;&gt;""),AND(SK6&gt;=SU$14,SK6&lt;&gt;"",SM6&gt;=SU$18,SM6&lt;&gt;""),AND(SO6&gt;=SU$14,SO6&lt;&gt;"",SQ6&gt;=SU$18,SQ6&lt;&gt;""),AND(SR6&gt;=SU$14,SR6&lt;&gt;"",ST6&gt;=SU$18,ST6&lt;&gt;"")),"P","")</f>
        <v/>
      </c>
      <c r="L6" s="8">
        <f>IF(COUNT(AQ6,AT6,BR6,BU6,CS6,CV6)&gt;0,LARGE((AQ6,AT6,BR6,BU6,CS6,CV6),1),0)</f>
        <v>50.180000000000007</v>
      </c>
      <c r="M6" s="8" t="str">
        <f>IF(L6="","",IF(OR(L6=CS6,L6=CV6),$CA$1,IF(OR(L6=BR6,L6=BU6),$AZ$1,IF(OR(L6=AQ6,L6=AT6),$Y$1,""))))</f>
        <v>2025 Nationals</v>
      </c>
      <c r="N6" s="8">
        <f>IF(COUNT(AQ6,AT6,BR6,BU6,CS6,CV6)&gt;1,LARGE((AQ6,AT6,BR6,BU6,CS6,CV6),2),0)</f>
        <v>49.569999999999993</v>
      </c>
      <c r="O6" s="8" t="str">
        <f>IF(N6="","",IF(OR(N6=CS6,N6=CV6),$CA$1,IF(OR(N6=BR6,N6=BU6),$AZ$1,IF(OR(N6=AQ6,N6=AT6),$Y$1,""))))</f>
        <v>2025 3rd Domestic Trial</v>
      </c>
      <c r="P6" s="8">
        <f>IF(COUNT(AQ6,AT6,BR6,BU6,CS6,CV6)&gt;2,MAX(AX6,BY6,CZ6,LARGE((AQ6,AT6,BR6,BU6,CS6,CV6),3)),IF(MAX(AX6,BY6,CZ6)&gt;0,MAX(AX6,BY6,CZ6),0))</f>
        <v>51.89</v>
      </c>
      <c r="Q6" s="8" t="str">
        <f>IF(P6="","",IF(P6=CZ6,$CA$1,IF(P6=BY6,$AZ$1,IF(P6=AX6,$Y$1,IF(OR(P6=CS6,P6=CV6,P6=CZ6),$CA$1,IF(OR(P6=BR6,P6=BU6,P6=BY6),$AZ$1,IF(OR(P6=AQ6,P6=AT6,P6=AX6),$Y$1,"")))))))</f>
        <v>2025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13.8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2025 3rd Domestic Trial</v>
      </c>
      <c r="T6" s="8">
        <f>IF(MAX(IF(AO6&gt;=$AY$13,AP6,0),IF(AR6&gt;=$AY$13,AS6,0),IF(AV6&gt;=$AY$13,AW6,0),IF(BP6&gt;=$BZ$13,BQ6,0),IF(BS6&gt;=$BZ$13,BT6,0),IF(BW6&gt;=$BZ$13,BX6,0),IF(CQ6&gt;=$DA$13,CR6,0),IF(CT6&gt;=$DA$13,CU6,0),IF(CX6&gt;=$DA$13,CY6,0),IF(DX6&gt;=$EK$13,DY6,0),IF(EA6&gt;=$EK$13,EB6,0),IF(EE6&gt;=$EK$13,EF6,0),IF(EH6&gt;=$EK$13,EI6,0),IF(FF6&gt;=$FS$13,FG6,0),IF(FI6&gt;=$FS$13,FJ6,0),IF(FM6&gt;=$FS$13,FN6,0),IF(FP6&gt;=$FS$13,FQ6,0),IF(GN6&gt;=$HA$13,GO6,0),IF(GQ6&gt;=$HA$13,GR6,0),IF(GU6&gt;=$HA$13,GV6,0),IF(GX6&gt;=$HA$13,GY6,0),IF(HV6&gt;=$II$13,HW6,0),IF(HY6&gt;=$II$13,HZ6,0),IF(IC6&gt;=$II$13,ID6,0),IF(IF6&gt;=$II$13,IG6,0),IF(JD6&gt;=$JQ$13,JE6,0),IF(JG6&gt;=$JQ$13,JH6,0),IF(JK6&gt;=$JQ$13,JL6,0),IF(JN6&gt;=$JQ$13,JO6,0),IF(KL6&gt;=$KY$13,KM6,0),IF(KO6&gt;=$KY$13,KP6,0),IF(KS6&gt;=$KY$13,KT6,0),IF(KV6&gt;=$KY$13,KW6,0),IF(LT6&gt;=$MG$13,LU6,0),IF(LW6&gt;=$MG$13,LX6,0),IF(MA6&gt;=$MG$13,MB6,0),IF(MD6&gt;=$MG$13,ME6,0),IF(NB6&gt;=$NO$13,NC6,0),IF(NE6&gt;=$NO$13,NF6,0),IF(NI6&gt;=$NO$13,NJ6,0),IF(NL6&gt;=$NO$13,NM6,0),IF(OJ6&gt;=$OW$13,OK6,0),IF(OM6&gt;=$OW$13,ON6,0),IF(OQ6&gt;=$OW$13,OR6,0),IF(OT6&gt;=$OW$13,OU6,0),IF(PR6&gt;=$QE$13,PS6,0),IF(PU6&gt;=$QE$13,PV6,0),IF(PY6&gt;=$QE$13,PZ6,0),IF(QB6&gt;=$QE$13,QC6,0),IF(QZ6&gt;=$RM$13,RA6,0),IF(RC6&gt;=$RM$13,RD6,0),IF(RG6&gt;=$RM$13,RH6,0),IF(RJ6&gt;=$RM$13,RK6,0),IF(SH6&gt;=$SU$13,SI6,0),IF(SK6&gt;=$SU$13,SL6,0),IF(SO6&gt;=$SU$13,SP6,0),IF(SR6&gt;=$SU$13,SS6,0))&gt;0,MAX(IF(AO6&gt;=$AY$13,AP6,0),IF(AR6&gt;=$AY$13,AS6,0),IF(AV6&gt;=$AY$13,AW6,0),IF(BP6&gt;=$BZ$13,BQ6,0),IF(BS6&gt;=$BZ$13,BT6,0),IF(BW6&gt;=$BZ$13,BX6,0),IF(CQ6&gt;=$DA$13,CR6,0),IF(CT6&gt;=$DA$13,CU6,0),IF(CX6&gt;=$DA$13,CY6,0),IF(DX6&gt;=$EK$13,DY6,0),IF(EA6&gt;=$EK$13,EB6,0),IF(EE6&gt;=$EK$13,EF6,0),IF(EH6&gt;=$EK$13,EI6,0),IF(FF6&gt;=$FS$13,FG6,0),IF(FI6&gt;=$FS$13,FJ6,0),IF(FM6&gt;=$FS$13,FN6,0),IF(FP6&gt;=$FS$13,FQ6,0),IF(GN6&gt;=$HA$13,GO6,0),IF(GQ6&gt;=$HA$13,GR6,0),IF(GU6&gt;=$HA$13,GV6,0),IF(GX6&gt;=$HA$13,GY6,0),IF(HV6&gt;=$II$13,HW6,0),IF(HY6&gt;=$II$13,HZ6,0),IF(IC6&gt;=$II$13,ID6,0),IF(IF6&gt;=$II$13,IG6,0),IF(JD6&gt;=$JQ$13,JE6,0),IF(JG6&gt;=$JQ$13,JH6,0),IF(JK6&gt;=$JQ$13,JL6,0),IF(JN6&gt;=$JQ$13,JO6,0),IF(KL6&gt;=$KY$13,KM6,0),IF(KO6&gt;=$KY$13,KP6,0),IF(KS6&gt;=$KY$13,KT6,0),IF(KV6&gt;=$KY$13,KW6,0),IF(LT6&gt;=$MG$13,LU6,0),IF(LW6&gt;=$MG$13,LX6,0),IF(MA6&gt;=$MG$13,MB6,0),IF(MD6&gt;=$MG$13,ME6,0),IF(NB6&gt;=$NO$13,NC6,0),IF(NE6&gt;=$NO$13,NF6,0),IF(NI6&gt;=$NO$13,NJ6,0),IF(NL6&gt;=$NO$13,NM6,0),IF(OJ6&gt;=$OW$13,OK6,0),IF(OM6&gt;=$OW$13,ON6,0),IF(OQ6&gt;=$OW$13,OR6,0),IF(OT6&gt;=$OW$13,OU6,0),IF(PR6&gt;=$QE$13,PS6,0),IF(PU6&gt;=$QE$13,PV6,0),IF(PY6&gt;=$QE$13,PZ6,0),IF(QB6&gt;=$QE$13,QC6,0),IF(QZ6&gt;=$RM$13,RA6,0),IF(RC6&gt;=$RM$13,RD6,0),IF(RG6&gt;=$RM$13,RH6,0),IF(RJ6&gt;=$RM$13,RK6,0),IF(SH6&gt;=$SU$13,SI6,0),IF(SK6&gt;=$SU$13,SL6,0),IF(SO6&gt;=$SU$13,SP6,0),IF(SR6&gt;=$SU$13,SS6,0)),0)</f>
        <v>14.89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2025 3rd Domestic Trial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22">
        <v>13.55</v>
      </c>
      <c r="Z6" s="22">
        <v>9.3000000000000007</v>
      </c>
      <c r="AA6" s="22">
        <v>11.7</v>
      </c>
      <c r="AB6" s="22">
        <v>13.84</v>
      </c>
      <c r="AC6" s="22">
        <v>0</v>
      </c>
      <c r="AD6" s="22">
        <v>8.4</v>
      </c>
      <c r="AE6" s="22">
        <v>5.1999999999999993</v>
      </c>
      <c r="AF6" s="22">
        <v>7.2</v>
      </c>
      <c r="AG6" s="22">
        <v>8.26</v>
      </c>
      <c r="AH6" s="22">
        <v>0</v>
      </c>
      <c r="AI6" s="22">
        <v>11.8</v>
      </c>
      <c r="AJ6" s="22">
        <v>8.85</v>
      </c>
      <c r="AK6" s="22">
        <v>12</v>
      </c>
      <c r="AL6" s="22">
        <v>14.02</v>
      </c>
      <c r="AM6" s="22">
        <v>0.1</v>
      </c>
      <c r="AN6" s="27" t="s">
        <v>46</v>
      </c>
      <c r="AO6" s="38">
        <f>IF(AA6&gt;0,AA6,"")</f>
        <v>11.7</v>
      </c>
      <c r="AP6" s="38">
        <f>IF(AB6&gt;0,AB6,"")</f>
        <v>13.84</v>
      </c>
      <c r="AQ6" s="40">
        <f>IF(SUM(Y6:AB6)-AC6&gt;0,SUM(Y6:AB6)-AC6,"")</f>
        <v>48.39</v>
      </c>
      <c r="AR6" s="40">
        <f>IF(AF6&gt;0,AF6,"")</f>
        <v>7.2</v>
      </c>
      <c r="AS6" s="40">
        <f>IF(AG6&gt;0,AG6,"")</f>
        <v>8.26</v>
      </c>
      <c r="AT6" s="40">
        <f>IF(SUM(AD6:AG6)-AH6&gt;0,SUM(AD6:AG6)-AH6,"")</f>
        <v>29.060000000000002</v>
      </c>
      <c r="AU6" s="40">
        <f>IF(AQ6="","",MAX(AQ6,AT6))</f>
        <v>48.39</v>
      </c>
      <c r="AV6" s="40">
        <f>IF(AK6&gt;0,AK6,"")</f>
        <v>12</v>
      </c>
      <c r="AW6" s="40">
        <f>IF(AL6&gt;0,AL6,"")</f>
        <v>14.02</v>
      </c>
      <c r="AX6" s="40">
        <f>IF(SUM(AI6:AL6)-AM6&gt;0,SUM(AI6:AL6)-AM6,"")</f>
        <v>46.57</v>
      </c>
      <c r="AY6" s="40">
        <f>IF(SUM(AU6,AX6)&gt;0,SUM(AU6,AX6),"")</f>
        <v>94.960000000000008</v>
      </c>
      <c r="AZ6" s="26">
        <v>14.4</v>
      </c>
      <c r="BA6" s="26">
        <v>9.3000000000000007</v>
      </c>
      <c r="BB6" s="26">
        <v>12.7</v>
      </c>
      <c r="BC6" s="26">
        <v>13.78</v>
      </c>
      <c r="BD6" s="26">
        <v>0</v>
      </c>
      <c r="BE6" s="26">
        <v>2.9</v>
      </c>
      <c r="BF6" s="26">
        <v>1.8</v>
      </c>
      <c r="BG6" s="26">
        <v>3</v>
      </c>
      <c r="BH6" s="26">
        <v>3</v>
      </c>
      <c r="BI6" s="26">
        <v>0</v>
      </c>
      <c r="BJ6" s="26">
        <v>12.8</v>
      </c>
      <c r="BK6" s="26">
        <v>9.1999999999999993</v>
      </c>
      <c r="BL6" s="26">
        <v>12.5</v>
      </c>
      <c r="BM6" s="26">
        <v>14.4</v>
      </c>
      <c r="BN6" s="26">
        <v>0.2</v>
      </c>
      <c r="BO6" s="28"/>
      <c r="BP6" s="39">
        <f>IF(BB6&gt;0,BB6,"")</f>
        <v>12.7</v>
      </c>
      <c r="BQ6" s="39">
        <f>IF(BC6&gt;0,BC6,"")</f>
        <v>13.78</v>
      </c>
      <c r="BR6" s="11">
        <f>IF(SUM(AZ6:BC6)-BD6&gt;0,SUM(AZ6:BC6)-BD6,"")</f>
        <v>50.180000000000007</v>
      </c>
      <c r="BS6" s="11">
        <f>IF(BG6&gt;0,BG6,"")</f>
        <v>3</v>
      </c>
      <c r="BT6" s="11">
        <f>IF(BH6&gt;0,BH6,"")</f>
        <v>3</v>
      </c>
      <c r="BU6" s="11">
        <f>IF(SUM(BE6:BH6)-BI6&gt;0,SUM(BE6:BH6)-BI6,"")</f>
        <v>10.7</v>
      </c>
      <c r="BV6" s="11">
        <f>IF(BR6="","",MAX(BR6,BU6))</f>
        <v>50.180000000000007</v>
      </c>
      <c r="BW6" s="11">
        <f>IF(BL6&gt;0,BL6,"")</f>
        <v>12.5</v>
      </c>
      <c r="BX6" s="11">
        <f>IF(BM6&gt;0,BM6,"")</f>
        <v>14.4</v>
      </c>
      <c r="BY6" s="11">
        <f>IF(SUM(BJ6:BM6)-BN6&gt;0,SUM(BJ6:BM6)-BN6,"")</f>
        <v>48.699999999999996</v>
      </c>
      <c r="BZ6" s="11">
        <f>IF(SUM(BV6,BY6)&gt;0,SUM(BV6,BY6),"")</f>
        <v>98.88</v>
      </c>
      <c r="CA6" s="22">
        <v>11.9</v>
      </c>
      <c r="CB6" s="22">
        <v>9.1</v>
      </c>
      <c r="CC6" s="22">
        <v>13.8</v>
      </c>
      <c r="CD6" s="22">
        <v>14.77</v>
      </c>
      <c r="CE6" s="22">
        <v>0</v>
      </c>
      <c r="CF6" s="22">
        <v>6.1</v>
      </c>
      <c r="CG6" s="22">
        <v>4.5999999999999996</v>
      </c>
      <c r="CH6" s="22">
        <v>7.1</v>
      </c>
      <c r="CI6" s="22">
        <v>6.38</v>
      </c>
      <c r="CJ6" s="22">
        <v>0</v>
      </c>
      <c r="CK6" s="22">
        <v>13.8</v>
      </c>
      <c r="CL6" s="22">
        <v>9.4</v>
      </c>
      <c r="CM6" s="22">
        <v>13.8</v>
      </c>
      <c r="CN6" s="22">
        <v>14.89</v>
      </c>
      <c r="CO6" s="22">
        <v>0</v>
      </c>
      <c r="CP6" s="27"/>
      <c r="CQ6" s="38">
        <f>IF(CC6&gt;0,CC6,"")</f>
        <v>13.8</v>
      </c>
      <c r="CR6" s="38">
        <f>IF(CD6&gt;0,CD6,"")</f>
        <v>14.77</v>
      </c>
      <c r="CS6" s="40">
        <f>IF(SUM(CA6:CD6)-CE6&gt;0,SUM(CA6:CD6)-CE6,"")</f>
        <v>49.569999999999993</v>
      </c>
      <c r="CT6" s="40">
        <f>IF(CH6&gt;0,CH6,"")</f>
        <v>7.1</v>
      </c>
      <c r="CU6" s="40">
        <f>IF(CI6&gt;0,CI6,"")</f>
        <v>6.38</v>
      </c>
      <c r="CV6" s="40">
        <f>IF(SUM(CF6:CI6)-CJ6&gt;0,SUM(CF6:CI6)-CJ6,"")</f>
        <v>24.179999999999996</v>
      </c>
      <c r="CW6" s="40">
        <f>IF(CS6="","",MAX(CS6,CV6))</f>
        <v>49.569999999999993</v>
      </c>
      <c r="CX6" s="40">
        <f>IF(CM6&gt;0,CM6,"")</f>
        <v>13.8</v>
      </c>
      <c r="CY6" s="40">
        <f>IF(CN6&gt;0,CN6,"")</f>
        <v>14.89</v>
      </c>
      <c r="CZ6" s="40">
        <f>IF(SUM(CK6:CN6)-CO6&gt;0,SUM(CK6:CN6)-CO6,"")</f>
        <v>51.89</v>
      </c>
      <c r="DA6" s="40">
        <f>IF(SUM(CW6,CZ6)&gt;0,SUM(CW6,CZ6),"")</f>
        <v>101.46</v>
      </c>
      <c r="DB6" s="50" t="str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/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>
        <v>13.7</v>
      </c>
      <c r="FU6" s="17">
        <v>9</v>
      </c>
      <c r="FV6" s="17">
        <v>12.7</v>
      </c>
      <c r="FW6" s="17">
        <v>13.87</v>
      </c>
      <c r="FX6" s="17">
        <v>0</v>
      </c>
      <c r="FY6" s="17">
        <v>11.7</v>
      </c>
      <c r="FZ6" s="17">
        <v>7.2</v>
      </c>
      <c r="GA6" s="17">
        <v>8.3000000000000007</v>
      </c>
      <c r="GB6" s="17">
        <v>11.08</v>
      </c>
      <c r="GC6" s="17">
        <v>0.2</v>
      </c>
      <c r="GD6" s="17">
        <v>13.3</v>
      </c>
      <c r="GE6" s="17">
        <v>9.1</v>
      </c>
      <c r="GF6" s="17">
        <v>12.7</v>
      </c>
      <c r="GG6" s="17">
        <v>13.85</v>
      </c>
      <c r="GH6" s="17">
        <v>0</v>
      </c>
      <c r="GI6" s="17"/>
      <c r="GJ6" s="17"/>
      <c r="GK6" s="17"/>
      <c r="GL6" s="17"/>
      <c r="GM6" s="17"/>
      <c r="GN6" s="40">
        <f>IF(FV6&gt;0,FV6,"")</f>
        <v>12.7</v>
      </c>
      <c r="GO6" s="40">
        <f>IF(FW6&gt;0,FW6,"")</f>
        <v>13.87</v>
      </c>
      <c r="GP6" s="40">
        <f>IF(SUM(FT6:FW6)-FX6&gt;0,SUM(FT6:FW6)-FX6,"")</f>
        <v>49.269999999999996</v>
      </c>
      <c r="GQ6" s="40">
        <f>IF(GA6&gt;0,GA6,"")</f>
        <v>8.3000000000000007</v>
      </c>
      <c r="GR6" s="40">
        <f>IF(GB6&gt;0,GB6,"")</f>
        <v>11.08</v>
      </c>
      <c r="GS6" s="40">
        <f>IF(SUM(FY6:GB6)-GC6&gt;0,SUM(FY6:GB6)-GC6,"")</f>
        <v>38.08</v>
      </c>
      <c r="GT6" s="40">
        <f>IF(MAX(GP6,GS6)&gt;0,MAX(GP6,GS6),"")</f>
        <v>49.269999999999996</v>
      </c>
      <c r="GU6" s="40">
        <f>IF(GF6&gt;0,GF6,"")</f>
        <v>12.7</v>
      </c>
      <c r="GV6" s="40">
        <f>IF(GG6&gt;0,GG6,"")</f>
        <v>13.85</v>
      </c>
      <c r="GW6" s="40">
        <f>IF(SUM(GD6:GG6)-GH6&gt;0,SUM(GD6:GG6)-GH6,"")</f>
        <v>48.949999999999996</v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>
        <f>IF(SUM(GT6,GW6,GZ6)&gt;0,SUM(GT6,GW6,GZ6),"")</f>
        <v>98.22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13.15</v>
      </c>
      <c r="SW6" s="22">
        <f>IF($CP6="P",CB6,(CB6+BA6)/2)</f>
        <v>9.1999999999999993</v>
      </c>
      <c r="SX6" s="22">
        <f>IF($CP6="P",CC6,(CC6+BB6)/2)</f>
        <v>13.25</v>
      </c>
      <c r="SY6" s="22">
        <f>IF($CP6="P",CD6,(CD6+BC6)/2)</f>
        <v>14.274999999999999</v>
      </c>
      <c r="SZ6" s="22">
        <f>IF($CP6="P",CE6,(CE6+BD6)/2)</f>
        <v>0</v>
      </c>
      <c r="TA6" s="22">
        <f>IF($CP6="P",CF6,(CF6+BE6)/2)</f>
        <v>4.5</v>
      </c>
      <c r="TB6" s="22">
        <f>IF($CP6="P",CG6,(CG6+BF6)/2)</f>
        <v>3.1999999999999997</v>
      </c>
      <c r="TC6" s="22">
        <f>IF($CP6="P",CH6,(CH6+BG6)/2)</f>
        <v>5.05</v>
      </c>
      <c r="TD6" s="22">
        <f>IF($CP6="P",CI6,(CI6+BH6)/2)</f>
        <v>4.6899999999999995</v>
      </c>
      <c r="TE6" s="22">
        <f>IF($CP6="P",CJ6,(CJ6+BI6)/2)</f>
        <v>0</v>
      </c>
      <c r="TF6" s="22">
        <f>IF($CP6="P",CK6,(CK6+BJ6)/2)</f>
        <v>13.3</v>
      </c>
      <c r="TG6" s="22">
        <f>IF($CP6="P",CL6,(CL6+BK6)/2)</f>
        <v>9.3000000000000007</v>
      </c>
      <c r="TH6" s="22">
        <f>IF($CP6="P",CM6,(CM6+BL6)/2)</f>
        <v>13.15</v>
      </c>
      <c r="TI6" s="22">
        <f>IF($CP6="P",CN6,(CN6+BM6)/2)</f>
        <v>14.645</v>
      </c>
      <c r="TJ6" s="22">
        <f>IF($CP6="P",CO6,(CO6+BN6)/2)</f>
        <v>0.1</v>
      </c>
      <c r="TK6" s="27" t="s">
        <v>46</v>
      </c>
      <c r="TL6" s="40">
        <f>IF(SX6&gt;0,SX6,"")</f>
        <v>13.25</v>
      </c>
      <c r="TM6" s="40">
        <f>IF(SY6&gt;0,SY6,"")</f>
        <v>14.274999999999999</v>
      </c>
      <c r="TN6" s="40">
        <f>IF(SUM(SV6:SY6)-SZ6&gt;0,SUM(SV6:SY6)-SZ6,"")</f>
        <v>49.875</v>
      </c>
      <c r="TO6" s="40">
        <f>IF(TC6&gt;0,TC6,"")</f>
        <v>5.05</v>
      </c>
      <c r="TP6" s="40">
        <f>IF(TD6&gt;0,TD6,"")</f>
        <v>4.6899999999999995</v>
      </c>
      <c r="TQ6" s="40">
        <f>IF(SUM(TA6:TD6)-TE6&gt;0,SUM(TA6:TD6)-TE6,"")</f>
        <v>17.439999999999998</v>
      </c>
      <c r="TR6" s="40">
        <f>IF(MAX(TN6,TQ6)&gt;0,MAX(TN6,TQ6),"")</f>
        <v>49.875</v>
      </c>
      <c r="TS6" s="40">
        <f>IF(TH6&gt;0,TH6,"")</f>
        <v>13.15</v>
      </c>
      <c r="TT6" s="40">
        <f>IF(TI6&gt;0,TI6,"")</f>
        <v>14.645</v>
      </c>
      <c r="TU6" s="40">
        <f>IF(SUM(TF6:TI6)-TJ6&gt;0,SUM(TF6:TI6)-TJ6,"")</f>
        <v>50.294999999999995</v>
      </c>
      <c r="TV6" s="40">
        <f>IF(SUM(TR6,TU6)&gt;0,SUM(TR6,TU6),"")</f>
        <v>100.16999999999999</v>
      </c>
    </row>
    <row r="7" spans="1:542" x14ac:dyDescent="0.2">
      <c r="A7" s="4" cm="1">
        <f t="array" ref="A7">IF(AND(J7&lt;&gt;"",J7&lt;&gt;"No DD"),SUMPRODUCT((J$4:J$11&lt;&gt;"")*(J$4:J$11&lt;&gt;"No DD")*(F$4:F$11&gt;F7))+1,IF(J7="No DD",SUMPRODUCT((J$4:J$11="No DD")*(F$4:F$11&gt;F7))+1+SUMPRODUCT((J$4:J$11&lt;&gt;"")*(J$4:J$11&lt;&gt;"No DD")),""))</f>
        <v>4</v>
      </c>
      <c r="B7" s="4" cm="1">
        <f t="array" ref="B7">IF(AND(J7&lt;&gt;"",J7&lt;&gt;"No DD",G7=""),SUMPRODUCT((J$4:J$11&lt;&gt;"")*(J$4:J$11&lt;&gt;"No DD")*(G$4:G$11="")*(F$4:F$11&gt;F7))+1,IF(J7="No DD",SUMPRODUCT((J$4:J$11="No DD")*(F$4:F$11&gt;F7)*(G$4:G$11=""))+1+SUMPRODUCT((J$4:J$11&lt;&gt;"")*(G$4:G$11="")*(J$4:J$11&lt;&gt;"No DD")),""))</f>
        <v>2</v>
      </c>
      <c r="C7" s="5" t="s">
        <v>128</v>
      </c>
      <c r="D7" s="4" t="s">
        <v>5</v>
      </c>
      <c r="E7" s="4">
        <v>2007</v>
      </c>
      <c r="F7" s="9">
        <f>SUM(L7:V7)+SUM(L7:T7)*0.0000001+SUM(L7)*0.0000000000001</f>
        <v>167.840016784005</v>
      </c>
      <c r="G7" s="64"/>
      <c r="H7" s="3" t="str">
        <f>IF(OR(AND(AO7&gt;=AY$13,AO7&lt;&gt;"",AQ7&gt;=AY$17,AQ7&lt;&gt;"",AN7=""),AND(AR7&gt;=AY$13,AR7&lt;&gt;"",AT7&gt;=AY$17,AT7&lt;&gt;"",AN7=""),AND(AV7&gt;=AY$13,AV7&lt;&gt;"",AX7&gt;=AY$17,AX7&lt;&gt;"",AN7=""),AND(BP7&gt;=BZ$13,BP7&lt;&gt;"",BR7&gt;=BZ$17,BR7&lt;&gt;"",BO7=""),AND(BS7&gt;=BZ$13,BS7&lt;&gt;"",BU7&gt;=BZ$17,BU7&lt;&gt;"",BO7=""),AND(BW7&gt;=BZ$13,BW7&lt;&gt;"",BY7&gt;=BZ$17,BY7&lt;&gt;"",BO7=""),AND(CQ7&gt;=DA$13,CQ7&lt;&gt;"",CS7&gt;=DA$17,CS7&lt;&gt;"",CP7=""),AND(CT7&gt;=DA$13,CT7&lt;&gt;"",CV7&gt;=DA$17,CV7&lt;&gt;"",CP7=""),AND(CX7&gt;=DA$13,CX7&lt;&gt;"",CZ7&gt;=DA$17,CZ7&lt;&gt;"",CP7=""),AND(DX7&gt;=EK$13,DX7&lt;&gt;"",DZ7&gt;=EK$17,DZ7&lt;&gt;""),AND(EA7&gt;=EK$13,EA7&lt;&gt;"",EC7&gt;=EK$17,EC7&lt;&gt;""),AND(EE7&gt;=EK$13,EE7&lt;&gt;"",EG7&gt;=EK$17,EG7&lt;&gt;""),AND(EH7&gt;=EK$13,EH7&lt;&gt;"",EJ7&gt;=EK$17,EJ7&lt;&gt;""),AND(FF7&gt;=FS$13,FF7&lt;&gt;"",FH7&gt;=FS$17,FH7&lt;&gt;""),AND(FI7&gt;=FS$13,FI7&lt;&gt;"",FK7&gt;=FS$17,FK7&lt;&gt;""),AND(FM7&gt;=FS$13,FM7&lt;&gt;"",FO7&gt;=FS$17,FO7&lt;&gt;""),AND(FP7&gt;=FS$13,FP7&lt;&gt;"",FR7&gt;=FS$17,FR7&lt;&gt;""),AND(GN7&gt;=HA$13,GN7&lt;&gt;"",GP7&gt;=HA$17,GP7&lt;&gt;""),AND(GQ7&gt;=HA$13,GQ7&lt;&gt;"",GS7&gt;=HA$17,GS7&lt;&gt;""),AND(GU7&gt;=HA$13,GU7&lt;&gt;"",GW7&gt;=HA$17,GW7&lt;&gt;""),AND(GX7&gt;=HA$13,GX7&lt;&gt;"",GZ7&gt;=HA$17,GZ7&lt;&gt;""),AND(HV7&gt;=II$13,HV7&lt;&gt;"",HX7&gt;=II$17,HX7&lt;&gt;""),AND(HY7&gt;=II$13,HY7&lt;&gt;"",IA7&gt;=II$17,IA7&lt;&gt;""),AND(IC7&gt;=II$13,IC7&lt;&gt;"",IE7&gt;=II$17,IE7&lt;&gt;""),AND(IF7&gt;=II$13,IF7&lt;&gt;"",IH7&gt;=II$17,IH7&lt;&gt;""),AND(JD7&gt;=JQ$13,JD7&lt;&gt;"",JF7&gt;=JQ$17,JF7&lt;&gt;""),AND(JG7&gt;=JQ$13,JG7&lt;&gt;"",JI7&gt;=JQ$17,JI7&lt;&gt;""),AND(JK7&gt;=JQ$13,JK7&lt;&gt;"",JM7&gt;=JQ$17,JM7&lt;&gt;""),AND(JN7&gt;=JQ$13,JN7&lt;&gt;"",JP7&gt;=JQ$17,JP7&lt;&gt;""),AND(KL7&gt;=KY$13,KL7&lt;&gt;"",KN7&gt;=KY$17,KN7&lt;&gt;""),AND(KO7&gt;=KY$13,KO7&lt;&gt;"",KQ7&gt;=KY$17,KQ7&lt;&gt;""),AND(KS7&gt;=KY$13,KS7&lt;&gt;"",KU7&gt;=KY$17,KU7&lt;&gt;""),AND(KV7&gt;=KY$13,KV7&lt;&gt;"",KX7&gt;=KY$17,KX7&lt;&gt;""),AND(LT7&gt;=MG$13,LT7&lt;&gt;"",LV7&gt;=MG$17,LV7&lt;&gt;""),AND(LW7&gt;=MG$13,LW7&lt;&gt;"",LY7&gt;=MG$17,LY7&lt;&gt;""),AND(MA7&gt;=MG$13,MA7&lt;&gt;"",MC7&gt;=MG$17,MC7&lt;&gt;""),AND(MD7&gt;=MG$13,MD7&lt;&gt;"",MF7&gt;=MG$17,MF7&lt;&gt;""),AND(NB7&gt;=NO$13,NB7&lt;&gt;"",ND7&gt;=NO$17,ND7&lt;&gt;""),AND(NE7&gt;=NO$13,NE7&lt;&gt;"",NG7&gt;=NO$17,NG7&lt;&gt;""),AND(NI7&gt;=NO$13,NI7&lt;&gt;"",NK7&gt;=NO$17,NK7&lt;&gt;""),AND(NL7&gt;=NO$13,NL7&lt;&gt;"",NN7&gt;=NO$17,NN7&lt;&gt;""),AND(OJ7&gt;=OW$13,OJ7&lt;&gt;"",OL7&gt;=OW$17,OL7&lt;&gt;""),AND(OM7&gt;=OW$13,OM7&lt;&gt;"",OO7&gt;=OW$17,OO7&lt;&gt;""),AND(OQ7&gt;=OW$13,OQ7&lt;&gt;"",OS7&gt;=OW$17,OS7&lt;&gt;""),AND(OT7&gt;=OW$13,OT7&lt;&gt;"",OV7&gt;=OW$17,OV7&lt;&gt;""),AND(PR7&gt;=QE$13,PR7&lt;&gt;"",PT7&gt;=QE$17,PT7&lt;&gt;""),AND(PU7&gt;=QE$13,PU7&lt;&gt;"",PW7&gt;=QE$17,PW7&lt;&gt;""),AND(PY7&gt;=QE$13,PY7&lt;&gt;"",QA7&gt;=QE$17,QA7&lt;&gt;""),AND(QB7&gt;=QE$13,QB7&lt;&gt;"",QD7&gt;=QE$17,QD7&lt;&gt;""),AND(QZ7&gt;=RM$13,QZ7&lt;&gt;"",RB7&gt;=RM$17,RB7&lt;&gt;""),AND(RC7&gt;=RM$13,RC7&lt;&gt;"",RE7&gt;=RM$17,RE7&lt;&gt;""),AND(RG7&gt;=RM$13,RG7&lt;&gt;"",RI7&gt;=RM$17,RI7&lt;&gt;""),AND(RJ7&gt;=RM$13,RJ7&lt;&gt;"",RL7&gt;=RM$17,RL7&lt;&gt;""),AND(SH7&gt;=SU$13,SH7&lt;&gt;"",SJ7&gt;=SU$17,SJ7&lt;&gt;""),AND(SK7&gt;=SU$13,SK7&lt;&gt;"",SM7&gt;=SU$17,SM7&lt;&gt;""),AND(SO7&gt;=SU$13,SO7&lt;&gt;"",SQ7&gt;=SU$17,SQ7&lt;&gt;""),AND(SR7&gt;=SU$13,SR7&lt;&gt;"",ST7&gt;=SU$17,ST7&lt;&gt;"")),"P","")</f>
        <v>P</v>
      </c>
      <c r="I7" s="3" t="str">
        <f>IF(OR(AND(AQ7&gt;=AY$17,AQ7&lt;&gt;"",AN7=""),AND(AT7&gt;=AY$17,AT7&lt;&gt;"",AN7=""),AND(AX7&gt;=AY$17,AX7&lt;&gt;"",AN7=""),AND(BR7&gt;=BZ$17,BR7&lt;&gt;"",BO7=""),AND(BU7&gt;=BZ$17,BU7&lt;&gt;"",BO7=""),AND(BY7&gt;=BZ$17,BY7&lt;&gt;"",BO7=""),AND(CS7&gt;=DA$17,CS7&lt;&gt;"",CP7=""),AND(CV7&gt;=DA$17,CV7&lt;&gt;"",CP7=""),AND(CZ7&gt;=DA$17,CZ7&lt;&gt;"",CP7=""),AND(DZ7&gt;=EK$17,DZ7&lt;&gt;""),AND(EC7&gt;=EK$17,EC7&lt;&gt;""),AND(EG7&gt;=EK$17,EG7&lt;&gt;""),AND(EJ7&gt;=EK$17,EJ7&lt;&gt;""),AND(FH7&gt;=FS$17,FH7&lt;&gt;""),AND(FK7&gt;=FS$17,FK7&lt;&gt;""),AND(FO7&gt;=FS$17,FO7&lt;&gt;""),AND(FR7&gt;=FS$17,FR7&lt;&gt;""),AND(GP7&gt;=HA$17,GP7&lt;&gt;""),AND(GS7&gt;=HA$17,GS7&lt;&gt;""),AND(GW7&gt;=HA$17,GW7&lt;&gt;""),AND(GZ7&gt;=HA$17,GZ7&lt;&gt;""),AND(HX7&gt;=II$17,HX7&lt;&gt;""),AND(IA7&gt;=II$17,IA7&lt;&gt;""),AND(IE7&gt;=II$17,IE7&lt;&gt;""),AND(IH7&gt;=II$17,IH7&lt;&gt;""),AND(JF7&gt;=JQ$17,JF7&lt;&gt;""),AND(JI7&gt;=JQ$17,JI7&lt;&gt;""),AND(JM7&gt;=JQ$17,JM7&lt;&gt;""),AND(JP7&gt;=JQ$17,JP7&lt;&gt;""),AND(KN7&gt;=KY$17,KN7&lt;&gt;""),AND(KQ7&gt;=KY$17,KQ7&lt;&gt;""),AND(KU7&gt;=KY$17,KU7&lt;&gt;""),AND(KX7&gt;=KY$17,KX7&lt;&gt;""),AND(LV7&gt;=MG$17,LV7&lt;&gt;""),AND(LY7&gt;=MG$17,LY7&lt;&gt;""),AND(MC7&gt;=MG$17,MC7&lt;&gt;""),AND(MF7&gt;=MG$17,MF7&lt;&gt;""),AND(ND7&gt;=NO$17,ND7&lt;&gt;""),AND(NG7&gt;=NO$17,NG7&lt;&gt;""),AND(NK7&gt;=NO$17,NK7&lt;&gt;""),AND(NN7&gt;=NO$17,NN7&lt;&gt;""),AND(OL7&gt;=OW$17,OL7&lt;&gt;""),AND(OO7&gt;=OW$17,OO7&lt;&gt;""),AND(OS7&gt;=OW$17,OS7&lt;&gt;""),AND(OV7&gt;=OW$17,OV7&lt;&gt;""),AND(PT7&gt;=QE$17,PT7&lt;&gt;""),AND(PW7&gt;=QE$17,PW7&lt;&gt;""),AND(QA7&gt;=QE$17,QA7&lt;&gt;""),AND(QD7&gt;=QE$17,QD7&lt;&gt;""),AND(RB7&gt;=RM$17,RB7&lt;&gt;""),AND(RE7&gt;=RM$17,RE7&lt;&gt;""),AND(RI7&gt;=RM$17,RI7&lt;&gt;""),AND(RL7&gt;=RM$17,RL7&lt;&gt;""),AND(SJ7&gt;=SU$17,SJ7&lt;&gt;""),AND(SM7&gt;=SU$17,SM7&lt;&gt;""),AND(SQ7&gt;=SU$17,SQ7&lt;&gt;""),AND(ST7&gt;=SU$17,ST7&lt;&gt;"")),"P","")</f>
        <v>P</v>
      </c>
      <c r="J7" s="36" t="str">
        <f>IF(AND(I7="P",H7=""),"No DD",IF(OR(AND(AO7&gt;=AY$16,AO7&lt;&gt;"",AQ7&gt;=AY$20,AQ7&lt;&gt;"",AN7=""),AND(AR7&gt;=AY$16,AR7&lt;&gt;"",AT7&gt;=AY$20,AT7&lt;&gt;"",AN7=""),AND(AV7&gt;=AY$16,AV7&lt;&gt;"",AX7&gt;=AY$20,AX7&lt;&gt;"",AN7=""),AND(BP7&gt;=BZ$16,BP7&lt;&gt;"",BR7&gt;=BZ$20,BR7&lt;&gt;"",BO7=""),AND(BS7&gt;=BZ$16,BS7&lt;&gt;"",BU7&gt;=BZ$20,BU7&lt;&gt;"",BO7=""),AND(BW7&gt;=BZ$16,BW7&lt;&gt;"",BY7&gt;=BZ$20,BY7&lt;&gt;"",BO7=""),AND(CQ7&gt;=DA$16,CQ7&lt;&gt;"",CS7&gt;=DA$20,CS7&lt;&gt;"",CP7=""),AND(CT7&gt;=DA$16,CT7&lt;&gt;"",CV7&gt;=DA$20,CV7&lt;&gt;"",CP7=""),AND(CX7&gt;=DA$16,CX7&lt;&gt;"",CZ7&gt;=DA$20,CZ7&lt;&gt;"",CP7=""),AND(DX7&gt;=EK$16,DX7&lt;&gt;"",DZ7&gt;=EK$20,DZ7&lt;&gt;""),AND(EA7&gt;=EK$16,EA7&lt;&gt;"",EC7&gt;=EK$20,EC7&lt;&gt;""),AND(EE7&gt;=EK$16,EE7&lt;&gt;"",EG7&gt;=EK$20,EG7&lt;&gt;""),AND(EH7&gt;=EK$16,EH7&lt;&gt;"",EJ7&gt;=EK$20,EJ7&lt;&gt;""),AND(FF7&gt;=FS$16,FF7&lt;&gt;"",FH7&gt;=FS$20,FH7&lt;&gt;""),AND(FI7&gt;=FS$16,FI7&lt;&gt;"",FK7&gt;=FS$20,FK7&lt;&gt;""),AND(FM7&gt;=FS$16,FM7&lt;&gt;"",FO7&gt;=FS$20,FO7&lt;&gt;""),AND(FP7&gt;=FS$16,FP7&lt;&gt;"",FR7&gt;=FS$20,FR7&lt;&gt;""),AND(GN7&gt;=HA$16,GN7&lt;&gt;"",GP7&gt;=HA$20,GP7&lt;&gt;""),AND(GQ7&gt;=HA$16,GQ7&lt;&gt;"",GS7&gt;=HA$20,GS7&lt;&gt;""),AND(GU7&gt;=HA$16,GU7&lt;&gt;"",GW7&gt;=HA$20,GW7&lt;&gt;""),AND(GX7&gt;=HA$16,GX7&lt;&gt;"",GZ7&gt;=HA$20,GZ7&lt;&gt;""),AND(HV7&gt;=II$16,HV7&lt;&gt;"",HX7&gt;=II$20,HX7&lt;&gt;""),AND(HY7&gt;=II$16,HY7&lt;&gt;"",IA7&gt;=II$20,IA7&lt;&gt;""),AND(IC7&gt;=II$16,IC7&lt;&gt;"",IE7&gt;=II$20,IE7&lt;&gt;""),AND(IF7&gt;=II$16,IF7&lt;&gt;"",IH7&gt;=II$20,IH7&lt;&gt;""),AND(JD7&gt;=JQ$16,JD7&lt;&gt;"",JF7&gt;=JQ$20,JF7&lt;&gt;""),AND(JG7&gt;=JQ$16,JG7&lt;&gt;"",JI7&gt;=JQ$20,JI7&lt;&gt;""),AND(JK7&gt;=JQ$16,JK7&lt;&gt;"",JM7&gt;=JQ$20,JM7&lt;&gt;""),AND(JN7&gt;=JQ$16,JN7&lt;&gt;"",JP7&gt;=JQ$20,JP7&lt;&gt;""),AND(KL7&gt;=KY$16,KL7&lt;&gt;"",KN7&gt;=KY$20,KN7&lt;&gt;""),AND(KO7&gt;=KY$16,KO7&lt;&gt;"",KQ7&gt;=KY$20,KQ7&lt;&gt;""),AND(KS7&gt;=KY$16,KS7&lt;&gt;"",KU7&gt;=KY$20,KU7&lt;&gt;""),AND(KV7&gt;=KY$16,KV7&lt;&gt;"",KX7&gt;=KY$20,KX7&lt;&gt;""),AND(LT7&gt;=MG$16,LT7&lt;&gt;"",LV7&gt;=MG$20,LV7&lt;&gt;""),AND(LW7&gt;=MG$16,LW7&lt;&gt;"",LY7&gt;=MG$20,LY7&lt;&gt;""),AND(MA7&gt;=MG$16,MA7&lt;&gt;"",MC7&gt;=MG$20,MC7&lt;&gt;""),AND(MD7&gt;=MG$16,MD7&lt;&gt;"",MF7&gt;=MG$20,MF7&lt;&gt;""),AND(NB7&gt;=NO$16,NB7&lt;&gt;"",ND7&gt;=NO$20,ND7&lt;&gt;""),AND(NE7&gt;=NO$16,NE7&lt;&gt;"",NG7&gt;=NO$20,NG7&lt;&gt;""),AND(NI7&gt;=NO$16,NI7&lt;&gt;"",NK7&gt;=NO$20,NK7&lt;&gt;""),AND(NL7&gt;=NO$16,NL7&lt;&gt;"",NN7&gt;=NO$20,NN7&lt;&gt;""),AND(OJ7&gt;=OW$16,OJ7&lt;&gt;"",OL7&gt;=OW$20,OL7&lt;&gt;""),AND(OM7&gt;=OW$16,OM7&lt;&gt;"",OO7&gt;=OW$20,OO7&lt;&gt;""),AND(OQ7&gt;=OW$16,OQ7&lt;&gt;"",OS7&gt;=OW$20,OS7&lt;&gt;""),AND(OT7&gt;=OW$16,OT7&lt;&gt;"",OV7&gt;=OW$20,OV7&lt;&gt;""),AND(PR7&gt;=QE$16,PR7&lt;&gt;"",PT7&gt;=QE$20,PT7&lt;&gt;""),AND(PU7&gt;=QE$16,PU7&lt;&gt;"",PW7&gt;=QE$20,PW7&lt;&gt;""),AND(PY7&gt;=QE$16,PY7&lt;&gt;"",QA7&gt;=QE$20,QA7&lt;&gt;""),AND(QB7&gt;=QE$16,QB7&lt;&gt;"",QD7&gt;=QE$20,QD7&lt;&gt;""),AND(QZ7&gt;=RM$16,QZ7&lt;&gt;"",RB7&gt;=RM$20,RB7&lt;&gt;""),AND(RC7&gt;=RM$16,RC7&lt;&gt;"",RE7&gt;=RM$20,RE7&lt;&gt;""),AND(RG7&gt;=RM$16,RG7&lt;&gt;"",RI7&gt;=RM$20,RI7&lt;&gt;""),AND(RJ7&gt;=RM$16,RJ7&lt;&gt;"",RL7&gt;=RM$20,RL7&lt;&gt;""),AND(SH7&gt;=SU$16,SH7&lt;&gt;"",SJ7&gt;=SU$20,SJ7&lt;&gt;""),AND(SK7&gt;=SU$16,SK7&lt;&gt;"",SM7&gt;=SU$20,SM7&lt;&gt;""),AND(SO7&gt;=SU$16,SO7&lt;&gt;"",SQ7&gt;=SU$20,SQ7&lt;&gt;""),AND(SR7&gt;=SU$16,SR7&lt;&gt;"",ST7&gt;=SU$20,ST7&lt;&gt;"")),"Merit",IF(OR(AND(AO7&gt;=AY$15,AO7&lt;&gt;"",AQ7&gt;=AY$19,AQ7&lt;&gt;"",AN7=""),AND(AR7&gt;=AY$15,AR7&lt;&gt;"",AT7&gt;=AY$19,AT7&lt;&gt;"",AN7=""),AND(AV7&gt;=AY$15,AV7&lt;&gt;"",AX7&gt;=AY$19,AX7&lt;&gt;"",AN7=""),AND(BP7&gt;=BZ$15,BP7&lt;&gt;"",BR7&gt;=BZ$19,BR7&lt;&gt;"",BO7=""),AND(BS7&gt;=BZ$15,BS7&lt;&gt;"",BU7&gt;=BZ$19,BU7&lt;&gt;"",BO7=""),AND(BW7&gt;=BZ$15,BW7&lt;&gt;"",BY7&gt;=BZ$19,BY7&lt;&gt;"",BO7=""),AND(CQ7&gt;=DA$15,CQ7&lt;&gt;"",CS7&gt;=DA$19,CS7&lt;&gt;"",CP7=""),AND(CT7&gt;=DA$15,CT7&lt;&gt;"",CV7&gt;=DA$19,CV7&lt;&gt;"",CP7=""),AND(CX7&gt;=DA$15,CX7&lt;&gt;"",CZ7&gt;=DA$19,CZ7&lt;&gt;"",CP7=""),AND(DX7&gt;=EK$15,DX7&lt;&gt;"",DZ7&gt;=EK$19,DZ7&lt;&gt;""),AND(EA7&gt;=EK$15,EA7&lt;&gt;"",EC7&gt;=EK$19,EC7&lt;&gt;""),AND(EE7&gt;=EK$15,EE7&lt;&gt;"",EG7&gt;=EK$19,EG7&lt;&gt;""),AND(EH7&gt;=EK$15,EH7&lt;&gt;"",EJ7&gt;=EK$19,EJ7&lt;&gt;""),AND(FF7&gt;=FS$15,FF7&lt;&gt;"",FH7&gt;=FS$19,FH7&lt;&gt;""),AND(FI7&gt;=FS$15,FI7&lt;&gt;"",FK7&gt;=FS$19,FK7&lt;&gt;""),AND(FM7&gt;=FS$15,FM7&lt;&gt;"",FO7&gt;=FS$19,FO7&lt;&gt;""),AND(FP7&gt;=FS$15,FP7&lt;&gt;"",FR7&gt;=FS$19,FR7&lt;&gt;""),AND(GN7&gt;=HA$15,GN7&lt;&gt;"",GP7&gt;=HA$19,GP7&lt;&gt;""),AND(GQ7&gt;=HA$15,GQ7&lt;&gt;"",GS7&gt;=HA$19,GS7&lt;&gt;""),AND(GU7&gt;=HA$15,GU7&lt;&gt;"",GW7&gt;=HA$19,GW7&lt;&gt;""),AND(GX7&gt;=HA$15,GX7&lt;&gt;"",GZ7&gt;=HA$19,GZ7&lt;&gt;""),AND(HV7&gt;=II$15,HV7&lt;&gt;"",HX7&gt;=II$19,HX7&lt;&gt;""),AND(HY7&gt;=II$15,HY7&lt;&gt;"",IA7&gt;=II$19,IA7&lt;&gt;""),AND(IC7&gt;=II$15,IC7&lt;&gt;"",IE7&gt;=II$19,IE7&lt;&gt;""),AND(IF7&gt;=II$15,IF7&lt;&gt;"",IH7&gt;=II$19,IH7&lt;&gt;""),AND(JD7&gt;=JQ$15,JD7&lt;&gt;"",JF7&gt;=JQ$19,JF7&lt;&gt;""),AND(JG7&gt;=JQ$15,JG7&lt;&gt;"",JI7&gt;=JQ$19,JI7&lt;&gt;""),AND(JK7&gt;=JQ$15,JK7&lt;&gt;"",JM7&gt;=JQ$19,JM7&lt;&gt;""),AND(JN7&gt;=JQ$15,JN7&lt;&gt;"",JP7&gt;=JQ$19,JP7&lt;&gt;""),AND(KL7&gt;=KY$15,KL7&lt;&gt;"",KN7&gt;=KY$19,KN7&lt;&gt;""),AND(KO7&gt;=KY$15,KO7&lt;&gt;"",KQ7&gt;=KY$19,KQ7&lt;&gt;""),AND(KS7&gt;=KY$15,KS7&lt;&gt;"",KU7&gt;=KY$19,KU7&lt;&gt;""),AND(KV7&gt;=KY$15,KV7&lt;&gt;"",KX7&gt;=KY$19,KX7&lt;&gt;""),AND(LT7&gt;=MG$15,LT7&lt;&gt;"",LV7&gt;=MG$19,LV7&lt;&gt;""),AND(LW7&gt;=MG$15,LW7&lt;&gt;"",LY7&gt;=MG$19,LY7&lt;&gt;""),AND(MA7&gt;=MG$15,MA7&lt;&gt;"",MC7&gt;=MG$19,MC7&lt;&gt;""),AND(MD7&gt;=MG$15,MD7&lt;&gt;"",MF7&gt;=MG$19,MF7&lt;&gt;""),AND(NB7&gt;=NO$15,NB7&lt;&gt;"",ND7&gt;=NO$19,ND7&lt;&gt;""),AND(NE7&gt;=NO$15,NE7&lt;&gt;"",NG7&gt;=NO$19,NG7&lt;&gt;""),AND(NI7&gt;=NO$15,NI7&lt;&gt;"",NK7&gt;=NO$19,NK7&lt;&gt;""),AND(NL7&gt;=NO$15,NL7&lt;&gt;"",NN7&gt;=NO$19,NN7&lt;&gt;""),AND(OJ7&gt;=OW$15,OJ7&lt;&gt;"",OL7&gt;=OW$19,OL7&lt;&gt;""),AND(OM7&gt;=OW$15,OM7&lt;&gt;"",OO7&gt;=OW$19,OO7&lt;&gt;""),AND(OQ7&gt;=OW$15,OQ7&lt;&gt;"",OS7&gt;=OW$19,OS7&lt;&gt;""),AND(OT7&gt;=OW$15,OT7&lt;&gt;"",OV7&gt;=OW$19,OV7&lt;&gt;""),AND(PR7&gt;=QE$15,PR7&lt;&gt;"",PT7&gt;=QE$19,PT7&lt;&gt;""),AND(PU7&gt;=QE$15,PU7&lt;&gt;"",PW7&gt;=QE$19,PW7&lt;&gt;""),AND(PY7&gt;=QE$15,PY7&lt;&gt;"",QA7&gt;=QE$19,QA7&lt;&gt;""),AND(QB7&gt;=QE$15,QB7&lt;&gt;"",QD7&gt;=QE$19,QD7&lt;&gt;""),AND(QZ7&gt;=RM$15,QZ7&lt;&gt;"",RB7&gt;=RM$19,RB7&lt;&gt;""),AND(RC7&gt;=RM$15,RC7&lt;&gt;"",RE7&gt;=RM$19,RE7&lt;&gt;""),AND(RG7&gt;=RM$15,RG7&lt;&gt;"",RI7&gt;=RM$19,RI7&lt;&gt;""),AND(RJ7&gt;=RM$15,RJ7&lt;&gt;"",RL7&gt;=RM$19,RL7&lt;&gt;""),AND(SH7&gt;=SU$15,SH7&lt;&gt;"",SJ7&gt;=SU$19,SJ7&lt;&gt;""),AND(SK7&gt;=SU$15,SK7&lt;&gt;"",SM7&gt;=SU$19,SM7&lt;&gt;""),AND(SO7&gt;=SU$15,SO7&lt;&gt;"",SQ7&gt;=SU$19,SQ7&lt;&gt;""),AND(SR7&gt;=SU$15,SR7&lt;&gt;"",ST7&gt;=SU$19,ST7&lt;&gt;"")),"Excellence",IF(K7="P","Worlds Team",IF(H7="P","National Team","")))))</f>
        <v>National Team</v>
      </c>
      <c r="K7" s="3" t="str">
        <f>IF(OR(AND(AO7&gt;=AY$14,AO7&lt;&gt;"",AQ7&gt;=AY$18,AQ7&lt;&gt;"",AN7=""),AND(AR7&gt;=AY$14,AR7&lt;&gt;"",AT7&gt;=AY$18,AT7&lt;&gt;"",AN7=""),AND(AV7&gt;=AY$14,AV7&lt;&gt;"",AX7&gt;=AY$18,AX7&lt;&gt;"",AN7=""),AND(BP7&gt;=BZ$14,BP7&lt;&gt;"",BR7&gt;=BZ$18,BR7&lt;&gt;"",BO7=""),AND(BS7&gt;=BZ$14,BS7&lt;&gt;"",BU7&gt;=BZ$18,BU7&lt;&gt;"",BO7=""),AND(BW7&gt;=BZ$14,BW7&lt;&gt;"",BY7&gt;=BZ$18,BY7&lt;&gt;"",BO7=""),AND(CQ7&gt;=DA$14,CQ7&lt;&gt;"",CS7&gt;=DA$18,CS7&lt;&gt;"",CP7=""),AND(CT7&gt;=DA$14,CT7&lt;&gt;"",CV7&gt;=DA$18,CV7&lt;&gt;"",CP7=""),AND(CX7&gt;=DA$14,CX7&lt;&gt;"",CZ7&gt;=DA$18,CZ7&lt;&gt;"",CP7=""),AND(DX7&gt;=EK$14,DX7&lt;&gt;"",DZ7&gt;=EK$18,DZ7&lt;&gt;""),AND(EA7&gt;=EK$14,EA7&lt;&gt;"",EC7&gt;=EK$18,EC7&lt;&gt;""),AND(EE7&gt;=EK$14,EE7&lt;&gt;"",EG7&gt;=EK$18,EG7&lt;&gt;""),AND(EH7&gt;=EK$14,EH7&lt;&gt;"",EJ7&gt;=EK$18,EJ7&lt;&gt;""),AND(FF7&gt;=FS$14,FF7&lt;&gt;"",FH7&gt;=FS$18,FH7&lt;&gt;""),AND(FI7&gt;=FS$14,FI7&lt;&gt;"",FK7&gt;=FS$18,FK7&lt;&gt;""),AND(FM7&gt;=FS$14,FM7&lt;&gt;"",FO7&gt;=FS$18,FO7&lt;&gt;""),AND(FP7&gt;=FS$14,FP7&lt;&gt;"",FR7&gt;=FS$18,FR7&lt;&gt;""),AND(GN7&gt;=HA$14,GN7&lt;&gt;"",GP7&gt;=HA$18,GP7&lt;&gt;""),AND(GQ7&gt;=HA$14,GQ7&lt;&gt;"",GS7&gt;=HA$18,GS7&lt;&gt;""),AND(GU7&gt;=HA$14,GU7&lt;&gt;"",GW7&gt;=HA$18,GW7&lt;&gt;""),AND(GX7&gt;=HA$14,GX7&lt;&gt;"",GZ7&gt;=HA$18,GZ7&lt;&gt;""),AND(HV7&gt;=II$14,HV7&lt;&gt;"",HX7&gt;=II$18,HX7&lt;&gt;""),AND(HY7&gt;=II$14,HY7&lt;&gt;"",IA7&gt;=II$18,IA7&lt;&gt;""),AND(IC7&gt;=II$14,IC7&lt;&gt;"",IE7&gt;=II$18,IE7&lt;&gt;""),AND(IF7&gt;=II$14,IF7&lt;&gt;"",IH7&gt;=II$18,IH7&lt;&gt;""),AND(JD7&gt;=JQ$14,JD7&lt;&gt;"",JF7&gt;=JQ$18,JF7&lt;&gt;""),AND(JG7&gt;=JQ$14,JG7&lt;&gt;"",JI7&gt;=JQ$18,JI7&lt;&gt;""),AND(JK7&gt;=JQ$14,JK7&lt;&gt;"",JM7&gt;=JQ$18,JM7&lt;&gt;""),AND(JN7&gt;=JQ$14,JN7&lt;&gt;"",JP7&gt;=JQ$18,JP7&lt;&gt;""),AND(KL7&gt;=KY$14,KL7&lt;&gt;"",KN7&gt;=KY$18,KN7&lt;&gt;""),AND(KO7&gt;=KY$14,KO7&lt;&gt;"",KQ7&gt;=KY$18,KQ7&lt;&gt;""),AND(KS7&gt;=KY$14,KS7&lt;&gt;"",KU7&gt;=KY$18,KU7&lt;&gt;""),AND(KV7&gt;=KY$14,KV7&lt;&gt;"",KX7&gt;=KY$18,KX7&lt;&gt;""),AND(LT7&gt;=MG$14,LT7&lt;&gt;"",LV7&gt;=MG$18,LV7&lt;&gt;""),AND(LW7&gt;=MG$14,LW7&lt;&gt;"",LY7&gt;=MG$18,LY7&lt;&gt;""),AND(MA7&gt;=MG$14,MA7&lt;&gt;"",MC7&gt;=MG$18,MC7&lt;&gt;""),AND(MD7&gt;=MG$14,MD7&lt;&gt;"",MF7&gt;=MG$18,MF7&lt;&gt;""),AND(NB7&gt;=NO$14,NB7&lt;&gt;"",ND7&gt;=NO$18,ND7&lt;&gt;""),AND(NE7&gt;=NO$14,NE7&lt;&gt;"",NG7&gt;=NO$18,NG7&lt;&gt;""),AND(NI7&gt;=NO$14,NI7&lt;&gt;"",NK7&gt;=NO$18,NK7&lt;&gt;""),AND(NL7&gt;=NO$14,NL7&lt;&gt;"",NN7&gt;=NO$18,NN7&lt;&gt;""),AND(OJ7&gt;=OW$14,OJ7&lt;&gt;"",OL7&gt;=OW$18,OL7&lt;&gt;""),AND(OM7&gt;=OW$14,OM7&lt;&gt;"",OO7&gt;=OW$18,OO7&lt;&gt;""),AND(OQ7&gt;=OW$14,OQ7&lt;&gt;"",OS7&gt;=OW$18,OS7&lt;&gt;""),AND(OT7&gt;=OW$14,OT7&lt;&gt;"",OV7&gt;=OW$18,OV7&lt;&gt;""),AND(PR7&gt;=QE$14,PR7&lt;&gt;"",PT7&gt;=QE$18,PT7&lt;&gt;""),AND(PU7&gt;=QE$14,PU7&lt;&gt;"",PW7&gt;=QE$18,PW7&lt;&gt;""),AND(PY7&gt;=QE$14,PY7&lt;&gt;"",QA7&gt;=QE$18,QA7&lt;&gt;""),AND(QB7&gt;=QE$14,QB7&lt;&gt;"",QD7&gt;=QE$18,QD7&lt;&gt;""),AND(QZ7&gt;=RM$14,QZ7&lt;&gt;"",RB7&gt;=RM$18,RB7&lt;&gt;""),AND(RC7&gt;=RM$14,RC7&lt;&gt;"",RE7&gt;=RM$18,RE7&lt;&gt;""),AND(RG7&gt;=RM$14,RG7&lt;&gt;"",RI7&gt;=RM$18,RI7&lt;&gt;""),AND(RJ7&gt;=RM$14,RJ7&lt;&gt;"",RL7&gt;=RM$18,RL7&lt;&gt;""),AND(SH7&gt;=SU$14,SH7&lt;&gt;"",SJ7&gt;=SU$18,SJ7&lt;&gt;""),AND(SK7&gt;=SU$14,SK7&lt;&gt;"",SM7&gt;=SU$18,SM7&lt;&gt;""),AND(SO7&gt;=SU$14,SO7&lt;&gt;"",SQ7&gt;=SU$18,SQ7&lt;&gt;""),AND(SR7&gt;=SU$14,SR7&lt;&gt;"",ST7&gt;=SU$18,ST7&lt;&gt;"")),"P","")</f>
        <v/>
      </c>
      <c r="L7" s="8">
        <f>IF(COUNT(AQ7,AT7,BR7,BU7,CS7,CV7)&gt;0,LARGE((AQ7,AT7,BR7,BU7,CS7,CV7),1),0)</f>
        <v>50.1</v>
      </c>
      <c r="M7" s="8" t="str">
        <f>IF(L7="","",IF(OR(L7=CS7,L7=CV7),$CA$1,IF(OR(L7=BR7,L7=BU7),$AZ$1,IF(OR(L7=AQ7,L7=AT7),$Y$1,""))))</f>
        <v>2025 Nationals</v>
      </c>
      <c r="N7" s="8">
        <f>IF(COUNT(AQ7,AT7,BR7,BU7,CS7,CV7)&gt;1,LARGE((AQ7,AT7,BR7,BU7,CS7,CV7),2),0)</f>
        <v>47.01</v>
      </c>
      <c r="O7" s="8" t="str">
        <f>IF(N7="","",IF(OR(N7=CS7,N7=CV7),$CA$1,IF(OR(N7=BR7,N7=BU7),$AZ$1,IF(OR(N7=AQ7,N7=AT7),$Y$1,""))))</f>
        <v>2025 Elite Canada</v>
      </c>
      <c r="P7" s="8">
        <f>IF(COUNT(AQ7,AT7,BR7,BU7,CS7,CV7)&gt;2,MAX(AX7,BY7,CZ7,LARGE((AQ7,AT7,BR7,BU7,CS7,CV7),3)),IF(MAX(AX7,BY7,CZ7)&gt;0,MAX(AX7,BY7,CZ7),0))</f>
        <v>44.13</v>
      </c>
      <c r="Q7" s="8" t="str">
        <f>IF(P7="","",IF(P7=CZ7,$CA$1,IF(P7=BY7,$AZ$1,IF(P7=AX7,$Y$1,IF(OR(P7=CS7,P7=CV7,P7=CZ7),$CA$1,IF(OR(P7=BR7,P7=BU7,P7=BY7),$AZ$1,IF(OR(P7=AQ7,P7=AT7,P7=AX7),$Y$1,"")))))))</f>
        <v>2025 3rd Domestic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12.7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2025 Nationals</v>
      </c>
      <c r="T7" s="8">
        <f>IF(MAX(IF(AO7&gt;=$AY$13,AP7,0),IF(AR7&gt;=$AY$13,AS7,0),IF(AV7&gt;=$AY$13,AW7,0),IF(BP7&gt;=$BZ$13,BQ7,0),IF(BS7&gt;=$BZ$13,BT7,0),IF(BW7&gt;=$BZ$13,BX7,0),IF(CQ7&gt;=$DA$13,CR7,0),IF(CT7&gt;=$DA$13,CU7,0),IF(CX7&gt;=$DA$13,CY7,0),IF(DX7&gt;=$EK$13,DY7,0),IF(EA7&gt;=$EK$13,EB7,0),IF(EE7&gt;=$EK$13,EF7,0),IF(EH7&gt;=$EK$13,EI7,0),IF(FF7&gt;=$FS$13,FG7,0),IF(FI7&gt;=$FS$13,FJ7,0),IF(FM7&gt;=$FS$13,FN7,0),IF(FP7&gt;=$FS$13,FQ7,0),IF(GN7&gt;=$HA$13,GO7,0),IF(GQ7&gt;=$HA$13,GR7,0),IF(GU7&gt;=$HA$13,GV7,0),IF(GX7&gt;=$HA$13,GY7,0),IF(HV7&gt;=$II$13,HW7,0),IF(HY7&gt;=$II$13,HZ7,0),IF(IC7&gt;=$II$13,ID7,0),IF(IF7&gt;=$II$13,IG7,0),IF(JD7&gt;=$JQ$13,JE7,0),IF(JG7&gt;=$JQ$13,JH7,0),IF(JK7&gt;=$JQ$13,JL7,0),IF(JN7&gt;=$JQ$13,JO7,0),IF(KL7&gt;=$KY$13,KM7,0),IF(KO7&gt;=$KY$13,KP7,0),IF(KS7&gt;=$KY$13,KT7,0),IF(KV7&gt;=$KY$13,KW7,0),IF(LT7&gt;=$MG$13,LU7,0),IF(LW7&gt;=$MG$13,LX7,0),IF(MA7&gt;=$MG$13,MB7,0),IF(MD7&gt;=$MG$13,ME7,0),IF(NB7&gt;=$NO$13,NC7,0),IF(NE7&gt;=$NO$13,NF7,0),IF(NI7&gt;=$NO$13,NJ7,0),IF(NL7&gt;=$NO$13,NM7,0),IF(OJ7&gt;=$OW$13,OK7,0),IF(OM7&gt;=$OW$13,ON7,0),IF(OQ7&gt;=$OW$13,OR7,0),IF(OT7&gt;=$OW$13,OU7,0),IF(PR7&gt;=$QE$13,PS7,0),IF(PU7&gt;=$QE$13,PV7,0),IF(PY7&gt;=$QE$13,PZ7,0),IF(QB7&gt;=$QE$13,QC7,0),IF(QZ7&gt;=$RM$13,RA7,0),IF(RC7&gt;=$RM$13,RD7,0),IF(RG7&gt;=$RM$13,RH7,0),IF(RJ7&gt;=$RM$13,RK7,0),IF(SH7&gt;=$SU$13,SI7,0),IF(SK7&gt;=$SU$13,SL7,0),IF(SO7&gt;=$SU$13,SP7,0),IF(SR7&gt;=$SU$13,SS7,0))&gt;0,MAX(IF(AO7&gt;=$AY$13,AP7,0),IF(AR7&gt;=$AY$13,AS7,0),IF(AV7&gt;=$AY$13,AW7,0),IF(BP7&gt;=$BZ$13,BQ7,0),IF(BS7&gt;=$BZ$13,BT7,0),IF(BW7&gt;=$BZ$13,BX7,0),IF(CQ7&gt;=$DA$13,CR7,0),IF(CT7&gt;=$DA$13,CU7,0),IF(CX7&gt;=$DA$13,CY7,0),IF(DX7&gt;=$EK$13,DY7,0),IF(EA7&gt;=$EK$13,EB7,0),IF(EE7&gt;=$EK$13,EF7,0),IF(EH7&gt;=$EK$13,EI7,0),IF(FF7&gt;=$FS$13,FG7,0),IF(FI7&gt;=$FS$13,FJ7,0),IF(FM7&gt;=$FS$13,FN7,0),IF(FP7&gt;=$FS$13,FQ7,0),IF(GN7&gt;=$HA$13,GO7,0),IF(GQ7&gt;=$HA$13,GR7,0),IF(GU7&gt;=$HA$13,GV7,0),IF(GX7&gt;=$HA$13,GY7,0),IF(HV7&gt;=$II$13,HW7,0),IF(HY7&gt;=$II$13,HZ7,0),IF(IC7&gt;=$II$13,ID7,0),IF(IF7&gt;=$II$13,IG7,0),IF(JD7&gt;=$JQ$13,JE7,0),IF(JG7&gt;=$JQ$13,JH7,0),IF(JK7&gt;=$JQ$13,JL7,0),IF(JN7&gt;=$JQ$13,JO7,0),IF(KL7&gt;=$KY$13,KM7,0),IF(KO7&gt;=$KY$13,KP7,0),IF(KS7&gt;=$KY$13,KT7,0),IF(KV7&gt;=$KY$13,KW7,0),IF(LT7&gt;=$MG$13,LU7,0),IF(LW7&gt;=$MG$13,LX7,0),IF(MA7&gt;=$MG$13,MB7,0),IF(MD7&gt;=$MG$13,ME7,0),IF(NB7&gt;=$NO$13,NC7,0),IF(NE7&gt;=$NO$13,NF7,0),IF(NI7&gt;=$NO$13,NJ7,0),IF(NL7&gt;=$NO$13,NM7,0),IF(OJ7&gt;=$OW$13,OK7,0),IF(OM7&gt;=$OW$13,ON7,0),IF(OQ7&gt;=$OW$13,OR7,0),IF(OT7&gt;=$OW$13,OU7,0),IF(PR7&gt;=$QE$13,PS7,0),IF(PU7&gt;=$QE$13,PV7,0),IF(PY7&gt;=$QE$13,PZ7,0),IF(QB7&gt;=$QE$13,QC7,0),IF(QZ7&gt;=$RM$13,RA7,0),IF(RC7&gt;=$RM$13,RD7,0),IF(RG7&gt;=$RM$13,RH7,0),IF(RJ7&gt;=$RM$13,RK7,0),IF(SH7&gt;=$SU$13,SI7,0),IF(SK7&gt;=$SU$13,SL7,0),IF(SO7&gt;=$SU$13,SP7,0),IF(SR7&gt;=$SU$13,SS7,0)),0)</f>
        <v>13.9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2025 Nationals</v>
      </c>
      <c r="V7" s="8" t="str">
        <f>IF(MAX(DB7,DC7)&gt;0,MAX(DB7,DC7),"")</f>
        <v/>
      </c>
      <c r="W7" s="11" t="str">
        <f>IF(V7="","",IF(V7=DB7,"("&amp;DB$2&amp;")",IF(V7=DC7,"("&amp;DC$2&amp;")")))</f>
        <v/>
      </c>
      <c r="X7" s="8" t="str">
        <f>IF(V7="","",IF(V7=DB7,IF(V7+IF(P7="",0,P7)=SM7,$RN$1,IF(V7+IF(P7="",0,P7)=RE7,$QF$1,IF(V7+IF(P7="",0,P7)=PW7,$OX$1,IF(V7+IF(P7="",0,P7)=OO7,$NP$1,IF(V7+IF(P7="",0,P7)=NG7,$MH$1,IF(V7+IF(P7="",0,P7)=LY7,$KZ$1,IF(V7+IF(P7="",0,P7)=KQ7,$JR$1,IF(V7+IF(P7="",0,P7)=JI7,$IJ$1,IF(V7+IF(P7="",0,P7)=IA7,$HB$1,IF(V7+IF(P7="",0,P7)=GS7,$FT$1,IF(V7+IF(P7="",0,P7)=FK7,$EL$1,IF(V7+IF(P7="",0,P7)=EC7,$DD$1,IF(V7+IF(P7="",0,P7)=SJ7,$RN$1,IF(V7+IF(P7="",0,P7)=RB7,$QF$1,IF(V7+IF(P7="",0,P7)=PT7,$OX$1,IF(V7+IF(P7="",0,P7)=OL7,$NP$1,IF(V7+IF(P7="",0,P7)=ND7,$MH$1,IF(V7+IF(P7="",0,P7)=LV7,$KZ$1,IF(V7+IF(P7="",0,P7)=KN7,$JR$1,IF(V7+IF(P7="",0,P7)=JF7,$IJ$1,IF(V7+IF(P7="",0,P7)=HX7,$HB$1,IF(V7+IF(P7="",0,P7)=GP7,$FT$1,IF(V7+IF(P7="",0,P7)=FH7,$EL$1,IF(V7+IF(P7="",0,P7)=DZ7,$DD$1,IF(V7+IF(N7="",0,N7)=SM7,$RN$1,IF(V7+IF(N7="",0,N7)=RE7,$QF$1,IF(V7+IF(N7="",0,N7)=PW7,$OX$1,IF(V7+IF(N7="",0,N7)=OO7,$NP$1,IF(V7+IF(N7="",0,N7)=NG7,$MH$1,IF(V7+IF(N7="",0,N7)=LY7,$KZ$1,IF(V7+IF(N7="",0,N7)=KQ7,$JR$1,IF(V7+IF(N7="",0,N7)=JI7,$IJ$1,IF(V7+IF(N7="",0,N7)=IA7,$HB$1,IF(V7+IF(N7="",0,N7)=GS7,$FT$1,IF(V7+IF(N7="",0,N7)=FK7,$EL$1,IF(V7+IF(N7="",0,N7)=EC7,$DD$1,IF(V7+IF(N7="",0,N7)=SJ7,$RN$1,IF(V7+IF(N7="",0,N7)=RB7,$QF$1,IF(V7+IF(N7="",0,N7)=PT7,$OX$1,IF(V7+IF(N7="",0,N7)=OL7,$NP$1,IF(V7+IF(N7="",0,N7)=ND7,$MH$1,IF(V7+IF(N7="",0,N7)=LV7,$KZ$1,IF(V7+IF(N7="",0,N7)=KN7,$JR$1,IF(V7+IF(N7="",0,N7)=JF7,$IJ$1,IF(V7+IF(N7="",0,N7)=HX7,$HB$1,IF(V7+IF(N7="",0,N7)=GP7,$FT$1,IF(V7+IF(N7="",0,N7)=FH7,$EL$1,IF(V7+IF(N7="",0,N7)=DZ7,$DD$1))))))))))))))))))))))))))))))))))))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/>
      </c>
      <c r="Y7" s="22">
        <v>13.7</v>
      </c>
      <c r="Z7" s="22">
        <v>9.3000000000000007</v>
      </c>
      <c r="AA7" s="22">
        <v>10.3</v>
      </c>
      <c r="AB7" s="22">
        <v>14.21</v>
      </c>
      <c r="AC7" s="22">
        <v>0.5</v>
      </c>
      <c r="AD7" s="22">
        <v>7.4</v>
      </c>
      <c r="AE7" s="22">
        <v>4.8</v>
      </c>
      <c r="AF7" s="22">
        <v>5.8</v>
      </c>
      <c r="AG7" s="22">
        <v>7.22</v>
      </c>
      <c r="AH7" s="22">
        <v>0</v>
      </c>
      <c r="AI7" s="22">
        <v>6</v>
      </c>
      <c r="AJ7" s="22">
        <v>3.7</v>
      </c>
      <c r="AK7" s="22">
        <v>4.7</v>
      </c>
      <c r="AL7" s="22">
        <v>5.71</v>
      </c>
      <c r="AM7" s="22">
        <v>0</v>
      </c>
      <c r="AN7" s="27"/>
      <c r="AO7" s="38">
        <f>IF(AA7&gt;0,AA7,"")</f>
        <v>10.3</v>
      </c>
      <c r="AP7" s="38">
        <f>IF(AB7&gt;0,AB7,"")</f>
        <v>14.21</v>
      </c>
      <c r="AQ7" s="40">
        <f>IF(SUM(Y7:AB7)-AC7&gt;0,SUM(Y7:AB7)-AC7,"")</f>
        <v>47.01</v>
      </c>
      <c r="AR7" s="40">
        <f>IF(AF7&gt;0,AF7,"")</f>
        <v>5.8</v>
      </c>
      <c r="AS7" s="40">
        <f>IF(AG7&gt;0,AG7,"")</f>
        <v>7.22</v>
      </c>
      <c r="AT7" s="40">
        <f>IF(SUM(AD7:AG7)-AH7&gt;0,SUM(AD7:AG7)-AH7,"")</f>
        <v>25.22</v>
      </c>
      <c r="AU7" s="40">
        <f>IF(AQ7="","",MAX(AQ7,AT7))</f>
        <v>47.01</v>
      </c>
      <c r="AV7" s="40">
        <f>IF(AK7&gt;0,AK7,"")</f>
        <v>4.7</v>
      </c>
      <c r="AW7" s="40">
        <f>IF(AL7&gt;0,AL7,"")</f>
        <v>5.71</v>
      </c>
      <c r="AX7" s="40">
        <f>IF(SUM(AI7:AL7)-AM7&gt;0,SUM(AI7:AL7)-AM7,"")</f>
        <v>20.11</v>
      </c>
      <c r="AY7" s="40">
        <f>IF(SUM(AU7,AX7)&gt;0,SUM(AU7,AX7),"")</f>
        <v>67.12</v>
      </c>
      <c r="AZ7" s="26">
        <v>7.4</v>
      </c>
      <c r="BA7" s="26">
        <v>4.5999999999999996</v>
      </c>
      <c r="BB7" s="26">
        <v>6</v>
      </c>
      <c r="BC7" s="26">
        <v>7.15</v>
      </c>
      <c r="BD7" s="26">
        <v>0</v>
      </c>
      <c r="BE7" s="26">
        <v>14.6</v>
      </c>
      <c r="BF7" s="26">
        <v>8.9</v>
      </c>
      <c r="BG7" s="26">
        <v>12.7</v>
      </c>
      <c r="BH7" s="26">
        <v>13.9</v>
      </c>
      <c r="BI7" s="26">
        <v>0</v>
      </c>
      <c r="BJ7" s="26">
        <v>4.5999999999999996</v>
      </c>
      <c r="BK7" s="26">
        <v>2.9</v>
      </c>
      <c r="BL7" s="26">
        <v>3.6</v>
      </c>
      <c r="BM7" s="26">
        <v>4.32</v>
      </c>
      <c r="BN7" s="26">
        <v>0</v>
      </c>
      <c r="BO7" s="28"/>
      <c r="BP7" s="39">
        <f>IF(BB7&gt;0,BB7,"")</f>
        <v>6</v>
      </c>
      <c r="BQ7" s="39">
        <f>IF(BC7&gt;0,BC7,"")</f>
        <v>7.15</v>
      </c>
      <c r="BR7" s="11">
        <f>IF(SUM(AZ7:BC7)-BD7&gt;0,SUM(AZ7:BC7)-BD7,"")</f>
        <v>25.15</v>
      </c>
      <c r="BS7" s="11">
        <f>IF(BG7&gt;0,BG7,"")</f>
        <v>12.7</v>
      </c>
      <c r="BT7" s="11">
        <f>IF(BH7&gt;0,BH7,"")</f>
        <v>13.9</v>
      </c>
      <c r="BU7" s="11">
        <f>IF(SUM(BE7:BH7)-BI7&gt;0,SUM(BE7:BH7)-BI7,"")</f>
        <v>50.1</v>
      </c>
      <c r="BV7" s="11">
        <f>IF(BR7="","",MAX(BR7,BU7))</f>
        <v>50.1</v>
      </c>
      <c r="BW7" s="11">
        <f>IF(BL7&gt;0,BL7,"")</f>
        <v>3.6</v>
      </c>
      <c r="BX7" s="11">
        <f>IF(BM7&gt;0,BM7,"")</f>
        <v>4.32</v>
      </c>
      <c r="BY7" s="11">
        <f>IF(SUM(BJ7:BM7)-BN7&gt;0,SUM(BJ7:BM7)-BN7,"")</f>
        <v>15.42</v>
      </c>
      <c r="BZ7" s="11">
        <f>IF(SUM(BV7,BY7)&gt;0,SUM(BV7,BY7),"")</f>
        <v>65.52</v>
      </c>
      <c r="CA7" s="22">
        <v>1.6</v>
      </c>
      <c r="CB7" s="22">
        <v>0.8</v>
      </c>
      <c r="CC7" s="22">
        <v>1.5</v>
      </c>
      <c r="CD7" s="22">
        <v>1.45</v>
      </c>
      <c r="CE7" s="22">
        <v>0</v>
      </c>
      <c r="CF7" s="22">
        <v>14.2</v>
      </c>
      <c r="CG7" s="22">
        <v>9.1999999999999993</v>
      </c>
      <c r="CH7" s="22">
        <v>8.8000000000000007</v>
      </c>
      <c r="CI7" s="22">
        <v>13.93</v>
      </c>
      <c r="CJ7" s="22">
        <v>2</v>
      </c>
      <c r="CK7" s="22">
        <v>9.5</v>
      </c>
      <c r="CL7" s="22">
        <v>6.3</v>
      </c>
      <c r="CM7" s="22">
        <v>8.1999999999999993</v>
      </c>
      <c r="CN7" s="22">
        <v>9.86</v>
      </c>
      <c r="CO7" s="22">
        <v>0</v>
      </c>
      <c r="CP7" s="27"/>
      <c r="CQ7" s="38">
        <f>IF(CC7&gt;0,CC7,"")</f>
        <v>1.5</v>
      </c>
      <c r="CR7" s="38">
        <f>IF(CD7&gt;0,CD7,"")</f>
        <v>1.45</v>
      </c>
      <c r="CS7" s="40">
        <f>IF(SUM(CA7:CD7)-CE7&gt;0,SUM(CA7:CD7)-CE7,"")</f>
        <v>5.3500000000000005</v>
      </c>
      <c r="CT7" s="40">
        <f>IF(CH7&gt;0,CH7,"")</f>
        <v>8.8000000000000007</v>
      </c>
      <c r="CU7" s="40">
        <f>IF(CI7&gt;0,CI7,"")</f>
        <v>13.93</v>
      </c>
      <c r="CV7" s="40">
        <f>IF(SUM(CF7:CI7)-CJ7&gt;0,SUM(CF7:CI7)-CJ7,"")</f>
        <v>44.13</v>
      </c>
      <c r="CW7" s="40">
        <f>IF(CS7="","",MAX(CS7,CV7))</f>
        <v>44.13</v>
      </c>
      <c r="CX7" s="40">
        <f>IF(CM7&gt;0,CM7,"")</f>
        <v>8.1999999999999993</v>
      </c>
      <c r="CY7" s="40">
        <f>IF(CN7&gt;0,CN7,"")</f>
        <v>9.86</v>
      </c>
      <c r="CZ7" s="40">
        <f>IF(SUM(CK7:CN7)-CO7&gt;0,SUM(CK7:CN7)-CO7,"")</f>
        <v>33.86</v>
      </c>
      <c r="DA7" s="40">
        <f>IF(SUM(CW7,CZ7)&gt;0,SUM(CW7,CZ7),"")</f>
        <v>77.990000000000009</v>
      </c>
      <c r="DB7" s="50" t="str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/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4.5</v>
      </c>
      <c r="SW7" s="22">
        <f>IF($CP7="P",CB7,(CB7+BA7)/2)</f>
        <v>2.6999999999999997</v>
      </c>
      <c r="SX7" s="22">
        <f>IF($CP7="P",CC7,(CC7+BB7)/2)</f>
        <v>3.75</v>
      </c>
      <c r="SY7" s="22">
        <f>IF($CP7="P",CD7,(CD7+BC7)/2)</f>
        <v>4.3</v>
      </c>
      <c r="SZ7" s="22">
        <f>IF($CP7="P",CE7,(CE7+BD7)/2)</f>
        <v>0</v>
      </c>
      <c r="TA7" s="22">
        <f>IF($CP7="P",CF7,(CF7+BE7)/2)</f>
        <v>14.399999999999999</v>
      </c>
      <c r="TB7" s="22">
        <f>IF($CP7="P",CG7,(CG7+BF7)/2)</f>
        <v>9.0500000000000007</v>
      </c>
      <c r="TC7" s="22">
        <f>IF($CP7="P",CH7,(CH7+BG7)/2)</f>
        <v>10.75</v>
      </c>
      <c r="TD7" s="22">
        <f>IF($CP7="P",CI7,(CI7+BH7)/2)</f>
        <v>13.914999999999999</v>
      </c>
      <c r="TE7" s="22">
        <f>IF($CP7="P",CJ7,(CJ7+BI7)/2)</f>
        <v>1</v>
      </c>
      <c r="TF7" s="22">
        <f>IF($CP7="P",CK7,(CK7+BJ7)/2)</f>
        <v>7.05</v>
      </c>
      <c r="TG7" s="22">
        <f>IF($CP7="P",CL7,(CL7+BK7)/2)</f>
        <v>4.5999999999999996</v>
      </c>
      <c r="TH7" s="22">
        <f>IF($CP7="P",CM7,(CM7+BL7)/2)</f>
        <v>5.8999999999999995</v>
      </c>
      <c r="TI7" s="22">
        <f>IF($CP7="P",CN7,(CN7+BM7)/2)</f>
        <v>7.09</v>
      </c>
      <c r="TJ7" s="22">
        <f>IF($CP7="P",CO7,(CO7+BN7)/2)</f>
        <v>0</v>
      </c>
      <c r="TK7" s="27" t="s">
        <v>46</v>
      </c>
      <c r="TL7" s="40">
        <f>IF(SX7&gt;0,SX7,"")</f>
        <v>3.75</v>
      </c>
      <c r="TM7" s="40">
        <f>IF(SY7&gt;0,SY7,"")</f>
        <v>4.3</v>
      </c>
      <c r="TN7" s="40">
        <f>IF(SUM(SV7:SY7)-SZ7&gt;0,SUM(SV7:SY7)-SZ7,"")</f>
        <v>15.25</v>
      </c>
      <c r="TO7" s="40">
        <f>IF(TC7&gt;0,TC7,"")</f>
        <v>10.75</v>
      </c>
      <c r="TP7" s="40">
        <f>IF(TD7&gt;0,TD7,"")</f>
        <v>13.914999999999999</v>
      </c>
      <c r="TQ7" s="40">
        <f>IF(SUM(TA7:TD7)-TE7&gt;0,SUM(TA7:TD7)-TE7,"")</f>
        <v>47.115000000000002</v>
      </c>
      <c r="TR7" s="40">
        <f>IF(MAX(TN7,TQ7)&gt;0,MAX(TN7,TQ7),"")</f>
        <v>47.115000000000002</v>
      </c>
      <c r="TS7" s="40">
        <f>IF(TH7&gt;0,TH7,"")</f>
        <v>5.8999999999999995</v>
      </c>
      <c r="TT7" s="40">
        <f>IF(TI7&gt;0,TI7,"")</f>
        <v>7.09</v>
      </c>
      <c r="TU7" s="40">
        <f>IF(SUM(TF7:TI7)-TJ7&gt;0,SUM(TF7:TI7)-TJ7,"")</f>
        <v>24.639999999999997</v>
      </c>
      <c r="TV7" s="40">
        <f>IF(SUM(TR7,TU7)&gt;0,SUM(TR7,TU7),"")</f>
        <v>71.754999999999995</v>
      </c>
    </row>
    <row r="8" spans="1:542" x14ac:dyDescent="0.2">
      <c r="A8" s="4" t="str" cm="1">
        <f t="array" ref="A8">IF(AND(J8&lt;&gt;"",J8&lt;&gt;"No DD"),SUMPRODUCT((J$4:J$11&lt;&gt;"")*(J$4:J$11&lt;&gt;"No DD")*(F$4:F$11&gt;F8))+1,IF(J8="No DD",SUMPRODUCT((J$4:J$11="No DD")*(F$4:F$11&gt;F8))+1+SUMPRODUCT((J$4:J$11&lt;&gt;"")*(J$4:J$11&lt;&gt;"No DD")),""))</f>
        <v/>
      </c>
      <c r="B8" s="4" t="str" cm="1">
        <f t="array" ref="B8">IF(AND(J8&lt;&gt;"",J8&lt;&gt;"No DD",G8=""),SUMPRODUCT((J$4:J$11&lt;&gt;"")*(J$4:J$11&lt;&gt;"No DD")*(G$4:G$11="")*(F$4:F$11&gt;F8))+1,IF(J8="No DD",SUMPRODUCT((J$4:J$11="No DD")*(F$4:F$11&gt;F8)*(G$4:G$11=""))+1+SUMPRODUCT((J$4:J$11&lt;&gt;"")*(G$4:G$11="")*(J$4:J$11&lt;&gt;"No DD")),""))</f>
        <v/>
      </c>
      <c r="C8" s="5" t="s">
        <v>158</v>
      </c>
      <c r="D8" s="4" t="s">
        <v>5</v>
      </c>
      <c r="E8" s="4">
        <v>2008</v>
      </c>
      <c r="F8" s="9">
        <f>SUM(L8:V8)+SUM(L8:T8)*0.0000001+SUM(L8)*0.0000000000001</f>
        <v>171.58001715800484</v>
      </c>
      <c r="G8" s="64"/>
      <c r="H8" s="3" t="str">
        <f>IF(OR(AND(AO8&gt;=AY$13,AO8&lt;&gt;"",AQ8&gt;=AY$17,AQ8&lt;&gt;"",AN8=""),AND(AR8&gt;=AY$13,AR8&lt;&gt;"",AT8&gt;=AY$17,AT8&lt;&gt;"",AN8=""),AND(AV8&gt;=AY$13,AV8&lt;&gt;"",AX8&gt;=AY$17,AX8&lt;&gt;"",AN8=""),AND(BP8&gt;=BZ$13,BP8&lt;&gt;"",BR8&gt;=BZ$17,BR8&lt;&gt;"",BO8=""),AND(BS8&gt;=BZ$13,BS8&lt;&gt;"",BU8&gt;=BZ$17,BU8&lt;&gt;"",BO8=""),AND(BW8&gt;=BZ$13,BW8&lt;&gt;"",BY8&gt;=BZ$17,BY8&lt;&gt;"",BO8=""),AND(CQ8&gt;=DA$13,CQ8&lt;&gt;"",CS8&gt;=DA$17,CS8&lt;&gt;"",CP8=""),AND(CT8&gt;=DA$13,CT8&lt;&gt;"",CV8&gt;=DA$17,CV8&lt;&gt;"",CP8=""),AND(CX8&gt;=DA$13,CX8&lt;&gt;"",CZ8&gt;=DA$17,CZ8&lt;&gt;"",CP8=""),AND(DX8&gt;=EK$13,DX8&lt;&gt;"",DZ8&gt;=EK$17,DZ8&lt;&gt;""),AND(EA8&gt;=EK$13,EA8&lt;&gt;"",EC8&gt;=EK$17,EC8&lt;&gt;""),AND(EE8&gt;=EK$13,EE8&lt;&gt;"",EG8&gt;=EK$17,EG8&lt;&gt;""),AND(EH8&gt;=EK$13,EH8&lt;&gt;"",EJ8&gt;=EK$17,EJ8&lt;&gt;""),AND(FF8&gt;=FS$13,FF8&lt;&gt;"",FH8&gt;=FS$17,FH8&lt;&gt;""),AND(FI8&gt;=FS$13,FI8&lt;&gt;"",FK8&gt;=FS$17,FK8&lt;&gt;""),AND(FM8&gt;=FS$13,FM8&lt;&gt;"",FO8&gt;=FS$17,FO8&lt;&gt;""),AND(FP8&gt;=FS$13,FP8&lt;&gt;"",FR8&gt;=FS$17,FR8&lt;&gt;""),AND(GN8&gt;=HA$13,GN8&lt;&gt;"",GP8&gt;=HA$17,GP8&lt;&gt;""),AND(GQ8&gt;=HA$13,GQ8&lt;&gt;"",GS8&gt;=HA$17,GS8&lt;&gt;""),AND(GU8&gt;=HA$13,GU8&lt;&gt;"",GW8&gt;=HA$17,GW8&lt;&gt;""),AND(GX8&gt;=HA$13,GX8&lt;&gt;"",GZ8&gt;=HA$17,GZ8&lt;&gt;""),AND(HV8&gt;=II$13,HV8&lt;&gt;"",HX8&gt;=II$17,HX8&lt;&gt;""),AND(HY8&gt;=II$13,HY8&lt;&gt;"",IA8&gt;=II$17,IA8&lt;&gt;""),AND(IC8&gt;=II$13,IC8&lt;&gt;"",IE8&gt;=II$17,IE8&lt;&gt;""),AND(IF8&gt;=II$13,IF8&lt;&gt;"",IH8&gt;=II$17,IH8&lt;&gt;""),AND(JD8&gt;=JQ$13,JD8&lt;&gt;"",JF8&gt;=JQ$17,JF8&lt;&gt;""),AND(JG8&gt;=JQ$13,JG8&lt;&gt;"",JI8&gt;=JQ$17,JI8&lt;&gt;""),AND(JK8&gt;=JQ$13,JK8&lt;&gt;"",JM8&gt;=JQ$17,JM8&lt;&gt;""),AND(JN8&gt;=JQ$13,JN8&lt;&gt;"",JP8&gt;=JQ$17,JP8&lt;&gt;""),AND(KL8&gt;=KY$13,KL8&lt;&gt;"",KN8&gt;=KY$17,KN8&lt;&gt;""),AND(KO8&gt;=KY$13,KO8&lt;&gt;"",KQ8&gt;=KY$17,KQ8&lt;&gt;""),AND(KS8&gt;=KY$13,KS8&lt;&gt;"",KU8&gt;=KY$17,KU8&lt;&gt;""),AND(KV8&gt;=KY$13,KV8&lt;&gt;"",KX8&gt;=KY$17,KX8&lt;&gt;""),AND(LT8&gt;=MG$13,LT8&lt;&gt;"",LV8&gt;=MG$17,LV8&lt;&gt;""),AND(LW8&gt;=MG$13,LW8&lt;&gt;"",LY8&gt;=MG$17,LY8&lt;&gt;""),AND(MA8&gt;=MG$13,MA8&lt;&gt;"",MC8&gt;=MG$17,MC8&lt;&gt;""),AND(MD8&gt;=MG$13,MD8&lt;&gt;"",MF8&gt;=MG$17,MF8&lt;&gt;""),AND(NB8&gt;=NO$13,NB8&lt;&gt;"",ND8&gt;=NO$17,ND8&lt;&gt;""),AND(NE8&gt;=NO$13,NE8&lt;&gt;"",NG8&gt;=NO$17,NG8&lt;&gt;""),AND(NI8&gt;=NO$13,NI8&lt;&gt;"",NK8&gt;=NO$17,NK8&lt;&gt;""),AND(NL8&gt;=NO$13,NL8&lt;&gt;"",NN8&gt;=NO$17,NN8&lt;&gt;""),AND(OJ8&gt;=OW$13,OJ8&lt;&gt;"",OL8&gt;=OW$17,OL8&lt;&gt;""),AND(OM8&gt;=OW$13,OM8&lt;&gt;"",OO8&gt;=OW$17,OO8&lt;&gt;""),AND(OQ8&gt;=OW$13,OQ8&lt;&gt;"",OS8&gt;=OW$17,OS8&lt;&gt;""),AND(OT8&gt;=OW$13,OT8&lt;&gt;"",OV8&gt;=OW$17,OV8&lt;&gt;""),AND(PR8&gt;=QE$13,PR8&lt;&gt;"",PT8&gt;=QE$17,PT8&lt;&gt;""),AND(PU8&gt;=QE$13,PU8&lt;&gt;"",PW8&gt;=QE$17,PW8&lt;&gt;""),AND(PY8&gt;=QE$13,PY8&lt;&gt;"",QA8&gt;=QE$17,QA8&lt;&gt;""),AND(QB8&gt;=QE$13,QB8&lt;&gt;"",QD8&gt;=QE$17,QD8&lt;&gt;""),AND(QZ8&gt;=RM$13,QZ8&lt;&gt;"",RB8&gt;=RM$17,RB8&lt;&gt;""),AND(RC8&gt;=RM$13,RC8&lt;&gt;"",RE8&gt;=RM$17,RE8&lt;&gt;""),AND(RG8&gt;=RM$13,RG8&lt;&gt;"",RI8&gt;=RM$17,RI8&lt;&gt;""),AND(RJ8&gt;=RM$13,RJ8&lt;&gt;"",RL8&gt;=RM$17,RL8&lt;&gt;""),AND(SH8&gt;=SU$13,SH8&lt;&gt;"",SJ8&gt;=SU$17,SJ8&lt;&gt;""),AND(SK8&gt;=SU$13,SK8&lt;&gt;"",SM8&gt;=SU$17,SM8&lt;&gt;""),AND(SO8&gt;=SU$13,SO8&lt;&gt;"",SQ8&gt;=SU$17,SQ8&lt;&gt;""),AND(SR8&gt;=SU$13,SR8&lt;&gt;"",ST8&gt;=SU$17,ST8&lt;&gt;"")),"P","")</f>
        <v/>
      </c>
      <c r="I8" s="3" t="str">
        <f>IF(OR(AND(AQ8&gt;=AY$17,AQ8&lt;&gt;"",AN8=""),AND(AT8&gt;=AY$17,AT8&lt;&gt;"",AN8=""),AND(AX8&gt;=AY$17,AX8&lt;&gt;"",AN8=""),AND(BR8&gt;=BZ$17,BR8&lt;&gt;"",BO8=""),AND(BU8&gt;=BZ$17,BU8&lt;&gt;"",BO8=""),AND(BY8&gt;=BZ$17,BY8&lt;&gt;"",BO8=""),AND(CS8&gt;=DA$17,CS8&lt;&gt;"",CP8=""),AND(CV8&gt;=DA$17,CV8&lt;&gt;"",CP8=""),AND(CZ8&gt;=DA$17,CZ8&lt;&gt;"",CP8=""),AND(DZ8&gt;=EK$17,DZ8&lt;&gt;""),AND(EC8&gt;=EK$17,EC8&lt;&gt;""),AND(EG8&gt;=EK$17,EG8&lt;&gt;""),AND(EJ8&gt;=EK$17,EJ8&lt;&gt;""),AND(FH8&gt;=FS$17,FH8&lt;&gt;""),AND(FK8&gt;=FS$17,FK8&lt;&gt;""),AND(FO8&gt;=FS$17,FO8&lt;&gt;""),AND(FR8&gt;=FS$17,FR8&lt;&gt;""),AND(GP8&gt;=HA$17,GP8&lt;&gt;""),AND(GS8&gt;=HA$17,GS8&lt;&gt;""),AND(GW8&gt;=HA$17,GW8&lt;&gt;""),AND(GZ8&gt;=HA$17,GZ8&lt;&gt;""),AND(HX8&gt;=II$17,HX8&lt;&gt;""),AND(IA8&gt;=II$17,IA8&lt;&gt;""),AND(IE8&gt;=II$17,IE8&lt;&gt;""),AND(IH8&gt;=II$17,IH8&lt;&gt;""),AND(JF8&gt;=JQ$17,JF8&lt;&gt;""),AND(JI8&gt;=JQ$17,JI8&lt;&gt;""),AND(JM8&gt;=JQ$17,JM8&lt;&gt;""),AND(JP8&gt;=JQ$17,JP8&lt;&gt;""),AND(KN8&gt;=KY$17,KN8&lt;&gt;""),AND(KQ8&gt;=KY$17,KQ8&lt;&gt;""),AND(KU8&gt;=KY$17,KU8&lt;&gt;""),AND(KX8&gt;=KY$17,KX8&lt;&gt;""),AND(LV8&gt;=MG$17,LV8&lt;&gt;""),AND(LY8&gt;=MG$17,LY8&lt;&gt;""),AND(MC8&gt;=MG$17,MC8&lt;&gt;""),AND(MF8&gt;=MG$17,MF8&lt;&gt;""),AND(ND8&gt;=NO$17,ND8&lt;&gt;""),AND(NG8&gt;=NO$17,NG8&lt;&gt;""),AND(NK8&gt;=NO$17,NK8&lt;&gt;""),AND(NN8&gt;=NO$17,NN8&lt;&gt;""),AND(OL8&gt;=OW$17,OL8&lt;&gt;""),AND(OO8&gt;=OW$17,OO8&lt;&gt;""),AND(OS8&gt;=OW$17,OS8&lt;&gt;""),AND(OV8&gt;=OW$17,OV8&lt;&gt;""),AND(PT8&gt;=QE$17,PT8&lt;&gt;""),AND(PW8&gt;=QE$17,PW8&lt;&gt;""),AND(QA8&gt;=QE$17,QA8&lt;&gt;""),AND(QD8&gt;=QE$17,QD8&lt;&gt;""),AND(RB8&gt;=RM$17,RB8&lt;&gt;""),AND(RE8&gt;=RM$17,RE8&lt;&gt;""),AND(RI8&gt;=RM$17,RI8&lt;&gt;""),AND(RL8&gt;=RM$17,RL8&lt;&gt;""),AND(SJ8&gt;=SU$17,SJ8&lt;&gt;""),AND(SM8&gt;=SU$17,SM8&lt;&gt;""),AND(SQ8&gt;=SU$17,SQ8&lt;&gt;""),AND(ST8&gt;=SU$17,ST8&lt;&gt;"")),"P","")</f>
        <v/>
      </c>
      <c r="J8" s="36" t="str">
        <f>IF(AND(I8="P",H8=""),"No DD",IF(OR(AND(AO8&gt;=AY$16,AO8&lt;&gt;"",AQ8&gt;=AY$20,AQ8&lt;&gt;"",AN8=""),AND(AR8&gt;=AY$16,AR8&lt;&gt;"",AT8&gt;=AY$20,AT8&lt;&gt;"",AN8=""),AND(AV8&gt;=AY$16,AV8&lt;&gt;"",AX8&gt;=AY$20,AX8&lt;&gt;"",AN8=""),AND(BP8&gt;=BZ$16,BP8&lt;&gt;"",BR8&gt;=BZ$20,BR8&lt;&gt;"",BO8=""),AND(BS8&gt;=BZ$16,BS8&lt;&gt;"",BU8&gt;=BZ$20,BU8&lt;&gt;"",BO8=""),AND(BW8&gt;=BZ$16,BW8&lt;&gt;"",BY8&gt;=BZ$20,BY8&lt;&gt;"",BO8=""),AND(CQ8&gt;=DA$16,CQ8&lt;&gt;"",CS8&gt;=DA$20,CS8&lt;&gt;"",CP8=""),AND(CT8&gt;=DA$16,CT8&lt;&gt;"",CV8&gt;=DA$20,CV8&lt;&gt;"",CP8=""),AND(CX8&gt;=DA$16,CX8&lt;&gt;"",CZ8&gt;=DA$20,CZ8&lt;&gt;"",CP8=""),AND(DX8&gt;=EK$16,DX8&lt;&gt;"",DZ8&gt;=EK$20,DZ8&lt;&gt;""),AND(EA8&gt;=EK$16,EA8&lt;&gt;"",EC8&gt;=EK$20,EC8&lt;&gt;""),AND(EE8&gt;=EK$16,EE8&lt;&gt;"",EG8&gt;=EK$20,EG8&lt;&gt;""),AND(EH8&gt;=EK$16,EH8&lt;&gt;"",EJ8&gt;=EK$20,EJ8&lt;&gt;""),AND(FF8&gt;=FS$16,FF8&lt;&gt;"",FH8&gt;=FS$20,FH8&lt;&gt;""),AND(FI8&gt;=FS$16,FI8&lt;&gt;"",FK8&gt;=FS$20,FK8&lt;&gt;""),AND(FM8&gt;=FS$16,FM8&lt;&gt;"",FO8&gt;=FS$20,FO8&lt;&gt;""),AND(FP8&gt;=FS$16,FP8&lt;&gt;"",FR8&gt;=FS$20,FR8&lt;&gt;""),AND(GN8&gt;=HA$16,GN8&lt;&gt;"",GP8&gt;=HA$20,GP8&lt;&gt;""),AND(GQ8&gt;=HA$16,GQ8&lt;&gt;"",GS8&gt;=HA$20,GS8&lt;&gt;""),AND(GU8&gt;=HA$16,GU8&lt;&gt;"",GW8&gt;=HA$20,GW8&lt;&gt;""),AND(GX8&gt;=HA$16,GX8&lt;&gt;"",GZ8&gt;=HA$20,GZ8&lt;&gt;""),AND(HV8&gt;=II$16,HV8&lt;&gt;"",HX8&gt;=II$20,HX8&lt;&gt;""),AND(HY8&gt;=II$16,HY8&lt;&gt;"",IA8&gt;=II$20,IA8&lt;&gt;""),AND(IC8&gt;=II$16,IC8&lt;&gt;"",IE8&gt;=II$20,IE8&lt;&gt;""),AND(IF8&gt;=II$16,IF8&lt;&gt;"",IH8&gt;=II$20,IH8&lt;&gt;""),AND(JD8&gt;=JQ$16,JD8&lt;&gt;"",JF8&gt;=JQ$20,JF8&lt;&gt;""),AND(JG8&gt;=JQ$16,JG8&lt;&gt;"",JI8&gt;=JQ$20,JI8&lt;&gt;""),AND(JK8&gt;=JQ$16,JK8&lt;&gt;"",JM8&gt;=JQ$20,JM8&lt;&gt;""),AND(JN8&gt;=JQ$16,JN8&lt;&gt;"",JP8&gt;=JQ$20,JP8&lt;&gt;""),AND(KL8&gt;=KY$16,KL8&lt;&gt;"",KN8&gt;=KY$20,KN8&lt;&gt;""),AND(KO8&gt;=KY$16,KO8&lt;&gt;"",KQ8&gt;=KY$20,KQ8&lt;&gt;""),AND(KS8&gt;=KY$16,KS8&lt;&gt;"",KU8&gt;=KY$20,KU8&lt;&gt;""),AND(KV8&gt;=KY$16,KV8&lt;&gt;"",KX8&gt;=KY$20,KX8&lt;&gt;""),AND(LT8&gt;=MG$16,LT8&lt;&gt;"",LV8&gt;=MG$20,LV8&lt;&gt;""),AND(LW8&gt;=MG$16,LW8&lt;&gt;"",LY8&gt;=MG$20,LY8&lt;&gt;""),AND(MA8&gt;=MG$16,MA8&lt;&gt;"",MC8&gt;=MG$20,MC8&lt;&gt;""),AND(MD8&gt;=MG$16,MD8&lt;&gt;"",MF8&gt;=MG$20,MF8&lt;&gt;""),AND(NB8&gt;=NO$16,NB8&lt;&gt;"",ND8&gt;=NO$20,ND8&lt;&gt;""),AND(NE8&gt;=NO$16,NE8&lt;&gt;"",NG8&gt;=NO$20,NG8&lt;&gt;""),AND(NI8&gt;=NO$16,NI8&lt;&gt;"",NK8&gt;=NO$20,NK8&lt;&gt;""),AND(NL8&gt;=NO$16,NL8&lt;&gt;"",NN8&gt;=NO$20,NN8&lt;&gt;""),AND(OJ8&gt;=OW$16,OJ8&lt;&gt;"",OL8&gt;=OW$20,OL8&lt;&gt;""),AND(OM8&gt;=OW$16,OM8&lt;&gt;"",OO8&gt;=OW$20,OO8&lt;&gt;""),AND(OQ8&gt;=OW$16,OQ8&lt;&gt;"",OS8&gt;=OW$20,OS8&lt;&gt;""),AND(OT8&gt;=OW$16,OT8&lt;&gt;"",OV8&gt;=OW$20,OV8&lt;&gt;""),AND(PR8&gt;=QE$16,PR8&lt;&gt;"",PT8&gt;=QE$20,PT8&lt;&gt;""),AND(PU8&gt;=QE$16,PU8&lt;&gt;"",PW8&gt;=QE$20,PW8&lt;&gt;""),AND(PY8&gt;=QE$16,PY8&lt;&gt;"",QA8&gt;=QE$20,QA8&lt;&gt;""),AND(QB8&gt;=QE$16,QB8&lt;&gt;"",QD8&gt;=QE$20,QD8&lt;&gt;""),AND(QZ8&gt;=RM$16,QZ8&lt;&gt;"",RB8&gt;=RM$20,RB8&lt;&gt;""),AND(RC8&gt;=RM$16,RC8&lt;&gt;"",RE8&gt;=RM$20,RE8&lt;&gt;""),AND(RG8&gt;=RM$16,RG8&lt;&gt;"",RI8&gt;=RM$20,RI8&lt;&gt;""),AND(RJ8&gt;=RM$16,RJ8&lt;&gt;"",RL8&gt;=RM$20,RL8&lt;&gt;""),AND(SH8&gt;=SU$16,SH8&lt;&gt;"",SJ8&gt;=SU$20,SJ8&lt;&gt;""),AND(SK8&gt;=SU$16,SK8&lt;&gt;"",SM8&gt;=SU$20,SM8&lt;&gt;""),AND(SO8&gt;=SU$16,SO8&lt;&gt;"",SQ8&gt;=SU$20,SQ8&lt;&gt;""),AND(SR8&gt;=SU$16,SR8&lt;&gt;"",ST8&gt;=SU$20,ST8&lt;&gt;"")),"Merit",IF(OR(AND(AO8&gt;=AY$15,AO8&lt;&gt;"",AQ8&gt;=AY$19,AQ8&lt;&gt;"",AN8=""),AND(AR8&gt;=AY$15,AR8&lt;&gt;"",AT8&gt;=AY$19,AT8&lt;&gt;"",AN8=""),AND(AV8&gt;=AY$15,AV8&lt;&gt;"",AX8&gt;=AY$19,AX8&lt;&gt;"",AN8=""),AND(BP8&gt;=BZ$15,BP8&lt;&gt;"",BR8&gt;=BZ$19,BR8&lt;&gt;"",BO8=""),AND(BS8&gt;=BZ$15,BS8&lt;&gt;"",BU8&gt;=BZ$19,BU8&lt;&gt;"",BO8=""),AND(BW8&gt;=BZ$15,BW8&lt;&gt;"",BY8&gt;=BZ$19,BY8&lt;&gt;"",BO8=""),AND(CQ8&gt;=DA$15,CQ8&lt;&gt;"",CS8&gt;=DA$19,CS8&lt;&gt;"",CP8=""),AND(CT8&gt;=DA$15,CT8&lt;&gt;"",CV8&gt;=DA$19,CV8&lt;&gt;"",CP8=""),AND(CX8&gt;=DA$15,CX8&lt;&gt;"",CZ8&gt;=DA$19,CZ8&lt;&gt;"",CP8=""),AND(DX8&gt;=EK$15,DX8&lt;&gt;"",DZ8&gt;=EK$19,DZ8&lt;&gt;""),AND(EA8&gt;=EK$15,EA8&lt;&gt;"",EC8&gt;=EK$19,EC8&lt;&gt;""),AND(EE8&gt;=EK$15,EE8&lt;&gt;"",EG8&gt;=EK$19,EG8&lt;&gt;""),AND(EH8&gt;=EK$15,EH8&lt;&gt;"",EJ8&gt;=EK$19,EJ8&lt;&gt;""),AND(FF8&gt;=FS$15,FF8&lt;&gt;"",FH8&gt;=FS$19,FH8&lt;&gt;""),AND(FI8&gt;=FS$15,FI8&lt;&gt;"",FK8&gt;=FS$19,FK8&lt;&gt;""),AND(FM8&gt;=FS$15,FM8&lt;&gt;"",FO8&gt;=FS$19,FO8&lt;&gt;""),AND(FP8&gt;=FS$15,FP8&lt;&gt;"",FR8&gt;=FS$19,FR8&lt;&gt;""),AND(GN8&gt;=HA$15,GN8&lt;&gt;"",GP8&gt;=HA$19,GP8&lt;&gt;""),AND(GQ8&gt;=HA$15,GQ8&lt;&gt;"",GS8&gt;=HA$19,GS8&lt;&gt;""),AND(GU8&gt;=HA$15,GU8&lt;&gt;"",GW8&gt;=HA$19,GW8&lt;&gt;""),AND(GX8&gt;=HA$15,GX8&lt;&gt;"",GZ8&gt;=HA$19,GZ8&lt;&gt;""),AND(HV8&gt;=II$15,HV8&lt;&gt;"",HX8&gt;=II$19,HX8&lt;&gt;""),AND(HY8&gt;=II$15,HY8&lt;&gt;"",IA8&gt;=II$19,IA8&lt;&gt;""),AND(IC8&gt;=II$15,IC8&lt;&gt;"",IE8&gt;=II$19,IE8&lt;&gt;""),AND(IF8&gt;=II$15,IF8&lt;&gt;"",IH8&gt;=II$19,IH8&lt;&gt;""),AND(JD8&gt;=JQ$15,JD8&lt;&gt;"",JF8&gt;=JQ$19,JF8&lt;&gt;""),AND(JG8&gt;=JQ$15,JG8&lt;&gt;"",JI8&gt;=JQ$19,JI8&lt;&gt;""),AND(JK8&gt;=JQ$15,JK8&lt;&gt;"",JM8&gt;=JQ$19,JM8&lt;&gt;""),AND(JN8&gt;=JQ$15,JN8&lt;&gt;"",JP8&gt;=JQ$19,JP8&lt;&gt;""),AND(KL8&gt;=KY$15,KL8&lt;&gt;"",KN8&gt;=KY$19,KN8&lt;&gt;""),AND(KO8&gt;=KY$15,KO8&lt;&gt;"",KQ8&gt;=KY$19,KQ8&lt;&gt;""),AND(KS8&gt;=KY$15,KS8&lt;&gt;"",KU8&gt;=KY$19,KU8&lt;&gt;""),AND(KV8&gt;=KY$15,KV8&lt;&gt;"",KX8&gt;=KY$19,KX8&lt;&gt;""),AND(LT8&gt;=MG$15,LT8&lt;&gt;"",LV8&gt;=MG$19,LV8&lt;&gt;""),AND(LW8&gt;=MG$15,LW8&lt;&gt;"",LY8&gt;=MG$19,LY8&lt;&gt;""),AND(MA8&gt;=MG$15,MA8&lt;&gt;"",MC8&gt;=MG$19,MC8&lt;&gt;""),AND(MD8&gt;=MG$15,MD8&lt;&gt;"",MF8&gt;=MG$19,MF8&lt;&gt;""),AND(NB8&gt;=NO$15,NB8&lt;&gt;"",ND8&gt;=NO$19,ND8&lt;&gt;""),AND(NE8&gt;=NO$15,NE8&lt;&gt;"",NG8&gt;=NO$19,NG8&lt;&gt;""),AND(NI8&gt;=NO$15,NI8&lt;&gt;"",NK8&gt;=NO$19,NK8&lt;&gt;""),AND(NL8&gt;=NO$15,NL8&lt;&gt;"",NN8&gt;=NO$19,NN8&lt;&gt;""),AND(OJ8&gt;=OW$15,OJ8&lt;&gt;"",OL8&gt;=OW$19,OL8&lt;&gt;""),AND(OM8&gt;=OW$15,OM8&lt;&gt;"",OO8&gt;=OW$19,OO8&lt;&gt;""),AND(OQ8&gt;=OW$15,OQ8&lt;&gt;"",OS8&gt;=OW$19,OS8&lt;&gt;""),AND(OT8&gt;=OW$15,OT8&lt;&gt;"",OV8&gt;=OW$19,OV8&lt;&gt;""),AND(PR8&gt;=QE$15,PR8&lt;&gt;"",PT8&gt;=QE$19,PT8&lt;&gt;""),AND(PU8&gt;=QE$15,PU8&lt;&gt;"",PW8&gt;=QE$19,PW8&lt;&gt;""),AND(PY8&gt;=QE$15,PY8&lt;&gt;"",QA8&gt;=QE$19,QA8&lt;&gt;""),AND(QB8&gt;=QE$15,QB8&lt;&gt;"",QD8&gt;=QE$19,QD8&lt;&gt;""),AND(QZ8&gt;=RM$15,QZ8&lt;&gt;"",RB8&gt;=RM$19,RB8&lt;&gt;""),AND(RC8&gt;=RM$15,RC8&lt;&gt;"",RE8&gt;=RM$19,RE8&lt;&gt;""),AND(RG8&gt;=RM$15,RG8&lt;&gt;"",RI8&gt;=RM$19,RI8&lt;&gt;""),AND(RJ8&gt;=RM$15,RJ8&lt;&gt;"",RL8&gt;=RM$19,RL8&lt;&gt;""),AND(SH8&gt;=SU$15,SH8&lt;&gt;"",SJ8&gt;=SU$19,SJ8&lt;&gt;""),AND(SK8&gt;=SU$15,SK8&lt;&gt;"",SM8&gt;=SU$19,SM8&lt;&gt;""),AND(SO8&gt;=SU$15,SO8&lt;&gt;"",SQ8&gt;=SU$19,SQ8&lt;&gt;""),AND(SR8&gt;=SU$15,SR8&lt;&gt;"",ST8&gt;=SU$19,ST8&lt;&gt;"")),"Excellence",IF(K8="P","Worlds Team",IF(H8="P","National Team","")))))</f>
        <v/>
      </c>
      <c r="K8" s="3" t="str">
        <f>IF(OR(AND(AO8&gt;=AY$14,AO8&lt;&gt;"",AQ8&gt;=AY$18,AQ8&lt;&gt;"",AN8=""),AND(AR8&gt;=AY$14,AR8&lt;&gt;"",AT8&gt;=AY$18,AT8&lt;&gt;"",AN8=""),AND(AV8&gt;=AY$14,AV8&lt;&gt;"",AX8&gt;=AY$18,AX8&lt;&gt;"",AN8=""),AND(BP8&gt;=BZ$14,BP8&lt;&gt;"",BR8&gt;=BZ$18,BR8&lt;&gt;"",BO8=""),AND(BS8&gt;=BZ$14,BS8&lt;&gt;"",BU8&gt;=BZ$18,BU8&lt;&gt;"",BO8=""),AND(BW8&gt;=BZ$14,BW8&lt;&gt;"",BY8&gt;=BZ$18,BY8&lt;&gt;"",BO8=""),AND(CQ8&gt;=DA$14,CQ8&lt;&gt;"",CS8&gt;=DA$18,CS8&lt;&gt;"",CP8=""),AND(CT8&gt;=DA$14,CT8&lt;&gt;"",CV8&gt;=DA$18,CV8&lt;&gt;"",CP8=""),AND(CX8&gt;=DA$14,CX8&lt;&gt;"",CZ8&gt;=DA$18,CZ8&lt;&gt;"",CP8=""),AND(DX8&gt;=EK$14,DX8&lt;&gt;"",DZ8&gt;=EK$18,DZ8&lt;&gt;""),AND(EA8&gt;=EK$14,EA8&lt;&gt;"",EC8&gt;=EK$18,EC8&lt;&gt;""),AND(EE8&gt;=EK$14,EE8&lt;&gt;"",EG8&gt;=EK$18,EG8&lt;&gt;""),AND(EH8&gt;=EK$14,EH8&lt;&gt;"",EJ8&gt;=EK$18,EJ8&lt;&gt;""),AND(FF8&gt;=FS$14,FF8&lt;&gt;"",FH8&gt;=FS$18,FH8&lt;&gt;""),AND(FI8&gt;=FS$14,FI8&lt;&gt;"",FK8&gt;=FS$18,FK8&lt;&gt;""),AND(FM8&gt;=FS$14,FM8&lt;&gt;"",FO8&gt;=FS$18,FO8&lt;&gt;""),AND(FP8&gt;=FS$14,FP8&lt;&gt;"",FR8&gt;=FS$18,FR8&lt;&gt;""),AND(GN8&gt;=HA$14,GN8&lt;&gt;"",GP8&gt;=HA$18,GP8&lt;&gt;""),AND(GQ8&gt;=HA$14,GQ8&lt;&gt;"",GS8&gt;=HA$18,GS8&lt;&gt;""),AND(GU8&gt;=HA$14,GU8&lt;&gt;"",GW8&gt;=HA$18,GW8&lt;&gt;""),AND(GX8&gt;=HA$14,GX8&lt;&gt;"",GZ8&gt;=HA$18,GZ8&lt;&gt;""),AND(HV8&gt;=II$14,HV8&lt;&gt;"",HX8&gt;=II$18,HX8&lt;&gt;""),AND(HY8&gt;=II$14,HY8&lt;&gt;"",IA8&gt;=II$18,IA8&lt;&gt;""),AND(IC8&gt;=II$14,IC8&lt;&gt;"",IE8&gt;=II$18,IE8&lt;&gt;""),AND(IF8&gt;=II$14,IF8&lt;&gt;"",IH8&gt;=II$18,IH8&lt;&gt;""),AND(JD8&gt;=JQ$14,JD8&lt;&gt;"",JF8&gt;=JQ$18,JF8&lt;&gt;""),AND(JG8&gt;=JQ$14,JG8&lt;&gt;"",JI8&gt;=JQ$18,JI8&lt;&gt;""),AND(JK8&gt;=JQ$14,JK8&lt;&gt;"",JM8&gt;=JQ$18,JM8&lt;&gt;""),AND(JN8&gt;=JQ$14,JN8&lt;&gt;"",JP8&gt;=JQ$18,JP8&lt;&gt;""),AND(KL8&gt;=KY$14,KL8&lt;&gt;"",KN8&gt;=KY$18,KN8&lt;&gt;""),AND(KO8&gt;=KY$14,KO8&lt;&gt;"",KQ8&gt;=KY$18,KQ8&lt;&gt;""),AND(KS8&gt;=KY$14,KS8&lt;&gt;"",KU8&gt;=KY$18,KU8&lt;&gt;""),AND(KV8&gt;=KY$14,KV8&lt;&gt;"",KX8&gt;=KY$18,KX8&lt;&gt;""),AND(LT8&gt;=MG$14,LT8&lt;&gt;"",LV8&gt;=MG$18,LV8&lt;&gt;""),AND(LW8&gt;=MG$14,LW8&lt;&gt;"",LY8&gt;=MG$18,LY8&lt;&gt;""),AND(MA8&gt;=MG$14,MA8&lt;&gt;"",MC8&gt;=MG$18,MC8&lt;&gt;""),AND(MD8&gt;=MG$14,MD8&lt;&gt;"",MF8&gt;=MG$18,MF8&lt;&gt;""),AND(NB8&gt;=NO$14,NB8&lt;&gt;"",ND8&gt;=NO$18,ND8&lt;&gt;""),AND(NE8&gt;=NO$14,NE8&lt;&gt;"",NG8&gt;=NO$18,NG8&lt;&gt;""),AND(NI8&gt;=NO$14,NI8&lt;&gt;"",NK8&gt;=NO$18,NK8&lt;&gt;""),AND(NL8&gt;=NO$14,NL8&lt;&gt;"",NN8&gt;=NO$18,NN8&lt;&gt;""),AND(OJ8&gt;=OW$14,OJ8&lt;&gt;"",OL8&gt;=OW$18,OL8&lt;&gt;""),AND(OM8&gt;=OW$14,OM8&lt;&gt;"",OO8&gt;=OW$18,OO8&lt;&gt;""),AND(OQ8&gt;=OW$14,OQ8&lt;&gt;"",OS8&gt;=OW$18,OS8&lt;&gt;""),AND(OT8&gt;=OW$14,OT8&lt;&gt;"",OV8&gt;=OW$18,OV8&lt;&gt;""),AND(PR8&gt;=QE$14,PR8&lt;&gt;"",PT8&gt;=QE$18,PT8&lt;&gt;""),AND(PU8&gt;=QE$14,PU8&lt;&gt;"",PW8&gt;=QE$18,PW8&lt;&gt;""),AND(PY8&gt;=QE$14,PY8&lt;&gt;"",QA8&gt;=QE$18,QA8&lt;&gt;""),AND(QB8&gt;=QE$14,QB8&lt;&gt;"",QD8&gt;=QE$18,QD8&lt;&gt;""),AND(QZ8&gt;=RM$14,QZ8&lt;&gt;"",RB8&gt;=RM$18,RB8&lt;&gt;""),AND(RC8&gt;=RM$14,RC8&lt;&gt;"",RE8&gt;=RM$18,RE8&lt;&gt;""),AND(RG8&gt;=RM$14,RG8&lt;&gt;"",RI8&gt;=RM$18,RI8&lt;&gt;""),AND(RJ8&gt;=RM$14,RJ8&lt;&gt;"",RL8&gt;=RM$18,RL8&lt;&gt;""),AND(SH8&gt;=SU$14,SH8&lt;&gt;"",SJ8&gt;=SU$18,SJ8&lt;&gt;""),AND(SK8&gt;=SU$14,SK8&lt;&gt;"",SM8&gt;=SU$18,SM8&lt;&gt;""),AND(SO8&gt;=SU$14,SO8&lt;&gt;"",SQ8&gt;=SU$18,SQ8&lt;&gt;""),AND(SR8&gt;=SU$14,SR8&lt;&gt;"",ST8&gt;=SU$18,ST8&lt;&gt;"")),"P","")</f>
        <v/>
      </c>
      <c r="L8" s="8">
        <f>IF(COUNT(AQ8,AT8,BR8,BU8,CS8,CV8)&gt;0,LARGE((AQ8,AT8,BR8,BU8,CS8,CV8),1),0)</f>
        <v>48.58</v>
      </c>
      <c r="M8" s="8" t="str">
        <f>IF(L8="","",IF(OR(L8=CS8,L8=CV8),$CA$1,IF(OR(L8=BR8,L8=BU8),$AZ$1,IF(OR(L8=AQ8,L8=AT8),$Y$1,""))))</f>
        <v>2025 Nationals</v>
      </c>
      <c r="N8" s="8">
        <f>IF(COUNT(AQ8,AT8,BR8,BU8,CS8,CV8)&gt;1,LARGE((AQ8,AT8,BR8,BU8,CS8,CV8),2),0)</f>
        <v>48.37</v>
      </c>
      <c r="O8" s="8" t="str">
        <f>IF(N8="","",IF(OR(N8=CS8,N8=CV8),$CA$1,IF(OR(N8=BR8,N8=BU8),$AZ$1,IF(OR(N8=AQ8,N8=AT8),$Y$1,""))))</f>
        <v>2025 3rd Domestic Trial</v>
      </c>
      <c r="P8" s="8">
        <f>IF(COUNT(AQ8,AT8,BR8,BU8,CS8,CV8)&gt;2,MAX(AX8,BY8,CZ8,LARGE((AQ8,AT8,BR8,BU8,CS8,CV8),3)),IF(MAX(AX8,BY8,CZ8)&gt;0,MAX(AX8,BY8,CZ8),0))</f>
        <v>48.22</v>
      </c>
      <c r="Q8" s="8" t="str">
        <f>IF(P8="","",IF(P8=CZ8,$CA$1,IF(P8=BY8,$AZ$1,IF(P8=AX8,$Y$1,IF(OR(P8=CS8,P8=CV8,P8=CZ8),$CA$1,IF(OR(P8=BR8,P8=BU8,P8=BY8),$AZ$1,IF(OR(P8=AQ8,P8=AT8,P8=AX8),$Y$1,"")))))))</f>
        <v>2025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12.7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2025 Nationals</v>
      </c>
      <c r="T8" s="8">
        <f>IF(MAX(IF(AO8&gt;=$AY$13,AP8,0),IF(AR8&gt;=$AY$13,AS8,0),IF(AV8&gt;=$AY$13,AW8,0),IF(BP8&gt;=$BZ$13,BQ8,0),IF(BS8&gt;=$BZ$13,BT8,0),IF(BW8&gt;=$BZ$13,BX8,0),IF(CQ8&gt;=$DA$13,CR8,0),IF(CT8&gt;=$DA$13,CU8,0),IF(CX8&gt;=$DA$13,CY8,0),IF(DX8&gt;=$EK$13,DY8,0),IF(EA8&gt;=$EK$13,EB8,0),IF(EE8&gt;=$EK$13,EF8,0),IF(EH8&gt;=$EK$13,EI8,0),IF(FF8&gt;=$FS$13,FG8,0),IF(FI8&gt;=$FS$13,FJ8,0),IF(FM8&gt;=$FS$13,FN8,0),IF(FP8&gt;=$FS$13,FQ8,0),IF(GN8&gt;=$HA$13,GO8,0),IF(GQ8&gt;=$HA$13,GR8,0),IF(GU8&gt;=$HA$13,GV8,0),IF(GX8&gt;=$HA$13,GY8,0),IF(HV8&gt;=$II$13,HW8,0),IF(HY8&gt;=$II$13,HZ8,0),IF(IC8&gt;=$II$13,ID8,0),IF(IF8&gt;=$II$13,IG8,0),IF(JD8&gt;=$JQ$13,JE8,0),IF(JG8&gt;=$JQ$13,JH8,0),IF(JK8&gt;=$JQ$13,JL8,0),IF(JN8&gt;=$JQ$13,JO8,0),IF(KL8&gt;=$KY$13,KM8,0),IF(KO8&gt;=$KY$13,KP8,0),IF(KS8&gt;=$KY$13,KT8,0),IF(KV8&gt;=$KY$13,KW8,0),IF(LT8&gt;=$MG$13,LU8,0),IF(LW8&gt;=$MG$13,LX8,0),IF(MA8&gt;=$MG$13,MB8,0),IF(MD8&gt;=$MG$13,ME8,0),IF(NB8&gt;=$NO$13,NC8,0),IF(NE8&gt;=$NO$13,NF8,0),IF(NI8&gt;=$NO$13,NJ8,0),IF(NL8&gt;=$NO$13,NM8,0),IF(OJ8&gt;=$OW$13,OK8,0),IF(OM8&gt;=$OW$13,ON8,0),IF(OQ8&gt;=$OW$13,OR8,0),IF(OT8&gt;=$OW$13,OU8,0),IF(PR8&gt;=$QE$13,PS8,0),IF(PU8&gt;=$QE$13,PV8,0),IF(PY8&gt;=$QE$13,PZ8,0),IF(QB8&gt;=$QE$13,QC8,0),IF(QZ8&gt;=$RM$13,RA8,0),IF(RC8&gt;=$RM$13,RD8,0),IF(RG8&gt;=$RM$13,RH8,0),IF(RJ8&gt;=$RM$13,RK8,0),IF(SH8&gt;=$SU$13,SI8,0),IF(SK8&gt;=$SU$13,SL8,0),IF(SO8&gt;=$SU$13,SP8,0),IF(SR8&gt;=$SU$13,SS8,0))&gt;0,MAX(IF(AO8&gt;=$AY$13,AP8,0),IF(AR8&gt;=$AY$13,AS8,0),IF(AV8&gt;=$AY$13,AW8,0),IF(BP8&gt;=$BZ$13,BQ8,0),IF(BS8&gt;=$BZ$13,BT8,0),IF(BW8&gt;=$BZ$13,BX8,0),IF(CQ8&gt;=$DA$13,CR8,0),IF(CT8&gt;=$DA$13,CU8,0),IF(CX8&gt;=$DA$13,CY8,0),IF(DX8&gt;=$EK$13,DY8,0),IF(EA8&gt;=$EK$13,EB8,0),IF(EE8&gt;=$EK$13,EF8,0),IF(EH8&gt;=$EK$13,EI8,0),IF(FF8&gt;=$FS$13,FG8,0),IF(FI8&gt;=$FS$13,FJ8,0),IF(FM8&gt;=$FS$13,FN8,0),IF(FP8&gt;=$FS$13,FQ8,0),IF(GN8&gt;=$HA$13,GO8,0),IF(GQ8&gt;=$HA$13,GR8,0),IF(GU8&gt;=$HA$13,GV8,0),IF(GX8&gt;=$HA$13,GY8,0),IF(HV8&gt;=$II$13,HW8,0),IF(HY8&gt;=$II$13,HZ8,0),IF(IC8&gt;=$II$13,ID8,0),IF(IF8&gt;=$II$13,IG8,0),IF(JD8&gt;=$JQ$13,JE8,0),IF(JG8&gt;=$JQ$13,JH8,0),IF(JK8&gt;=$JQ$13,JL8,0),IF(JN8&gt;=$JQ$13,JO8,0),IF(KL8&gt;=$KY$13,KM8,0),IF(KO8&gt;=$KY$13,KP8,0),IF(KS8&gt;=$KY$13,KT8,0),IF(KV8&gt;=$KY$13,KW8,0),IF(LT8&gt;=$MG$13,LU8,0),IF(LW8&gt;=$MG$13,LX8,0),IF(MA8&gt;=$MG$13,MB8,0),IF(MD8&gt;=$MG$13,ME8,0),IF(NB8&gt;=$NO$13,NC8,0),IF(NE8&gt;=$NO$13,NF8,0),IF(NI8&gt;=$NO$13,NJ8,0),IF(NL8&gt;=$NO$13,NM8,0),IF(OJ8&gt;=$OW$13,OK8,0),IF(OM8&gt;=$OW$13,ON8,0),IF(OQ8&gt;=$OW$13,OR8,0),IF(OT8&gt;=$OW$13,OU8,0),IF(PR8&gt;=$QE$13,PS8,0),IF(PU8&gt;=$QE$13,PV8,0),IF(PY8&gt;=$QE$13,PZ8,0),IF(QB8&gt;=$QE$13,QC8,0),IF(QZ8&gt;=$RM$13,RA8,0),IF(RC8&gt;=$RM$13,RD8,0),IF(RG8&gt;=$RM$13,RH8,0),IF(RJ8&gt;=$RM$13,RK8,0),IF(SH8&gt;=$SU$13,SI8,0),IF(SK8&gt;=$SU$13,SL8,0),IF(SO8&gt;=$SU$13,SP8,0),IF(SR8&gt;=$SU$13,SS8,0)),0)</f>
        <v>13.71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2025 Nationals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P8="",0,P8)=SM8,$RN$1,IF(V8+IF(P8="",0,P8)=RE8,$QF$1,IF(V8+IF(P8="",0,P8)=PW8,$OX$1,IF(V8+IF(P8="",0,P8)=OO8,$NP$1,IF(V8+IF(P8="",0,P8)=NG8,$MH$1,IF(V8+IF(P8="",0,P8)=LY8,$KZ$1,IF(V8+IF(P8="",0,P8)=KQ8,$JR$1,IF(V8+IF(P8="",0,P8)=JI8,$IJ$1,IF(V8+IF(P8="",0,P8)=IA8,$HB$1,IF(V8+IF(P8="",0,P8)=GS8,$FT$1,IF(V8+IF(P8="",0,P8)=FK8,$EL$1,IF(V8+IF(P8="",0,P8)=EC8,$DD$1,IF(V8+IF(P8="",0,P8)=SJ8,$RN$1,IF(V8+IF(P8="",0,P8)=RB8,$QF$1,IF(V8+IF(P8="",0,P8)=PT8,$OX$1,IF(V8+IF(P8="",0,P8)=OL8,$NP$1,IF(V8+IF(P8="",0,P8)=ND8,$MH$1,IF(V8+IF(P8="",0,P8)=LV8,$KZ$1,IF(V8+IF(P8="",0,P8)=KN8,$JR$1,IF(V8+IF(P8="",0,P8)=JF8,$IJ$1,IF(V8+IF(P8="",0,P8)=HX8,$HB$1,IF(V8+IF(P8="",0,P8)=GP8,$FT$1,IF(V8+IF(P8="",0,P8)=FH8,$EL$1,IF(V8+IF(P8="",0,P8)=DZ8,$DD$1,IF(V8+IF(N8="",0,N8)=SM8,$RN$1,IF(V8+IF(N8="",0,N8)=RE8,$QF$1,IF(V8+IF(N8="",0,N8)=PW8,$OX$1,IF(V8+IF(N8="",0,N8)=OO8,$NP$1,IF(V8+IF(N8="",0,N8)=NG8,$MH$1,IF(V8+IF(N8="",0,N8)=LY8,$KZ$1,IF(V8+IF(N8="",0,N8)=KQ8,$JR$1,IF(V8+IF(N8="",0,N8)=JI8,$IJ$1,IF(V8+IF(N8="",0,N8)=IA8,$HB$1,IF(V8+IF(N8="",0,N8)=GS8,$FT$1,IF(V8+IF(N8="",0,N8)=FK8,$EL$1,IF(V8+IF(N8="",0,N8)=EC8,$DD$1,IF(V8+IF(N8="",0,N8)=SJ8,$RN$1,IF(V8+IF(N8="",0,N8)=RB8,$QF$1,IF(V8+IF(N8="",0,N8)=PT8,$OX$1,IF(V8+IF(N8="",0,N8)=OL8,$NP$1,IF(V8+IF(N8="",0,N8)=ND8,$MH$1,IF(V8+IF(N8="",0,N8)=LV8,$KZ$1,IF(V8+IF(N8="",0,N8)=KN8,$JR$1,IF(V8+IF(N8="",0,N8)=JF8,$IJ$1,IF(V8+IF(N8="",0,N8)=HX8,$HB$1,IF(V8+IF(N8="",0,N8)=GP8,$FT$1,IF(V8+IF(N8="",0,N8)=FH8,$EL$1,IF(V8+IF(N8="",0,N8)=DZ8,$DD$1))))))))))))))))))))))))))))))))))))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7"/>
      <c r="AO8" s="38" t="str">
        <f>IF(AA8&gt;0,AA8,"")</f>
        <v/>
      </c>
      <c r="AP8" s="38" t="str">
        <f>IF(AB8&gt;0,AB8,"")</f>
        <v/>
      </c>
      <c r="AQ8" s="40" t="str">
        <f>IF(SUM(Y8:AB8)-AC8&gt;0,SUM(Y8:AB8)-AC8,"")</f>
        <v/>
      </c>
      <c r="AR8" s="40" t="str">
        <f>IF(AF8&gt;0,AF8,"")</f>
        <v/>
      </c>
      <c r="AS8" s="40" t="str">
        <f>IF(AG8&gt;0,AG8,"")</f>
        <v/>
      </c>
      <c r="AT8" s="40" t="str">
        <f>IF(SUM(AD8:AG8)-AH8&gt;0,SUM(AD8:AG8)-AH8,"")</f>
        <v/>
      </c>
      <c r="AU8" s="40" t="str">
        <f>IF(AQ8="","",MAX(AQ8,AT8))</f>
        <v/>
      </c>
      <c r="AV8" s="40" t="str">
        <f>IF(AK8&gt;0,AK8,"")</f>
        <v/>
      </c>
      <c r="AW8" s="40" t="str">
        <f>IF(AL8&gt;0,AL8,"")</f>
        <v/>
      </c>
      <c r="AX8" s="40" t="str">
        <f>IF(SUM(AI8:AL8)-AM8&gt;0,SUM(AI8:AL8)-AM8,"")</f>
        <v/>
      </c>
      <c r="AY8" s="40" t="str">
        <f>IF(SUM(AU8,AX8)&gt;0,SUM(AU8,AX8),"")</f>
        <v/>
      </c>
      <c r="AZ8" s="26">
        <v>12</v>
      </c>
      <c r="BA8" s="26">
        <v>9</v>
      </c>
      <c r="BB8" s="26">
        <v>12.7</v>
      </c>
      <c r="BC8" s="26">
        <v>13.71</v>
      </c>
      <c r="BD8" s="26">
        <v>0</v>
      </c>
      <c r="BE8" s="26">
        <v>13</v>
      </c>
      <c r="BF8" s="26">
        <v>9.4</v>
      </c>
      <c r="BG8" s="26">
        <v>12.5</v>
      </c>
      <c r="BH8" s="26">
        <v>13.68</v>
      </c>
      <c r="BI8" s="26">
        <v>0</v>
      </c>
      <c r="BJ8" s="26">
        <v>13.5</v>
      </c>
      <c r="BK8" s="26">
        <v>8.6999999999999993</v>
      </c>
      <c r="BL8" s="26">
        <v>12.7</v>
      </c>
      <c r="BM8" s="26">
        <v>13.31</v>
      </c>
      <c r="BN8" s="26">
        <v>0</v>
      </c>
      <c r="BO8" s="28"/>
      <c r="BP8" s="39">
        <f>IF(BB8&gt;0,BB8,"")</f>
        <v>12.7</v>
      </c>
      <c r="BQ8" s="39">
        <f>IF(BC8&gt;0,BC8,"")</f>
        <v>13.71</v>
      </c>
      <c r="BR8" s="11">
        <f>IF(SUM(AZ8:BC8)-BD8&gt;0,SUM(AZ8:BC8)-BD8,"")</f>
        <v>47.410000000000004</v>
      </c>
      <c r="BS8" s="11">
        <f>IF(BG8&gt;0,BG8,"")</f>
        <v>12.5</v>
      </c>
      <c r="BT8" s="11">
        <f>IF(BH8&gt;0,BH8,"")</f>
        <v>13.68</v>
      </c>
      <c r="BU8" s="11">
        <f>IF(SUM(BE8:BH8)-BI8&gt;0,SUM(BE8:BH8)-BI8,"")</f>
        <v>48.58</v>
      </c>
      <c r="BV8" s="11">
        <f>IF(BR8="","",MAX(BR8,BU8))</f>
        <v>48.58</v>
      </c>
      <c r="BW8" s="11">
        <f>IF(BL8&gt;0,BL8,"")</f>
        <v>12.7</v>
      </c>
      <c r="BX8" s="11">
        <f>IF(BM8&gt;0,BM8,"")</f>
        <v>13.31</v>
      </c>
      <c r="BY8" s="11">
        <f>IF(SUM(BJ8:BM8)-BN8&gt;0,SUM(BJ8:BM8)-BN8,"")</f>
        <v>48.21</v>
      </c>
      <c r="BZ8" s="11">
        <f>IF(SUM(BV8,BY8)&gt;0,SUM(BV8,BY8),"")</f>
        <v>96.789999999999992</v>
      </c>
      <c r="CA8" s="22">
        <v>14.1</v>
      </c>
      <c r="CB8" s="22">
        <v>9.1</v>
      </c>
      <c r="CC8" s="22">
        <v>11.5</v>
      </c>
      <c r="CD8" s="22">
        <v>13.52</v>
      </c>
      <c r="CE8" s="22">
        <v>0</v>
      </c>
      <c r="CF8" s="22">
        <v>13.2</v>
      </c>
      <c r="CG8" s="22">
        <v>9</v>
      </c>
      <c r="CH8" s="22">
        <v>12.3</v>
      </c>
      <c r="CI8" s="22">
        <v>13.87</v>
      </c>
      <c r="CJ8" s="22">
        <v>0</v>
      </c>
      <c r="CK8" s="22">
        <v>12.9</v>
      </c>
      <c r="CL8" s="22">
        <v>8.6999999999999993</v>
      </c>
      <c r="CM8" s="22">
        <v>12.3</v>
      </c>
      <c r="CN8" s="22">
        <v>13.47</v>
      </c>
      <c r="CO8" s="22">
        <v>0</v>
      </c>
      <c r="CP8" s="27"/>
      <c r="CQ8" s="38">
        <f>IF(CC8&gt;0,CC8,"")</f>
        <v>11.5</v>
      </c>
      <c r="CR8" s="38">
        <f>IF(CD8&gt;0,CD8,"")</f>
        <v>13.52</v>
      </c>
      <c r="CS8" s="40">
        <f>IF(SUM(CA8:CD8)-CE8&gt;0,SUM(CA8:CD8)-CE8,"")</f>
        <v>48.22</v>
      </c>
      <c r="CT8" s="40">
        <f>IF(CH8&gt;0,CH8,"")</f>
        <v>12.3</v>
      </c>
      <c r="CU8" s="40">
        <f>IF(CI8&gt;0,CI8,"")</f>
        <v>13.87</v>
      </c>
      <c r="CV8" s="40">
        <f>IF(SUM(CF8:CI8)-CJ8&gt;0,SUM(CF8:CI8)-CJ8,"")</f>
        <v>48.37</v>
      </c>
      <c r="CW8" s="40">
        <f>IF(CS8="","",MAX(CS8,CV8))</f>
        <v>48.37</v>
      </c>
      <c r="CX8" s="40">
        <f>IF(CM8&gt;0,CM8,"")</f>
        <v>12.3</v>
      </c>
      <c r="CY8" s="40">
        <f>IF(CN8&gt;0,CN8,"")</f>
        <v>13.47</v>
      </c>
      <c r="CZ8" s="40">
        <f>IF(SUM(CK8:CN8)-CO8&gt;0,SUM(CK8:CN8)-CO8,"")</f>
        <v>47.370000000000005</v>
      </c>
      <c r="DA8" s="40">
        <f>IF(SUM(CW8,CZ8)&gt;0,SUM(CW8,CZ8),"")</f>
        <v>95.740000000000009</v>
      </c>
      <c r="DB8" s="50" t="str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/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13.05</v>
      </c>
      <c r="SW8" s="22">
        <f>IF($CP8="P",CB8,(CB8+BA8)/2)</f>
        <v>9.0500000000000007</v>
      </c>
      <c r="SX8" s="22">
        <f>IF($CP8="P",CC8,(CC8+BB8)/2)</f>
        <v>12.1</v>
      </c>
      <c r="SY8" s="22">
        <f>IF($CP8="P",CD8,(CD8+BC8)/2)</f>
        <v>13.615</v>
      </c>
      <c r="SZ8" s="22">
        <f>IF($CP8="P",CE8,(CE8+BD8)/2)</f>
        <v>0</v>
      </c>
      <c r="TA8" s="22">
        <f>IF($CP8="P",CF8,(CF8+BE8)/2)</f>
        <v>13.1</v>
      </c>
      <c r="TB8" s="22">
        <f>IF($CP8="P",CG8,(CG8+BF8)/2)</f>
        <v>9.1999999999999993</v>
      </c>
      <c r="TC8" s="22">
        <f>IF($CP8="P",CH8,(CH8+BG8)/2)</f>
        <v>12.4</v>
      </c>
      <c r="TD8" s="22">
        <f>IF($CP8="P",CI8,(CI8+BH8)/2)</f>
        <v>13.774999999999999</v>
      </c>
      <c r="TE8" s="22">
        <f>IF($CP8="P",CJ8,(CJ8+BI8)/2)</f>
        <v>0</v>
      </c>
      <c r="TF8" s="22">
        <f>IF($CP8="P",CK8,(CK8+BJ8)/2)</f>
        <v>13.2</v>
      </c>
      <c r="TG8" s="22">
        <f>IF($CP8="P",CL8,(CL8+BK8)/2)</f>
        <v>8.6999999999999993</v>
      </c>
      <c r="TH8" s="22">
        <f>IF($CP8="P",CM8,(CM8+BL8)/2)</f>
        <v>12.5</v>
      </c>
      <c r="TI8" s="22">
        <f>IF($CP8="P",CN8,(CN8+BM8)/2)</f>
        <v>13.39</v>
      </c>
      <c r="TJ8" s="22">
        <f>IF($CP8="P",CO8,(CO8+BN8)/2)</f>
        <v>0</v>
      </c>
      <c r="TK8" s="27" t="s">
        <v>46</v>
      </c>
      <c r="TL8" s="40">
        <f>IF(SX8&gt;0,SX8,"")</f>
        <v>12.1</v>
      </c>
      <c r="TM8" s="40">
        <f>IF(SY8&gt;0,SY8,"")</f>
        <v>13.615</v>
      </c>
      <c r="TN8" s="40">
        <f>IF(SUM(SV8:SY8)-SZ8&gt;0,SUM(SV8:SY8)-SZ8,"")</f>
        <v>47.815000000000005</v>
      </c>
      <c r="TO8" s="40">
        <f>IF(TC8&gt;0,TC8,"")</f>
        <v>12.4</v>
      </c>
      <c r="TP8" s="40">
        <f>IF(TD8&gt;0,TD8,"")</f>
        <v>13.774999999999999</v>
      </c>
      <c r="TQ8" s="40">
        <f>IF(SUM(TA8:TD8)-TE8&gt;0,SUM(TA8:TD8)-TE8,"")</f>
        <v>48.474999999999994</v>
      </c>
      <c r="TR8" s="40">
        <f>IF(MAX(TN8,TQ8)&gt;0,MAX(TN8,TQ8),"")</f>
        <v>48.474999999999994</v>
      </c>
      <c r="TS8" s="40">
        <f>IF(TH8&gt;0,TH8,"")</f>
        <v>12.5</v>
      </c>
      <c r="TT8" s="40">
        <f>IF(TI8&gt;0,TI8,"")</f>
        <v>13.39</v>
      </c>
      <c r="TU8" s="40">
        <f>IF(SUM(TF8:TI8)-TJ8&gt;0,SUM(TF8:TI8)-TJ8,"")</f>
        <v>47.79</v>
      </c>
      <c r="TV8" s="40">
        <f>IF(SUM(TR8,TU8)&gt;0,SUM(TR8,TU8),"")</f>
        <v>96.264999999999986</v>
      </c>
    </row>
    <row r="9" spans="1:542" x14ac:dyDescent="0.2">
      <c r="A9" s="4" cm="1">
        <f t="array" ref="A9">IF(AND(J9&lt;&gt;"",J9&lt;&gt;"No DD"),SUMPRODUCT((J$4:J$11&lt;&gt;"")*(J$4:J$11&lt;&gt;"No DD")*(F$4:F$11&gt;F9))+1,IF(J9="No DD",SUMPRODUCT((J$4:J$11="No DD")*(F$4:F$11&gt;F9))+1+SUMPRODUCT((J$4:J$11&lt;&gt;"")*(J$4:J$11&lt;&gt;"No DD")),""))</f>
        <v>5</v>
      </c>
      <c r="B9" s="4" cm="1">
        <f t="array" ref="B9">IF(AND(J9&lt;&gt;"",J9&lt;&gt;"No DD",G9=""),SUMPRODUCT((J$4:J$11&lt;&gt;"")*(J$4:J$11&lt;&gt;"No DD")*(G$4:G$11="")*(F$4:F$11&gt;F9))+1,IF(J9="No DD",SUMPRODUCT((J$4:J$11="No DD")*(F$4:F$11&gt;F9)*(G$4:G$11=""))+1+SUMPRODUCT((J$4:J$11&lt;&gt;"")*(G$4:G$11="")*(J$4:J$11&lt;&gt;"No DD")),""))</f>
        <v>3</v>
      </c>
      <c r="C9" s="5" t="s">
        <v>96</v>
      </c>
      <c r="D9" s="4" t="s">
        <v>3</v>
      </c>
      <c r="E9" s="4">
        <v>2004</v>
      </c>
      <c r="F9" s="9">
        <f>SUM(L9:V9)+SUM(L9:T9)*0.0000001+SUM(L9)*0.0000000000001</f>
        <v>159.65001546900481</v>
      </c>
      <c r="G9" s="64"/>
      <c r="H9" s="3" t="str">
        <f>IF(OR(AND(AO9&gt;=AY$13,AO9&lt;&gt;"",AQ9&gt;=AY$17,AQ9&lt;&gt;"",AN9=""),AND(AR9&gt;=AY$13,AR9&lt;&gt;"",AT9&gt;=AY$17,AT9&lt;&gt;"",AN9=""),AND(AV9&gt;=AY$13,AV9&lt;&gt;"",AX9&gt;=AY$17,AX9&lt;&gt;"",AN9=""),AND(BP9&gt;=BZ$13,BP9&lt;&gt;"",BR9&gt;=BZ$17,BR9&lt;&gt;"",BO9=""),AND(BS9&gt;=BZ$13,BS9&lt;&gt;"",BU9&gt;=BZ$17,BU9&lt;&gt;"",BO9=""),AND(BW9&gt;=BZ$13,BW9&lt;&gt;"",BY9&gt;=BZ$17,BY9&lt;&gt;"",BO9=""),AND(CQ9&gt;=DA$13,CQ9&lt;&gt;"",CS9&gt;=DA$17,CS9&lt;&gt;"",CP9=""),AND(CT9&gt;=DA$13,CT9&lt;&gt;"",CV9&gt;=DA$17,CV9&lt;&gt;"",CP9=""),AND(CX9&gt;=DA$13,CX9&lt;&gt;"",CZ9&gt;=DA$17,CZ9&lt;&gt;"",CP9=""),AND(DX9&gt;=EK$13,DX9&lt;&gt;"",DZ9&gt;=EK$17,DZ9&lt;&gt;""),AND(EA9&gt;=EK$13,EA9&lt;&gt;"",EC9&gt;=EK$17,EC9&lt;&gt;""),AND(EE9&gt;=EK$13,EE9&lt;&gt;"",EG9&gt;=EK$17,EG9&lt;&gt;""),AND(EH9&gt;=EK$13,EH9&lt;&gt;"",EJ9&gt;=EK$17,EJ9&lt;&gt;""),AND(FF9&gt;=FS$13,FF9&lt;&gt;"",FH9&gt;=FS$17,FH9&lt;&gt;""),AND(FI9&gt;=FS$13,FI9&lt;&gt;"",FK9&gt;=FS$17,FK9&lt;&gt;""),AND(FM9&gt;=FS$13,FM9&lt;&gt;"",FO9&gt;=FS$17,FO9&lt;&gt;""),AND(FP9&gt;=FS$13,FP9&lt;&gt;"",FR9&gt;=FS$17,FR9&lt;&gt;""),AND(GN9&gt;=HA$13,GN9&lt;&gt;"",GP9&gt;=HA$17,GP9&lt;&gt;""),AND(GQ9&gt;=HA$13,GQ9&lt;&gt;"",GS9&gt;=HA$17,GS9&lt;&gt;""),AND(GU9&gt;=HA$13,GU9&lt;&gt;"",GW9&gt;=HA$17,GW9&lt;&gt;""),AND(GX9&gt;=HA$13,GX9&lt;&gt;"",GZ9&gt;=HA$17,GZ9&lt;&gt;""),AND(HV9&gt;=II$13,HV9&lt;&gt;"",HX9&gt;=II$17,HX9&lt;&gt;""),AND(HY9&gt;=II$13,HY9&lt;&gt;"",IA9&gt;=II$17,IA9&lt;&gt;""),AND(IC9&gt;=II$13,IC9&lt;&gt;"",IE9&gt;=II$17,IE9&lt;&gt;""),AND(IF9&gt;=II$13,IF9&lt;&gt;"",IH9&gt;=II$17,IH9&lt;&gt;""),AND(JD9&gt;=JQ$13,JD9&lt;&gt;"",JF9&gt;=JQ$17,JF9&lt;&gt;""),AND(JG9&gt;=JQ$13,JG9&lt;&gt;"",JI9&gt;=JQ$17,JI9&lt;&gt;""),AND(JK9&gt;=JQ$13,JK9&lt;&gt;"",JM9&gt;=JQ$17,JM9&lt;&gt;""),AND(JN9&gt;=JQ$13,JN9&lt;&gt;"",JP9&gt;=JQ$17,JP9&lt;&gt;""),AND(KL9&gt;=KY$13,KL9&lt;&gt;"",KN9&gt;=KY$17,KN9&lt;&gt;""),AND(KO9&gt;=KY$13,KO9&lt;&gt;"",KQ9&gt;=KY$17,KQ9&lt;&gt;""),AND(KS9&gt;=KY$13,KS9&lt;&gt;"",KU9&gt;=KY$17,KU9&lt;&gt;""),AND(KV9&gt;=KY$13,KV9&lt;&gt;"",KX9&gt;=KY$17,KX9&lt;&gt;""),AND(LT9&gt;=MG$13,LT9&lt;&gt;"",LV9&gt;=MG$17,LV9&lt;&gt;""),AND(LW9&gt;=MG$13,LW9&lt;&gt;"",LY9&gt;=MG$17,LY9&lt;&gt;""),AND(MA9&gt;=MG$13,MA9&lt;&gt;"",MC9&gt;=MG$17,MC9&lt;&gt;""),AND(MD9&gt;=MG$13,MD9&lt;&gt;"",MF9&gt;=MG$17,MF9&lt;&gt;""),AND(NB9&gt;=NO$13,NB9&lt;&gt;"",ND9&gt;=NO$17,ND9&lt;&gt;""),AND(NE9&gt;=NO$13,NE9&lt;&gt;"",NG9&gt;=NO$17,NG9&lt;&gt;""),AND(NI9&gt;=NO$13,NI9&lt;&gt;"",NK9&gt;=NO$17,NK9&lt;&gt;""),AND(NL9&gt;=NO$13,NL9&lt;&gt;"",NN9&gt;=NO$17,NN9&lt;&gt;""),AND(OJ9&gt;=OW$13,OJ9&lt;&gt;"",OL9&gt;=OW$17,OL9&lt;&gt;""),AND(OM9&gt;=OW$13,OM9&lt;&gt;"",OO9&gt;=OW$17,OO9&lt;&gt;""),AND(OQ9&gt;=OW$13,OQ9&lt;&gt;"",OS9&gt;=OW$17,OS9&lt;&gt;""),AND(OT9&gt;=OW$13,OT9&lt;&gt;"",OV9&gt;=OW$17,OV9&lt;&gt;""),AND(PR9&gt;=QE$13,PR9&lt;&gt;"",PT9&gt;=QE$17,PT9&lt;&gt;""),AND(PU9&gt;=QE$13,PU9&lt;&gt;"",PW9&gt;=QE$17,PW9&lt;&gt;""),AND(PY9&gt;=QE$13,PY9&lt;&gt;"",QA9&gt;=QE$17,QA9&lt;&gt;""),AND(QB9&gt;=QE$13,QB9&lt;&gt;"",QD9&gt;=QE$17,QD9&lt;&gt;""),AND(QZ9&gt;=RM$13,QZ9&lt;&gt;"",RB9&gt;=RM$17,RB9&lt;&gt;""),AND(RC9&gt;=RM$13,RC9&lt;&gt;"",RE9&gt;=RM$17,RE9&lt;&gt;""),AND(RG9&gt;=RM$13,RG9&lt;&gt;"",RI9&gt;=RM$17,RI9&lt;&gt;""),AND(RJ9&gt;=RM$13,RJ9&lt;&gt;"",RL9&gt;=RM$17,RL9&lt;&gt;""),AND(SH9&gt;=SU$13,SH9&lt;&gt;"",SJ9&gt;=SU$17,SJ9&lt;&gt;""),AND(SK9&gt;=SU$13,SK9&lt;&gt;"",SM9&gt;=SU$17,SM9&lt;&gt;""),AND(SO9&gt;=SU$13,SO9&lt;&gt;"",SQ9&gt;=SU$17,SQ9&lt;&gt;""),AND(SR9&gt;=SU$13,SR9&lt;&gt;"",ST9&gt;=SU$17,ST9&lt;&gt;"")),"P","")</f>
        <v/>
      </c>
      <c r="I9" s="3" t="str">
        <f>IF(OR(AND(AQ9&gt;=AY$17,AQ9&lt;&gt;"",AN9=""),AND(AT9&gt;=AY$17,AT9&lt;&gt;"",AN9=""),AND(AX9&gt;=AY$17,AX9&lt;&gt;"",AN9=""),AND(BR9&gt;=BZ$17,BR9&lt;&gt;"",BO9=""),AND(BU9&gt;=BZ$17,BU9&lt;&gt;"",BO9=""),AND(BY9&gt;=BZ$17,BY9&lt;&gt;"",BO9=""),AND(CS9&gt;=DA$17,CS9&lt;&gt;"",CP9=""),AND(CV9&gt;=DA$17,CV9&lt;&gt;"",CP9=""),AND(CZ9&gt;=DA$17,CZ9&lt;&gt;"",CP9=""),AND(DZ9&gt;=EK$17,DZ9&lt;&gt;""),AND(EC9&gt;=EK$17,EC9&lt;&gt;""),AND(EG9&gt;=EK$17,EG9&lt;&gt;""),AND(EJ9&gt;=EK$17,EJ9&lt;&gt;""),AND(FH9&gt;=FS$17,FH9&lt;&gt;""),AND(FK9&gt;=FS$17,FK9&lt;&gt;""),AND(FO9&gt;=FS$17,FO9&lt;&gt;""),AND(FR9&gt;=FS$17,FR9&lt;&gt;""),AND(GP9&gt;=HA$17,GP9&lt;&gt;""),AND(GS9&gt;=HA$17,GS9&lt;&gt;""),AND(GW9&gt;=HA$17,GW9&lt;&gt;""),AND(GZ9&gt;=HA$17,GZ9&lt;&gt;""),AND(HX9&gt;=II$17,HX9&lt;&gt;""),AND(IA9&gt;=II$17,IA9&lt;&gt;""),AND(IE9&gt;=II$17,IE9&lt;&gt;""),AND(IH9&gt;=II$17,IH9&lt;&gt;""),AND(JF9&gt;=JQ$17,JF9&lt;&gt;""),AND(JI9&gt;=JQ$17,JI9&lt;&gt;""),AND(JM9&gt;=JQ$17,JM9&lt;&gt;""),AND(JP9&gt;=JQ$17,JP9&lt;&gt;""),AND(KN9&gt;=KY$17,KN9&lt;&gt;""),AND(KQ9&gt;=KY$17,KQ9&lt;&gt;""),AND(KU9&gt;=KY$17,KU9&lt;&gt;""),AND(KX9&gt;=KY$17,KX9&lt;&gt;""),AND(LV9&gt;=MG$17,LV9&lt;&gt;""),AND(LY9&gt;=MG$17,LY9&lt;&gt;""),AND(MC9&gt;=MG$17,MC9&lt;&gt;""),AND(MF9&gt;=MG$17,MF9&lt;&gt;""),AND(ND9&gt;=NO$17,ND9&lt;&gt;""),AND(NG9&gt;=NO$17,NG9&lt;&gt;""),AND(NK9&gt;=NO$17,NK9&lt;&gt;""),AND(NN9&gt;=NO$17,NN9&lt;&gt;""),AND(OL9&gt;=OW$17,OL9&lt;&gt;""),AND(OO9&gt;=OW$17,OO9&lt;&gt;""),AND(OS9&gt;=OW$17,OS9&lt;&gt;""),AND(OV9&gt;=OW$17,OV9&lt;&gt;""),AND(PT9&gt;=QE$17,PT9&lt;&gt;""),AND(PW9&gt;=QE$17,PW9&lt;&gt;""),AND(QA9&gt;=QE$17,QA9&lt;&gt;""),AND(QD9&gt;=QE$17,QD9&lt;&gt;""),AND(RB9&gt;=RM$17,RB9&lt;&gt;""),AND(RE9&gt;=RM$17,RE9&lt;&gt;""),AND(RI9&gt;=RM$17,RI9&lt;&gt;""),AND(RL9&gt;=RM$17,RL9&lt;&gt;""),AND(SJ9&gt;=SU$17,SJ9&lt;&gt;""),AND(SM9&gt;=SU$17,SM9&lt;&gt;""),AND(SQ9&gt;=SU$17,SQ9&lt;&gt;""),AND(ST9&gt;=SU$17,ST9&lt;&gt;"")),"P","")</f>
        <v>P</v>
      </c>
      <c r="J9" s="36" t="str">
        <f>IF(AND(I9="P",H9=""),"No DD",IF(OR(AND(AO9&gt;=AY$16,AO9&lt;&gt;"",AQ9&gt;=AY$20,AQ9&lt;&gt;"",AN9=""),AND(AR9&gt;=AY$16,AR9&lt;&gt;"",AT9&gt;=AY$20,AT9&lt;&gt;"",AN9=""),AND(AV9&gt;=AY$16,AV9&lt;&gt;"",AX9&gt;=AY$20,AX9&lt;&gt;"",AN9=""),AND(BP9&gt;=BZ$16,BP9&lt;&gt;"",BR9&gt;=BZ$20,BR9&lt;&gt;"",BO9=""),AND(BS9&gt;=BZ$16,BS9&lt;&gt;"",BU9&gt;=BZ$20,BU9&lt;&gt;"",BO9=""),AND(BW9&gt;=BZ$16,BW9&lt;&gt;"",BY9&gt;=BZ$20,BY9&lt;&gt;"",BO9=""),AND(CQ9&gt;=DA$16,CQ9&lt;&gt;"",CS9&gt;=DA$20,CS9&lt;&gt;"",CP9=""),AND(CT9&gt;=DA$16,CT9&lt;&gt;"",CV9&gt;=DA$20,CV9&lt;&gt;"",CP9=""),AND(CX9&gt;=DA$16,CX9&lt;&gt;"",CZ9&gt;=DA$20,CZ9&lt;&gt;"",CP9=""),AND(DX9&gt;=EK$16,DX9&lt;&gt;"",DZ9&gt;=EK$20,DZ9&lt;&gt;""),AND(EA9&gt;=EK$16,EA9&lt;&gt;"",EC9&gt;=EK$20,EC9&lt;&gt;""),AND(EE9&gt;=EK$16,EE9&lt;&gt;"",EG9&gt;=EK$20,EG9&lt;&gt;""),AND(EH9&gt;=EK$16,EH9&lt;&gt;"",EJ9&gt;=EK$20,EJ9&lt;&gt;""),AND(FF9&gt;=FS$16,FF9&lt;&gt;"",FH9&gt;=FS$20,FH9&lt;&gt;""),AND(FI9&gt;=FS$16,FI9&lt;&gt;"",FK9&gt;=FS$20,FK9&lt;&gt;""),AND(FM9&gt;=FS$16,FM9&lt;&gt;"",FO9&gt;=FS$20,FO9&lt;&gt;""),AND(FP9&gt;=FS$16,FP9&lt;&gt;"",FR9&gt;=FS$20,FR9&lt;&gt;""),AND(GN9&gt;=HA$16,GN9&lt;&gt;"",GP9&gt;=HA$20,GP9&lt;&gt;""),AND(GQ9&gt;=HA$16,GQ9&lt;&gt;"",GS9&gt;=HA$20,GS9&lt;&gt;""),AND(GU9&gt;=HA$16,GU9&lt;&gt;"",GW9&gt;=HA$20,GW9&lt;&gt;""),AND(GX9&gt;=HA$16,GX9&lt;&gt;"",GZ9&gt;=HA$20,GZ9&lt;&gt;""),AND(HV9&gt;=II$16,HV9&lt;&gt;"",HX9&gt;=II$20,HX9&lt;&gt;""),AND(HY9&gt;=II$16,HY9&lt;&gt;"",IA9&gt;=II$20,IA9&lt;&gt;""),AND(IC9&gt;=II$16,IC9&lt;&gt;"",IE9&gt;=II$20,IE9&lt;&gt;""),AND(IF9&gt;=II$16,IF9&lt;&gt;"",IH9&gt;=II$20,IH9&lt;&gt;""),AND(JD9&gt;=JQ$16,JD9&lt;&gt;"",JF9&gt;=JQ$20,JF9&lt;&gt;""),AND(JG9&gt;=JQ$16,JG9&lt;&gt;"",JI9&gt;=JQ$20,JI9&lt;&gt;""),AND(JK9&gt;=JQ$16,JK9&lt;&gt;"",JM9&gt;=JQ$20,JM9&lt;&gt;""),AND(JN9&gt;=JQ$16,JN9&lt;&gt;"",JP9&gt;=JQ$20,JP9&lt;&gt;""),AND(KL9&gt;=KY$16,KL9&lt;&gt;"",KN9&gt;=KY$20,KN9&lt;&gt;""),AND(KO9&gt;=KY$16,KO9&lt;&gt;"",KQ9&gt;=KY$20,KQ9&lt;&gt;""),AND(KS9&gt;=KY$16,KS9&lt;&gt;"",KU9&gt;=KY$20,KU9&lt;&gt;""),AND(KV9&gt;=KY$16,KV9&lt;&gt;"",KX9&gt;=KY$20,KX9&lt;&gt;""),AND(LT9&gt;=MG$16,LT9&lt;&gt;"",LV9&gt;=MG$20,LV9&lt;&gt;""),AND(LW9&gt;=MG$16,LW9&lt;&gt;"",LY9&gt;=MG$20,LY9&lt;&gt;""),AND(MA9&gt;=MG$16,MA9&lt;&gt;"",MC9&gt;=MG$20,MC9&lt;&gt;""),AND(MD9&gt;=MG$16,MD9&lt;&gt;"",MF9&gt;=MG$20,MF9&lt;&gt;""),AND(NB9&gt;=NO$16,NB9&lt;&gt;"",ND9&gt;=NO$20,ND9&lt;&gt;""),AND(NE9&gt;=NO$16,NE9&lt;&gt;"",NG9&gt;=NO$20,NG9&lt;&gt;""),AND(NI9&gt;=NO$16,NI9&lt;&gt;"",NK9&gt;=NO$20,NK9&lt;&gt;""),AND(NL9&gt;=NO$16,NL9&lt;&gt;"",NN9&gt;=NO$20,NN9&lt;&gt;""),AND(OJ9&gt;=OW$16,OJ9&lt;&gt;"",OL9&gt;=OW$20,OL9&lt;&gt;""),AND(OM9&gt;=OW$16,OM9&lt;&gt;"",OO9&gt;=OW$20,OO9&lt;&gt;""),AND(OQ9&gt;=OW$16,OQ9&lt;&gt;"",OS9&gt;=OW$20,OS9&lt;&gt;""),AND(OT9&gt;=OW$16,OT9&lt;&gt;"",OV9&gt;=OW$20,OV9&lt;&gt;""),AND(PR9&gt;=QE$16,PR9&lt;&gt;"",PT9&gt;=QE$20,PT9&lt;&gt;""),AND(PU9&gt;=QE$16,PU9&lt;&gt;"",PW9&gt;=QE$20,PW9&lt;&gt;""),AND(PY9&gt;=QE$16,PY9&lt;&gt;"",QA9&gt;=QE$20,QA9&lt;&gt;""),AND(QB9&gt;=QE$16,QB9&lt;&gt;"",QD9&gt;=QE$20,QD9&lt;&gt;""),AND(QZ9&gt;=RM$16,QZ9&lt;&gt;"",RB9&gt;=RM$20,RB9&lt;&gt;""),AND(RC9&gt;=RM$16,RC9&lt;&gt;"",RE9&gt;=RM$20,RE9&lt;&gt;""),AND(RG9&gt;=RM$16,RG9&lt;&gt;"",RI9&gt;=RM$20,RI9&lt;&gt;""),AND(RJ9&gt;=RM$16,RJ9&lt;&gt;"",RL9&gt;=RM$20,RL9&lt;&gt;""),AND(SH9&gt;=SU$16,SH9&lt;&gt;"",SJ9&gt;=SU$20,SJ9&lt;&gt;""),AND(SK9&gt;=SU$16,SK9&lt;&gt;"",SM9&gt;=SU$20,SM9&lt;&gt;""),AND(SO9&gt;=SU$16,SO9&lt;&gt;"",SQ9&gt;=SU$20,SQ9&lt;&gt;""),AND(SR9&gt;=SU$16,SR9&lt;&gt;"",ST9&gt;=SU$20,ST9&lt;&gt;"")),"Merit",IF(OR(AND(AO9&gt;=AY$15,AO9&lt;&gt;"",AQ9&gt;=AY$19,AQ9&lt;&gt;"",AN9=""),AND(AR9&gt;=AY$15,AR9&lt;&gt;"",AT9&gt;=AY$19,AT9&lt;&gt;"",AN9=""),AND(AV9&gt;=AY$15,AV9&lt;&gt;"",AX9&gt;=AY$19,AX9&lt;&gt;"",AN9=""),AND(BP9&gt;=BZ$15,BP9&lt;&gt;"",BR9&gt;=BZ$19,BR9&lt;&gt;"",BO9=""),AND(BS9&gt;=BZ$15,BS9&lt;&gt;"",BU9&gt;=BZ$19,BU9&lt;&gt;"",BO9=""),AND(BW9&gt;=BZ$15,BW9&lt;&gt;"",BY9&gt;=BZ$19,BY9&lt;&gt;"",BO9=""),AND(CQ9&gt;=DA$15,CQ9&lt;&gt;"",CS9&gt;=DA$19,CS9&lt;&gt;"",CP9=""),AND(CT9&gt;=DA$15,CT9&lt;&gt;"",CV9&gt;=DA$19,CV9&lt;&gt;"",CP9=""),AND(CX9&gt;=DA$15,CX9&lt;&gt;"",CZ9&gt;=DA$19,CZ9&lt;&gt;"",CP9=""),AND(DX9&gt;=EK$15,DX9&lt;&gt;"",DZ9&gt;=EK$19,DZ9&lt;&gt;""),AND(EA9&gt;=EK$15,EA9&lt;&gt;"",EC9&gt;=EK$19,EC9&lt;&gt;""),AND(EE9&gt;=EK$15,EE9&lt;&gt;"",EG9&gt;=EK$19,EG9&lt;&gt;""),AND(EH9&gt;=EK$15,EH9&lt;&gt;"",EJ9&gt;=EK$19,EJ9&lt;&gt;""),AND(FF9&gt;=FS$15,FF9&lt;&gt;"",FH9&gt;=FS$19,FH9&lt;&gt;""),AND(FI9&gt;=FS$15,FI9&lt;&gt;"",FK9&gt;=FS$19,FK9&lt;&gt;""),AND(FM9&gt;=FS$15,FM9&lt;&gt;"",FO9&gt;=FS$19,FO9&lt;&gt;""),AND(FP9&gt;=FS$15,FP9&lt;&gt;"",FR9&gt;=FS$19,FR9&lt;&gt;""),AND(GN9&gt;=HA$15,GN9&lt;&gt;"",GP9&gt;=HA$19,GP9&lt;&gt;""),AND(GQ9&gt;=HA$15,GQ9&lt;&gt;"",GS9&gt;=HA$19,GS9&lt;&gt;""),AND(GU9&gt;=HA$15,GU9&lt;&gt;"",GW9&gt;=HA$19,GW9&lt;&gt;""),AND(GX9&gt;=HA$15,GX9&lt;&gt;"",GZ9&gt;=HA$19,GZ9&lt;&gt;""),AND(HV9&gt;=II$15,HV9&lt;&gt;"",HX9&gt;=II$19,HX9&lt;&gt;""),AND(HY9&gt;=II$15,HY9&lt;&gt;"",IA9&gt;=II$19,IA9&lt;&gt;""),AND(IC9&gt;=II$15,IC9&lt;&gt;"",IE9&gt;=II$19,IE9&lt;&gt;""),AND(IF9&gt;=II$15,IF9&lt;&gt;"",IH9&gt;=II$19,IH9&lt;&gt;""),AND(JD9&gt;=JQ$15,JD9&lt;&gt;"",JF9&gt;=JQ$19,JF9&lt;&gt;""),AND(JG9&gt;=JQ$15,JG9&lt;&gt;"",JI9&gt;=JQ$19,JI9&lt;&gt;""),AND(JK9&gt;=JQ$15,JK9&lt;&gt;"",JM9&gt;=JQ$19,JM9&lt;&gt;""),AND(JN9&gt;=JQ$15,JN9&lt;&gt;"",JP9&gt;=JQ$19,JP9&lt;&gt;""),AND(KL9&gt;=KY$15,KL9&lt;&gt;"",KN9&gt;=KY$19,KN9&lt;&gt;""),AND(KO9&gt;=KY$15,KO9&lt;&gt;"",KQ9&gt;=KY$19,KQ9&lt;&gt;""),AND(KS9&gt;=KY$15,KS9&lt;&gt;"",KU9&gt;=KY$19,KU9&lt;&gt;""),AND(KV9&gt;=KY$15,KV9&lt;&gt;"",KX9&gt;=KY$19,KX9&lt;&gt;""),AND(LT9&gt;=MG$15,LT9&lt;&gt;"",LV9&gt;=MG$19,LV9&lt;&gt;""),AND(LW9&gt;=MG$15,LW9&lt;&gt;"",LY9&gt;=MG$19,LY9&lt;&gt;""),AND(MA9&gt;=MG$15,MA9&lt;&gt;"",MC9&gt;=MG$19,MC9&lt;&gt;""),AND(MD9&gt;=MG$15,MD9&lt;&gt;"",MF9&gt;=MG$19,MF9&lt;&gt;""),AND(NB9&gt;=NO$15,NB9&lt;&gt;"",ND9&gt;=NO$19,ND9&lt;&gt;""),AND(NE9&gt;=NO$15,NE9&lt;&gt;"",NG9&gt;=NO$19,NG9&lt;&gt;""),AND(NI9&gt;=NO$15,NI9&lt;&gt;"",NK9&gt;=NO$19,NK9&lt;&gt;""),AND(NL9&gt;=NO$15,NL9&lt;&gt;"",NN9&gt;=NO$19,NN9&lt;&gt;""),AND(OJ9&gt;=OW$15,OJ9&lt;&gt;"",OL9&gt;=OW$19,OL9&lt;&gt;""),AND(OM9&gt;=OW$15,OM9&lt;&gt;"",OO9&gt;=OW$19,OO9&lt;&gt;""),AND(OQ9&gt;=OW$15,OQ9&lt;&gt;"",OS9&gt;=OW$19,OS9&lt;&gt;""),AND(OT9&gt;=OW$15,OT9&lt;&gt;"",OV9&gt;=OW$19,OV9&lt;&gt;""),AND(PR9&gt;=QE$15,PR9&lt;&gt;"",PT9&gt;=QE$19,PT9&lt;&gt;""),AND(PU9&gt;=QE$15,PU9&lt;&gt;"",PW9&gt;=QE$19,PW9&lt;&gt;""),AND(PY9&gt;=QE$15,PY9&lt;&gt;"",QA9&gt;=QE$19,QA9&lt;&gt;""),AND(QB9&gt;=QE$15,QB9&lt;&gt;"",QD9&gt;=QE$19,QD9&lt;&gt;""),AND(QZ9&gt;=RM$15,QZ9&lt;&gt;"",RB9&gt;=RM$19,RB9&lt;&gt;""),AND(RC9&gt;=RM$15,RC9&lt;&gt;"",RE9&gt;=RM$19,RE9&lt;&gt;""),AND(RG9&gt;=RM$15,RG9&lt;&gt;"",RI9&gt;=RM$19,RI9&lt;&gt;""),AND(RJ9&gt;=RM$15,RJ9&lt;&gt;"",RL9&gt;=RM$19,RL9&lt;&gt;""),AND(SH9&gt;=SU$15,SH9&lt;&gt;"",SJ9&gt;=SU$19,SJ9&lt;&gt;""),AND(SK9&gt;=SU$15,SK9&lt;&gt;"",SM9&gt;=SU$19,SM9&lt;&gt;""),AND(SO9&gt;=SU$15,SO9&lt;&gt;"",SQ9&gt;=SU$19,SQ9&lt;&gt;""),AND(SR9&gt;=SU$15,SR9&lt;&gt;"",ST9&gt;=SU$19,ST9&lt;&gt;"")),"Excellence",IF(K9="P","Worlds Team",IF(H9="P","National Team","")))))</f>
        <v>No DD</v>
      </c>
      <c r="K9" s="3" t="str">
        <f>IF(OR(AND(AO9&gt;=AY$14,AO9&lt;&gt;"",AQ9&gt;=AY$18,AQ9&lt;&gt;"",AN9=""),AND(AR9&gt;=AY$14,AR9&lt;&gt;"",AT9&gt;=AY$18,AT9&lt;&gt;"",AN9=""),AND(AV9&gt;=AY$14,AV9&lt;&gt;"",AX9&gt;=AY$18,AX9&lt;&gt;"",AN9=""),AND(BP9&gt;=BZ$14,BP9&lt;&gt;"",BR9&gt;=BZ$18,BR9&lt;&gt;"",BO9=""),AND(BS9&gt;=BZ$14,BS9&lt;&gt;"",BU9&gt;=BZ$18,BU9&lt;&gt;"",BO9=""),AND(BW9&gt;=BZ$14,BW9&lt;&gt;"",BY9&gt;=BZ$18,BY9&lt;&gt;"",BO9=""),AND(CQ9&gt;=DA$14,CQ9&lt;&gt;"",CS9&gt;=DA$18,CS9&lt;&gt;"",CP9=""),AND(CT9&gt;=DA$14,CT9&lt;&gt;"",CV9&gt;=DA$18,CV9&lt;&gt;"",CP9=""),AND(CX9&gt;=DA$14,CX9&lt;&gt;"",CZ9&gt;=DA$18,CZ9&lt;&gt;"",CP9=""),AND(DX9&gt;=EK$14,DX9&lt;&gt;"",DZ9&gt;=EK$18,DZ9&lt;&gt;""),AND(EA9&gt;=EK$14,EA9&lt;&gt;"",EC9&gt;=EK$18,EC9&lt;&gt;""),AND(EE9&gt;=EK$14,EE9&lt;&gt;"",EG9&gt;=EK$18,EG9&lt;&gt;""),AND(EH9&gt;=EK$14,EH9&lt;&gt;"",EJ9&gt;=EK$18,EJ9&lt;&gt;""),AND(FF9&gt;=FS$14,FF9&lt;&gt;"",FH9&gt;=FS$18,FH9&lt;&gt;""),AND(FI9&gt;=FS$14,FI9&lt;&gt;"",FK9&gt;=FS$18,FK9&lt;&gt;""),AND(FM9&gt;=FS$14,FM9&lt;&gt;"",FO9&gt;=FS$18,FO9&lt;&gt;""),AND(FP9&gt;=FS$14,FP9&lt;&gt;"",FR9&gt;=FS$18,FR9&lt;&gt;""),AND(GN9&gt;=HA$14,GN9&lt;&gt;"",GP9&gt;=HA$18,GP9&lt;&gt;""),AND(GQ9&gt;=HA$14,GQ9&lt;&gt;"",GS9&gt;=HA$18,GS9&lt;&gt;""),AND(GU9&gt;=HA$14,GU9&lt;&gt;"",GW9&gt;=HA$18,GW9&lt;&gt;""),AND(GX9&gt;=HA$14,GX9&lt;&gt;"",GZ9&gt;=HA$18,GZ9&lt;&gt;""),AND(HV9&gt;=II$14,HV9&lt;&gt;"",HX9&gt;=II$18,HX9&lt;&gt;""),AND(HY9&gt;=II$14,HY9&lt;&gt;"",IA9&gt;=II$18,IA9&lt;&gt;""),AND(IC9&gt;=II$14,IC9&lt;&gt;"",IE9&gt;=II$18,IE9&lt;&gt;""),AND(IF9&gt;=II$14,IF9&lt;&gt;"",IH9&gt;=II$18,IH9&lt;&gt;""),AND(JD9&gt;=JQ$14,JD9&lt;&gt;"",JF9&gt;=JQ$18,JF9&lt;&gt;""),AND(JG9&gt;=JQ$14,JG9&lt;&gt;"",JI9&gt;=JQ$18,JI9&lt;&gt;""),AND(JK9&gt;=JQ$14,JK9&lt;&gt;"",JM9&gt;=JQ$18,JM9&lt;&gt;""),AND(JN9&gt;=JQ$14,JN9&lt;&gt;"",JP9&gt;=JQ$18,JP9&lt;&gt;""),AND(KL9&gt;=KY$14,KL9&lt;&gt;"",KN9&gt;=KY$18,KN9&lt;&gt;""),AND(KO9&gt;=KY$14,KO9&lt;&gt;"",KQ9&gt;=KY$18,KQ9&lt;&gt;""),AND(KS9&gt;=KY$14,KS9&lt;&gt;"",KU9&gt;=KY$18,KU9&lt;&gt;""),AND(KV9&gt;=KY$14,KV9&lt;&gt;"",KX9&gt;=KY$18,KX9&lt;&gt;""),AND(LT9&gt;=MG$14,LT9&lt;&gt;"",LV9&gt;=MG$18,LV9&lt;&gt;""),AND(LW9&gt;=MG$14,LW9&lt;&gt;"",LY9&gt;=MG$18,LY9&lt;&gt;""),AND(MA9&gt;=MG$14,MA9&lt;&gt;"",MC9&gt;=MG$18,MC9&lt;&gt;""),AND(MD9&gt;=MG$14,MD9&lt;&gt;"",MF9&gt;=MG$18,MF9&lt;&gt;""),AND(NB9&gt;=NO$14,NB9&lt;&gt;"",ND9&gt;=NO$18,ND9&lt;&gt;""),AND(NE9&gt;=NO$14,NE9&lt;&gt;"",NG9&gt;=NO$18,NG9&lt;&gt;""),AND(NI9&gt;=NO$14,NI9&lt;&gt;"",NK9&gt;=NO$18,NK9&lt;&gt;""),AND(NL9&gt;=NO$14,NL9&lt;&gt;"",NN9&gt;=NO$18,NN9&lt;&gt;""),AND(OJ9&gt;=OW$14,OJ9&lt;&gt;"",OL9&gt;=OW$18,OL9&lt;&gt;""),AND(OM9&gt;=OW$14,OM9&lt;&gt;"",OO9&gt;=OW$18,OO9&lt;&gt;""),AND(OQ9&gt;=OW$14,OQ9&lt;&gt;"",OS9&gt;=OW$18,OS9&lt;&gt;""),AND(OT9&gt;=OW$14,OT9&lt;&gt;"",OV9&gt;=OW$18,OV9&lt;&gt;""),AND(PR9&gt;=QE$14,PR9&lt;&gt;"",PT9&gt;=QE$18,PT9&lt;&gt;""),AND(PU9&gt;=QE$14,PU9&lt;&gt;"",PW9&gt;=QE$18,PW9&lt;&gt;""),AND(PY9&gt;=QE$14,PY9&lt;&gt;"",QA9&gt;=QE$18,QA9&lt;&gt;""),AND(QB9&gt;=QE$14,QB9&lt;&gt;"",QD9&gt;=QE$18,QD9&lt;&gt;""),AND(QZ9&gt;=RM$14,QZ9&lt;&gt;"",RB9&gt;=RM$18,RB9&lt;&gt;""),AND(RC9&gt;=RM$14,RC9&lt;&gt;"",RE9&gt;=RM$18,RE9&lt;&gt;""),AND(RG9&gt;=RM$14,RG9&lt;&gt;"",RI9&gt;=RM$18,RI9&lt;&gt;""),AND(RJ9&gt;=RM$14,RJ9&lt;&gt;"",RL9&gt;=RM$18,RL9&lt;&gt;""),AND(SH9&gt;=SU$14,SH9&lt;&gt;"",SJ9&gt;=SU$18,SJ9&lt;&gt;""),AND(SK9&gt;=SU$14,SK9&lt;&gt;"",SM9&gt;=SU$18,SM9&lt;&gt;""),AND(SO9&gt;=SU$14,SO9&lt;&gt;"",SQ9&gt;=SU$18,SQ9&lt;&gt;""),AND(SR9&gt;=SU$14,SR9&lt;&gt;"",ST9&gt;=SU$18,ST9&lt;&gt;"")),"P","")</f>
        <v/>
      </c>
      <c r="L9" s="8">
        <f>IF(COUNT(AQ9,AT9,BR9,BU9,CS9,CV9)&gt;0,LARGE((AQ9,AT9,BR9,BU9,CS9,CV9),1),0)</f>
        <v>48.08</v>
      </c>
      <c r="M9" s="8" t="str">
        <f>IF(L9="","",IF(OR(L9=CS9,L9=CV9),$CA$1,IF(OR(L9=BR9,L9=BU9),$AZ$1,IF(OR(L9=AQ9,L9=AT9),$Y$1,""))))</f>
        <v>2025 Elite Canada</v>
      </c>
      <c r="N9" s="8">
        <f>IF(COUNT(AQ9,AT9,BR9,BU9,CS9,CV9)&gt;1,LARGE((AQ9,AT9,BR9,BU9,CS9,CV9),2),0)</f>
        <v>44.709999999999994</v>
      </c>
      <c r="O9" s="8" t="str">
        <f>IF(N9="","",IF(OR(N9=CS9,N9=CV9),$CA$1,IF(OR(N9=BR9,N9=BU9),$AZ$1,IF(OR(N9=AQ9,N9=AT9),$Y$1,""))))</f>
        <v>2025 Elite Canada</v>
      </c>
      <c r="P9" s="8">
        <f>IF(COUNT(AQ9,AT9,BR9,BU9,CS9,CV9)&gt;2,MAX(AX9,BY9,CZ9,LARGE((AQ9,AT9,BR9,BU9,CS9,CV9),3)),IF(MAX(AX9,BY9,CZ9)&gt;0,MAX(AX9,BY9,CZ9),0))</f>
        <v>50.300000000000004</v>
      </c>
      <c r="Q9" s="8" t="str">
        <f>IF(P9="","",IF(P9=CZ9,$CA$1,IF(P9=BY9,$AZ$1,IF(P9=AX9,$Y$1,IF(OR(P9=CS9,P9=CV9,P9=CZ9),$CA$1,IF(OR(P9=BR9,P9=BU9,P9=BY9),$AZ$1,IF(OR(P9=AQ9,P9=AT9,P9=AX9),$Y$1,"")))))))</f>
        <v>2025 3rd Domestic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11.6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2025 3rd Domestic Trial</v>
      </c>
      <c r="T9" s="8">
        <f>IF(MAX(IF(AO9&gt;=$AY$13,AP9,0),IF(AR9&gt;=$AY$13,AS9,0),IF(AV9&gt;=$AY$13,AW9,0),IF(BP9&gt;=$BZ$13,BQ9,0),IF(BS9&gt;=$BZ$13,BT9,0),IF(BW9&gt;=$BZ$13,BX9,0),IF(CQ9&gt;=$DA$13,CR9,0),IF(CT9&gt;=$DA$13,CU9,0),IF(CX9&gt;=$DA$13,CY9,0),IF(DX9&gt;=$EK$13,DY9,0),IF(EA9&gt;=$EK$13,EB9,0),IF(EE9&gt;=$EK$13,EF9,0),IF(EH9&gt;=$EK$13,EI9,0),IF(FF9&gt;=$FS$13,FG9,0),IF(FI9&gt;=$FS$13,FJ9,0),IF(FM9&gt;=$FS$13,FN9,0),IF(FP9&gt;=$FS$13,FQ9,0),IF(GN9&gt;=$HA$13,GO9,0),IF(GQ9&gt;=$HA$13,GR9,0),IF(GU9&gt;=$HA$13,GV9,0),IF(GX9&gt;=$HA$13,GY9,0),IF(HV9&gt;=$II$13,HW9,0),IF(HY9&gt;=$II$13,HZ9,0),IF(IC9&gt;=$II$13,ID9,0),IF(IF9&gt;=$II$13,IG9,0),IF(JD9&gt;=$JQ$13,JE9,0),IF(JG9&gt;=$JQ$13,JH9,0),IF(JK9&gt;=$JQ$13,JL9,0),IF(JN9&gt;=$JQ$13,JO9,0),IF(KL9&gt;=$KY$13,KM9,0),IF(KO9&gt;=$KY$13,KP9,0),IF(KS9&gt;=$KY$13,KT9,0),IF(KV9&gt;=$KY$13,KW9,0),IF(LT9&gt;=$MG$13,LU9,0),IF(LW9&gt;=$MG$13,LX9,0),IF(MA9&gt;=$MG$13,MB9,0),IF(MD9&gt;=$MG$13,ME9,0),IF(NB9&gt;=$NO$13,NC9,0),IF(NE9&gt;=$NO$13,NF9,0),IF(NI9&gt;=$NO$13,NJ9,0),IF(NL9&gt;=$NO$13,NM9,0),IF(OJ9&gt;=$OW$13,OK9,0),IF(OM9&gt;=$OW$13,ON9,0),IF(OQ9&gt;=$OW$13,OR9,0),IF(OT9&gt;=$OW$13,OU9,0),IF(PR9&gt;=$QE$13,PS9,0),IF(PU9&gt;=$QE$13,PV9,0),IF(PY9&gt;=$QE$13,PZ9,0),IF(QB9&gt;=$QE$13,QC9,0),IF(QZ9&gt;=$RM$13,RA9,0),IF(RC9&gt;=$RM$13,RD9,0),IF(RG9&gt;=$RM$13,RH9,0),IF(RJ9&gt;=$RM$13,RK9,0),IF(SH9&gt;=$SU$13,SI9,0),IF(SK9&gt;=$SU$13,SL9,0),IF(SO9&gt;=$SU$13,SP9,0),IF(SR9&gt;=$SU$13,SS9,0))&gt;0,MAX(IF(AO9&gt;=$AY$13,AP9,0),IF(AR9&gt;=$AY$13,AS9,0),IF(AV9&gt;=$AY$13,AW9,0),IF(BP9&gt;=$BZ$13,BQ9,0),IF(BS9&gt;=$BZ$13,BT9,0),IF(BW9&gt;=$BZ$13,BX9,0),IF(CQ9&gt;=$DA$13,CR9,0),IF(CT9&gt;=$DA$13,CU9,0),IF(CX9&gt;=$DA$13,CY9,0),IF(DX9&gt;=$EK$13,DY9,0),IF(EA9&gt;=$EK$13,EB9,0),IF(EE9&gt;=$EK$13,EF9,0),IF(EH9&gt;=$EK$13,EI9,0),IF(FF9&gt;=$FS$13,FG9,0),IF(FI9&gt;=$FS$13,FJ9,0),IF(FM9&gt;=$FS$13,FN9,0),IF(FP9&gt;=$FS$13,FQ9,0),IF(GN9&gt;=$HA$13,GO9,0),IF(GQ9&gt;=$HA$13,GR9,0),IF(GU9&gt;=$HA$13,GV9,0),IF(GX9&gt;=$HA$13,GY9,0),IF(HV9&gt;=$II$13,HW9,0),IF(HY9&gt;=$II$13,HZ9,0),IF(IC9&gt;=$II$13,ID9,0),IF(IF9&gt;=$II$13,IG9,0),IF(JD9&gt;=$JQ$13,JE9,0),IF(JG9&gt;=$JQ$13,JH9,0),IF(JK9&gt;=$JQ$13,JL9,0),IF(JN9&gt;=$JQ$13,JO9,0),IF(KL9&gt;=$KY$13,KM9,0),IF(KO9&gt;=$KY$13,KP9,0),IF(KS9&gt;=$KY$13,KT9,0),IF(KV9&gt;=$KY$13,KW9,0),IF(LT9&gt;=$MG$13,LU9,0),IF(LW9&gt;=$MG$13,LX9,0),IF(MA9&gt;=$MG$13,MB9,0),IF(MD9&gt;=$MG$13,ME9,0),IF(NB9&gt;=$NO$13,NC9,0),IF(NE9&gt;=$NO$13,NF9,0),IF(NI9&gt;=$NO$13,NJ9,0),IF(NL9&gt;=$NO$13,NM9,0),IF(OJ9&gt;=$OW$13,OK9,0),IF(OM9&gt;=$OW$13,ON9,0),IF(OQ9&gt;=$OW$13,OR9,0),IF(OT9&gt;=$OW$13,OU9,0),IF(PR9&gt;=$QE$13,PS9,0),IF(PU9&gt;=$QE$13,PV9,0),IF(PY9&gt;=$QE$13,PZ9,0),IF(QB9&gt;=$QE$13,QC9,0),IF(QZ9&gt;=$RM$13,RA9,0),IF(RC9&gt;=$RM$13,RD9,0),IF(RG9&gt;=$RM$13,RH9,0),IF(RJ9&gt;=$RM$13,RK9,0),IF(SH9&gt;=$SU$13,SI9,0),IF(SK9&gt;=$SU$13,SL9,0),IF(SO9&gt;=$SU$13,SP9,0),IF(SR9&gt;=$SU$13,SS9,0)),0)</f>
        <v>0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/>
      </c>
      <c r="V9" s="8">
        <f>IF(MAX(DB9,DC9)&gt;0,MAX(DB9,DC9),"")</f>
        <v>4.960000000000008</v>
      </c>
      <c r="W9" s="11" t="str">
        <f>IF(V9="","",IF(V9=DB9,"("&amp;DB$2&amp;")",IF(V9=DC9,"("&amp;DC$2&amp;")")))</f>
        <v>(Optional)</v>
      </c>
      <c r="X9" s="8" t="str">
        <f>IF(V9="","",IF(V9=DB9,IF(V9+IF(P9="",0,P9)=SM9,$RN$1,IF(V9+IF(P9="",0,P9)=RE9,$QF$1,IF(V9+IF(P9="",0,P9)=PW9,$OX$1,IF(V9+IF(P9="",0,P9)=OO9,$NP$1,IF(V9+IF(P9="",0,P9)=NG9,$MH$1,IF(V9+IF(P9="",0,P9)=LY9,$KZ$1,IF(V9+IF(P9="",0,P9)=KQ9,$JR$1,IF(V9+IF(P9="",0,P9)=JI9,$IJ$1,IF(V9+IF(P9="",0,P9)=IA9,$HB$1,IF(V9+IF(P9="",0,P9)=GS9,$FT$1,IF(V9+IF(P9="",0,P9)=FK9,$EL$1,IF(V9+IF(P9="",0,P9)=EC9,$DD$1,IF(V9+IF(P9="",0,P9)=SJ9,$RN$1,IF(V9+IF(P9="",0,P9)=RB9,$QF$1,IF(V9+IF(P9="",0,P9)=PT9,$OX$1,IF(V9+IF(P9="",0,P9)=OL9,$NP$1,IF(V9+IF(P9="",0,P9)=ND9,$MH$1,IF(V9+IF(P9="",0,P9)=LV9,$KZ$1,IF(V9+IF(P9="",0,P9)=KN9,$JR$1,IF(V9+IF(P9="",0,P9)=JF9,$IJ$1,IF(V9+IF(P9="",0,P9)=HX9,$HB$1,IF(V9+IF(P9="",0,P9)=GP9,$FT$1,IF(V9+IF(P9="",0,P9)=FH9,$EL$1,IF(V9+IF(P9="",0,P9)=DZ9,$DD$1,IF(V9+IF(N9="",0,N9)=SM9,$RN$1,IF(V9+IF(N9="",0,N9)=RE9,$QF$1,IF(V9+IF(N9="",0,N9)=PW9,$OX$1,IF(V9+IF(N9="",0,N9)=OO9,$NP$1,IF(V9+IF(N9="",0,N9)=NG9,$MH$1,IF(V9+IF(N9="",0,N9)=LY9,$KZ$1,IF(V9+IF(N9="",0,N9)=KQ9,$JR$1,IF(V9+IF(N9="",0,N9)=JI9,$IJ$1,IF(V9+IF(N9="",0,N9)=IA9,$HB$1,IF(V9+IF(N9="",0,N9)=GS9,$FT$1,IF(V9+IF(N9="",0,N9)=FK9,$EL$1,IF(V9+IF(N9="",0,N9)=EC9,$DD$1,IF(V9+IF(N9="",0,N9)=SJ9,$RN$1,IF(V9+IF(N9="",0,N9)=RB9,$QF$1,IF(V9+IF(N9="",0,N9)=PT9,$OX$1,IF(V9+IF(N9="",0,N9)=OL9,$NP$1,IF(V9+IF(N9="",0,N9)=ND9,$MH$1,IF(V9+IF(N9="",0,N9)=LV9,$KZ$1,IF(V9+IF(N9="",0,N9)=KN9,$JR$1,IF(V9+IF(N9="",0,N9)=JF9,$IJ$1,IF(V9+IF(N9="",0,N9)=HX9,$HB$1,IF(V9+IF(N9="",0,N9)=GP9,$FT$1,IF(V9+IF(N9="",0,N9)=FH9,$EL$1,IF(V9+IF(N9="",0,N9)=DZ9,$DD$1))))))))))))))))))))))))))))))))))))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>2025 Coimbra Gym Fest (July 6)</v>
      </c>
      <c r="Y9" s="22">
        <v>14</v>
      </c>
      <c r="Z9" s="22">
        <v>9.4</v>
      </c>
      <c r="AA9" s="22">
        <v>10.9</v>
      </c>
      <c r="AB9" s="22">
        <v>13.78</v>
      </c>
      <c r="AC9" s="22">
        <v>0</v>
      </c>
      <c r="AD9" s="22">
        <v>13</v>
      </c>
      <c r="AE9" s="22">
        <v>9.3000000000000007</v>
      </c>
      <c r="AF9" s="22">
        <v>9.6</v>
      </c>
      <c r="AG9" s="22">
        <v>14.01</v>
      </c>
      <c r="AH9" s="22">
        <v>1.2</v>
      </c>
      <c r="AI9" s="22">
        <v>13.2</v>
      </c>
      <c r="AJ9" s="22">
        <v>9.1</v>
      </c>
      <c r="AK9" s="22">
        <v>11.6</v>
      </c>
      <c r="AL9" s="22">
        <v>13.87</v>
      </c>
      <c r="AM9" s="22">
        <v>0</v>
      </c>
      <c r="AN9" s="27"/>
      <c r="AO9" s="38">
        <f>IF(AA9&gt;0,AA9,"")</f>
        <v>10.9</v>
      </c>
      <c r="AP9" s="38">
        <f>IF(AB9&gt;0,AB9,"")</f>
        <v>13.78</v>
      </c>
      <c r="AQ9" s="40">
        <f>IF(SUM(Y9:AB9)-AC9&gt;0,SUM(Y9:AB9)-AC9,"")</f>
        <v>48.08</v>
      </c>
      <c r="AR9" s="40">
        <f>IF(AF9&gt;0,AF9,"")</f>
        <v>9.6</v>
      </c>
      <c r="AS9" s="40">
        <f>IF(AG9&gt;0,AG9,"")</f>
        <v>14.01</v>
      </c>
      <c r="AT9" s="40">
        <f>IF(SUM(AD9:AG9)-AH9&gt;0,SUM(AD9:AG9)-AH9,"")</f>
        <v>44.709999999999994</v>
      </c>
      <c r="AU9" s="40">
        <f>IF(AQ9="","",MAX(AQ9,AT9))</f>
        <v>48.08</v>
      </c>
      <c r="AV9" s="40">
        <f>IF(AK9&gt;0,AK9,"")</f>
        <v>11.6</v>
      </c>
      <c r="AW9" s="40">
        <f>IF(AL9&gt;0,AL9,"")</f>
        <v>13.87</v>
      </c>
      <c r="AX9" s="40">
        <f>IF(SUM(AI9:AL9)-AM9&gt;0,SUM(AI9:AL9)-AM9,"")</f>
        <v>47.769999999999996</v>
      </c>
      <c r="AY9" s="40">
        <f>IF(SUM(AU9,AX9)&gt;0,SUM(AU9,AX9),"")</f>
        <v>95.85</v>
      </c>
      <c r="AZ9" s="26">
        <v>2</v>
      </c>
      <c r="BA9" s="26">
        <v>1.4</v>
      </c>
      <c r="BB9" s="26">
        <v>2</v>
      </c>
      <c r="BC9" s="26">
        <v>2.87</v>
      </c>
      <c r="BD9" s="26">
        <v>0</v>
      </c>
      <c r="BE9" s="26">
        <v>0</v>
      </c>
      <c r="BF9" s="26">
        <v>0</v>
      </c>
      <c r="BG9" s="26">
        <v>0</v>
      </c>
      <c r="BH9" s="26">
        <v>0</v>
      </c>
      <c r="BI9" s="26">
        <v>0</v>
      </c>
      <c r="BJ9" s="26">
        <v>12</v>
      </c>
      <c r="BK9" s="26">
        <v>8.9</v>
      </c>
      <c r="BL9" s="26">
        <v>10.6</v>
      </c>
      <c r="BM9" s="26">
        <v>13.7</v>
      </c>
      <c r="BN9" s="26">
        <v>0.2</v>
      </c>
      <c r="BO9" s="28"/>
      <c r="BP9" s="39">
        <f>IF(BB9&gt;0,BB9,"")</f>
        <v>2</v>
      </c>
      <c r="BQ9" s="39">
        <f>IF(BC9&gt;0,BC9,"")</f>
        <v>2.87</v>
      </c>
      <c r="BR9" s="11">
        <f>IF(SUM(AZ9:BC9)-BD9&gt;0,SUM(AZ9:BC9)-BD9,"")</f>
        <v>8.27</v>
      </c>
      <c r="BS9" s="11" t="str">
        <f>IF(BG9&gt;0,BG9,"")</f>
        <v/>
      </c>
      <c r="BT9" s="11" t="str">
        <f>IF(BH9&gt;0,BH9,"")</f>
        <v/>
      </c>
      <c r="BU9" s="11" t="str">
        <f>IF(SUM(BE9:BH9)-BI9&gt;0,SUM(BE9:BH9)-BI9,"")</f>
        <v/>
      </c>
      <c r="BV9" s="11">
        <f>IF(BR9="","",MAX(BR9,BU9))</f>
        <v>8.27</v>
      </c>
      <c r="BW9" s="11">
        <f>IF(BL9&gt;0,BL9,"")</f>
        <v>10.6</v>
      </c>
      <c r="BX9" s="11">
        <f>IF(BM9&gt;0,BM9,"")</f>
        <v>13.7</v>
      </c>
      <c r="BY9" s="11">
        <f>IF(SUM(BJ9:BM9)-BN9&gt;0,SUM(BJ9:BM9)-BN9,"")</f>
        <v>45</v>
      </c>
      <c r="BZ9" s="11">
        <f>IF(SUM(BV9,BY9)&gt;0,SUM(BV9,BY9),"")</f>
        <v>53.269999999999996</v>
      </c>
      <c r="CA9" s="22">
        <v>6.1</v>
      </c>
      <c r="CB9" s="22">
        <v>3.7</v>
      </c>
      <c r="CC9" s="22">
        <v>4.7</v>
      </c>
      <c r="CD9" s="22">
        <v>6.62</v>
      </c>
      <c r="CE9" s="22">
        <v>0</v>
      </c>
      <c r="CF9" s="22">
        <v>4.2</v>
      </c>
      <c r="CG9" s="22">
        <v>2.1</v>
      </c>
      <c r="CH9" s="22">
        <v>3.2</v>
      </c>
      <c r="CI9" s="22">
        <v>4.72</v>
      </c>
      <c r="CJ9" s="22">
        <v>0</v>
      </c>
      <c r="CK9" s="22">
        <v>13.9</v>
      </c>
      <c r="CL9" s="22">
        <v>9.6999999999999993</v>
      </c>
      <c r="CM9" s="22">
        <v>11.6</v>
      </c>
      <c r="CN9" s="22">
        <v>15.1</v>
      </c>
      <c r="CO9" s="22">
        <v>0</v>
      </c>
      <c r="CP9" s="27"/>
      <c r="CQ9" s="38">
        <f>IF(CC9&gt;0,CC9,"")</f>
        <v>4.7</v>
      </c>
      <c r="CR9" s="38">
        <f>IF(CD9&gt;0,CD9,"")</f>
        <v>6.62</v>
      </c>
      <c r="CS9" s="40">
        <f>IF(SUM(CA9:CD9)-CE9&gt;0,SUM(CA9:CD9)-CE9,"")</f>
        <v>21.12</v>
      </c>
      <c r="CT9" s="40">
        <f>IF(CH9&gt;0,CH9,"")</f>
        <v>3.2</v>
      </c>
      <c r="CU9" s="40">
        <f>IF(CI9&gt;0,CI9,"")</f>
        <v>4.72</v>
      </c>
      <c r="CV9" s="40">
        <f>IF(SUM(CF9:CI9)-CJ9&gt;0,SUM(CF9:CI9)-CJ9,"")</f>
        <v>14.219999999999999</v>
      </c>
      <c r="CW9" s="40">
        <f>IF(CS9="","",MAX(CS9,CV9))</f>
        <v>21.12</v>
      </c>
      <c r="CX9" s="40">
        <f>IF(CM9&gt;0,CM9,"")</f>
        <v>11.6</v>
      </c>
      <c r="CY9" s="40">
        <f>IF(CN9&gt;0,CN9,"")</f>
        <v>15.1</v>
      </c>
      <c r="CZ9" s="40">
        <f>IF(SUM(CK9:CN9)-CO9&gt;0,SUM(CK9:CN9)-CO9,"")</f>
        <v>50.300000000000004</v>
      </c>
      <c r="DA9" s="40">
        <f>IF(SUM(CW9,CZ9)&gt;0,SUM(CW9,CZ9),"")</f>
        <v>71.42</v>
      </c>
      <c r="DB9" s="50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>4.960000000000008</v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>
        <v>13.7</v>
      </c>
      <c r="FU9" s="17">
        <v>9.4</v>
      </c>
      <c r="FV9" s="17">
        <v>11.4</v>
      </c>
      <c r="FW9" s="17">
        <v>14.3</v>
      </c>
      <c r="FX9" s="17">
        <v>0</v>
      </c>
      <c r="FY9" s="17">
        <v>14.2</v>
      </c>
      <c r="FZ9" s="17">
        <v>9.5</v>
      </c>
      <c r="GA9" s="17">
        <v>11.4</v>
      </c>
      <c r="GB9" s="17">
        <v>14.57</v>
      </c>
      <c r="GC9" s="17">
        <v>0</v>
      </c>
      <c r="GD9" s="17">
        <v>13.7</v>
      </c>
      <c r="GE9" s="17">
        <v>8.9</v>
      </c>
      <c r="GF9" s="17">
        <v>11.4</v>
      </c>
      <c r="GG9" s="17">
        <v>14.37</v>
      </c>
      <c r="GH9" s="17">
        <v>0</v>
      </c>
      <c r="GI9" s="17"/>
      <c r="GJ9" s="17"/>
      <c r="GK9" s="17"/>
      <c r="GL9" s="17"/>
      <c r="GM9" s="17"/>
      <c r="GN9" s="40">
        <f>IF(FV9&gt;0,FV9,"")</f>
        <v>11.4</v>
      </c>
      <c r="GO9" s="40">
        <f>IF(FW9&gt;0,FW9,"")</f>
        <v>14.3</v>
      </c>
      <c r="GP9" s="40">
        <f>IF(SUM(FT9:FW9)-FX9&gt;0,SUM(FT9:FW9)-FX9,"")</f>
        <v>48.8</v>
      </c>
      <c r="GQ9" s="40">
        <f>IF(GA9&gt;0,GA9,"")</f>
        <v>11.4</v>
      </c>
      <c r="GR9" s="40">
        <f>IF(GB9&gt;0,GB9,"")</f>
        <v>14.57</v>
      </c>
      <c r="GS9" s="40">
        <f>IF(SUM(FY9:GB9)-GC9&gt;0,SUM(FY9:GB9)-GC9,"")</f>
        <v>49.67</v>
      </c>
      <c r="GT9" s="40">
        <f>IF(MAX(GP9,GS9)&gt;0,MAX(GP9,GS9),"")</f>
        <v>49.67</v>
      </c>
      <c r="GU9" s="40">
        <f>IF(GF9&gt;0,GF9,"")</f>
        <v>11.4</v>
      </c>
      <c r="GV9" s="40">
        <f>IF(GG9&gt;0,GG9,"")</f>
        <v>14.37</v>
      </c>
      <c r="GW9" s="40">
        <f>IF(SUM(GD9:GG9)-GH9&gt;0,SUM(GD9:GG9)-GH9,"")</f>
        <v>48.37</v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>
        <f>IF(SUM(GT9,GW9,GZ9)&gt;0,SUM(GT9,GW9,GZ9),"")</f>
        <v>98.039999999999992</v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4.05</v>
      </c>
      <c r="SW9" s="22">
        <f>IF($CP9="P",CB9,(CB9+BA9)/2)</f>
        <v>2.5499999999999998</v>
      </c>
      <c r="SX9" s="22">
        <f>IF($CP9="P",CC9,(CC9+BB9)/2)</f>
        <v>3.35</v>
      </c>
      <c r="SY9" s="22">
        <f>IF($CP9="P",CD9,(CD9+BC9)/2)</f>
        <v>4.7450000000000001</v>
      </c>
      <c r="SZ9" s="22">
        <f>IF($CP9="P",CE9,(CE9+BD9)/2)</f>
        <v>0</v>
      </c>
      <c r="TA9" s="22">
        <f>IF($CP9="P",CF9,(CF9+BE9)/2)</f>
        <v>2.1</v>
      </c>
      <c r="TB9" s="22">
        <f>IF($CP9="P",CG9,(CG9+BF9)/2)</f>
        <v>1.05</v>
      </c>
      <c r="TC9" s="22">
        <f>IF($CP9="P",CH9,(CH9+BG9)/2)</f>
        <v>1.6</v>
      </c>
      <c r="TD9" s="22">
        <f>IF($CP9="P",CI9,(CI9+BH9)/2)</f>
        <v>2.36</v>
      </c>
      <c r="TE9" s="22">
        <f>IF($CP9="P",CJ9,(CJ9+BI9)/2)</f>
        <v>0</v>
      </c>
      <c r="TF9" s="22">
        <f>IF($CP9="P",CK9,(CK9+BJ9)/2)</f>
        <v>12.95</v>
      </c>
      <c r="TG9" s="22">
        <f>IF($CP9="P",CL9,(CL9+BK9)/2)</f>
        <v>9.3000000000000007</v>
      </c>
      <c r="TH9" s="22">
        <f>IF($CP9="P",CM9,(CM9+BL9)/2)</f>
        <v>11.1</v>
      </c>
      <c r="TI9" s="22">
        <f>IF($CP9="P",CN9,(CN9+BM9)/2)</f>
        <v>14.399999999999999</v>
      </c>
      <c r="TJ9" s="22">
        <f>IF($CP9="P",CO9,(CO9+BN9)/2)</f>
        <v>0.1</v>
      </c>
      <c r="TK9" s="27" t="s">
        <v>46</v>
      </c>
      <c r="TL9" s="40">
        <f>IF(SX9&gt;0,SX9,"")</f>
        <v>3.35</v>
      </c>
      <c r="TM9" s="40">
        <f>IF(SY9&gt;0,SY9,"")</f>
        <v>4.7450000000000001</v>
      </c>
      <c r="TN9" s="40">
        <f>IF(SUM(SV9:SY9)-SZ9&gt;0,SUM(SV9:SY9)-SZ9,"")</f>
        <v>14.695</v>
      </c>
      <c r="TO9" s="40">
        <f>IF(TC9&gt;0,TC9,"")</f>
        <v>1.6</v>
      </c>
      <c r="TP9" s="40">
        <f>IF(TD9&gt;0,TD9,"")</f>
        <v>2.36</v>
      </c>
      <c r="TQ9" s="40">
        <f>IF(SUM(TA9:TD9)-TE9&gt;0,SUM(TA9:TD9)-TE9,"")</f>
        <v>7.1099999999999994</v>
      </c>
      <c r="TR9" s="40">
        <f>IF(MAX(TN9,TQ9)&gt;0,MAX(TN9,TQ9),"")</f>
        <v>14.695</v>
      </c>
      <c r="TS9" s="40">
        <f>IF(TH9&gt;0,TH9,"")</f>
        <v>11.1</v>
      </c>
      <c r="TT9" s="40">
        <f>IF(TI9&gt;0,TI9,"")</f>
        <v>14.399999999999999</v>
      </c>
      <c r="TU9" s="40">
        <f>IF(SUM(TF9:TI9)-TJ9&gt;0,SUM(TF9:TI9)-TJ9,"")</f>
        <v>47.65</v>
      </c>
      <c r="TV9" s="40">
        <f>IF(SUM(TR9,TU9)&gt;0,SUM(TR9,TU9),"")</f>
        <v>62.344999999999999</v>
      </c>
    </row>
    <row r="10" spans="1:542" x14ac:dyDescent="0.2">
      <c r="A10" s="4" t="str" cm="1">
        <f t="array" ref="A10">IF(AND(J10&lt;&gt;"",J10&lt;&gt;"No DD"),SUMPRODUCT((J$4:J$11&lt;&gt;"")*(J$4:J$11&lt;&gt;"No DD")*(F$4:F$11&gt;F10))+1,IF(J10="No DD",SUMPRODUCT((J$4:J$11="No DD")*(F$4:F$11&gt;F10))+1+SUMPRODUCT((J$4:J$11&lt;&gt;"")*(J$4:J$11&lt;&gt;"No DD")),""))</f>
        <v/>
      </c>
      <c r="B10" s="4" t="str" cm="1">
        <f t="array" ref="B10">IF(AND(J10&lt;&gt;"",J10&lt;&gt;"No DD",G10=""),SUMPRODUCT((J$4:J$11&lt;&gt;"")*(J$4:J$11&lt;&gt;"No DD")*(G$4:G$11="")*(F$4:F$11&gt;F10))+1,IF(J10="No DD",SUMPRODUCT((J$4:J$11="No DD")*(F$4:F$11&gt;F10)*(G$4:G$11=""))+1+SUMPRODUCT((J$4:J$11&lt;&gt;"")*(G$4:G$11="")*(J$4:J$11&lt;&gt;"No DD")),""))</f>
        <v/>
      </c>
      <c r="C10" s="5" t="s">
        <v>119</v>
      </c>
      <c r="D10" s="4" t="s">
        <v>4</v>
      </c>
      <c r="E10" s="4">
        <v>2004</v>
      </c>
      <c r="F10" s="9">
        <f>SUM(L10:V10)+SUM(L10:T10)*0.0000001+SUM(L10)*0.0000000000001</f>
        <v>115.47001154700413</v>
      </c>
      <c r="G10" s="64"/>
      <c r="H10" s="3" t="str">
        <f>IF(OR(AND(AO10&gt;=AY$13,AO10&lt;&gt;"",AQ10&gt;=AY$17,AQ10&lt;&gt;"",AN10=""),AND(AR10&gt;=AY$13,AR10&lt;&gt;"",AT10&gt;=AY$17,AT10&lt;&gt;"",AN10=""),AND(AV10&gt;=AY$13,AV10&lt;&gt;"",AX10&gt;=AY$17,AX10&lt;&gt;"",AN10=""),AND(BP10&gt;=BZ$13,BP10&lt;&gt;"",BR10&gt;=BZ$17,BR10&lt;&gt;"",BO10=""),AND(BS10&gt;=BZ$13,BS10&lt;&gt;"",BU10&gt;=BZ$17,BU10&lt;&gt;"",BO10=""),AND(BW10&gt;=BZ$13,BW10&lt;&gt;"",BY10&gt;=BZ$17,BY10&lt;&gt;"",BO10=""),AND(CQ10&gt;=DA$13,CQ10&lt;&gt;"",CS10&gt;=DA$17,CS10&lt;&gt;"",CP10=""),AND(CT10&gt;=DA$13,CT10&lt;&gt;"",CV10&gt;=DA$17,CV10&lt;&gt;"",CP10=""),AND(CX10&gt;=DA$13,CX10&lt;&gt;"",CZ10&gt;=DA$17,CZ10&lt;&gt;"",CP10=""),AND(DX10&gt;=EK$13,DX10&lt;&gt;"",DZ10&gt;=EK$17,DZ10&lt;&gt;""),AND(EA10&gt;=EK$13,EA10&lt;&gt;"",EC10&gt;=EK$17,EC10&lt;&gt;""),AND(EE10&gt;=EK$13,EE10&lt;&gt;"",EG10&gt;=EK$17,EG10&lt;&gt;""),AND(EH10&gt;=EK$13,EH10&lt;&gt;"",EJ10&gt;=EK$17,EJ10&lt;&gt;""),AND(FF10&gt;=FS$13,FF10&lt;&gt;"",FH10&gt;=FS$17,FH10&lt;&gt;""),AND(FI10&gt;=FS$13,FI10&lt;&gt;"",FK10&gt;=FS$17,FK10&lt;&gt;""),AND(FM10&gt;=FS$13,FM10&lt;&gt;"",FO10&gt;=FS$17,FO10&lt;&gt;""),AND(FP10&gt;=FS$13,FP10&lt;&gt;"",FR10&gt;=FS$17,FR10&lt;&gt;""),AND(GN10&gt;=HA$13,GN10&lt;&gt;"",GP10&gt;=HA$17,GP10&lt;&gt;""),AND(GQ10&gt;=HA$13,GQ10&lt;&gt;"",GS10&gt;=HA$17,GS10&lt;&gt;""),AND(GU10&gt;=HA$13,GU10&lt;&gt;"",GW10&gt;=HA$17,GW10&lt;&gt;""),AND(GX10&gt;=HA$13,GX10&lt;&gt;"",GZ10&gt;=HA$17,GZ10&lt;&gt;""),AND(HV10&gt;=II$13,HV10&lt;&gt;"",HX10&gt;=II$17,HX10&lt;&gt;""),AND(HY10&gt;=II$13,HY10&lt;&gt;"",IA10&gt;=II$17,IA10&lt;&gt;""),AND(IC10&gt;=II$13,IC10&lt;&gt;"",IE10&gt;=II$17,IE10&lt;&gt;""),AND(IF10&gt;=II$13,IF10&lt;&gt;"",IH10&gt;=II$17,IH10&lt;&gt;""),AND(JD10&gt;=JQ$13,JD10&lt;&gt;"",JF10&gt;=JQ$17,JF10&lt;&gt;""),AND(JG10&gt;=JQ$13,JG10&lt;&gt;"",JI10&gt;=JQ$17,JI10&lt;&gt;""),AND(JK10&gt;=JQ$13,JK10&lt;&gt;"",JM10&gt;=JQ$17,JM10&lt;&gt;""),AND(JN10&gt;=JQ$13,JN10&lt;&gt;"",JP10&gt;=JQ$17,JP10&lt;&gt;""),AND(KL10&gt;=KY$13,KL10&lt;&gt;"",KN10&gt;=KY$17,KN10&lt;&gt;""),AND(KO10&gt;=KY$13,KO10&lt;&gt;"",KQ10&gt;=KY$17,KQ10&lt;&gt;""),AND(KS10&gt;=KY$13,KS10&lt;&gt;"",KU10&gt;=KY$17,KU10&lt;&gt;""),AND(KV10&gt;=KY$13,KV10&lt;&gt;"",KX10&gt;=KY$17,KX10&lt;&gt;""),AND(LT10&gt;=MG$13,LT10&lt;&gt;"",LV10&gt;=MG$17,LV10&lt;&gt;""),AND(LW10&gt;=MG$13,LW10&lt;&gt;"",LY10&gt;=MG$17,LY10&lt;&gt;""),AND(MA10&gt;=MG$13,MA10&lt;&gt;"",MC10&gt;=MG$17,MC10&lt;&gt;""),AND(MD10&gt;=MG$13,MD10&lt;&gt;"",MF10&gt;=MG$17,MF10&lt;&gt;""),AND(NB10&gt;=NO$13,NB10&lt;&gt;"",ND10&gt;=NO$17,ND10&lt;&gt;""),AND(NE10&gt;=NO$13,NE10&lt;&gt;"",NG10&gt;=NO$17,NG10&lt;&gt;""),AND(NI10&gt;=NO$13,NI10&lt;&gt;"",NK10&gt;=NO$17,NK10&lt;&gt;""),AND(NL10&gt;=NO$13,NL10&lt;&gt;"",NN10&gt;=NO$17,NN10&lt;&gt;""),AND(OJ10&gt;=OW$13,OJ10&lt;&gt;"",OL10&gt;=OW$17,OL10&lt;&gt;""),AND(OM10&gt;=OW$13,OM10&lt;&gt;"",OO10&gt;=OW$17,OO10&lt;&gt;""),AND(OQ10&gt;=OW$13,OQ10&lt;&gt;"",OS10&gt;=OW$17,OS10&lt;&gt;""),AND(OT10&gt;=OW$13,OT10&lt;&gt;"",OV10&gt;=OW$17,OV10&lt;&gt;""),AND(PR10&gt;=QE$13,PR10&lt;&gt;"",PT10&gt;=QE$17,PT10&lt;&gt;""),AND(PU10&gt;=QE$13,PU10&lt;&gt;"",PW10&gt;=QE$17,PW10&lt;&gt;""),AND(PY10&gt;=QE$13,PY10&lt;&gt;"",QA10&gt;=QE$17,QA10&lt;&gt;""),AND(QB10&gt;=QE$13,QB10&lt;&gt;"",QD10&gt;=QE$17,QD10&lt;&gt;""),AND(QZ10&gt;=RM$13,QZ10&lt;&gt;"",RB10&gt;=RM$17,RB10&lt;&gt;""),AND(RC10&gt;=RM$13,RC10&lt;&gt;"",RE10&gt;=RM$17,RE10&lt;&gt;""),AND(RG10&gt;=RM$13,RG10&lt;&gt;"",RI10&gt;=RM$17,RI10&lt;&gt;""),AND(RJ10&gt;=RM$13,RJ10&lt;&gt;"",RL10&gt;=RM$17,RL10&lt;&gt;""),AND(SH10&gt;=SU$13,SH10&lt;&gt;"",SJ10&gt;=SU$17,SJ10&lt;&gt;""),AND(SK10&gt;=SU$13,SK10&lt;&gt;"",SM10&gt;=SU$17,SM10&lt;&gt;""),AND(SO10&gt;=SU$13,SO10&lt;&gt;"",SQ10&gt;=SU$17,SQ10&lt;&gt;""),AND(SR10&gt;=SU$13,SR10&lt;&gt;"",ST10&gt;=SU$17,ST10&lt;&gt;"")),"P","")</f>
        <v/>
      </c>
      <c r="I10" s="3" t="str">
        <f>IF(OR(AND(AQ10&gt;=AY$17,AQ10&lt;&gt;"",AN10=""),AND(AT10&gt;=AY$17,AT10&lt;&gt;"",AN10=""),AND(AX10&gt;=AY$17,AX10&lt;&gt;"",AN10=""),AND(BR10&gt;=BZ$17,BR10&lt;&gt;"",BO10=""),AND(BU10&gt;=BZ$17,BU10&lt;&gt;"",BO10=""),AND(BY10&gt;=BZ$17,BY10&lt;&gt;"",BO10=""),AND(CS10&gt;=DA$17,CS10&lt;&gt;"",CP10=""),AND(CV10&gt;=DA$17,CV10&lt;&gt;"",CP10=""),AND(CZ10&gt;=DA$17,CZ10&lt;&gt;"",CP10=""),AND(DZ10&gt;=EK$17,DZ10&lt;&gt;""),AND(EC10&gt;=EK$17,EC10&lt;&gt;""),AND(EG10&gt;=EK$17,EG10&lt;&gt;""),AND(EJ10&gt;=EK$17,EJ10&lt;&gt;""),AND(FH10&gt;=FS$17,FH10&lt;&gt;""),AND(FK10&gt;=FS$17,FK10&lt;&gt;""),AND(FO10&gt;=FS$17,FO10&lt;&gt;""),AND(FR10&gt;=FS$17,FR10&lt;&gt;""),AND(GP10&gt;=HA$17,GP10&lt;&gt;""),AND(GS10&gt;=HA$17,GS10&lt;&gt;""),AND(GW10&gt;=HA$17,GW10&lt;&gt;""),AND(GZ10&gt;=HA$17,GZ10&lt;&gt;""),AND(HX10&gt;=II$17,HX10&lt;&gt;""),AND(IA10&gt;=II$17,IA10&lt;&gt;""),AND(IE10&gt;=II$17,IE10&lt;&gt;""),AND(IH10&gt;=II$17,IH10&lt;&gt;""),AND(JF10&gt;=JQ$17,JF10&lt;&gt;""),AND(JI10&gt;=JQ$17,JI10&lt;&gt;""),AND(JM10&gt;=JQ$17,JM10&lt;&gt;""),AND(JP10&gt;=JQ$17,JP10&lt;&gt;""),AND(KN10&gt;=KY$17,KN10&lt;&gt;""),AND(KQ10&gt;=KY$17,KQ10&lt;&gt;""),AND(KU10&gt;=KY$17,KU10&lt;&gt;""),AND(KX10&gt;=KY$17,KX10&lt;&gt;""),AND(LV10&gt;=MG$17,LV10&lt;&gt;""),AND(LY10&gt;=MG$17,LY10&lt;&gt;""),AND(MC10&gt;=MG$17,MC10&lt;&gt;""),AND(MF10&gt;=MG$17,MF10&lt;&gt;""),AND(ND10&gt;=NO$17,ND10&lt;&gt;""),AND(NG10&gt;=NO$17,NG10&lt;&gt;""),AND(NK10&gt;=NO$17,NK10&lt;&gt;""),AND(NN10&gt;=NO$17,NN10&lt;&gt;""),AND(OL10&gt;=OW$17,OL10&lt;&gt;""),AND(OO10&gt;=OW$17,OO10&lt;&gt;""),AND(OS10&gt;=OW$17,OS10&lt;&gt;""),AND(OV10&gt;=OW$17,OV10&lt;&gt;""),AND(PT10&gt;=QE$17,PT10&lt;&gt;""),AND(PW10&gt;=QE$17,PW10&lt;&gt;""),AND(QA10&gt;=QE$17,QA10&lt;&gt;""),AND(QD10&gt;=QE$17,QD10&lt;&gt;""),AND(RB10&gt;=RM$17,RB10&lt;&gt;""),AND(RE10&gt;=RM$17,RE10&lt;&gt;""),AND(RI10&gt;=RM$17,RI10&lt;&gt;""),AND(RL10&gt;=RM$17,RL10&lt;&gt;""),AND(SJ10&gt;=SU$17,SJ10&lt;&gt;""),AND(SM10&gt;=SU$17,SM10&lt;&gt;""),AND(SQ10&gt;=SU$17,SQ10&lt;&gt;""),AND(ST10&gt;=SU$17,ST10&lt;&gt;"")),"P","")</f>
        <v/>
      </c>
      <c r="J10" s="36" t="str">
        <f>IF(AND(I10="P",H10=""),"No DD",IF(OR(AND(AO10&gt;=AY$16,AO10&lt;&gt;"",AQ10&gt;=AY$20,AQ10&lt;&gt;"",AN10=""),AND(AR10&gt;=AY$16,AR10&lt;&gt;"",AT10&gt;=AY$20,AT10&lt;&gt;"",AN10=""),AND(AV10&gt;=AY$16,AV10&lt;&gt;"",AX10&gt;=AY$20,AX10&lt;&gt;"",AN10=""),AND(BP10&gt;=BZ$16,BP10&lt;&gt;"",BR10&gt;=BZ$20,BR10&lt;&gt;"",BO10=""),AND(BS10&gt;=BZ$16,BS10&lt;&gt;"",BU10&gt;=BZ$20,BU10&lt;&gt;"",BO10=""),AND(BW10&gt;=BZ$16,BW10&lt;&gt;"",BY10&gt;=BZ$20,BY10&lt;&gt;"",BO10=""),AND(CQ10&gt;=DA$16,CQ10&lt;&gt;"",CS10&gt;=DA$20,CS10&lt;&gt;"",CP10=""),AND(CT10&gt;=DA$16,CT10&lt;&gt;"",CV10&gt;=DA$20,CV10&lt;&gt;"",CP10=""),AND(CX10&gt;=DA$16,CX10&lt;&gt;"",CZ10&gt;=DA$20,CZ10&lt;&gt;"",CP10=""),AND(DX10&gt;=EK$16,DX10&lt;&gt;"",DZ10&gt;=EK$20,DZ10&lt;&gt;""),AND(EA10&gt;=EK$16,EA10&lt;&gt;"",EC10&gt;=EK$20,EC10&lt;&gt;""),AND(EE10&gt;=EK$16,EE10&lt;&gt;"",EG10&gt;=EK$20,EG10&lt;&gt;""),AND(EH10&gt;=EK$16,EH10&lt;&gt;"",EJ10&gt;=EK$20,EJ10&lt;&gt;""),AND(FF10&gt;=FS$16,FF10&lt;&gt;"",FH10&gt;=FS$20,FH10&lt;&gt;""),AND(FI10&gt;=FS$16,FI10&lt;&gt;"",FK10&gt;=FS$20,FK10&lt;&gt;""),AND(FM10&gt;=FS$16,FM10&lt;&gt;"",FO10&gt;=FS$20,FO10&lt;&gt;""),AND(FP10&gt;=FS$16,FP10&lt;&gt;"",FR10&gt;=FS$20,FR10&lt;&gt;""),AND(GN10&gt;=HA$16,GN10&lt;&gt;"",GP10&gt;=HA$20,GP10&lt;&gt;""),AND(GQ10&gt;=HA$16,GQ10&lt;&gt;"",GS10&gt;=HA$20,GS10&lt;&gt;""),AND(GU10&gt;=HA$16,GU10&lt;&gt;"",GW10&gt;=HA$20,GW10&lt;&gt;""),AND(GX10&gt;=HA$16,GX10&lt;&gt;"",GZ10&gt;=HA$20,GZ10&lt;&gt;""),AND(HV10&gt;=II$16,HV10&lt;&gt;"",HX10&gt;=II$20,HX10&lt;&gt;""),AND(HY10&gt;=II$16,HY10&lt;&gt;"",IA10&gt;=II$20,IA10&lt;&gt;""),AND(IC10&gt;=II$16,IC10&lt;&gt;"",IE10&gt;=II$20,IE10&lt;&gt;""),AND(IF10&gt;=II$16,IF10&lt;&gt;"",IH10&gt;=II$20,IH10&lt;&gt;""),AND(JD10&gt;=JQ$16,JD10&lt;&gt;"",JF10&gt;=JQ$20,JF10&lt;&gt;""),AND(JG10&gt;=JQ$16,JG10&lt;&gt;"",JI10&gt;=JQ$20,JI10&lt;&gt;""),AND(JK10&gt;=JQ$16,JK10&lt;&gt;"",JM10&gt;=JQ$20,JM10&lt;&gt;""),AND(JN10&gt;=JQ$16,JN10&lt;&gt;"",JP10&gt;=JQ$20,JP10&lt;&gt;""),AND(KL10&gt;=KY$16,KL10&lt;&gt;"",KN10&gt;=KY$20,KN10&lt;&gt;""),AND(KO10&gt;=KY$16,KO10&lt;&gt;"",KQ10&gt;=KY$20,KQ10&lt;&gt;""),AND(KS10&gt;=KY$16,KS10&lt;&gt;"",KU10&gt;=KY$20,KU10&lt;&gt;""),AND(KV10&gt;=KY$16,KV10&lt;&gt;"",KX10&gt;=KY$20,KX10&lt;&gt;""),AND(LT10&gt;=MG$16,LT10&lt;&gt;"",LV10&gt;=MG$20,LV10&lt;&gt;""),AND(LW10&gt;=MG$16,LW10&lt;&gt;"",LY10&gt;=MG$20,LY10&lt;&gt;""),AND(MA10&gt;=MG$16,MA10&lt;&gt;"",MC10&gt;=MG$20,MC10&lt;&gt;""),AND(MD10&gt;=MG$16,MD10&lt;&gt;"",MF10&gt;=MG$20,MF10&lt;&gt;""),AND(NB10&gt;=NO$16,NB10&lt;&gt;"",ND10&gt;=NO$20,ND10&lt;&gt;""),AND(NE10&gt;=NO$16,NE10&lt;&gt;"",NG10&gt;=NO$20,NG10&lt;&gt;""),AND(NI10&gt;=NO$16,NI10&lt;&gt;"",NK10&gt;=NO$20,NK10&lt;&gt;""),AND(NL10&gt;=NO$16,NL10&lt;&gt;"",NN10&gt;=NO$20,NN10&lt;&gt;""),AND(OJ10&gt;=OW$16,OJ10&lt;&gt;"",OL10&gt;=OW$20,OL10&lt;&gt;""),AND(OM10&gt;=OW$16,OM10&lt;&gt;"",OO10&gt;=OW$20,OO10&lt;&gt;""),AND(OQ10&gt;=OW$16,OQ10&lt;&gt;"",OS10&gt;=OW$20,OS10&lt;&gt;""),AND(OT10&gt;=OW$16,OT10&lt;&gt;"",OV10&gt;=OW$20,OV10&lt;&gt;""),AND(PR10&gt;=QE$16,PR10&lt;&gt;"",PT10&gt;=QE$20,PT10&lt;&gt;""),AND(PU10&gt;=QE$16,PU10&lt;&gt;"",PW10&gt;=QE$20,PW10&lt;&gt;""),AND(PY10&gt;=QE$16,PY10&lt;&gt;"",QA10&gt;=QE$20,QA10&lt;&gt;""),AND(QB10&gt;=QE$16,QB10&lt;&gt;"",QD10&gt;=QE$20,QD10&lt;&gt;""),AND(QZ10&gt;=RM$16,QZ10&lt;&gt;"",RB10&gt;=RM$20,RB10&lt;&gt;""),AND(RC10&gt;=RM$16,RC10&lt;&gt;"",RE10&gt;=RM$20,RE10&lt;&gt;""),AND(RG10&gt;=RM$16,RG10&lt;&gt;"",RI10&gt;=RM$20,RI10&lt;&gt;""),AND(RJ10&gt;=RM$16,RJ10&lt;&gt;"",RL10&gt;=RM$20,RL10&lt;&gt;""),AND(SH10&gt;=SU$16,SH10&lt;&gt;"",SJ10&gt;=SU$20,SJ10&lt;&gt;""),AND(SK10&gt;=SU$16,SK10&lt;&gt;"",SM10&gt;=SU$20,SM10&lt;&gt;""),AND(SO10&gt;=SU$16,SO10&lt;&gt;"",SQ10&gt;=SU$20,SQ10&lt;&gt;""),AND(SR10&gt;=SU$16,SR10&lt;&gt;"",ST10&gt;=SU$20,ST10&lt;&gt;"")),"Merit",IF(OR(AND(AO10&gt;=AY$15,AO10&lt;&gt;"",AQ10&gt;=AY$19,AQ10&lt;&gt;"",AN10=""),AND(AR10&gt;=AY$15,AR10&lt;&gt;"",AT10&gt;=AY$19,AT10&lt;&gt;"",AN10=""),AND(AV10&gt;=AY$15,AV10&lt;&gt;"",AX10&gt;=AY$19,AX10&lt;&gt;"",AN10=""),AND(BP10&gt;=BZ$15,BP10&lt;&gt;"",BR10&gt;=BZ$19,BR10&lt;&gt;"",BO10=""),AND(BS10&gt;=BZ$15,BS10&lt;&gt;"",BU10&gt;=BZ$19,BU10&lt;&gt;"",BO10=""),AND(BW10&gt;=BZ$15,BW10&lt;&gt;"",BY10&gt;=BZ$19,BY10&lt;&gt;"",BO10=""),AND(CQ10&gt;=DA$15,CQ10&lt;&gt;"",CS10&gt;=DA$19,CS10&lt;&gt;"",CP10=""),AND(CT10&gt;=DA$15,CT10&lt;&gt;"",CV10&gt;=DA$19,CV10&lt;&gt;"",CP10=""),AND(CX10&gt;=DA$15,CX10&lt;&gt;"",CZ10&gt;=DA$19,CZ10&lt;&gt;"",CP10=""),AND(DX10&gt;=EK$15,DX10&lt;&gt;"",DZ10&gt;=EK$19,DZ10&lt;&gt;""),AND(EA10&gt;=EK$15,EA10&lt;&gt;"",EC10&gt;=EK$19,EC10&lt;&gt;""),AND(EE10&gt;=EK$15,EE10&lt;&gt;"",EG10&gt;=EK$19,EG10&lt;&gt;""),AND(EH10&gt;=EK$15,EH10&lt;&gt;"",EJ10&gt;=EK$19,EJ10&lt;&gt;""),AND(FF10&gt;=FS$15,FF10&lt;&gt;"",FH10&gt;=FS$19,FH10&lt;&gt;""),AND(FI10&gt;=FS$15,FI10&lt;&gt;"",FK10&gt;=FS$19,FK10&lt;&gt;""),AND(FM10&gt;=FS$15,FM10&lt;&gt;"",FO10&gt;=FS$19,FO10&lt;&gt;""),AND(FP10&gt;=FS$15,FP10&lt;&gt;"",FR10&gt;=FS$19,FR10&lt;&gt;""),AND(GN10&gt;=HA$15,GN10&lt;&gt;"",GP10&gt;=HA$19,GP10&lt;&gt;""),AND(GQ10&gt;=HA$15,GQ10&lt;&gt;"",GS10&gt;=HA$19,GS10&lt;&gt;""),AND(GU10&gt;=HA$15,GU10&lt;&gt;"",GW10&gt;=HA$19,GW10&lt;&gt;""),AND(GX10&gt;=HA$15,GX10&lt;&gt;"",GZ10&gt;=HA$19,GZ10&lt;&gt;""),AND(HV10&gt;=II$15,HV10&lt;&gt;"",HX10&gt;=II$19,HX10&lt;&gt;""),AND(HY10&gt;=II$15,HY10&lt;&gt;"",IA10&gt;=II$19,IA10&lt;&gt;""),AND(IC10&gt;=II$15,IC10&lt;&gt;"",IE10&gt;=II$19,IE10&lt;&gt;""),AND(IF10&gt;=II$15,IF10&lt;&gt;"",IH10&gt;=II$19,IH10&lt;&gt;""),AND(JD10&gt;=JQ$15,JD10&lt;&gt;"",JF10&gt;=JQ$19,JF10&lt;&gt;""),AND(JG10&gt;=JQ$15,JG10&lt;&gt;"",JI10&gt;=JQ$19,JI10&lt;&gt;""),AND(JK10&gt;=JQ$15,JK10&lt;&gt;"",JM10&gt;=JQ$19,JM10&lt;&gt;""),AND(JN10&gt;=JQ$15,JN10&lt;&gt;"",JP10&gt;=JQ$19,JP10&lt;&gt;""),AND(KL10&gt;=KY$15,KL10&lt;&gt;"",KN10&gt;=KY$19,KN10&lt;&gt;""),AND(KO10&gt;=KY$15,KO10&lt;&gt;"",KQ10&gt;=KY$19,KQ10&lt;&gt;""),AND(KS10&gt;=KY$15,KS10&lt;&gt;"",KU10&gt;=KY$19,KU10&lt;&gt;""),AND(KV10&gt;=KY$15,KV10&lt;&gt;"",KX10&gt;=KY$19,KX10&lt;&gt;""),AND(LT10&gt;=MG$15,LT10&lt;&gt;"",LV10&gt;=MG$19,LV10&lt;&gt;""),AND(LW10&gt;=MG$15,LW10&lt;&gt;"",LY10&gt;=MG$19,LY10&lt;&gt;""),AND(MA10&gt;=MG$15,MA10&lt;&gt;"",MC10&gt;=MG$19,MC10&lt;&gt;""),AND(MD10&gt;=MG$15,MD10&lt;&gt;"",MF10&gt;=MG$19,MF10&lt;&gt;""),AND(NB10&gt;=NO$15,NB10&lt;&gt;"",ND10&gt;=NO$19,ND10&lt;&gt;""),AND(NE10&gt;=NO$15,NE10&lt;&gt;"",NG10&gt;=NO$19,NG10&lt;&gt;""),AND(NI10&gt;=NO$15,NI10&lt;&gt;"",NK10&gt;=NO$19,NK10&lt;&gt;""),AND(NL10&gt;=NO$15,NL10&lt;&gt;"",NN10&gt;=NO$19,NN10&lt;&gt;""),AND(OJ10&gt;=OW$15,OJ10&lt;&gt;"",OL10&gt;=OW$19,OL10&lt;&gt;""),AND(OM10&gt;=OW$15,OM10&lt;&gt;"",OO10&gt;=OW$19,OO10&lt;&gt;""),AND(OQ10&gt;=OW$15,OQ10&lt;&gt;"",OS10&gt;=OW$19,OS10&lt;&gt;""),AND(OT10&gt;=OW$15,OT10&lt;&gt;"",OV10&gt;=OW$19,OV10&lt;&gt;""),AND(PR10&gt;=QE$15,PR10&lt;&gt;"",PT10&gt;=QE$19,PT10&lt;&gt;""),AND(PU10&gt;=QE$15,PU10&lt;&gt;"",PW10&gt;=QE$19,PW10&lt;&gt;""),AND(PY10&gt;=QE$15,PY10&lt;&gt;"",QA10&gt;=QE$19,QA10&lt;&gt;""),AND(QB10&gt;=QE$15,QB10&lt;&gt;"",QD10&gt;=QE$19,QD10&lt;&gt;""),AND(QZ10&gt;=RM$15,QZ10&lt;&gt;"",RB10&gt;=RM$19,RB10&lt;&gt;""),AND(RC10&gt;=RM$15,RC10&lt;&gt;"",RE10&gt;=RM$19,RE10&lt;&gt;""),AND(RG10&gt;=RM$15,RG10&lt;&gt;"",RI10&gt;=RM$19,RI10&lt;&gt;""),AND(RJ10&gt;=RM$15,RJ10&lt;&gt;"",RL10&gt;=RM$19,RL10&lt;&gt;""),AND(SH10&gt;=SU$15,SH10&lt;&gt;"",SJ10&gt;=SU$19,SJ10&lt;&gt;""),AND(SK10&gt;=SU$15,SK10&lt;&gt;"",SM10&gt;=SU$19,SM10&lt;&gt;""),AND(SO10&gt;=SU$15,SO10&lt;&gt;"",SQ10&gt;=SU$19,SQ10&lt;&gt;""),AND(SR10&gt;=SU$15,SR10&lt;&gt;"",ST10&gt;=SU$19,ST10&lt;&gt;"")),"Excellence",IF(K10="P","Worlds Team",IF(H10="P","National Team","")))))</f>
        <v/>
      </c>
      <c r="K10" s="3" t="str">
        <f>IF(OR(AND(AO10&gt;=AY$14,AO10&lt;&gt;"",AQ10&gt;=AY$18,AQ10&lt;&gt;"",AN10=""),AND(AR10&gt;=AY$14,AR10&lt;&gt;"",AT10&gt;=AY$18,AT10&lt;&gt;"",AN10=""),AND(AV10&gt;=AY$14,AV10&lt;&gt;"",AX10&gt;=AY$18,AX10&lt;&gt;"",AN10=""),AND(BP10&gt;=BZ$14,BP10&lt;&gt;"",BR10&gt;=BZ$18,BR10&lt;&gt;"",BO10=""),AND(BS10&gt;=BZ$14,BS10&lt;&gt;"",BU10&gt;=BZ$18,BU10&lt;&gt;"",BO10=""),AND(BW10&gt;=BZ$14,BW10&lt;&gt;"",BY10&gt;=BZ$18,BY10&lt;&gt;"",BO10=""),AND(CQ10&gt;=DA$14,CQ10&lt;&gt;"",CS10&gt;=DA$18,CS10&lt;&gt;"",CP10=""),AND(CT10&gt;=DA$14,CT10&lt;&gt;"",CV10&gt;=DA$18,CV10&lt;&gt;"",CP10=""),AND(CX10&gt;=DA$14,CX10&lt;&gt;"",CZ10&gt;=DA$18,CZ10&lt;&gt;"",CP10=""),AND(DX10&gt;=EK$14,DX10&lt;&gt;"",DZ10&gt;=EK$18,DZ10&lt;&gt;""),AND(EA10&gt;=EK$14,EA10&lt;&gt;"",EC10&gt;=EK$18,EC10&lt;&gt;""),AND(EE10&gt;=EK$14,EE10&lt;&gt;"",EG10&gt;=EK$18,EG10&lt;&gt;""),AND(EH10&gt;=EK$14,EH10&lt;&gt;"",EJ10&gt;=EK$18,EJ10&lt;&gt;""),AND(FF10&gt;=FS$14,FF10&lt;&gt;"",FH10&gt;=FS$18,FH10&lt;&gt;""),AND(FI10&gt;=FS$14,FI10&lt;&gt;"",FK10&gt;=FS$18,FK10&lt;&gt;""),AND(FM10&gt;=FS$14,FM10&lt;&gt;"",FO10&gt;=FS$18,FO10&lt;&gt;""),AND(FP10&gt;=FS$14,FP10&lt;&gt;"",FR10&gt;=FS$18,FR10&lt;&gt;""),AND(GN10&gt;=HA$14,GN10&lt;&gt;"",GP10&gt;=HA$18,GP10&lt;&gt;""),AND(GQ10&gt;=HA$14,GQ10&lt;&gt;"",GS10&gt;=HA$18,GS10&lt;&gt;""),AND(GU10&gt;=HA$14,GU10&lt;&gt;"",GW10&gt;=HA$18,GW10&lt;&gt;""),AND(GX10&gt;=HA$14,GX10&lt;&gt;"",GZ10&gt;=HA$18,GZ10&lt;&gt;""),AND(HV10&gt;=II$14,HV10&lt;&gt;"",HX10&gt;=II$18,HX10&lt;&gt;""),AND(HY10&gt;=II$14,HY10&lt;&gt;"",IA10&gt;=II$18,IA10&lt;&gt;""),AND(IC10&gt;=II$14,IC10&lt;&gt;"",IE10&gt;=II$18,IE10&lt;&gt;""),AND(IF10&gt;=II$14,IF10&lt;&gt;"",IH10&gt;=II$18,IH10&lt;&gt;""),AND(JD10&gt;=JQ$14,JD10&lt;&gt;"",JF10&gt;=JQ$18,JF10&lt;&gt;""),AND(JG10&gt;=JQ$14,JG10&lt;&gt;"",JI10&gt;=JQ$18,JI10&lt;&gt;""),AND(JK10&gt;=JQ$14,JK10&lt;&gt;"",JM10&gt;=JQ$18,JM10&lt;&gt;""),AND(JN10&gt;=JQ$14,JN10&lt;&gt;"",JP10&gt;=JQ$18,JP10&lt;&gt;""),AND(KL10&gt;=KY$14,KL10&lt;&gt;"",KN10&gt;=KY$18,KN10&lt;&gt;""),AND(KO10&gt;=KY$14,KO10&lt;&gt;"",KQ10&gt;=KY$18,KQ10&lt;&gt;""),AND(KS10&gt;=KY$14,KS10&lt;&gt;"",KU10&gt;=KY$18,KU10&lt;&gt;""),AND(KV10&gt;=KY$14,KV10&lt;&gt;"",KX10&gt;=KY$18,KX10&lt;&gt;""),AND(LT10&gt;=MG$14,LT10&lt;&gt;"",LV10&gt;=MG$18,LV10&lt;&gt;""),AND(LW10&gt;=MG$14,LW10&lt;&gt;"",LY10&gt;=MG$18,LY10&lt;&gt;""),AND(MA10&gt;=MG$14,MA10&lt;&gt;"",MC10&gt;=MG$18,MC10&lt;&gt;""),AND(MD10&gt;=MG$14,MD10&lt;&gt;"",MF10&gt;=MG$18,MF10&lt;&gt;""),AND(NB10&gt;=NO$14,NB10&lt;&gt;"",ND10&gt;=NO$18,ND10&lt;&gt;""),AND(NE10&gt;=NO$14,NE10&lt;&gt;"",NG10&gt;=NO$18,NG10&lt;&gt;""),AND(NI10&gt;=NO$14,NI10&lt;&gt;"",NK10&gt;=NO$18,NK10&lt;&gt;""),AND(NL10&gt;=NO$14,NL10&lt;&gt;"",NN10&gt;=NO$18,NN10&lt;&gt;""),AND(OJ10&gt;=OW$14,OJ10&lt;&gt;"",OL10&gt;=OW$18,OL10&lt;&gt;""),AND(OM10&gt;=OW$14,OM10&lt;&gt;"",OO10&gt;=OW$18,OO10&lt;&gt;""),AND(OQ10&gt;=OW$14,OQ10&lt;&gt;"",OS10&gt;=OW$18,OS10&lt;&gt;""),AND(OT10&gt;=OW$14,OT10&lt;&gt;"",OV10&gt;=OW$18,OV10&lt;&gt;""),AND(PR10&gt;=QE$14,PR10&lt;&gt;"",PT10&gt;=QE$18,PT10&lt;&gt;""),AND(PU10&gt;=QE$14,PU10&lt;&gt;"",PW10&gt;=QE$18,PW10&lt;&gt;""),AND(PY10&gt;=QE$14,PY10&lt;&gt;"",QA10&gt;=QE$18,QA10&lt;&gt;""),AND(QB10&gt;=QE$14,QB10&lt;&gt;"",QD10&gt;=QE$18,QD10&lt;&gt;""),AND(QZ10&gt;=RM$14,QZ10&lt;&gt;"",RB10&gt;=RM$18,RB10&lt;&gt;""),AND(RC10&gt;=RM$14,RC10&lt;&gt;"",RE10&gt;=RM$18,RE10&lt;&gt;""),AND(RG10&gt;=RM$14,RG10&lt;&gt;"",RI10&gt;=RM$18,RI10&lt;&gt;""),AND(RJ10&gt;=RM$14,RJ10&lt;&gt;"",RL10&gt;=RM$18,RL10&lt;&gt;""),AND(SH10&gt;=SU$14,SH10&lt;&gt;"",SJ10&gt;=SU$18,SJ10&lt;&gt;""),AND(SK10&gt;=SU$14,SK10&lt;&gt;"",SM10&gt;=SU$18,SM10&lt;&gt;""),AND(SO10&gt;=SU$14,SO10&lt;&gt;"",SQ10&gt;=SU$18,SQ10&lt;&gt;""),AND(SR10&gt;=SU$14,SR10&lt;&gt;"",ST10&gt;=SU$18,ST10&lt;&gt;"")),"P","")</f>
        <v/>
      </c>
      <c r="L10" s="8">
        <f>IF(COUNT(AQ10,AT10,BR10,BU10,CS10,CV10)&gt;0,LARGE((AQ10,AT10,BR10,BU10,CS10,CV10),1),0)</f>
        <v>41.37</v>
      </c>
      <c r="M10" s="8" t="str">
        <f>IF(L10="","",IF(OR(L10=CS10,L10=CV10),$CA$1,IF(OR(L10=BR10,L10=BU10),$AZ$1,IF(OR(L10=AQ10,L10=AT10),$Y$1,""))))</f>
        <v>2025 Elite Canada</v>
      </c>
      <c r="N10" s="8">
        <f>IF(COUNT(AQ10,AT10,BR10,BU10,CS10,CV10)&gt;1,LARGE((AQ10,AT10,BR10,BU10,CS10,CV10),2),0)</f>
        <v>23.55</v>
      </c>
      <c r="O10" s="8" t="str">
        <f>IF(N10="","",IF(OR(N10=CS10,N10=CV10),$CA$1,IF(OR(N10=BR10,N10=BU10),$AZ$1,IF(OR(N10=AQ10,N10=AT10),$Y$1,""))))</f>
        <v>2025 Elite Canada</v>
      </c>
      <c r="P10" s="8">
        <f>IF(COUNT(AQ10,AT10,BR10,BU10,CS10,CV10)&gt;2,MAX(AX10,BY10,CZ10,LARGE((AQ10,AT10,BR10,BU10,CS10,CV10),3)),IF(MAX(AX10,BY10,CZ10)&gt;0,MAX(AX10,BY10,CZ10),0))</f>
        <v>41.45</v>
      </c>
      <c r="Q10" s="8" t="str">
        <f>IF(P10="","",IF(P10=CZ10,$CA$1,IF(P10=BY10,$AZ$1,IF(P10=AX10,$Y$1,IF(OR(P10=CS10,P10=CV10,P10=CZ10),$CA$1,IF(OR(P10=BR10,P10=BU10,P10=BY10),$AZ$1,IF(OR(P10=AQ10,P10=AT10,P10=AX10),$Y$1,"")))))))</f>
        <v>2025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9.1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2025 Elite Canada</v>
      </c>
      <c r="T10" s="8">
        <f>IF(MAX(IF(AO10&gt;=$AY$13,AP10,0),IF(AR10&gt;=$AY$13,AS10,0),IF(AV10&gt;=$AY$13,AW10,0),IF(BP10&gt;=$BZ$13,BQ10,0),IF(BS10&gt;=$BZ$13,BT10,0),IF(BW10&gt;=$BZ$13,BX10,0),IF(CQ10&gt;=$DA$13,CR10,0),IF(CT10&gt;=$DA$13,CU10,0),IF(CX10&gt;=$DA$13,CY10,0),IF(DX10&gt;=$EK$13,DY10,0),IF(EA10&gt;=$EK$13,EB10,0),IF(EE10&gt;=$EK$13,EF10,0),IF(EH10&gt;=$EK$13,EI10,0),IF(FF10&gt;=$FS$13,FG10,0),IF(FI10&gt;=$FS$13,FJ10,0),IF(FM10&gt;=$FS$13,FN10,0),IF(FP10&gt;=$FS$13,FQ10,0),IF(GN10&gt;=$HA$13,GO10,0),IF(GQ10&gt;=$HA$13,GR10,0),IF(GU10&gt;=$HA$13,GV10,0),IF(GX10&gt;=$HA$13,GY10,0),IF(HV10&gt;=$II$13,HW10,0),IF(HY10&gt;=$II$13,HZ10,0),IF(IC10&gt;=$II$13,ID10,0),IF(IF10&gt;=$II$13,IG10,0),IF(JD10&gt;=$JQ$13,JE10,0),IF(JG10&gt;=$JQ$13,JH10,0),IF(JK10&gt;=$JQ$13,JL10,0),IF(JN10&gt;=$JQ$13,JO10,0),IF(KL10&gt;=$KY$13,KM10,0),IF(KO10&gt;=$KY$13,KP10,0),IF(KS10&gt;=$KY$13,KT10,0),IF(KV10&gt;=$KY$13,KW10,0),IF(LT10&gt;=$MG$13,LU10,0),IF(LW10&gt;=$MG$13,LX10,0),IF(MA10&gt;=$MG$13,MB10,0),IF(MD10&gt;=$MG$13,ME10,0),IF(NB10&gt;=$NO$13,NC10,0),IF(NE10&gt;=$NO$13,NF10,0),IF(NI10&gt;=$NO$13,NJ10,0),IF(NL10&gt;=$NO$13,NM10,0),IF(OJ10&gt;=$OW$13,OK10,0),IF(OM10&gt;=$OW$13,ON10,0),IF(OQ10&gt;=$OW$13,OR10,0),IF(OT10&gt;=$OW$13,OU10,0),IF(PR10&gt;=$QE$13,PS10,0),IF(PU10&gt;=$QE$13,PV10,0),IF(PY10&gt;=$QE$13,PZ10,0),IF(QB10&gt;=$QE$13,QC10,0),IF(QZ10&gt;=$RM$13,RA10,0),IF(RC10&gt;=$RM$13,RD10,0),IF(RG10&gt;=$RM$13,RH10,0),IF(RJ10&gt;=$RM$13,RK10,0),IF(SH10&gt;=$SU$13,SI10,0),IF(SK10&gt;=$SU$13,SL10,0),IF(SO10&gt;=$SU$13,SP10,0),IF(SR10&gt;=$SU$13,SS10,0))&gt;0,MAX(IF(AO10&gt;=$AY$13,AP10,0),IF(AR10&gt;=$AY$13,AS10,0),IF(AV10&gt;=$AY$13,AW10,0),IF(BP10&gt;=$BZ$13,BQ10,0),IF(BS10&gt;=$BZ$13,BT10,0),IF(BW10&gt;=$BZ$13,BX10,0),IF(CQ10&gt;=$DA$13,CR10,0),IF(CT10&gt;=$DA$13,CU10,0),IF(CX10&gt;=$DA$13,CY10,0),IF(DX10&gt;=$EK$13,DY10,0),IF(EA10&gt;=$EK$13,EB10,0),IF(EE10&gt;=$EK$13,EF10,0),IF(EH10&gt;=$EK$13,EI10,0),IF(FF10&gt;=$FS$13,FG10,0),IF(FI10&gt;=$FS$13,FJ10,0),IF(FM10&gt;=$FS$13,FN10,0),IF(FP10&gt;=$FS$13,FQ10,0),IF(GN10&gt;=$HA$13,GO10,0),IF(GQ10&gt;=$HA$13,GR10,0),IF(GU10&gt;=$HA$13,GV10,0),IF(GX10&gt;=$HA$13,GY10,0),IF(HV10&gt;=$II$13,HW10,0),IF(HY10&gt;=$II$13,HZ10,0),IF(IC10&gt;=$II$13,ID10,0),IF(IF10&gt;=$II$13,IG10,0),IF(JD10&gt;=$JQ$13,JE10,0),IF(JG10&gt;=$JQ$13,JH10,0),IF(JK10&gt;=$JQ$13,JL10,0),IF(JN10&gt;=$JQ$13,JO10,0),IF(KL10&gt;=$KY$13,KM10,0),IF(KO10&gt;=$KY$13,KP10,0),IF(KS10&gt;=$KY$13,KT10,0),IF(KV10&gt;=$KY$13,KW10,0),IF(LT10&gt;=$MG$13,LU10,0),IF(LW10&gt;=$MG$13,LX10,0),IF(MA10&gt;=$MG$13,MB10,0),IF(MD10&gt;=$MG$13,ME10,0),IF(NB10&gt;=$NO$13,NC10,0),IF(NE10&gt;=$NO$13,NF10,0),IF(NI10&gt;=$NO$13,NJ10,0),IF(NL10&gt;=$NO$13,NM10,0),IF(OJ10&gt;=$OW$13,OK10,0),IF(OM10&gt;=$OW$13,ON10,0),IF(OQ10&gt;=$OW$13,OR10,0),IF(OT10&gt;=$OW$13,OU10,0),IF(PR10&gt;=$QE$13,PS10,0),IF(PU10&gt;=$QE$13,PV10,0),IF(PY10&gt;=$QE$13,PZ10,0),IF(QB10&gt;=$QE$13,QC10,0),IF(QZ10&gt;=$RM$13,RA10,0),IF(RC10&gt;=$RM$13,RD10,0),IF(RG10&gt;=$RM$13,RH10,0),IF(RJ10&gt;=$RM$13,RK10,0),IF(SH10&gt;=$SU$13,SI10,0),IF(SK10&gt;=$SU$13,SL10,0),IF(SO10&gt;=$SU$13,SP10,0),IF(SR10&gt;=$SU$13,SS10,0)),0)</f>
        <v>0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/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P10="",0,P10)=SM10,$RN$1,IF(V10+IF(P10="",0,P10)=RE10,$QF$1,IF(V10+IF(P10="",0,P10)=PW10,$OX$1,IF(V10+IF(P10="",0,P10)=OO10,$NP$1,IF(V10+IF(P10="",0,P10)=NG10,$MH$1,IF(V10+IF(P10="",0,P10)=LY10,$KZ$1,IF(V10+IF(P10="",0,P10)=KQ10,$JR$1,IF(V10+IF(P10="",0,P10)=JI10,$IJ$1,IF(V10+IF(P10="",0,P10)=IA10,$HB$1,IF(V10+IF(P10="",0,P10)=GS10,$FT$1,IF(V10+IF(P10="",0,P10)=FK10,$EL$1,IF(V10+IF(P10="",0,P10)=EC10,$DD$1,IF(V10+IF(P10="",0,P10)=SJ10,$RN$1,IF(V10+IF(P10="",0,P10)=RB10,$QF$1,IF(V10+IF(P10="",0,P10)=PT10,$OX$1,IF(V10+IF(P10="",0,P10)=OL10,$NP$1,IF(V10+IF(P10="",0,P10)=ND10,$MH$1,IF(V10+IF(P10="",0,P10)=LV10,$KZ$1,IF(V10+IF(P10="",0,P10)=KN10,$JR$1,IF(V10+IF(P10="",0,P10)=JF10,$IJ$1,IF(V10+IF(P10="",0,P10)=HX10,$HB$1,IF(V10+IF(P10="",0,P10)=GP10,$FT$1,IF(V10+IF(P10="",0,P10)=FH10,$EL$1,IF(V10+IF(P10="",0,P10)=DZ10,$DD$1,IF(V10+IF(N10="",0,N10)=SM10,$RN$1,IF(V10+IF(N10="",0,N10)=RE10,$QF$1,IF(V10+IF(N10="",0,N10)=PW10,$OX$1,IF(V10+IF(N10="",0,N10)=OO10,$NP$1,IF(V10+IF(N10="",0,N10)=NG10,$MH$1,IF(V10+IF(N10="",0,N10)=LY10,$KZ$1,IF(V10+IF(N10="",0,N10)=KQ10,$JR$1,IF(V10+IF(N10="",0,N10)=JI10,$IJ$1,IF(V10+IF(N10="",0,N10)=IA10,$HB$1,IF(V10+IF(N10="",0,N10)=GS10,$FT$1,IF(V10+IF(N10="",0,N10)=FK10,$EL$1,IF(V10+IF(N10="",0,N10)=EC10,$DD$1,IF(V10+IF(N10="",0,N10)=SJ10,$RN$1,IF(V10+IF(N10="",0,N10)=RB10,$QF$1,IF(V10+IF(N10="",0,N10)=PT10,$OX$1,IF(V10+IF(N10="",0,N10)=OL10,$NP$1,IF(V10+IF(N10="",0,N10)=ND10,$MH$1,IF(V10+IF(N10="",0,N10)=LV10,$KZ$1,IF(V10+IF(N10="",0,N10)=KN10,$JR$1,IF(V10+IF(N10="",0,N10)=JF10,$IJ$1,IF(V10+IF(N10="",0,N10)=HX10,$HB$1,IF(V10+IF(N10="",0,N10)=GP10,$FT$1,IF(V10+IF(N10="",0,N10)=FH10,$EL$1,IF(V10+IF(N10="",0,N10)=DZ10,$DD$1))))))))))))))))))))))))))))))))))))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2">
        <v>6.3</v>
      </c>
      <c r="Z10" s="22">
        <v>4.7</v>
      </c>
      <c r="AA10" s="22">
        <v>5.8</v>
      </c>
      <c r="AB10" s="22">
        <v>6.75</v>
      </c>
      <c r="AC10" s="22">
        <v>0</v>
      </c>
      <c r="AD10" s="22">
        <v>12.7</v>
      </c>
      <c r="AE10" s="22">
        <v>8.6</v>
      </c>
      <c r="AF10" s="22">
        <v>7.6</v>
      </c>
      <c r="AG10" s="22">
        <v>12.47</v>
      </c>
      <c r="AH10" s="22">
        <v>0</v>
      </c>
      <c r="AI10" s="22">
        <v>13.7</v>
      </c>
      <c r="AJ10" s="22">
        <v>8.9</v>
      </c>
      <c r="AK10" s="22">
        <v>9.1</v>
      </c>
      <c r="AL10" s="22">
        <v>13.35</v>
      </c>
      <c r="AM10" s="22">
        <v>3.6</v>
      </c>
      <c r="AN10" s="27"/>
      <c r="AO10" s="38">
        <f>IF(AA10&gt;0,AA10,"")</f>
        <v>5.8</v>
      </c>
      <c r="AP10" s="38">
        <f>IF(AB10&gt;0,AB10,"")</f>
        <v>6.75</v>
      </c>
      <c r="AQ10" s="40">
        <f>IF(SUM(Y10:AB10)-AC10&gt;0,SUM(Y10:AB10)-AC10,"")</f>
        <v>23.55</v>
      </c>
      <c r="AR10" s="40">
        <f>IF(AF10&gt;0,AF10,"")</f>
        <v>7.6</v>
      </c>
      <c r="AS10" s="40">
        <f>IF(AG10&gt;0,AG10,"")</f>
        <v>12.47</v>
      </c>
      <c r="AT10" s="40">
        <f>IF(SUM(AD10:AG10)-AH10&gt;0,SUM(AD10:AG10)-AH10,"")</f>
        <v>41.37</v>
      </c>
      <c r="AU10" s="40">
        <f>IF(AQ10="","",MAX(AQ10,AT10))</f>
        <v>41.37</v>
      </c>
      <c r="AV10" s="40">
        <f>IF(AK10&gt;0,AK10,"")</f>
        <v>9.1</v>
      </c>
      <c r="AW10" s="40">
        <f>IF(AL10&gt;0,AL10,"")</f>
        <v>13.35</v>
      </c>
      <c r="AX10" s="40">
        <f>IF(SUM(AI10:AL10)-AM10&gt;0,SUM(AI10:AL10)-AM10,"")</f>
        <v>41.45</v>
      </c>
      <c r="AY10" s="40">
        <f>IF(SUM(AU10,AX10)&gt;0,SUM(AU10,AX10),"")</f>
        <v>82.82</v>
      </c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8"/>
      <c r="BP10" s="39" t="str">
        <f>IF(BB10&gt;0,BB10,"")</f>
        <v/>
      </c>
      <c r="BQ10" s="39" t="str">
        <f>IF(BC10&gt;0,BC10,"")</f>
        <v/>
      </c>
      <c r="BR10" s="11" t="str">
        <f>IF(SUM(AZ10:BC10)-BD10&gt;0,SUM(AZ10:BC10)-BD10,"")</f>
        <v/>
      </c>
      <c r="BS10" s="11" t="str">
        <f>IF(BG10&gt;0,BG10,"")</f>
        <v/>
      </c>
      <c r="BT10" s="11" t="str">
        <f>IF(BH10&gt;0,BH10,"")</f>
        <v/>
      </c>
      <c r="BU10" s="11" t="str">
        <f>IF(SUM(BE10:BH10)-BI10&gt;0,SUM(BE10:BH10)-BI10,"")</f>
        <v/>
      </c>
      <c r="BV10" s="11" t="str">
        <f>IF(BR10="","",MAX(BR10,BU10))</f>
        <v/>
      </c>
      <c r="BW10" s="11" t="str">
        <f>IF(BL10&gt;0,BL10,"")</f>
        <v/>
      </c>
      <c r="BX10" s="11" t="str">
        <f>IF(BM10&gt;0,BM10,"")</f>
        <v/>
      </c>
      <c r="BY10" s="11" t="str">
        <f>IF(SUM(BJ10:BM10)-BN10&gt;0,SUM(BJ10:BM10)-BN10,"")</f>
        <v/>
      </c>
      <c r="BZ10" s="11" t="str">
        <f>IF(SUM(BV10,BY10)&gt;0,SUM(BV10,BY10),"")</f>
        <v/>
      </c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7"/>
      <c r="CQ10" s="38" t="str">
        <f>IF(CC10&gt;0,CC10,"")</f>
        <v/>
      </c>
      <c r="CR10" s="38" t="str">
        <f>IF(CD10&gt;0,CD10,"")</f>
        <v/>
      </c>
      <c r="CS10" s="40" t="str">
        <f>IF(SUM(CA10:CD10)-CE10&gt;0,SUM(CA10:CD10)-CE10,"")</f>
        <v/>
      </c>
      <c r="CT10" s="40" t="str">
        <f>IF(CH10&gt;0,CH10,"")</f>
        <v/>
      </c>
      <c r="CU10" s="40" t="str">
        <f>IF(CI10&gt;0,CI10,"")</f>
        <v/>
      </c>
      <c r="CV10" s="40" t="str">
        <f>IF(SUM(CF10:CI10)-CJ10&gt;0,SUM(CF10:CI10)-CJ10,"")</f>
        <v/>
      </c>
      <c r="CW10" s="40" t="str">
        <f>IF(CS10="","",MAX(CS10,CV10))</f>
        <v/>
      </c>
      <c r="CX10" s="40" t="str">
        <f>IF(CM10&gt;0,CM10,"")</f>
        <v/>
      </c>
      <c r="CY10" s="40" t="str">
        <f>IF(CN10&gt;0,CN10,"")</f>
        <v/>
      </c>
      <c r="CZ10" s="40" t="str">
        <f>IF(SUM(CK10:CN10)-CO10&gt;0,SUM(CK10:CN10)-CO10,"")</f>
        <v/>
      </c>
      <c r="DA10" s="40" t="str">
        <f>IF(SUM(CW10,CZ10)&gt;0,SUM(CW10,CZ10),"")</f>
        <v/>
      </c>
      <c r="DB10" s="50" t="str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/>
      </c>
      <c r="DC10" s="50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0</v>
      </c>
      <c r="SW10" s="22">
        <f>IF($CP10="P",CB10,(CB10+BA10)/2)</f>
        <v>0</v>
      </c>
      <c r="SX10" s="22">
        <f>IF($CP10="P",CC10,(CC10+BB10)/2)</f>
        <v>0</v>
      </c>
      <c r="SY10" s="22">
        <f>IF($CP10="P",CD10,(CD10+BC10)/2)</f>
        <v>0</v>
      </c>
      <c r="SZ10" s="22">
        <f>IF($CP10="P",CE10,(CE10+BD10)/2)</f>
        <v>0</v>
      </c>
      <c r="TA10" s="22">
        <f>IF($CP10="P",CF10,(CF10+BE10)/2)</f>
        <v>0</v>
      </c>
      <c r="TB10" s="22">
        <f>IF($CP10="P",CG10,(CG10+BF10)/2)</f>
        <v>0</v>
      </c>
      <c r="TC10" s="22">
        <f>IF($CP10="P",CH10,(CH10+BG10)/2)</f>
        <v>0</v>
      </c>
      <c r="TD10" s="22">
        <f>IF($CP10="P",CI10,(CI10+BH10)/2)</f>
        <v>0</v>
      </c>
      <c r="TE10" s="22">
        <f>IF($CP10="P",CJ10,(CJ10+BI10)/2)</f>
        <v>0</v>
      </c>
      <c r="TF10" s="22">
        <f>IF($CP10="P",CK10,(CK10+BJ10)/2)</f>
        <v>0</v>
      </c>
      <c r="TG10" s="22">
        <f>IF($CP10="P",CL10,(CL10+BK10)/2)</f>
        <v>0</v>
      </c>
      <c r="TH10" s="22">
        <f>IF($CP10="P",CM10,(CM10+BL10)/2)</f>
        <v>0</v>
      </c>
      <c r="TI10" s="22">
        <f>IF($CP10="P",CN10,(CN10+BM10)/2)</f>
        <v>0</v>
      </c>
      <c r="TJ10" s="22">
        <f>IF($CP10="P",CO10,(CO10+BN10)/2)</f>
        <v>0</v>
      </c>
      <c r="TK10" s="27" t="s">
        <v>46</v>
      </c>
      <c r="TL10" s="40" t="str">
        <f>IF(SX10&gt;0,SX10,"")</f>
        <v/>
      </c>
      <c r="TM10" s="40" t="str">
        <f>IF(SY10&gt;0,SY10,"")</f>
        <v/>
      </c>
      <c r="TN10" s="40" t="str">
        <f>IF(SUM(SV10:SY10)-SZ10&gt;0,SUM(SV10:SY10)-SZ10,"")</f>
        <v/>
      </c>
      <c r="TO10" s="40" t="str">
        <f>IF(TC10&gt;0,TC10,"")</f>
        <v/>
      </c>
      <c r="TP10" s="40" t="str">
        <f>IF(TD10&gt;0,TD10,"")</f>
        <v/>
      </c>
      <c r="TQ10" s="40" t="str">
        <f>IF(SUM(TA10:TD10)-TE10&gt;0,SUM(TA10:TD10)-TE10,"")</f>
        <v/>
      </c>
      <c r="TR10" s="40" t="str">
        <f>IF(MAX(TN10,TQ10)&gt;0,MAX(TN10,TQ10),"")</f>
        <v/>
      </c>
      <c r="TS10" s="40" t="str">
        <f>IF(TH10&gt;0,TH10,"")</f>
        <v/>
      </c>
      <c r="TT10" s="40" t="str">
        <f>IF(TI10&gt;0,TI10,"")</f>
        <v/>
      </c>
      <c r="TU10" s="40" t="str">
        <f>IF(SUM(TF10:TI10)-TJ10&gt;0,SUM(TF10:TI10)-TJ10,"")</f>
        <v/>
      </c>
      <c r="TV10" s="40" t="str">
        <f>IF(SUM(TR10,TU10)&gt;0,SUM(TR10,TU10),"")</f>
        <v/>
      </c>
    </row>
    <row r="11" spans="1:542" x14ac:dyDescent="0.2">
      <c r="C11" s="5"/>
      <c r="E11" s="1"/>
    </row>
    <row r="12" spans="1:542" x14ac:dyDescent="0.2">
      <c r="I12" s="36"/>
      <c r="K12" s="36"/>
    </row>
    <row r="13" spans="1:542" x14ac:dyDescent="0.2">
      <c r="C13" s="23" t="s">
        <v>44</v>
      </c>
      <c r="D13" s="5"/>
      <c r="I13" s="3"/>
      <c r="AR13" s="41"/>
      <c r="AS13" s="41"/>
      <c r="AT13" s="41"/>
      <c r="AV13" s="32"/>
      <c r="AW13" s="32"/>
      <c r="AY13" s="53">
        <v>12.7</v>
      </c>
      <c r="BS13" s="41"/>
      <c r="BT13" s="41"/>
      <c r="BU13" s="41"/>
      <c r="BW13" s="32"/>
      <c r="BX13" s="32"/>
      <c r="BZ13" s="53">
        <v>12.7</v>
      </c>
      <c r="CT13" s="41"/>
      <c r="CU13" s="41"/>
      <c r="CV13" s="41"/>
      <c r="CX13" s="32"/>
      <c r="CY13" s="32"/>
      <c r="DA13" s="53">
        <v>12.7</v>
      </c>
      <c r="DX13" s="5"/>
      <c r="DY13" s="5"/>
      <c r="EH13" s="2"/>
      <c r="EI13" s="2"/>
      <c r="EK13" s="53">
        <v>12.7</v>
      </c>
      <c r="FF13" s="5"/>
      <c r="FG13" s="5"/>
      <c r="FP13" s="2"/>
      <c r="FQ13" s="2"/>
      <c r="FS13" s="53">
        <v>12.7</v>
      </c>
      <c r="GN13" s="5"/>
      <c r="GO13" s="5"/>
      <c r="GX13" s="2"/>
      <c r="GY13" s="2"/>
      <c r="HA13" s="53">
        <v>12.7</v>
      </c>
      <c r="HV13" s="5"/>
      <c r="HW13" s="5"/>
      <c r="IF13" s="2"/>
      <c r="IG13" s="2"/>
      <c r="II13" s="53">
        <v>12.7</v>
      </c>
      <c r="JD13" s="5"/>
      <c r="JE13" s="5"/>
      <c r="JN13" s="2"/>
      <c r="JO13" s="2"/>
      <c r="JQ13" s="53">
        <v>12.7</v>
      </c>
      <c r="KL13" s="5"/>
      <c r="KM13" s="5"/>
      <c r="KV13" s="2"/>
      <c r="KW13" s="2"/>
      <c r="KY13" s="53">
        <v>12.7</v>
      </c>
      <c r="LT13" s="5"/>
      <c r="LU13" s="5"/>
      <c r="MD13" s="2"/>
      <c r="ME13" s="2"/>
      <c r="MG13" s="53">
        <v>12.7</v>
      </c>
      <c r="NB13" s="5"/>
      <c r="NC13" s="5"/>
      <c r="NL13" s="2"/>
      <c r="NM13" s="2"/>
      <c r="NO13" s="53">
        <v>12.7</v>
      </c>
      <c r="OJ13" s="5"/>
      <c r="OK13" s="5"/>
      <c r="OT13" s="2"/>
      <c r="OU13" s="2"/>
      <c r="OW13" s="53">
        <v>12.7</v>
      </c>
      <c r="PR13" s="5"/>
      <c r="PS13" s="5"/>
      <c r="QB13" s="2"/>
      <c r="QC13" s="2"/>
      <c r="QE13" s="53">
        <v>12.7</v>
      </c>
      <c r="QZ13" s="5"/>
      <c r="RA13" s="5"/>
      <c r="RJ13" s="2"/>
      <c r="RK13" s="2"/>
      <c r="RM13" s="53">
        <v>12.7</v>
      </c>
      <c r="SH13" s="5"/>
      <c r="SI13" s="5"/>
      <c r="SR13" s="2"/>
      <c r="SS13" s="2"/>
      <c r="SU13" s="53">
        <v>12.7</v>
      </c>
    </row>
    <row r="14" spans="1:542" hidden="1" x14ac:dyDescent="0.2">
      <c r="C14" s="30" t="s">
        <v>43</v>
      </c>
      <c r="D14" s="5"/>
      <c r="X14" s="2"/>
      <c r="AR14" s="41"/>
      <c r="AS14" s="41"/>
      <c r="AT14" s="41"/>
      <c r="AV14" s="32"/>
      <c r="AW14" s="32"/>
      <c r="AY14" s="54">
        <v>1000</v>
      </c>
      <c r="BS14" s="41"/>
      <c r="BT14" s="41"/>
      <c r="BU14" s="41"/>
      <c r="BW14" s="32"/>
      <c r="BX14" s="32"/>
      <c r="BZ14" s="54">
        <v>1000</v>
      </c>
      <c r="CT14" s="41"/>
      <c r="CU14" s="41"/>
      <c r="CV14" s="41"/>
      <c r="CX14" s="32"/>
      <c r="CY14" s="32"/>
      <c r="DA14" s="54">
        <v>1000</v>
      </c>
      <c r="DX14" s="5"/>
      <c r="DY14" s="5"/>
      <c r="EH14" s="2"/>
      <c r="EI14" s="2"/>
      <c r="EK14" s="54">
        <v>1000</v>
      </c>
      <c r="FF14" s="5"/>
      <c r="FG14" s="5"/>
      <c r="FP14" s="2"/>
      <c r="FQ14" s="2"/>
      <c r="FS14" s="54">
        <v>1000</v>
      </c>
      <c r="GN14" s="5"/>
      <c r="GO14" s="5"/>
      <c r="GX14" s="2"/>
      <c r="GY14" s="2"/>
      <c r="HA14" s="54">
        <v>1000</v>
      </c>
      <c r="HV14" s="5"/>
      <c r="HW14" s="5"/>
      <c r="IF14" s="2"/>
      <c r="IG14" s="2"/>
      <c r="II14" s="54">
        <v>1000</v>
      </c>
      <c r="JD14" s="5"/>
      <c r="JE14" s="5"/>
      <c r="JN14" s="2"/>
      <c r="JO14" s="2"/>
      <c r="JQ14" s="54">
        <v>1000</v>
      </c>
      <c r="KL14" s="5"/>
      <c r="KM14" s="5"/>
      <c r="KV14" s="2"/>
      <c r="KW14" s="2"/>
      <c r="KY14" s="54">
        <v>1000</v>
      </c>
      <c r="LT14" s="5"/>
      <c r="LU14" s="5"/>
      <c r="MD14" s="2"/>
      <c r="ME14" s="2"/>
      <c r="MG14" s="54">
        <v>1000</v>
      </c>
      <c r="NB14" s="5"/>
      <c r="NC14" s="5"/>
      <c r="NL14" s="2"/>
      <c r="NM14" s="2"/>
      <c r="NO14" s="54">
        <v>1000</v>
      </c>
      <c r="OJ14" s="5"/>
      <c r="OK14" s="5"/>
      <c r="OT14" s="2"/>
      <c r="OU14" s="2"/>
      <c r="OW14" s="54">
        <v>1000</v>
      </c>
      <c r="PR14" s="5"/>
      <c r="PS14" s="5"/>
      <c r="QB14" s="2"/>
      <c r="QC14" s="2"/>
      <c r="QE14" s="54">
        <v>1000</v>
      </c>
      <c r="QZ14" s="5"/>
      <c r="RA14" s="5"/>
      <c r="RJ14" s="2"/>
      <c r="RK14" s="2"/>
      <c r="RM14" s="54">
        <v>1000</v>
      </c>
      <c r="SH14" s="5"/>
      <c r="SI14" s="5"/>
      <c r="SR14" s="2"/>
      <c r="SS14" s="2"/>
      <c r="SU14" s="54">
        <v>1000</v>
      </c>
    </row>
    <row r="15" spans="1:542" hidden="1" x14ac:dyDescent="0.2">
      <c r="A15" s="5"/>
      <c r="B15" s="5"/>
      <c r="C15" s="31" t="s">
        <v>55</v>
      </c>
      <c r="D15" s="5"/>
      <c r="F15" s="2"/>
      <c r="G15" s="64"/>
      <c r="AR15" s="41"/>
      <c r="AS15" s="41"/>
      <c r="AT15" s="41"/>
      <c r="AU15" s="32"/>
      <c r="AV15" s="32"/>
      <c r="AW15" s="32"/>
      <c r="AX15" s="32"/>
      <c r="AY15" s="55">
        <v>1000</v>
      </c>
      <c r="BS15" s="41"/>
      <c r="BT15" s="41"/>
      <c r="BU15" s="41"/>
      <c r="BW15" s="32"/>
      <c r="BX15" s="32"/>
      <c r="BZ15" s="55">
        <v>1000</v>
      </c>
      <c r="CT15" s="41"/>
      <c r="CU15" s="41"/>
      <c r="CV15" s="41"/>
      <c r="CW15" s="32"/>
      <c r="CX15" s="32"/>
      <c r="CY15" s="32"/>
      <c r="CZ15" s="32"/>
      <c r="DA15" s="55">
        <v>1000</v>
      </c>
      <c r="DX15" s="5"/>
      <c r="DY15" s="5"/>
      <c r="EH15" s="2"/>
      <c r="EI15" s="2"/>
      <c r="EK15" s="55">
        <v>1000</v>
      </c>
      <c r="FF15" s="5"/>
      <c r="FG15" s="5"/>
      <c r="FP15" s="2"/>
      <c r="FQ15" s="2"/>
      <c r="FS15" s="55">
        <v>1000</v>
      </c>
      <c r="GN15" s="5"/>
      <c r="GO15" s="5"/>
      <c r="GX15" s="2"/>
      <c r="GY15" s="2"/>
      <c r="HA15" s="55">
        <v>1000</v>
      </c>
      <c r="HV15" s="5"/>
      <c r="HW15" s="5"/>
      <c r="IF15" s="2"/>
      <c r="IG15" s="2"/>
      <c r="II15" s="55">
        <v>1000</v>
      </c>
      <c r="JD15" s="5"/>
      <c r="JE15" s="5"/>
      <c r="JN15" s="2"/>
      <c r="JO15" s="2"/>
      <c r="JQ15" s="55">
        <v>1000</v>
      </c>
      <c r="KL15" s="5"/>
      <c r="KM15" s="5"/>
      <c r="KV15" s="2"/>
      <c r="KW15" s="2"/>
      <c r="KY15" s="55">
        <v>1000</v>
      </c>
      <c r="LT15" s="5"/>
      <c r="LU15" s="5"/>
      <c r="MD15" s="2"/>
      <c r="ME15" s="2"/>
      <c r="MG15" s="55">
        <v>1000</v>
      </c>
      <c r="NB15" s="5"/>
      <c r="NC15" s="5"/>
      <c r="NL15" s="2"/>
      <c r="NM15" s="2"/>
      <c r="NO15" s="55">
        <v>1000</v>
      </c>
      <c r="OJ15" s="5"/>
      <c r="OK15" s="5"/>
      <c r="OT15" s="2"/>
      <c r="OU15" s="2"/>
      <c r="OW15" s="55">
        <v>1000</v>
      </c>
      <c r="PR15" s="5"/>
      <c r="PS15" s="5"/>
      <c r="QB15" s="2"/>
      <c r="QC15" s="2"/>
      <c r="QE15" s="55">
        <v>1000</v>
      </c>
      <c r="QZ15" s="5"/>
      <c r="RA15" s="5"/>
      <c r="RJ15" s="2"/>
      <c r="RK15" s="2"/>
      <c r="RM15" s="55">
        <v>1000</v>
      </c>
      <c r="SH15" s="5"/>
      <c r="SI15" s="5"/>
      <c r="SR15" s="2"/>
      <c r="SS15" s="2"/>
      <c r="SU15" s="55">
        <v>1000</v>
      </c>
    </row>
    <row r="16" spans="1:542" hidden="1" x14ac:dyDescent="0.2">
      <c r="A16" s="5"/>
      <c r="B16" s="5"/>
      <c r="C16" s="35" t="s">
        <v>60</v>
      </c>
      <c r="D16" s="5"/>
      <c r="F16" s="2"/>
      <c r="G16" s="64"/>
      <c r="AR16" s="41"/>
      <c r="AS16" s="41"/>
      <c r="AT16" s="41"/>
      <c r="AU16" s="32"/>
      <c r="AV16" s="32"/>
      <c r="AW16" s="32"/>
      <c r="AX16" s="32"/>
      <c r="AY16" s="56">
        <v>1000</v>
      </c>
      <c r="BS16" s="41"/>
      <c r="BT16" s="41"/>
      <c r="BU16" s="41"/>
      <c r="BW16" s="32"/>
      <c r="BX16" s="32"/>
      <c r="BZ16" s="56">
        <v>1000</v>
      </c>
      <c r="CT16" s="41"/>
      <c r="CU16" s="41"/>
      <c r="CV16" s="41"/>
      <c r="CW16" s="32"/>
      <c r="CX16" s="32"/>
      <c r="CY16" s="32"/>
      <c r="CZ16" s="32"/>
      <c r="DA16" s="56">
        <v>1000</v>
      </c>
      <c r="DX16" s="5"/>
      <c r="DY16" s="5"/>
      <c r="EH16" s="2"/>
      <c r="EI16" s="2"/>
      <c r="EK16" s="56">
        <v>1000</v>
      </c>
      <c r="FF16" s="5"/>
      <c r="FG16" s="5"/>
      <c r="FP16" s="2"/>
      <c r="FQ16" s="2"/>
      <c r="FS16" s="56">
        <v>1000</v>
      </c>
      <c r="GN16" s="5"/>
      <c r="GO16" s="5"/>
      <c r="GX16" s="2"/>
      <c r="GY16" s="2"/>
      <c r="HA16" s="56">
        <v>1000</v>
      </c>
      <c r="HV16" s="5"/>
      <c r="HW16" s="5"/>
      <c r="IF16" s="2"/>
      <c r="IG16" s="2"/>
      <c r="II16" s="56">
        <v>1000</v>
      </c>
      <c r="JD16" s="5"/>
      <c r="JE16" s="5"/>
      <c r="JN16" s="2"/>
      <c r="JO16" s="2"/>
      <c r="JQ16" s="56">
        <v>1000</v>
      </c>
      <c r="KL16" s="5"/>
      <c r="KM16" s="5"/>
      <c r="KV16" s="2"/>
      <c r="KW16" s="2"/>
      <c r="KY16" s="56">
        <v>1000</v>
      </c>
      <c r="LT16" s="5"/>
      <c r="LU16" s="5"/>
      <c r="MD16" s="2"/>
      <c r="ME16" s="2"/>
      <c r="MG16" s="56">
        <v>1000</v>
      </c>
      <c r="NB16" s="5"/>
      <c r="NC16" s="5"/>
      <c r="NL16" s="2"/>
      <c r="NM16" s="2"/>
      <c r="NO16" s="56">
        <v>1000</v>
      </c>
      <c r="OJ16" s="5"/>
      <c r="OK16" s="5"/>
      <c r="OT16" s="2"/>
      <c r="OU16" s="2"/>
      <c r="OW16" s="56">
        <v>1000</v>
      </c>
      <c r="PR16" s="5"/>
      <c r="PS16" s="5"/>
      <c r="QB16" s="2"/>
      <c r="QC16" s="2"/>
      <c r="QE16" s="56">
        <v>1000</v>
      </c>
      <c r="QZ16" s="5"/>
      <c r="RA16" s="5"/>
      <c r="RJ16" s="2"/>
      <c r="RK16" s="2"/>
      <c r="RM16" s="56">
        <v>1000</v>
      </c>
      <c r="SH16" s="5"/>
      <c r="SI16" s="5"/>
      <c r="SR16" s="2"/>
      <c r="SS16" s="2"/>
      <c r="SU16" s="56">
        <v>1000</v>
      </c>
    </row>
    <row r="17" spans="1:544" x14ac:dyDescent="0.2">
      <c r="A17" s="5"/>
      <c r="B17" s="5"/>
      <c r="C17" s="34" t="s">
        <v>41</v>
      </c>
      <c r="D17" s="5"/>
      <c r="AR17" s="41"/>
      <c r="AS17" s="41"/>
      <c r="AT17" s="41"/>
      <c r="AU17" s="32"/>
      <c r="AV17" s="32"/>
      <c r="AW17" s="32"/>
      <c r="AX17" s="32"/>
      <c r="AY17" s="57">
        <v>50</v>
      </c>
      <c r="BS17" s="41"/>
      <c r="BT17" s="41"/>
      <c r="BU17" s="41"/>
      <c r="BW17" s="32"/>
      <c r="BX17" s="32"/>
      <c r="BZ17" s="57">
        <v>50</v>
      </c>
      <c r="CT17" s="41"/>
      <c r="CU17" s="41"/>
      <c r="CV17" s="41"/>
      <c r="CW17" s="32"/>
      <c r="CX17" s="32"/>
      <c r="CY17" s="32"/>
      <c r="CZ17" s="32"/>
      <c r="DA17" s="57">
        <v>50</v>
      </c>
      <c r="DX17" s="5"/>
      <c r="DY17" s="5"/>
      <c r="EH17" s="2"/>
      <c r="EI17" s="2"/>
      <c r="EK17" s="57">
        <v>50</v>
      </c>
      <c r="FF17" s="5"/>
      <c r="FG17" s="5"/>
      <c r="FP17" s="2"/>
      <c r="FQ17" s="2"/>
      <c r="FS17" s="57">
        <v>50</v>
      </c>
      <c r="GN17" s="5"/>
      <c r="GO17" s="5"/>
      <c r="GX17" s="2"/>
      <c r="GY17" s="2"/>
      <c r="HA17" s="57">
        <v>50</v>
      </c>
      <c r="HV17" s="5"/>
      <c r="HW17" s="5"/>
      <c r="IF17" s="2"/>
      <c r="IG17" s="2"/>
      <c r="II17" s="57">
        <v>50</v>
      </c>
      <c r="JD17" s="5"/>
      <c r="JE17" s="5"/>
      <c r="JN17" s="2"/>
      <c r="JO17" s="2"/>
      <c r="JQ17" s="57">
        <v>50</v>
      </c>
      <c r="KL17" s="5"/>
      <c r="KM17" s="5"/>
      <c r="KV17" s="2"/>
      <c r="KW17" s="2"/>
      <c r="KY17" s="57">
        <v>50</v>
      </c>
      <c r="LT17" s="5"/>
      <c r="LU17" s="5"/>
      <c r="MD17" s="2"/>
      <c r="ME17" s="2"/>
      <c r="MG17" s="57">
        <v>50</v>
      </c>
      <c r="NB17" s="5"/>
      <c r="NC17" s="5"/>
      <c r="NL17" s="2"/>
      <c r="NM17" s="2"/>
      <c r="NO17" s="57">
        <v>50</v>
      </c>
      <c r="OJ17" s="5"/>
      <c r="OK17" s="5"/>
      <c r="OT17" s="2"/>
      <c r="OU17" s="2"/>
      <c r="OW17" s="57">
        <v>50</v>
      </c>
      <c r="PR17" s="5"/>
      <c r="PS17" s="5"/>
      <c r="QB17" s="2"/>
      <c r="QC17" s="2"/>
      <c r="QE17" s="57">
        <v>50</v>
      </c>
      <c r="QZ17" s="5"/>
      <c r="RA17" s="5"/>
      <c r="RJ17" s="2"/>
      <c r="RK17" s="2"/>
      <c r="RM17" s="57">
        <v>50</v>
      </c>
      <c r="SH17" s="5"/>
      <c r="SI17" s="5"/>
      <c r="SR17" s="2"/>
      <c r="SS17" s="2"/>
      <c r="SU17" s="57">
        <v>50</v>
      </c>
    </row>
    <row r="18" spans="1:544" hidden="1" x14ac:dyDescent="0.2">
      <c r="A18" s="5"/>
      <c r="B18" s="5"/>
      <c r="C18" s="24" t="s">
        <v>42</v>
      </c>
      <c r="D18" s="5"/>
      <c r="AR18" s="41"/>
      <c r="AS18" s="41"/>
      <c r="AT18" s="41"/>
      <c r="AU18" s="32"/>
      <c r="AV18" s="32"/>
      <c r="AW18" s="32"/>
      <c r="AX18" s="32"/>
      <c r="AY18" s="58">
        <v>1000</v>
      </c>
      <c r="BS18" s="41"/>
      <c r="BT18" s="41"/>
      <c r="BU18" s="41"/>
      <c r="BW18" s="32"/>
      <c r="BX18" s="32"/>
      <c r="BZ18" s="58">
        <v>1000</v>
      </c>
      <c r="CT18" s="41"/>
      <c r="CU18" s="41"/>
      <c r="CV18" s="41"/>
      <c r="CW18" s="32"/>
      <c r="CX18" s="32"/>
      <c r="CY18" s="32"/>
      <c r="CZ18" s="32"/>
      <c r="DA18" s="58">
        <v>1000</v>
      </c>
      <c r="DX18" s="5"/>
      <c r="DY18" s="5"/>
      <c r="EH18" s="2"/>
      <c r="EI18" s="2"/>
      <c r="EK18" s="58">
        <v>1000</v>
      </c>
      <c r="FF18" s="5"/>
      <c r="FG18" s="5"/>
      <c r="FP18" s="2"/>
      <c r="FQ18" s="2"/>
      <c r="FS18" s="58">
        <v>1000</v>
      </c>
      <c r="GN18" s="5"/>
      <c r="GO18" s="5"/>
      <c r="GX18" s="2"/>
      <c r="GY18" s="2"/>
      <c r="HA18" s="58">
        <v>1000</v>
      </c>
      <c r="HV18" s="5"/>
      <c r="HW18" s="5"/>
      <c r="IF18" s="2"/>
      <c r="IG18" s="2"/>
      <c r="II18" s="58">
        <v>1000</v>
      </c>
      <c r="JD18" s="5"/>
      <c r="JE18" s="5"/>
      <c r="JN18" s="2"/>
      <c r="JO18" s="2"/>
      <c r="JQ18" s="58">
        <v>1000</v>
      </c>
      <c r="KL18" s="5"/>
      <c r="KM18" s="5"/>
      <c r="KV18" s="2"/>
      <c r="KW18" s="2"/>
      <c r="KY18" s="58">
        <v>1000</v>
      </c>
      <c r="LT18" s="5"/>
      <c r="LU18" s="5"/>
      <c r="MD18" s="2"/>
      <c r="ME18" s="2"/>
      <c r="MG18" s="58">
        <v>1000</v>
      </c>
      <c r="NB18" s="5"/>
      <c r="NC18" s="5"/>
      <c r="NL18" s="2"/>
      <c r="NM18" s="2"/>
      <c r="NO18" s="58">
        <v>1000</v>
      </c>
      <c r="OJ18" s="5"/>
      <c r="OK18" s="5"/>
      <c r="OT18" s="2"/>
      <c r="OU18" s="2"/>
      <c r="OW18" s="58">
        <v>1000</v>
      </c>
      <c r="PR18" s="5"/>
      <c r="PS18" s="5"/>
      <c r="QB18" s="2"/>
      <c r="QC18" s="2"/>
      <c r="QE18" s="58">
        <v>1000</v>
      </c>
      <c r="QZ18" s="5"/>
      <c r="RA18" s="5"/>
      <c r="RJ18" s="2"/>
      <c r="RK18" s="2"/>
      <c r="RM18" s="58">
        <v>1000</v>
      </c>
      <c r="SH18" s="5"/>
      <c r="SI18" s="5"/>
      <c r="SR18" s="2"/>
      <c r="SS18" s="2"/>
      <c r="SU18" s="58">
        <v>1000</v>
      </c>
    </row>
    <row r="19" spans="1:544" hidden="1" x14ac:dyDescent="0.2">
      <c r="A19" s="5"/>
      <c r="B19" s="5"/>
      <c r="C19" s="33" t="s">
        <v>54</v>
      </c>
      <c r="D19" s="5"/>
      <c r="AR19" s="41"/>
      <c r="AS19" s="41"/>
      <c r="AT19" s="41"/>
      <c r="AU19" s="32"/>
      <c r="AV19" s="32"/>
      <c r="AW19" s="32"/>
      <c r="AX19" s="32"/>
      <c r="AY19" s="59">
        <v>1000</v>
      </c>
      <c r="BS19" s="41"/>
      <c r="BT19" s="41"/>
      <c r="BU19" s="41"/>
      <c r="BW19" s="32"/>
      <c r="BX19" s="32"/>
      <c r="BZ19" s="59">
        <v>1000</v>
      </c>
      <c r="CT19" s="41"/>
      <c r="CU19" s="41"/>
      <c r="CV19" s="41"/>
      <c r="CW19" s="32"/>
      <c r="CX19" s="32"/>
      <c r="CY19" s="32"/>
      <c r="CZ19" s="32"/>
      <c r="DA19" s="59">
        <v>1000</v>
      </c>
      <c r="DX19" s="5"/>
      <c r="DY19" s="5"/>
      <c r="EH19" s="2"/>
      <c r="EI19" s="2"/>
      <c r="EJ19" s="37"/>
      <c r="EK19" s="59">
        <v>1000</v>
      </c>
      <c r="FF19" s="5"/>
      <c r="FG19" s="5"/>
      <c r="FP19" s="2"/>
      <c r="FQ19" s="2"/>
      <c r="FR19" s="37"/>
      <c r="FS19" s="59">
        <v>1000</v>
      </c>
      <c r="GN19" s="5"/>
      <c r="GO19" s="5"/>
      <c r="GX19" s="2"/>
      <c r="GY19" s="2"/>
      <c r="GZ19" s="37"/>
      <c r="HA19" s="59">
        <v>1000</v>
      </c>
      <c r="HV19" s="5"/>
      <c r="HW19" s="5"/>
      <c r="IF19" s="2"/>
      <c r="IG19" s="2"/>
      <c r="IH19" s="37"/>
      <c r="II19" s="59">
        <v>1000</v>
      </c>
      <c r="JD19" s="5"/>
      <c r="JE19" s="5"/>
      <c r="JN19" s="2"/>
      <c r="JO19" s="2"/>
      <c r="JP19" s="37"/>
      <c r="JQ19" s="59">
        <v>1000</v>
      </c>
      <c r="KL19" s="5"/>
      <c r="KM19" s="5"/>
      <c r="KV19" s="2"/>
      <c r="KW19" s="2"/>
      <c r="KX19" s="37"/>
      <c r="KY19" s="59">
        <v>1000</v>
      </c>
      <c r="LT19" s="5"/>
      <c r="LU19" s="5"/>
      <c r="MD19" s="2"/>
      <c r="ME19" s="2"/>
      <c r="MF19" s="37"/>
      <c r="MG19" s="59">
        <v>1000</v>
      </c>
      <c r="NB19" s="5"/>
      <c r="NC19" s="5"/>
      <c r="NL19" s="2"/>
      <c r="NM19" s="2"/>
      <c r="NN19" s="37"/>
      <c r="NO19" s="59">
        <v>1000</v>
      </c>
      <c r="OJ19" s="5"/>
      <c r="OK19" s="5"/>
      <c r="OT19" s="2"/>
      <c r="OU19" s="2"/>
      <c r="OV19" s="37"/>
      <c r="OW19" s="59">
        <v>1000</v>
      </c>
      <c r="PR19" s="5"/>
      <c r="PS19" s="5"/>
      <c r="QB19" s="2"/>
      <c r="QC19" s="2"/>
      <c r="QD19" s="37"/>
      <c r="QE19" s="59">
        <v>1000</v>
      </c>
      <c r="QZ19" s="5"/>
      <c r="RA19" s="5"/>
      <c r="RJ19" s="2"/>
      <c r="RK19" s="2"/>
      <c r="RL19" s="37"/>
      <c r="RM19" s="59">
        <v>1000</v>
      </c>
      <c r="SH19" s="5"/>
      <c r="SI19" s="5"/>
      <c r="SR19" s="2"/>
      <c r="SS19" s="2"/>
      <c r="ST19" s="37"/>
      <c r="SU19" s="59">
        <v>1000</v>
      </c>
    </row>
    <row r="20" spans="1:544" hidden="1" x14ac:dyDescent="0.2">
      <c r="A20" s="5"/>
      <c r="B20" s="5"/>
      <c r="C20" s="25" t="s">
        <v>27</v>
      </c>
      <c r="D20" s="5"/>
      <c r="AR20" s="41"/>
      <c r="AS20" s="41"/>
      <c r="AT20" s="41"/>
      <c r="AU20" s="32"/>
      <c r="AV20" s="41"/>
      <c r="AW20" s="41"/>
      <c r="AX20" s="32"/>
      <c r="AY20" s="60">
        <v>1000</v>
      </c>
      <c r="BS20" s="41"/>
      <c r="BT20" s="41"/>
      <c r="BU20" s="41"/>
      <c r="BW20" s="41"/>
      <c r="BX20" s="32"/>
      <c r="BZ20" s="60">
        <v>1000</v>
      </c>
      <c r="CT20" s="41"/>
      <c r="CU20" s="41"/>
      <c r="CV20" s="41"/>
      <c r="CW20" s="32"/>
      <c r="CX20" s="41"/>
      <c r="CY20" s="32"/>
      <c r="CZ20" s="32"/>
      <c r="DA20" s="60">
        <v>1000</v>
      </c>
      <c r="DX20" s="5"/>
      <c r="DY20" s="5"/>
      <c r="EH20" s="41"/>
      <c r="EI20" s="2"/>
      <c r="EK20" s="60">
        <v>1000</v>
      </c>
      <c r="FF20" s="5"/>
      <c r="FG20" s="5"/>
      <c r="FP20" s="41"/>
      <c r="FQ20" s="2"/>
      <c r="FS20" s="60">
        <v>1000</v>
      </c>
      <c r="GN20" s="5"/>
      <c r="GO20" s="5"/>
      <c r="GX20" s="2"/>
      <c r="GY20" s="2"/>
      <c r="HA20" s="60">
        <v>1000</v>
      </c>
      <c r="HV20" s="5"/>
      <c r="HW20" s="5"/>
      <c r="IF20" s="41"/>
      <c r="IG20" s="2"/>
      <c r="II20" s="60">
        <v>1000</v>
      </c>
      <c r="JD20" s="5"/>
      <c r="JE20" s="5"/>
      <c r="JN20" s="2"/>
      <c r="JO20" s="2"/>
      <c r="JQ20" s="60">
        <v>1000</v>
      </c>
      <c r="KL20" s="5"/>
      <c r="KM20" s="5"/>
      <c r="KV20" s="2"/>
      <c r="KW20" s="2"/>
      <c r="KY20" s="60">
        <v>1000</v>
      </c>
      <c r="LT20" s="5"/>
      <c r="LU20" s="5"/>
      <c r="MD20" s="2"/>
      <c r="ME20" s="2"/>
      <c r="MG20" s="60">
        <v>1000</v>
      </c>
      <c r="NB20" s="5"/>
      <c r="NC20" s="5"/>
      <c r="NL20" s="2"/>
      <c r="NM20" s="2"/>
      <c r="NO20" s="60">
        <v>1000</v>
      </c>
      <c r="OJ20" s="5"/>
      <c r="OK20" s="5"/>
      <c r="OT20" s="2"/>
      <c r="OU20" s="2"/>
      <c r="OW20" s="60">
        <v>1000</v>
      </c>
      <c r="PR20" s="5"/>
      <c r="PS20" s="5"/>
      <c r="QB20" s="2"/>
      <c r="QC20" s="2"/>
      <c r="QE20" s="60">
        <v>1000</v>
      </c>
      <c r="QZ20" s="5"/>
      <c r="RA20" s="5"/>
      <c r="RJ20" s="2"/>
      <c r="RK20" s="2"/>
      <c r="RM20" s="60">
        <v>1000</v>
      </c>
      <c r="SH20" s="5"/>
      <c r="SI20" s="5"/>
      <c r="SR20" s="2"/>
      <c r="SS20" s="2"/>
      <c r="SU20" s="60">
        <v>1000</v>
      </c>
    </row>
    <row r="21" spans="1:544" s="36" customFormat="1" x14ac:dyDescent="0.2">
      <c r="A21"/>
      <c r="B21"/>
      <c r="C21" s="29" t="s">
        <v>47</v>
      </c>
      <c r="D21" s="2"/>
      <c r="E21"/>
      <c r="F21"/>
      <c r="G21" s="65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U21" s="32"/>
      <c r="AX21" s="32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W21" s="32"/>
      <c r="CZ21" s="32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</row>
    <row r="22" spans="1:544" s="36" customFormat="1" x14ac:dyDescent="0.2">
      <c r="A22" s="5"/>
      <c r="B22" s="5"/>
      <c r="C22" s="5"/>
      <c r="D22" s="20"/>
      <c r="E22"/>
      <c r="F22"/>
      <c r="G22" s="65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Q22" s="32"/>
      <c r="AR22" s="32"/>
      <c r="AS22" s="32"/>
      <c r="AT22" s="32"/>
      <c r="AU22" s="32"/>
      <c r="AX22" s="3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S22" s="32"/>
      <c r="CT22" s="32"/>
      <c r="CU22" s="32"/>
      <c r="CV22" s="32"/>
      <c r="CW22" s="32"/>
      <c r="CZ22" s="3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</row>
    <row r="23" spans="1:544" s="36" customFormat="1" ht="17" x14ac:dyDescent="0.2">
      <c r="A23" s="5"/>
      <c r="B23" s="5"/>
      <c r="C23" s="5"/>
      <c r="D23" s="20"/>
      <c r="E23"/>
      <c r="F23"/>
      <c r="G23" s="65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 s="10"/>
      <c r="W23" s="10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Q23" s="32"/>
      <c r="AR23" s="32"/>
      <c r="AS23" s="32"/>
      <c r="AT23" s="32"/>
      <c r="AU23" s="32"/>
      <c r="AX23" s="32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S23" s="32"/>
      <c r="CT23" s="32"/>
      <c r="CU23" s="32"/>
      <c r="CV23" s="32"/>
      <c r="CW23" s="32"/>
      <c r="CZ23" s="32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</row>
    <row r="24" spans="1:544" s="36" customFormat="1" ht="17" x14ac:dyDescent="0.2">
      <c r="A24" s="5"/>
      <c r="B24" s="5"/>
      <c r="C24" s="5"/>
      <c r="D24" s="20"/>
      <c r="E24"/>
      <c r="F24"/>
      <c r="G24" s="65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 s="10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Q24" s="32"/>
      <c r="AR24" s="32"/>
      <c r="AS24" s="32"/>
      <c r="AT24" s="32"/>
      <c r="AU24" s="32"/>
      <c r="AX24" s="32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S24" s="32"/>
      <c r="CT24" s="32"/>
      <c r="CU24" s="32"/>
      <c r="CV24" s="32"/>
      <c r="CW24" s="32"/>
      <c r="CZ24" s="32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</row>
    <row r="25" spans="1:544" s="36" customFormat="1" ht="17" x14ac:dyDescent="0.2">
      <c r="A25"/>
      <c r="B25"/>
      <c r="C25"/>
      <c r="D25"/>
      <c r="E25"/>
      <c r="F25"/>
      <c r="G25" s="6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 s="10"/>
      <c r="W25" s="10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Q25" s="32"/>
      <c r="AR25" s="32"/>
      <c r="AS25" s="32"/>
      <c r="AT25" s="32"/>
      <c r="AU25" s="32"/>
      <c r="AX25" s="32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S25" s="32"/>
      <c r="CT25" s="32"/>
      <c r="CU25" s="32"/>
      <c r="CV25" s="32"/>
      <c r="CW25" s="32"/>
      <c r="CZ25" s="32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</row>
    <row r="26" spans="1:544" s="36" customFormat="1" ht="17" x14ac:dyDescent="0.2">
      <c r="A26"/>
      <c r="B26"/>
      <c r="C26"/>
      <c r="D26"/>
      <c r="E26"/>
      <c r="F26"/>
      <c r="G26" s="65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 s="10"/>
      <c r="W26" s="10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Q26" s="32"/>
      <c r="AR26" s="32"/>
      <c r="AS26" s="32"/>
      <c r="AT26" s="32"/>
      <c r="AU26" s="32"/>
      <c r="AX26" s="32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S26" s="32"/>
      <c r="CT26" s="32"/>
      <c r="CU26" s="32"/>
      <c r="CV26" s="32"/>
      <c r="CW26" s="32"/>
      <c r="CZ26" s="32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</row>
    <row r="27" spans="1:544" s="36" customFormat="1" ht="17" x14ac:dyDescent="0.2">
      <c r="A27"/>
      <c r="B27"/>
      <c r="C27"/>
      <c r="D27"/>
      <c r="E27"/>
      <c r="F27"/>
      <c r="G27" s="65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 s="10"/>
      <c r="W27" s="10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Q27" s="32"/>
      <c r="AR27" s="32"/>
      <c r="AS27" s="32"/>
      <c r="AT27" s="32"/>
      <c r="AU27" s="32"/>
      <c r="AX27" s="32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S27" s="32"/>
      <c r="CT27" s="32"/>
      <c r="CU27" s="32"/>
      <c r="CV27" s="32"/>
      <c r="CW27" s="32"/>
      <c r="CZ27" s="32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</row>
    <row r="28" spans="1:544" s="36" customFormat="1" ht="17" x14ac:dyDescent="0.2">
      <c r="A28"/>
      <c r="B28"/>
      <c r="C28"/>
      <c r="D28"/>
      <c r="E28"/>
      <c r="F28"/>
      <c r="G28" s="65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0"/>
      <c r="W28" s="10"/>
      <c r="X28" s="10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544" s="36" customFormat="1" ht="17" x14ac:dyDescent="0.2">
      <c r="A29"/>
      <c r="B29"/>
      <c r="C29"/>
      <c r="D29"/>
      <c r="E29"/>
      <c r="F29"/>
      <c r="G29" s="65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0"/>
      <c r="W29" s="10"/>
      <c r="X29" s="10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36" customFormat="1" ht="17" x14ac:dyDescent="0.2">
      <c r="A30"/>
      <c r="B30"/>
      <c r="C30"/>
      <c r="D30"/>
      <c r="E30"/>
      <c r="F30"/>
      <c r="G30" s="65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 s="1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6" customFormat="1" ht="17" x14ac:dyDescent="0.2">
      <c r="A31"/>
      <c r="B31"/>
      <c r="C31"/>
      <c r="D31"/>
      <c r="E31"/>
      <c r="F31"/>
      <c r="G31" s="65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 s="10"/>
      <c r="X31" s="10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6" customFormat="1" ht="17" x14ac:dyDescent="0.2">
      <c r="A32"/>
      <c r="B32"/>
      <c r="C32"/>
      <c r="D32"/>
      <c r="E32"/>
      <c r="F32"/>
      <c r="G32" s="65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 s="10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6" customFormat="1" ht="17" x14ac:dyDescent="0.2">
      <c r="A33"/>
      <c r="B33"/>
      <c r="C33"/>
      <c r="D33"/>
      <c r="E33"/>
      <c r="F33"/>
      <c r="G33" s="65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 s="10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6" customFormat="1" ht="17" x14ac:dyDescent="0.2">
      <c r="A34"/>
      <c r="B34"/>
      <c r="C34"/>
      <c r="D34"/>
      <c r="E34"/>
      <c r="F34"/>
      <c r="G34" s="65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 s="10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6" customFormat="1" ht="17" x14ac:dyDescent="0.2">
      <c r="A35"/>
      <c r="B35"/>
      <c r="C35"/>
      <c r="D35"/>
      <c r="E35"/>
      <c r="F35"/>
      <c r="G35" s="6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6" customFormat="1" ht="17" x14ac:dyDescent="0.2">
      <c r="A36"/>
      <c r="B36"/>
      <c r="C36"/>
      <c r="D36"/>
      <c r="E36"/>
      <c r="F36"/>
      <c r="G36" s="65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ht="17" x14ac:dyDescent="0.2">
      <c r="V37" s="10"/>
      <c r="W37" s="10"/>
      <c r="X37" s="10"/>
    </row>
    <row r="38" spans="1:544" ht="17" x14ac:dyDescent="0.2">
      <c r="V38" s="10"/>
      <c r="W38" s="10"/>
      <c r="X38" s="10"/>
    </row>
    <row r="39" spans="1:544" ht="17" x14ac:dyDescent="0.2">
      <c r="V39" s="10"/>
      <c r="W39" s="10"/>
      <c r="X39" s="10"/>
    </row>
    <row r="40" spans="1:544" ht="17" x14ac:dyDescent="0.2">
      <c r="V40" s="10"/>
      <c r="W40" s="10"/>
      <c r="X40" s="10"/>
    </row>
    <row r="41" spans="1:544" ht="17" x14ac:dyDescent="0.2">
      <c r="V41" s="10"/>
      <c r="W41" s="10"/>
      <c r="X41" s="10"/>
    </row>
    <row r="42" spans="1:544" ht="17" x14ac:dyDescent="0.2">
      <c r="V42" s="10"/>
      <c r="W42" s="10"/>
      <c r="X42" s="10"/>
    </row>
  </sheetData>
  <sheetProtection sheet="1" formatCells="0" formatColumns="0" formatRows="0"/>
  <autoFilter ref="A1:TV10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10">
      <sortCondition descending="1" ref="H1:H11"/>
    </sortState>
  </autoFilter>
  <mergeCells count="101"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KG2:KK2"/>
    <mergeCell ref="KZ2:LD2"/>
    <mergeCell ref="LE2:LI2"/>
    <mergeCell ref="DI2:DM2"/>
    <mergeCell ref="NP1:OW1"/>
    <mergeCell ref="OX1:QE1"/>
    <mergeCell ref="PC2:PG2"/>
    <mergeCell ref="LJ2:LN2"/>
    <mergeCell ref="LO2:LS2"/>
    <mergeCell ref="MH2:ML2"/>
    <mergeCell ref="MM2:MQ2"/>
    <mergeCell ref="MR2:MV2"/>
    <mergeCell ref="MW2:NA2"/>
    <mergeCell ref="NZ2:OD2"/>
    <mergeCell ref="OE2:OI2"/>
    <mergeCell ref="OX2:PB2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HL2:HP2"/>
    <mergeCell ref="HQ2:HU2"/>
    <mergeCell ref="IJ2:IN2"/>
    <mergeCell ref="IO2:IS2"/>
    <mergeCell ref="IT2:IX2"/>
    <mergeCell ref="IY2:JC2"/>
    <mergeCell ref="NP2:NT2"/>
    <mergeCell ref="NU2:NY2"/>
    <mergeCell ref="JR2:JV2"/>
    <mergeCell ref="JW2:KA2"/>
    <mergeCell ref="KB2:KF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X1:X3"/>
    <mergeCell ref="O1:O3"/>
    <mergeCell ref="P1:P3"/>
    <mergeCell ref="Q1:Q3"/>
    <mergeCell ref="R1:R3"/>
    <mergeCell ref="S1:S3"/>
    <mergeCell ref="T1:T3"/>
    <mergeCell ref="U1:U3"/>
    <mergeCell ref="V1:V3"/>
    <mergeCell ref="W1:W3"/>
    <mergeCell ref="N1:N3"/>
    <mergeCell ref="A1:A3"/>
    <mergeCell ref="C1:C3"/>
    <mergeCell ref="D1:D3"/>
    <mergeCell ref="E1:E3"/>
    <mergeCell ref="F1:F3"/>
    <mergeCell ref="H1:H3"/>
    <mergeCell ref="I1:I3"/>
    <mergeCell ref="J1:J3"/>
    <mergeCell ref="K1:K3"/>
    <mergeCell ref="L1:L3"/>
    <mergeCell ref="M1:M3"/>
    <mergeCell ref="B1:B3"/>
    <mergeCell ref="G1:G3"/>
  </mergeCells>
  <conditionalFormatting sqref="J1:J1048576">
    <cfRule type="containsText" dxfId="282" priority="37" operator="containsText" text="No DD">
      <formula>NOT(ISERROR(SEARCH("No DD",J1)))</formula>
    </cfRule>
    <cfRule type="containsText" dxfId="281" priority="38" operator="containsText" text="Merit">
      <formula>NOT(ISERROR(SEARCH("Merit",J1)))</formula>
    </cfRule>
    <cfRule type="containsText" dxfId="280" priority="39" operator="containsText" text="Excellence">
      <formula>NOT(ISERROR(SEARCH("Excellence",J1)))</formula>
    </cfRule>
    <cfRule type="containsText" dxfId="279" priority="40" operator="containsText" text="Worlds Team">
      <formula>NOT(ISERROR(SEARCH("Worlds Team",J1)))</formula>
    </cfRule>
    <cfRule type="containsText" dxfId="278" priority="41" operator="containsText" text="National Team">
      <formula>NOT(ISERROR(SEARCH("National Team",J1)))</formula>
    </cfRule>
  </conditionalFormatting>
  <conditionalFormatting sqref="A4:B1048576">
    <cfRule type="expression" dxfId="277" priority="1">
      <formula>AND($I4&lt;&gt;"",$H4="")</formula>
    </cfRule>
    <cfRule type="expression" dxfId="276" priority="42">
      <formula>IF(A4&gt;4,1,0)</formula>
    </cfRule>
  </conditionalFormatting>
  <conditionalFormatting sqref="Y4:AY10">
    <cfRule type="expression" dxfId="275" priority="23" stopIfTrue="1">
      <formula>IF($AN4&lt;&gt;"",1,0)</formula>
    </cfRule>
  </conditionalFormatting>
  <conditionalFormatting sqref="AZ4:BZ10">
    <cfRule type="expression" dxfId="274" priority="36" stopIfTrue="1">
      <formula>IF($BO4&lt;&gt;"",1,0)</formula>
    </cfRule>
  </conditionalFormatting>
  <conditionalFormatting sqref="CA4:DA10">
    <cfRule type="expression" dxfId="273" priority="35" stopIfTrue="1">
      <formula>IF($CP4&lt;&gt;"",1,0)</formula>
    </cfRule>
  </conditionalFormatting>
  <conditionalFormatting sqref="BW21:BW1048576 BP1:BP1048576 BS1:BS1048576 BW1:BW19">
    <cfRule type="cellIs" dxfId="272" priority="48" operator="between">
      <formula>$BZ$16</formula>
      <formula>1000</formula>
    </cfRule>
    <cfRule type="cellIs" dxfId="271" priority="49" operator="between">
      <formula>$BZ$15</formula>
      <formula>$BZ$16</formula>
    </cfRule>
    <cfRule type="cellIs" dxfId="270" priority="50" operator="between">
      <formula>$BZ$14</formula>
      <formula>$BZ$15</formula>
    </cfRule>
    <cfRule type="cellIs" dxfId="269" priority="51" operator="between">
      <formula>$BZ$13</formula>
      <formula>$BZ$14</formula>
    </cfRule>
  </conditionalFormatting>
  <conditionalFormatting sqref="CX21:CX1048576 CQ1:CQ1048576 CT1:CT1048576 CX1:CX19">
    <cfRule type="cellIs" dxfId="268" priority="44" operator="between">
      <formula>$DA$16</formula>
      <formula>1000</formula>
    </cfRule>
    <cfRule type="cellIs" dxfId="267" priority="45" operator="between">
      <formula>$DA$15</formula>
      <formula>$DA$16</formula>
    </cfRule>
    <cfRule type="cellIs" dxfId="266" priority="46" operator="between">
      <formula>$DA$14</formula>
      <formula>$DA$15</formula>
    </cfRule>
    <cfRule type="cellIs" dxfId="265" priority="47" operator="between">
      <formula>$DA$13</formula>
      <formula>$DA$14</formula>
    </cfRule>
  </conditionalFormatting>
  <conditionalFormatting sqref="EH21:EH1048576 DX1:DX1048576 EA1:EA1048576 EE1:EE1048576 EH1:EH19">
    <cfRule type="cellIs" dxfId="264" priority="55" operator="between">
      <formula>$EK$16</formula>
      <formula>1000</formula>
    </cfRule>
    <cfRule type="cellIs" dxfId="263" priority="56" operator="between">
      <formula>$EK$15</formula>
      <formula>$EK$16</formula>
    </cfRule>
    <cfRule type="cellIs" dxfId="262" priority="57" operator="between">
      <formula>$EK$14</formula>
      <formula>$EK$15</formula>
    </cfRule>
    <cfRule type="cellIs" dxfId="261" priority="58" operator="between">
      <formula>$EK$13</formula>
      <formula>$EK$14</formula>
    </cfRule>
  </conditionalFormatting>
  <conditionalFormatting sqref="FP21:FP1048576 FF1:FF1048576 FI1:FI1048576 FM1:FM1048576 FP1:FP19">
    <cfRule type="cellIs" dxfId="260" priority="31" operator="between">
      <formula>$FS$16</formula>
      <formula>1000</formula>
    </cfRule>
    <cfRule type="cellIs" dxfId="259" priority="32" operator="between">
      <formula>$FS$15</formula>
      <formula>$FS$16</formula>
    </cfRule>
    <cfRule type="cellIs" dxfId="258" priority="33" operator="between">
      <formula>$FS$14</formula>
      <formula>$FS$15</formula>
    </cfRule>
    <cfRule type="cellIs" dxfId="257" priority="34" operator="between">
      <formula>$FS$13</formula>
      <formula>$FS$14</formula>
    </cfRule>
  </conditionalFormatting>
  <conditionalFormatting sqref="IF21:IF1048576 HV1:HV1048576 HY1:HY1048576 IC1:IC1048576 IF1:IF19">
    <cfRule type="cellIs" dxfId="256" priority="27" operator="between">
      <formula>$II$16</formula>
      <formula>1000</formula>
    </cfRule>
    <cfRule type="cellIs" dxfId="255" priority="28" operator="between">
      <formula>$II$15</formula>
      <formula>$II$16</formula>
    </cfRule>
    <cfRule type="cellIs" dxfId="254" priority="29" operator="between">
      <formula>$II$14</formula>
      <formula>$II$15</formula>
    </cfRule>
    <cfRule type="cellIs" dxfId="253" priority="30" operator="between">
      <formula>$II$13</formula>
      <formula>$II$14</formula>
    </cfRule>
  </conditionalFormatting>
  <conditionalFormatting sqref="AW20 AO1:AO1048576 AR1:AR1048576 AV1:AV1048576">
    <cfRule type="cellIs" dxfId="252" priority="24" operator="between">
      <formula>$AY$16</formula>
      <formula>1000</formula>
    </cfRule>
    <cfRule type="cellIs" dxfId="251" priority="25" operator="between">
      <formula>$AY$15</formula>
      <formula>$AY$16</formula>
    </cfRule>
    <cfRule type="cellIs" dxfId="250" priority="26" operator="between">
      <formula>$AY$14</formula>
      <formula>$AY$15</formula>
    </cfRule>
    <cfRule type="cellIs" dxfId="249" priority="43" operator="between">
      <formula>$AY$13</formula>
      <formula>$AY$14</formula>
    </cfRule>
  </conditionalFormatting>
  <conditionalFormatting sqref="BW20">
    <cfRule type="cellIs" dxfId="248" priority="19" operator="between">
      <formula>$AY$16</formula>
      <formula>1000</formula>
    </cfRule>
    <cfRule type="cellIs" dxfId="247" priority="20" operator="between">
      <formula>$AY$15</formula>
      <formula>$AY$16</formula>
    </cfRule>
    <cfRule type="cellIs" dxfId="246" priority="21" operator="between">
      <formula>$AY$14</formula>
      <formula>$AY$15</formula>
    </cfRule>
    <cfRule type="cellIs" dxfId="245" priority="22" operator="between">
      <formula>$AY$13</formula>
      <formula>$AY$14</formula>
    </cfRule>
  </conditionalFormatting>
  <conditionalFormatting sqref="CX20">
    <cfRule type="cellIs" dxfId="244" priority="15" operator="between">
      <formula>$AY$16</formula>
      <formula>1000</formula>
    </cfRule>
    <cfRule type="cellIs" dxfId="243" priority="16" operator="between">
      <formula>$AY$15</formula>
      <formula>$AY$16</formula>
    </cfRule>
    <cfRule type="cellIs" dxfId="242" priority="17" operator="between">
      <formula>$AY$14</formula>
      <formula>$AY$15</formula>
    </cfRule>
    <cfRule type="cellIs" dxfId="241" priority="18" operator="between">
      <formula>$AY$13</formula>
      <formula>$AY$14</formula>
    </cfRule>
  </conditionalFormatting>
  <conditionalFormatting sqref="EH20">
    <cfRule type="cellIs" dxfId="240" priority="11" operator="between">
      <formula>$AY$16</formula>
      <formula>1000</formula>
    </cfRule>
    <cfRule type="cellIs" dxfId="239" priority="12" operator="between">
      <formula>$AY$15</formula>
      <formula>$AY$16</formula>
    </cfRule>
    <cfRule type="cellIs" dxfId="238" priority="13" operator="between">
      <formula>$AY$14</formula>
      <formula>$AY$15</formula>
    </cfRule>
    <cfRule type="cellIs" dxfId="237" priority="14" operator="between">
      <formula>$AY$13</formula>
      <formula>$AY$14</formula>
    </cfRule>
  </conditionalFormatting>
  <conditionalFormatting sqref="FP20">
    <cfRule type="cellIs" dxfId="236" priority="7" operator="between">
      <formula>$AY$16</formula>
      <formula>1000</formula>
    </cfRule>
    <cfRule type="cellIs" dxfId="235" priority="8" operator="between">
      <formula>$AY$15</formula>
      <formula>$AY$16</formula>
    </cfRule>
    <cfRule type="cellIs" dxfId="234" priority="9" operator="between">
      <formula>$AY$14</formula>
      <formula>$AY$15</formula>
    </cfRule>
    <cfRule type="cellIs" dxfId="233" priority="10" operator="between">
      <formula>$AY$13</formula>
      <formula>$AY$14</formula>
    </cfRule>
  </conditionalFormatting>
  <conditionalFormatting sqref="IF20">
    <cfRule type="cellIs" dxfId="232" priority="3" operator="between">
      <formula>$AY$16</formula>
      <formula>1000</formula>
    </cfRule>
    <cfRule type="cellIs" dxfId="231" priority="4" operator="between">
      <formula>$AY$15</formula>
      <formula>$AY$16</formula>
    </cfRule>
    <cfRule type="cellIs" dxfId="230" priority="5" operator="between">
      <formula>$AY$14</formula>
      <formula>$AY$15</formula>
    </cfRule>
    <cfRule type="cellIs" dxfId="229" priority="6" operator="between">
      <formula>$AY$13</formula>
      <formula>$AY$14</formula>
    </cfRule>
  </conditionalFormatting>
  <conditionalFormatting sqref="M1:M1048576 O1:O1048576 S1:S1048576 U1:U1048576 Q1:Q1048576">
    <cfRule type="expression" dxfId="228" priority="52">
      <formula>IF(M1=$CA$1,1,0)</formula>
    </cfRule>
    <cfRule type="expression" dxfId="227" priority="53" stopIfTrue="1">
      <formula>IF(M1=$AZ$1,1,0)</formula>
    </cfRule>
    <cfRule type="expression" dxfId="226" priority="54">
      <formula>IF(M1=$Y$1,1,0)</formula>
    </cfRule>
  </conditionalFormatting>
  <conditionalFormatting sqref="A1:B3">
    <cfRule type="expression" dxfId="225" priority="2">
      <formula>AND(I1&lt;&gt;"",H1="")</formula>
    </cfRule>
  </conditionalFormatting>
  <conditionalFormatting sqref="CV1:CV1048576 AT1:AT1048576">
    <cfRule type="cellIs" dxfId="224" priority="265941" operator="between">
      <formula>AY$20</formula>
      <formula>1000</formula>
    </cfRule>
    <cfRule type="cellIs" dxfId="223" priority="265942" operator="between">
      <formula>AY$19</formula>
      <formula>AY$20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222" priority="265953" operator="between">
      <formula>EK$20</formula>
      <formula>1000</formula>
    </cfRule>
    <cfRule type="cellIs" dxfId="221" priority="265954" operator="between">
      <formula>EK$19</formula>
      <formula>EK$20</formula>
    </cfRule>
  </conditionalFormatting>
  <conditionalFormatting sqref="AQ1:AQ1048576 AT1:AT1048576 AX1:AX1048576">
    <cfRule type="cellIs" dxfId="220" priority="266025" operator="between">
      <formula>$AY$20</formula>
      <formula>1000</formula>
    </cfRule>
    <cfRule type="cellIs" dxfId="219" priority="266026" operator="between">
      <formula>$AY$19</formula>
      <formula>$AY$20</formula>
    </cfRule>
    <cfRule type="cellIs" dxfId="218" priority="266027" operator="between">
      <formula>$AY$18</formula>
      <formula>$AY$19</formula>
    </cfRule>
    <cfRule type="cellIs" dxfId="217" priority="266028" operator="between">
      <formula>$AY$17</formula>
      <formula>$AY$18</formula>
    </cfRule>
  </conditionalFormatting>
  <conditionalFormatting sqref="BR1:BR1048576 BU1:BU1048576 BY1:BY1048576">
    <cfRule type="cellIs" dxfId="216" priority="266061" operator="between">
      <formula>$BZ$20</formula>
      <formula>1000</formula>
    </cfRule>
    <cfRule type="cellIs" dxfId="215" priority="266062" operator="between">
      <formula>$BZ$19</formula>
      <formula>$BZ$20</formula>
    </cfRule>
    <cfRule type="cellIs" dxfId="214" priority="266063" operator="between">
      <formula>$BZ$18</formula>
      <formula>$BZ$19</formula>
    </cfRule>
    <cfRule type="cellIs" dxfId="213" priority="266064" operator="between">
      <formula>$BZ$17</formula>
      <formula>$BZ$18</formula>
    </cfRule>
  </conditionalFormatting>
  <conditionalFormatting sqref="CS1:CS1048576 CV1:CV1048576 CZ1:CZ1048576">
    <cfRule type="cellIs" dxfId="212" priority="266097" operator="between">
      <formula>$DA$20</formula>
      <formula>1000</formula>
    </cfRule>
    <cfRule type="cellIs" dxfId="211" priority="266098" operator="between">
      <formula>$DA$19</formula>
      <formula>$DA$20</formula>
    </cfRule>
    <cfRule type="cellIs" dxfId="210" priority="266099" operator="between">
      <formula>$DA$18</formula>
      <formula>$DA$19</formula>
    </cfRule>
    <cfRule type="cellIs" dxfId="209" priority="266100" operator="between">
      <formula>$DA$17</formula>
      <formula>$DA$18</formula>
    </cfRule>
  </conditionalFormatting>
  <conditionalFormatting sqref="NB1:NB1048576 NE1:NE1048576 NI1:NI1048576 NL1:NL1048576">
    <cfRule type="cellIs" dxfId="208" priority="266133" operator="between">
      <formula>$NO$13</formula>
      <formula>$NO$14</formula>
    </cfRule>
  </conditionalFormatting>
  <conditionalFormatting sqref="DZ1:DZ1048576 EC1:EC1048576 EG1:EG1048576 EJ1:EJ1048576">
    <cfRule type="cellIs" dxfId="207" priority="266145" operator="between">
      <formula>$EK$20</formula>
      <formula>1000</formula>
    </cfRule>
    <cfRule type="cellIs" dxfId="206" priority="266146" operator="between">
      <formula>$EK$19</formula>
      <formula>$EK$20</formula>
    </cfRule>
    <cfRule type="cellIs" dxfId="205" priority="266147" operator="between">
      <formula>$EK$18</formula>
      <formula>$EK$19</formula>
    </cfRule>
    <cfRule type="cellIs" dxfId="204" priority="266148" operator="between">
      <formula>$EK$17</formula>
      <formula>$EK$18</formula>
    </cfRule>
  </conditionalFormatting>
  <conditionalFormatting sqref="FH1:FH1048576 FK1:FK1048576 FO1:FO1048576 FR1:FR1048576">
    <cfRule type="cellIs" dxfId="203" priority="266193" operator="between">
      <formula>$FS$20</formula>
      <formula>1000</formula>
    </cfRule>
    <cfRule type="cellIs" dxfId="202" priority="266194" operator="between">
      <formula>$FS$19</formula>
      <formula>$FS$20</formula>
    </cfRule>
    <cfRule type="cellIs" dxfId="201" priority="266195" operator="between">
      <formula>$FS$18</formula>
      <formula>$FS$19</formula>
    </cfRule>
    <cfRule type="cellIs" dxfId="200" priority="266196" operator="between">
      <formula>$FS$17</formula>
      <formula>$FS$18</formula>
    </cfRule>
  </conditionalFormatting>
  <conditionalFormatting sqref="GN1:GN1048576 GQ1:GQ1048576 GU1:GU1048576 GX1:GX1048576">
    <cfRule type="cellIs" dxfId="199" priority="266241" operator="between">
      <formula>$HA$16</formula>
      <formula>1000</formula>
    </cfRule>
    <cfRule type="cellIs" dxfId="198" priority="266242" operator="between">
      <formula>$HA$15</formula>
      <formula>$HA$16</formula>
    </cfRule>
    <cfRule type="cellIs" dxfId="197" priority="266243" operator="between">
      <formula>$HA$14</formula>
      <formula>$HA$15</formula>
    </cfRule>
    <cfRule type="cellIs" dxfId="196" priority="266244" operator="between">
      <formula>$HA$13</formula>
      <formula>$HA$14</formula>
    </cfRule>
  </conditionalFormatting>
  <conditionalFormatting sqref="GP1:GP1048576 GS1:GS1048576 GW1:GW1048576 GZ1:GZ1048576">
    <cfRule type="cellIs" dxfId="195" priority="266289" operator="between">
      <formula>$HA$20</formula>
      <formula>1000</formula>
    </cfRule>
    <cfRule type="cellIs" dxfId="194" priority="266290" operator="between">
      <formula>$HA$19</formula>
      <formula>$HA$20</formula>
    </cfRule>
    <cfRule type="cellIs" dxfId="193" priority="266291" operator="between">
      <formula>$HA$18</formula>
      <formula>$HA$19</formula>
    </cfRule>
    <cfRule type="cellIs" dxfId="192" priority="266292" operator="between">
      <formula>$HA$17</formula>
      <formula>$HA$18</formula>
    </cfRule>
  </conditionalFormatting>
  <conditionalFormatting sqref="HX1:HX1048576 IA1:IA1048576 IE1:IE1048576 IH1:IH1048576">
    <cfRule type="cellIs" dxfId="191" priority="266337" operator="between">
      <formula>$II$20</formula>
      <formula>1000</formula>
    </cfRule>
    <cfRule type="cellIs" dxfId="190" priority="266338" operator="between">
      <formula>$II$19</formula>
      <formula>$II$20</formula>
    </cfRule>
    <cfRule type="cellIs" dxfId="189" priority="266339" operator="between">
      <formula>$II$18</formula>
      <formula>$II$19</formula>
    </cfRule>
    <cfRule type="cellIs" dxfId="188" priority="266340" operator="between">
      <formula>$II$17</formula>
      <formula>$II$18</formula>
    </cfRule>
  </conditionalFormatting>
  <conditionalFormatting sqref="JD1:JD1048576 JG1:JG1048576 JK1:JK1048576 JN1:JN1048576">
    <cfRule type="cellIs" dxfId="187" priority="266385" operator="between">
      <formula>$JQ$16</formula>
      <formula>1000</formula>
    </cfRule>
    <cfRule type="cellIs" dxfId="186" priority="266386" operator="between">
      <formula>$JQ$15</formula>
      <formula>$JQ$16</formula>
    </cfRule>
    <cfRule type="cellIs" dxfId="185" priority="266387" operator="between">
      <formula>$JQ$14</formula>
      <formula>$JQ$15</formula>
    </cfRule>
    <cfRule type="cellIs" dxfId="184" priority="266388" operator="between">
      <formula>$JQ$13</formula>
      <formula>$JQ$14</formula>
    </cfRule>
  </conditionalFormatting>
  <conditionalFormatting sqref="JF1:JF1048576 JI1:JI1048576 JM1:JM1048576 JP1:JP1048576">
    <cfRule type="cellIs" dxfId="183" priority="266433" operator="between">
      <formula>$JQ$20</formula>
      <formula>1000</formula>
    </cfRule>
    <cfRule type="cellIs" dxfId="182" priority="266434" operator="between">
      <formula>$JQ$19</formula>
      <formula>$JQ$20</formula>
    </cfRule>
    <cfRule type="cellIs" dxfId="181" priority="266435" operator="between">
      <formula>$JQ$18</formula>
      <formula>$JQ$19</formula>
    </cfRule>
    <cfRule type="cellIs" dxfId="180" priority="266436" operator="between">
      <formula>$JQ$17</formula>
      <formula>$JQ$18</formula>
    </cfRule>
  </conditionalFormatting>
  <conditionalFormatting sqref="KL1:KL1048576 KO1:KO1048576 KS1:KS1048576 KV1:KV1048576">
    <cfRule type="cellIs" dxfId="179" priority="266481" operator="between">
      <formula>$KY$16</formula>
      <formula>1000</formula>
    </cfRule>
    <cfRule type="cellIs" dxfId="178" priority="266482" operator="between">
      <formula>$KY$15</formula>
      <formula>$KY$16</formula>
    </cfRule>
    <cfRule type="cellIs" dxfId="177" priority="266483" operator="between">
      <formula>$KY$14</formula>
      <formula>$KY$15</formula>
    </cfRule>
    <cfRule type="cellIs" dxfId="176" priority="266484" operator="between">
      <formula>$KY$13</formula>
      <formula>$KY$14</formula>
    </cfRule>
  </conditionalFormatting>
  <conditionalFormatting sqref="KN1:KN1048576 KQ1:KQ1048576 KU1:KU1048576 KX1:KX1048576">
    <cfRule type="cellIs" dxfId="175" priority="266529" operator="between">
      <formula>$KY$20</formula>
      <formula>1000</formula>
    </cfRule>
    <cfRule type="cellIs" dxfId="174" priority="266530" operator="between">
      <formula>$KY$19</formula>
      <formula>$KY$20</formula>
    </cfRule>
    <cfRule type="cellIs" dxfId="173" priority="266531" operator="between">
      <formula>$KY$18</formula>
      <formula>$KY$19</formula>
    </cfRule>
    <cfRule type="cellIs" dxfId="172" priority="266532" operator="between">
      <formula>$KY$17</formula>
      <formula>$KY$18</formula>
    </cfRule>
  </conditionalFormatting>
  <conditionalFormatting sqref="LT1:LT1048576 LW1:LW1048576 MA1:MA1048576 MD1:MD1048576">
    <cfRule type="cellIs" dxfId="171" priority="266577" operator="between">
      <formula>$MG$16</formula>
      <formula>1000</formula>
    </cfRule>
    <cfRule type="cellIs" dxfId="170" priority="266578" operator="between">
      <formula>$MG$15</formula>
      <formula>$MG$16</formula>
    </cfRule>
    <cfRule type="cellIs" dxfId="169" priority="266579" operator="between">
      <formula>$MG$14</formula>
      <formula>$MG$15</formula>
    </cfRule>
    <cfRule type="cellIs" dxfId="168" priority="266580" operator="between">
      <formula>$MG$13</formula>
      <formula>$MG$14</formula>
    </cfRule>
  </conditionalFormatting>
  <conditionalFormatting sqref="LV1:LV1048576 LY1:LY1048576 MC1:MC1048576 MF1:MF1048576">
    <cfRule type="cellIs" dxfId="167" priority="266625" operator="between">
      <formula>$MG$20</formula>
      <formula>1000</formula>
    </cfRule>
    <cfRule type="cellIs" dxfId="166" priority="266626" operator="between">
      <formula>$MG$19</formula>
      <formula>$MG$20</formula>
    </cfRule>
    <cfRule type="cellIs" dxfId="165" priority="266627" operator="between">
      <formula>$MG$18</formula>
      <formula>$MG$19</formula>
    </cfRule>
    <cfRule type="cellIs" dxfId="164" priority="266628" operator="between">
      <formula>$MG$17</formula>
      <formula>$MG$18</formula>
    </cfRule>
  </conditionalFormatting>
  <conditionalFormatting sqref="NB1:NB1048576 NE1:NE1048576 NI1:NI1048576">
    <cfRule type="cellIs" dxfId="163" priority="266673" operator="between">
      <formula>$NO$16</formula>
      <formula>1000</formula>
    </cfRule>
    <cfRule type="cellIs" dxfId="162" priority="266674" operator="between">
      <formula>$NO$15</formula>
      <formula>$NO$16</formula>
    </cfRule>
    <cfRule type="cellIs" dxfId="161" priority="266675" operator="between">
      <formula>$NO$14</formula>
      <formula>$NO$15</formula>
    </cfRule>
  </conditionalFormatting>
  <conditionalFormatting sqref="ND1:ND1048576 NG1:NG1048576 NK1:NK1048576 NN1:NN1048576">
    <cfRule type="cellIs" dxfId="160" priority="266700" operator="between">
      <formula>$NO$20</formula>
      <formula>1000</formula>
    </cfRule>
    <cfRule type="cellIs" dxfId="159" priority="266701" operator="between">
      <formula>$NO$19</formula>
      <formula>$NO$20</formula>
    </cfRule>
    <cfRule type="cellIs" dxfId="158" priority="266702" operator="between">
      <formula>$NO$18</formula>
      <formula>$NO$19</formula>
    </cfRule>
    <cfRule type="cellIs" dxfId="157" priority="266703" operator="between">
      <formula>$NO$17</formula>
      <formula>$NO$18</formula>
    </cfRule>
  </conditionalFormatting>
  <conditionalFormatting sqref="OJ1:OJ1048576 OM1:OM1048576 OQ1:OQ1048576 OT1:OT1048576">
    <cfRule type="cellIs" dxfId="156" priority="266748" operator="between">
      <formula>$OW$16</formula>
      <formula>1000</formula>
    </cfRule>
    <cfRule type="cellIs" dxfId="155" priority="266749" operator="between">
      <formula>$OW$15</formula>
      <formula>$OW$16</formula>
    </cfRule>
    <cfRule type="cellIs" dxfId="154" priority="266750" operator="between">
      <formula>$OW$14</formula>
      <formula>$OW$15</formula>
    </cfRule>
    <cfRule type="cellIs" dxfId="153" priority="266751" operator="between">
      <formula>$OW$13</formula>
      <formula>$OW$14</formula>
    </cfRule>
  </conditionalFormatting>
  <conditionalFormatting sqref="OL1:OL1048576 OO1:OO1048576 OS1:OS1048576 OV1:OV1048576">
    <cfRule type="cellIs" dxfId="152" priority="266796" operator="between">
      <formula>$OW$20</formula>
      <formula>1000</formula>
    </cfRule>
    <cfRule type="cellIs" dxfId="151" priority="266797" operator="between">
      <formula>$OW$19</formula>
      <formula>$OW$20</formula>
    </cfRule>
    <cfRule type="cellIs" dxfId="150" priority="266798" operator="between">
      <formula>$OW$18</formula>
      <formula>$OW$19</formula>
    </cfRule>
    <cfRule type="cellIs" dxfId="149" priority="266799" operator="between">
      <formula>$OW$17</formula>
      <formula>$OW$18</formula>
    </cfRule>
  </conditionalFormatting>
  <conditionalFormatting sqref="PR1:PR1048576 PU1:PU1048576 PY1:PY1048576 QB1:QB1048576">
    <cfRule type="cellIs" dxfId="148" priority="266844" operator="between">
      <formula>$QE$16</formula>
      <formula>1000</formula>
    </cfRule>
    <cfRule type="cellIs" dxfId="147" priority="266845" operator="between">
      <formula>$QE$15</formula>
      <formula>$QE$16</formula>
    </cfRule>
    <cfRule type="cellIs" dxfId="146" priority="266846" operator="between">
      <formula>$QE$14</formula>
      <formula>$QE$15</formula>
    </cfRule>
    <cfRule type="cellIs" dxfId="145" priority="266847" operator="between">
      <formula>$QE$13</formula>
      <formula>$QE$14</formula>
    </cfRule>
  </conditionalFormatting>
  <conditionalFormatting sqref="PT1:PT1048576 PW1:PW1048576 QA1:QA1048576 QD1:QD1048576">
    <cfRule type="cellIs" dxfId="144" priority="266892" operator="between">
      <formula>$QE$20</formula>
      <formula>1000</formula>
    </cfRule>
    <cfRule type="cellIs" dxfId="143" priority="266893" operator="between">
      <formula>$QE$19</formula>
      <formula>$QE$20</formula>
    </cfRule>
    <cfRule type="cellIs" dxfId="142" priority="266894" operator="between">
      <formula>$QE$18</formula>
      <formula>$QE$19</formula>
    </cfRule>
    <cfRule type="cellIs" dxfId="141" priority="266895" operator="between">
      <formula>$QE$17</formula>
      <formula>$QE$18</formula>
    </cfRule>
  </conditionalFormatting>
  <conditionalFormatting sqref="QZ1:QZ1048576 RC1:RC1048576 RG1:RG1048576 RJ1:RJ1048576">
    <cfRule type="cellIs" dxfId="140" priority="266940" operator="between">
      <formula>$RM$16</formula>
      <formula>1000</formula>
    </cfRule>
    <cfRule type="cellIs" dxfId="139" priority="266941" operator="between">
      <formula>$RM$15</formula>
      <formula>$RM$16</formula>
    </cfRule>
    <cfRule type="cellIs" dxfId="138" priority="266942" operator="between">
      <formula>$RM$14</formula>
      <formula>$RM$15</formula>
    </cfRule>
    <cfRule type="cellIs" dxfId="137" priority="266943" operator="between">
      <formula>$RM$13</formula>
      <formula>$RM$14</formula>
    </cfRule>
  </conditionalFormatting>
  <conditionalFormatting sqref="RB1:RB1048576 RE1:RE1048576 RI1:RI1048576 RL1:RL1048576">
    <cfRule type="cellIs" dxfId="136" priority="266988" operator="between">
      <formula>$RM$20</formula>
      <formula>1000</formula>
    </cfRule>
    <cfRule type="cellIs" dxfId="135" priority="266989" operator="between">
      <formula>$RM$19</formula>
      <formula>$RM$20</formula>
    </cfRule>
    <cfRule type="cellIs" dxfId="134" priority="266990" operator="between">
      <formula>$RM$18</formula>
      <formula>$RM$19</formula>
    </cfRule>
    <cfRule type="cellIs" dxfId="133" priority="266991" operator="between">
      <formula>$RM$17</formula>
      <formula>$RM$18</formula>
    </cfRule>
  </conditionalFormatting>
  <conditionalFormatting sqref="SH1:SH1048576 SK1:SK1048576 SO1:SO1048576 SR1:SR1048576">
    <cfRule type="cellIs" dxfId="132" priority="267036" operator="between">
      <formula>$SU$16</formula>
      <formula>1000</formula>
    </cfRule>
    <cfRule type="cellIs" dxfId="131" priority="267037" operator="between">
      <formula>$SU$15</formula>
      <formula>$SU$16</formula>
    </cfRule>
    <cfRule type="cellIs" dxfId="130" priority="267038" operator="between">
      <formula>$SU$14</formula>
      <formula>$SU$15</formula>
    </cfRule>
    <cfRule type="cellIs" dxfId="129" priority="267039" operator="between">
      <formula>$SU$13</formula>
      <formula>$SU$14</formula>
    </cfRule>
  </conditionalFormatting>
  <conditionalFormatting sqref="SJ1:SJ1048576 SM1:SM1048576 SQ1:SQ1048576 ST1:ST1048576">
    <cfRule type="cellIs" dxfId="128" priority="267084" operator="between">
      <formula>$SU$20</formula>
      <formula>1000</formula>
    </cfRule>
    <cfRule type="cellIs" dxfId="127" priority="267085" operator="between">
      <formula>$SU$19</formula>
      <formula>$SU$20</formula>
    </cfRule>
    <cfRule type="cellIs" dxfId="126" priority="267086" operator="between">
      <formula>$SU$18</formula>
      <formula>$SU$19</formula>
    </cfRule>
    <cfRule type="cellIs" dxfId="125" priority="267087" operator="between">
      <formula>$SU$17</formula>
      <formula>$SU$18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F50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hidden="1" customWidth="1"/>
    <col min="166" max="185" width="10.83203125" hidden="1" customWidth="1"/>
    <col min="186" max="193" width="10.83203125" style="36" hidden="1" customWidth="1"/>
    <col min="194" max="213" width="10.83203125" hidden="1" customWidth="1"/>
    <col min="214" max="221" width="10.83203125" style="36" hidden="1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76" t="s">
        <v>122</v>
      </c>
      <c r="B1" s="76" t="s">
        <v>123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124</v>
      </c>
      <c r="H1" s="76" t="s">
        <v>53</v>
      </c>
      <c r="I1" s="76" t="s">
        <v>8</v>
      </c>
      <c r="J1" s="72" t="s">
        <v>9</v>
      </c>
      <c r="K1" s="76" t="s">
        <v>62</v>
      </c>
      <c r="L1" s="73" t="s">
        <v>84</v>
      </c>
      <c r="M1" s="74" t="s">
        <v>25</v>
      </c>
      <c r="N1" s="73" t="s">
        <v>85</v>
      </c>
      <c r="O1" s="74" t="s">
        <v>25</v>
      </c>
      <c r="P1" s="74" t="s">
        <v>10</v>
      </c>
      <c r="Q1" s="74" t="s">
        <v>25</v>
      </c>
      <c r="R1" s="75" t="s">
        <v>11</v>
      </c>
      <c r="S1" s="74" t="s">
        <v>26</v>
      </c>
      <c r="T1" s="74" t="s">
        <v>25</v>
      </c>
      <c r="U1" s="69" t="s">
        <v>168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0" t="s">
        <v>184</v>
      </c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196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1" t="s">
        <v>52</v>
      </c>
      <c r="DE1" s="71"/>
      <c r="DF1" s="69" t="s">
        <v>193</v>
      </c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69" t="s">
        <v>56</v>
      </c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</row>
    <row r="2" spans="1:474" x14ac:dyDescent="0.2">
      <c r="A2" s="76"/>
      <c r="B2" s="76"/>
      <c r="C2" s="72"/>
      <c r="D2" s="72"/>
      <c r="E2" s="72"/>
      <c r="F2" s="72"/>
      <c r="G2" s="76"/>
      <c r="H2" s="76"/>
      <c r="I2" s="76"/>
      <c r="J2" s="72"/>
      <c r="K2" s="76"/>
      <c r="L2" s="73"/>
      <c r="M2" s="74"/>
      <c r="N2" s="73"/>
      <c r="O2" s="74"/>
      <c r="P2" s="74"/>
      <c r="Q2" s="74"/>
      <c r="R2" s="75"/>
      <c r="S2" s="74"/>
      <c r="T2" s="74"/>
      <c r="U2" s="67" t="s">
        <v>76</v>
      </c>
      <c r="V2" s="67"/>
      <c r="W2" s="67"/>
      <c r="X2" s="67"/>
      <c r="Y2" s="67" t="s">
        <v>77</v>
      </c>
      <c r="Z2" s="67"/>
      <c r="AA2" s="67"/>
      <c r="AB2" s="67"/>
      <c r="AC2" s="67" t="s">
        <v>78</v>
      </c>
      <c r="AD2" s="67"/>
      <c r="AE2" s="67"/>
      <c r="AF2" s="67"/>
      <c r="AG2" s="67" t="s">
        <v>79</v>
      </c>
      <c r="AH2" s="67"/>
      <c r="AI2" s="67"/>
      <c r="AJ2" s="67"/>
      <c r="AK2" s="77" t="s">
        <v>80</v>
      </c>
      <c r="AL2" s="77"/>
      <c r="AM2" s="77"/>
      <c r="AN2" s="77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8" t="s">
        <v>76</v>
      </c>
      <c r="AY2" s="68"/>
      <c r="AZ2" s="68"/>
      <c r="BA2" s="68"/>
      <c r="BB2" s="68" t="s">
        <v>77</v>
      </c>
      <c r="BC2" s="68"/>
      <c r="BD2" s="68"/>
      <c r="BE2" s="68"/>
      <c r="BF2" s="68" t="s">
        <v>78</v>
      </c>
      <c r="BG2" s="68"/>
      <c r="BH2" s="68"/>
      <c r="BI2" s="68"/>
      <c r="BJ2" s="68" t="s">
        <v>79</v>
      </c>
      <c r="BK2" s="68"/>
      <c r="BL2" s="68"/>
      <c r="BM2" s="68"/>
      <c r="BN2" s="78" t="s">
        <v>80</v>
      </c>
      <c r="BO2" s="78"/>
      <c r="BP2" s="78"/>
      <c r="BQ2" s="78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67" t="s">
        <v>76</v>
      </c>
      <c r="CB2" s="67"/>
      <c r="CC2" s="67"/>
      <c r="CD2" s="67"/>
      <c r="CE2" s="67" t="s">
        <v>77</v>
      </c>
      <c r="CF2" s="67"/>
      <c r="CG2" s="67"/>
      <c r="CH2" s="67"/>
      <c r="CI2" s="67" t="s">
        <v>78</v>
      </c>
      <c r="CJ2" s="67"/>
      <c r="CK2" s="67"/>
      <c r="CL2" s="67"/>
      <c r="CM2" s="67" t="s">
        <v>79</v>
      </c>
      <c r="CN2" s="67"/>
      <c r="CO2" s="67"/>
      <c r="CP2" s="67"/>
      <c r="CQ2" s="77" t="s">
        <v>80</v>
      </c>
      <c r="CR2" s="77"/>
      <c r="CS2" s="77"/>
      <c r="CT2" s="77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67" t="s">
        <v>76</v>
      </c>
      <c r="DG2" s="67"/>
      <c r="DH2" s="67"/>
      <c r="DI2" s="67"/>
      <c r="DJ2" s="67" t="s">
        <v>77</v>
      </c>
      <c r="DK2" s="67"/>
      <c r="DL2" s="67"/>
      <c r="DM2" s="67"/>
      <c r="DN2" s="67" t="s">
        <v>78</v>
      </c>
      <c r="DO2" s="67"/>
      <c r="DP2" s="67"/>
      <c r="DQ2" s="67"/>
      <c r="DR2" s="67" t="s">
        <v>79</v>
      </c>
      <c r="DS2" s="67"/>
      <c r="DT2" s="67"/>
      <c r="DU2" s="67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8" t="s">
        <v>76</v>
      </c>
      <c r="EI2" s="68"/>
      <c r="EJ2" s="68"/>
      <c r="EK2" s="68"/>
      <c r="EL2" s="68" t="s">
        <v>77</v>
      </c>
      <c r="EM2" s="68"/>
      <c r="EN2" s="68"/>
      <c r="EO2" s="68"/>
      <c r="EP2" s="68" t="s">
        <v>78</v>
      </c>
      <c r="EQ2" s="68"/>
      <c r="ER2" s="68"/>
      <c r="ES2" s="68"/>
      <c r="ET2" s="68" t="s">
        <v>79</v>
      </c>
      <c r="EU2" s="68"/>
      <c r="EV2" s="68"/>
      <c r="EW2" s="68"/>
      <c r="EX2" s="78" t="s">
        <v>80</v>
      </c>
      <c r="EY2" s="78"/>
      <c r="EZ2" s="78"/>
      <c r="FA2" s="78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67" t="s">
        <v>76</v>
      </c>
      <c r="FK2" s="67"/>
      <c r="FL2" s="67"/>
      <c r="FM2" s="67"/>
      <c r="FN2" s="67" t="s">
        <v>77</v>
      </c>
      <c r="FO2" s="67"/>
      <c r="FP2" s="67"/>
      <c r="FQ2" s="67"/>
      <c r="FR2" s="67" t="s">
        <v>78</v>
      </c>
      <c r="FS2" s="67"/>
      <c r="FT2" s="67"/>
      <c r="FU2" s="67"/>
      <c r="FV2" s="67" t="s">
        <v>79</v>
      </c>
      <c r="FW2" s="67"/>
      <c r="FX2" s="67"/>
      <c r="FY2" s="67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8" t="s">
        <v>76</v>
      </c>
      <c r="GM2" s="68"/>
      <c r="GN2" s="68"/>
      <c r="GO2" s="68"/>
      <c r="GP2" s="68" t="s">
        <v>77</v>
      </c>
      <c r="GQ2" s="68"/>
      <c r="GR2" s="68"/>
      <c r="GS2" s="68"/>
      <c r="GT2" s="68" t="s">
        <v>78</v>
      </c>
      <c r="GU2" s="68"/>
      <c r="GV2" s="68"/>
      <c r="GW2" s="68"/>
      <c r="GX2" s="68" t="s">
        <v>79</v>
      </c>
      <c r="GY2" s="68"/>
      <c r="GZ2" s="68"/>
      <c r="HA2" s="68"/>
      <c r="HB2" s="78" t="s">
        <v>80</v>
      </c>
      <c r="HC2" s="78"/>
      <c r="HD2" s="78"/>
      <c r="HE2" s="78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67" t="s">
        <v>76</v>
      </c>
      <c r="HO2" s="67"/>
      <c r="HP2" s="67"/>
      <c r="HQ2" s="67"/>
      <c r="HR2" s="67" t="s">
        <v>77</v>
      </c>
      <c r="HS2" s="67"/>
      <c r="HT2" s="67"/>
      <c r="HU2" s="67"/>
      <c r="HV2" s="67" t="s">
        <v>78</v>
      </c>
      <c r="HW2" s="67"/>
      <c r="HX2" s="67"/>
      <c r="HY2" s="67"/>
      <c r="HZ2" s="67" t="s">
        <v>79</v>
      </c>
      <c r="IA2" s="67"/>
      <c r="IB2" s="67"/>
      <c r="IC2" s="67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8" t="s">
        <v>76</v>
      </c>
      <c r="IQ2" s="68"/>
      <c r="IR2" s="68"/>
      <c r="IS2" s="68"/>
      <c r="IT2" s="68" t="s">
        <v>77</v>
      </c>
      <c r="IU2" s="68"/>
      <c r="IV2" s="68"/>
      <c r="IW2" s="68"/>
      <c r="IX2" s="68" t="s">
        <v>78</v>
      </c>
      <c r="IY2" s="68"/>
      <c r="IZ2" s="68"/>
      <c r="JA2" s="68"/>
      <c r="JB2" s="68" t="s">
        <v>79</v>
      </c>
      <c r="JC2" s="68"/>
      <c r="JD2" s="68"/>
      <c r="JE2" s="68"/>
      <c r="JF2" s="78" t="s">
        <v>80</v>
      </c>
      <c r="JG2" s="78"/>
      <c r="JH2" s="78"/>
      <c r="JI2" s="78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67" t="s">
        <v>76</v>
      </c>
      <c r="JS2" s="67"/>
      <c r="JT2" s="67"/>
      <c r="JU2" s="67"/>
      <c r="JV2" s="67" t="s">
        <v>77</v>
      </c>
      <c r="JW2" s="67"/>
      <c r="JX2" s="67"/>
      <c r="JY2" s="67"/>
      <c r="JZ2" s="67" t="s">
        <v>78</v>
      </c>
      <c r="KA2" s="67"/>
      <c r="KB2" s="67"/>
      <c r="KC2" s="67"/>
      <c r="KD2" s="67" t="s">
        <v>79</v>
      </c>
      <c r="KE2" s="67"/>
      <c r="KF2" s="67"/>
      <c r="KG2" s="67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8" t="s">
        <v>76</v>
      </c>
      <c r="KU2" s="68"/>
      <c r="KV2" s="68"/>
      <c r="KW2" s="68"/>
      <c r="KX2" s="68" t="s">
        <v>77</v>
      </c>
      <c r="KY2" s="68"/>
      <c r="KZ2" s="68"/>
      <c r="LA2" s="68"/>
      <c r="LB2" s="68" t="s">
        <v>78</v>
      </c>
      <c r="LC2" s="68"/>
      <c r="LD2" s="68"/>
      <c r="LE2" s="68"/>
      <c r="LF2" s="68" t="s">
        <v>79</v>
      </c>
      <c r="LG2" s="68"/>
      <c r="LH2" s="68"/>
      <c r="LI2" s="68"/>
      <c r="LJ2" s="78" t="s">
        <v>80</v>
      </c>
      <c r="LK2" s="78"/>
      <c r="LL2" s="78"/>
      <c r="LM2" s="78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67" t="s">
        <v>76</v>
      </c>
      <c r="LW2" s="67"/>
      <c r="LX2" s="67"/>
      <c r="LY2" s="67"/>
      <c r="LZ2" s="67" t="s">
        <v>77</v>
      </c>
      <c r="MA2" s="67"/>
      <c r="MB2" s="67"/>
      <c r="MC2" s="67"/>
      <c r="MD2" s="67" t="s">
        <v>78</v>
      </c>
      <c r="ME2" s="67"/>
      <c r="MF2" s="67"/>
      <c r="MG2" s="67"/>
      <c r="MH2" s="67" t="s">
        <v>79</v>
      </c>
      <c r="MI2" s="67"/>
      <c r="MJ2" s="67"/>
      <c r="MK2" s="67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8" t="s">
        <v>76</v>
      </c>
      <c r="MY2" s="68"/>
      <c r="MZ2" s="68"/>
      <c r="NA2" s="68"/>
      <c r="NB2" s="68" t="s">
        <v>77</v>
      </c>
      <c r="NC2" s="68"/>
      <c r="ND2" s="68"/>
      <c r="NE2" s="68"/>
      <c r="NF2" s="68" t="s">
        <v>78</v>
      </c>
      <c r="NG2" s="68"/>
      <c r="NH2" s="68"/>
      <c r="NI2" s="68"/>
      <c r="NJ2" s="68" t="s">
        <v>79</v>
      </c>
      <c r="NK2" s="68"/>
      <c r="NL2" s="68"/>
      <c r="NM2" s="68"/>
      <c r="NN2" s="78" t="s">
        <v>80</v>
      </c>
      <c r="NO2" s="78"/>
      <c r="NP2" s="78"/>
      <c r="NQ2" s="78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67" t="s">
        <v>76</v>
      </c>
      <c r="OA2" s="67"/>
      <c r="OB2" s="67"/>
      <c r="OC2" s="67"/>
      <c r="OD2" s="67" t="s">
        <v>77</v>
      </c>
      <c r="OE2" s="67"/>
      <c r="OF2" s="67"/>
      <c r="OG2" s="67"/>
      <c r="OH2" s="67" t="s">
        <v>78</v>
      </c>
      <c r="OI2" s="67"/>
      <c r="OJ2" s="67"/>
      <c r="OK2" s="67"/>
      <c r="OL2" s="67" t="s">
        <v>79</v>
      </c>
      <c r="OM2" s="67"/>
      <c r="ON2" s="67"/>
      <c r="OO2" s="67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8" t="s">
        <v>76</v>
      </c>
      <c r="PC2" s="68"/>
      <c r="PD2" s="68"/>
      <c r="PE2" s="68"/>
      <c r="PF2" s="68" t="s">
        <v>77</v>
      </c>
      <c r="PG2" s="68"/>
      <c r="PH2" s="68"/>
      <c r="PI2" s="68"/>
      <c r="PJ2" s="68" t="s">
        <v>78</v>
      </c>
      <c r="PK2" s="68"/>
      <c r="PL2" s="68"/>
      <c r="PM2" s="68"/>
      <c r="PN2" s="68" t="s">
        <v>79</v>
      </c>
      <c r="PO2" s="68"/>
      <c r="PP2" s="68"/>
      <c r="PQ2" s="68"/>
      <c r="PR2" s="78" t="s">
        <v>80</v>
      </c>
      <c r="PS2" s="78"/>
      <c r="PT2" s="78"/>
      <c r="PU2" s="78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67" t="s">
        <v>76</v>
      </c>
      <c r="QE2" s="67"/>
      <c r="QF2" s="67"/>
      <c r="QG2" s="67"/>
      <c r="QH2" s="67" t="s">
        <v>77</v>
      </c>
      <c r="QI2" s="67"/>
      <c r="QJ2" s="67"/>
      <c r="QK2" s="67"/>
      <c r="QL2" s="67" t="s">
        <v>78</v>
      </c>
      <c r="QM2" s="67"/>
      <c r="QN2" s="67"/>
      <c r="QO2" s="67"/>
      <c r="QP2" s="67" t="s">
        <v>79</v>
      </c>
      <c r="QQ2" s="67"/>
      <c r="QR2" s="67"/>
      <c r="QS2" s="67"/>
      <c r="QT2" s="77" t="s">
        <v>80</v>
      </c>
      <c r="QU2" s="77"/>
      <c r="QV2" s="77"/>
      <c r="QW2" s="77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76"/>
      <c r="B3" s="76"/>
      <c r="C3" s="72"/>
      <c r="D3" s="72"/>
      <c r="E3" s="72"/>
      <c r="F3" s="72"/>
      <c r="G3" s="76"/>
      <c r="H3" s="76"/>
      <c r="I3" s="76"/>
      <c r="J3" s="72"/>
      <c r="K3" s="76"/>
      <c r="L3" s="73"/>
      <c r="M3" s="74"/>
      <c r="N3" s="73"/>
      <c r="O3" s="74"/>
      <c r="P3" s="74"/>
      <c r="Q3" s="74"/>
      <c r="R3" s="75"/>
      <c r="S3" s="74"/>
      <c r="T3" s="74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DD"),SUMPRODUCT((J$4:J$21&lt;&gt;"")*(J$4:J$21&lt;&gt;"No DD")*(F$4:F$21&gt;F4))+1,IF(J4="No DD",SUMPRODUCT((J$4:J$21="No DD")*(F$4:F$21&gt;F4))+1+SUMPRODUCT((J$4:J$21&lt;&gt;"")*(J$4:J$21&lt;&gt;"No DD")),""))</f>
        <v>1</v>
      </c>
      <c r="B4" s="4" t="str" cm="1">
        <f t="array" ref="B4">IF(AND(J4&lt;&gt;"",J4&lt;&gt;"No DD",G4=""),SUMPRODUCT((J$4:J$21&lt;&gt;"")*(J$4:J$21&lt;&gt;"No DD")*(G$4:G$21="")*(F$4:F$21&gt;F4))+1,IF(J4="No DD",SUMPRODUCT((J$4:J$21="No DD")*(F$4:F$21&gt;F4)*(G$4:G$21=""))+1+SUMPRODUCT((J$4:J$21&lt;&gt;"")*(G$4:G$21="")*(J$4:J$21&lt;&gt;"No DD")),""))</f>
        <v/>
      </c>
      <c r="C4" s="5" t="s">
        <v>113</v>
      </c>
      <c r="D4" s="4" t="s">
        <v>3</v>
      </c>
      <c r="E4" s="4">
        <v>2006</v>
      </c>
      <c r="F4" s="9">
        <f>SUM(L4:R4)+SUM(L4:O4)*0.0000001+SUM(L4)*0.0000000000001</f>
        <v>158.70001039000533</v>
      </c>
      <c r="G4" s="64" t="s">
        <v>46</v>
      </c>
      <c r="H4" s="3" t="str">
        <f>IF(OR(AND(AP4&gt;=AW$23,AQ4&gt;=AW$27,AP4&lt;&gt;"",AO4=""),AND(AU4&gt;=AW$23,AV4&gt;=AW$27,AU4&lt;&gt;"",AO4=""),AND(BS4&gt;=BZ$23,BT4&gt;=BZ$27,BS4&lt;&gt;"",BR4=""),AND(BX4&gt;=BZ$23,BY4&gt;=BZ$27,BX4&lt;&gt;"",BR4=""),AND(CV4&gt;=DC$23,CW4&gt;=DC$27,CV4&lt;&gt;"",CU4=""),AND(DA4&gt;=DC$23,DB4&gt;=DC$27,DA4&lt;&gt;""),AND(DZ4&gt;=EG$23,EA4&gt;=EG$27,DZ4&lt;&gt;""),AND(EE4&gt;=EG$23,EF4&gt;=EG$27,EE4&lt;&gt;""),AND(FB4&gt;=FI$23,FC4&gt;=FI$27,FB4&lt;&gt;""),AND(FG4&gt;=FI$23,FH4&gt;=FI$27,FG4&lt;&gt;""),AND(GD4&gt;=GK$23,GE4&gt;=GK$27,GD4&lt;&gt;""),AND(GI4&gt;=GK$23,GJ4&gt;=GK$27,GI4&lt;&gt;""),AND(HF4&gt;=HM$23,HG4&gt;=HM$27,HF4&lt;&gt;""),AND(HK4&gt;=HM$23,HL4&gt;=HM$27,HK4&lt;&gt;""),AND(IH4&gt;=IO$23,II4&gt;=IO$27,IH4&lt;&gt;""),AND(IM4&gt;=IO$23,IN4&gt;=IO$27,IM4&lt;&gt;""),AND(JJ4&gt;=JQ$23,JK4&gt;=JQ$27,JJ4&lt;&gt;""),AND(JO4&gt;=JQ$23,JP4&gt;=JQ$27,JO4&lt;&gt;""),AND(KL4&gt;=KS$23,KM4&gt;=KS$27,KL4&lt;&gt;""),AND(KQ4&gt;=KS$23,KR4&gt;=KS$27,KQ4&lt;&gt;""),AND(LN4&gt;=LU$23,LO4&gt;=LU$27,LN4&lt;&gt;""),AND(LS4&gt;=LU$23,LT4&gt;=LU$27,LS4&lt;&gt;""),AND(MP4&gt;=MW$23,MQ4&gt;=MW$27,MP4&lt;&gt;""),AND(MU4&gt;=MW$23,MV4&gt;=MW$27,MU4&lt;&gt;""),AND(NR4&gt;=NY$23,NS4&gt;=NY$27,NR4&lt;&gt;""),AND(NW4&gt;=NY$23,NX4&gt;=NY$27,NW4&lt;&gt;""),AND(OT4&gt;=PA$23,OU4&gt;=PA$27,OT4&lt;&gt;""),AND(OY4&gt;=PA$23,OZ4&gt;=PA$27,OY4&lt;&gt;""),AND(PV4&gt;=QC$23,PW4&gt;=QC$27,PV4&lt;&gt;""),AND(QA4&gt;=QC$23,QB4&gt;=QC$27,QA4&lt;&gt;"")),"P","")</f>
        <v>P</v>
      </c>
      <c r="I4" s="3" t="str">
        <f>IF(OR(AND(AQ4&gt;=AW$27,AQ4&lt;&gt;"",AO4=""),AND(AV4&gt;=AW$27,AV4&lt;&gt;"",AO4=""),AND(BT4&gt;=BZ$27,BT4&lt;&gt;"",BR4=""),AND(BY4&gt;=BZ$27,BY4&lt;&gt;"",BR4=""),AND(CW4&gt;=DC$27,CW4&lt;&gt;"",CU4=""),AND(DB4&gt;=DC$27,DB4&lt;&gt;"",CU4=""),AND(EA4&gt;=EG$27,EA4&lt;&gt;""),AND(EF4&gt;=EG$27,EF4&lt;&gt;""),AND(FC4&gt;=FI$27,FC4&lt;&gt;""),AND(FH4&gt;=FI$27,FH4&lt;&gt;""),AND(GE4&gt;=GK$27,GE4&lt;&gt;""),AND(GJ4&gt;=GK$27,GJ4&lt;&gt;""),AND(HG4&gt;=HM$27,HG4&lt;&gt;""),AND(HL4&gt;=HM$27,HL4&lt;&gt;""),AND(II4&gt;=IO$27,II4&lt;&gt;""),AND(IN4&gt;=IO$27,IN4&lt;&gt;""),AND(JK4&gt;=JQ$27,JK4&lt;&gt;""),AND(JP4&gt;=JQ$27,JP4&lt;&gt;""),AND(KM4&gt;=KS$27,KM4&lt;&gt;""),AND(KR4&gt;=KS$27,KR4&lt;&gt;""),AND(LO4&gt;=LU$27,LO4&lt;&gt;""),AND(LT4&gt;=LU$27,LT4&lt;&gt;""),AND(MQ4&gt;=MW$27,MQ4&lt;&gt;""),AND(MV4&gt;=MW$27,MV4&lt;&gt;""),AND(NS4&gt;=NY$27,NS4&lt;&gt;""),AND(NX4&gt;=NY$27,NX4&lt;&gt;""),AND(OU4&gt;=PA$27,OU4&lt;&gt;""),AND(OZ4&gt;=PA$27,OZ4&lt;&gt;""),AND(PW4&gt;=QC$27,PW4&lt;&gt;""),AND(QB4&gt;=QC$27,QB4&lt;&gt;"")),"P","")</f>
        <v>P</v>
      </c>
      <c r="J4" s="36" t="str">
        <f>IF(AND(I4="P",H4=""),"No DD",IF(OR(AND(AS4&gt;=AW$26,AT4&gt;=AW$30,AS4&lt;&gt;"",AO4=""),AND(BV4&gt;=BZ$26,BW4&gt;=BZ$30,BV4&lt;&gt;"",BR4=""),AND(CY4&gt;=DC$26,CZ4&gt;=DC$30,CY4&lt;&gt;"",CU4=""),AND(EC4&gt;=EG$26,ED4&gt;=EG$30,EC4&lt;&gt;""),AND(FE4&gt;=FI$26,FF4&gt;=FI$30,FE4&lt;&gt;""),AND(GG4&gt;=GK$26,GH4&gt;=GK$30,GG4&lt;&gt;""),AND(HI4&gt;=HM$26,HJ4&gt;=HM$30,HI4&lt;&gt;""),AND(IK4&gt;=IO$26,IL4&gt;=IO$30,IK4&lt;&gt;""),AND(JM4&gt;=JQ$26,JN4&gt;=JQ$30,JM4&lt;&gt;""),AND(KO4&gt;=KS$26,KP4&gt;=KS$30,KO4&lt;&gt;""),AND(LQ4&gt;=LU$26,LR4&gt;=LU$30,LQ4&lt;&gt;""),AND(MS4&gt;=MW$26,MT4&gt;=MW$30,MS4&lt;&gt;""),AND(NU4&gt;=NY$26,NV4&gt;=NY$30,NU4&lt;&gt;""),AND(OW4&gt;=PA$26,OX4&gt;=PA$30,OW4&lt;&gt;""),AND(PY4&gt;=QC$26,PZ4&gt;=QC$30,PY4&lt;&gt;"")),"Merit",IF(OR(AND(AS4&gt;=AW$25,AT4&gt;=AW$29,AS4&lt;&gt;"",AO4=""),AND(BV4&gt;=BZ$25,BW4&gt;=BZ$29,BV4&lt;&gt;"",BR4=""),AND(CY4&gt;=DC$25,CZ4&gt;=DC$29,CY4&lt;&gt;"",CU4=""),AND(EC4&gt;=EG$25,ED4&gt;=EG$29,EC4&lt;&gt;""),AND(FE4&gt;=FI$25,FF4&gt;=FI$29,FE4&lt;&gt;""),AND(GG4&gt;=GK$25,GH4&gt;=GK$29,GG4&lt;&gt;""),AND(HI4&gt;=HM$25,HJ4&gt;=HM$29,HI4&lt;&gt;""),AND(IK4&gt;=IO$25,IL4&gt;=IO$29,IK4&lt;&gt;""),AND(JM4&gt;=JQ$25,JN4&gt;=JQ$29,JM4&lt;&gt;""),AND(KO4&gt;=KS$25,KP4&gt;=KS$29,KO4&lt;&gt;""),AND(LQ4&gt;=LU$25,LR4&gt;=LU$29,LQ4&lt;&gt;""),AND(MS4&gt;=MW$25,MT4&gt;=MW$29,MS4&lt;&gt;""),AND(NU4&gt;=NY$25,NV4&gt;=NY$29,NU4&lt;&gt;""),AND(OW4&gt;=PA$25,OX4&gt;=PA$29,OW4&lt;&gt;""),AND(PY4&gt;=QC$25,PZ4&gt;=QC$29,PY4&lt;&gt;"")),"Excellence",IF(K4="P","Worlds Team",IF(H4="P","National Team","")))))</f>
        <v>National Team</v>
      </c>
      <c r="K4" s="3" t="str">
        <f>IF(OR(AND(AS4&gt;=AW$24,AT4&gt;=AW$28,AS4&lt;&gt;"",AO4=""),AND(BV4&gt;=BZ$24,BW4&gt;=BZ$28,BV4&lt;&gt;"",BR4=""),AND(CY4&gt;=DC$24,CZ4&gt;=DC$28,CY4&lt;&gt;"",CU4=""),AND(EC4&gt;=EG$24,ED4&gt;=EG$28,EC4&lt;&gt;""),AND(FE4&gt;=FI$24,FF4&gt;=FI$28,FE4&lt;&gt;""),AND(GG4&gt;=GK$24,GH4&gt;=GK$28,GG4&lt;&gt;""),AND(HI4&gt;=HM$24,HJ4&gt;=HM$28,HI4&lt;&gt;""),AND(IK4&gt;=IO$24,IL4&gt;=IO$28,IK4&lt;&gt;""),AND(JM4&gt;=JQ$24,JN4&gt;=JQ$28,JM4&lt;&gt;""),AND(KO4&gt;=KS$24,KP4&gt;=KS$28,KO4&lt;&gt;""),AND(LQ4&gt;=LU$24,LR4&gt;=LU$28,LQ4&lt;&gt;""),AND(MS4&gt;=MW$24,MT4&gt;=MW$28,MS4&lt;&gt;""),AND(NU4&gt;=NY$24,NV4&gt;=NY$28,NU4&lt;&gt;""),AND(OW4&gt;=PA$24,OX4&gt;=PA$28,OW4&lt;&gt;""),AND(PY4&gt;=QC$24,PZ4&gt;=QC$28,PY4&lt;&gt;"")),"P","")</f>
        <v/>
      </c>
      <c r="L4" s="8">
        <f>IF(COUNT(AQ4,BT4,CW4)&gt;0,LARGE((AQ4,BT4,CW4),1),0)</f>
        <v>53.399999999999991</v>
      </c>
      <c r="M4" s="8" t="str">
        <f>IF(L4=0,"",IF(L4=CW4,$CA$1,IF(L4=BT4,$AX$1,IF(L4=AQ4,$U$1,""))))</f>
        <v>2025 Elite Canada</v>
      </c>
      <c r="N4" s="8">
        <f>IF(COUNT(AQ4,BT4,CW4)&gt;1,LARGE((AQ4,BT4,CW4),2),0)</f>
        <v>50.499999999999993</v>
      </c>
      <c r="O4" s="8" t="str">
        <f>IF(N4=0,"",IF(AND(N4=L4,N4=AQ4,N4=BT4),$U$1,IF(AND(N4=L4,N4=AQ4,N4=CW4),$U$1,IF(AND(N4=L4,N4=BT4,N4=CW4),$AX$1,IF(N4=CW4,$CA$1,IF(N4=BT4,$AX$1,IF(N4=AQ4,$U$1,"")))))))</f>
        <v>2025 Nationals</v>
      </c>
      <c r="P4" s="8">
        <f>IF(MAX(AV4,BY4,DB4)&gt;0,MAX(AV4,BY4,DB4),0)</f>
        <v>54.8</v>
      </c>
      <c r="Q4" s="8" t="str">
        <f>IF(P4=0,"",IF(P4=DB4,$CA$1,IF(P4=BY4,$AX$1,IF(P4=AV4,$U$1,""))))</f>
        <v>2025 Nationals</v>
      </c>
      <c r="R4" s="8" t="str">
        <f>IF(MAX(DD4:DE4)&gt;0,MAX(DD4:DE4),"")</f>
        <v/>
      </c>
      <c r="S4" s="11" t="str">
        <f>IF(R4="","",IF(R4=DD4,"("&amp;DD$2&amp;")",IF(R4=DE4,"("&amp;DE$2&amp;")")))</f>
        <v/>
      </c>
      <c r="T4" s="8" t="str">
        <f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/>
      </c>
      <c r="U4" s="19">
        <v>18.399999999999999</v>
      </c>
      <c r="V4" s="19">
        <v>8.5</v>
      </c>
      <c r="W4" s="19">
        <v>0.2</v>
      </c>
      <c r="X4" s="19">
        <v>0</v>
      </c>
      <c r="Y4" s="19">
        <v>18.5</v>
      </c>
      <c r="Z4" s="19">
        <v>8.1999999999999993</v>
      </c>
      <c r="AA4" s="19">
        <v>0</v>
      </c>
      <c r="AB4" s="19">
        <v>0</v>
      </c>
      <c r="AC4" s="19"/>
      <c r="AD4" s="19"/>
      <c r="AE4" s="19"/>
      <c r="AF4" s="19"/>
      <c r="AG4" s="19">
        <v>18.8</v>
      </c>
      <c r="AH4" s="19">
        <v>8.5</v>
      </c>
      <c r="AI4" s="19">
        <v>0.2</v>
      </c>
      <c r="AJ4" s="19">
        <v>0</v>
      </c>
      <c r="AK4" s="19">
        <v>18.7</v>
      </c>
      <c r="AL4" s="19">
        <v>8.8000000000000007</v>
      </c>
      <c r="AM4" s="19">
        <v>0</v>
      </c>
      <c r="AN4" s="19">
        <v>0</v>
      </c>
      <c r="AO4" s="27"/>
      <c r="AP4" s="40">
        <f>IF(SUM(V4,Z4)&gt;0,SUM(V4,Z4),"")</f>
        <v>16.7</v>
      </c>
      <c r="AQ4" s="40">
        <f>IF(SUM(U4:V4,X4:Z4,AB4)-W4-AA4&gt;0,SUM(U4:V4,X4:Z4,AB4)-W4-AA4,"")</f>
        <v>53.399999999999991</v>
      </c>
      <c r="AR4" s="40" t="str">
        <f>IF(SUM(AC4:AD4,AF4)-AE4&gt;0,SUM(AC4:AD4,AF4)-AE4,"")</f>
        <v/>
      </c>
      <c r="AS4" s="40">
        <f>IF(SUM(V4,Z4,AD4)&gt;0,SUM(V4,Z4,AD4),"")</f>
        <v>16.7</v>
      </c>
      <c r="AT4" s="40">
        <f>IF(SUM(AQ4,AR4)&gt;0,SUM(AQ4,AR4),"")</f>
        <v>53.399999999999991</v>
      </c>
      <c r="AU4" s="40">
        <f>IF(SUM(AH4,AL4)&gt;0,SUM(AH4,AL4),"")</f>
        <v>17.3</v>
      </c>
      <c r="AV4" s="40">
        <f>IF(SUM(AG4:AH4,AJ4:AL4,AN4)-SUM(AI4,AM4)&gt;0,SUM(AG4:AH4,AJ4:AL4,AN4)-SUM(AI4,AM4),"")</f>
        <v>54.599999999999994</v>
      </c>
      <c r="AW4" s="40">
        <f>IF(SUM(AQ4,AR4,AV4)&gt;0,SUM(AQ4,AR4,AV4),"")</f>
        <v>107.99999999999999</v>
      </c>
      <c r="AX4" s="18">
        <v>18.399999999999999</v>
      </c>
      <c r="AY4" s="18">
        <v>7.3</v>
      </c>
      <c r="AZ4" s="18">
        <v>0</v>
      </c>
      <c r="BA4" s="18">
        <v>0</v>
      </c>
      <c r="BB4" s="18">
        <v>17.899999999999999</v>
      </c>
      <c r="BC4" s="18">
        <v>6.9</v>
      </c>
      <c r="BD4" s="18">
        <v>0</v>
      </c>
      <c r="BE4" s="18">
        <v>0</v>
      </c>
      <c r="BF4" s="18"/>
      <c r="BG4" s="18"/>
      <c r="BH4" s="18"/>
      <c r="BI4" s="18"/>
      <c r="BJ4" s="18">
        <v>18.600000000000001</v>
      </c>
      <c r="BK4" s="18">
        <v>8.8000000000000007</v>
      </c>
      <c r="BL4" s="18">
        <v>0</v>
      </c>
      <c r="BM4" s="18">
        <v>0</v>
      </c>
      <c r="BN4" s="18">
        <v>18.100000000000001</v>
      </c>
      <c r="BO4" s="18">
        <v>9.3000000000000007</v>
      </c>
      <c r="BP4" s="18">
        <v>0</v>
      </c>
      <c r="BQ4" s="18">
        <v>0</v>
      </c>
      <c r="BR4" s="28"/>
      <c r="BS4" s="11">
        <f>IF(SUM(AY4,BC4)&gt;0,SUM(AY4,BC4),"")</f>
        <v>14.2</v>
      </c>
      <c r="BT4" s="11">
        <f>IF(SUM(AX4:AY4,BA4:BC4,BE4)-AZ4-BD4&gt;0,SUM(AX4:AY4,BA4:BC4,BE4)-AZ4-BD4,"")</f>
        <v>50.499999999999993</v>
      </c>
      <c r="BU4" s="11" t="str">
        <f>IF(SUM(BF4:BG4,BI4)-BH4&gt;0,SUM(BF4:BG4,BI4)-BH4,"")</f>
        <v/>
      </c>
      <c r="BV4" s="11">
        <f>IF(SUM(AY4,BC4,BG4)&gt;0,SUM(AY4,BC4,BG4),"")</f>
        <v>14.2</v>
      </c>
      <c r="BW4" s="11">
        <f>IF(SUM(BT4,BU4)&gt;0,SUM(BT4,BU4),"")</f>
        <v>50.499999999999993</v>
      </c>
      <c r="BX4" s="11">
        <f>IF(SUM(BK4,BO4)&gt;0,SUM(BK4,BO4),"")</f>
        <v>18.100000000000001</v>
      </c>
      <c r="BY4" s="11">
        <f>IF(SUM(BJ4:BK4,BM4:BO4,BQ4)-SUM(BL4,BP4)&gt;0,SUM(BJ4:BK4,BM4:BO4,BQ4)-SUM(BL4,BP4),"")</f>
        <v>54.8</v>
      </c>
      <c r="BZ4" s="11">
        <f>IF(SUM(BT4,BU4,BY4)&gt;0,SUM(BT4,BU4,BY4),"")</f>
        <v>105.29999999999998</v>
      </c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27"/>
      <c r="CV4" s="40" t="str">
        <f>IF(SUM(CB4,CF4)&gt;0,SUM(CB4,CF4),"")</f>
        <v/>
      </c>
      <c r="CW4" s="40" t="str">
        <f>IF(SUM(CA4:CB4,CD4:CF4,CH4)-CC4-CG4&gt;0,SUM(CA4:CB4,CD4:CF4,CH4)-CC4-CG4,"")</f>
        <v/>
      </c>
      <c r="CX4" s="40" t="str">
        <f>IF(SUM(CI4:CJ4,CL4)-CK4&gt;0,SUM(CI4:CJ4,CL4)-CK4,"")</f>
        <v/>
      </c>
      <c r="CY4" s="40" t="str">
        <f>IF(SUM(CB4,CF4,CJ4)&gt;0,SUM(CB4,CF4,CJ4),"")</f>
        <v/>
      </c>
      <c r="CZ4" s="40" t="str">
        <f>IF(SUM(CW4,CX4)&gt;0,SUM(CW4,CX4),"")</f>
        <v/>
      </c>
      <c r="DA4" s="40" t="str">
        <f>IF(SUM(CN4,CR4)&gt;0,SUM(CN4,CR4),"")</f>
        <v/>
      </c>
      <c r="DB4" s="40" t="str">
        <f>IF(SUM(CM4:CN4,CP4:CR4,CT4)-SUM(CO4,CS4)&gt;0,SUM(CM4:CN4,CP4:CR4,CT4)-SUM(CO4,CS4),"")</f>
        <v/>
      </c>
      <c r="DC4" s="40" t="str">
        <f>IF(SUM(CW4,CX4,DB4)&gt;0,SUM(CW4,CX4,DB4),"")</f>
        <v/>
      </c>
      <c r="DD4" s="50" t="str">
        <f>IF(MAX(EA4,FC4,GE4,HG4,II4,JK4,KM4,LO4,MQ4,NS4,OU4,PW4)-IF(N4="",0,N4)&gt;0.001,MAX(EA4,FC4,GE4,HG4,II4,JK4,KM4,LO4,MQ4,NS4,OU4,PW4)-IF(N4="",0,N4),"")</f>
        <v/>
      </c>
      <c r="DE4" s="50" t="str">
        <f>IF(MAX(EF4,FH4,GJ4,HL4,IN4,JP4,KR4,LT4,MV4,NX4,OZ4,QB4)-IF(P4="",0,P4)&gt;0.001,MAX(EF4,FH4,GJ4,HL4,IN4,JP4,KR4,LT4,MV4,NX4,OZ4,QB4)-IF(P4="",0,P4),"")</f>
        <v/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40" t="str">
        <f>IF(SUM(DG4,DK4)&gt;0,SUM(DG4,DK4),"")</f>
        <v/>
      </c>
      <c r="EA4" s="40" t="str">
        <f>IF(SUM(DF4:DG4,DI4:DK4,DM4)-DH4-DL4&gt;0,SUM(DF4:DG4,DI4:DK4,DM4)-DH4-DL4,"")</f>
        <v/>
      </c>
      <c r="EB4" s="40" t="str">
        <f>IF(SUM(DN4:DO4,DQ4)-DP4&gt;0,SUM(DN4:DO4,DQ4)-DP4,"")</f>
        <v/>
      </c>
      <c r="EC4" s="40" t="str">
        <f>IF(SUM(DG4,DK4,DO4)&gt;0,SUM(DG4,DK4,DO4),"")</f>
        <v/>
      </c>
      <c r="ED4" s="40" t="str">
        <f>IF(SUM(EA4,EB4)&gt;0,SUM(EA4,EB4),"")</f>
        <v/>
      </c>
      <c r="EE4" s="40" t="str">
        <f>IF(SUM(DS4,DW4)&gt;0,SUM(DS4,DW4),"")</f>
        <v/>
      </c>
      <c r="EF4" s="40" t="str">
        <f>IF(SUM(DR4:DS4,DU4:DW4,DY4)-SUM(DT4,DX4)&gt;0,SUM(DR4:DS4,DU4:DW4,DY4)-SUM(DT4,DX4),"")</f>
        <v/>
      </c>
      <c r="EG4" s="40" t="str">
        <f>IF(SUM(EA4,EB4,EF4)&gt;0,SUM(EA4,EB4,EF4),"")</f>
        <v/>
      </c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1" t="str">
        <f>IF(SUM(EI4,EM4)&gt;0,SUM(EI4,EM4),"")</f>
        <v/>
      </c>
      <c r="FC4" s="11" t="str">
        <f>IF(SUM(EH4:EI4,EK4:EM4,EO4)-EJ4-EN4&gt;0,SUM(EH4:EI4,EK4:EM4,EO4)-EJ4-EN4,"")</f>
        <v/>
      </c>
      <c r="FD4" s="11" t="str">
        <f>IF(SUM(EP4:EQ4,ES4)-ER4&gt;0,SUM(EP4:EQ4,ES4)-ER4,"")</f>
        <v/>
      </c>
      <c r="FE4" s="11" t="str">
        <f>IF(SUM(EI4,EM4,EQ4)&gt;0,SUM(EI4,EM4,EQ4),"")</f>
        <v/>
      </c>
      <c r="FF4" s="11" t="str">
        <f>IF(SUM(FC4,FD4)&gt;0,SUM(FC4,FD4),"")</f>
        <v/>
      </c>
      <c r="FG4" s="11" t="str">
        <f>IF(SUM(EU4,EY4)&gt;0,SUM(EU4,EY4),"")</f>
        <v/>
      </c>
      <c r="FH4" s="11" t="str">
        <f>IF(SUM(ET4:EU4,EW4:EY4,FA4)-SUM(EV4,EZ4)&gt;0,SUM(ET4:EU4,EW4:EY4,FA4)-SUM(EV4,EZ4),"")</f>
        <v/>
      </c>
      <c r="FI4" s="11" t="str">
        <f>IF(SUM(FC4,FD4,FH4)&gt;0,SUM(FC4,FD4,FH4),"")</f>
        <v/>
      </c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40" t="str">
        <f>IF(SUM(FK4,FO4)&gt;0,SUM(FK4,FO4),"")</f>
        <v/>
      </c>
      <c r="GE4" s="40" t="str">
        <f>IF(SUM(FJ4:FK4,FM4:FO4,FQ4)-FL4-FP4&gt;0,SUM(FJ4:FK4,FM4:FO4,FQ4)-FL4-FP4,"")</f>
        <v/>
      </c>
      <c r="GF4" s="40" t="str">
        <f>IF(SUM(FR4:FS4,FU4)-FT4&gt;0,SUM(FR4:FS4,FU4)-FT4,"")</f>
        <v/>
      </c>
      <c r="GG4" s="40" t="str">
        <f>IF(SUM(FK4,FO4,FS4)&gt;0,SUM(FK4,FO4,FS4),"")</f>
        <v/>
      </c>
      <c r="GH4" s="40" t="str">
        <f>IF(SUM(GE4,GF4)&gt;0,SUM(GE4,GF4),"")</f>
        <v/>
      </c>
      <c r="GI4" s="40" t="str">
        <f>IF(SUM(FW4,GA4)&gt;0,SUM(FW4,GA4),"")</f>
        <v/>
      </c>
      <c r="GJ4" s="40" t="str">
        <f>IF(SUM(FV4:FW4,FY4:GA4,GC4)-SUM(FX4,GB4)&gt;0,SUM(FV4:FW4,FY4:GA4,GC4)-SUM(FX4,GB4),"")</f>
        <v/>
      </c>
      <c r="GK4" s="40" t="str">
        <f>IF(SUM(GE4,GF4,GJ4)&gt;0,SUM(GE4,GF4,GJ4),"")</f>
        <v/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>IF(SUM(GM4,GQ4)&gt;0,SUM(GM4,GQ4),"")</f>
        <v/>
      </c>
      <c r="HG4" s="11" t="str">
        <f>IF(SUM(GL4:GM4,GO4:GQ4,GS4)-GN4-GR4&gt;0,SUM(GL4:GM4,GO4:GQ4,GS4)-GN4-GR4,"")</f>
        <v/>
      </c>
      <c r="HH4" s="11" t="str">
        <f>IF(SUM(GT4:GU4,GW4)-GV4&gt;0,SUM(GT4:GU4,GW4)-GV4,"")</f>
        <v/>
      </c>
      <c r="HI4" s="11" t="str">
        <f>IF(SUM(GM4,GQ4,GU4)&gt;0,SUM(GM4,GQ4,GU4),"")</f>
        <v/>
      </c>
      <c r="HJ4" s="11" t="str">
        <f>IF(SUM(HG4,HH4)&gt;0,SUM(HG4,HH4),"")</f>
        <v/>
      </c>
      <c r="HK4" s="11" t="str">
        <f>IF(SUM(GY4,HC4)&gt;0,SUM(GY4,HC4),"")</f>
        <v/>
      </c>
      <c r="HL4" s="11" t="str">
        <f>IF(SUM(GX4:GY4,HA4:HC4,HE4)-SUM(GZ4,HD4)&gt;0,SUM(GX4:GY4,HA4:HC4,HE4)-SUM(GZ4,HD4),"")</f>
        <v/>
      </c>
      <c r="HM4" s="11" t="str">
        <f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>IF(SUM(HO4,HS4)&gt;0,SUM(HO4,HS4),"")</f>
        <v/>
      </c>
      <c r="II4" s="40" t="str">
        <f>IF(SUM(HN4:HO4,HQ4:HS4,HU4)-HP4-HT4&gt;0,SUM(HN4:HO4,HQ4:HS4,HU4)-HP4-HT4,"")</f>
        <v/>
      </c>
      <c r="IJ4" s="40" t="str">
        <f>IF(SUM(HV4:HW4,HY4)-HX4&gt;0,SUM(HV4:HW4,HY4)-HX4,"")</f>
        <v/>
      </c>
      <c r="IK4" s="40" t="str">
        <f>IF(SUM(HO4,HS4,HW4)&gt;0,SUM(HO4,HS4,HW4),"")</f>
        <v/>
      </c>
      <c r="IL4" s="40" t="str">
        <f>IF(SUM(II4,IJ4)&gt;0,SUM(II4,IJ4),"")</f>
        <v/>
      </c>
      <c r="IM4" s="40" t="str">
        <f>IF(SUM(IA4,IE4)&gt;0,SUM(IA4,IE4),"")</f>
        <v/>
      </c>
      <c r="IN4" s="40" t="str">
        <f>IF(SUM(HZ4:IA4,IC4:IE4,IG4)-SUM(IB4,IF4)&gt;0,SUM(HZ4:IA4,IC4:IE4,IG4)-SUM(IB4,IF4),"")</f>
        <v/>
      </c>
      <c r="IO4" s="40" t="str">
        <f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>IF(SUM(IQ4,IU4)&gt;0,SUM(IQ4,IU4),"")</f>
        <v/>
      </c>
      <c r="JK4" s="11" t="str">
        <f>IF(SUM(IP4:IQ4,IS4:IU4,IW4)-IR4-IV4&gt;0,SUM(IP4:IQ4,IS4:IU4,IW4)-IR4-IV4,"")</f>
        <v/>
      </c>
      <c r="JL4" s="11" t="str">
        <f>IF(SUM(IX4:IY4,JA4)-IZ4&gt;0,SUM(IX4:IY4,JA4)-IZ4,"")</f>
        <v/>
      </c>
      <c r="JM4" s="11" t="str">
        <f>IF(SUM(IQ4,IU4,IY4)&gt;0,SUM(IQ4,IU4,IY4),"")</f>
        <v/>
      </c>
      <c r="JN4" s="11" t="str">
        <f>IF(SUM(JK4,JL4)&gt;0,SUM(JK4,JL4),"")</f>
        <v/>
      </c>
      <c r="JO4" s="11" t="str">
        <f>IF(SUM(JC4,JG4)&gt;0,SUM(JC4,JG4),"")</f>
        <v/>
      </c>
      <c r="JP4" s="11" t="str">
        <f>IF(SUM(JB4:JC4,JE4:JG4,JI4)-SUM(JD4,JH4)&gt;0,SUM(JB4:JC4,JE4:JG4,JI4)-SUM(JD4,JH4),"")</f>
        <v/>
      </c>
      <c r="JQ4" s="11" t="str">
        <f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>IF(SUM(JS4,JW4)&gt;0,SUM(JS4,JW4),"")</f>
        <v/>
      </c>
      <c r="KM4" s="40" t="str">
        <f>IF(SUM(JR4:JS4,JU4:JW4,JY4)-JT4-JX4&gt;0,SUM(JR4:JS4,JU4:JW4,JY4)-JT4-JX4,"")</f>
        <v/>
      </c>
      <c r="KN4" s="40" t="str">
        <f>IF(SUM(JZ4:KA4,KC4)-KB4&gt;0,SUM(JZ4:KA4,KC4)-KB4,"")</f>
        <v/>
      </c>
      <c r="KO4" s="40" t="str">
        <f>IF(SUM(JS4,JW4,KA4)&gt;0,SUM(JS4,JW4,KA4),"")</f>
        <v/>
      </c>
      <c r="KP4" s="40" t="str">
        <f>IF(SUM(KM4,KN4)&gt;0,SUM(KM4,KN4),"")</f>
        <v/>
      </c>
      <c r="KQ4" s="40" t="str">
        <f>IF(SUM(KE4,KI4)&gt;0,SUM(KE4,KI4),"")</f>
        <v/>
      </c>
      <c r="KR4" s="40" t="str">
        <f>IF(SUM(KD4:KE4,KG4:KI4,KK4)-SUM(KF4,KJ4)&gt;0,SUM(KD4:KE4,KG4:KI4,KK4)-SUM(KF4,KJ4),"")</f>
        <v/>
      </c>
      <c r="KS4" s="40" t="str">
        <f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>IF(SUM(KU4,KY4)&gt;0,SUM(KU4,KY4),"")</f>
        <v/>
      </c>
      <c r="LO4" s="11" t="str">
        <f>IF(SUM(KT4:KU4,KW4:KY4,LA4)-KV4-KZ4&gt;0,SUM(KT4:KU4,KW4:KY4,LA4)-KV4-KZ4,"")</f>
        <v/>
      </c>
      <c r="LP4" s="11" t="str">
        <f>IF(SUM(LB4:LC4,LE4)-LD4&gt;0,SUM(LB4:LC4,LE4)-LD4,"")</f>
        <v/>
      </c>
      <c r="LQ4" s="11" t="str">
        <f>IF(SUM(KU4,KY4,LC4)&gt;0,SUM(KU4,KY4,LC4),"")</f>
        <v/>
      </c>
      <c r="LR4" s="11" t="str">
        <f>IF(SUM(LO4,LP4)&gt;0,SUM(LO4,LP4),"")</f>
        <v/>
      </c>
      <c r="LS4" s="11" t="str">
        <f>IF(SUM(LG4,LK4)&gt;0,SUM(LG4,LK4),"")</f>
        <v/>
      </c>
      <c r="LT4" s="11" t="str">
        <f>IF(SUM(LF4:LG4,LI4:LK4,LM4)-SUM(LH4,LL4)&gt;0,SUM(LF4:LG4,LI4:LK4,LM4)-SUM(LH4,LL4),"")</f>
        <v/>
      </c>
      <c r="LU4" s="11" t="str">
        <f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>IF(SUM(LW4,MA4)&gt;0,SUM(LW4,MA4),"")</f>
        <v/>
      </c>
      <c r="MQ4" s="40" t="str">
        <f>IF(SUM(LV4:LW4,LY4:MA4,MC4)-LX4-MB4&gt;0,SUM(LV4:LW4,LY4:MA4,MC4)-LX4-MB4,"")</f>
        <v/>
      </c>
      <c r="MR4" s="40" t="str">
        <f>IF(SUM(MD4:ME4,MG4)-MF4&gt;0,SUM(MD4:ME4,MG4)-MF4,"")</f>
        <v/>
      </c>
      <c r="MS4" s="40" t="str">
        <f>IF(SUM(LW4,MA4,ME4)&gt;0,SUM(LW4,MA4,ME4),"")</f>
        <v/>
      </c>
      <c r="MT4" s="40" t="str">
        <f>IF(SUM(MQ4,MR4)&gt;0,SUM(MQ4,MR4),"")</f>
        <v/>
      </c>
      <c r="MU4" s="40" t="str">
        <f>IF(SUM(MI4,MM4)&gt;0,SUM(MI4,MM4),"")</f>
        <v/>
      </c>
      <c r="MV4" s="40" t="str">
        <f>IF(SUM(MH4:MI4,MK4:MM4,MO4)-SUM(MJ4,MN4)&gt;0,SUM(MH4:MI4,MK4:MM4,MO4)-SUM(MJ4,MN4),"")</f>
        <v/>
      </c>
      <c r="MW4" s="40" t="str">
        <f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>IF(SUM(MY4,NC4)&gt;0,SUM(MY4,NC4),"")</f>
        <v/>
      </c>
      <c r="NS4" s="11" t="str">
        <f>IF(SUM(MX4:MY4,NA4:NC4,NE4)-MZ4-ND4&gt;0,SUM(MX4:MY4,NA4:NC4,NE4)-MZ4-ND4,"")</f>
        <v/>
      </c>
      <c r="NT4" s="11" t="str">
        <f>IF(SUM(NF4:NG4,NI4)-NH4&gt;0,SUM(NF4:NG4,NI4)-NH4,"")</f>
        <v/>
      </c>
      <c r="NU4" s="11" t="str">
        <f>IF(SUM(MY4,NC4,NG4)&gt;0,SUM(MY4,NC4,NG4),"")</f>
        <v/>
      </c>
      <c r="NV4" s="11" t="str">
        <f>IF(SUM(NS4,NT4)&gt;0,SUM(NS4,NT4),"")</f>
        <v/>
      </c>
      <c r="NW4" s="11" t="str">
        <f>IF(SUM(NK4,NO4)&gt;0,SUM(NK4,NO4),"")</f>
        <v/>
      </c>
      <c r="NX4" s="11" t="str">
        <f>IF(SUM(NJ4:NK4,NM4:NO4,NQ4)-SUM(NL4,NP4)&gt;0,SUM(NJ4:NK4,NM4:NO4,NQ4)-SUM(NL4,NP4),"")</f>
        <v/>
      </c>
      <c r="NY4" s="11" t="str">
        <f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>IF(SUM(OA4,OE4)&gt;0,SUM(OA4,OE4),"")</f>
        <v/>
      </c>
      <c r="OU4" s="40" t="str">
        <f>IF(SUM(NZ4:OA4,OC4:OE4,OG4)-OB4-OF4&gt;0,SUM(NZ4:OA4,OC4:OE4,OG4)-OB4-OF4,"")</f>
        <v/>
      </c>
      <c r="OV4" s="40" t="str">
        <f>IF(SUM(OH4:OI4,OK4)-OJ4&gt;0,SUM(OH4:OI4,OK4)-OJ4,"")</f>
        <v/>
      </c>
      <c r="OW4" s="40" t="str">
        <f>IF(SUM(OA4,OE4,OI4)&gt;0,SUM(OA4,OE4,OI4),"")</f>
        <v/>
      </c>
      <c r="OX4" s="40" t="str">
        <f>IF(SUM(OU4,OV4)&gt;0,SUM(OU4,OV4),"")</f>
        <v/>
      </c>
      <c r="OY4" s="40" t="str">
        <f>IF(SUM(OM4,OQ4)&gt;0,SUM(OM4,OQ4),"")</f>
        <v/>
      </c>
      <c r="OZ4" s="40" t="str">
        <f>IF(SUM(OL4:OM4,OO4:OQ4,OS4)-SUM(ON4,OR4)&gt;0,SUM(OL4:OM4,OO4:OQ4,OS4)-SUM(ON4,OR4),"")</f>
        <v/>
      </c>
      <c r="PA4" s="40" t="str">
        <f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>IF(SUM(PC4,PG4)&gt;0,SUM(PC4,PG4),"")</f>
        <v/>
      </c>
      <c r="PW4" s="11" t="str">
        <f>IF(SUM(PB4:PC4,PE4:PG4,PI4)-PD4-PH4&gt;0,SUM(PB4:PC4,PE4:PG4,PI4)-PD4-PH4,"")</f>
        <v/>
      </c>
      <c r="PX4" s="11" t="str">
        <f>IF(SUM(PJ4:PK4,PM4)-PL4&gt;0,SUM(PJ4:PK4,PM4)-PL4,"")</f>
        <v/>
      </c>
      <c r="PY4" s="11" t="str">
        <f>IF(SUM(PC4,PG4,PK4)&gt;0,SUM(PC4,PG4,PK4),"")</f>
        <v/>
      </c>
      <c r="PZ4" s="11" t="str">
        <f>IF(SUM(PW4,PX4)&gt;0,SUM(PW4,PX4),"")</f>
        <v/>
      </c>
      <c r="QA4" s="11" t="str">
        <f>IF(SUM(PO4,PS4)&gt;0,SUM(PO4,PS4),"")</f>
        <v/>
      </c>
      <c r="QB4" s="11" t="str">
        <f>IF(SUM(PN4:PO4,PQ4:PS4,PU4)-SUM(PP4,PT4)&gt;0,SUM(PN4:PO4,PQ4:PS4,PU4)-SUM(PP4,PT4),"")</f>
        <v/>
      </c>
      <c r="QC4" s="11" t="str">
        <f>IF(SUM(PW4,PX4,QB4)&gt;0,SUM(PW4,PX4,QB4),"")</f>
        <v/>
      </c>
      <c r="QD4" s="22">
        <f>IF($CU4="P",CA4,(CA4+AX4)/2)</f>
        <v>9.1999999999999993</v>
      </c>
      <c r="QE4" s="22">
        <f>IF($CU4="P",CB4,(CB4+AY4)/2)</f>
        <v>3.65</v>
      </c>
      <c r="QF4" s="22">
        <f>IF($CU4="P",CC4,(CC4+AZ4)/2)</f>
        <v>0</v>
      </c>
      <c r="QG4" s="22">
        <f>IF($CU4="P",CD4,(CD4+BA4)/2)</f>
        <v>0</v>
      </c>
      <c r="QH4" s="22">
        <f>IF($CU4="P",CE4,(CE4+BB4)/2)</f>
        <v>8.9499999999999993</v>
      </c>
      <c r="QI4" s="22">
        <f>IF($CU4="P",CF4,(CF4+BC4)/2)</f>
        <v>3.45</v>
      </c>
      <c r="QJ4" s="22">
        <f>IF($CU4="P",CG4,(CG4+BD4)/2)</f>
        <v>0</v>
      </c>
      <c r="QK4" s="22">
        <f>IF($CU4="P",CH4,(CH4+BE4)/2)</f>
        <v>0</v>
      </c>
      <c r="QL4" s="22">
        <f>IF($CU4="P",CI4,(CI4+BF4)/2)</f>
        <v>0</v>
      </c>
      <c r="QM4" s="22">
        <f>IF($CU4="P",CJ4,(CJ4+BG4)/2)</f>
        <v>0</v>
      </c>
      <c r="QN4" s="22">
        <f>IF($CU4="P",CK4,(CK4+BH4)/2)</f>
        <v>0</v>
      </c>
      <c r="QO4" s="22">
        <f>IF($CU4="P",CL4,(CL4+BI4)/2)</f>
        <v>0</v>
      </c>
      <c r="QP4" s="22">
        <f>IF($CU4="P",CM4,(CM4+BJ4)/2)</f>
        <v>9.3000000000000007</v>
      </c>
      <c r="QQ4" s="22">
        <f>IF($CU4="P",CN4,(CN4+BK4)/2)</f>
        <v>4.4000000000000004</v>
      </c>
      <c r="QR4" s="22">
        <f>IF($CU4="P",CO4,(CO4+BL4)/2)</f>
        <v>0</v>
      </c>
      <c r="QS4" s="22">
        <f>IF($CU4="P",CP4,(CP4+BM4)/2)</f>
        <v>0</v>
      </c>
      <c r="QT4" s="22">
        <f>IF($CU4="P",CQ4,(CQ4+BN4)/2)</f>
        <v>9.0500000000000007</v>
      </c>
      <c r="QU4" s="22">
        <f>IF($CU4="P",CR4,(CR4+BO4)/2)</f>
        <v>4.6500000000000004</v>
      </c>
      <c r="QV4" s="22">
        <f>IF($CU4="P",CS4,(CS4+BP4)/2)</f>
        <v>0</v>
      </c>
      <c r="QW4" s="22">
        <f>IF($CU4="P",CT4,(CT4+BQ4)/2)</f>
        <v>0</v>
      </c>
      <c r="QX4" s="27" t="s">
        <v>46</v>
      </c>
      <c r="QY4" s="40">
        <f>IF(SUM(QE4,QI4)&gt;0,SUM(QE4,QI4),"")</f>
        <v>7.1</v>
      </c>
      <c r="QZ4" s="40">
        <f>IF(SUM(QD4:QE4,QG4:QI4,QK4)-QF4-QJ4&gt;0,SUM(QD4:QE4,QG4:QI4,QK4)-QF4-QJ4,"")</f>
        <v>25.249999999999996</v>
      </c>
      <c r="RA4" s="40" t="str">
        <f>IF(SUM(QL4:QM4,QO4)-QN4&gt;0,SUM(QL4:QM4,QO4)-QN4,"")</f>
        <v/>
      </c>
      <c r="RB4" s="40">
        <f>IF(SUM(QE4,QI4,QM4)&gt;0,SUM(QE4,QI4,QM4),"")</f>
        <v>7.1</v>
      </c>
      <c r="RC4" s="40">
        <f>IF(SUM(QZ4,RA4)&gt;0,SUM(QZ4,RA4),"")</f>
        <v>25.249999999999996</v>
      </c>
      <c r="RD4" s="40">
        <f>IF(SUM(QQ4,QU4)&gt;0,SUM(QQ4,QU4),"")</f>
        <v>9.0500000000000007</v>
      </c>
      <c r="RE4" s="40">
        <f>IF(SUM(QP4:QQ4,QS4:QU4,QW4)-SUM(QR4,QV4)&gt;0,SUM(QP4:QQ4,QS4:QU4,QW4)-SUM(QR4,QV4),"")</f>
        <v>27.4</v>
      </c>
      <c r="RF4" s="40">
        <f>IF(SUM(QZ4,RA4,RE4)&gt;0,SUM(QZ4,RA4,RE4),"")</f>
        <v>52.649999999999991</v>
      </c>
    </row>
    <row r="5" spans="1:474" x14ac:dyDescent="0.2">
      <c r="A5" s="4" cm="1">
        <f t="array" ref="A5">IF(AND(J5&lt;&gt;"",J5&lt;&gt;"No DD"),SUMPRODUCT((J$4:J$21&lt;&gt;"")*(J$4:J$21&lt;&gt;"No DD")*(F$4:F$21&gt;F5))+1,IF(J5="No DD",SUMPRODUCT((J$4:J$21="No DD")*(F$4:F$21&gt;F5))+1+SUMPRODUCT((J$4:J$21&lt;&gt;"")*(J$4:J$21&lt;&gt;"No DD")),""))</f>
        <v>2</v>
      </c>
      <c r="B5" s="4" t="str" cm="1">
        <f t="array" ref="B5">IF(AND(J5&lt;&gt;"",J5&lt;&gt;"No DD",G5=""),SUMPRODUCT((J$4:J$21&lt;&gt;"")*(J$4:J$21&lt;&gt;"No DD")*(G$4:G$21="")*(F$4:F$21&gt;F5))+1,IF(J5="No DD",SUMPRODUCT((J$4:J$21="No DD")*(F$4:F$21&gt;F5)*(G$4:G$21=""))+1+SUMPRODUCT((J$4:J$21&lt;&gt;"")*(G$4:G$21="")*(J$4:J$21&lt;&gt;"No DD")),""))</f>
        <v/>
      </c>
      <c r="C5" s="5" t="s">
        <v>115</v>
      </c>
      <c r="D5" s="4" t="s">
        <v>6</v>
      </c>
      <c r="E5" s="4">
        <v>2006</v>
      </c>
      <c r="F5" s="9">
        <f>SUM(L5:R5)+SUM(L5:O5)*0.0000001+SUM(L5)*0.0000000000001</f>
        <v>157.60001022000515</v>
      </c>
      <c r="G5" s="64" t="s">
        <v>46</v>
      </c>
      <c r="H5" s="3" t="str">
        <f>IF(OR(AND(AP5&gt;=AW$23,AQ5&gt;=AW$27,AP5&lt;&gt;"",AO5=""),AND(AU5&gt;=AW$23,AV5&gt;=AW$27,AU5&lt;&gt;"",AO5=""),AND(BS5&gt;=BZ$23,BT5&gt;=BZ$27,BS5&lt;&gt;"",BR5=""),AND(BX5&gt;=BZ$23,BY5&gt;=BZ$27,BX5&lt;&gt;"",BR5=""),AND(CV5&gt;=DC$23,CW5&gt;=DC$27,CV5&lt;&gt;"",CU5=""),AND(DA5&gt;=DC$23,DB5&gt;=DC$27,DA5&lt;&gt;""),AND(DZ5&gt;=EG$23,EA5&gt;=EG$27,DZ5&lt;&gt;""),AND(EE5&gt;=EG$23,EF5&gt;=EG$27,EE5&lt;&gt;""),AND(FB5&gt;=FI$23,FC5&gt;=FI$27,FB5&lt;&gt;""),AND(FG5&gt;=FI$23,FH5&gt;=FI$27,FG5&lt;&gt;""),AND(GD5&gt;=GK$23,GE5&gt;=GK$27,GD5&lt;&gt;""),AND(GI5&gt;=GK$23,GJ5&gt;=GK$27,GI5&lt;&gt;""),AND(HF5&gt;=HM$23,HG5&gt;=HM$27,HF5&lt;&gt;""),AND(HK5&gt;=HM$23,HL5&gt;=HM$27,HK5&lt;&gt;""),AND(IH5&gt;=IO$23,II5&gt;=IO$27,IH5&lt;&gt;""),AND(IM5&gt;=IO$23,IN5&gt;=IO$27,IM5&lt;&gt;""),AND(JJ5&gt;=JQ$23,JK5&gt;=JQ$27,JJ5&lt;&gt;""),AND(JO5&gt;=JQ$23,JP5&gt;=JQ$27,JO5&lt;&gt;""),AND(KL5&gt;=KS$23,KM5&gt;=KS$27,KL5&lt;&gt;""),AND(KQ5&gt;=KS$23,KR5&gt;=KS$27,KQ5&lt;&gt;""),AND(LN5&gt;=LU$23,LO5&gt;=LU$27,LN5&lt;&gt;""),AND(LS5&gt;=LU$23,LT5&gt;=LU$27,LS5&lt;&gt;""),AND(MP5&gt;=MW$23,MQ5&gt;=MW$27,MP5&lt;&gt;""),AND(MU5&gt;=MW$23,MV5&gt;=MW$27,MU5&lt;&gt;""),AND(NR5&gt;=NY$23,NS5&gt;=NY$27,NR5&lt;&gt;""),AND(NW5&gt;=NY$23,NX5&gt;=NY$27,NW5&lt;&gt;""),AND(OT5&gt;=PA$23,OU5&gt;=PA$27,OT5&lt;&gt;""),AND(OY5&gt;=PA$23,OZ5&gt;=PA$27,OY5&lt;&gt;""),AND(PV5&gt;=QC$23,PW5&gt;=QC$27,PV5&lt;&gt;""),AND(QA5&gt;=QC$23,QB5&gt;=QC$27,QA5&lt;&gt;"")),"P","")</f>
        <v>P</v>
      </c>
      <c r="I5" s="3" t="str">
        <f>IF(OR(AND(AQ5&gt;=AW$27,AQ5&lt;&gt;"",AO5=""),AND(AV5&gt;=AW$27,AV5&lt;&gt;"",AO5=""),AND(BT5&gt;=BZ$27,BT5&lt;&gt;"",BR5=""),AND(BY5&gt;=BZ$27,BY5&lt;&gt;"",BR5=""),AND(CW5&gt;=DC$27,CW5&lt;&gt;"",CU5=""),AND(DB5&gt;=DC$27,DB5&lt;&gt;"",CU5=""),AND(EA5&gt;=EG$27,EA5&lt;&gt;""),AND(EF5&gt;=EG$27,EF5&lt;&gt;""),AND(FC5&gt;=FI$27,FC5&lt;&gt;""),AND(FH5&gt;=FI$27,FH5&lt;&gt;""),AND(GE5&gt;=GK$27,GE5&lt;&gt;""),AND(GJ5&gt;=GK$27,GJ5&lt;&gt;""),AND(HG5&gt;=HM$27,HG5&lt;&gt;""),AND(HL5&gt;=HM$27,HL5&lt;&gt;""),AND(II5&gt;=IO$27,II5&lt;&gt;""),AND(IN5&gt;=IO$27,IN5&lt;&gt;""),AND(JK5&gt;=JQ$27,JK5&lt;&gt;""),AND(JP5&gt;=JQ$27,JP5&lt;&gt;""),AND(KM5&gt;=KS$27,KM5&lt;&gt;""),AND(KR5&gt;=KS$27,KR5&lt;&gt;""),AND(LO5&gt;=LU$27,LO5&lt;&gt;""),AND(LT5&gt;=LU$27,LT5&lt;&gt;""),AND(MQ5&gt;=MW$27,MQ5&lt;&gt;""),AND(MV5&gt;=MW$27,MV5&lt;&gt;""),AND(NS5&gt;=NY$27,NS5&lt;&gt;""),AND(NX5&gt;=NY$27,NX5&lt;&gt;""),AND(OU5&gt;=PA$27,OU5&lt;&gt;""),AND(OZ5&gt;=PA$27,OZ5&lt;&gt;""),AND(PW5&gt;=QC$27,PW5&lt;&gt;""),AND(QB5&gt;=QC$27,QB5&lt;&gt;"")),"P","")</f>
        <v>P</v>
      </c>
      <c r="J5" s="36" t="str">
        <f>IF(AND(I5="P",H5=""),"No DD",IF(OR(AND(AS5&gt;=AW$26,AT5&gt;=AW$30,AS5&lt;&gt;"",AO5=""),AND(BV5&gt;=BZ$26,BW5&gt;=BZ$30,BV5&lt;&gt;"",BR5=""),AND(CY5&gt;=DC$26,CZ5&gt;=DC$30,CY5&lt;&gt;"",CU5=""),AND(EC5&gt;=EG$26,ED5&gt;=EG$30,EC5&lt;&gt;""),AND(FE5&gt;=FI$26,FF5&gt;=FI$30,FE5&lt;&gt;""),AND(GG5&gt;=GK$26,GH5&gt;=GK$30,GG5&lt;&gt;""),AND(HI5&gt;=HM$26,HJ5&gt;=HM$30,HI5&lt;&gt;""),AND(IK5&gt;=IO$26,IL5&gt;=IO$30,IK5&lt;&gt;""),AND(JM5&gt;=JQ$26,JN5&gt;=JQ$30,JM5&lt;&gt;""),AND(KO5&gt;=KS$26,KP5&gt;=KS$30,KO5&lt;&gt;""),AND(LQ5&gt;=LU$26,LR5&gt;=LU$30,LQ5&lt;&gt;""),AND(MS5&gt;=MW$26,MT5&gt;=MW$30,MS5&lt;&gt;""),AND(NU5&gt;=NY$26,NV5&gt;=NY$30,NU5&lt;&gt;""),AND(OW5&gt;=PA$26,OX5&gt;=PA$30,OW5&lt;&gt;""),AND(PY5&gt;=QC$26,PZ5&gt;=QC$30,PY5&lt;&gt;"")),"Merit",IF(OR(AND(AS5&gt;=AW$25,AT5&gt;=AW$29,AS5&lt;&gt;"",AO5=""),AND(BV5&gt;=BZ$25,BW5&gt;=BZ$29,BV5&lt;&gt;"",BR5=""),AND(CY5&gt;=DC$25,CZ5&gt;=DC$29,CY5&lt;&gt;"",CU5=""),AND(EC5&gt;=EG$25,ED5&gt;=EG$29,EC5&lt;&gt;""),AND(FE5&gt;=FI$25,FF5&gt;=FI$29,FE5&lt;&gt;""),AND(GG5&gt;=GK$25,GH5&gt;=GK$29,GG5&lt;&gt;""),AND(HI5&gt;=HM$25,HJ5&gt;=HM$29,HI5&lt;&gt;""),AND(IK5&gt;=IO$25,IL5&gt;=IO$29,IK5&lt;&gt;""),AND(JM5&gt;=JQ$25,JN5&gt;=JQ$29,JM5&lt;&gt;""),AND(KO5&gt;=KS$25,KP5&gt;=KS$29,KO5&lt;&gt;""),AND(LQ5&gt;=LU$25,LR5&gt;=LU$29,LQ5&lt;&gt;""),AND(MS5&gt;=MW$25,MT5&gt;=MW$29,MS5&lt;&gt;""),AND(NU5&gt;=NY$25,NV5&gt;=NY$29,NU5&lt;&gt;""),AND(OW5&gt;=PA$25,OX5&gt;=PA$29,OW5&lt;&gt;""),AND(PY5&gt;=QC$25,PZ5&gt;=QC$29,PY5&lt;&gt;"")),"Excellence",IF(K5="P","Worlds Team",IF(H5="P","National Team","")))))</f>
        <v>National Team</v>
      </c>
      <c r="K5" s="3" t="str">
        <f>IF(OR(AND(AS5&gt;=AW$24,AT5&gt;=AW$28,AS5&lt;&gt;"",AO5=""),AND(BV5&gt;=BZ$24,BW5&gt;=BZ$28,BV5&lt;&gt;"",BR5=""),AND(CY5&gt;=DC$24,CZ5&gt;=DC$28,CY5&lt;&gt;"",CU5=""),AND(EC5&gt;=EG$24,ED5&gt;=EG$28,EC5&lt;&gt;""),AND(FE5&gt;=FI$24,FF5&gt;=FI$28,FE5&lt;&gt;""),AND(GG5&gt;=GK$24,GH5&gt;=GK$28,GG5&lt;&gt;""),AND(HI5&gt;=HM$24,HJ5&gt;=HM$28,HI5&lt;&gt;""),AND(IK5&gt;=IO$24,IL5&gt;=IO$28,IK5&lt;&gt;""),AND(JM5&gt;=JQ$24,JN5&gt;=JQ$28,JM5&lt;&gt;""),AND(KO5&gt;=KS$24,KP5&gt;=KS$28,KO5&lt;&gt;""),AND(LQ5&gt;=LU$24,LR5&gt;=LU$28,LQ5&lt;&gt;""),AND(MS5&gt;=MW$24,MT5&gt;=MW$28,MS5&lt;&gt;""),AND(NU5&gt;=NY$24,NV5&gt;=NY$28,NU5&lt;&gt;""),AND(OW5&gt;=PA$24,OX5&gt;=PA$28,OW5&lt;&gt;""),AND(PY5&gt;=QC$24,PZ5&gt;=QC$28,PY5&lt;&gt;"")),"P","")</f>
        <v/>
      </c>
      <c r="L5" s="8">
        <f>IF(COUNT(AQ5,BT5,CW5)&gt;0,LARGE((AQ5,BT5,CW5),1),0)</f>
        <v>51.6</v>
      </c>
      <c r="M5" s="8" t="str">
        <f>IF(L5=0,"",IF(L5=CW5,$CA$1,IF(L5=BT5,$AX$1,IF(L5=AQ5,$U$1,""))))</f>
        <v>2025 Nationals</v>
      </c>
      <c r="N5" s="8">
        <f>IF(COUNT(AQ5,BT5,CW5)&gt;1,LARGE((AQ5,BT5,CW5),2),0)</f>
        <v>50.6</v>
      </c>
      <c r="O5" s="8" t="str">
        <f>IF(N5=0,"",IF(AND(N5=L5,N5=AQ5,N5=BT5),$U$1,IF(AND(N5=L5,N5=AQ5,N5=CW5),$U$1,IF(AND(N5=L5,N5=BT5,N5=CW5),$AX$1,IF(N5=CW5,$CA$1,IF(N5=BT5,$AX$1,IF(N5=AQ5,$U$1,"")))))))</f>
        <v>2025 Elite Canada</v>
      </c>
      <c r="P5" s="8">
        <f>IF(MAX(AV5,BY5,DB5)&gt;0,MAX(AV5,BY5,DB5),0)</f>
        <v>53.5</v>
      </c>
      <c r="Q5" s="8" t="str">
        <f>IF(P5=0,"",IF(P5=DB5,$CA$1,IF(P5=BY5,$AX$1,IF(P5=AV5,$U$1,""))))</f>
        <v>2025 Elite Canada</v>
      </c>
      <c r="R5" s="8">
        <f>IF(MAX(DD5:DE5)&gt;0,MAX(DD5:DE5),"")</f>
        <v>1.8999999999999915</v>
      </c>
      <c r="S5" s="11" t="str">
        <f>IF(R5="","",IF(R5=DD5,"("&amp;DD$2&amp;")",IF(R5=DE5,"("&amp;DE$2&amp;")")))</f>
        <v>(Q1)</v>
      </c>
      <c r="T5" s="8" t="str">
        <f>IF(R5="","",IF(R5=DD5,IF(R5+IF(N5="",0,N5)=PW5,$PB$1,IF(R5+IF(N5="",0,N5)=OU5,$NZ$1,IF(R5+IF(N5="",0,N5)=NS5,$MX$1,IF(R5+IF(N5="",0,N5)=MQ5,$LV$1,IF(R5+IF(N5="",0,N5)=LO5,$KT$1,IF(R5+IF(N5="",0,N5)=KM5,$JR$1,IF(R5+IF(N5="",0,N5)=JK5,$IP$1,IF(R5+IF(N5="",0,N5)=II5,$HN$1,IF(R5+IF(N5="",0,N5)=HG5,$GL$1,IF(R5+IF(N5="",0,N5)=GE5,$FJ$1,IF(R5+IF(N5="",0,N5)=FC5,$EH$1,IF(R5+IF(N5="",0,N5)=EA5,$DF$1)))))))))))),IF(R5=DE5,IF(R5+IF(P5="",0,P5)=QB5,$PB$1,IF(R5+IF(P5="",0,P5)=OZ5,$NZ$1,IF(R5+IF(P5="",0,P5)=NX5,$MX$1,IF(R5+IF(P5="",0,P5)=MV5,$LV$1,IF(R5+IF(P5="",0,P5)=LT5,$KT$1,IF(R5+IF(P5="",0,P5)=KR5,$JR$1,IF(R5+IF(P5="",0,P5)=JP5,$IP$1,IF(R5+IF(P5="",0,P5)=IN5,$HN$1,IF(R5+IF(P5="",0,P5)=HL5,$GL$1,IF(R5+IF(P5="",0,P5)=GJ5,$FJ$1,IF(R5+IF(P5="",0,P5)=FH5,$EH$1,IF(R5+IF(P5="",0,P5)=EF5,$DF$1)))))))))))))))</f>
        <v>2025 World Cup POR (July 6)</v>
      </c>
      <c r="U5" s="19">
        <v>17.3</v>
      </c>
      <c r="V5" s="19">
        <v>6.7</v>
      </c>
      <c r="W5" s="19">
        <v>0</v>
      </c>
      <c r="X5" s="19">
        <v>0</v>
      </c>
      <c r="Y5" s="19">
        <v>18.7</v>
      </c>
      <c r="Z5" s="19">
        <v>7.9</v>
      </c>
      <c r="AA5" s="19">
        <v>0</v>
      </c>
      <c r="AB5" s="19">
        <v>0</v>
      </c>
      <c r="AC5" s="19"/>
      <c r="AD5" s="19"/>
      <c r="AE5" s="19"/>
      <c r="AF5" s="19"/>
      <c r="AG5" s="19">
        <v>18.3</v>
      </c>
      <c r="AH5" s="19">
        <v>8.3000000000000007</v>
      </c>
      <c r="AI5" s="19">
        <v>0</v>
      </c>
      <c r="AJ5" s="19">
        <v>0</v>
      </c>
      <c r="AK5" s="19">
        <v>19</v>
      </c>
      <c r="AL5" s="19">
        <v>7.9</v>
      </c>
      <c r="AM5" s="19">
        <v>0</v>
      </c>
      <c r="AN5" s="19">
        <v>0</v>
      </c>
      <c r="AO5" s="27"/>
      <c r="AP5" s="40">
        <f>IF(SUM(V5,Z5)&gt;0,SUM(V5,Z5),"")</f>
        <v>14.600000000000001</v>
      </c>
      <c r="AQ5" s="40">
        <f>IF(SUM(U5:V5,X5:Z5,AB5)-W5-AA5&gt;0,SUM(U5:V5,X5:Z5,AB5)-W5-AA5,"")</f>
        <v>50.6</v>
      </c>
      <c r="AR5" s="40" t="str">
        <f>IF(SUM(AC5:AD5,AF5)-AE5&gt;0,SUM(AC5:AD5,AF5)-AE5,"")</f>
        <v/>
      </c>
      <c r="AS5" s="40">
        <f>IF(SUM(V5,Z5,AD5)&gt;0,SUM(V5,Z5,AD5),"")</f>
        <v>14.600000000000001</v>
      </c>
      <c r="AT5" s="40">
        <f>IF(SUM(AQ5,AR5)&gt;0,SUM(AQ5,AR5),"")</f>
        <v>50.6</v>
      </c>
      <c r="AU5" s="40">
        <f>IF(SUM(AH5,AL5)&gt;0,SUM(AH5,AL5),"")</f>
        <v>16.200000000000003</v>
      </c>
      <c r="AV5" s="40">
        <f>IF(SUM(AG5:AH5,AJ5:AL5,AN5)-SUM(AI5,AM5)&gt;0,SUM(AG5:AH5,AJ5:AL5,AN5)-SUM(AI5,AM5),"")</f>
        <v>53.5</v>
      </c>
      <c r="AW5" s="40">
        <f>IF(SUM(AQ5,AR5,AV5)&gt;0,SUM(AQ5,AR5,AV5),"")</f>
        <v>104.1</v>
      </c>
      <c r="AX5" s="18">
        <v>18.399999999999999</v>
      </c>
      <c r="AY5" s="18">
        <v>6.5</v>
      </c>
      <c r="AZ5" s="18">
        <v>0</v>
      </c>
      <c r="BA5" s="18">
        <v>0</v>
      </c>
      <c r="BB5" s="18">
        <v>18.8</v>
      </c>
      <c r="BC5" s="18">
        <v>7.9</v>
      </c>
      <c r="BD5" s="18">
        <v>0</v>
      </c>
      <c r="BE5" s="18">
        <v>0</v>
      </c>
      <c r="BF5" s="18"/>
      <c r="BG5" s="18"/>
      <c r="BH5" s="18"/>
      <c r="BI5" s="18"/>
      <c r="BJ5" s="18">
        <v>16.600000000000001</v>
      </c>
      <c r="BK5" s="18">
        <v>4.5</v>
      </c>
      <c r="BL5" s="18">
        <v>0</v>
      </c>
      <c r="BM5" s="18">
        <v>0</v>
      </c>
      <c r="BN5" s="18">
        <v>17.2</v>
      </c>
      <c r="BO5" s="18">
        <v>8.3000000000000007</v>
      </c>
      <c r="BP5" s="18">
        <v>0</v>
      </c>
      <c r="BQ5" s="18">
        <v>0</v>
      </c>
      <c r="BR5" s="28"/>
      <c r="BS5" s="11">
        <f>IF(SUM(AY5,BC5)&gt;0,SUM(AY5,BC5),"")</f>
        <v>14.4</v>
      </c>
      <c r="BT5" s="11">
        <f>IF(SUM(AX5:AY5,BA5:BC5,BE5)-AZ5-BD5&gt;0,SUM(AX5:AY5,BA5:BC5,BE5)-AZ5-BD5,"")</f>
        <v>51.6</v>
      </c>
      <c r="BU5" s="11" t="str">
        <f>IF(SUM(BF5:BG5,BI5)-BH5&gt;0,SUM(BF5:BG5,BI5)-BH5,"")</f>
        <v/>
      </c>
      <c r="BV5" s="11">
        <f>IF(SUM(AY5,BC5,BG5)&gt;0,SUM(AY5,BC5,BG5),"")</f>
        <v>14.4</v>
      </c>
      <c r="BW5" s="11">
        <f>IF(SUM(BT5,BU5)&gt;0,SUM(BT5,BU5),"")</f>
        <v>51.6</v>
      </c>
      <c r="BX5" s="11">
        <f>IF(SUM(BK5,BO5)&gt;0,SUM(BK5,BO5),"")</f>
        <v>12.8</v>
      </c>
      <c r="BY5" s="11">
        <f>IF(SUM(BJ5:BK5,BM5:BO5,BQ5)-SUM(BL5,BP5)&gt;0,SUM(BJ5:BK5,BM5:BO5,BQ5)-SUM(BL5,BP5),"")</f>
        <v>46.599999999999994</v>
      </c>
      <c r="BZ5" s="11">
        <f>IF(SUM(BT5,BU5,BY5)&gt;0,SUM(BT5,BU5,BY5),"")</f>
        <v>98.199999999999989</v>
      </c>
      <c r="CA5" s="19">
        <v>17.600000000000001</v>
      </c>
      <c r="CB5" s="19">
        <v>7.7</v>
      </c>
      <c r="CC5" s="19">
        <v>0</v>
      </c>
      <c r="CD5" s="19">
        <v>0</v>
      </c>
      <c r="CE5" s="19">
        <v>11.1</v>
      </c>
      <c r="CF5" s="19">
        <v>3.1</v>
      </c>
      <c r="CG5" s="19">
        <v>0</v>
      </c>
      <c r="CH5" s="19">
        <v>0</v>
      </c>
      <c r="CI5" s="19"/>
      <c r="CJ5" s="19"/>
      <c r="CK5" s="19"/>
      <c r="CL5" s="19"/>
      <c r="CM5" s="19">
        <v>17.2</v>
      </c>
      <c r="CN5" s="19">
        <v>7.7</v>
      </c>
      <c r="CO5" s="19">
        <v>0</v>
      </c>
      <c r="CP5" s="19">
        <v>0</v>
      </c>
      <c r="CQ5" s="19">
        <v>18.100000000000001</v>
      </c>
      <c r="CR5" s="19">
        <v>7.5</v>
      </c>
      <c r="CS5" s="19">
        <v>0</v>
      </c>
      <c r="CT5" s="19">
        <v>0</v>
      </c>
      <c r="CU5" s="27"/>
      <c r="CV5" s="40">
        <f>IF(SUM(CB5,CF5)&gt;0,SUM(CB5,CF5),"")</f>
        <v>10.8</v>
      </c>
      <c r="CW5" s="40">
        <f>IF(SUM(CA5:CB5,CD5:CF5,CH5)-CC5-CG5&gt;0,SUM(CA5:CB5,CD5:CF5,CH5)-CC5-CG5,"")</f>
        <v>39.5</v>
      </c>
      <c r="CX5" s="40" t="str">
        <f>IF(SUM(CI5:CJ5,CL5)-CK5&gt;0,SUM(CI5:CJ5,CL5)-CK5,"")</f>
        <v/>
      </c>
      <c r="CY5" s="40">
        <f>IF(SUM(CB5,CF5,CJ5)&gt;0,SUM(CB5,CF5,CJ5),"")</f>
        <v>10.8</v>
      </c>
      <c r="CZ5" s="40">
        <f>IF(SUM(CW5,CX5)&gt;0,SUM(CW5,CX5),"")</f>
        <v>39.5</v>
      </c>
      <c r="DA5" s="40">
        <f>IF(SUM(CN5,CR5)&gt;0,SUM(CN5,CR5),"")</f>
        <v>15.2</v>
      </c>
      <c r="DB5" s="40">
        <f>IF(SUM(CM5:CN5,CP5:CR5,CT5)-SUM(CO5,CS5)&gt;0,SUM(CM5:CN5,CP5:CR5,CT5)-SUM(CO5,CS5),"")</f>
        <v>50.5</v>
      </c>
      <c r="DC5" s="40">
        <f>IF(SUM(CW5,CX5,DB5)&gt;0,SUM(CW5,CX5,DB5),"")</f>
        <v>90</v>
      </c>
      <c r="DD5" s="50">
        <f>IF(MAX(EA5,FC5,GE5,HG5,II5,JK5,KM5,LO5,MQ5,NS5,OU5,PW5)-IF(N5="",0,N5)&gt;0.001,MAX(EA5,FC5,GE5,HG5,II5,JK5,KM5,LO5,MQ5,NS5,OU5,PW5)-IF(N5="",0,N5),"")</f>
        <v>1.8999999999999915</v>
      </c>
      <c r="DE5" s="50" t="str">
        <f>IF(MAX(EF5,FH5,GJ5,HL5,IN5,JP5,KR5,LT5,MV5,NX5,OZ5,QB5)-IF(P5="",0,P5)&gt;0.001,MAX(EF5,FH5,GJ5,HL5,IN5,JP5,KR5,LT5,MV5,NX5,OZ5,QB5)-IF(P5="",0,P5),"")</f>
        <v/>
      </c>
      <c r="DF5" s="17">
        <v>18.399999999999999</v>
      </c>
      <c r="DG5" s="17">
        <v>8.3000000000000007</v>
      </c>
      <c r="DH5" s="17">
        <v>0</v>
      </c>
      <c r="DI5" s="17">
        <v>0</v>
      </c>
      <c r="DJ5" s="17">
        <v>17.899999999999999</v>
      </c>
      <c r="DK5" s="17">
        <v>7.9</v>
      </c>
      <c r="DL5" s="17">
        <v>0</v>
      </c>
      <c r="DM5" s="17">
        <v>0</v>
      </c>
      <c r="DN5" s="17">
        <v>16.600000000000001</v>
      </c>
      <c r="DO5" s="17">
        <v>4.5</v>
      </c>
      <c r="DP5" s="17">
        <v>0</v>
      </c>
      <c r="DQ5" s="17">
        <v>0</v>
      </c>
      <c r="DR5" s="17"/>
      <c r="DS5" s="17"/>
      <c r="DT5" s="17"/>
      <c r="DU5" s="17"/>
      <c r="DV5" s="17"/>
      <c r="DW5" s="17"/>
      <c r="DX5" s="17"/>
      <c r="DY5" s="17"/>
      <c r="DZ5" s="40">
        <f>IF(SUM(DG5,DK5)&gt;0,SUM(DG5,DK5),"")</f>
        <v>16.200000000000003</v>
      </c>
      <c r="EA5" s="40">
        <f>IF(SUM(DF5:DG5,DI5:DK5,DM5)-DH5-DL5&gt;0,SUM(DF5:DG5,DI5:DK5,DM5)-DH5-DL5,"")</f>
        <v>52.499999999999993</v>
      </c>
      <c r="EB5" s="40">
        <f>IF(SUM(DN5:DO5,DQ5)-DP5&gt;0,SUM(DN5:DO5,DQ5)-DP5,"")</f>
        <v>21.1</v>
      </c>
      <c r="EC5" s="40">
        <f>IF(SUM(DG5,DK5,DO5)&gt;0,SUM(DG5,DK5,DO5),"")</f>
        <v>20.700000000000003</v>
      </c>
      <c r="ED5" s="40">
        <f>IF(SUM(EA5,EB5)&gt;0,SUM(EA5,EB5),"")</f>
        <v>73.599999999999994</v>
      </c>
      <c r="EE5" s="40" t="str">
        <f>IF(SUM(DS5,DW5)&gt;0,SUM(DS5,DW5),"")</f>
        <v/>
      </c>
      <c r="EF5" s="40" t="str">
        <f>IF(SUM(DR5:DS5,DU5:DW5,DY5)-SUM(DT5,DX5)&gt;0,SUM(DR5:DS5,DU5:DW5,DY5)-SUM(DT5,DX5),"")</f>
        <v/>
      </c>
      <c r="EG5" s="40">
        <f>IF(SUM(EA5,EB5,EF5)&gt;0,SUM(EA5,EB5,EF5),"")</f>
        <v>73.599999999999994</v>
      </c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1" t="str">
        <f>IF(SUM(EI5,EM5)&gt;0,SUM(EI5,EM5),"")</f>
        <v/>
      </c>
      <c r="FC5" s="11" t="str">
        <f>IF(SUM(EH5:EI5,EK5:EM5,EO5)-EJ5-EN5&gt;0,SUM(EH5:EI5,EK5:EM5,EO5)-EJ5-EN5,"")</f>
        <v/>
      </c>
      <c r="FD5" s="11" t="str">
        <f>IF(SUM(EP5:EQ5,ES5)-ER5&gt;0,SUM(EP5:EQ5,ES5)-ER5,"")</f>
        <v/>
      </c>
      <c r="FE5" s="11" t="str">
        <f>IF(SUM(EI5,EM5,EQ5)&gt;0,SUM(EI5,EM5,EQ5),"")</f>
        <v/>
      </c>
      <c r="FF5" s="11" t="str">
        <f>IF(SUM(FC5,FD5)&gt;0,SUM(FC5,FD5),"")</f>
        <v/>
      </c>
      <c r="FG5" s="11" t="str">
        <f>IF(SUM(EU5,EY5)&gt;0,SUM(EU5,EY5),"")</f>
        <v/>
      </c>
      <c r="FH5" s="11" t="str">
        <f>IF(SUM(ET5:EU5,EW5:EY5,FA5)-SUM(EV5,EZ5)&gt;0,SUM(ET5:EU5,EW5:EY5,FA5)-SUM(EV5,EZ5),"")</f>
        <v/>
      </c>
      <c r="FI5" s="11" t="str">
        <f>IF(SUM(FC5,FD5,FH5)&gt;0,SUM(FC5,FD5,FH5),"")</f>
        <v/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>IF(SUM(FK5,FO5)&gt;0,SUM(FK5,FO5),"")</f>
        <v/>
      </c>
      <c r="GE5" s="40" t="str">
        <f>IF(SUM(FJ5:FK5,FM5:FO5,FQ5)-FL5-FP5&gt;0,SUM(FJ5:FK5,FM5:FO5,FQ5)-FL5-FP5,"")</f>
        <v/>
      </c>
      <c r="GF5" s="40" t="str">
        <f>IF(SUM(FR5:FS5,FU5)-FT5&gt;0,SUM(FR5:FS5,FU5)-FT5,"")</f>
        <v/>
      </c>
      <c r="GG5" s="40" t="str">
        <f>IF(SUM(FK5,FO5,FS5)&gt;0,SUM(FK5,FO5,FS5),"")</f>
        <v/>
      </c>
      <c r="GH5" s="40" t="str">
        <f>IF(SUM(GE5,GF5)&gt;0,SUM(GE5,GF5),"")</f>
        <v/>
      </c>
      <c r="GI5" s="40" t="str">
        <f>IF(SUM(FW5,GA5)&gt;0,SUM(FW5,GA5),"")</f>
        <v/>
      </c>
      <c r="GJ5" s="40" t="str">
        <f>IF(SUM(FV5:FW5,FY5:GA5,GC5)-SUM(FX5,GB5)&gt;0,SUM(FV5:FW5,FY5:GA5,GC5)-SUM(FX5,GB5),"")</f>
        <v/>
      </c>
      <c r="GK5" s="40" t="str">
        <f>IF(SUM(GE5,GF5,GJ5)&gt;0,SUM(GE5,GF5,GJ5),"")</f>
        <v/>
      </c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 t="str">
        <f>IF(SUM(GM5,GQ5)&gt;0,SUM(GM5,GQ5),"")</f>
        <v/>
      </c>
      <c r="HG5" s="11" t="str">
        <f>IF(SUM(GL5:GM5,GO5:GQ5,GS5)-GN5-GR5&gt;0,SUM(GL5:GM5,GO5:GQ5,GS5)-GN5-GR5,"")</f>
        <v/>
      </c>
      <c r="HH5" s="11" t="str">
        <f>IF(SUM(GT5:GU5,GW5)-GV5&gt;0,SUM(GT5:GU5,GW5)-GV5,"")</f>
        <v/>
      </c>
      <c r="HI5" s="11" t="str">
        <f>IF(SUM(GM5,GQ5,GU5)&gt;0,SUM(GM5,GQ5,GU5),"")</f>
        <v/>
      </c>
      <c r="HJ5" s="11" t="str">
        <f>IF(SUM(HG5,HH5)&gt;0,SUM(HG5,HH5),"")</f>
        <v/>
      </c>
      <c r="HK5" s="11" t="str">
        <f>IF(SUM(GY5,HC5)&gt;0,SUM(GY5,HC5),"")</f>
        <v/>
      </c>
      <c r="HL5" s="11" t="str">
        <f>IF(SUM(GX5:GY5,HA5:HC5,HE5)-SUM(GZ5,HD5)&gt;0,SUM(GX5:GY5,HA5:HC5,HE5)-SUM(GZ5,HD5),"")</f>
        <v/>
      </c>
      <c r="HM5" s="11" t="str">
        <f>IF(SUM(HG5,HH5,HL5)&gt;0,SUM(HG5,HH5,HL5),"")</f>
        <v/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>IF(SUM(HO5,HS5)&gt;0,SUM(HO5,HS5),"")</f>
        <v/>
      </c>
      <c r="II5" s="40" t="str">
        <f>IF(SUM(HN5:HO5,HQ5:HS5,HU5)-HP5-HT5&gt;0,SUM(HN5:HO5,HQ5:HS5,HU5)-HP5-HT5,"")</f>
        <v/>
      </c>
      <c r="IJ5" s="40" t="str">
        <f>IF(SUM(HV5:HW5,HY5)-HX5&gt;0,SUM(HV5:HW5,HY5)-HX5,"")</f>
        <v/>
      </c>
      <c r="IK5" s="40" t="str">
        <f>IF(SUM(HO5,HS5,HW5)&gt;0,SUM(HO5,HS5,HW5),"")</f>
        <v/>
      </c>
      <c r="IL5" s="40" t="str">
        <f>IF(SUM(II5,IJ5)&gt;0,SUM(II5,IJ5),"")</f>
        <v/>
      </c>
      <c r="IM5" s="40" t="str">
        <f>IF(SUM(IA5,IE5)&gt;0,SUM(IA5,IE5),"")</f>
        <v/>
      </c>
      <c r="IN5" s="40" t="str">
        <f>IF(SUM(HZ5:IA5,IC5:IE5,IG5)-SUM(IB5,IF5)&gt;0,SUM(HZ5:IA5,IC5:IE5,IG5)-SUM(IB5,IF5),"")</f>
        <v/>
      </c>
      <c r="IO5" s="40" t="str">
        <f>IF(SUM(II5,IJ5,IN5)&gt;0,SUM(II5,IJ5,IN5),"")</f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>IF(SUM(IQ5,IU5)&gt;0,SUM(IQ5,IU5),"")</f>
        <v/>
      </c>
      <c r="JK5" s="11" t="str">
        <f>IF(SUM(IP5:IQ5,IS5:IU5,IW5)-IR5-IV5&gt;0,SUM(IP5:IQ5,IS5:IU5,IW5)-IR5-IV5,"")</f>
        <v/>
      </c>
      <c r="JL5" s="11" t="str">
        <f>IF(SUM(IX5:IY5,JA5)-IZ5&gt;0,SUM(IX5:IY5,JA5)-IZ5,"")</f>
        <v/>
      </c>
      <c r="JM5" s="11" t="str">
        <f>IF(SUM(IQ5,IU5,IY5)&gt;0,SUM(IQ5,IU5,IY5),"")</f>
        <v/>
      </c>
      <c r="JN5" s="11" t="str">
        <f>IF(SUM(JK5,JL5)&gt;0,SUM(JK5,JL5),"")</f>
        <v/>
      </c>
      <c r="JO5" s="11" t="str">
        <f>IF(SUM(JC5,JG5)&gt;0,SUM(JC5,JG5),"")</f>
        <v/>
      </c>
      <c r="JP5" s="11" t="str">
        <f>IF(SUM(JB5:JC5,JE5:JG5,JI5)-SUM(JD5,JH5)&gt;0,SUM(JB5:JC5,JE5:JG5,JI5)-SUM(JD5,JH5),"")</f>
        <v/>
      </c>
      <c r="JQ5" s="11" t="str">
        <f>IF(SUM(JK5,JL5,JP5)&gt;0,SUM(JK5,JL5,JP5),"")</f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>IF(SUM(JS5,JW5)&gt;0,SUM(JS5,JW5),"")</f>
        <v/>
      </c>
      <c r="KM5" s="40" t="str">
        <f>IF(SUM(JR5:JS5,JU5:JW5,JY5)-JT5-JX5&gt;0,SUM(JR5:JS5,JU5:JW5,JY5)-JT5-JX5,"")</f>
        <v/>
      </c>
      <c r="KN5" s="40" t="str">
        <f>IF(SUM(JZ5:KA5,KC5)-KB5&gt;0,SUM(JZ5:KA5,KC5)-KB5,"")</f>
        <v/>
      </c>
      <c r="KO5" s="40" t="str">
        <f>IF(SUM(JS5,JW5,KA5)&gt;0,SUM(JS5,JW5,KA5),"")</f>
        <v/>
      </c>
      <c r="KP5" s="40" t="str">
        <f>IF(SUM(KM5,KN5)&gt;0,SUM(KM5,KN5),"")</f>
        <v/>
      </c>
      <c r="KQ5" s="40" t="str">
        <f>IF(SUM(KE5,KI5)&gt;0,SUM(KE5,KI5),"")</f>
        <v/>
      </c>
      <c r="KR5" s="40" t="str">
        <f>IF(SUM(KD5:KE5,KG5:KI5,KK5)-SUM(KF5,KJ5)&gt;0,SUM(KD5:KE5,KG5:KI5,KK5)-SUM(KF5,KJ5),"")</f>
        <v/>
      </c>
      <c r="KS5" s="40" t="str">
        <f>IF(SUM(KM5,KN5,KR5)&gt;0,SUM(KM5,KN5,KR5),"")</f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>IF(SUM(KU5,KY5)&gt;0,SUM(KU5,KY5),"")</f>
        <v/>
      </c>
      <c r="LO5" s="11" t="str">
        <f>IF(SUM(KT5:KU5,KW5:KY5,LA5)-KV5-KZ5&gt;0,SUM(KT5:KU5,KW5:KY5,LA5)-KV5-KZ5,"")</f>
        <v/>
      </c>
      <c r="LP5" s="11" t="str">
        <f>IF(SUM(LB5:LC5,LE5)-LD5&gt;0,SUM(LB5:LC5,LE5)-LD5,"")</f>
        <v/>
      </c>
      <c r="LQ5" s="11" t="str">
        <f>IF(SUM(KU5,KY5,LC5)&gt;0,SUM(KU5,KY5,LC5),"")</f>
        <v/>
      </c>
      <c r="LR5" s="11" t="str">
        <f>IF(SUM(LO5,LP5)&gt;0,SUM(LO5,LP5),"")</f>
        <v/>
      </c>
      <c r="LS5" s="11" t="str">
        <f>IF(SUM(LG5,LK5)&gt;0,SUM(LG5,LK5),"")</f>
        <v/>
      </c>
      <c r="LT5" s="11" t="str">
        <f>IF(SUM(LF5:LG5,LI5:LK5,LM5)-SUM(LH5,LL5)&gt;0,SUM(LF5:LG5,LI5:LK5,LM5)-SUM(LH5,LL5),"")</f>
        <v/>
      </c>
      <c r="LU5" s="11" t="str">
        <f>IF(SUM(LO5,LP5,LT5)&gt;0,SUM(LO5,LP5,LT5),"")</f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>IF(SUM(LW5,MA5)&gt;0,SUM(LW5,MA5),"")</f>
        <v/>
      </c>
      <c r="MQ5" s="40" t="str">
        <f>IF(SUM(LV5:LW5,LY5:MA5,MC5)-LX5-MB5&gt;0,SUM(LV5:LW5,LY5:MA5,MC5)-LX5-MB5,"")</f>
        <v/>
      </c>
      <c r="MR5" s="40" t="str">
        <f>IF(SUM(MD5:ME5,MG5)-MF5&gt;0,SUM(MD5:ME5,MG5)-MF5,"")</f>
        <v/>
      </c>
      <c r="MS5" s="40" t="str">
        <f>IF(SUM(LW5,MA5,ME5)&gt;0,SUM(LW5,MA5,ME5),"")</f>
        <v/>
      </c>
      <c r="MT5" s="40" t="str">
        <f>IF(SUM(MQ5,MR5)&gt;0,SUM(MQ5,MR5),"")</f>
        <v/>
      </c>
      <c r="MU5" s="40" t="str">
        <f>IF(SUM(MI5,MM5)&gt;0,SUM(MI5,MM5),"")</f>
        <v/>
      </c>
      <c r="MV5" s="40" t="str">
        <f>IF(SUM(MH5:MI5,MK5:MM5,MO5)-SUM(MJ5,MN5)&gt;0,SUM(MH5:MI5,MK5:MM5,MO5)-SUM(MJ5,MN5),"")</f>
        <v/>
      </c>
      <c r="MW5" s="40" t="str">
        <f>IF(SUM(MQ5,MR5,MV5)&gt;0,SUM(MQ5,MR5,MV5),"")</f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>IF(SUM(MY5,NC5)&gt;0,SUM(MY5,NC5),"")</f>
        <v/>
      </c>
      <c r="NS5" s="11" t="str">
        <f>IF(SUM(MX5:MY5,NA5:NC5,NE5)-MZ5-ND5&gt;0,SUM(MX5:MY5,NA5:NC5,NE5)-MZ5-ND5,"")</f>
        <v/>
      </c>
      <c r="NT5" s="11" t="str">
        <f>IF(SUM(NF5:NG5,NI5)-NH5&gt;0,SUM(NF5:NG5,NI5)-NH5,"")</f>
        <v/>
      </c>
      <c r="NU5" s="11" t="str">
        <f>IF(SUM(MY5,NC5,NG5)&gt;0,SUM(MY5,NC5,NG5),"")</f>
        <v/>
      </c>
      <c r="NV5" s="11" t="str">
        <f>IF(SUM(NS5,NT5)&gt;0,SUM(NS5,NT5),"")</f>
        <v/>
      </c>
      <c r="NW5" s="11" t="str">
        <f>IF(SUM(NK5,NO5)&gt;0,SUM(NK5,NO5),"")</f>
        <v/>
      </c>
      <c r="NX5" s="11" t="str">
        <f>IF(SUM(NJ5:NK5,NM5:NO5,NQ5)-SUM(NL5,NP5)&gt;0,SUM(NJ5:NK5,NM5:NO5,NQ5)-SUM(NL5,NP5),"")</f>
        <v/>
      </c>
      <c r="NY5" s="11" t="str">
        <f>IF(SUM(NS5,NT5,NX5)&gt;0,SUM(NS5,NT5,NX5),"")</f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>IF(SUM(OA5,OE5)&gt;0,SUM(OA5,OE5),"")</f>
        <v/>
      </c>
      <c r="OU5" s="40" t="str">
        <f>IF(SUM(NZ5:OA5,OC5:OE5,OG5)-OB5-OF5&gt;0,SUM(NZ5:OA5,OC5:OE5,OG5)-OB5-OF5,"")</f>
        <v/>
      </c>
      <c r="OV5" s="40" t="str">
        <f>IF(SUM(OH5:OI5,OK5)-OJ5&gt;0,SUM(OH5:OI5,OK5)-OJ5,"")</f>
        <v/>
      </c>
      <c r="OW5" s="40" t="str">
        <f>IF(SUM(OA5,OE5,OI5)&gt;0,SUM(OA5,OE5,OI5),"")</f>
        <v/>
      </c>
      <c r="OX5" s="40" t="str">
        <f>IF(SUM(OU5,OV5)&gt;0,SUM(OU5,OV5),"")</f>
        <v/>
      </c>
      <c r="OY5" s="40" t="str">
        <f>IF(SUM(OM5,OQ5)&gt;0,SUM(OM5,OQ5),"")</f>
        <v/>
      </c>
      <c r="OZ5" s="40" t="str">
        <f>IF(SUM(OL5:OM5,OO5:OQ5,OS5)-SUM(ON5,OR5)&gt;0,SUM(OL5:OM5,OO5:OQ5,OS5)-SUM(ON5,OR5),"")</f>
        <v/>
      </c>
      <c r="PA5" s="40" t="str">
        <f>IF(SUM(OU5,OV5,OZ5)&gt;0,SUM(OU5,OV5,OZ5),"")</f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>IF(SUM(PC5,PG5)&gt;0,SUM(PC5,PG5),"")</f>
        <v/>
      </c>
      <c r="PW5" s="11" t="str">
        <f>IF(SUM(PB5:PC5,PE5:PG5,PI5)-PD5-PH5&gt;0,SUM(PB5:PC5,PE5:PG5,PI5)-PD5-PH5,"")</f>
        <v/>
      </c>
      <c r="PX5" s="11" t="str">
        <f>IF(SUM(PJ5:PK5,PM5)-PL5&gt;0,SUM(PJ5:PK5,PM5)-PL5,"")</f>
        <v/>
      </c>
      <c r="PY5" s="11" t="str">
        <f>IF(SUM(PC5,PG5,PK5)&gt;0,SUM(PC5,PG5,PK5),"")</f>
        <v/>
      </c>
      <c r="PZ5" s="11" t="str">
        <f>IF(SUM(PW5,PX5)&gt;0,SUM(PW5,PX5),"")</f>
        <v/>
      </c>
      <c r="QA5" s="11" t="str">
        <f>IF(SUM(PO5,PS5)&gt;0,SUM(PO5,PS5),"")</f>
        <v/>
      </c>
      <c r="QB5" s="11" t="str">
        <f>IF(SUM(PN5:PO5,PQ5:PS5,PU5)-SUM(PP5,PT5)&gt;0,SUM(PN5:PO5,PQ5:PS5,PU5)-SUM(PP5,PT5),"")</f>
        <v/>
      </c>
      <c r="QC5" s="11" t="str">
        <f>IF(SUM(PW5,PX5,QB5)&gt;0,SUM(PW5,PX5,QB5),"")</f>
        <v/>
      </c>
      <c r="QD5" s="22">
        <f>IF($CU5="P",CA5,(CA5+AX5)/2)</f>
        <v>18</v>
      </c>
      <c r="QE5" s="22">
        <f>IF($CU5="P",CB5,(CB5+AY5)/2)</f>
        <v>7.1</v>
      </c>
      <c r="QF5" s="22">
        <f>IF($CU5="P",CC5,(CC5+AZ5)/2)</f>
        <v>0</v>
      </c>
      <c r="QG5" s="22">
        <f>IF($CU5="P",CD5,(CD5+BA5)/2)</f>
        <v>0</v>
      </c>
      <c r="QH5" s="22">
        <f>IF($CU5="P",CE5,(CE5+BB5)/2)</f>
        <v>14.95</v>
      </c>
      <c r="QI5" s="22">
        <f>IF($CU5="P",CF5,(CF5+BC5)/2)</f>
        <v>5.5</v>
      </c>
      <c r="QJ5" s="22">
        <f>IF($CU5="P",CG5,(CG5+BD5)/2)</f>
        <v>0</v>
      </c>
      <c r="QK5" s="22">
        <f>IF($CU5="P",CH5,(CH5+BE5)/2)</f>
        <v>0</v>
      </c>
      <c r="QL5" s="22">
        <f>IF($CU5="P",CI5,(CI5+BF5)/2)</f>
        <v>0</v>
      </c>
      <c r="QM5" s="22">
        <f>IF($CU5="P",CJ5,(CJ5+BG5)/2)</f>
        <v>0</v>
      </c>
      <c r="QN5" s="22">
        <f>IF($CU5="P",CK5,(CK5+BH5)/2)</f>
        <v>0</v>
      </c>
      <c r="QO5" s="22">
        <f>IF($CU5="P",CL5,(CL5+BI5)/2)</f>
        <v>0</v>
      </c>
      <c r="QP5" s="22">
        <f>IF($CU5="P",CM5,(CM5+BJ5)/2)</f>
        <v>16.899999999999999</v>
      </c>
      <c r="QQ5" s="22">
        <f>IF($CU5="P",CN5,(CN5+BK5)/2)</f>
        <v>6.1</v>
      </c>
      <c r="QR5" s="22">
        <f>IF($CU5="P",CO5,(CO5+BL5)/2)</f>
        <v>0</v>
      </c>
      <c r="QS5" s="22">
        <f>IF($CU5="P",CP5,(CP5+BM5)/2)</f>
        <v>0</v>
      </c>
      <c r="QT5" s="22">
        <f>IF($CU5="P",CQ5,(CQ5+BN5)/2)</f>
        <v>17.649999999999999</v>
      </c>
      <c r="QU5" s="22">
        <f>IF($CU5="P",CR5,(CR5+BO5)/2)</f>
        <v>7.9</v>
      </c>
      <c r="QV5" s="22">
        <f>IF($CU5="P",CS5,(CS5+BP5)/2)</f>
        <v>0</v>
      </c>
      <c r="QW5" s="22">
        <f>IF($CU5="P",CT5,(CT5+BQ5)/2)</f>
        <v>0</v>
      </c>
      <c r="QX5" s="27" t="s">
        <v>46</v>
      </c>
      <c r="QY5" s="40">
        <f>IF(SUM(QE5,QI5)&gt;0,SUM(QE5,QI5),"")</f>
        <v>12.6</v>
      </c>
      <c r="QZ5" s="40">
        <f>IF(SUM(QD5:QE5,QG5:QI5,QK5)-QF5-QJ5&gt;0,SUM(QD5:QE5,QG5:QI5,QK5)-QF5-QJ5,"")</f>
        <v>45.55</v>
      </c>
      <c r="RA5" s="40" t="str">
        <f>IF(SUM(QL5:QM5,QO5)-QN5&gt;0,SUM(QL5:QM5,QO5)-QN5,"")</f>
        <v/>
      </c>
      <c r="RB5" s="40">
        <f>IF(SUM(QE5,QI5,QM5)&gt;0,SUM(QE5,QI5,QM5),"")</f>
        <v>12.6</v>
      </c>
      <c r="RC5" s="40">
        <f>IF(SUM(QZ5,RA5)&gt;0,SUM(QZ5,RA5),"")</f>
        <v>45.55</v>
      </c>
      <c r="RD5" s="40">
        <f>IF(SUM(QQ5,QU5)&gt;0,SUM(QQ5,QU5),"")</f>
        <v>14</v>
      </c>
      <c r="RE5" s="40">
        <f>IF(SUM(QP5:QQ5,QS5:QU5,QW5)-SUM(QR5,QV5)&gt;0,SUM(QP5:QQ5,QS5:QU5,QW5)-SUM(QR5,QV5),"")</f>
        <v>48.55</v>
      </c>
      <c r="RF5" s="40">
        <f>IF(SUM(QZ5,RA5,RE5)&gt;0,SUM(QZ5,RA5,RE5),"")</f>
        <v>94.1</v>
      </c>
    </row>
    <row r="6" spans="1:474" x14ac:dyDescent="0.2">
      <c r="A6" s="4" cm="1">
        <f t="array" ref="A6">IF(AND(J6&lt;&gt;"",J6&lt;&gt;"No DD"),SUMPRODUCT((J$4:J$21&lt;&gt;"")*(J$4:J$21&lt;&gt;"No DD")*(F$4:F$21&gt;F6))+1,IF(J6="No DD",SUMPRODUCT((J$4:J$21="No DD")*(F$4:F$21&gt;F6))+1+SUMPRODUCT((J$4:J$21&lt;&gt;"")*(J$4:J$21&lt;&gt;"No DD")),""))</f>
        <v>3</v>
      </c>
      <c r="B6" s="4" t="str" cm="1">
        <f t="array" ref="B6">IF(AND(J6&lt;&gt;"",J6&lt;&gt;"No DD",G6=""),SUMPRODUCT((J$4:J$21&lt;&gt;"")*(J$4:J$21&lt;&gt;"No DD")*(G$4:G$21="")*(F$4:F$21&gt;F6))+1,IF(J6="No DD",SUMPRODUCT((J$4:J$21="No DD")*(F$4:F$21&gt;F6)*(G$4:G$21=""))+1+SUMPRODUCT((J$4:J$21&lt;&gt;"")*(G$4:G$21="")*(J$4:J$21&lt;&gt;"No DD")),""))</f>
        <v/>
      </c>
      <c r="C6" s="5" t="s">
        <v>99</v>
      </c>
      <c r="D6" s="4" t="s">
        <v>92</v>
      </c>
      <c r="E6" s="4">
        <v>2005</v>
      </c>
      <c r="F6" s="9">
        <f>SUM(L6:R6)+SUM(L6:O6)*0.0000001+SUM(L6)*0.0000000000001</f>
        <v>143.00000888000483</v>
      </c>
      <c r="G6" s="64" t="s">
        <v>46</v>
      </c>
      <c r="H6" s="3" t="str">
        <f>IF(OR(AND(AP6&gt;=AW$23,AQ6&gt;=AW$27,AP6&lt;&gt;"",AO6=""),AND(AU6&gt;=AW$23,AV6&gt;=AW$27,AU6&lt;&gt;"",AO6=""),AND(BS6&gt;=BZ$23,BT6&gt;=BZ$27,BS6&lt;&gt;"",BR6=""),AND(BX6&gt;=BZ$23,BY6&gt;=BZ$27,BX6&lt;&gt;"",BR6=""),AND(CV6&gt;=DC$23,CW6&gt;=DC$27,CV6&lt;&gt;"",CU6=""),AND(DA6&gt;=DC$23,DB6&gt;=DC$27,DA6&lt;&gt;""),AND(DZ6&gt;=EG$23,EA6&gt;=EG$27,DZ6&lt;&gt;""),AND(EE6&gt;=EG$23,EF6&gt;=EG$27,EE6&lt;&gt;""),AND(FB6&gt;=FI$23,FC6&gt;=FI$27,FB6&lt;&gt;""),AND(FG6&gt;=FI$23,FH6&gt;=FI$27,FG6&lt;&gt;""),AND(GD6&gt;=GK$23,GE6&gt;=GK$27,GD6&lt;&gt;""),AND(GI6&gt;=GK$23,GJ6&gt;=GK$27,GI6&lt;&gt;""),AND(HF6&gt;=HM$23,HG6&gt;=HM$27,HF6&lt;&gt;""),AND(HK6&gt;=HM$23,HL6&gt;=HM$27,HK6&lt;&gt;""),AND(IH6&gt;=IO$23,II6&gt;=IO$27,IH6&lt;&gt;""),AND(IM6&gt;=IO$23,IN6&gt;=IO$27,IM6&lt;&gt;""),AND(JJ6&gt;=JQ$23,JK6&gt;=JQ$27,JJ6&lt;&gt;""),AND(JO6&gt;=JQ$23,JP6&gt;=JQ$27,JO6&lt;&gt;""),AND(KL6&gt;=KS$23,KM6&gt;=KS$27,KL6&lt;&gt;""),AND(KQ6&gt;=KS$23,KR6&gt;=KS$27,KQ6&lt;&gt;""),AND(LN6&gt;=LU$23,LO6&gt;=LU$27,LN6&lt;&gt;""),AND(LS6&gt;=LU$23,LT6&gt;=LU$27,LS6&lt;&gt;""),AND(MP6&gt;=MW$23,MQ6&gt;=MW$27,MP6&lt;&gt;""),AND(MU6&gt;=MW$23,MV6&gt;=MW$27,MU6&lt;&gt;""),AND(NR6&gt;=NY$23,NS6&gt;=NY$27,NR6&lt;&gt;""),AND(NW6&gt;=NY$23,NX6&gt;=NY$27,NW6&lt;&gt;""),AND(OT6&gt;=PA$23,OU6&gt;=PA$27,OT6&lt;&gt;""),AND(OY6&gt;=PA$23,OZ6&gt;=PA$27,OY6&lt;&gt;""),AND(PV6&gt;=QC$23,PW6&gt;=QC$27,PV6&lt;&gt;""),AND(QA6&gt;=QC$23,QB6&gt;=QC$27,QA6&lt;&gt;"")),"P","")</f>
        <v>P</v>
      </c>
      <c r="I6" s="3" t="str">
        <f>IF(OR(AND(AQ6&gt;=AW$27,AQ6&lt;&gt;"",AO6=""),AND(AV6&gt;=AW$27,AV6&lt;&gt;"",AO6=""),AND(BT6&gt;=BZ$27,BT6&lt;&gt;"",BR6=""),AND(BY6&gt;=BZ$27,BY6&lt;&gt;"",BR6=""),AND(CW6&gt;=DC$27,CW6&lt;&gt;"",CU6=""),AND(DB6&gt;=DC$27,DB6&lt;&gt;"",CU6=""),AND(EA6&gt;=EG$27,EA6&lt;&gt;""),AND(EF6&gt;=EG$27,EF6&lt;&gt;""),AND(FC6&gt;=FI$27,FC6&lt;&gt;""),AND(FH6&gt;=FI$27,FH6&lt;&gt;""),AND(GE6&gt;=GK$27,GE6&lt;&gt;""),AND(GJ6&gt;=GK$27,GJ6&lt;&gt;""),AND(HG6&gt;=HM$27,HG6&lt;&gt;""),AND(HL6&gt;=HM$27,HL6&lt;&gt;""),AND(II6&gt;=IO$27,II6&lt;&gt;""),AND(IN6&gt;=IO$27,IN6&lt;&gt;""),AND(JK6&gt;=JQ$27,JK6&lt;&gt;""),AND(JP6&gt;=JQ$27,JP6&lt;&gt;""),AND(KM6&gt;=KS$27,KM6&lt;&gt;""),AND(KR6&gt;=KS$27,KR6&lt;&gt;""),AND(LO6&gt;=LU$27,LO6&lt;&gt;""),AND(LT6&gt;=LU$27,LT6&lt;&gt;""),AND(MQ6&gt;=MW$27,MQ6&lt;&gt;""),AND(MV6&gt;=MW$27,MV6&lt;&gt;""),AND(NS6&gt;=NY$27,NS6&lt;&gt;""),AND(NX6&gt;=NY$27,NX6&lt;&gt;""),AND(OU6&gt;=PA$27,OU6&lt;&gt;""),AND(OZ6&gt;=PA$27,OZ6&lt;&gt;""),AND(PW6&gt;=QC$27,PW6&lt;&gt;""),AND(QB6&gt;=QC$27,QB6&lt;&gt;"")),"P","")</f>
        <v>P</v>
      </c>
      <c r="J6" s="36" t="str">
        <f>IF(AND(I6="P",H6=""),"No DD",IF(OR(AND(AS6&gt;=AW$26,AT6&gt;=AW$30,AS6&lt;&gt;"",AO6=""),AND(BV6&gt;=BZ$26,BW6&gt;=BZ$30,BV6&lt;&gt;"",BR6=""),AND(CY6&gt;=DC$26,CZ6&gt;=DC$30,CY6&lt;&gt;"",CU6=""),AND(EC6&gt;=EG$26,ED6&gt;=EG$30,EC6&lt;&gt;""),AND(FE6&gt;=FI$26,FF6&gt;=FI$30,FE6&lt;&gt;""),AND(GG6&gt;=GK$26,GH6&gt;=GK$30,GG6&lt;&gt;""),AND(HI6&gt;=HM$26,HJ6&gt;=HM$30,HI6&lt;&gt;""),AND(IK6&gt;=IO$26,IL6&gt;=IO$30,IK6&lt;&gt;""),AND(JM6&gt;=JQ$26,JN6&gt;=JQ$30,JM6&lt;&gt;""),AND(KO6&gt;=KS$26,KP6&gt;=KS$30,KO6&lt;&gt;""),AND(LQ6&gt;=LU$26,LR6&gt;=LU$30,LQ6&lt;&gt;""),AND(MS6&gt;=MW$26,MT6&gt;=MW$30,MS6&lt;&gt;""),AND(NU6&gt;=NY$26,NV6&gt;=NY$30,NU6&lt;&gt;""),AND(OW6&gt;=PA$26,OX6&gt;=PA$30,OW6&lt;&gt;""),AND(PY6&gt;=QC$26,PZ6&gt;=QC$30,PY6&lt;&gt;"")),"Merit",IF(OR(AND(AS6&gt;=AW$25,AT6&gt;=AW$29,AS6&lt;&gt;"",AO6=""),AND(BV6&gt;=BZ$25,BW6&gt;=BZ$29,BV6&lt;&gt;"",BR6=""),AND(CY6&gt;=DC$25,CZ6&gt;=DC$29,CY6&lt;&gt;"",CU6=""),AND(EC6&gt;=EG$25,ED6&gt;=EG$29,EC6&lt;&gt;""),AND(FE6&gt;=FI$25,FF6&gt;=FI$29,FE6&lt;&gt;""),AND(GG6&gt;=GK$25,GH6&gt;=GK$29,GG6&lt;&gt;""),AND(HI6&gt;=HM$25,HJ6&gt;=HM$29,HI6&lt;&gt;""),AND(IK6&gt;=IO$25,IL6&gt;=IO$29,IK6&lt;&gt;""),AND(JM6&gt;=JQ$25,JN6&gt;=JQ$29,JM6&lt;&gt;""),AND(KO6&gt;=KS$25,KP6&gt;=KS$29,KO6&lt;&gt;""),AND(LQ6&gt;=LU$25,LR6&gt;=LU$29,LQ6&lt;&gt;""),AND(MS6&gt;=MW$25,MT6&gt;=MW$29,MS6&lt;&gt;""),AND(NU6&gt;=NY$25,NV6&gt;=NY$29,NU6&lt;&gt;""),AND(OW6&gt;=PA$25,OX6&gt;=PA$29,OW6&lt;&gt;""),AND(PY6&gt;=QC$25,PZ6&gt;=QC$29,PY6&lt;&gt;"")),"Excellence",IF(K6="P","Worlds Team",IF(H6="P","National Team","")))))</f>
        <v>National Team</v>
      </c>
      <c r="K6" s="3" t="str">
        <f>IF(OR(AND(AS6&gt;=AW$24,AT6&gt;=AW$28,AS6&lt;&gt;"",AO6=""),AND(BV6&gt;=BZ$24,BW6&gt;=BZ$28,BV6&lt;&gt;"",BR6=""),AND(CY6&gt;=DC$24,CZ6&gt;=DC$28,CY6&lt;&gt;"",CU6=""),AND(EC6&gt;=EG$24,ED6&gt;=EG$28,EC6&lt;&gt;""),AND(FE6&gt;=FI$24,FF6&gt;=FI$28,FE6&lt;&gt;""),AND(GG6&gt;=GK$24,GH6&gt;=GK$28,GG6&lt;&gt;""),AND(HI6&gt;=HM$24,HJ6&gt;=HM$28,HI6&lt;&gt;""),AND(IK6&gt;=IO$24,IL6&gt;=IO$28,IK6&lt;&gt;""),AND(JM6&gt;=JQ$24,JN6&gt;=JQ$28,JM6&lt;&gt;""),AND(KO6&gt;=KS$24,KP6&gt;=KS$28,KO6&lt;&gt;""),AND(LQ6&gt;=LU$24,LR6&gt;=LU$28,LQ6&lt;&gt;""),AND(MS6&gt;=MW$24,MT6&gt;=MW$28,MS6&lt;&gt;""),AND(NU6&gt;=NY$24,NV6&gt;=NY$28,NU6&lt;&gt;""),AND(OW6&gt;=PA$24,OX6&gt;=PA$28,OW6&lt;&gt;""),AND(PY6&gt;=QC$24,PZ6&gt;=QC$28,PY6&lt;&gt;"")),"P","")</f>
        <v/>
      </c>
      <c r="L6" s="8">
        <f>IF(COUNT(AQ6,BT6,CW6)&gt;0,LARGE((AQ6,BT6,CW6),1),0)</f>
        <v>48.3</v>
      </c>
      <c r="M6" s="8" t="str">
        <f>IF(L6=0,"",IF(L6=CW6,$CA$1,IF(L6=BT6,$AX$1,IF(L6=AQ6,$U$1,""))))</f>
        <v>2025 Elite Canada</v>
      </c>
      <c r="N6" s="8">
        <f>IF(COUNT(AQ6,BT6,CW6)&gt;1,LARGE((AQ6,BT6,CW6),2),0)</f>
        <v>40.5</v>
      </c>
      <c r="O6" s="8" t="str">
        <f>IF(N6=0,"",IF(AND(N6=L6,N6=AQ6,N6=BT6),$U$1,IF(AND(N6=L6,N6=AQ6,N6=CW6),$U$1,IF(AND(N6=L6,N6=BT6,N6=CW6),$AX$1,IF(N6=CW6,$CA$1,IF(N6=BT6,$AX$1,IF(N6=AQ6,$U$1,"")))))))</f>
        <v>2025 3rd Domestic Trial</v>
      </c>
      <c r="P6" s="8">
        <f>IF(MAX(AV6,BY6,DB6)&gt;0,MAX(AV6,BY6,DB6),0)</f>
        <v>46.800000000000004</v>
      </c>
      <c r="Q6" s="8" t="str">
        <f>IF(P6=0,"",IF(P6=DB6,$CA$1,IF(P6=BY6,$AX$1,IF(P6=AV6,$U$1,""))))</f>
        <v>2025 Nationals</v>
      </c>
      <c r="R6" s="8">
        <f>IF(MAX(DD6:DE6)&gt;0,MAX(DD6:DE6),"")</f>
        <v>7.3999999999999915</v>
      </c>
      <c r="S6" s="11" t="str">
        <f>IF(R6="","",IF(R6=DD6,"("&amp;DD$2&amp;")",IF(R6=DE6,"("&amp;DE$2&amp;")")))</f>
        <v>(Q1)</v>
      </c>
      <c r="T6" s="8" t="str">
        <f>IF(R6="","",IF(R6=DD6,IF(R6+IF(N6="",0,N6)=PW6,$PB$1,IF(R6+IF(N6="",0,N6)=OU6,$NZ$1,IF(R6+IF(N6="",0,N6)=NS6,$MX$1,IF(R6+IF(N6="",0,N6)=MQ6,$LV$1,IF(R6+IF(N6="",0,N6)=LO6,$KT$1,IF(R6+IF(N6="",0,N6)=KM6,$JR$1,IF(R6+IF(N6="",0,N6)=JK6,$IP$1,IF(R6+IF(N6="",0,N6)=II6,$HN$1,IF(R6+IF(N6="",0,N6)=HG6,$GL$1,IF(R6+IF(N6="",0,N6)=GE6,$FJ$1,IF(R6+IF(N6="",0,N6)=FC6,$EH$1,IF(R6+IF(N6="",0,N6)=EA6,$DF$1)))))))))))),IF(R6=DE6,IF(R6+IF(P6="",0,P6)=QB6,$PB$1,IF(R6+IF(P6="",0,P6)=OZ6,$NZ$1,IF(R6+IF(P6="",0,P6)=NX6,$MX$1,IF(R6+IF(P6="",0,P6)=MV6,$LV$1,IF(R6+IF(P6="",0,P6)=LT6,$KT$1,IF(R6+IF(P6="",0,P6)=KR6,$JR$1,IF(R6+IF(P6="",0,P6)=JP6,$IP$1,IF(R6+IF(P6="",0,P6)=IN6,$HN$1,IF(R6+IF(P6="",0,P6)=HL6,$GL$1,IF(R6+IF(P6="",0,P6)=GJ6,$FJ$1,IF(R6+IF(P6="",0,P6)=FH6,$EH$1,IF(R6+IF(P6="",0,P6)=EF6,$DF$1)))))))))))))))</f>
        <v>2025 World Cup POR (July 6)</v>
      </c>
      <c r="U6" s="19">
        <v>18.3</v>
      </c>
      <c r="V6" s="19">
        <v>6.5</v>
      </c>
      <c r="W6" s="19">
        <v>0</v>
      </c>
      <c r="X6" s="19">
        <v>0</v>
      </c>
      <c r="Y6" s="19">
        <v>18</v>
      </c>
      <c r="Z6" s="19">
        <v>5.5</v>
      </c>
      <c r="AA6" s="19">
        <v>0</v>
      </c>
      <c r="AB6" s="19">
        <v>0</v>
      </c>
      <c r="AC6" s="19"/>
      <c r="AD6" s="19"/>
      <c r="AE6" s="19"/>
      <c r="AF6" s="19"/>
      <c r="AG6" s="19">
        <v>16.600000000000001</v>
      </c>
      <c r="AH6" s="19">
        <v>3.3</v>
      </c>
      <c r="AI6" s="19">
        <v>0</v>
      </c>
      <c r="AJ6" s="19">
        <v>0</v>
      </c>
      <c r="AK6" s="19">
        <v>14.9</v>
      </c>
      <c r="AL6" s="19">
        <v>6.1</v>
      </c>
      <c r="AM6" s="19">
        <v>0.2</v>
      </c>
      <c r="AN6" s="19">
        <v>0</v>
      </c>
      <c r="AO6" s="27"/>
      <c r="AP6" s="40">
        <f>IF(SUM(V6,Z6)&gt;0,SUM(V6,Z6),"")</f>
        <v>12</v>
      </c>
      <c r="AQ6" s="40">
        <f>IF(SUM(U6:V6,X6:Z6,AB6)-W6-AA6&gt;0,SUM(U6:V6,X6:Z6,AB6)-W6-AA6,"")</f>
        <v>48.3</v>
      </c>
      <c r="AR6" s="40" t="str">
        <f>IF(SUM(AC6:AD6,AF6)-AE6&gt;0,SUM(AC6:AD6,AF6)-AE6,"")</f>
        <v/>
      </c>
      <c r="AS6" s="40">
        <f>IF(SUM(V6,Z6,AD6)&gt;0,SUM(V6,Z6,AD6),"")</f>
        <v>12</v>
      </c>
      <c r="AT6" s="40">
        <f>IF(SUM(AQ6,AR6)&gt;0,SUM(AQ6,AR6),"")</f>
        <v>48.3</v>
      </c>
      <c r="AU6" s="40">
        <f>IF(SUM(AH6,AL6)&gt;0,SUM(AH6,AL6),"")</f>
        <v>9.3999999999999986</v>
      </c>
      <c r="AV6" s="40">
        <f>IF(SUM(AG6:AH6,AJ6:AL6,AN6)-SUM(AI6,AM6)&gt;0,SUM(AG6:AH6,AJ6:AL6,AN6)-SUM(AI6,AM6),"")</f>
        <v>40.700000000000003</v>
      </c>
      <c r="AW6" s="40">
        <f>IF(SUM(AQ6,AR6,AV6)&gt;0,SUM(AQ6,AR6,AV6),"")</f>
        <v>89</v>
      </c>
      <c r="AX6" s="18">
        <v>13.7</v>
      </c>
      <c r="AY6" s="18">
        <v>5.0999999999999996</v>
      </c>
      <c r="AZ6" s="18">
        <v>2.4</v>
      </c>
      <c r="BA6" s="18">
        <v>0</v>
      </c>
      <c r="BB6" s="18">
        <v>15.1</v>
      </c>
      <c r="BC6" s="18">
        <v>6.5</v>
      </c>
      <c r="BD6" s="18">
        <v>0.2</v>
      </c>
      <c r="BE6" s="18">
        <v>0</v>
      </c>
      <c r="BF6" s="18"/>
      <c r="BG6" s="18"/>
      <c r="BH6" s="18"/>
      <c r="BI6" s="18"/>
      <c r="BJ6" s="18">
        <v>18.3</v>
      </c>
      <c r="BK6" s="18">
        <v>6.5</v>
      </c>
      <c r="BL6" s="18">
        <v>0</v>
      </c>
      <c r="BM6" s="18">
        <v>0</v>
      </c>
      <c r="BN6" s="18">
        <v>16.899999999999999</v>
      </c>
      <c r="BO6" s="18">
        <v>5.0999999999999996</v>
      </c>
      <c r="BP6" s="18">
        <v>0</v>
      </c>
      <c r="BQ6" s="18">
        <v>0</v>
      </c>
      <c r="BR6" s="28"/>
      <c r="BS6" s="11">
        <f>IF(SUM(AY6,BC6)&gt;0,SUM(AY6,BC6),"")</f>
        <v>11.6</v>
      </c>
      <c r="BT6" s="11">
        <f>IF(SUM(AX6:AY6,BA6:BC6,BE6)-AZ6-BD6&gt;0,SUM(AX6:AY6,BA6:BC6,BE6)-AZ6-BD6,"")</f>
        <v>37.799999999999997</v>
      </c>
      <c r="BU6" s="11" t="str">
        <f>IF(SUM(BF6:BG6,BI6)-BH6&gt;0,SUM(BF6:BG6,BI6)-BH6,"")</f>
        <v/>
      </c>
      <c r="BV6" s="11">
        <f>IF(SUM(AY6,BC6,BG6)&gt;0,SUM(AY6,BC6,BG6),"")</f>
        <v>11.6</v>
      </c>
      <c r="BW6" s="11">
        <f>IF(SUM(BT6,BU6)&gt;0,SUM(BT6,BU6),"")</f>
        <v>37.799999999999997</v>
      </c>
      <c r="BX6" s="11">
        <f>IF(SUM(BK6,BO6)&gt;0,SUM(BK6,BO6),"")</f>
        <v>11.6</v>
      </c>
      <c r="BY6" s="11">
        <f>IF(SUM(BJ6:BK6,BM6:BO6,BQ6)-SUM(BL6,BP6)&gt;0,SUM(BJ6:BK6,BM6:BO6,BQ6)-SUM(BL6,BP6),"")</f>
        <v>46.800000000000004</v>
      </c>
      <c r="BZ6" s="11">
        <f>IF(SUM(BT6,BU6,BY6)&gt;0,SUM(BT6,BU6,BY6),"")</f>
        <v>84.6</v>
      </c>
      <c r="CA6" s="19">
        <v>16.899999999999999</v>
      </c>
      <c r="CB6" s="19">
        <v>6.3</v>
      </c>
      <c r="CC6" s="19">
        <v>0</v>
      </c>
      <c r="CD6" s="19">
        <v>0</v>
      </c>
      <c r="CE6" s="19">
        <v>16.7</v>
      </c>
      <c r="CF6" s="19">
        <v>3.6</v>
      </c>
      <c r="CG6" s="19">
        <v>3</v>
      </c>
      <c r="CH6" s="19">
        <v>0</v>
      </c>
      <c r="CI6" s="19"/>
      <c r="CJ6" s="19"/>
      <c r="CK6" s="19"/>
      <c r="CL6" s="19"/>
      <c r="CM6" s="19">
        <v>15.9</v>
      </c>
      <c r="CN6" s="19">
        <v>3.1</v>
      </c>
      <c r="CO6" s="19">
        <v>0</v>
      </c>
      <c r="CP6" s="19">
        <v>0</v>
      </c>
      <c r="CQ6" s="19">
        <v>14.5</v>
      </c>
      <c r="CR6" s="19">
        <v>3.6</v>
      </c>
      <c r="CS6" s="19">
        <v>3</v>
      </c>
      <c r="CT6" s="19">
        <v>0</v>
      </c>
      <c r="CU6" s="27"/>
      <c r="CV6" s="40">
        <f>IF(SUM(CB6,CF6)&gt;0,SUM(CB6,CF6),"")</f>
        <v>9.9</v>
      </c>
      <c r="CW6" s="40">
        <f>IF(SUM(CA6:CB6,CD6:CF6,CH6)-CC6-CG6&gt;0,SUM(CA6:CB6,CD6:CF6,CH6)-CC6-CG6,"")</f>
        <v>40.5</v>
      </c>
      <c r="CX6" s="40" t="str">
        <f>IF(SUM(CI6:CJ6,CL6)-CK6&gt;0,SUM(CI6:CJ6,CL6)-CK6,"")</f>
        <v/>
      </c>
      <c r="CY6" s="40">
        <f>IF(SUM(CB6,CF6,CJ6)&gt;0,SUM(CB6,CF6,CJ6),"")</f>
        <v>9.9</v>
      </c>
      <c r="CZ6" s="40">
        <f>IF(SUM(CW6,CX6)&gt;0,SUM(CW6,CX6),"")</f>
        <v>40.5</v>
      </c>
      <c r="DA6" s="40">
        <f>IF(SUM(CN6,CR6)&gt;0,SUM(CN6,CR6),"")</f>
        <v>6.7</v>
      </c>
      <c r="DB6" s="40">
        <f>IF(SUM(CM6:CN6,CP6:CR6,CT6)-SUM(CO6,CS6)&gt;0,SUM(CM6:CN6,CP6:CR6,CT6)-SUM(CO6,CS6),"")</f>
        <v>34.1</v>
      </c>
      <c r="DC6" s="40">
        <f>IF(SUM(CW6,CX6,DB6)&gt;0,SUM(CW6,CX6,DB6),"")</f>
        <v>74.599999999999994</v>
      </c>
      <c r="DD6" s="50">
        <f>IF(MAX(EA6,FC6,GE6,HG6,II6,JK6,KM6,LO6,MQ6,NS6,OU6,PW6)-IF(N6="",0,N6)&gt;0.001,MAX(EA6,FC6,GE6,HG6,II6,JK6,KM6,LO6,MQ6,NS6,OU6,PW6)-IF(N6="",0,N6),"")</f>
        <v>7.3999999999999915</v>
      </c>
      <c r="DE6" s="50" t="str">
        <f>IF(MAX(EF6,FH6,GJ6,HL6,IN6,JP6,KR6,LT6,MV6,NX6,OZ6,QB6)-IF(P6="",0,P6)&gt;0.001,MAX(EF6,FH6,GJ6,HL6,IN6,JP6,KR6,LT6,MV6,NX6,OZ6,QB6)-IF(P6="",0,P6),"")</f>
        <v/>
      </c>
      <c r="DF6" s="17">
        <v>17.399999999999999</v>
      </c>
      <c r="DG6" s="17">
        <v>6.9</v>
      </c>
      <c r="DH6" s="17">
        <v>0</v>
      </c>
      <c r="DI6" s="17">
        <v>0</v>
      </c>
      <c r="DJ6" s="17">
        <v>17.3</v>
      </c>
      <c r="DK6" s="17">
        <v>6.3</v>
      </c>
      <c r="DL6" s="17">
        <v>0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40">
        <f>IF(SUM(DG6,DK6)&gt;0,SUM(DG6,DK6),"")</f>
        <v>13.2</v>
      </c>
      <c r="EA6" s="40">
        <f>IF(SUM(DF6:DG6,DI6:DK6,DM6)-DH6-DL6&gt;0,SUM(DF6:DG6,DI6:DK6,DM6)-DH6-DL6,"")</f>
        <v>47.899999999999991</v>
      </c>
      <c r="EB6" s="40" t="str">
        <f>IF(SUM(DN6:DO6,DQ6)-DP6&gt;0,SUM(DN6:DO6,DQ6)-DP6,"")</f>
        <v/>
      </c>
      <c r="EC6" s="40">
        <f>IF(SUM(DG6,DK6,DO6)&gt;0,SUM(DG6,DK6,DO6),"")</f>
        <v>13.2</v>
      </c>
      <c r="ED6" s="40">
        <f>IF(SUM(EA6,EB6)&gt;0,SUM(EA6,EB6),"")</f>
        <v>47.899999999999991</v>
      </c>
      <c r="EE6" s="40" t="str">
        <f>IF(SUM(DS6,DW6)&gt;0,SUM(DS6,DW6),"")</f>
        <v/>
      </c>
      <c r="EF6" s="40" t="str">
        <f>IF(SUM(DR6:DS6,DU6:DW6,DY6)-SUM(DT6,DX6)&gt;0,SUM(DR6:DS6,DU6:DW6,DY6)-SUM(DT6,DX6),"")</f>
        <v/>
      </c>
      <c r="EG6" s="40">
        <f>IF(SUM(EA6,EB6,EF6)&gt;0,SUM(EA6,EB6,EF6),"")</f>
        <v>47.899999999999991</v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 t="str">
        <f>IF(SUM(EI6,EM6)&gt;0,SUM(EI6,EM6),"")</f>
        <v/>
      </c>
      <c r="FC6" s="11" t="str">
        <f>IF(SUM(EH6:EI6,EK6:EM6,EO6)-EJ6-EN6&gt;0,SUM(EH6:EI6,EK6:EM6,EO6)-EJ6-EN6,"")</f>
        <v/>
      </c>
      <c r="FD6" s="11" t="str">
        <f>IF(SUM(EP6:EQ6,ES6)-ER6&gt;0,SUM(EP6:EQ6,ES6)-ER6,"")</f>
        <v/>
      </c>
      <c r="FE6" s="11" t="str">
        <f>IF(SUM(EI6,EM6,EQ6)&gt;0,SUM(EI6,EM6,EQ6),"")</f>
        <v/>
      </c>
      <c r="FF6" s="11" t="str">
        <f>IF(SUM(FC6,FD6)&gt;0,SUM(FC6,FD6),"")</f>
        <v/>
      </c>
      <c r="FG6" s="11" t="str">
        <f>IF(SUM(EU6,EY6)&gt;0,SUM(EU6,EY6),"")</f>
        <v/>
      </c>
      <c r="FH6" s="11" t="str">
        <f>IF(SUM(ET6:EU6,EW6:EY6,FA6)-SUM(EV6,EZ6)&gt;0,SUM(ET6:EU6,EW6:EY6,FA6)-SUM(EV6,EZ6),"")</f>
        <v/>
      </c>
      <c r="FI6" s="11" t="str">
        <f>IF(SUM(FC6,FD6,FH6)&gt;0,SUM(FC6,FD6,FH6),"")</f>
        <v/>
      </c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 t="str">
        <f>IF(SUM(FK6,FO6)&gt;0,SUM(FK6,FO6),"")</f>
        <v/>
      </c>
      <c r="GE6" s="40" t="str">
        <f>IF(SUM(FJ6:FK6,FM6:FO6,FQ6)-FL6-FP6&gt;0,SUM(FJ6:FK6,FM6:FO6,FQ6)-FL6-FP6,"")</f>
        <v/>
      </c>
      <c r="GF6" s="40" t="str">
        <f>IF(SUM(FR6:FS6,FU6)-FT6&gt;0,SUM(FR6:FS6,FU6)-FT6,"")</f>
        <v/>
      </c>
      <c r="GG6" s="40" t="str">
        <f>IF(SUM(FK6,FO6,FS6)&gt;0,SUM(FK6,FO6,FS6),"")</f>
        <v/>
      </c>
      <c r="GH6" s="40" t="str">
        <f>IF(SUM(GE6,GF6)&gt;0,SUM(GE6,GF6),"")</f>
        <v/>
      </c>
      <c r="GI6" s="40" t="str">
        <f>IF(SUM(FW6,GA6)&gt;0,SUM(FW6,GA6),"")</f>
        <v/>
      </c>
      <c r="GJ6" s="40" t="str">
        <f>IF(SUM(FV6:FW6,FY6:GA6,GC6)-SUM(FX6,GB6)&gt;0,SUM(FV6:FW6,FY6:GA6,GC6)-SUM(FX6,GB6),"")</f>
        <v/>
      </c>
      <c r="GK6" s="40" t="str">
        <f>IF(SUM(GE6,GF6,GJ6)&gt;0,SUM(GE6,GF6,GJ6),"")</f>
        <v/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>IF(SUM(GM6,GQ6)&gt;0,SUM(GM6,GQ6),"")</f>
        <v/>
      </c>
      <c r="HG6" s="11" t="str">
        <f>IF(SUM(GL6:GM6,GO6:GQ6,GS6)-GN6-GR6&gt;0,SUM(GL6:GM6,GO6:GQ6,GS6)-GN6-GR6,"")</f>
        <v/>
      </c>
      <c r="HH6" s="11" t="str">
        <f>IF(SUM(GT6:GU6,GW6)-GV6&gt;0,SUM(GT6:GU6,GW6)-GV6,"")</f>
        <v/>
      </c>
      <c r="HI6" s="11" t="str">
        <f>IF(SUM(GM6,GQ6,GU6)&gt;0,SUM(GM6,GQ6,GU6),"")</f>
        <v/>
      </c>
      <c r="HJ6" s="11" t="str">
        <f>IF(SUM(HG6,HH6)&gt;0,SUM(HG6,HH6),"")</f>
        <v/>
      </c>
      <c r="HK6" s="11" t="str">
        <f>IF(SUM(GY6,HC6)&gt;0,SUM(GY6,HC6),"")</f>
        <v/>
      </c>
      <c r="HL6" s="11" t="str">
        <f>IF(SUM(GX6:GY6,HA6:HC6,HE6)-SUM(GZ6,HD6)&gt;0,SUM(GX6:GY6,HA6:HC6,HE6)-SUM(GZ6,HD6),"")</f>
        <v/>
      </c>
      <c r="HM6" s="11" t="str">
        <f>IF(SUM(HG6,HH6,HL6)&gt;0,SUM(HG6,HH6,HL6),"")</f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>IF(SUM(HO6,HS6)&gt;0,SUM(HO6,HS6),"")</f>
        <v/>
      </c>
      <c r="II6" s="40" t="str">
        <f>IF(SUM(HN6:HO6,HQ6:HS6,HU6)-HP6-HT6&gt;0,SUM(HN6:HO6,HQ6:HS6,HU6)-HP6-HT6,"")</f>
        <v/>
      </c>
      <c r="IJ6" s="40" t="str">
        <f>IF(SUM(HV6:HW6,HY6)-HX6&gt;0,SUM(HV6:HW6,HY6)-HX6,"")</f>
        <v/>
      </c>
      <c r="IK6" s="40" t="str">
        <f>IF(SUM(HO6,HS6,HW6)&gt;0,SUM(HO6,HS6,HW6),"")</f>
        <v/>
      </c>
      <c r="IL6" s="40" t="str">
        <f>IF(SUM(II6,IJ6)&gt;0,SUM(II6,IJ6),"")</f>
        <v/>
      </c>
      <c r="IM6" s="40" t="str">
        <f>IF(SUM(IA6,IE6)&gt;0,SUM(IA6,IE6),"")</f>
        <v/>
      </c>
      <c r="IN6" s="40" t="str">
        <f>IF(SUM(HZ6:IA6,IC6:IE6,IG6)-SUM(IB6,IF6)&gt;0,SUM(HZ6:IA6,IC6:IE6,IG6)-SUM(IB6,IF6),"")</f>
        <v/>
      </c>
      <c r="IO6" s="40" t="str">
        <f>IF(SUM(II6,IJ6,IN6)&gt;0,SUM(II6,IJ6,IN6),"")</f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>IF(SUM(IQ6,IU6)&gt;0,SUM(IQ6,IU6),"")</f>
        <v/>
      </c>
      <c r="JK6" s="11" t="str">
        <f>IF(SUM(IP6:IQ6,IS6:IU6,IW6)-IR6-IV6&gt;0,SUM(IP6:IQ6,IS6:IU6,IW6)-IR6-IV6,"")</f>
        <v/>
      </c>
      <c r="JL6" s="11" t="str">
        <f>IF(SUM(IX6:IY6,JA6)-IZ6&gt;0,SUM(IX6:IY6,JA6)-IZ6,"")</f>
        <v/>
      </c>
      <c r="JM6" s="11" t="str">
        <f>IF(SUM(IQ6,IU6,IY6)&gt;0,SUM(IQ6,IU6,IY6),"")</f>
        <v/>
      </c>
      <c r="JN6" s="11" t="str">
        <f>IF(SUM(JK6,JL6)&gt;0,SUM(JK6,JL6),"")</f>
        <v/>
      </c>
      <c r="JO6" s="11" t="str">
        <f>IF(SUM(JC6,JG6)&gt;0,SUM(JC6,JG6),"")</f>
        <v/>
      </c>
      <c r="JP6" s="11" t="str">
        <f>IF(SUM(JB6:JC6,JE6:JG6,JI6)-SUM(JD6,JH6)&gt;0,SUM(JB6:JC6,JE6:JG6,JI6)-SUM(JD6,JH6),"")</f>
        <v/>
      </c>
      <c r="JQ6" s="11" t="str">
        <f>IF(SUM(JK6,JL6,JP6)&gt;0,SUM(JK6,JL6,JP6),"")</f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>IF(SUM(JS6,JW6)&gt;0,SUM(JS6,JW6),"")</f>
        <v/>
      </c>
      <c r="KM6" s="40" t="str">
        <f>IF(SUM(JR6:JS6,JU6:JW6,JY6)-JT6-JX6&gt;0,SUM(JR6:JS6,JU6:JW6,JY6)-JT6-JX6,"")</f>
        <v/>
      </c>
      <c r="KN6" s="40" t="str">
        <f>IF(SUM(JZ6:KA6,KC6)-KB6&gt;0,SUM(JZ6:KA6,KC6)-KB6,"")</f>
        <v/>
      </c>
      <c r="KO6" s="40" t="str">
        <f>IF(SUM(JS6,JW6,KA6)&gt;0,SUM(JS6,JW6,KA6),"")</f>
        <v/>
      </c>
      <c r="KP6" s="40" t="str">
        <f>IF(SUM(KM6,KN6)&gt;0,SUM(KM6,KN6),"")</f>
        <v/>
      </c>
      <c r="KQ6" s="40" t="str">
        <f>IF(SUM(KE6,KI6)&gt;0,SUM(KE6,KI6),"")</f>
        <v/>
      </c>
      <c r="KR6" s="40" t="str">
        <f>IF(SUM(KD6:KE6,KG6:KI6,KK6)-SUM(KF6,KJ6)&gt;0,SUM(KD6:KE6,KG6:KI6,KK6)-SUM(KF6,KJ6),"")</f>
        <v/>
      </c>
      <c r="KS6" s="40" t="str">
        <f>IF(SUM(KM6,KN6,KR6)&gt;0,SUM(KM6,KN6,KR6),"")</f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>IF(SUM(KU6,KY6)&gt;0,SUM(KU6,KY6),"")</f>
        <v/>
      </c>
      <c r="LO6" s="11" t="str">
        <f>IF(SUM(KT6:KU6,KW6:KY6,LA6)-KV6-KZ6&gt;0,SUM(KT6:KU6,KW6:KY6,LA6)-KV6-KZ6,"")</f>
        <v/>
      </c>
      <c r="LP6" s="11" t="str">
        <f>IF(SUM(LB6:LC6,LE6)-LD6&gt;0,SUM(LB6:LC6,LE6)-LD6,"")</f>
        <v/>
      </c>
      <c r="LQ6" s="11" t="str">
        <f>IF(SUM(KU6,KY6,LC6)&gt;0,SUM(KU6,KY6,LC6),"")</f>
        <v/>
      </c>
      <c r="LR6" s="11" t="str">
        <f>IF(SUM(LO6,LP6)&gt;0,SUM(LO6,LP6),"")</f>
        <v/>
      </c>
      <c r="LS6" s="11" t="str">
        <f>IF(SUM(LG6,LK6)&gt;0,SUM(LG6,LK6),"")</f>
        <v/>
      </c>
      <c r="LT6" s="11" t="str">
        <f>IF(SUM(LF6:LG6,LI6:LK6,LM6)-SUM(LH6,LL6)&gt;0,SUM(LF6:LG6,LI6:LK6,LM6)-SUM(LH6,LL6),"")</f>
        <v/>
      </c>
      <c r="LU6" s="11" t="str">
        <f>IF(SUM(LO6,LP6,LT6)&gt;0,SUM(LO6,LP6,LT6),"")</f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>IF(SUM(LW6,MA6)&gt;0,SUM(LW6,MA6),"")</f>
        <v/>
      </c>
      <c r="MQ6" s="40" t="str">
        <f>IF(SUM(LV6:LW6,LY6:MA6,MC6)-LX6-MB6&gt;0,SUM(LV6:LW6,LY6:MA6,MC6)-LX6-MB6,"")</f>
        <v/>
      </c>
      <c r="MR6" s="40" t="str">
        <f>IF(SUM(MD6:ME6,MG6)-MF6&gt;0,SUM(MD6:ME6,MG6)-MF6,"")</f>
        <v/>
      </c>
      <c r="MS6" s="40" t="str">
        <f>IF(SUM(LW6,MA6,ME6)&gt;0,SUM(LW6,MA6,ME6),"")</f>
        <v/>
      </c>
      <c r="MT6" s="40" t="str">
        <f>IF(SUM(MQ6,MR6)&gt;0,SUM(MQ6,MR6),"")</f>
        <v/>
      </c>
      <c r="MU6" s="40" t="str">
        <f>IF(SUM(MI6,MM6)&gt;0,SUM(MI6,MM6),"")</f>
        <v/>
      </c>
      <c r="MV6" s="40" t="str">
        <f>IF(SUM(MH6:MI6,MK6:MM6,MO6)-SUM(MJ6,MN6)&gt;0,SUM(MH6:MI6,MK6:MM6,MO6)-SUM(MJ6,MN6),"")</f>
        <v/>
      </c>
      <c r="MW6" s="40" t="str">
        <f>IF(SUM(MQ6,MR6,MV6)&gt;0,SUM(MQ6,MR6,MV6),"")</f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>IF(SUM(MY6,NC6)&gt;0,SUM(MY6,NC6),"")</f>
        <v/>
      </c>
      <c r="NS6" s="11" t="str">
        <f>IF(SUM(MX6:MY6,NA6:NC6,NE6)-MZ6-ND6&gt;0,SUM(MX6:MY6,NA6:NC6,NE6)-MZ6-ND6,"")</f>
        <v/>
      </c>
      <c r="NT6" s="11" t="str">
        <f>IF(SUM(NF6:NG6,NI6)-NH6&gt;0,SUM(NF6:NG6,NI6)-NH6,"")</f>
        <v/>
      </c>
      <c r="NU6" s="11" t="str">
        <f>IF(SUM(MY6,NC6,NG6)&gt;0,SUM(MY6,NC6,NG6),"")</f>
        <v/>
      </c>
      <c r="NV6" s="11" t="str">
        <f>IF(SUM(NS6,NT6)&gt;0,SUM(NS6,NT6),"")</f>
        <v/>
      </c>
      <c r="NW6" s="11" t="str">
        <f>IF(SUM(NK6,NO6)&gt;0,SUM(NK6,NO6),"")</f>
        <v/>
      </c>
      <c r="NX6" s="11" t="str">
        <f>IF(SUM(NJ6:NK6,NM6:NO6,NQ6)-SUM(NL6,NP6)&gt;0,SUM(NJ6:NK6,NM6:NO6,NQ6)-SUM(NL6,NP6),"")</f>
        <v/>
      </c>
      <c r="NY6" s="11" t="str">
        <f>IF(SUM(NS6,NT6,NX6)&gt;0,SUM(NS6,NT6,NX6),"")</f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>IF(SUM(OA6,OE6)&gt;0,SUM(OA6,OE6),"")</f>
        <v/>
      </c>
      <c r="OU6" s="40" t="str">
        <f>IF(SUM(NZ6:OA6,OC6:OE6,OG6)-OB6-OF6&gt;0,SUM(NZ6:OA6,OC6:OE6,OG6)-OB6-OF6,"")</f>
        <v/>
      </c>
      <c r="OV6" s="40" t="str">
        <f>IF(SUM(OH6:OI6,OK6)-OJ6&gt;0,SUM(OH6:OI6,OK6)-OJ6,"")</f>
        <v/>
      </c>
      <c r="OW6" s="40" t="str">
        <f>IF(SUM(OA6,OE6,OI6)&gt;0,SUM(OA6,OE6,OI6),"")</f>
        <v/>
      </c>
      <c r="OX6" s="40" t="str">
        <f>IF(SUM(OU6,OV6)&gt;0,SUM(OU6,OV6),"")</f>
        <v/>
      </c>
      <c r="OY6" s="40" t="str">
        <f>IF(SUM(OM6,OQ6)&gt;0,SUM(OM6,OQ6),"")</f>
        <v/>
      </c>
      <c r="OZ6" s="40" t="str">
        <f>IF(SUM(OL6:OM6,OO6:OQ6,OS6)-SUM(ON6,OR6)&gt;0,SUM(OL6:OM6,OO6:OQ6,OS6)-SUM(ON6,OR6),"")</f>
        <v/>
      </c>
      <c r="PA6" s="40" t="str">
        <f>IF(SUM(OU6,OV6,OZ6)&gt;0,SUM(OU6,OV6,OZ6),"")</f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>IF(SUM(PC6,PG6)&gt;0,SUM(PC6,PG6),"")</f>
        <v/>
      </c>
      <c r="PW6" s="11" t="str">
        <f>IF(SUM(PB6:PC6,PE6:PG6,PI6)-PD6-PH6&gt;0,SUM(PB6:PC6,PE6:PG6,PI6)-PD6-PH6,"")</f>
        <v/>
      </c>
      <c r="PX6" s="11" t="str">
        <f>IF(SUM(PJ6:PK6,PM6)-PL6&gt;0,SUM(PJ6:PK6,PM6)-PL6,"")</f>
        <v/>
      </c>
      <c r="PY6" s="11" t="str">
        <f>IF(SUM(PC6,PG6,PK6)&gt;0,SUM(PC6,PG6,PK6),"")</f>
        <v/>
      </c>
      <c r="PZ6" s="11" t="str">
        <f>IF(SUM(PW6,PX6)&gt;0,SUM(PW6,PX6),"")</f>
        <v/>
      </c>
      <c r="QA6" s="11" t="str">
        <f>IF(SUM(PO6,PS6)&gt;0,SUM(PO6,PS6),"")</f>
        <v/>
      </c>
      <c r="QB6" s="11" t="str">
        <f>IF(SUM(PN6:PO6,PQ6:PS6,PU6)-SUM(PP6,PT6)&gt;0,SUM(PN6:PO6,PQ6:PS6,PU6)-SUM(PP6,PT6),"")</f>
        <v/>
      </c>
      <c r="QC6" s="11" t="str">
        <f>IF(SUM(PW6,PX6,QB6)&gt;0,SUM(PW6,PX6,QB6),"")</f>
        <v/>
      </c>
      <c r="QD6" s="22">
        <f>IF($CU6="P",CA6,(CA6+AX6)/2)</f>
        <v>15.299999999999999</v>
      </c>
      <c r="QE6" s="22">
        <f>IF($CU6="P",CB6,(CB6+AY6)/2)</f>
        <v>5.6999999999999993</v>
      </c>
      <c r="QF6" s="22">
        <f>IF($CU6="P",CC6,(CC6+AZ6)/2)</f>
        <v>1.2</v>
      </c>
      <c r="QG6" s="22">
        <f>IF($CU6="P",CD6,(CD6+BA6)/2)</f>
        <v>0</v>
      </c>
      <c r="QH6" s="22">
        <f>IF($CU6="P",CE6,(CE6+BB6)/2)</f>
        <v>15.899999999999999</v>
      </c>
      <c r="QI6" s="22">
        <f>IF($CU6="P",CF6,(CF6+BC6)/2)</f>
        <v>5.05</v>
      </c>
      <c r="QJ6" s="22">
        <f>IF($CU6="P",CG6,(CG6+BD6)/2)</f>
        <v>1.6</v>
      </c>
      <c r="QK6" s="22">
        <f>IF($CU6="P",CH6,(CH6+BE6)/2)</f>
        <v>0</v>
      </c>
      <c r="QL6" s="22">
        <f>IF($CU6="P",CI6,(CI6+BF6)/2)</f>
        <v>0</v>
      </c>
      <c r="QM6" s="22">
        <f>IF($CU6="P",CJ6,(CJ6+BG6)/2)</f>
        <v>0</v>
      </c>
      <c r="QN6" s="22">
        <f>IF($CU6="P",CK6,(CK6+BH6)/2)</f>
        <v>0</v>
      </c>
      <c r="QO6" s="22">
        <f>IF($CU6="P",CL6,(CL6+BI6)/2)</f>
        <v>0</v>
      </c>
      <c r="QP6" s="22">
        <f>IF($CU6="P",CM6,(CM6+BJ6)/2)</f>
        <v>17.100000000000001</v>
      </c>
      <c r="QQ6" s="22">
        <f>IF($CU6="P",CN6,(CN6+BK6)/2)</f>
        <v>4.8</v>
      </c>
      <c r="QR6" s="22">
        <f>IF($CU6="P",CO6,(CO6+BL6)/2)</f>
        <v>0</v>
      </c>
      <c r="QS6" s="22">
        <f>IF($CU6="P",CP6,(CP6+BM6)/2)</f>
        <v>0</v>
      </c>
      <c r="QT6" s="22">
        <f>IF($CU6="P",CQ6,(CQ6+BN6)/2)</f>
        <v>15.7</v>
      </c>
      <c r="QU6" s="22">
        <f>IF($CU6="P",CR6,(CR6+BO6)/2)</f>
        <v>4.3499999999999996</v>
      </c>
      <c r="QV6" s="22">
        <f>IF($CU6="P",CS6,(CS6+BP6)/2)</f>
        <v>1.5</v>
      </c>
      <c r="QW6" s="22">
        <f>IF($CU6="P",CT6,(CT6+BQ6)/2)</f>
        <v>0</v>
      </c>
      <c r="QX6" s="27" t="s">
        <v>46</v>
      </c>
      <c r="QY6" s="40">
        <f>IF(SUM(QE6,QI6)&gt;0,SUM(QE6,QI6),"")</f>
        <v>10.75</v>
      </c>
      <c r="QZ6" s="40">
        <f>IF(SUM(QD6:QE6,QG6:QI6,QK6)-QF6-QJ6&gt;0,SUM(QD6:QE6,QG6:QI6,QK6)-QF6-QJ6,"")</f>
        <v>39.149999999999991</v>
      </c>
      <c r="RA6" s="40" t="str">
        <f>IF(SUM(QL6:QM6,QO6)-QN6&gt;0,SUM(QL6:QM6,QO6)-QN6,"")</f>
        <v/>
      </c>
      <c r="RB6" s="40">
        <f>IF(SUM(QE6,QI6,QM6)&gt;0,SUM(QE6,QI6,QM6),"")</f>
        <v>10.75</v>
      </c>
      <c r="RC6" s="40">
        <f>IF(SUM(QZ6,RA6)&gt;0,SUM(QZ6,RA6),"")</f>
        <v>39.149999999999991</v>
      </c>
      <c r="RD6" s="40">
        <f>IF(SUM(QQ6,QU6)&gt;0,SUM(QQ6,QU6),"")</f>
        <v>9.1499999999999986</v>
      </c>
      <c r="RE6" s="40">
        <f>IF(SUM(QP6:QQ6,QS6:QU6,QW6)-SUM(QR6,QV6)&gt;0,SUM(QP6:QQ6,QS6:QU6,QW6)-SUM(QR6,QV6),"")</f>
        <v>40.450000000000003</v>
      </c>
      <c r="RF6" s="40">
        <f>IF(SUM(QZ6,RA6,RE6)&gt;0,SUM(QZ6,RA6,RE6),"")</f>
        <v>79.599999999999994</v>
      </c>
    </row>
    <row r="7" spans="1:474" x14ac:dyDescent="0.2">
      <c r="A7" s="4" cm="1">
        <f t="array" ref="A7">IF(AND(J7&lt;&gt;"",J7&lt;&gt;"No DD"),SUMPRODUCT((J$4:J$21&lt;&gt;"")*(J$4:J$21&lt;&gt;"No DD")*(F$4:F$21&gt;F7))+1,IF(J7="No DD",SUMPRODUCT((J$4:J$21="No DD")*(F$4:F$21&gt;F7))+1+SUMPRODUCT((J$4:J$21&lt;&gt;"")*(J$4:J$21&lt;&gt;"No DD")),""))</f>
        <v>4</v>
      </c>
      <c r="B7" s="4" t="str" cm="1">
        <f t="array" ref="B7">IF(AND(J7&lt;&gt;"",J7&lt;&gt;"No DD",G7=""),SUMPRODUCT((J$4:J$21&lt;&gt;"")*(J$4:J$21&lt;&gt;"No DD")*(G$4:G$21="")*(F$4:F$21&gt;F7))+1,IF(J7="No DD",SUMPRODUCT((J$4:J$21="No DD")*(F$4:F$21&gt;F7)*(G$4:G$21=""))+1+SUMPRODUCT((J$4:J$21&lt;&gt;"")*(G$4:G$21="")*(J$4:J$21&lt;&gt;"No DD")),""))</f>
        <v/>
      </c>
      <c r="C7" s="5" t="s">
        <v>105</v>
      </c>
      <c r="D7" s="4" t="s">
        <v>6</v>
      </c>
      <c r="E7" s="4">
        <v>2006</v>
      </c>
      <c r="F7" s="9">
        <f>SUM(L7:R7)+SUM(L7:O7)*0.0000001+SUM(L7)*0.0000000000001</f>
        <v>137.40000904000465</v>
      </c>
      <c r="G7" s="64" t="s">
        <v>46</v>
      </c>
      <c r="H7" s="3" t="str">
        <f>IF(OR(AND(AP7&gt;=AW$23,AQ7&gt;=AW$27,AP7&lt;&gt;"",AO7=""),AND(AU7&gt;=AW$23,AV7&gt;=AW$27,AU7&lt;&gt;"",AO7=""),AND(BS7&gt;=BZ$23,BT7&gt;=BZ$27,BS7&lt;&gt;"",BR7=""),AND(BX7&gt;=BZ$23,BY7&gt;=BZ$27,BX7&lt;&gt;"",BR7=""),AND(CV7&gt;=DC$23,CW7&gt;=DC$27,CV7&lt;&gt;"",CU7=""),AND(DA7&gt;=DC$23,DB7&gt;=DC$27,DA7&lt;&gt;""),AND(DZ7&gt;=EG$23,EA7&gt;=EG$27,DZ7&lt;&gt;""),AND(EE7&gt;=EG$23,EF7&gt;=EG$27,EE7&lt;&gt;""),AND(FB7&gt;=FI$23,FC7&gt;=FI$27,FB7&lt;&gt;""),AND(FG7&gt;=FI$23,FH7&gt;=FI$27,FG7&lt;&gt;""),AND(GD7&gt;=GK$23,GE7&gt;=GK$27,GD7&lt;&gt;""),AND(GI7&gt;=GK$23,GJ7&gt;=GK$27,GI7&lt;&gt;""),AND(HF7&gt;=HM$23,HG7&gt;=HM$27,HF7&lt;&gt;""),AND(HK7&gt;=HM$23,HL7&gt;=HM$27,HK7&lt;&gt;""),AND(IH7&gt;=IO$23,II7&gt;=IO$27,IH7&lt;&gt;""),AND(IM7&gt;=IO$23,IN7&gt;=IO$27,IM7&lt;&gt;""),AND(JJ7&gt;=JQ$23,JK7&gt;=JQ$27,JJ7&lt;&gt;""),AND(JO7&gt;=JQ$23,JP7&gt;=JQ$27,JO7&lt;&gt;""),AND(KL7&gt;=KS$23,KM7&gt;=KS$27,KL7&lt;&gt;""),AND(KQ7&gt;=KS$23,KR7&gt;=KS$27,KQ7&lt;&gt;""),AND(LN7&gt;=LU$23,LO7&gt;=LU$27,LN7&lt;&gt;""),AND(LS7&gt;=LU$23,LT7&gt;=LU$27,LS7&lt;&gt;""),AND(MP7&gt;=MW$23,MQ7&gt;=MW$27,MP7&lt;&gt;""),AND(MU7&gt;=MW$23,MV7&gt;=MW$27,MU7&lt;&gt;""),AND(NR7&gt;=NY$23,NS7&gt;=NY$27,NR7&lt;&gt;""),AND(NW7&gt;=NY$23,NX7&gt;=NY$27,NW7&lt;&gt;""),AND(OT7&gt;=PA$23,OU7&gt;=PA$27,OT7&lt;&gt;""),AND(OY7&gt;=PA$23,OZ7&gt;=PA$27,OY7&lt;&gt;""),AND(PV7&gt;=QC$23,PW7&gt;=QC$27,PV7&lt;&gt;""),AND(QA7&gt;=QC$23,QB7&gt;=QC$27,QA7&lt;&gt;"")),"P","")</f>
        <v>P</v>
      </c>
      <c r="I7" s="3" t="str">
        <f>IF(OR(AND(AQ7&gt;=AW$27,AQ7&lt;&gt;"",AO7=""),AND(AV7&gt;=AW$27,AV7&lt;&gt;"",AO7=""),AND(BT7&gt;=BZ$27,BT7&lt;&gt;"",BR7=""),AND(BY7&gt;=BZ$27,BY7&lt;&gt;"",BR7=""),AND(CW7&gt;=DC$27,CW7&lt;&gt;"",CU7=""),AND(DB7&gt;=DC$27,DB7&lt;&gt;"",CU7=""),AND(EA7&gt;=EG$27,EA7&lt;&gt;""),AND(EF7&gt;=EG$27,EF7&lt;&gt;""),AND(FC7&gt;=FI$27,FC7&lt;&gt;""),AND(FH7&gt;=FI$27,FH7&lt;&gt;""),AND(GE7&gt;=GK$27,GE7&lt;&gt;""),AND(GJ7&gt;=GK$27,GJ7&lt;&gt;""),AND(HG7&gt;=HM$27,HG7&lt;&gt;""),AND(HL7&gt;=HM$27,HL7&lt;&gt;""),AND(II7&gt;=IO$27,II7&lt;&gt;""),AND(IN7&gt;=IO$27,IN7&lt;&gt;""),AND(JK7&gt;=JQ$27,JK7&lt;&gt;""),AND(JP7&gt;=JQ$27,JP7&lt;&gt;""),AND(KM7&gt;=KS$27,KM7&lt;&gt;""),AND(KR7&gt;=KS$27,KR7&lt;&gt;""),AND(LO7&gt;=LU$27,LO7&lt;&gt;""),AND(LT7&gt;=LU$27,LT7&lt;&gt;""),AND(MQ7&gt;=MW$27,MQ7&lt;&gt;""),AND(MV7&gt;=MW$27,MV7&lt;&gt;""),AND(NS7&gt;=NY$27,NS7&lt;&gt;""),AND(NX7&gt;=NY$27,NX7&lt;&gt;""),AND(OU7&gt;=PA$27,OU7&lt;&gt;""),AND(OZ7&gt;=PA$27,OZ7&lt;&gt;""),AND(PW7&gt;=QC$27,PW7&lt;&gt;""),AND(QB7&gt;=QC$27,QB7&lt;&gt;"")),"P","")</f>
        <v>P</v>
      </c>
      <c r="J7" s="36" t="str">
        <f>IF(AND(I7="P",H7=""),"No DD",IF(OR(AND(AS7&gt;=AW$26,AT7&gt;=AW$30,AS7&lt;&gt;"",AO7=""),AND(BV7&gt;=BZ$26,BW7&gt;=BZ$30,BV7&lt;&gt;"",BR7=""),AND(CY7&gt;=DC$26,CZ7&gt;=DC$30,CY7&lt;&gt;"",CU7=""),AND(EC7&gt;=EG$26,ED7&gt;=EG$30,EC7&lt;&gt;""),AND(FE7&gt;=FI$26,FF7&gt;=FI$30,FE7&lt;&gt;""),AND(GG7&gt;=GK$26,GH7&gt;=GK$30,GG7&lt;&gt;""),AND(HI7&gt;=HM$26,HJ7&gt;=HM$30,HI7&lt;&gt;""),AND(IK7&gt;=IO$26,IL7&gt;=IO$30,IK7&lt;&gt;""),AND(JM7&gt;=JQ$26,JN7&gt;=JQ$30,JM7&lt;&gt;""),AND(KO7&gt;=KS$26,KP7&gt;=KS$30,KO7&lt;&gt;""),AND(LQ7&gt;=LU$26,LR7&gt;=LU$30,LQ7&lt;&gt;""),AND(MS7&gt;=MW$26,MT7&gt;=MW$30,MS7&lt;&gt;""),AND(NU7&gt;=NY$26,NV7&gt;=NY$30,NU7&lt;&gt;""),AND(OW7&gt;=PA$26,OX7&gt;=PA$30,OW7&lt;&gt;""),AND(PY7&gt;=QC$26,PZ7&gt;=QC$30,PY7&lt;&gt;"")),"Merit",IF(OR(AND(AS7&gt;=AW$25,AT7&gt;=AW$29,AS7&lt;&gt;"",AO7=""),AND(BV7&gt;=BZ$25,BW7&gt;=BZ$29,BV7&lt;&gt;"",BR7=""),AND(CY7&gt;=DC$25,CZ7&gt;=DC$29,CY7&lt;&gt;"",CU7=""),AND(EC7&gt;=EG$25,ED7&gt;=EG$29,EC7&lt;&gt;""),AND(FE7&gt;=FI$25,FF7&gt;=FI$29,FE7&lt;&gt;""),AND(GG7&gt;=GK$25,GH7&gt;=GK$29,GG7&lt;&gt;""),AND(HI7&gt;=HM$25,HJ7&gt;=HM$29,HI7&lt;&gt;""),AND(IK7&gt;=IO$25,IL7&gt;=IO$29,IK7&lt;&gt;""),AND(JM7&gt;=JQ$25,JN7&gt;=JQ$29,JM7&lt;&gt;""),AND(KO7&gt;=KS$25,KP7&gt;=KS$29,KO7&lt;&gt;""),AND(LQ7&gt;=LU$25,LR7&gt;=LU$29,LQ7&lt;&gt;""),AND(MS7&gt;=MW$25,MT7&gt;=MW$29,MS7&lt;&gt;""),AND(NU7&gt;=NY$25,NV7&gt;=NY$29,NU7&lt;&gt;""),AND(OW7&gt;=PA$25,OX7&gt;=PA$29,OW7&lt;&gt;""),AND(PY7&gt;=QC$25,PZ7&gt;=QC$29,PY7&lt;&gt;"")),"Excellence",IF(K7="P","Worlds Team",IF(H7="P","National Team","")))))</f>
        <v>National Team</v>
      </c>
      <c r="K7" s="3" t="str">
        <f>IF(OR(AND(AS7&gt;=AW$24,AT7&gt;=AW$28,AS7&lt;&gt;"",AO7=""),AND(BV7&gt;=BZ$24,BW7&gt;=BZ$28,BV7&lt;&gt;"",BR7=""),AND(CY7&gt;=DC$24,CZ7&gt;=DC$28,CY7&lt;&gt;"",CU7=""),AND(EC7&gt;=EG$24,ED7&gt;=EG$28,EC7&lt;&gt;""),AND(FE7&gt;=FI$24,FF7&gt;=FI$28,FE7&lt;&gt;""),AND(GG7&gt;=GK$24,GH7&gt;=GK$28,GG7&lt;&gt;""),AND(HI7&gt;=HM$24,HJ7&gt;=HM$28,HI7&lt;&gt;""),AND(IK7&gt;=IO$24,IL7&gt;=IO$28,IK7&lt;&gt;""),AND(JM7&gt;=JQ$24,JN7&gt;=JQ$28,JM7&lt;&gt;""),AND(KO7&gt;=KS$24,KP7&gt;=KS$28,KO7&lt;&gt;""),AND(LQ7&gt;=LU$24,LR7&gt;=LU$28,LQ7&lt;&gt;""),AND(MS7&gt;=MW$24,MT7&gt;=MW$28,MS7&lt;&gt;""),AND(NU7&gt;=NY$24,NV7&gt;=NY$28,NU7&lt;&gt;""),AND(OW7&gt;=PA$24,OX7&gt;=PA$28,OW7&lt;&gt;""),AND(PY7&gt;=QC$24,PZ7&gt;=QC$28,PY7&lt;&gt;"")),"P","")</f>
        <v/>
      </c>
      <c r="L7" s="8">
        <f>IF(COUNT(AQ7,BT7,CW7)&gt;0,LARGE((AQ7,BT7,CW7),1),0)</f>
        <v>46.4</v>
      </c>
      <c r="M7" s="8" t="str">
        <f>IF(L7=0,"",IF(L7=CW7,$CA$1,IF(L7=BT7,$AX$1,IF(L7=AQ7,$U$1,""))))</f>
        <v>2025 Elite Canada</v>
      </c>
      <c r="N7" s="8">
        <f>IF(COUNT(AQ7,BT7,CW7)&gt;1,LARGE((AQ7,BT7,CW7),2),0)</f>
        <v>44</v>
      </c>
      <c r="O7" s="8" t="str">
        <f>IF(N7=0,"",IF(AND(N7=L7,N7=AQ7,N7=BT7),$U$1,IF(AND(N7=L7,N7=AQ7,N7=CW7),$U$1,IF(AND(N7=L7,N7=BT7,N7=CW7),$AX$1,IF(N7=CW7,$CA$1,IF(N7=BT7,$AX$1,IF(N7=AQ7,$U$1,"")))))))</f>
        <v>2025 3rd Domestic Trial</v>
      </c>
      <c r="P7" s="8">
        <f>IF(MAX(AV7,BY7,DB7)&gt;0,MAX(AV7,BY7,DB7),0)</f>
        <v>47</v>
      </c>
      <c r="Q7" s="8" t="str">
        <f>IF(P7=0,"",IF(P7=DB7,$CA$1,IF(P7=BY7,$AX$1,IF(P7=AV7,$U$1,""))))</f>
        <v>2025 Elite Canada</v>
      </c>
      <c r="R7" s="8" t="str">
        <f>IF(MAX(DD7:DE7)&gt;0,MAX(DD7:DE7),"")</f>
        <v/>
      </c>
      <c r="S7" s="11" t="str">
        <f>IF(R7="","",IF(R7=DD7,"("&amp;DD$2&amp;")",IF(R7=DE7,"("&amp;DE$2&amp;")")))</f>
        <v/>
      </c>
      <c r="T7" s="8" t="str">
        <f>IF(R7="","",IF(R7=DD7,IF(R7+IF(N7="",0,N7)=PW7,$PB$1,IF(R7+IF(N7="",0,N7)=OU7,$NZ$1,IF(R7+IF(N7="",0,N7)=NS7,$MX$1,IF(R7+IF(N7="",0,N7)=MQ7,$LV$1,IF(R7+IF(N7="",0,N7)=LO7,$KT$1,IF(R7+IF(N7="",0,N7)=KM7,$JR$1,IF(R7+IF(N7="",0,N7)=JK7,$IP$1,IF(R7+IF(N7="",0,N7)=II7,$HN$1,IF(R7+IF(N7="",0,N7)=HG7,$GL$1,IF(R7+IF(N7="",0,N7)=GE7,$FJ$1,IF(R7+IF(N7="",0,N7)=FC7,$EH$1,IF(R7+IF(N7="",0,N7)=EA7,$DF$1)))))))))))),IF(R7=DE7,IF(R7+IF(P7="",0,P7)=QB7,$PB$1,IF(R7+IF(P7="",0,P7)=OZ7,$NZ$1,IF(R7+IF(P7="",0,P7)=NX7,$MX$1,IF(R7+IF(P7="",0,P7)=MV7,$LV$1,IF(R7+IF(P7="",0,P7)=LT7,$KT$1,IF(R7+IF(P7="",0,P7)=KR7,$JR$1,IF(R7+IF(P7="",0,P7)=JP7,$IP$1,IF(R7+IF(P7="",0,P7)=IN7,$HN$1,IF(R7+IF(P7="",0,P7)=HL7,$GL$1,IF(R7+IF(P7="",0,P7)=GJ7,$FJ$1,IF(R7+IF(P7="",0,P7)=FH7,$EH$1,IF(R7+IF(P7="",0,P7)=EF7,$DF$1)))))))))))))))</f>
        <v/>
      </c>
      <c r="U7" s="19">
        <v>17.600000000000001</v>
      </c>
      <c r="V7" s="19">
        <v>5.8</v>
      </c>
      <c r="W7" s="19">
        <v>0</v>
      </c>
      <c r="X7" s="19">
        <v>0</v>
      </c>
      <c r="Y7" s="19">
        <v>17.100000000000001</v>
      </c>
      <c r="Z7" s="19">
        <v>5.9</v>
      </c>
      <c r="AA7" s="19">
        <v>0</v>
      </c>
      <c r="AB7" s="19">
        <v>0</v>
      </c>
      <c r="AC7" s="19"/>
      <c r="AD7" s="19"/>
      <c r="AE7" s="19"/>
      <c r="AF7" s="19"/>
      <c r="AG7" s="19">
        <v>18.2</v>
      </c>
      <c r="AH7" s="19">
        <v>5.8</v>
      </c>
      <c r="AI7" s="19">
        <v>0</v>
      </c>
      <c r="AJ7" s="19">
        <v>0</v>
      </c>
      <c r="AK7" s="19">
        <v>17.3</v>
      </c>
      <c r="AL7" s="19">
        <v>5.7</v>
      </c>
      <c r="AM7" s="19">
        <v>0</v>
      </c>
      <c r="AN7" s="19">
        <v>0</v>
      </c>
      <c r="AO7" s="27"/>
      <c r="AP7" s="40">
        <f>IF(SUM(V7,Z7)&gt;0,SUM(V7,Z7),"")</f>
        <v>11.7</v>
      </c>
      <c r="AQ7" s="40">
        <f>IF(SUM(U7:V7,X7:Z7,AB7)-W7-AA7&gt;0,SUM(U7:V7,X7:Z7,AB7)-W7-AA7,"")</f>
        <v>46.4</v>
      </c>
      <c r="AR7" s="40" t="str">
        <f>IF(SUM(AC7:AD7,AF7)-AE7&gt;0,SUM(AC7:AD7,AF7)-AE7,"")</f>
        <v/>
      </c>
      <c r="AS7" s="40">
        <f>IF(SUM(V7,Z7,AD7)&gt;0,SUM(V7,Z7,AD7),"")</f>
        <v>11.7</v>
      </c>
      <c r="AT7" s="40">
        <f>IF(SUM(AQ7,AR7)&gt;0,SUM(AQ7,AR7),"")</f>
        <v>46.4</v>
      </c>
      <c r="AU7" s="40">
        <f>IF(SUM(AH7,AL7)&gt;0,SUM(AH7,AL7),"")</f>
        <v>11.5</v>
      </c>
      <c r="AV7" s="40">
        <f>IF(SUM(AG7:AH7,AJ7:AL7,AN7)-SUM(AI7,AM7)&gt;0,SUM(AG7:AH7,AJ7:AL7,AN7)-SUM(AI7,AM7),"")</f>
        <v>47</v>
      </c>
      <c r="AW7" s="40">
        <f>IF(SUM(AQ7,AR7,AV7)&gt;0,SUM(AQ7,AR7,AV7),"")</f>
        <v>93.4</v>
      </c>
      <c r="AX7" s="18">
        <v>14.4</v>
      </c>
      <c r="AY7" s="18">
        <v>6.1</v>
      </c>
      <c r="AZ7" s="18">
        <v>0.2</v>
      </c>
      <c r="BA7" s="18">
        <v>0</v>
      </c>
      <c r="BB7" s="18">
        <v>17.2</v>
      </c>
      <c r="BC7" s="18">
        <v>5.2</v>
      </c>
      <c r="BD7" s="18">
        <v>0.1</v>
      </c>
      <c r="BE7" s="18">
        <v>0</v>
      </c>
      <c r="BF7" s="18"/>
      <c r="BG7" s="18"/>
      <c r="BH7" s="18"/>
      <c r="BI7" s="18"/>
      <c r="BJ7" s="18">
        <v>16.7</v>
      </c>
      <c r="BK7" s="18">
        <v>5.3</v>
      </c>
      <c r="BL7" s="18">
        <v>0.2</v>
      </c>
      <c r="BM7" s="18">
        <v>0</v>
      </c>
      <c r="BN7" s="18">
        <v>17.7</v>
      </c>
      <c r="BO7" s="18">
        <v>3.2</v>
      </c>
      <c r="BP7" s="18">
        <v>1</v>
      </c>
      <c r="BQ7" s="18">
        <v>0</v>
      </c>
      <c r="BR7" s="28"/>
      <c r="BS7" s="11">
        <f>IF(SUM(AY7,BC7)&gt;0,SUM(AY7,BC7),"")</f>
        <v>11.3</v>
      </c>
      <c r="BT7" s="11">
        <f>IF(SUM(AX7:AY7,BA7:BC7,BE7)-AZ7-BD7&gt;0,SUM(AX7:AY7,BA7:BC7,BE7)-AZ7-BD7,"")</f>
        <v>42.6</v>
      </c>
      <c r="BU7" s="11" t="str">
        <f>IF(SUM(BF7:BG7,BI7)-BH7&gt;0,SUM(BF7:BG7,BI7)-BH7,"")</f>
        <v/>
      </c>
      <c r="BV7" s="11">
        <f>IF(SUM(AY7,BC7,BG7)&gt;0,SUM(AY7,BC7,BG7),"")</f>
        <v>11.3</v>
      </c>
      <c r="BW7" s="11">
        <f>IF(SUM(BT7,BU7)&gt;0,SUM(BT7,BU7),"")</f>
        <v>42.6</v>
      </c>
      <c r="BX7" s="11">
        <f>IF(SUM(BK7,BO7)&gt;0,SUM(BK7,BO7),"")</f>
        <v>8.5</v>
      </c>
      <c r="BY7" s="11">
        <f>IF(SUM(BJ7:BK7,BM7:BO7,BQ7)-SUM(BL7,BP7)&gt;0,SUM(BJ7:BK7,BM7:BO7,BQ7)-SUM(BL7,BP7),"")</f>
        <v>41.7</v>
      </c>
      <c r="BZ7" s="11">
        <f>IF(SUM(BT7,BU7,BY7)&gt;0,SUM(BT7,BU7,BY7),"")</f>
        <v>84.300000000000011</v>
      </c>
      <c r="CA7" s="19">
        <v>16.7</v>
      </c>
      <c r="CB7" s="19">
        <v>5.8</v>
      </c>
      <c r="CC7" s="19">
        <v>0</v>
      </c>
      <c r="CD7" s="19">
        <v>0</v>
      </c>
      <c r="CE7" s="19">
        <v>15.8</v>
      </c>
      <c r="CF7" s="19">
        <v>5.7</v>
      </c>
      <c r="CG7" s="19">
        <v>0</v>
      </c>
      <c r="CH7" s="19">
        <v>0</v>
      </c>
      <c r="CI7" s="19"/>
      <c r="CJ7" s="19"/>
      <c r="CK7" s="19"/>
      <c r="CL7" s="19"/>
      <c r="CM7" s="19">
        <v>16.5</v>
      </c>
      <c r="CN7" s="19">
        <v>5.8</v>
      </c>
      <c r="CO7" s="19">
        <v>0</v>
      </c>
      <c r="CP7" s="19">
        <v>0</v>
      </c>
      <c r="CQ7" s="19">
        <v>15.6</v>
      </c>
      <c r="CR7" s="19">
        <v>5.7</v>
      </c>
      <c r="CS7" s="19">
        <v>0</v>
      </c>
      <c r="CT7" s="19">
        <v>0</v>
      </c>
      <c r="CU7" s="27"/>
      <c r="CV7" s="40">
        <f>IF(SUM(CB7,CF7)&gt;0,SUM(CB7,CF7),"")</f>
        <v>11.5</v>
      </c>
      <c r="CW7" s="40">
        <f>IF(SUM(CA7:CB7,CD7:CF7,CH7)-CC7-CG7&gt;0,SUM(CA7:CB7,CD7:CF7,CH7)-CC7-CG7,"")</f>
        <v>44</v>
      </c>
      <c r="CX7" s="40" t="str">
        <f>IF(SUM(CI7:CJ7,CL7)-CK7&gt;0,SUM(CI7:CJ7,CL7)-CK7,"")</f>
        <v/>
      </c>
      <c r="CY7" s="40">
        <f>IF(SUM(CB7,CF7,CJ7)&gt;0,SUM(CB7,CF7,CJ7),"")</f>
        <v>11.5</v>
      </c>
      <c r="CZ7" s="40">
        <f>IF(SUM(CW7,CX7)&gt;0,SUM(CW7,CX7),"")</f>
        <v>44</v>
      </c>
      <c r="DA7" s="40">
        <f>IF(SUM(CN7,CR7)&gt;0,SUM(CN7,CR7),"")</f>
        <v>11.5</v>
      </c>
      <c r="DB7" s="40">
        <f>IF(SUM(CM7:CN7,CP7:CR7,CT7)-SUM(CO7,CS7)&gt;0,SUM(CM7:CN7,CP7:CR7,CT7)-SUM(CO7,CS7),"")</f>
        <v>43.6</v>
      </c>
      <c r="DC7" s="40">
        <f>IF(SUM(CW7,CX7,DB7)&gt;0,SUM(CW7,CX7,DB7),"")</f>
        <v>87.6</v>
      </c>
      <c r="DD7" s="50" t="str">
        <f>IF(MAX(EA7,FC7,GE7,HG7,II7,JK7,KM7,LO7,MQ7,NS7,OU7,PW7)-IF(N7="",0,N7)&gt;0.001,MAX(EA7,FC7,GE7,HG7,II7,JK7,KM7,LO7,MQ7,NS7,OU7,PW7)-IF(N7="",0,N7),"")</f>
        <v/>
      </c>
      <c r="DE7" s="50" t="str">
        <f>IF(MAX(EF7,FH7,GJ7,HL7,IN7,JP7,KR7,LT7,MV7,NX7,OZ7,QB7)-IF(P7="",0,P7)&gt;0.001,MAX(EF7,FH7,GJ7,HL7,IN7,JP7,KR7,LT7,MV7,NX7,OZ7,QB7)-IF(P7="",0,P7),"")</f>
        <v/>
      </c>
      <c r="DF7" s="17">
        <v>16</v>
      </c>
      <c r="DG7" s="17">
        <v>2.9</v>
      </c>
      <c r="DH7" s="17">
        <v>0</v>
      </c>
      <c r="DI7" s="17">
        <v>0</v>
      </c>
      <c r="DJ7" s="17">
        <v>16.5</v>
      </c>
      <c r="DK7" s="17">
        <v>6.5</v>
      </c>
      <c r="DL7" s="17">
        <v>0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40">
        <f>IF(SUM(DG7,DK7)&gt;0,SUM(DG7,DK7),"")</f>
        <v>9.4</v>
      </c>
      <c r="EA7" s="40">
        <f>IF(SUM(DF7:DG7,DI7:DK7,DM7)-DH7-DL7&gt;0,SUM(DF7:DG7,DI7:DK7,DM7)-DH7-DL7,"")</f>
        <v>41.9</v>
      </c>
      <c r="EB7" s="40" t="str">
        <f>IF(SUM(DN7:DO7,DQ7)-DP7&gt;0,SUM(DN7:DO7,DQ7)-DP7,"")</f>
        <v/>
      </c>
      <c r="EC7" s="40">
        <f>IF(SUM(DG7,DK7,DO7)&gt;0,SUM(DG7,DK7,DO7),"")</f>
        <v>9.4</v>
      </c>
      <c r="ED7" s="40">
        <f>IF(SUM(EA7,EB7)&gt;0,SUM(EA7,EB7),"")</f>
        <v>41.9</v>
      </c>
      <c r="EE7" s="40" t="str">
        <f>IF(SUM(DS7,DW7)&gt;0,SUM(DS7,DW7),"")</f>
        <v/>
      </c>
      <c r="EF7" s="40" t="str">
        <f>IF(SUM(DR7:DS7,DU7:DW7,DY7)-SUM(DT7,DX7)&gt;0,SUM(DR7:DS7,DU7:DW7,DY7)-SUM(DT7,DX7),"")</f>
        <v/>
      </c>
      <c r="EG7" s="40">
        <f>IF(SUM(EA7,EB7,EF7)&gt;0,SUM(EA7,EB7,EF7),"")</f>
        <v>41.9</v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 t="str">
        <f>IF(SUM(EI7,EM7)&gt;0,SUM(EI7,EM7),"")</f>
        <v/>
      </c>
      <c r="FC7" s="11" t="str">
        <f>IF(SUM(EH7:EI7,EK7:EM7,EO7)-EJ7-EN7&gt;0,SUM(EH7:EI7,EK7:EM7,EO7)-EJ7-EN7,"")</f>
        <v/>
      </c>
      <c r="FD7" s="11" t="str">
        <f>IF(SUM(EP7:EQ7,ES7)-ER7&gt;0,SUM(EP7:EQ7,ES7)-ER7,"")</f>
        <v/>
      </c>
      <c r="FE7" s="11" t="str">
        <f>IF(SUM(EI7,EM7,EQ7)&gt;0,SUM(EI7,EM7,EQ7),"")</f>
        <v/>
      </c>
      <c r="FF7" s="11" t="str">
        <f>IF(SUM(FC7,FD7)&gt;0,SUM(FC7,FD7),"")</f>
        <v/>
      </c>
      <c r="FG7" s="11" t="str">
        <f>IF(SUM(EU7,EY7)&gt;0,SUM(EU7,EY7),"")</f>
        <v/>
      </c>
      <c r="FH7" s="11" t="str">
        <f>IF(SUM(ET7:EU7,EW7:EY7,FA7)-SUM(EV7,EZ7)&gt;0,SUM(ET7:EU7,EW7:EY7,FA7)-SUM(EV7,EZ7),"")</f>
        <v/>
      </c>
      <c r="FI7" s="11" t="str">
        <f>IF(SUM(FC7,FD7,FH7)&gt;0,SUM(FC7,FD7,FH7),"")</f>
        <v/>
      </c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 t="str">
        <f>IF(SUM(FK7,FO7)&gt;0,SUM(FK7,FO7),"")</f>
        <v/>
      </c>
      <c r="GE7" s="40" t="str">
        <f>IF(SUM(FJ7:FK7,FM7:FO7,FQ7)-FL7-FP7&gt;0,SUM(FJ7:FK7,FM7:FO7,FQ7)-FL7-FP7,"")</f>
        <v/>
      </c>
      <c r="GF7" s="40" t="str">
        <f>IF(SUM(FR7:FS7,FU7)-FT7&gt;0,SUM(FR7:FS7,FU7)-FT7,"")</f>
        <v/>
      </c>
      <c r="GG7" s="40" t="str">
        <f>IF(SUM(FK7,FO7,FS7)&gt;0,SUM(FK7,FO7,FS7),"")</f>
        <v/>
      </c>
      <c r="GH7" s="40" t="str">
        <f>IF(SUM(GE7,GF7)&gt;0,SUM(GE7,GF7),"")</f>
        <v/>
      </c>
      <c r="GI7" s="40" t="str">
        <f>IF(SUM(FW7,GA7)&gt;0,SUM(FW7,GA7),"")</f>
        <v/>
      </c>
      <c r="GJ7" s="40" t="str">
        <f>IF(SUM(FV7:FW7,FY7:GA7,GC7)-SUM(FX7,GB7)&gt;0,SUM(FV7:FW7,FY7:GA7,GC7)-SUM(FX7,GB7),"")</f>
        <v/>
      </c>
      <c r="GK7" s="40" t="str">
        <f>IF(SUM(GE7,GF7,GJ7)&gt;0,SUM(GE7,GF7,GJ7),"")</f>
        <v/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>IF(SUM(GM7,GQ7)&gt;0,SUM(GM7,GQ7),"")</f>
        <v/>
      </c>
      <c r="HG7" s="11" t="str">
        <f>IF(SUM(GL7:GM7,GO7:GQ7,GS7)-GN7-GR7&gt;0,SUM(GL7:GM7,GO7:GQ7,GS7)-GN7-GR7,"")</f>
        <v/>
      </c>
      <c r="HH7" s="11" t="str">
        <f>IF(SUM(GT7:GU7,GW7)-GV7&gt;0,SUM(GT7:GU7,GW7)-GV7,"")</f>
        <v/>
      </c>
      <c r="HI7" s="11" t="str">
        <f>IF(SUM(GM7,GQ7,GU7)&gt;0,SUM(GM7,GQ7,GU7),"")</f>
        <v/>
      </c>
      <c r="HJ7" s="11" t="str">
        <f>IF(SUM(HG7,HH7)&gt;0,SUM(HG7,HH7),"")</f>
        <v/>
      </c>
      <c r="HK7" s="11" t="str">
        <f>IF(SUM(GY7,HC7)&gt;0,SUM(GY7,HC7),"")</f>
        <v/>
      </c>
      <c r="HL7" s="11" t="str">
        <f>IF(SUM(GX7:GY7,HA7:HC7,HE7)-SUM(GZ7,HD7)&gt;0,SUM(GX7:GY7,HA7:HC7,HE7)-SUM(GZ7,HD7),"")</f>
        <v/>
      </c>
      <c r="HM7" s="11" t="str">
        <f>IF(SUM(HG7,HH7,HL7)&gt;0,SUM(HG7,HH7,HL7),"")</f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>IF(SUM(HO7,HS7)&gt;0,SUM(HO7,HS7),"")</f>
        <v/>
      </c>
      <c r="II7" s="40" t="str">
        <f>IF(SUM(HN7:HO7,HQ7:HS7,HU7)-HP7-HT7&gt;0,SUM(HN7:HO7,HQ7:HS7,HU7)-HP7-HT7,"")</f>
        <v/>
      </c>
      <c r="IJ7" s="40" t="str">
        <f>IF(SUM(HV7:HW7,HY7)-HX7&gt;0,SUM(HV7:HW7,HY7)-HX7,"")</f>
        <v/>
      </c>
      <c r="IK7" s="40" t="str">
        <f>IF(SUM(HO7,HS7,HW7)&gt;0,SUM(HO7,HS7,HW7),"")</f>
        <v/>
      </c>
      <c r="IL7" s="40" t="str">
        <f>IF(SUM(II7,IJ7)&gt;0,SUM(II7,IJ7),"")</f>
        <v/>
      </c>
      <c r="IM7" s="40" t="str">
        <f>IF(SUM(IA7,IE7)&gt;0,SUM(IA7,IE7),"")</f>
        <v/>
      </c>
      <c r="IN7" s="40" t="str">
        <f>IF(SUM(HZ7:IA7,IC7:IE7,IG7)-SUM(IB7,IF7)&gt;0,SUM(HZ7:IA7,IC7:IE7,IG7)-SUM(IB7,IF7),"")</f>
        <v/>
      </c>
      <c r="IO7" s="40" t="str">
        <f>IF(SUM(II7,IJ7,IN7)&gt;0,SUM(II7,IJ7,IN7),"")</f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>IF(SUM(IQ7,IU7)&gt;0,SUM(IQ7,IU7),"")</f>
        <v/>
      </c>
      <c r="JK7" s="11" t="str">
        <f>IF(SUM(IP7:IQ7,IS7:IU7,IW7)-IR7-IV7&gt;0,SUM(IP7:IQ7,IS7:IU7,IW7)-IR7-IV7,"")</f>
        <v/>
      </c>
      <c r="JL7" s="11" t="str">
        <f>IF(SUM(IX7:IY7,JA7)-IZ7&gt;0,SUM(IX7:IY7,JA7)-IZ7,"")</f>
        <v/>
      </c>
      <c r="JM7" s="11" t="str">
        <f>IF(SUM(IQ7,IU7,IY7)&gt;0,SUM(IQ7,IU7,IY7),"")</f>
        <v/>
      </c>
      <c r="JN7" s="11" t="str">
        <f>IF(SUM(JK7,JL7)&gt;0,SUM(JK7,JL7),"")</f>
        <v/>
      </c>
      <c r="JO7" s="11" t="str">
        <f>IF(SUM(JC7,JG7)&gt;0,SUM(JC7,JG7),"")</f>
        <v/>
      </c>
      <c r="JP7" s="11" t="str">
        <f>IF(SUM(JB7:JC7,JE7:JG7,JI7)-SUM(JD7,JH7)&gt;0,SUM(JB7:JC7,JE7:JG7,JI7)-SUM(JD7,JH7),"")</f>
        <v/>
      </c>
      <c r="JQ7" s="11" t="str">
        <f>IF(SUM(JK7,JL7,JP7)&gt;0,SUM(JK7,JL7,JP7),"")</f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>IF(SUM(JS7,JW7)&gt;0,SUM(JS7,JW7),"")</f>
        <v/>
      </c>
      <c r="KM7" s="40" t="str">
        <f>IF(SUM(JR7:JS7,JU7:JW7,JY7)-JT7-JX7&gt;0,SUM(JR7:JS7,JU7:JW7,JY7)-JT7-JX7,"")</f>
        <v/>
      </c>
      <c r="KN7" s="40" t="str">
        <f>IF(SUM(JZ7:KA7,KC7)-KB7&gt;0,SUM(JZ7:KA7,KC7)-KB7,"")</f>
        <v/>
      </c>
      <c r="KO7" s="40" t="str">
        <f>IF(SUM(JS7,JW7,KA7)&gt;0,SUM(JS7,JW7,KA7),"")</f>
        <v/>
      </c>
      <c r="KP7" s="40" t="str">
        <f>IF(SUM(KM7,KN7)&gt;0,SUM(KM7,KN7),"")</f>
        <v/>
      </c>
      <c r="KQ7" s="40" t="str">
        <f>IF(SUM(KE7,KI7)&gt;0,SUM(KE7,KI7),"")</f>
        <v/>
      </c>
      <c r="KR7" s="40" t="str">
        <f>IF(SUM(KD7:KE7,KG7:KI7,KK7)-SUM(KF7,KJ7)&gt;0,SUM(KD7:KE7,KG7:KI7,KK7)-SUM(KF7,KJ7),"")</f>
        <v/>
      </c>
      <c r="KS7" s="40" t="str">
        <f>IF(SUM(KM7,KN7,KR7)&gt;0,SUM(KM7,KN7,KR7),"")</f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>IF(SUM(KU7,KY7)&gt;0,SUM(KU7,KY7),"")</f>
        <v/>
      </c>
      <c r="LO7" s="11" t="str">
        <f>IF(SUM(KT7:KU7,KW7:KY7,LA7)-KV7-KZ7&gt;0,SUM(KT7:KU7,KW7:KY7,LA7)-KV7-KZ7,"")</f>
        <v/>
      </c>
      <c r="LP7" s="11" t="str">
        <f>IF(SUM(LB7:LC7,LE7)-LD7&gt;0,SUM(LB7:LC7,LE7)-LD7,"")</f>
        <v/>
      </c>
      <c r="LQ7" s="11" t="str">
        <f>IF(SUM(KU7,KY7,LC7)&gt;0,SUM(KU7,KY7,LC7),"")</f>
        <v/>
      </c>
      <c r="LR7" s="11" t="str">
        <f>IF(SUM(LO7,LP7)&gt;0,SUM(LO7,LP7),"")</f>
        <v/>
      </c>
      <c r="LS7" s="11" t="str">
        <f>IF(SUM(LG7,LK7)&gt;0,SUM(LG7,LK7),"")</f>
        <v/>
      </c>
      <c r="LT7" s="11" t="str">
        <f>IF(SUM(LF7:LG7,LI7:LK7,LM7)-SUM(LH7,LL7)&gt;0,SUM(LF7:LG7,LI7:LK7,LM7)-SUM(LH7,LL7),"")</f>
        <v/>
      </c>
      <c r="LU7" s="11" t="str">
        <f>IF(SUM(LO7,LP7,LT7)&gt;0,SUM(LO7,LP7,LT7),"")</f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>IF(SUM(LW7,MA7)&gt;0,SUM(LW7,MA7),"")</f>
        <v/>
      </c>
      <c r="MQ7" s="40" t="str">
        <f>IF(SUM(LV7:LW7,LY7:MA7,MC7)-LX7-MB7&gt;0,SUM(LV7:LW7,LY7:MA7,MC7)-LX7-MB7,"")</f>
        <v/>
      </c>
      <c r="MR7" s="40" t="str">
        <f>IF(SUM(MD7:ME7,MG7)-MF7&gt;0,SUM(MD7:ME7,MG7)-MF7,"")</f>
        <v/>
      </c>
      <c r="MS7" s="40" t="str">
        <f>IF(SUM(LW7,MA7,ME7)&gt;0,SUM(LW7,MA7,ME7),"")</f>
        <v/>
      </c>
      <c r="MT7" s="40" t="str">
        <f>IF(SUM(MQ7,MR7)&gt;0,SUM(MQ7,MR7),"")</f>
        <v/>
      </c>
      <c r="MU7" s="40" t="str">
        <f>IF(SUM(MI7,MM7)&gt;0,SUM(MI7,MM7),"")</f>
        <v/>
      </c>
      <c r="MV7" s="40" t="str">
        <f>IF(SUM(MH7:MI7,MK7:MM7,MO7)-SUM(MJ7,MN7)&gt;0,SUM(MH7:MI7,MK7:MM7,MO7)-SUM(MJ7,MN7),"")</f>
        <v/>
      </c>
      <c r="MW7" s="40" t="str">
        <f>IF(SUM(MQ7,MR7,MV7)&gt;0,SUM(MQ7,MR7,MV7),"")</f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>IF(SUM(MY7,NC7)&gt;0,SUM(MY7,NC7),"")</f>
        <v/>
      </c>
      <c r="NS7" s="11" t="str">
        <f>IF(SUM(MX7:MY7,NA7:NC7,NE7)-MZ7-ND7&gt;0,SUM(MX7:MY7,NA7:NC7,NE7)-MZ7-ND7,"")</f>
        <v/>
      </c>
      <c r="NT7" s="11" t="str">
        <f>IF(SUM(NF7:NG7,NI7)-NH7&gt;0,SUM(NF7:NG7,NI7)-NH7,"")</f>
        <v/>
      </c>
      <c r="NU7" s="11" t="str">
        <f>IF(SUM(MY7,NC7,NG7)&gt;0,SUM(MY7,NC7,NG7),"")</f>
        <v/>
      </c>
      <c r="NV7" s="11" t="str">
        <f>IF(SUM(NS7,NT7)&gt;0,SUM(NS7,NT7),"")</f>
        <v/>
      </c>
      <c r="NW7" s="11" t="str">
        <f>IF(SUM(NK7,NO7)&gt;0,SUM(NK7,NO7),"")</f>
        <v/>
      </c>
      <c r="NX7" s="11" t="str">
        <f>IF(SUM(NJ7:NK7,NM7:NO7,NQ7)-SUM(NL7,NP7)&gt;0,SUM(NJ7:NK7,NM7:NO7,NQ7)-SUM(NL7,NP7),"")</f>
        <v/>
      </c>
      <c r="NY7" s="11" t="str">
        <f>IF(SUM(NS7,NT7,NX7)&gt;0,SUM(NS7,NT7,NX7),"")</f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>IF(SUM(OA7,OE7)&gt;0,SUM(OA7,OE7),"")</f>
        <v/>
      </c>
      <c r="OU7" s="40" t="str">
        <f>IF(SUM(NZ7:OA7,OC7:OE7,OG7)-OB7-OF7&gt;0,SUM(NZ7:OA7,OC7:OE7,OG7)-OB7-OF7,"")</f>
        <v/>
      </c>
      <c r="OV7" s="40" t="str">
        <f>IF(SUM(OH7:OI7,OK7)-OJ7&gt;0,SUM(OH7:OI7,OK7)-OJ7,"")</f>
        <v/>
      </c>
      <c r="OW7" s="40" t="str">
        <f>IF(SUM(OA7,OE7,OI7)&gt;0,SUM(OA7,OE7,OI7),"")</f>
        <v/>
      </c>
      <c r="OX7" s="40" t="str">
        <f>IF(SUM(OU7,OV7)&gt;0,SUM(OU7,OV7),"")</f>
        <v/>
      </c>
      <c r="OY7" s="40" t="str">
        <f>IF(SUM(OM7,OQ7)&gt;0,SUM(OM7,OQ7),"")</f>
        <v/>
      </c>
      <c r="OZ7" s="40" t="str">
        <f>IF(SUM(OL7:OM7,OO7:OQ7,OS7)-SUM(ON7,OR7)&gt;0,SUM(OL7:OM7,OO7:OQ7,OS7)-SUM(ON7,OR7),"")</f>
        <v/>
      </c>
      <c r="PA7" s="40" t="str">
        <f>IF(SUM(OU7,OV7,OZ7)&gt;0,SUM(OU7,OV7,OZ7),"")</f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>IF(SUM(PC7,PG7)&gt;0,SUM(PC7,PG7),"")</f>
        <v/>
      </c>
      <c r="PW7" s="11" t="str">
        <f>IF(SUM(PB7:PC7,PE7:PG7,PI7)-PD7-PH7&gt;0,SUM(PB7:PC7,PE7:PG7,PI7)-PD7-PH7,"")</f>
        <v/>
      </c>
      <c r="PX7" s="11" t="str">
        <f>IF(SUM(PJ7:PK7,PM7)-PL7&gt;0,SUM(PJ7:PK7,PM7)-PL7,"")</f>
        <v/>
      </c>
      <c r="PY7" s="11" t="str">
        <f>IF(SUM(PC7,PG7,PK7)&gt;0,SUM(PC7,PG7,PK7),"")</f>
        <v/>
      </c>
      <c r="PZ7" s="11" t="str">
        <f>IF(SUM(PW7,PX7)&gt;0,SUM(PW7,PX7),"")</f>
        <v/>
      </c>
      <c r="QA7" s="11" t="str">
        <f>IF(SUM(PO7,PS7)&gt;0,SUM(PO7,PS7),"")</f>
        <v/>
      </c>
      <c r="QB7" s="11" t="str">
        <f>IF(SUM(PN7:PO7,PQ7:PS7,PU7)-SUM(PP7,PT7)&gt;0,SUM(PN7:PO7,PQ7:PS7,PU7)-SUM(PP7,PT7),"")</f>
        <v/>
      </c>
      <c r="QC7" s="11" t="str">
        <f>IF(SUM(PW7,PX7,QB7)&gt;0,SUM(PW7,PX7,QB7),"")</f>
        <v/>
      </c>
      <c r="QD7" s="22">
        <f>IF($CU7="P",CA7,(CA7+AX7)/2)</f>
        <v>15.55</v>
      </c>
      <c r="QE7" s="22">
        <f>IF($CU7="P",CB7,(CB7+AY7)/2)</f>
        <v>5.9499999999999993</v>
      </c>
      <c r="QF7" s="22">
        <f>IF($CU7="P",CC7,(CC7+AZ7)/2)</f>
        <v>0.1</v>
      </c>
      <c r="QG7" s="22">
        <f>IF($CU7="P",CD7,(CD7+BA7)/2)</f>
        <v>0</v>
      </c>
      <c r="QH7" s="22">
        <f>IF($CU7="P",CE7,(CE7+BB7)/2)</f>
        <v>16.5</v>
      </c>
      <c r="QI7" s="22">
        <f>IF($CU7="P",CF7,(CF7+BC7)/2)</f>
        <v>5.45</v>
      </c>
      <c r="QJ7" s="22">
        <f>IF($CU7="P",CG7,(CG7+BD7)/2)</f>
        <v>0.05</v>
      </c>
      <c r="QK7" s="22">
        <f>IF($CU7="P",CH7,(CH7+BE7)/2)</f>
        <v>0</v>
      </c>
      <c r="QL7" s="22">
        <f>IF($CU7="P",CI7,(CI7+BF7)/2)</f>
        <v>0</v>
      </c>
      <c r="QM7" s="22">
        <f>IF($CU7="P",CJ7,(CJ7+BG7)/2)</f>
        <v>0</v>
      </c>
      <c r="QN7" s="22">
        <f>IF($CU7="P",CK7,(CK7+BH7)/2)</f>
        <v>0</v>
      </c>
      <c r="QO7" s="22">
        <f>IF($CU7="P",CL7,(CL7+BI7)/2)</f>
        <v>0</v>
      </c>
      <c r="QP7" s="22">
        <f>IF($CU7="P",CM7,(CM7+BJ7)/2)</f>
        <v>16.600000000000001</v>
      </c>
      <c r="QQ7" s="22">
        <f>IF($CU7="P",CN7,(CN7+BK7)/2)</f>
        <v>5.55</v>
      </c>
      <c r="QR7" s="22">
        <f>IF($CU7="P",CO7,(CO7+BL7)/2)</f>
        <v>0.1</v>
      </c>
      <c r="QS7" s="22">
        <f>IF($CU7="P",CP7,(CP7+BM7)/2)</f>
        <v>0</v>
      </c>
      <c r="QT7" s="22">
        <f>IF($CU7="P",CQ7,(CQ7+BN7)/2)</f>
        <v>16.649999999999999</v>
      </c>
      <c r="QU7" s="22">
        <f>IF($CU7="P",CR7,(CR7+BO7)/2)</f>
        <v>4.45</v>
      </c>
      <c r="QV7" s="22">
        <f>IF($CU7="P",CS7,(CS7+BP7)/2)</f>
        <v>0.5</v>
      </c>
      <c r="QW7" s="22">
        <f>IF($CU7="P",CT7,(CT7+BQ7)/2)</f>
        <v>0</v>
      </c>
      <c r="QX7" s="27" t="s">
        <v>46</v>
      </c>
      <c r="QY7" s="40">
        <f>IF(SUM(QE7,QI7)&gt;0,SUM(QE7,QI7),"")</f>
        <v>11.399999999999999</v>
      </c>
      <c r="QZ7" s="40">
        <f>IF(SUM(QD7:QE7,QG7:QI7,QK7)-QF7-QJ7&gt;0,SUM(QD7:QE7,QG7:QI7,QK7)-QF7-QJ7,"")</f>
        <v>43.300000000000004</v>
      </c>
      <c r="RA7" s="40" t="str">
        <f>IF(SUM(QL7:QM7,QO7)-QN7&gt;0,SUM(QL7:QM7,QO7)-QN7,"")</f>
        <v/>
      </c>
      <c r="RB7" s="40">
        <f>IF(SUM(QE7,QI7,QM7)&gt;0,SUM(QE7,QI7,QM7),"")</f>
        <v>11.399999999999999</v>
      </c>
      <c r="RC7" s="40">
        <f>IF(SUM(QZ7,RA7)&gt;0,SUM(QZ7,RA7),"")</f>
        <v>43.300000000000004</v>
      </c>
      <c r="RD7" s="40">
        <f>IF(SUM(QQ7,QU7)&gt;0,SUM(QQ7,QU7),"")</f>
        <v>10</v>
      </c>
      <c r="RE7" s="40">
        <f>IF(SUM(QP7:QQ7,QS7:QU7,QW7)-SUM(QR7,QV7)&gt;0,SUM(QP7:QQ7,QS7:QU7,QW7)-SUM(QR7,QV7),"")</f>
        <v>42.65</v>
      </c>
      <c r="RF7" s="40">
        <f>IF(SUM(QZ7,RA7,RE7)&gt;0,SUM(QZ7,RA7,RE7),"")</f>
        <v>85.95</v>
      </c>
    </row>
    <row r="8" spans="1:474" x14ac:dyDescent="0.2">
      <c r="A8" s="4" cm="1">
        <f t="array" ref="A8">IF(AND(J8&lt;&gt;"",J8&lt;&gt;"No DD"),SUMPRODUCT((J$4:J$21&lt;&gt;"")*(J$4:J$21&lt;&gt;"No DD")*(F$4:F$21&gt;F8))+1,IF(J8="No DD",SUMPRODUCT((J$4:J$21="No DD")*(F$4:F$21&gt;F8))+1+SUMPRODUCT((J$4:J$21&lt;&gt;"")*(J$4:J$21&lt;&gt;"No DD")),""))</f>
        <v>5</v>
      </c>
      <c r="B8" s="4" cm="1">
        <f t="array" ref="B8">IF(AND(J8&lt;&gt;"",J8&lt;&gt;"No DD",G8=""),SUMPRODUCT((J$4:J$21&lt;&gt;"")*(J$4:J$21&lt;&gt;"No DD")*(G$4:G$21="")*(F$4:F$21&gt;F8))+1,IF(J8="No DD",SUMPRODUCT((J$4:J$21="No DD")*(F$4:F$21&gt;F8)*(G$4:G$21=""))+1+SUMPRODUCT((J$4:J$21&lt;&gt;"")*(G$4:G$21="")*(J$4:J$21&lt;&gt;"No DD")),""))</f>
        <v>1</v>
      </c>
      <c r="C8" s="5" t="s">
        <v>160</v>
      </c>
      <c r="D8" s="4" t="s">
        <v>4</v>
      </c>
      <c r="E8" s="4">
        <v>2008</v>
      </c>
      <c r="F8" s="9">
        <f>SUM(L8:R8)+SUM(L8:O8)*0.0000001+SUM(L8)*0.0000000000001</f>
        <v>131.50000865000445</v>
      </c>
      <c r="G8" s="64"/>
      <c r="H8" s="3" t="str">
        <f>IF(OR(AND(AP8&gt;=AW$23,AQ8&gt;=AW$27,AP8&lt;&gt;"",AO8=""),AND(AU8&gt;=AW$23,AV8&gt;=AW$27,AU8&lt;&gt;"",AO8=""),AND(BS8&gt;=BZ$23,BT8&gt;=BZ$27,BS8&lt;&gt;"",BR8=""),AND(BX8&gt;=BZ$23,BY8&gt;=BZ$27,BX8&lt;&gt;"",BR8=""),AND(CV8&gt;=DC$23,CW8&gt;=DC$27,CV8&lt;&gt;"",CU8=""),AND(DA8&gt;=DC$23,DB8&gt;=DC$27,DA8&lt;&gt;""),AND(DZ8&gt;=EG$23,EA8&gt;=EG$27,DZ8&lt;&gt;""),AND(EE8&gt;=EG$23,EF8&gt;=EG$27,EE8&lt;&gt;""),AND(FB8&gt;=FI$23,FC8&gt;=FI$27,FB8&lt;&gt;""),AND(FG8&gt;=FI$23,FH8&gt;=FI$27,FG8&lt;&gt;""),AND(GD8&gt;=GK$23,GE8&gt;=GK$27,GD8&lt;&gt;""),AND(GI8&gt;=GK$23,GJ8&gt;=GK$27,GI8&lt;&gt;""),AND(HF8&gt;=HM$23,HG8&gt;=HM$27,HF8&lt;&gt;""),AND(HK8&gt;=HM$23,HL8&gt;=HM$27,HK8&lt;&gt;""),AND(IH8&gt;=IO$23,II8&gt;=IO$27,IH8&lt;&gt;""),AND(IM8&gt;=IO$23,IN8&gt;=IO$27,IM8&lt;&gt;""),AND(JJ8&gt;=JQ$23,JK8&gt;=JQ$27,JJ8&lt;&gt;""),AND(JO8&gt;=JQ$23,JP8&gt;=JQ$27,JO8&lt;&gt;""),AND(KL8&gt;=KS$23,KM8&gt;=KS$27,KL8&lt;&gt;""),AND(KQ8&gt;=KS$23,KR8&gt;=KS$27,KQ8&lt;&gt;""),AND(LN8&gt;=LU$23,LO8&gt;=LU$27,LN8&lt;&gt;""),AND(LS8&gt;=LU$23,LT8&gt;=LU$27,LS8&lt;&gt;""),AND(MP8&gt;=MW$23,MQ8&gt;=MW$27,MP8&lt;&gt;""),AND(MU8&gt;=MW$23,MV8&gt;=MW$27,MU8&lt;&gt;""),AND(NR8&gt;=NY$23,NS8&gt;=NY$27,NR8&lt;&gt;""),AND(NW8&gt;=NY$23,NX8&gt;=NY$27,NW8&lt;&gt;""),AND(OT8&gt;=PA$23,OU8&gt;=PA$27,OT8&lt;&gt;""),AND(OY8&gt;=PA$23,OZ8&gt;=PA$27,OY8&lt;&gt;""),AND(PV8&gt;=QC$23,PW8&gt;=QC$27,PV8&lt;&gt;""),AND(QA8&gt;=QC$23,QB8&gt;=QC$27,QA8&lt;&gt;"")),"P","")</f>
        <v>P</v>
      </c>
      <c r="I8" s="3" t="str">
        <f>IF(OR(AND(AQ8&gt;=AW$27,AQ8&lt;&gt;"",AO8=""),AND(AV8&gt;=AW$27,AV8&lt;&gt;"",AO8=""),AND(BT8&gt;=BZ$27,BT8&lt;&gt;"",BR8=""),AND(BY8&gt;=BZ$27,BY8&lt;&gt;"",BR8=""),AND(CW8&gt;=DC$27,CW8&lt;&gt;"",CU8=""),AND(DB8&gt;=DC$27,DB8&lt;&gt;"",CU8=""),AND(EA8&gt;=EG$27,EA8&lt;&gt;""),AND(EF8&gt;=EG$27,EF8&lt;&gt;""),AND(FC8&gt;=FI$27,FC8&lt;&gt;""),AND(FH8&gt;=FI$27,FH8&lt;&gt;""),AND(GE8&gt;=GK$27,GE8&lt;&gt;""),AND(GJ8&gt;=GK$27,GJ8&lt;&gt;""),AND(HG8&gt;=HM$27,HG8&lt;&gt;""),AND(HL8&gt;=HM$27,HL8&lt;&gt;""),AND(II8&gt;=IO$27,II8&lt;&gt;""),AND(IN8&gt;=IO$27,IN8&lt;&gt;""),AND(JK8&gt;=JQ$27,JK8&lt;&gt;""),AND(JP8&gt;=JQ$27,JP8&lt;&gt;""),AND(KM8&gt;=KS$27,KM8&lt;&gt;""),AND(KR8&gt;=KS$27,KR8&lt;&gt;""),AND(LO8&gt;=LU$27,LO8&lt;&gt;""),AND(LT8&gt;=LU$27,LT8&lt;&gt;""),AND(MQ8&gt;=MW$27,MQ8&lt;&gt;""),AND(MV8&gt;=MW$27,MV8&lt;&gt;""),AND(NS8&gt;=NY$27,NS8&lt;&gt;""),AND(NX8&gt;=NY$27,NX8&lt;&gt;""),AND(OU8&gt;=PA$27,OU8&lt;&gt;""),AND(OZ8&gt;=PA$27,OZ8&lt;&gt;""),AND(PW8&gt;=QC$27,PW8&lt;&gt;""),AND(QB8&gt;=QC$27,QB8&lt;&gt;"")),"P","")</f>
        <v>P</v>
      </c>
      <c r="J8" s="36" t="str">
        <f>IF(AND(I8="P",H8=""),"No DD",IF(OR(AND(AS8&gt;=AW$26,AT8&gt;=AW$30,AS8&lt;&gt;"",AO8=""),AND(BV8&gt;=BZ$26,BW8&gt;=BZ$30,BV8&lt;&gt;"",BR8=""),AND(CY8&gt;=DC$26,CZ8&gt;=DC$30,CY8&lt;&gt;"",CU8=""),AND(EC8&gt;=EG$26,ED8&gt;=EG$30,EC8&lt;&gt;""),AND(FE8&gt;=FI$26,FF8&gt;=FI$30,FE8&lt;&gt;""),AND(GG8&gt;=GK$26,GH8&gt;=GK$30,GG8&lt;&gt;""),AND(HI8&gt;=HM$26,HJ8&gt;=HM$30,HI8&lt;&gt;""),AND(IK8&gt;=IO$26,IL8&gt;=IO$30,IK8&lt;&gt;""),AND(JM8&gt;=JQ$26,JN8&gt;=JQ$30,JM8&lt;&gt;""),AND(KO8&gt;=KS$26,KP8&gt;=KS$30,KO8&lt;&gt;""),AND(LQ8&gt;=LU$26,LR8&gt;=LU$30,LQ8&lt;&gt;""),AND(MS8&gt;=MW$26,MT8&gt;=MW$30,MS8&lt;&gt;""),AND(NU8&gt;=NY$26,NV8&gt;=NY$30,NU8&lt;&gt;""),AND(OW8&gt;=PA$26,OX8&gt;=PA$30,OW8&lt;&gt;""),AND(PY8&gt;=QC$26,PZ8&gt;=QC$30,PY8&lt;&gt;"")),"Merit",IF(OR(AND(AS8&gt;=AW$25,AT8&gt;=AW$29,AS8&lt;&gt;"",AO8=""),AND(BV8&gt;=BZ$25,BW8&gt;=BZ$29,BV8&lt;&gt;"",BR8=""),AND(CY8&gt;=DC$25,CZ8&gt;=DC$29,CY8&lt;&gt;"",CU8=""),AND(EC8&gt;=EG$25,ED8&gt;=EG$29,EC8&lt;&gt;""),AND(FE8&gt;=FI$25,FF8&gt;=FI$29,FE8&lt;&gt;""),AND(GG8&gt;=GK$25,GH8&gt;=GK$29,GG8&lt;&gt;""),AND(HI8&gt;=HM$25,HJ8&gt;=HM$29,HI8&lt;&gt;""),AND(IK8&gt;=IO$25,IL8&gt;=IO$29,IK8&lt;&gt;""),AND(JM8&gt;=JQ$25,JN8&gt;=JQ$29,JM8&lt;&gt;""),AND(KO8&gt;=KS$25,KP8&gt;=KS$29,KO8&lt;&gt;""),AND(LQ8&gt;=LU$25,LR8&gt;=LU$29,LQ8&lt;&gt;""),AND(MS8&gt;=MW$25,MT8&gt;=MW$29,MS8&lt;&gt;""),AND(NU8&gt;=NY$25,NV8&gt;=NY$29,NU8&lt;&gt;""),AND(OW8&gt;=PA$25,OX8&gt;=PA$29,OW8&lt;&gt;""),AND(PY8&gt;=QC$25,PZ8&gt;=QC$29,PY8&lt;&gt;"")),"Excellence",IF(K8="P","Worlds Team",IF(H8="P","National Team","")))))</f>
        <v>National Team</v>
      </c>
      <c r="K8" s="3" t="str">
        <f>IF(OR(AND(AS8&gt;=AW$24,AT8&gt;=AW$28,AS8&lt;&gt;"",AO8=""),AND(BV8&gt;=BZ$24,BW8&gt;=BZ$28,BV8&lt;&gt;"",BR8=""),AND(CY8&gt;=DC$24,CZ8&gt;=DC$28,CY8&lt;&gt;"",CU8=""),AND(EC8&gt;=EG$24,ED8&gt;=EG$28,EC8&lt;&gt;""),AND(FE8&gt;=FI$24,FF8&gt;=FI$28,FE8&lt;&gt;""),AND(GG8&gt;=GK$24,GH8&gt;=GK$28,GG8&lt;&gt;""),AND(HI8&gt;=HM$24,HJ8&gt;=HM$28,HI8&lt;&gt;""),AND(IK8&gt;=IO$24,IL8&gt;=IO$28,IK8&lt;&gt;""),AND(JM8&gt;=JQ$24,JN8&gt;=JQ$28,JM8&lt;&gt;""),AND(KO8&gt;=KS$24,KP8&gt;=KS$28,KO8&lt;&gt;""),AND(LQ8&gt;=LU$24,LR8&gt;=LU$28,LQ8&lt;&gt;""),AND(MS8&gt;=MW$24,MT8&gt;=MW$28,MS8&lt;&gt;""),AND(NU8&gt;=NY$24,NV8&gt;=NY$28,NU8&lt;&gt;""),AND(OW8&gt;=PA$24,OX8&gt;=PA$28,OW8&lt;&gt;""),AND(PY8&gt;=QC$24,PZ8&gt;=QC$28,PY8&lt;&gt;"")),"P","")</f>
        <v/>
      </c>
      <c r="L8" s="8">
        <f>IF(COUNT(AQ8,BT8,CW8)&gt;0,LARGE((AQ8,BT8,CW8),1),0)</f>
        <v>44.3</v>
      </c>
      <c r="M8" s="8" t="str">
        <f>IF(L8=0,"",IF(L8=CW8,$CA$1,IF(L8=BT8,$AX$1,IF(L8=AQ8,$U$1,""))))</f>
        <v>2025 Nationals</v>
      </c>
      <c r="N8" s="8">
        <f>IF(COUNT(AQ8,BT8,CW8)&gt;1,LARGE((AQ8,BT8,CW8),2),0)</f>
        <v>42.199999999999996</v>
      </c>
      <c r="O8" s="8" t="str">
        <f>IF(N8=0,"",IF(AND(N8=L8,N8=AQ8,N8=BT8),$U$1,IF(AND(N8=L8,N8=AQ8,N8=CW8),$U$1,IF(AND(N8=L8,N8=BT8,N8=CW8),$AX$1,IF(N8=CW8,$CA$1,IF(N8=BT8,$AX$1,IF(N8=AQ8,$U$1,"")))))))</f>
        <v>2025 Elite Canada</v>
      </c>
      <c r="P8" s="8">
        <f>IF(MAX(AV8,BY8,DB8)&gt;0,MAX(AV8,BY8,DB8),0)</f>
        <v>45</v>
      </c>
      <c r="Q8" s="8" t="str">
        <f>IF(P8=0,"",IF(P8=DB8,$CA$1,IF(P8=BY8,$AX$1,IF(P8=AV8,$U$1,""))))</f>
        <v>2025 Nationals</v>
      </c>
      <c r="R8" s="8" t="str">
        <f>IF(MAX(DD8:DE8)&gt;0,MAX(DD8:DE8),"")</f>
        <v/>
      </c>
      <c r="S8" s="11" t="str">
        <f>IF(R8="","",IF(R8=DD8,"("&amp;DD$2&amp;")",IF(R8=DE8,"("&amp;DE$2&amp;")")))</f>
        <v/>
      </c>
      <c r="T8" s="8" t="str">
        <f>IF(R8="","",IF(R8=DD8,IF(R8+IF(N8="",0,N8)=PW8,$PB$1,IF(R8+IF(N8="",0,N8)=OU8,$NZ$1,IF(R8+IF(N8="",0,N8)=NS8,$MX$1,IF(R8+IF(N8="",0,N8)=MQ8,$LV$1,IF(R8+IF(N8="",0,N8)=LO8,$KT$1,IF(R8+IF(N8="",0,N8)=KM8,$JR$1,IF(R8+IF(N8="",0,N8)=JK8,$IP$1,IF(R8+IF(N8="",0,N8)=II8,$HN$1,IF(R8+IF(N8="",0,N8)=HG8,$GL$1,IF(R8+IF(N8="",0,N8)=GE8,$FJ$1,IF(R8+IF(N8="",0,N8)=FC8,$EH$1,IF(R8+IF(N8="",0,N8)=EA8,$DF$1)))))))))))),IF(R8=DE8,IF(R8+IF(P8="",0,P8)=QB8,$PB$1,IF(R8+IF(P8="",0,P8)=OZ8,$NZ$1,IF(R8+IF(P8="",0,P8)=NX8,$MX$1,IF(R8+IF(P8="",0,P8)=MV8,$LV$1,IF(R8+IF(P8="",0,P8)=LT8,$KT$1,IF(R8+IF(P8="",0,P8)=KR8,$JR$1,IF(R8+IF(P8="",0,P8)=JP8,$IP$1,IF(R8+IF(P8="",0,P8)=IN8,$HN$1,IF(R8+IF(P8="",0,P8)=HL8,$GL$1,IF(R8+IF(P8="",0,P8)=GJ8,$FJ$1,IF(R8+IF(P8="",0,P8)=FH8,$EH$1,IF(R8+IF(P8="",0,P8)=EF8,$DF$1)))))))))))))))</f>
        <v/>
      </c>
      <c r="U8" s="19">
        <v>15.3</v>
      </c>
      <c r="V8" s="19">
        <v>6.6</v>
      </c>
      <c r="W8" s="19">
        <v>0.2</v>
      </c>
      <c r="X8" s="19">
        <v>0</v>
      </c>
      <c r="Y8" s="19">
        <v>15.1</v>
      </c>
      <c r="Z8" s="19">
        <v>5.4</v>
      </c>
      <c r="AA8" s="19">
        <v>0</v>
      </c>
      <c r="AB8" s="19">
        <v>0</v>
      </c>
      <c r="AC8" s="19"/>
      <c r="AD8" s="19"/>
      <c r="AE8" s="19"/>
      <c r="AF8" s="19"/>
      <c r="AG8" s="19">
        <v>16.3</v>
      </c>
      <c r="AH8" s="19">
        <v>5.7</v>
      </c>
      <c r="AI8" s="19">
        <v>0</v>
      </c>
      <c r="AJ8" s="19">
        <v>0</v>
      </c>
      <c r="AK8" s="19">
        <v>15.4</v>
      </c>
      <c r="AL8" s="19">
        <v>4</v>
      </c>
      <c r="AM8" s="19">
        <v>0</v>
      </c>
      <c r="AN8" s="19">
        <v>0</v>
      </c>
      <c r="AO8" s="27"/>
      <c r="AP8" s="40">
        <f>IF(SUM(V8,Z8)&gt;0,SUM(V8,Z8),"")</f>
        <v>12</v>
      </c>
      <c r="AQ8" s="40">
        <f>IF(SUM(U8:V8,X8:Z8,AB8)-W8-AA8&gt;0,SUM(U8:V8,X8:Z8,AB8)-W8-AA8,"")</f>
        <v>42.199999999999996</v>
      </c>
      <c r="AR8" s="40" t="str">
        <f>IF(SUM(AC8:AD8,AF8)-AE8&gt;0,SUM(AC8:AD8,AF8)-AE8,"")</f>
        <v/>
      </c>
      <c r="AS8" s="40">
        <f>IF(SUM(V8,Z8,AD8)&gt;0,SUM(V8,Z8,AD8),"")</f>
        <v>12</v>
      </c>
      <c r="AT8" s="40">
        <f>IF(SUM(AQ8,AR8)&gt;0,SUM(AQ8,AR8),"")</f>
        <v>42.199999999999996</v>
      </c>
      <c r="AU8" s="40">
        <f>IF(SUM(AH8,AL8)&gt;0,SUM(AH8,AL8),"")</f>
        <v>9.6999999999999993</v>
      </c>
      <c r="AV8" s="40">
        <f>IF(SUM(AG8:AH8,AJ8:AL8,AN8)-SUM(AI8,AM8)&gt;0,SUM(AG8:AH8,AJ8:AL8,AN8)-SUM(AI8,AM8),"")</f>
        <v>41.4</v>
      </c>
      <c r="AW8" s="40">
        <f>IF(SUM(AQ8,AR8,AV8)&gt;0,SUM(AQ8,AR8,AV8),"")</f>
        <v>83.6</v>
      </c>
      <c r="AX8" s="18">
        <v>16.399999999999999</v>
      </c>
      <c r="AY8" s="18">
        <v>5.7</v>
      </c>
      <c r="AZ8" s="18">
        <v>0</v>
      </c>
      <c r="BA8" s="18">
        <v>0</v>
      </c>
      <c r="BB8" s="18">
        <v>15.6</v>
      </c>
      <c r="BC8" s="18">
        <v>6.6</v>
      </c>
      <c r="BD8" s="18">
        <v>0</v>
      </c>
      <c r="BE8" s="18">
        <v>0</v>
      </c>
      <c r="BF8" s="18"/>
      <c r="BG8" s="18"/>
      <c r="BH8" s="18"/>
      <c r="BI8" s="18"/>
      <c r="BJ8" s="18">
        <v>16.5</v>
      </c>
      <c r="BK8" s="18">
        <v>5.7</v>
      </c>
      <c r="BL8" s="18">
        <v>0</v>
      </c>
      <c r="BM8" s="18">
        <v>0</v>
      </c>
      <c r="BN8" s="18">
        <v>16</v>
      </c>
      <c r="BO8" s="18">
        <v>6.8</v>
      </c>
      <c r="BP8" s="18">
        <v>0</v>
      </c>
      <c r="BQ8" s="18">
        <v>0</v>
      </c>
      <c r="BR8" s="28"/>
      <c r="BS8" s="11">
        <f>IF(SUM(AY8,BC8)&gt;0,SUM(AY8,BC8),"")</f>
        <v>12.3</v>
      </c>
      <c r="BT8" s="11">
        <f>IF(SUM(AX8:AY8,BA8:BC8,BE8)-AZ8-BD8&gt;0,SUM(AX8:AY8,BA8:BC8,BE8)-AZ8-BD8,"")</f>
        <v>44.3</v>
      </c>
      <c r="BU8" s="11" t="str">
        <f>IF(SUM(BF8:BG8,BI8)-BH8&gt;0,SUM(BF8:BG8,BI8)-BH8,"")</f>
        <v/>
      </c>
      <c r="BV8" s="11">
        <f>IF(SUM(AY8,BC8,BG8)&gt;0,SUM(AY8,BC8,BG8),"")</f>
        <v>12.3</v>
      </c>
      <c r="BW8" s="11">
        <f>IF(SUM(BT8,BU8)&gt;0,SUM(BT8,BU8),"")</f>
        <v>44.3</v>
      </c>
      <c r="BX8" s="11">
        <f>IF(SUM(BK8,BO8)&gt;0,SUM(BK8,BO8),"")</f>
        <v>12.5</v>
      </c>
      <c r="BY8" s="11">
        <f>IF(SUM(BJ8:BK8,BM8:BO8,BQ8)-SUM(BL8,BP8)&gt;0,SUM(BJ8:BK8,BM8:BO8,BQ8)-SUM(BL8,BP8),"")</f>
        <v>45</v>
      </c>
      <c r="BZ8" s="11">
        <f>IF(SUM(BT8,BU8,BY8)&gt;0,SUM(BT8,BU8,BY8),"")</f>
        <v>89.3</v>
      </c>
      <c r="CA8" s="19">
        <v>15.8</v>
      </c>
      <c r="CB8" s="19">
        <v>6.3</v>
      </c>
      <c r="CC8" s="19">
        <v>0</v>
      </c>
      <c r="CD8" s="19">
        <v>0</v>
      </c>
      <c r="CE8" s="19">
        <v>15.4</v>
      </c>
      <c r="CF8" s="19">
        <v>4.7</v>
      </c>
      <c r="CG8" s="19">
        <v>1</v>
      </c>
      <c r="CH8" s="19">
        <v>0</v>
      </c>
      <c r="CI8" s="19"/>
      <c r="CJ8" s="19"/>
      <c r="CK8" s="19"/>
      <c r="CL8" s="19"/>
      <c r="CM8" s="19">
        <v>16</v>
      </c>
      <c r="CN8" s="19">
        <v>5.8</v>
      </c>
      <c r="CO8" s="19">
        <v>0</v>
      </c>
      <c r="CP8" s="19">
        <v>0</v>
      </c>
      <c r="CQ8" s="19">
        <v>15.1</v>
      </c>
      <c r="CR8" s="19">
        <v>5.9</v>
      </c>
      <c r="CS8" s="19">
        <v>2</v>
      </c>
      <c r="CT8" s="19">
        <v>0</v>
      </c>
      <c r="CU8" s="27"/>
      <c r="CV8" s="40">
        <f>IF(SUM(CB8,CF8)&gt;0,SUM(CB8,CF8),"")</f>
        <v>11</v>
      </c>
      <c r="CW8" s="40">
        <f>IF(SUM(CA8:CB8,CD8:CF8,CH8)-CC8-CG8&gt;0,SUM(CA8:CB8,CD8:CF8,CH8)-CC8-CG8,"")</f>
        <v>41.2</v>
      </c>
      <c r="CX8" s="40" t="str">
        <f>IF(SUM(CI8:CJ8,CL8)-CK8&gt;0,SUM(CI8:CJ8,CL8)-CK8,"")</f>
        <v/>
      </c>
      <c r="CY8" s="40">
        <f>IF(SUM(CB8,CF8,CJ8)&gt;0,SUM(CB8,CF8,CJ8),"")</f>
        <v>11</v>
      </c>
      <c r="CZ8" s="40">
        <f>IF(SUM(CW8,CX8)&gt;0,SUM(CW8,CX8),"")</f>
        <v>41.2</v>
      </c>
      <c r="DA8" s="40">
        <f>IF(SUM(CN8,CR8)&gt;0,SUM(CN8,CR8),"")</f>
        <v>11.7</v>
      </c>
      <c r="DB8" s="40">
        <f>IF(SUM(CM8:CN8,CP8:CR8,CT8)-SUM(CO8,CS8)&gt;0,SUM(CM8:CN8,CP8:CR8,CT8)-SUM(CO8,CS8),"")</f>
        <v>40.799999999999997</v>
      </c>
      <c r="DC8" s="40">
        <f>IF(SUM(CW8,CX8,DB8)&gt;0,SUM(CW8,CX8,DB8),"")</f>
        <v>82</v>
      </c>
      <c r="DD8" s="50" t="str">
        <f>IF(MAX(EA8,FC8,GE8,HG8,II8,JK8,KM8,LO8,MQ8,NS8,OU8,PW8)-IF(N8="",0,N8)&gt;0.001,MAX(EA8,FC8,GE8,HG8,II8,JK8,KM8,LO8,MQ8,NS8,OU8,PW8)-IF(N8="",0,N8),"")</f>
        <v/>
      </c>
      <c r="DE8" s="50" t="str">
        <f>IF(MAX(EF8,FH8,GJ8,HL8,IN8,JP8,KR8,LT8,MV8,NX8,OZ8,QB8)-IF(P8="",0,P8)&gt;0.001,MAX(EF8,FH8,GJ8,HL8,IN8,JP8,KR8,LT8,MV8,NX8,OZ8,QB8)-IF(P8="",0,P8),"")</f>
        <v/>
      </c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40" t="str">
        <f>IF(SUM(DG8,DK8)&gt;0,SUM(DG8,DK8),"")</f>
        <v/>
      </c>
      <c r="EA8" s="40" t="str">
        <f>IF(SUM(DF8:DG8,DI8:DK8,DM8)-DH8-DL8&gt;0,SUM(DF8:DG8,DI8:DK8,DM8)-DH8-DL8,"")</f>
        <v/>
      </c>
      <c r="EB8" s="40" t="str">
        <f>IF(SUM(DN8:DO8,DQ8)-DP8&gt;0,SUM(DN8:DO8,DQ8)-DP8,"")</f>
        <v/>
      </c>
      <c r="EC8" s="40" t="str">
        <f>IF(SUM(DG8,DK8,DO8)&gt;0,SUM(DG8,DK8,DO8),"")</f>
        <v/>
      </c>
      <c r="ED8" s="40" t="str">
        <f>IF(SUM(EA8,EB8)&gt;0,SUM(EA8,EB8),"")</f>
        <v/>
      </c>
      <c r="EE8" s="40" t="str">
        <f>IF(SUM(DS8,DW8)&gt;0,SUM(DS8,DW8),"")</f>
        <v/>
      </c>
      <c r="EF8" s="40" t="str">
        <f>IF(SUM(DR8:DS8,DU8:DW8,DY8)-SUM(DT8,DX8)&gt;0,SUM(DR8:DS8,DU8:DW8,DY8)-SUM(DT8,DX8),"")</f>
        <v/>
      </c>
      <c r="EG8" s="40" t="str">
        <f>IF(SUM(EA8,EB8,EF8)&gt;0,SUM(EA8,EB8,EF8),"")</f>
        <v/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>IF(SUM(EI8,EM8)&gt;0,SUM(EI8,EM8),"")</f>
        <v/>
      </c>
      <c r="FC8" s="11" t="str">
        <f>IF(SUM(EH8:EI8,EK8:EM8,EO8)-EJ8-EN8&gt;0,SUM(EH8:EI8,EK8:EM8,EO8)-EJ8-EN8,"")</f>
        <v/>
      </c>
      <c r="FD8" s="11" t="str">
        <f>IF(SUM(EP8:EQ8,ES8)-ER8&gt;0,SUM(EP8:EQ8,ES8)-ER8,"")</f>
        <v/>
      </c>
      <c r="FE8" s="11" t="str">
        <f>IF(SUM(EI8,EM8,EQ8)&gt;0,SUM(EI8,EM8,EQ8),"")</f>
        <v/>
      </c>
      <c r="FF8" s="11" t="str">
        <f>IF(SUM(FC8,FD8)&gt;0,SUM(FC8,FD8),"")</f>
        <v/>
      </c>
      <c r="FG8" s="11" t="str">
        <f>IF(SUM(EU8,EY8)&gt;0,SUM(EU8,EY8),"")</f>
        <v/>
      </c>
      <c r="FH8" s="11" t="str">
        <f>IF(SUM(ET8:EU8,EW8:EY8,FA8)-SUM(EV8,EZ8)&gt;0,SUM(ET8:EU8,EW8:EY8,FA8)-SUM(EV8,EZ8),"")</f>
        <v/>
      </c>
      <c r="FI8" s="11" t="str">
        <f>IF(SUM(FC8,FD8,FH8)&gt;0,SUM(FC8,FD8,FH8),"")</f>
        <v/>
      </c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40" t="str">
        <f>IF(SUM(FK8,FO8)&gt;0,SUM(FK8,FO8),"")</f>
        <v/>
      </c>
      <c r="GE8" s="40" t="str">
        <f>IF(SUM(FJ8:FK8,FM8:FO8,FQ8)-FL8-FP8&gt;0,SUM(FJ8:FK8,FM8:FO8,FQ8)-FL8-FP8,"")</f>
        <v/>
      </c>
      <c r="GF8" s="40" t="str">
        <f>IF(SUM(FR8:FS8,FU8)-FT8&gt;0,SUM(FR8:FS8,FU8)-FT8,"")</f>
        <v/>
      </c>
      <c r="GG8" s="40" t="str">
        <f>IF(SUM(FK8,FO8,FS8)&gt;0,SUM(FK8,FO8,FS8),"")</f>
        <v/>
      </c>
      <c r="GH8" s="40" t="str">
        <f>IF(SUM(GE8,GF8)&gt;0,SUM(GE8,GF8),"")</f>
        <v/>
      </c>
      <c r="GI8" s="40" t="str">
        <f>IF(SUM(FW8,GA8)&gt;0,SUM(FW8,GA8),"")</f>
        <v/>
      </c>
      <c r="GJ8" s="40" t="str">
        <f>IF(SUM(FV8:FW8,FY8:GA8,GC8)-SUM(FX8,GB8)&gt;0,SUM(FV8:FW8,FY8:GA8,GC8)-SUM(FX8,GB8),"")</f>
        <v/>
      </c>
      <c r="GK8" s="40" t="str">
        <f>IF(SUM(GE8,GF8,GJ8)&gt;0,SUM(GE8,GF8,GJ8),"")</f>
        <v/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>IF(SUM(GM8,GQ8)&gt;0,SUM(GM8,GQ8),"")</f>
        <v/>
      </c>
      <c r="HG8" s="11" t="str">
        <f>IF(SUM(GL8:GM8,GO8:GQ8,GS8)-GN8-GR8&gt;0,SUM(GL8:GM8,GO8:GQ8,GS8)-GN8-GR8,"")</f>
        <v/>
      </c>
      <c r="HH8" s="11" t="str">
        <f>IF(SUM(GT8:GU8,GW8)-GV8&gt;0,SUM(GT8:GU8,GW8)-GV8,"")</f>
        <v/>
      </c>
      <c r="HI8" s="11" t="str">
        <f>IF(SUM(GM8,GQ8,GU8)&gt;0,SUM(GM8,GQ8,GU8),"")</f>
        <v/>
      </c>
      <c r="HJ8" s="11" t="str">
        <f>IF(SUM(HG8,HH8)&gt;0,SUM(HG8,HH8),"")</f>
        <v/>
      </c>
      <c r="HK8" s="11" t="str">
        <f>IF(SUM(GY8,HC8)&gt;0,SUM(GY8,HC8),"")</f>
        <v/>
      </c>
      <c r="HL8" s="11" t="str">
        <f>IF(SUM(GX8:GY8,HA8:HC8,HE8)-SUM(GZ8,HD8)&gt;0,SUM(GX8:GY8,HA8:HC8,HE8)-SUM(GZ8,HD8),"")</f>
        <v/>
      </c>
      <c r="HM8" s="11" t="str">
        <f>IF(SUM(HG8,HH8,HL8)&gt;0,SUM(HG8,HH8,HL8),"")</f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>IF(SUM(HO8,HS8)&gt;0,SUM(HO8,HS8),"")</f>
        <v/>
      </c>
      <c r="II8" s="40" t="str">
        <f>IF(SUM(HN8:HO8,HQ8:HS8,HU8)-HP8-HT8&gt;0,SUM(HN8:HO8,HQ8:HS8,HU8)-HP8-HT8,"")</f>
        <v/>
      </c>
      <c r="IJ8" s="40" t="str">
        <f>IF(SUM(HV8:HW8,HY8)-HX8&gt;0,SUM(HV8:HW8,HY8)-HX8,"")</f>
        <v/>
      </c>
      <c r="IK8" s="40" t="str">
        <f>IF(SUM(HO8,HS8,HW8)&gt;0,SUM(HO8,HS8,HW8),"")</f>
        <v/>
      </c>
      <c r="IL8" s="40" t="str">
        <f>IF(SUM(II8,IJ8)&gt;0,SUM(II8,IJ8),"")</f>
        <v/>
      </c>
      <c r="IM8" s="40" t="str">
        <f>IF(SUM(IA8,IE8)&gt;0,SUM(IA8,IE8),"")</f>
        <v/>
      </c>
      <c r="IN8" s="40" t="str">
        <f>IF(SUM(HZ8:IA8,IC8:IE8,IG8)-SUM(IB8,IF8)&gt;0,SUM(HZ8:IA8,IC8:IE8,IG8)-SUM(IB8,IF8),"")</f>
        <v/>
      </c>
      <c r="IO8" s="40" t="str">
        <f>IF(SUM(II8,IJ8,IN8)&gt;0,SUM(II8,IJ8,IN8),"")</f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>IF(SUM(IQ8,IU8)&gt;0,SUM(IQ8,IU8),"")</f>
        <v/>
      </c>
      <c r="JK8" s="11" t="str">
        <f>IF(SUM(IP8:IQ8,IS8:IU8,IW8)-IR8-IV8&gt;0,SUM(IP8:IQ8,IS8:IU8,IW8)-IR8-IV8,"")</f>
        <v/>
      </c>
      <c r="JL8" s="11" t="str">
        <f>IF(SUM(IX8:IY8,JA8)-IZ8&gt;0,SUM(IX8:IY8,JA8)-IZ8,"")</f>
        <v/>
      </c>
      <c r="JM8" s="11" t="str">
        <f>IF(SUM(IQ8,IU8,IY8)&gt;0,SUM(IQ8,IU8,IY8),"")</f>
        <v/>
      </c>
      <c r="JN8" s="11" t="str">
        <f>IF(SUM(JK8,JL8)&gt;0,SUM(JK8,JL8),"")</f>
        <v/>
      </c>
      <c r="JO8" s="11" t="str">
        <f>IF(SUM(JC8,JG8)&gt;0,SUM(JC8,JG8),"")</f>
        <v/>
      </c>
      <c r="JP8" s="11" t="str">
        <f>IF(SUM(JB8:JC8,JE8:JG8,JI8)-SUM(JD8,JH8)&gt;0,SUM(JB8:JC8,JE8:JG8,JI8)-SUM(JD8,JH8),"")</f>
        <v/>
      </c>
      <c r="JQ8" s="11" t="str">
        <f>IF(SUM(JK8,JL8,JP8)&gt;0,SUM(JK8,JL8,JP8),"")</f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>IF(SUM(JS8,JW8)&gt;0,SUM(JS8,JW8),"")</f>
        <v/>
      </c>
      <c r="KM8" s="40" t="str">
        <f>IF(SUM(JR8:JS8,JU8:JW8,JY8)-JT8-JX8&gt;0,SUM(JR8:JS8,JU8:JW8,JY8)-JT8-JX8,"")</f>
        <v/>
      </c>
      <c r="KN8" s="40" t="str">
        <f>IF(SUM(JZ8:KA8,KC8)-KB8&gt;0,SUM(JZ8:KA8,KC8)-KB8,"")</f>
        <v/>
      </c>
      <c r="KO8" s="40" t="str">
        <f>IF(SUM(JS8,JW8,KA8)&gt;0,SUM(JS8,JW8,KA8),"")</f>
        <v/>
      </c>
      <c r="KP8" s="40" t="str">
        <f>IF(SUM(KM8,KN8)&gt;0,SUM(KM8,KN8),"")</f>
        <v/>
      </c>
      <c r="KQ8" s="40" t="str">
        <f>IF(SUM(KE8,KI8)&gt;0,SUM(KE8,KI8),"")</f>
        <v/>
      </c>
      <c r="KR8" s="40" t="str">
        <f>IF(SUM(KD8:KE8,KG8:KI8,KK8)-SUM(KF8,KJ8)&gt;0,SUM(KD8:KE8,KG8:KI8,KK8)-SUM(KF8,KJ8),"")</f>
        <v/>
      </c>
      <c r="KS8" s="40" t="str">
        <f>IF(SUM(KM8,KN8,KR8)&gt;0,SUM(KM8,KN8,KR8),"")</f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>IF(SUM(KU8,KY8)&gt;0,SUM(KU8,KY8),"")</f>
        <v/>
      </c>
      <c r="LO8" s="11" t="str">
        <f>IF(SUM(KT8:KU8,KW8:KY8,LA8)-KV8-KZ8&gt;0,SUM(KT8:KU8,KW8:KY8,LA8)-KV8-KZ8,"")</f>
        <v/>
      </c>
      <c r="LP8" s="11" t="str">
        <f>IF(SUM(LB8:LC8,LE8)-LD8&gt;0,SUM(LB8:LC8,LE8)-LD8,"")</f>
        <v/>
      </c>
      <c r="LQ8" s="11" t="str">
        <f>IF(SUM(KU8,KY8,LC8)&gt;0,SUM(KU8,KY8,LC8),"")</f>
        <v/>
      </c>
      <c r="LR8" s="11" t="str">
        <f>IF(SUM(LO8,LP8)&gt;0,SUM(LO8,LP8),"")</f>
        <v/>
      </c>
      <c r="LS8" s="11" t="str">
        <f>IF(SUM(LG8,LK8)&gt;0,SUM(LG8,LK8),"")</f>
        <v/>
      </c>
      <c r="LT8" s="11" t="str">
        <f>IF(SUM(LF8:LG8,LI8:LK8,LM8)-SUM(LH8,LL8)&gt;0,SUM(LF8:LG8,LI8:LK8,LM8)-SUM(LH8,LL8),"")</f>
        <v/>
      </c>
      <c r="LU8" s="11" t="str">
        <f>IF(SUM(LO8,LP8,LT8)&gt;0,SUM(LO8,LP8,LT8),"")</f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>IF(SUM(LW8,MA8)&gt;0,SUM(LW8,MA8),"")</f>
        <v/>
      </c>
      <c r="MQ8" s="40" t="str">
        <f>IF(SUM(LV8:LW8,LY8:MA8,MC8)-LX8-MB8&gt;0,SUM(LV8:LW8,LY8:MA8,MC8)-LX8-MB8,"")</f>
        <v/>
      </c>
      <c r="MR8" s="40" t="str">
        <f>IF(SUM(MD8:ME8,MG8)-MF8&gt;0,SUM(MD8:ME8,MG8)-MF8,"")</f>
        <v/>
      </c>
      <c r="MS8" s="40" t="str">
        <f>IF(SUM(LW8,MA8,ME8)&gt;0,SUM(LW8,MA8,ME8),"")</f>
        <v/>
      </c>
      <c r="MT8" s="40" t="str">
        <f>IF(SUM(MQ8,MR8)&gt;0,SUM(MQ8,MR8),"")</f>
        <v/>
      </c>
      <c r="MU8" s="40" t="str">
        <f>IF(SUM(MI8,MM8)&gt;0,SUM(MI8,MM8),"")</f>
        <v/>
      </c>
      <c r="MV8" s="40" t="str">
        <f>IF(SUM(MH8:MI8,MK8:MM8,MO8)-SUM(MJ8,MN8)&gt;0,SUM(MH8:MI8,MK8:MM8,MO8)-SUM(MJ8,MN8),"")</f>
        <v/>
      </c>
      <c r="MW8" s="40" t="str">
        <f>IF(SUM(MQ8,MR8,MV8)&gt;0,SUM(MQ8,MR8,MV8),"")</f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>IF(SUM(MY8,NC8)&gt;0,SUM(MY8,NC8),"")</f>
        <v/>
      </c>
      <c r="NS8" s="11" t="str">
        <f>IF(SUM(MX8:MY8,NA8:NC8,NE8)-MZ8-ND8&gt;0,SUM(MX8:MY8,NA8:NC8,NE8)-MZ8-ND8,"")</f>
        <v/>
      </c>
      <c r="NT8" s="11" t="str">
        <f>IF(SUM(NF8:NG8,NI8)-NH8&gt;0,SUM(NF8:NG8,NI8)-NH8,"")</f>
        <v/>
      </c>
      <c r="NU8" s="11" t="str">
        <f>IF(SUM(MY8,NC8,NG8)&gt;0,SUM(MY8,NC8,NG8),"")</f>
        <v/>
      </c>
      <c r="NV8" s="11" t="str">
        <f>IF(SUM(NS8,NT8)&gt;0,SUM(NS8,NT8),"")</f>
        <v/>
      </c>
      <c r="NW8" s="11" t="str">
        <f>IF(SUM(NK8,NO8)&gt;0,SUM(NK8,NO8),"")</f>
        <v/>
      </c>
      <c r="NX8" s="11" t="str">
        <f>IF(SUM(NJ8:NK8,NM8:NO8,NQ8)-SUM(NL8,NP8)&gt;0,SUM(NJ8:NK8,NM8:NO8,NQ8)-SUM(NL8,NP8),"")</f>
        <v/>
      </c>
      <c r="NY8" s="11" t="str">
        <f>IF(SUM(NS8,NT8,NX8)&gt;0,SUM(NS8,NT8,NX8),"")</f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>IF(SUM(OA8,OE8)&gt;0,SUM(OA8,OE8),"")</f>
        <v/>
      </c>
      <c r="OU8" s="40" t="str">
        <f>IF(SUM(NZ8:OA8,OC8:OE8,OG8)-OB8-OF8&gt;0,SUM(NZ8:OA8,OC8:OE8,OG8)-OB8-OF8,"")</f>
        <v/>
      </c>
      <c r="OV8" s="40" t="str">
        <f>IF(SUM(OH8:OI8,OK8)-OJ8&gt;0,SUM(OH8:OI8,OK8)-OJ8,"")</f>
        <v/>
      </c>
      <c r="OW8" s="40" t="str">
        <f>IF(SUM(OA8,OE8,OI8)&gt;0,SUM(OA8,OE8,OI8),"")</f>
        <v/>
      </c>
      <c r="OX8" s="40" t="str">
        <f>IF(SUM(OU8,OV8)&gt;0,SUM(OU8,OV8),"")</f>
        <v/>
      </c>
      <c r="OY8" s="40" t="str">
        <f>IF(SUM(OM8,OQ8)&gt;0,SUM(OM8,OQ8),"")</f>
        <v/>
      </c>
      <c r="OZ8" s="40" t="str">
        <f>IF(SUM(OL8:OM8,OO8:OQ8,OS8)-SUM(ON8,OR8)&gt;0,SUM(OL8:OM8,OO8:OQ8,OS8)-SUM(ON8,OR8),"")</f>
        <v/>
      </c>
      <c r="PA8" s="40" t="str">
        <f>IF(SUM(OU8,OV8,OZ8)&gt;0,SUM(OU8,OV8,OZ8),"")</f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>IF(SUM(PC8,PG8)&gt;0,SUM(PC8,PG8),"")</f>
        <v/>
      </c>
      <c r="PW8" s="11" t="str">
        <f>IF(SUM(PB8:PC8,PE8:PG8,PI8)-PD8-PH8&gt;0,SUM(PB8:PC8,PE8:PG8,PI8)-PD8-PH8,"")</f>
        <v/>
      </c>
      <c r="PX8" s="11" t="str">
        <f>IF(SUM(PJ8:PK8,PM8)-PL8&gt;0,SUM(PJ8:PK8,PM8)-PL8,"")</f>
        <v/>
      </c>
      <c r="PY8" s="11" t="str">
        <f>IF(SUM(PC8,PG8,PK8)&gt;0,SUM(PC8,PG8,PK8),"")</f>
        <v/>
      </c>
      <c r="PZ8" s="11" t="str">
        <f>IF(SUM(PW8,PX8)&gt;0,SUM(PW8,PX8),"")</f>
        <v/>
      </c>
      <c r="QA8" s="11" t="str">
        <f>IF(SUM(PO8,PS8)&gt;0,SUM(PO8,PS8),"")</f>
        <v/>
      </c>
      <c r="QB8" s="11" t="str">
        <f>IF(SUM(PN8:PO8,PQ8:PS8,PU8)-SUM(PP8,PT8)&gt;0,SUM(PN8:PO8,PQ8:PS8,PU8)-SUM(PP8,PT8),"")</f>
        <v/>
      </c>
      <c r="QC8" s="11" t="str">
        <f>IF(SUM(PW8,PX8,QB8)&gt;0,SUM(PW8,PX8,QB8),"")</f>
        <v/>
      </c>
      <c r="QD8" s="22">
        <f>IF($CU8="P",CA8,(CA8+AX8)/2)</f>
        <v>16.100000000000001</v>
      </c>
      <c r="QE8" s="22">
        <f>IF($CU8="P",CB8,(CB8+AY8)/2)</f>
        <v>6</v>
      </c>
      <c r="QF8" s="22">
        <f>IF($CU8="P",CC8,(CC8+AZ8)/2)</f>
        <v>0</v>
      </c>
      <c r="QG8" s="22">
        <f>IF($CU8="P",CD8,(CD8+BA8)/2)</f>
        <v>0</v>
      </c>
      <c r="QH8" s="22">
        <f>IF($CU8="P",CE8,(CE8+BB8)/2)</f>
        <v>15.5</v>
      </c>
      <c r="QI8" s="22">
        <f>IF($CU8="P",CF8,(CF8+BC8)/2)</f>
        <v>5.65</v>
      </c>
      <c r="QJ8" s="22">
        <f>IF($CU8="P",CG8,(CG8+BD8)/2)</f>
        <v>0.5</v>
      </c>
      <c r="QK8" s="22">
        <f>IF($CU8="P",CH8,(CH8+BE8)/2)</f>
        <v>0</v>
      </c>
      <c r="QL8" s="22">
        <f>IF($CU8="P",CI8,(CI8+BF8)/2)</f>
        <v>0</v>
      </c>
      <c r="QM8" s="22">
        <f>IF($CU8="P",CJ8,(CJ8+BG8)/2)</f>
        <v>0</v>
      </c>
      <c r="QN8" s="22">
        <f>IF($CU8="P",CK8,(CK8+BH8)/2)</f>
        <v>0</v>
      </c>
      <c r="QO8" s="22">
        <f>IF($CU8="P",CL8,(CL8+BI8)/2)</f>
        <v>0</v>
      </c>
      <c r="QP8" s="22">
        <f>IF($CU8="P",CM8,(CM8+BJ8)/2)</f>
        <v>16.25</v>
      </c>
      <c r="QQ8" s="22">
        <f>IF($CU8="P",CN8,(CN8+BK8)/2)</f>
        <v>5.75</v>
      </c>
      <c r="QR8" s="22">
        <f>IF($CU8="P",CO8,(CO8+BL8)/2)</f>
        <v>0</v>
      </c>
      <c r="QS8" s="22">
        <f>IF($CU8="P",CP8,(CP8+BM8)/2)</f>
        <v>0</v>
      </c>
      <c r="QT8" s="22">
        <f>IF($CU8="P",CQ8,(CQ8+BN8)/2)</f>
        <v>15.55</v>
      </c>
      <c r="QU8" s="22">
        <f>IF($CU8="P",CR8,(CR8+BO8)/2)</f>
        <v>6.35</v>
      </c>
      <c r="QV8" s="22">
        <f>IF($CU8="P",CS8,(CS8+BP8)/2)</f>
        <v>1</v>
      </c>
      <c r="QW8" s="22">
        <f>IF($CU8="P",CT8,(CT8+BQ8)/2)</f>
        <v>0</v>
      </c>
      <c r="QX8" s="27" t="s">
        <v>46</v>
      </c>
      <c r="QY8" s="40">
        <f>IF(SUM(QE8,QI8)&gt;0,SUM(QE8,QI8),"")</f>
        <v>11.65</v>
      </c>
      <c r="QZ8" s="40">
        <f>IF(SUM(QD8:QE8,QG8:QI8,QK8)-QF8-QJ8&gt;0,SUM(QD8:QE8,QG8:QI8,QK8)-QF8-QJ8,"")</f>
        <v>42.75</v>
      </c>
      <c r="RA8" s="40" t="str">
        <f>IF(SUM(QL8:QM8,QO8)-QN8&gt;0,SUM(QL8:QM8,QO8)-QN8,"")</f>
        <v/>
      </c>
      <c r="RB8" s="40">
        <f>IF(SUM(QE8,QI8,QM8)&gt;0,SUM(QE8,QI8,QM8),"")</f>
        <v>11.65</v>
      </c>
      <c r="RC8" s="40">
        <f>IF(SUM(QZ8,RA8)&gt;0,SUM(QZ8,RA8),"")</f>
        <v>42.75</v>
      </c>
      <c r="RD8" s="40">
        <f>IF(SUM(QQ8,QU8)&gt;0,SUM(QQ8,QU8),"")</f>
        <v>12.1</v>
      </c>
      <c r="RE8" s="40">
        <f>IF(SUM(QP8:QQ8,QS8:QU8,QW8)-SUM(QR8,QV8)&gt;0,SUM(QP8:QQ8,QS8:QU8,QW8)-SUM(QR8,QV8),"")</f>
        <v>42.9</v>
      </c>
      <c r="RF8" s="40">
        <f>IF(SUM(QZ8,RA8,RE8)&gt;0,SUM(QZ8,RA8,RE8),"")</f>
        <v>85.65</v>
      </c>
    </row>
    <row r="9" spans="1:474" x14ac:dyDescent="0.2">
      <c r="A9" s="4" cm="1">
        <f t="array" ref="A9">IF(AND(J9&lt;&gt;"",J9&lt;&gt;"No DD"),SUMPRODUCT((J$4:J$21&lt;&gt;"")*(J$4:J$21&lt;&gt;"No DD")*(F$4:F$21&gt;F9))+1,IF(J9="No DD",SUMPRODUCT((J$4:J$21="No DD")*(F$4:F$21&gt;F9))+1+SUMPRODUCT((J$4:J$21&lt;&gt;"")*(J$4:J$21&lt;&gt;"No DD")),""))</f>
        <v>6</v>
      </c>
      <c r="B9" s="4" cm="1">
        <f t="array" ref="B9">IF(AND(J9&lt;&gt;"",J9&lt;&gt;"No DD",G9=""),SUMPRODUCT((J$4:J$21&lt;&gt;"")*(J$4:J$21&lt;&gt;"No DD")*(G$4:G$21="")*(F$4:F$21&gt;F9))+1,IF(J9="No DD",SUMPRODUCT((J$4:J$21="No DD")*(F$4:F$21&gt;F9)*(G$4:G$21=""))+1+SUMPRODUCT((J$4:J$21&lt;&gt;"")*(G$4:G$21="")*(J$4:J$21&lt;&gt;"No DD")),""))</f>
        <v>2</v>
      </c>
      <c r="C9" s="5" t="s">
        <v>97</v>
      </c>
      <c r="D9" s="4" t="s">
        <v>4</v>
      </c>
      <c r="E9" s="4">
        <v>2005</v>
      </c>
      <c r="F9" s="9">
        <f>SUM(L9:R9)+SUM(L9:O9)*0.0000001+SUM(L9)*0.0000000000001</f>
        <v>126.0000083400046</v>
      </c>
      <c r="G9" s="64"/>
      <c r="H9" s="3" t="str">
        <f>IF(OR(AND(AP9&gt;=AW$23,AQ9&gt;=AW$27,AP9&lt;&gt;"",AO9=""),AND(AU9&gt;=AW$23,AV9&gt;=AW$27,AU9&lt;&gt;"",AO9=""),AND(BS9&gt;=BZ$23,BT9&gt;=BZ$27,BS9&lt;&gt;"",BR9=""),AND(BX9&gt;=BZ$23,BY9&gt;=BZ$27,BX9&lt;&gt;"",BR9=""),AND(CV9&gt;=DC$23,CW9&gt;=DC$27,CV9&lt;&gt;"",CU9=""),AND(DA9&gt;=DC$23,DB9&gt;=DC$27,DA9&lt;&gt;""),AND(DZ9&gt;=EG$23,EA9&gt;=EG$27,DZ9&lt;&gt;""),AND(EE9&gt;=EG$23,EF9&gt;=EG$27,EE9&lt;&gt;""),AND(FB9&gt;=FI$23,FC9&gt;=FI$27,FB9&lt;&gt;""),AND(FG9&gt;=FI$23,FH9&gt;=FI$27,FG9&lt;&gt;""),AND(GD9&gt;=GK$23,GE9&gt;=GK$27,GD9&lt;&gt;""),AND(GI9&gt;=GK$23,GJ9&gt;=GK$27,GI9&lt;&gt;""),AND(HF9&gt;=HM$23,HG9&gt;=HM$27,HF9&lt;&gt;""),AND(HK9&gt;=HM$23,HL9&gt;=HM$27,HK9&lt;&gt;""),AND(IH9&gt;=IO$23,II9&gt;=IO$27,IH9&lt;&gt;""),AND(IM9&gt;=IO$23,IN9&gt;=IO$27,IM9&lt;&gt;""),AND(JJ9&gt;=JQ$23,JK9&gt;=JQ$27,JJ9&lt;&gt;""),AND(JO9&gt;=JQ$23,JP9&gt;=JQ$27,JO9&lt;&gt;""),AND(KL9&gt;=KS$23,KM9&gt;=KS$27,KL9&lt;&gt;""),AND(KQ9&gt;=KS$23,KR9&gt;=KS$27,KQ9&lt;&gt;""),AND(LN9&gt;=LU$23,LO9&gt;=LU$27,LN9&lt;&gt;""),AND(LS9&gt;=LU$23,LT9&gt;=LU$27,LS9&lt;&gt;""),AND(MP9&gt;=MW$23,MQ9&gt;=MW$27,MP9&lt;&gt;""),AND(MU9&gt;=MW$23,MV9&gt;=MW$27,MU9&lt;&gt;""),AND(NR9&gt;=NY$23,NS9&gt;=NY$27,NR9&lt;&gt;""),AND(NW9&gt;=NY$23,NX9&gt;=NY$27,NW9&lt;&gt;""),AND(OT9&gt;=PA$23,OU9&gt;=PA$27,OT9&lt;&gt;""),AND(OY9&gt;=PA$23,OZ9&gt;=PA$27,OY9&lt;&gt;""),AND(PV9&gt;=QC$23,PW9&gt;=QC$27,PV9&lt;&gt;""),AND(QA9&gt;=QC$23,QB9&gt;=QC$27,QA9&lt;&gt;"")),"P","")</f>
        <v>P</v>
      </c>
      <c r="I9" s="3" t="str">
        <f>IF(OR(AND(AQ9&gt;=AW$27,AQ9&lt;&gt;"",AO9=""),AND(AV9&gt;=AW$27,AV9&lt;&gt;"",AO9=""),AND(BT9&gt;=BZ$27,BT9&lt;&gt;"",BR9=""),AND(BY9&gt;=BZ$27,BY9&lt;&gt;"",BR9=""),AND(CW9&gt;=DC$27,CW9&lt;&gt;"",CU9=""),AND(DB9&gt;=DC$27,DB9&lt;&gt;"",CU9=""),AND(EA9&gt;=EG$27,EA9&lt;&gt;""),AND(EF9&gt;=EG$27,EF9&lt;&gt;""),AND(FC9&gt;=FI$27,FC9&lt;&gt;""),AND(FH9&gt;=FI$27,FH9&lt;&gt;""),AND(GE9&gt;=GK$27,GE9&lt;&gt;""),AND(GJ9&gt;=GK$27,GJ9&lt;&gt;""),AND(HG9&gt;=HM$27,HG9&lt;&gt;""),AND(HL9&gt;=HM$27,HL9&lt;&gt;""),AND(II9&gt;=IO$27,II9&lt;&gt;""),AND(IN9&gt;=IO$27,IN9&lt;&gt;""),AND(JK9&gt;=JQ$27,JK9&lt;&gt;""),AND(JP9&gt;=JQ$27,JP9&lt;&gt;""),AND(KM9&gt;=KS$27,KM9&lt;&gt;""),AND(KR9&gt;=KS$27,KR9&lt;&gt;""),AND(LO9&gt;=LU$27,LO9&lt;&gt;""),AND(LT9&gt;=LU$27,LT9&lt;&gt;""),AND(MQ9&gt;=MW$27,MQ9&lt;&gt;""),AND(MV9&gt;=MW$27,MV9&lt;&gt;""),AND(NS9&gt;=NY$27,NS9&lt;&gt;""),AND(NX9&gt;=NY$27,NX9&lt;&gt;""),AND(OU9&gt;=PA$27,OU9&lt;&gt;""),AND(OZ9&gt;=PA$27,OZ9&lt;&gt;""),AND(PW9&gt;=QC$27,PW9&lt;&gt;""),AND(QB9&gt;=QC$27,QB9&lt;&gt;"")),"P","")</f>
        <v>P</v>
      </c>
      <c r="J9" s="36" t="str">
        <f>IF(AND(I9="P",H9=""),"No DD",IF(OR(AND(AS9&gt;=AW$26,AT9&gt;=AW$30,AS9&lt;&gt;"",AO9=""),AND(BV9&gt;=BZ$26,BW9&gt;=BZ$30,BV9&lt;&gt;"",BR9=""),AND(CY9&gt;=DC$26,CZ9&gt;=DC$30,CY9&lt;&gt;"",CU9=""),AND(EC9&gt;=EG$26,ED9&gt;=EG$30,EC9&lt;&gt;""),AND(FE9&gt;=FI$26,FF9&gt;=FI$30,FE9&lt;&gt;""),AND(GG9&gt;=GK$26,GH9&gt;=GK$30,GG9&lt;&gt;""),AND(HI9&gt;=HM$26,HJ9&gt;=HM$30,HI9&lt;&gt;""),AND(IK9&gt;=IO$26,IL9&gt;=IO$30,IK9&lt;&gt;""),AND(JM9&gt;=JQ$26,JN9&gt;=JQ$30,JM9&lt;&gt;""),AND(KO9&gt;=KS$26,KP9&gt;=KS$30,KO9&lt;&gt;""),AND(LQ9&gt;=LU$26,LR9&gt;=LU$30,LQ9&lt;&gt;""),AND(MS9&gt;=MW$26,MT9&gt;=MW$30,MS9&lt;&gt;""),AND(NU9&gt;=NY$26,NV9&gt;=NY$30,NU9&lt;&gt;""),AND(OW9&gt;=PA$26,OX9&gt;=PA$30,OW9&lt;&gt;""),AND(PY9&gt;=QC$26,PZ9&gt;=QC$30,PY9&lt;&gt;"")),"Merit",IF(OR(AND(AS9&gt;=AW$25,AT9&gt;=AW$29,AS9&lt;&gt;"",AO9=""),AND(BV9&gt;=BZ$25,BW9&gt;=BZ$29,BV9&lt;&gt;"",BR9=""),AND(CY9&gt;=DC$25,CZ9&gt;=DC$29,CY9&lt;&gt;"",CU9=""),AND(EC9&gt;=EG$25,ED9&gt;=EG$29,EC9&lt;&gt;""),AND(FE9&gt;=FI$25,FF9&gt;=FI$29,FE9&lt;&gt;""),AND(GG9&gt;=GK$25,GH9&gt;=GK$29,GG9&lt;&gt;""),AND(HI9&gt;=HM$25,HJ9&gt;=HM$29,HI9&lt;&gt;""),AND(IK9&gt;=IO$25,IL9&gt;=IO$29,IK9&lt;&gt;""),AND(JM9&gt;=JQ$25,JN9&gt;=JQ$29,JM9&lt;&gt;""),AND(KO9&gt;=KS$25,KP9&gt;=KS$29,KO9&lt;&gt;""),AND(LQ9&gt;=LU$25,LR9&gt;=LU$29,LQ9&lt;&gt;""),AND(MS9&gt;=MW$25,MT9&gt;=MW$29,MS9&lt;&gt;""),AND(NU9&gt;=NY$25,NV9&gt;=NY$29,NU9&lt;&gt;""),AND(OW9&gt;=PA$25,OX9&gt;=PA$29,OW9&lt;&gt;""),AND(PY9&gt;=QC$25,PZ9&gt;=QC$29,PY9&lt;&gt;"")),"Excellence",IF(K9="P","Worlds Team",IF(H9="P","National Team","")))))</f>
        <v>National Team</v>
      </c>
      <c r="K9" s="3" t="str">
        <f>IF(OR(AND(AS9&gt;=AW$24,AT9&gt;=AW$28,AS9&lt;&gt;"",AO9=""),AND(BV9&gt;=BZ$24,BW9&gt;=BZ$28,BV9&lt;&gt;"",BR9=""),AND(CY9&gt;=DC$24,CZ9&gt;=DC$28,CY9&lt;&gt;"",CU9=""),AND(EC9&gt;=EG$24,ED9&gt;=EG$28,EC9&lt;&gt;""),AND(FE9&gt;=FI$24,FF9&gt;=FI$28,FE9&lt;&gt;""),AND(GG9&gt;=GK$24,GH9&gt;=GK$28,GG9&lt;&gt;""),AND(HI9&gt;=HM$24,HJ9&gt;=HM$28,HI9&lt;&gt;""),AND(IK9&gt;=IO$24,IL9&gt;=IO$28,IK9&lt;&gt;""),AND(JM9&gt;=JQ$24,JN9&gt;=JQ$28,JM9&lt;&gt;""),AND(KO9&gt;=KS$24,KP9&gt;=KS$28,KO9&lt;&gt;""),AND(LQ9&gt;=LU$24,LR9&gt;=LU$28,LQ9&lt;&gt;""),AND(MS9&gt;=MW$24,MT9&gt;=MW$28,MS9&lt;&gt;""),AND(NU9&gt;=NY$24,NV9&gt;=NY$28,NU9&lt;&gt;""),AND(OW9&gt;=PA$24,OX9&gt;=PA$28,OW9&lt;&gt;""),AND(PY9&gt;=QC$24,PZ9&gt;=QC$28,PY9&lt;&gt;"")),"P","")</f>
        <v/>
      </c>
      <c r="L9" s="8">
        <f>IF(COUNT(AQ9,BT9,CW9)&gt;0,LARGE((AQ9,BT9,CW9),1),0)</f>
        <v>46</v>
      </c>
      <c r="M9" s="8" t="str">
        <f>IF(L9=0,"",IF(L9=CW9,$CA$1,IF(L9=BT9,$AX$1,IF(L9=AQ9,$U$1,""))))</f>
        <v>2025 Nationals</v>
      </c>
      <c r="N9" s="8">
        <f>IF(COUNT(AQ9,BT9,CW9)&gt;1,LARGE((AQ9,BT9,CW9),2),0)</f>
        <v>37.400000000000006</v>
      </c>
      <c r="O9" s="8" t="str">
        <f>IF(N9=0,"",IF(AND(N9=L9,N9=AQ9,N9=BT9),$U$1,IF(AND(N9=L9,N9=AQ9,N9=CW9),$U$1,IF(AND(N9=L9,N9=BT9,N9=CW9),$AX$1,IF(N9=CW9,$CA$1,IF(N9=BT9,$AX$1,IF(N9=AQ9,$U$1,"")))))))</f>
        <v>2025 3rd Domestic Trial</v>
      </c>
      <c r="P9" s="8">
        <f>IF(MAX(AV9,BY9,DB9)&gt;0,MAX(AV9,BY9,DB9),0)</f>
        <v>42.6</v>
      </c>
      <c r="Q9" s="8" t="str">
        <f>IF(P9=0,"",IF(P9=DB9,$CA$1,IF(P9=BY9,$AX$1,IF(P9=AV9,$U$1,""))))</f>
        <v>2025 3rd Domestic Trial</v>
      </c>
      <c r="R9" s="8" t="str">
        <f>IF(MAX(DD9:DE9)&gt;0,MAX(DD9:DE9),"")</f>
        <v/>
      </c>
      <c r="S9" s="11" t="str">
        <f>IF(R9="","",IF(R9=DD9,"("&amp;DD$2&amp;")",IF(R9=DE9,"("&amp;DE$2&amp;")")))</f>
        <v/>
      </c>
      <c r="T9" s="8" t="str">
        <f>IF(R9="","",IF(R9=DD9,IF(R9+IF(N9="",0,N9)=PW9,$PB$1,IF(R9+IF(N9="",0,N9)=OU9,$NZ$1,IF(R9+IF(N9="",0,N9)=NS9,$MX$1,IF(R9+IF(N9="",0,N9)=MQ9,$LV$1,IF(R9+IF(N9="",0,N9)=LO9,$KT$1,IF(R9+IF(N9="",0,N9)=KM9,$JR$1,IF(R9+IF(N9="",0,N9)=JK9,$IP$1,IF(R9+IF(N9="",0,N9)=II9,$HN$1,IF(R9+IF(N9="",0,N9)=HG9,$GL$1,IF(R9+IF(N9="",0,N9)=GE9,$FJ$1,IF(R9+IF(N9="",0,N9)=FC9,$EH$1,IF(R9+IF(N9="",0,N9)=EA9,$DF$1)))))))))))),IF(R9=DE9,IF(R9+IF(P9="",0,P9)=QB9,$PB$1,IF(R9+IF(P9="",0,P9)=OZ9,$NZ$1,IF(R9+IF(P9="",0,P9)=NX9,$MX$1,IF(R9+IF(P9="",0,P9)=MV9,$LV$1,IF(R9+IF(P9="",0,P9)=LT9,$KT$1,IF(R9+IF(P9="",0,P9)=KR9,$JR$1,IF(R9+IF(P9="",0,P9)=JP9,$IP$1,IF(R9+IF(P9="",0,P9)=IN9,$HN$1,IF(R9+IF(P9="",0,P9)=HL9,$GL$1,IF(R9+IF(P9="",0,P9)=GJ9,$FJ$1,IF(R9+IF(P9="",0,P9)=FH9,$EH$1,IF(R9+IF(P9="",0,P9)=EF9,$DF$1)))))))))))))))</f>
        <v/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 t="str">
        <f>IF(SUM(V9,Z9)&gt;0,SUM(V9,Z9),"")</f>
        <v/>
      </c>
      <c r="AQ9" s="40" t="str">
        <f>IF(SUM(U9:V9,X9:Z9,AB9)-W9-AA9&gt;0,SUM(U9:V9,X9:Z9,AB9)-W9-AA9,"")</f>
        <v/>
      </c>
      <c r="AR9" s="40" t="str">
        <f>IF(SUM(AC9:AD9,AF9)-AE9&gt;0,SUM(AC9:AD9,AF9)-AE9,"")</f>
        <v/>
      </c>
      <c r="AS9" s="40" t="str">
        <f>IF(SUM(V9,Z9,AD9)&gt;0,SUM(V9,Z9,AD9),"")</f>
        <v/>
      </c>
      <c r="AT9" s="40" t="str">
        <f>IF(SUM(AQ9,AR9)&gt;0,SUM(AQ9,AR9),"")</f>
        <v/>
      </c>
      <c r="AU9" s="40" t="str">
        <f>IF(SUM(AH9,AL9)&gt;0,SUM(AH9,AL9),"")</f>
        <v/>
      </c>
      <c r="AV9" s="40" t="str">
        <f>IF(SUM(AG9:AH9,AJ9:AL9,AN9)-SUM(AI9,AM9)&gt;0,SUM(AG9:AH9,AJ9:AL9,AN9)-SUM(AI9,AM9),"")</f>
        <v/>
      </c>
      <c r="AW9" s="40" t="str">
        <f>IF(SUM(AQ9,AR9,AV9)&gt;0,SUM(AQ9,AR9,AV9),"")</f>
        <v/>
      </c>
      <c r="AX9" s="18">
        <v>16.8</v>
      </c>
      <c r="AY9" s="18">
        <v>5.7</v>
      </c>
      <c r="AZ9" s="18">
        <v>0</v>
      </c>
      <c r="BA9" s="18">
        <v>0.7</v>
      </c>
      <c r="BB9" s="18">
        <v>16.8</v>
      </c>
      <c r="BC9" s="18">
        <v>5.3</v>
      </c>
      <c r="BD9" s="18">
        <v>0</v>
      </c>
      <c r="BE9" s="18">
        <v>0.7</v>
      </c>
      <c r="BF9" s="18"/>
      <c r="BG9" s="18"/>
      <c r="BH9" s="18"/>
      <c r="BI9" s="18"/>
      <c r="BJ9" s="18">
        <v>15.8</v>
      </c>
      <c r="BK9" s="18">
        <v>3.1</v>
      </c>
      <c r="BL9" s="18">
        <v>0</v>
      </c>
      <c r="BM9" s="18">
        <v>0.7</v>
      </c>
      <c r="BN9" s="18">
        <v>16.600000000000001</v>
      </c>
      <c r="BO9" s="18">
        <v>5.3</v>
      </c>
      <c r="BP9" s="18">
        <v>0</v>
      </c>
      <c r="BQ9" s="18">
        <v>0.7</v>
      </c>
      <c r="BR9" s="28"/>
      <c r="BS9" s="11">
        <f>IF(SUM(AY9,BC9)&gt;0,SUM(AY9,BC9),"")</f>
        <v>11</v>
      </c>
      <c r="BT9" s="11">
        <f>IF(SUM(AX9:AY9,BA9:BC9,BE9)-AZ9-BD9&gt;0,SUM(AX9:AY9,BA9:BC9,BE9)-AZ9-BD9,"")</f>
        <v>46</v>
      </c>
      <c r="BU9" s="11" t="str">
        <f>IF(SUM(BF9:BG9,BI9)-BH9&gt;0,SUM(BF9:BG9,BI9)-BH9,"")</f>
        <v/>
      </c>
      <c r="BV9" s="11">
        <f>IF(SUM(AY9,BC9,BG9)&gt;0,SUM(AY9,BC9,BG9),"")</f>
        <v>11</v>
      </c>
      <c r="BW9" s="11">
        <f>IF(SUM(BT9,BU9)&gt;0,SUM(BT9,BU9),"")</f>
        <v>46</v>
      </c>
      <c r="BX9" s="11">
        <f>IF(SUM(BK9,BO9)&gt;0,SUM(BK9,BO9),"")</f>
        <v>8.4</v>
      </c>
      <c r="BY9" s="11">
        <f>IF(SUM(BJ9:BK9,BM9:BO9,BQ9)-SUM(BL9,BP9)&gt;0,SUM(BJ9:BK9,BM9:BO9,BQ9)-SUM(BL9,BP9),"")</f>
        <v>42.2</v>
      </c>
      <c r="BZ9" s="11">
        <f>IF(SUM(BT9,BU9,BY9)&gt;0,SUM(BT9,BU9,BY9),"")</f>
        <v>88.2</v>
      </c>
      <c r="CA9" s="19">
        <v>11.8</v>
      </c>
      <c r="CB9" s="19">
        <v>3</v>
      </c>
      <c r="CC9" s="19">
        <v>0</v>
      </c>
      <c r="CD9" s="19">
        <v>0</v>
      </c>
      <c r="CE9" s="19">
        <v>17.100000000000001</v>
      </c>
      <c r="CF9" s="19">
        <v>5.5</v>
      </c>
      <c r="CG9" s="19">
        <v>0</v>
      </c>
      <c r="CH9" s="19">
        <v>0</v>
      </c>
      <c r="CI9" s="19"/>
      <c r="CJ9" s="19"/>
      <c r="CK9" s="19"/>
      <c r="CL9" s="19"/>
      <c r="CM9" s="19">
        <v>16.600000000000001</v>
      </c>
      <c r="CN9" s="19">
        <v>5.7</v>
      </c>
      <c r="CO9" s="19">
        <v>0</v>
      </c>
      <c r="CP9" s="19">
        <v>0</v>
      </c>
      <c r="CQ9" s="19">
        <v>15.4</v>
      </c>
      <c r="CR9" s="19">
        <v>5.0999999999999996</v>
      </c>
      <c r="CS9" s="19">
        <v>0.2</v>
      </c>
      <c r="CT9" s="19">
        <v>0</v>
      </c>
      <c r="CU9" s="27"/>
      <c r="CV9" s="40">
        <f>IF(SUM(CB9,CF9)&gt;0,SUM(CB9,CF9),"")</f>
        <v>8.5</v>
      </c>
      <c r="CW9" s="40">
        <f>IF(SUM(CA9:CB9,CD9:CF9,CH9)-CC9-CG9&gt;0,SUM(CA9:CB9,CD9:CF9,CH9)-CC9-CG9,"")</f>
        <v>37.400000000000006</v>
      </c>
      <c r="CX9" s="40" t="str">
        <f>IF(SUM(CI9:CJ9,CL9)-CK9&gt;0,SUM(CI9:CJ9,CL9)-CK9,"")</f>
        <v/>
      </c>
      <c r="CY9" s="40">
        <f>IF(SUM(CB9,CF9,CJ9)&gt;0,SUM(CB9,CF9,CJ9),"")</f>
        <v>8.5</v>
      </c>
      <c r="CZ9" s="40">
        <f>IF(SUM(CW9,CX9)&gt;0,SUM(CW9,CX9),"")</f>
        <v>37.400000000000006</v>
      </c>
      <c r="DA9" s="40">
        <f>IF(SUM(CN9,CR9)&gt;0,SUM(CN9,CR9),"")</f>
        <v>10.8</v>
      </c>
      <c r="DB9" s="40">
        <f>IF(SUM(CM9:CN9,CP9:CR9,CT9)-SUM(CO9,CS9)&gt;0,SUM(CM9:CN9,CP9:CR9,CT9)-SUM(CO9,CS9),"")</f>
        <v>42.6</v>
      </c>
      <c r="DC9" s="40">
        <f>IF(SUM(CW9,CX9,DB9)&gt;0,SUM(CW9,CX9,DB9),"")</f>
        <v>80</v>
      </c>
      <c r="DD9" s="50" t="str">
        <f>IF(MAX(EA9,FC9,GE9,HG9,II9,JK9,KM9,LO9,MQ9,NS9,OU9,PW9)-IF(N9="",0,N9)&gt;0.001,MAX(EA9,FC9,GE9,HG9,II9,JK9,KM9,LO9,MQ9,NS9,OU9,PW9)-IF(N9="",0,N9),"")</f>
        <v/>
      </c>
      <c r="DE9" s="50" t="str">
        <f>IF(MAX(EF9,FH9,GJ9,HL9,IN9,JP9,KR9,LT9,MV9,NX9,OZ9,QB9)-IF(P9="",0,P9)&gt;0.001,MAX(EF9,FH9,GJ9,HL9,IN9,JP9,KR9,LT9,MV9,NX9,OZ9,QB9)-IF(P9="",0,P9),"")</f>
        <v/>
      </c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40" t="str">
        <f>IF(SUM(DG9,DK9)&gt;0,SUM(DG9,DK9),"")</f>
        <v/>
      </c>
      <c r="EA9" s="40" t="str">
        <f>IF(SUM(DF9:DG9,DI9:DK9,DM9)-DH9-DL9&gt;0,SUM(DF9:DG9,DI9:DK9,DM9)-DH9-DL9,"")</f>
        <v/>
      </c>
      <c r="EB9" s="40" t="str">
        <f>IF(SUM(DN9:DO9,DQ9)-DP9&gt;0,SUM(DN9:DO9,DQ9)-DP9,"")</f>
        <v/>
      </c>
      <c r="EC9" s="40" t="str">
        <f>IF(SUM(DG9,DK9,DO9)&gt;0,SUM(DG9,DK9,DO9),"")</f>
        <v/>
      </c>
      <c r="ED9" s="40" t="str">
        <f>IF(SUM(EA9,EB9)&gt;0,SUM(EA9,EB9),"")</f>
        <v/>
      </c>
      <c r="EE9" s="40" t="str">
        <f>IF(SUM(DS9,DW9)&gt;0,SUM(DS9,DW9),"")</f>
        <v/>
      </c>
      <c r="EF9" s="40" t="str">
        <f>IF(SUM(DR9:DS9,DU9:DW9,DY9)-SUM(DT9,DX9)&gt;0,SUM(DR9:DS9,DU9:DW9,DY9)-SUM(DT9,DX9),"")</f>
        <v/>
      </c>
      <c r="EG9" s="40" t="str">
        <f>IF(SUM(EA9,EB9,EF9)&gt;0,SUM(EA9,EB9,EF9),"")</f>
        <v/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>IF(SUM(EI9,EM9)&gt;0,SUM(EI9,EM9),"")</f>
        <v/>
      </c>
      <c r="FC9" s="11" t="str">
        <f>IF(SUM(EH9:EI9,EK9:EM9,EO9)-EJ9-EN9&gt;0,SUM(EH9:EI9,EK9:EM9,EO9)-EJ9-EN9,"")</f>
        <v/>
      </c>
      <c r="FD9" s="11" t="str">
        <f>IF(SUM(EP9:EQ9,ES9)-ER9&gt;0,SUM(EP9:EQ9,ES9)-ER9,"")</f>
        <v/>
      </c>
      <c r="FE9" s="11" t="str">
        <f>IF(SUM(EI9,EM9,EQ9)&gt;0,SUM(EI9,EM9,EQ9),"")</f>
        <v/>
      </c>
      <c r="FF9" s="11" t="str">
        <f>IF(SUM(FC9,FD9)&gt;0,SUM(FC9,FD9),"")</f>
        <v/>
      </c>
      <c r="FG9" s="11" t="str">
        <f>IF(SUM(EU9,EY9)&gt;0,SUM(EU9,EY9),"")</f>
        <v/>
      </c>
      <c r="FH9" s="11" t="str">
        <f>IF(SUM(ET9:EU9,EW9:EY9,FA9)-SUM(EV9,EZ9)&gt;0,SUM(ET9:EU9,EW9:EY9,FA9)-SUM(EV9,EZ9),"")</f>
        <v/>
      </c>
      <c r="FI9" s="11" t="str">
        <f>IF(SUM(FC9,FD9,FH9)&gt;0,SUM(FC9,FD9,FH9),"")</f>
        <v/>
      </c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40" t="str">
        <f>IF(SUM(FK9,FO9)&gt;0,SUM(FK9,FO9),"")</f>
        <v/>
      </c>
      <c r="GE9" s="40" t="str">
        <f>IF(SUM(FJ9:FK9,FM9:FO9,FQ9)-FL9-FP9&gt;0,SUM(FJ9:FK9,FM9:FO9,FQ9)-FL9-FP9,"")</f>
        <v/>
      </c>
      <c r="GF9" s="40" t="str">
        <f>IF(SUM(FR9:FS9,FU9)-FT9&gt;0,SUM(FR9:FS9,FU9)-FT9,"")</f>
        <v/>
      </c>
      <c r="GG9" s="40" t="str">
        <f>IF(SUM(FK9,FO9,FS9)&gt;0,SUM(FK9,FO9,FS9),"")</f>
        <v/>
      </c>
      <c r="GH9" s="40" t="str">
        <f>IF(SUM(GE9,GF9)&gt;0,SUM(GE9,GF9),"")</f>
        <v/>
      </c>
      <c r="GI9" s="40" t="str">
        <f>IF(SUM(FW9,GA9)&gt;0,SUM(FW9,GA9),"")</f>
        <v/>
      </c>
      <c r="GJ9" s="40" t="str">
        <f>IF(SUM(FV9:FW9,FY9:GA9,GC9)-SUM(FX9,GB9)&gt;0,SUM(FV9:FW9,FY9:GA9,GC9)-SUM(FX9,GB9),"")</f>
        <v/>
      </c>
      <c r="GK9" s="40" t="str">
        <f>IF(SUM(GE9,GF9,GJ9)&gt;0,SUM(GE9,GF9,GJ9),"")</f>
        <v/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>IF(SUM(GM9,GQ9)&gt;0,SUM(GM9,GQ9),"")</f>
        <v/>
      </c>
      <c r="HG9" s="11" t="str">
        <f>IF(SUM(GL9:GM9,GO9:GQ9,GS9)-GN9-GR9&gt;0,SUM(GL9:GM9,GO9:GQ9,GS9)-GN9-GR9,"")</f>
        <v/>
      </c>
      <c r="HH9" s="11" t="str">
        <f>IF(SUM(GT9:GU9,GW9)-GV9&gt;0,SUM(GT9:GU9,GW9)-GV9,"")</f>
        <v/>
      </c>
      <c r="HI9" s="11" t="str">
        <f>IF(SUM(GM9,GQ9,GU9)&gt;0,SUM(GM9,GQ9,GU9),"")</f>
        <v/>
      </c>
      <c r="HJ9" s="11" t="str">
        <f>IF(SUM(HG9,HH9)&gt;0,SUM(HG9,HH9),"")</f>
        <v/>
      </c>
      <c r="HK9" s="11" t="str">
        <f>IF(SUM(GY9,HC9)&gt;0,SUM(GY9,HC9),"")</f>
        <v/>
      </c>
      <c r="HL9" s="11" t="str">
        <f>IF(SUM(GX9:GY9,HA9:HC9,HE9)-SUM(GZ9,HD9)&gt;0,SUM(GX9:GY9,HA9:HC9,HE9)-SUM(GZ9,HD9),"")</f>
        <v/>
      </c>
      <c r="HM9" s="11" t="str">
        <f>IF(SUM(HG9,HH9,HL9)&gt;0,SUM(HG9,HH9,HL9),"")</f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>IF(SUM(HO9,HS9)&gt;0,SUM(HO9,HS9),"")</f>
        <v/>
      </c>
      <c r="II9" s="40" t="str">
        <f>IF(SUM(HN9:HO9,HQ9:HS9,HU9)-HP9-HT9&gt;0,SUM(HN9:HO9,HQ9:HS9,HU9)-HP9-HT9,"")</f>
        <v/>
      </c>
      <c r="IJ9" s="40" t="str">
        <f>IF(SUM(HV9:HW9,HY9)-HX9&gt;0,SUM(HV9:HW9,HY9)-HX9,"")</f>
        <v/>
      </c>
      <c r="IK9" s="40" t="str">
        <f>IF(SUM(HO9,HS9,HW9)&gt;0,SUM(HO9,HS9,HW9),"")</f>
        <v/>
      </c>
      <c r="IL9" s="40" t="str">
        <f>IF(SUM(II9,IJ9)&gt;0,SUM(II9,IJ9),"")</f>
        <v/>
      </c>
      <c r="IM9" s="40" t="str">
        <f>IF(SUM(IA9,IE9)&gt;0,SUM(IA9,IE9),"")</f>
        <v/>
      </c>
      <c r="IN9" s="40" t="str">
        <f>IF(SUM(HZ9:IA9,IC9:IE9,IG9)-SUM(IB9,IF9)&gt;0,SUM(HZ9:IA9,IC9:IE9,IG9)-SUM(IB9,IF9),"")</f>
        <v/>
      </c>
      <c r="IO9" s="40" t="str">
        <f>IF(SUM(II9,IJ9,IN9)&gt;0,SUM(II9,IJ9,IN9),"")</f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>IF(SUM(IQ9,IU9)&gt;0,SUM(IQ9,IU9),"")</f>
        <v/>
      </c>
      <c r="JK9" s="11" t="str">
        <f>IF(SUM(IP9:IQ9,IS9:IU9,IW9)-IR9-IV9&gt;0,SUM(IP9:IQ9,IS9:IU9,IW9)-IR9-IV9,"")</f>
        <v/>
      </c>
      <c r="JL9" s="11" t="str">
        <f>IF(SUM(IX9:IY9,JA9)-IZ9&gt;0,SUM(IX9:IY9,JA9)-IZ9,"")</f>
        <v/>
      </c>
      <c r="JM9" s="11" t="str">
        <f>IF(SUM(IQ9,IU9,IY9)&gt;0,SUM(IQ9,IU9,IY9),"")</f>
        <v/>
      </c>
      <c r="JN9" s="11" t="str">
        <f>IF(SUM(JK9,JL9)&gt;0,SUM(JK9,JL9),"")</f>
        <v/>
      </c>
      <c r="JO9" s="11" t="str">
        <f>IF(SUM(JC9,JG9)&gt;0,SUM(JC9,JG9),"")</f>
        <v/>
      </c>
      <c r="JP9" s="11" t="str">
        <f>IF(SUM(JB9:JC9,JE9:JG9,JI9)-SUM(JD9,JH9)&gt;0,SUM(JB9:JC9,JE9:JG9,JI9)-SUM(JD9,JH9),"")</f>
        <v/>
      </c>
      <c r="JQ9" s="11" t="str">
        <f>IF(SUM(JK9,JL9,JP9)&gt;0,SUM(JK9,JL9,JP9),"")</f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>IF(SUM(JS9,JW9)&gt;0,SUM(JS9,JW9),"")</f>
        <v/>
      </c>
      <c r="KM9" s="40" t="str">
        <f>IF(SUM(JR9:JS9,JU9:JW9,JY9)-JT9-JX9&gt;0,SUM(JR9:JS9,JU9:JW9,JY9)-JT9-JX9,"")</f>
        <v/>
      </c>
      <c r="KN9" s="40" t="str">
        <f>IF(SUM(JZ9:KA9,KC9)-KB9&gt;0,SUM(JZ9:KA9,KC9)-KB9,"")</f>
        <v/>
      </c>
      <c r="KO9" s="40" t="str">
        <f>IF(SUM(JS9,JW9,KA9)&gt;0,SUM(JS9,JW9,KA9),"")</f>
        <v/>
      </c>
      <c r="KP9" s="40" t="str">
        <f>IF(SUM(KM9,KN9)&gt;0,SUM(KM9,KN9),"")</f>
        <v/>
      </c>
      <c r="KQ9" s="40" t="str">
        <f>IF(SUM(KE9,KI9)&gt;0,SUM(KE9,KI9),"")</f>
        <v/>
      </c>
      <c r="KR9" s="40" t="str">
        <f>IF(SUM(KD9:KE9,KG9:KI9,KK9)-SUM(KF9,KJ9)&gt;0,SUM(KD9:KE9,KG9:KI9,KK9)-SUM(KF9,KJ9),"")</f>
        <v/>
      </c>
      <c r="KS9" s="40" t="str">
        <f>IF(SUM(KM9,KN9,KR9)&gt;0,SUM(KM9,KN9,KR9),"")</f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>IF(SUM(KU9,KY9)&gt;0,SUM(KU9,KY9),"")</f>
        <v/>
      </c>
      <c r="LO9" s="11" t="str">
        <f>IF(SUM(KT9:KU9,KW9:KY9,LA9)-KV9-KZ9&gt;0,SUM(KT9:KU9,KW9:KY9,LA9)-KV9-KZ9,"")</f>
        <v/>
      </c>
      <c r="LP9" s="11" t="str">
        <f>IF(SUM(LB9:LC9,LE9)-LD9&gt;0,SUM(LB9:LC9,LE9)-LD9,"")</f>
        <v/>
      </c>
      <c r="LQ9" s="11" t="str">
        <f>IF(SUM(KU9,KY9,LC9)&gt;0,SUM(KU9,KY9,LC9),"")</f>
        <v/>
      </c>
      <c r="LR9" s="11" t="str">
        <f>IF(SUM(LO9,LP9)&gt;0,SUM(LO9,LP9),"")</f>
        <v/>
      </c>
      <c r="LS9" s="11" t="str">
        <f>IF(SUM(LG9,LK9)&gt;0,SUM(LG9,LK9),"")</f>
        <v/>
      </c>
      <c r="LT9" s="11" t="str">
        <f>IF(SUM(LF9:LG9,LI9:LK9,LM9)-SUM(LH9,LL9)&gt;0,SUM(LF9:LG9,LI9:LK9,LM9)-SUM(LH9,LL9),"")</f>
        <v/>
      </c>
      <c r="LU9" s="11" t="str">
        <f>IF(SUM(LO9,LP9,LT9)&gt;0,SUM(LO9,LP9,LT9),"")</f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>IF(SUM(LW9,MA9)&gt;0,SUM(LW9,MA9),"")</f>
        <v/>
      </c>
      <c r="MQ9" s="40" t="str">
        <f>IF(SUM(LV9:LW9,LY9:MA9,MC9)-LX9-MB9&gt;0,SUM(LV9:LW9,LY9:MA9,MC9)-LX9-MB9,"")</f>
        <v/>
      </c>
      <c r="MR9" s="40" t="str">
        <f>IF(SUM(MD9:ME9,MG9)-MF9&gt;0,SUM(MD9:ME9,MG9)-MF9,"")</f>
        <v/>
      </c>
      <c r="MS9" s="40" t="str">
        <f>IF(SUM(LW9,MA9,ME9)&gt;0,SUM(LW9,MA9,ME9),"")</f>
        <v/>
      </c>
      <c r="MT9" s="40" t="str">
        <f>IF(SUM(MQ9,MR9)&gt;0,SUM(MQ9,MR9),"")</f>
        <v/>
      </c>
      <c r="MU9" s="40" t="str">
        <f>IF(SUM(MI9,MM9)&gt;0,SUM(MI9,MM9),"")</f>
        <v/>
      </c>
      <c r="MV9" s="40" t="str">
        <f>IF(SUM(MH9:MI9,MK9:MM9,MO9)-SUM(MJ9,MN9)&gt;0,SUM(MH9:MI9,MK9:MM9,MO9)-SUM(MJ9,MN9),"")</f>
        <v/>
      </c>
      <c r="MW9" s="40" t="str">
        <f>IF(SUM(MQ9,MR9,MV9)&gt;0,SUM(MQ9,MR9,MV9),"")</f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>IF(SUM(MY9,NC9)&gt;0,SUM(MY9,NC9),"")</f>
        <v/>
      </c>
      <c r="NS9" s="11" t="str">
        <f>IF(SUM(MX9:MY9,NA9:NC9,NE9)-MZ9-ND9&gt;0,SUM(MX9:MY9,NA9:NC9,NE9)-MZ9-ND9,"")</f>
        <v/>
      </c>
      <c r="NT9" s="11" t="str">
        <f>IF(SUM(NF9:NG9,NI9)-NH9&gt;0,SUM(NF9:NG9,NI9)-NH9,"")</f>
        <v/>
      </c>
      <c r="NU9" s="11" t="str">
        <f>IF(SUM(MY9,NC9,NG9)&gt;0,SUM(MY9,NC9,NG9),"")</f>
        <v/>
      </c>
      <c r="NV9" s="11" t="str">
        <f>IF(SUM(NS9,NT9)&gt;0,SUM(NS9,NT9),"")</f>
        <v/>
      </c>
      <c r="NW9" s="11" t="str">
        <f>IF(SUM(NK9,NO9)&gt;0,SUM(NK9,NO9),"")</f>
        <v/>
      </c>
      <c r="NX9" s="11" t="str">
        <f>IF(SUM(NJ9:NK9,NM9:NO9,NQ9)-SUM(NL9,NP9)&gt;0,SUM(NJ9:NK9,NM9:NO9,NQ9)-SUM(NL9,NP9),"")</f>
        <v/>
      </c>
      <c r="NY9" s="11" t="str">
        <f>IF(SUM(NS9,NT9,NX9)&gt;0,SUM(NS9,NT9,NX9),"")</f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>IF(SUM(OA9,OE9)&gt;0,SUM(OA9,OE9),"")</f>
        <v/>
      </c>
      <c r="OU9" s="40" t="str">
        <f>IF(SUM(NZ9:OA9,OC9:OE9,OG9)-OB9-OF9&gt;0,SUM(NZ9:OA9,OC9:OE9,OG9)-OB9-OF9,"")</f>
        <v/>
      </c>
      <c r="OV9" s="40" t="str">
        <f>IF(SUM(OH9:OI9,OK9)-OJ9&gt;0,SUM(OH9:OI9,OK9)-OJ9,"")</f>
        <v/>
      </c>
      <c r="OW9" s="40" t="str">
        <f>IF(SUM(OA9,OE9,OI9)&gt;0,SUM(OA9,OE9,OI9),"")</f>
        <v/>
      </c>
      <c r="OX9" s="40" t="str">
        <f>IF(SUM(OU9,OV9)&gt;0,SUM(OU9,OV9),"")</f>
        <v/>
      </c>
      <c r="OY9" s="40" t="str">
        <f>IF(SUM(OM9,OQ9)&gt;0,SUM(OM9,OQ9),"")</f>
        <v/>
      </c>
      <c r="OZ9" s="40" t="str">
        <f>IF(SUM(OL9:OM9,OO9:OQ9,OS9)-SUM(ON9,OR9)&gt;0,SUM(OL9:OM9,OO9:OQ9,OS9)-SUM(ON9,OR9),"")</f>
        <v/>
      </c>
      <c r="PA9" s="40" t="str">
        <f>IF(SUM(OU9,OV9,OZ9)&gt;0,SUM(OU9,OV9,OZ9),"")</f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>IF(SUM(PC9,PG9)&gt;0,SUM(PC9,PG9),"")</f>
        <v/>
      </c>
      <c r="PW9" s="11" t="str">
        <f>IF(SUM(PB9:PC9,PE9:PG9,PI9)-PD9-PH9&gt;0,SUM(PB9:PC9,PE9:PG9,PI9)-PD9-PH9,"")</f>
        <v/>
      </c>
      <c r="PX9" s="11" t="str">
        <f>IF(SUM(PJ9:PK9,PM9)-PL9&gt;0,SUM(PJ9:PK9,PM9)-PL9,"")</f>
        <v/>
      </c>
      <c r="PY9" s="11" t="str">
        <f>IF(SUM(PC9,PG9,PK9)&gt;0,SUM(PC9,PG9,PK9),"")</f>
        <v/>
      </c>
      <c r="PZ9" s="11" t="str">
        <f>IF(SUM(PW9,PX9)&gt;0,SUM(PW9,PX9),"")</f>
        <v/>
      </c>
      <c r="QA9" s="11" t="str">
        <f>IF(SUM(PO9,PS9)&gt;0,SUM(PO9,PS9),"")</f>
        <v/>
      </c>
      <c r="QB9" s="11" t="str">
        <f>IF(SUM(PN9:PO9,PQ9:PS9,PU9)-SUM(PP9,PT9)&gt;0,SUM(PN9:PO9,PQ9:PS9,PU9)-SUM(PP9,PT9),"")</f>
        <v/>
      </c>
      <c r="QC9" s="11" t="str">
        <f>IF(SUM(PW9,PX9,QB9)&gt;0,SUM(PW9,PX9,QB9),"")</f>
        <v/>
      </c>
      <c r="QD9" s="22">
        <f>IF($CU9="P",CA9,(CA9+AX9)/2)</f>
        <v>14.3</v>
      </c>
      <c r="QE9" s="22">
        <f>IF($CU9="P",CB9,(CB9+AY9)/2)</f>
        <v>4.3499999999999996</v>
      </c>
      <c r="QF9" s="22">
        <f>IF($CU9="P",CC9,(CC9+AZ9)/2)</f>
        <v>0</v>
      </c>
      <c r="QG9" s="22">
        <f>IF($CU9="P",CD9,(CD9+BA9)/2)</f>
        <v>0.35</v>
      </c>
      <c r="QH9" s="22">
        <f>IF($CU9="P",CE9,(CE9+BB9)/2)</f>
        <v>16.950000000000003</v>
      </c>
      <c r="QI9" s="22">
        <f>IF($CU9="P",CF9,(CF9+BC9)/2)</f>
        <v>5.4</v>
      </c>
      <c r="QJ9" s="22">
        <f>IF($CU9="P",CG9,(CG9+BD9)/2)</f>
        <v>0</v>
      </c>
      <c r="QK9" s="22">
        <f>IF($CU9="P",CH9,(CH9+BE9)/2)</f>
        <v>0.35</v>
      </c>
      <c r="QL9" s="22">
        <f>IF($CU9="P",CI9,(CI9+BF9)/2)</f>
        <v>0</v>
      </c>
      <c r="QM9" s="22">
        <f>IF($CU9="P",CJ9,(CJ9+BG9)/2)</f>
        <v>0</v>
      </c>
      <c r="QN9" s="22">
        <f>IF($CU9="P",CK9,(CK9+BH9)/2)</f>
        <v>0</v>
      </c>
      <c r="QO9" s="22">
        <f>IF($CU9="P",CL9,(CL9+BI9)/2)</f>
        <v>0</v>
      </c>
      <c r="QP9" s="22">
        <f>IF($CU9="P",CM9,(CM9+BJ9)/2)</f>
        <v>16.200000000000003</v>
      </c>
      <c r="QQ9" s="22">
        <f>IF($CU9="P",CN9,(CN9+BK9)/2)</f>
        <v>4.4000000000000004</v>
      </c>
      <c r="QR9" s="22">
        <f>IF($CU9="P",CO9,(CO9+BL9)/2)</f>
        <v>0</v>
      </c>
      <c r="QS9" s="22">
        <f>IF($CU9="P",CP9,(CP9+BM9)/2)</f>
        <v>0.35</v>
      </c>
      <c r="QT9" s="22">
        <f>IF($CU9="P",CQ9,(CQ9+BN9)/2)</f>
        <v>16</v>
      </c>
      <c r="QU9" s="22">
        <f>IF($CU9="P",CR9,(CR9+BO9)/2)</f>
        <v>5.1999999999999993</v>
      </c>
      <c r="QV9" s="22">
        <f>IF($CU9="P",CS9,(CS9+BP9)/2)</f>
        <v>0.1</v>
      </c>
      <c r="QW9" s="22">
        <f>IF($CU9="P",CT9,(CT9+BQ9)/2)</f>
        <v>0.35</v>
      </c>
      <c r="QX9" s="27" t="s">
        <v>46</v>
      </c>
      <c r="QY9" s="40">
        <f>IF(SUM(QE9,QI9)&gt;0,SUM(QE9,QI9),"")</f>
        <v>9.75</v>
      </c>
      <c r="QZ9" s="40">
        <f>IF(SUM(QD9:QE9,QG9:QI9,QK9)-QF9-QJ9&gt;0,SUM(QD9:QE9,QG9:QI9,QK9)-QF9-QJ9,"")</f>
        <v>41.7</v>
      </c>
      <c r="RA9" s="40" t="str">
        <f>IF(SUM(QL9:QM9,QO9)-QN9&gt;0,SUM(QL9:QM9,QO9)-QN9,"")</f>
        <v/>
      </c>
      <c r="RB9" s="40">
        <f>IF(SUM(QE9,QI9,QM9)&gt;0,SUM(QE9,QI9,QM9),"")</f>
        <v>9.75</v>
      </c>
      <c r="RC9" s="40">
        <f>IF(SUM(QZ9,RA9)&gt;0,SUM(QZ9,RA9),"")</f>
        <v>41.7</v>
      </c>
      <c r="RD9" s="40">
        <f>IF(SUM(QQ9,QU9)&gt;0,SUM(QQ9,QU9),"")</f>
        <v>9.6</v>
      </c>
      <c r="RE9" s="40">
        <f>IF(SUM(QP9:QQ9,QS9:QU9,QW9)-SUM(QR9,QV9)&gt;0,SUM(QP9:QQ9,QS9:QU9,QW9)-SUM(QR9,QV9),"")</f>
        <v>42.400000000000006</v>
      </c>
      <c r="RF9" s="40">
        <f>IF(SUM(QZ9,RA9,RE9)&gt;0,SUM(QZ9,RA9,RE9),"")</f>
        <v>84.100000000000009</v>
      </c>
    </row>
    <row r="10" spans="1:474" x14ac:dyDescent="0.2">
      <c r="A10" s="4" cm="1">
        <f t="array" ref="A10">IF(AND(J10&lt;&gt;"",J10&lt;&gt;"No DD"),SUMPRODUCT((J$4:J$21&lt;&gt;"")*(J$4:J$21&lt;&gt;"No DD")*(F$4:F$21&gt;F10))+1,IF(J10="No DD",SUMPRODUCT((J$4:J$21="No DD")*(F$4:F$21&gt;F10))+1+SUMPRODUCT((J$4:J$21&lt;&gt;"")*(J$4:J$21&lt;&gt;"No DD")),""))</f>
        <v>7</v>
      </c>
      <c r="B10" s="4" t="str" cm="1">
        <f t="array" ref="B10">IF(AND(J10&lt;&gt;"",J10&lt;&gt;"No DD",G10=""),SUMPRODUCT((J$4:J$21&lt;&gt;"")*(J$4:J$21&lt;&gt;"No DD")*(G$4:G$21="")*(F$4:F$21&gt;F10))+1,IF(J10="No DD",SUMPRODUCT((J$4:J$21="No DD")*(F$4:F$21&gt;F10)*(G$4:G$21=""))+1+SUMPRODUCT((J$4:J$21&lt;&gt;"")*(G$4:G$21="")*(J$4:J$21&lt;&gt;"No DD")),""))</f>
        <v/>
      </c>
      <c r="C10" s="5" t="s">
        <v>87</v>
      </c>
      <c r="D10" s="4" t="s">
        <v>4</v>
      </c>
      <c r="E10" s="4">
        <v>2004</v>
      </c>
      <c r="F10" s="9">
        <f>SUM(L10:R10)+SUM(L10:O10)*0.0000001+SUM(L10)*0.0000000000001</f>
        <v>73.350007335004889</v>
      </c>
      <c r="G10" s="64" t="s">
        <v>46</v>
      </c>
      <c r="H10" s="3" t="str">
        <f>IF(OR(AND(AP10&gt;=AW$23,AQ10&gt;=AW$27,AP10&lt;&gt;"",AO10=""),AND(AU10&gt;=AW$23,AV10&gt;=AW$27,AU10&lt;&gt;"",AO10=""),AND(BS10&gt;=BZ$23,BT10&gt;=BZ$27,BS10&lt;&gt;"",BR10=""),AND(BX10&gt;=BZ$23,BY10&gt;=BZ$27,BX10&lt;&gt;"",BR10=""),AND(CV10&gt;=DC$23,CW10&gt;=DC$27,CV10&lt;&gt;"",CU10=""),AND(DA10&gt;=DC$23,DB10&gt;=DC$27,DA10&lt;&gt;""),AND(DZ10&gt;=EG$23,EA10&gt;=EG$27,DZ10&lt;&gt;""),AND(EE10&gt;=EG$23,EF10&gt;=EG$27,EE10&lt;&gt;""),AND(FB10&gt;=FI$23,FC10&gt;=FI$27,FB10&lt;&gt;""),AND(FG10&gt;=FI$23,FH10&gt;=FI$27,FG10&lt;&gt;""),AND(GD10&gt;=GK$23,GE10&gt;=GK$27,GD10&lt;&gt;""),AND(GI10&gt;=GK$23,GJ10&gt;=GK$27,GI10&lt;&gt;""),AND(HF10&gt;=HM$23,HG10&gt;=HM$27,HF10&lt;&gt;""),AND(HK10&gt;=HM$23,HL10&gt;=HM$27,HK10&lt;&gt;""),AND(IH10&gt;=IO$23,II10&gt;=IO$27,IH10&lt;&gt;""),AND(IM10&gt;=IO$23,IN10&gt;=IO$27,IM10&lt;&gt;""),AND(JJ10&gt;=JQ$23,JK10&gt;=JQ$27,JJ10&lt;&gt;""),AND(JO10&gt;=JQ$23,JP10&gt;=JQ$27,JO10&lt;&gt;""),AND(KL10&gt;=KS$23,KM10&gt;=KS$27,KL10&lt;&gt;""),AND(KQ10&gt;=KS$23,KR10&gt;=KS$27,KQ10&lt;&gt;""),AND(LN10&gt;=LU$23,LO10&gt;=LU$27,LN10&lt;&gt;""),AND(LS10&gt;=LU$23,LT10&gt;=LU$27,LS10&lt;&gt;""),AND(MP10&gt;=MW$23,MQ10&gt;=MW$27,MP10&lt;&gt;""),AND(MU10&gt;=MW$23,MV10&gt;=MW$27,MU10&lt;&gt;""),AND(NR10&gt;=NY$23,NS10&gt;=NY$27,NR10&lt;&gt;""),AND(NW10&gt;=NY$23,NX10&gt;=NY$27,NW10&lt;&gt;""),AND(OT10&gt;=PA$23,OU10&gt;=PA$27,OT10&lt;&gt;""),AND(OY10&gt;=PA$23,OZ10&gt;=PA$27,OY10&lt;&gt;""),AND(PV10&gt;=QC$23,PW10&gt;=QC$27,PV10&lt;&gt;""),AND(QA10&gt;=QC$23,QB10&gt;=QC$27,QA10&lt;&gt;"")),"P","")</f>
        <v>P</v>
      </c>
      <c r="I10" s="3" t="str">
        <f>IF(OR(AND(AQ10&gt;=AW$27,AQ10&lt;&gt;"",AO10=""),AND(AV10&gt;=AW$27,AV10&lt;&gt;"",AO10=""),AND(BT10&gt;=BZ$27,BT10&lt;&gt;"",BR10=""),AND(BY10&gt;=BZ$27,BY10&lt;&gt;"",BR10=""),AND(CW10&gt;=DC$27,CW10&lt;&gt;"",CU10=""),AND(DB10&gt;=DC$27,DB10&lt;&gt;"",CU10=""),AND(EA10&gt;=EG$27,EA10&lt;&gt;""),AND(EF10&gt;=EG$27,EF10&lt;&gt;""),AND(FC10&gt;=FI$27,FC10&lt;&gt;""),AND(FH10&gt;=FI$27,FH10&lt;&gt;""),AND(GE10&gt;=GK$27,GE10&lt;&gt;""),AND(GJ10&gt;=GK$27,GJ10&lt;&gt;""),AND(HG10&gt;=HM$27,HG10&lt;&gt;""),AND(HL10&gt;=HM$27,HL10&lt;&gt;""),AND(II10&gt;=IO$27,II10&lt;&gt;""),AND(IN10&gt;=IO$27,IN10&lt;&gt;""),AND(JK10&gt;=JQ$27,JK10&lt;&gt;""),AND(JP10&gt;=JQ$27,JP10&lt;&gt;""),AND(KM10&gt;=KS$27,KM10&lt;&gt;""),AND(KR10&gt;=KS$27,KR10&lt;&gt;""),AND(LO10&gt;=LU$27,LO10&lt;&gt;""),AND(LT10&gt;=LU$27,LT10&lt;&gt;""),AND(MQ10&gt;=MW$27,MQ10&lt;&gt;""),AND(MV10&gt;=MW$27,MV10&lt;&gt;""),AND(NS10&gt;=NY$27,NS10&lt;&gt;""),AND(NX10&gt;=NY$27,NX10&lt;&gt;""),AND(OU10&gt;=PA$27,OU10&lt;&gt;""),AND(OZ10&gt;=PA$27,OZ10&lt;&gt;""),AND(PW10&gt;=QC$27,PW10&lt;&gt;""),AND(QB10&gt;=QC$27,QB10&lt;&gt;"")),"P","")</f>
        <v>P</v>
      </c>
      <c r="J10" s="36" t="str">
        <f>IF(AND(I10="P",H10=""),"No DD",IF(OR(AND(AS10&gt;=AW$26,AT10&gt;=AW$30,AS10&lt;&gt;"",AO10=""),AND(BV10&gt;=BZ$26,BW10&gt;=BZ$30,BV10&lt;&gt;"",BR10=""),AND(CY10&gt;=DC$26,CZ10&gt;=DC$30,CY10&lt;&gt;"",CU10=""),AND(EC10&gt;=EG$26,ED10&gt;=EG$30,EC10&lt;&gt;""),AND(FE10&gt;=FI$26,FF10&gt;=FI$30,FE10&lt;&gt;""),AND(GG10&gt;=GK$26,GH10&gt;=GK$30,GG10&lt;&gt;""),AND(HI10&gt;=HM$26,HJ10&gt;=HM$30,HI10&lt;&gt;""),AND(IK10&gt;=IO$26,IL10&gt;=IO$30,IK10&lt;&gt;""),AND(JM10&gt;=JQ$26,JN10&gt;=JQ$30,JM10&lt;&gt;""),AND(KO10&gt;=KS$26,KP10&gt;=KS$30,KO10&lt;&gt;""),AND(LQ10&gt;=LU$26,LR10&gt;=LU$30,LQ10&lt;&gt;""),AND(MS10&gt;=MW$26,MT10&gt;=MW$30,MS10&lt;&gt;""),AND(NU10&gt;=NY$26,NV10&gt;=NY$30,NU10&lt;&gt;""),AND(OW10&gt;=PA$26,OX10&gt;=PA$30,OW10&lt;&gt;""),AND(PY10&gt;=QC$26,PZ10&gt;=QC$30,PY10&lt;&gt;"")),"Merit",IF(OR(AND(AS10&gt;=AW$25,AT10&gt;=AW$29,AS10&lt;&gt;"",AO10=""),AND(BV10&gt;=BZ$25,BW10&gt;=BZ$29,BV10&lt;&gt;"",BR10=""),AND(CY10&gt;=DC$25,CZ10&gt;=DC$29,CY10&lt;&gt;"",CU10=""),AND(EC10&gt;=EG$25,ED10&gt;=EG$29,EC10&lt;&gt;""),AND(FE10&gt;=FI$25,FF10&gt;=FI$29,FE10&lt;&gt;""),AND(GG10&gt;=GK$25,GH10&gt;=GK$29,GG10&lt;&gt;""),AND(HI10&gt;=HM$25,HJ10&gt;=HM$29,HI10&lt;&gt;""),AND(IK10&gt;=IO$25,IL10&gt;=IO$29,IK10&lt;&gt;""),AND(JM10&gt;=JQ$25,JN10&gt;=JQ$29,JM10&lt;&gt;""),AND(KO10&gt;=KS$25,KP10&gt;=KS$29,KO10&lt;&gt;""),AND(LQ10&gt;=LU$25,LR10&gt;=LU$29,LQ10&lt;&gt;""),AND(MS10&gt;=MW$25,MT10&gt;=MW$29,MS10&lt;&gt;""),AND(NU10&gt;=NY$25,NV10&gt;=NY$29,NU10&lt;&gt;""),AND(OW10&gt;=PA$25,OX10&gt;=PA$29,OW10&lt;&gt;""),AND(PY10&gt;=QC$25,PZ10&gt;=QC$29,PY10&lt;&gt;"")),"Excellence",IF(K10="P","Worlds Team",IF(H10="P","National Team","")))))</f>
        <v>National Team</v>
      </c>
      <c r="K10" s="3" t="str">
        <f>IF(OR(AND(AS10&gt;=AW$24,AT10&gt;=AW$28,AS10&lt;&gt;"",AO10=""),AND(BV10&gt;=BZ$24,BW10&gt;=BZ$28,BV10&lt;&gt;"",BR10=""),AND(CY10&gt;=DC$24,CZ10&gt;=DC$28,CY10&lt;&gt;"",CU10=""),AND(EC10&gt;=EG$24,ED10&gt;=EG$28,EC10&lt;&gt;""),AND(FE10&gt;=FI$24,FF10&gt;=FI$28,FE10&lt;&gt;""),AND(GG10&gt;=GK$24,GH10&gt;=GK$28,GG10&lt;&gt;""),AND(HI10&gt;=HM$24,HJ10&gt;=HM$28,HI10&lt;&gt;""),AND(IK10&gt;=IO$24,IL10&gt;=IO$28,IK10&lt;&gt;""),AND(JM10&gt;=JQ$24,JN10&gt;=JQ$28,JM10&lt;&gt;""),AND(KO10&gt;=KS$24,KP10&gt;=KS$28,KO10&lt;&gt;""),AND(LQ10&gt;=LU$24,LR10&gt;=LU$28,LQ10&lt;&gt;""),AND(MS10&gt;=MW$24,MT10&gt;=MW$28,MS10&lt;&gt;""),AND(NU10&gt;=NY$24,NV10&gt;=NY$28,NU10&lt;&gt;""),AND(OW10&gt;=PA$24,OX10&gt;=PA$28,OW10&lt;&gt;""),AND(PY10&gt;=QC$24,PZ10&gt;=QC$28,PY10&lt;&gt;"")),"P","")</f>
        <v/>
      </c>
      <c r="L10" s="8">
        <f>IF(COUNT(AQ10,BT10,CW10)&gt;0,LARGE((AQ10,BT10,CW10),1),0)</f>
        <v>48.899999999999991</v>
      </c>
      <c r="M10" s="8" t="str">
        <f>IF(L10=0,"",IF(L10=CW10,$CA$1,IF(L10=BT10,$AX$1,IF(L10=AQ10,$U$1,""))))</f>
        <v>2025 Elite Canada</v>
      </c>
      <c r="N10" s="8">
        <f>IF(COUNT(AQ10,BT10,CW10)&gt;1,LARGE((AQ10,BT10,CW10),2),0)</f>
        <v>24.449999999999996</v>
      </c>
      <c r="O10" s="8" t="str">
        <f>IF(N10=0,"",IF(AND(N10=L10,N10=AQ10,N10=BT10),$U$1,IF(AND(N10=L10,N10=AQ10,N10=CW10),$U$1,IF(AND(N10=L10,N10=BT10,N10=CW10),$AX$1,IF(N10=CW10,$CA$1,IF(N10=BT10,$AX$1,IF(N10=AQ10,$U$1,"")))))))</f>
        <v>2025 3rd Domestic Trial</v>
      </c>
      <c r="P10" s="8">
        <f>IF(MAX(AV10,BY10,DB10)&gt;0,MAX(AV10,BY10,DB10),0)</f>
        <v>0</v>
      </c>
      <c r="Q10" s="8" t="str">
        <f>IF(P10=0,"",IF(P10=DB10,$CA$1,IF(P10=BY10,$AX$1,IF(P10=AV10,$U$1,""))))</f>
        <v/>
      </c>
      <c r="R10" s="8" t="str">
        <f>IF(MAX(DD10:DE10)&gt;0,MAX(DD10:DE10),"")</f>
        <v/>
      </c>
      <c r="S10" s="11" t="str">
        <f>IF(R10="","",IF(R10=DD10,"("&amp;DD$2&amp;")",IF(R10=DE10,"("&amp;DE$2&amp;")")))</f>
        <v/>
      </c>
      <c r="T10" s="8" t="str">
        <f>IF(R10="","",IF(R10=DD10,IF(R10+IF(N10="",0,N10)=PW10,$PB$1,IF(R10+IF(N10="",0,N10)=OU10,$NZ$1,IF(R10+IF(N10="",0,N10)=NS10,$MX$1,IF(R10+IF(N10="",0,N10)=MQ10,$LV$1,IF(R10+IF(N10="",0,N10)=LO10,$KT$1,IF(R10+IF(N10="",0,N10)=KM10,$JR$1,IF(R10+IF(N10="",0,N10)=JK10,$IP$1,IF(R10+IF(N10="",0,N10)=II10,$HN$1,IF(R10+IF(N10="",0,N10)=HG10,$GL$1,IF(R10+IF(N10="",0,N10)=GE10,$FJ$1,IF(R10+IF(N10="",0,N10)=FC10,$EH$1,IF(R10+IF(N10="",0,N10)=EA10,$DF$1)))))))))))),IF(R10=DE10,IF(R10+IF(P10="",0,P10)=QB10,$PB$1,IF(R10+IF(P10="",0,P10)=OZ10,$NZ$1,IF(R10+IF(P10="",0,P10)=NX10,$MX$1,IF(R10+IF(P10="",0,P10)=MV10,$LV$1,IF(R10+IF(P10="",0,P10)=LT10,$KT$1,IF(R10+IF(P10="",0,P10)=KR10,$JR$1,IF(R10+IF(P10="",0,P10)=JP10,$IP$1,IF(R10+IF(P10="",0,P10)=IN10,$HN$1,IF(R10+IF(P10="",0,P10)=HL10,$GL$1,IF(R10+IF(P10="",0,P10)=GJ10,$FJ$1,IF(R10+IF(P10="",0,P10)=FH10,$EH$1,IF(R10+IF(P10="",0,P10)=EF10,$DF$1)))))))))))))))</f>
        <v/>
      </c>
      <c r="U10" s="19">
        <v>17.7</v>
      </c>
      <c r="V10" s="19">
        <v>6.5</v>
      </c>
      <c r="W10" s="19">
        <v>0</v>
      </c>
      <c r="X10" s="19">
        <v>0</v>
      </c>
      <c r="Y10" s="19">
        <v>17.399999999999999</v>
      </c>
      <c r="Z10" s="19">
        <v>7.3</v>
      </c>
      <c r="AA10" s="19">
        <v>0</v>
      </c>
      <c r="AB10" s="19">
        <v>0</v>
      </c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27"/>
      <c r="AP10" s="40">
        <f>IF(SUM(V10,Z10)&gt;0,SUM(V10,Z10),"")</f>
        <v>13.8</v>
      </c>
      <c r="AQ10" s="40">
        <f>IF(SUM(U10:V10,X10:Z10,AB10)-W10-AA10&gt;0,SUM(U10:V10,X10:Z10,AB10)-W10-AA10,"")</f>
        <v>48.899999999999991</v>
      </c>
      <c r="AR10" s="40" t="str">
        <f>IF(SUM(AC10:AD10,AF10)-AE10&gt;0,SUM(AC10:AD10,AF10)-AE10,"")</f>
        <v/>
      </c>
      <c r="AS10" s="40">
        <f>IF(SUM(V10,Z10,AD10)&gt;0,SUM(V10,Z10,AD10),"")</f>
        <v>13.8</v>
      </c>
      <c r="AT10" s="40">
        <f>IF(SUM(AQ10,AR10)&gt;0,SUM(AQ10,AR10),"")</f>
        <v>48.899999999999991</v>
      </c>
      <c r="AU10" s="40" t="str">
        <f>IF(SUM(AH10,AL10)&gt;0,SUM(AH10,AL10),"")</f>
        <v/>
      </c>
      <c r="AV10" s="40" t="str">
        <f>IF(SUM(AG10:AH10,AJ10:AL10,AN10)-SUM(AI10,AM10)&gt;0,SUM(AG10:AH10,AJ10:AL10,AN10)-SUM(AI10,AM10),"")</f>
        <v/>
      </c>
      <c r="AW10" s="40">
        <f>IF(SUM(AQ10,AR10,AV10)&gt;0,SUM(AQ10,AR10,AV10),"")</f>
        <v>48.899999999999991</v>
      </c>
      <c r="AX10" s="18">
        <v>8.85</v>
      </c>
      <c r="AY10" s="18">
        <v>3.25</v>
      </c>
      <c r="AZ10" s="18">
        <v>0</v>
      </c>
      <c r="BA10" s="18">
        <v>0</v>
      </c>
      <c r="BB10" s="18">
        <v>8.6999999999999993</v>
      </c>
      <c r="BC10" s="18">
        <v>3.65</v>
      </c>
      <c r="BD10" s="18">
        <v>0</v>
      </c>
      <c r="BE10" s="18">
        <v>0</v>
      </c>
      <c r="BF10" s="18"/>
      <c r="BG10" s="18"/>
      <c r="BH10" s="18"/>
      <c r="BI10" s="18"/>
      <c r="BJ10" s="18">
        <v>0</v>
      </c>
      <c r="BK10" s="18">
        <v>0</v>
      </c>
      <c r="BL10" s="18">
        <v>0</v>
      </c>
      <c r="BM10" s="18">
        <v>0</v>
      </c>
      <c r="BN10" s="18">
        <v>0</v>
      </c>
      <c r="BO10" s="18">
        <v>0</v>
      </c>
      <c r="BP10" s="18">
        <v>0</v>
      </c>
      <c r="BQ10" s="18">
        <v>0</v>
      </c>
      <c r="BR10" s="28" t="s">
        <v>46</v>
      </c>
      <c r="BS10" s="11">
        <f>IF(SUM(AY10,BC10)&gt;0,SUM(AY10,BC10),"")</f>
        <v>6.9</v>
      </c>
      <c r="BT10" s="11">
        <f>IF(SUM(AX10:AY10,BA10:BC10,BE10)-AZ10-BD10&gt;0,SUM(AX10:AY10,BA10:BC10,BE10)-AZ10-BD10,"")</f>
        <v>24.449999999999996</v>
      </c>
      <c r="BU10" s="11" t="str">
        <f>IF(SUM(BF10:BG10,BI10)-BH10&gt;0,SUM(BF10:BG10,BI10)-BH10,"")</f>
        <v/>
      </c>
      <c r="BV10" s="11">
        <f>IF(SUM(AY10,BC10,BG10)&gt;0,SUM(AY10,BC10,BG10),"")</f>
        <v>6.9</v>
      </c>
      <c r="BW10" s="11">
        <f>IF(SUM(BT10,BU10)&gt;0,SUM(BT10,BU10),"")</f>
        <v>24.449999999999996</v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>
        <f>IF(SUM(BT10,BU10,BY10)&gt;0,SUM(BT10,BU10,BY10),"")</f>
        <v>24.449999999999996</v>
      </c>
      <c r="CA10" s="19">
        <v>8.85</v>
      </c>
      <c r="CB10" s="19">
        <v>3.25</v>
      </c>
      <c r="CC10" s="19">
        <v>0</v>
      </c>
      <c r="CD10" s="19">
        <v>0</v>
      </c>
      <c r="CE10" s="19">
        <v>8.6999999999999993</v>
      </c>
      <c r="CF10" s="19">
        <v>3.65</v>
      </c>
      <c r="CG10" s="19">
        <v>0</v>
      </c>
      <c r="CH10" s="19">
        <v>0</v>
      </c>
      <c r="CI10" s="19"/>
      <c r="CJ10" s="19"/>
      <c r="CK10" s="19"/>
      <c r="CL10" s="19"/>
      <c r="CM10" s="19">
        <v>0</v>
      </c>
      <c r="CN10" s="19">
        <v>0</v>
      </c>
      <c r="CO10" s="19">
        <v>0</v>
      </c>
      <c r="CP10" s="19">
        <v>0</v>
      </c>
      <c r="CQ10" s="19">
        <v>0</v>
      </c>
      <c r="CR10" s="19">
        <v>0</v>
      </c>
      <c r="CS10" s="19">
        <v>0</v>
      </c>
      <c r="CT10" s="19">
        <v>0</v>
      </c>
      <c r="CU10" s="27" t="s">
        <v>46</v>
      </c>
      <c r="CV10" s="40">
        <f>IF(SUM(CB10,CF10)&gt;0,SUM(CB10,CF10),"")</f>
        <v>6.9</v>
      </c>
      <c r="CW10" s="40">
        <f>IF(SUM(CA10:CB10,CD10:CF10,CH10)-CC10-CG10&gt;0,SUM(CA10:CB10,CD10:CF10,CH10)-CC10-CG10,"")</f>
        <v>24.449999999999996</v>
      </c>
      <c r="CX10" s="40" t="str">
        <f>IF(SUM(CI10:CJ10,CL10)-CK10&gt;0,SUM(CI10:CJ10,CL10)-CK10,"")</f>
        <v/>
      </c>
      <c r="CY10" s="40">
        <f>IF(SUM(CB10,CF10,CJ10)&gt;0,SUM(CB10,CF10,CJ10),"")</f>
        <v>6.9</v>
      </c>
      <c r="CZ10" s="40">
        <f>IF(SUM(CW10,CX10)&gt;0,SUM(CW10,CX10),"")</f>
        <v>24.449999999999996</v>
      </c>
      <c r="DA10" s="40" t="str">
        <f>IF(SUM(CN10,CR10)&gt;0,SUM(CN10,CR10),"")</f>
        <v/>
      </c>
      <c r="DB10" s="40" t="str">
        <f>IF(SUM(CM10:CN10,CP10:CR10,CT10)-SUM(CO10,CS10)&gt;0,SUM(CM10:CN10,CP10:CR10,CT10)-SUM(CO10,CS10),"")</f>
        <v/>
      </c>
      <c r="DC10" s="40">
        <f>IF(SUM(CW10,CX10,DB10)&gt;0,SUM(CW10,CX10,DB10),"")</f>
        <v>24.449999999999996</v>
      </c>
      <c r="DD10" s="50" t="str">
        <f>IF(MAX(EA10,FC10,GE10,HG10,II10,JK10,KM10,LO10,MQ10,NS10,OU10,PW10)-IF(N10="",0,N10)&gt;0.001,MAX(EA10,FC10,GE10,HG10,II10,JK10,KM10,LO10,MQ10,NS10,OU10,PW10)-IF(N10="",0,N10),"")</f>
        <v/>
      </c>
      <c r="DE10" s="50" t="str">
        <f>IF(MAX(EF10,FH10,GJ10,HL10,IN10,JP10,KR10,LT10,MV10,NX10,OZ10,QB10)-IF(P10="",0,P10)&gt;0.001,MAX(EF10,FH10,GJ10,HL10,IN10,JP10,KR10,LT10,MV10,NX10,OZ10,QB10)-IF(P10="",0,P10),"")</f>
        <v/>
      </c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40" t="str">
        <f>IF(SUM(DG10,DK10)&gt;0,SUM(DG10,DK10),"")</f>
        <v/>
      </c>
      <c r="EA10" s="40" t="str">
        <f>IF(SUM(DF10:DG10,DI10:DK10,DM10)-DH10-DL10&gt;0,SUM(DF10:DG10,DI10:DK10,DM10)-DH10-DL10,"")</f>
        <v/>
      </c>
      <c r="EB10" s="40" t="str">
        <f>IF(SUM(DN10:DO10,DQ10)-DP10&gt;0,SUM(DN10:DO10,DQ10)-DP10,"")</f>
        <v/>
      </c>
      <c r="EC10" s="40" t="str">
        <f>IF(SUM(DG10,DK10,DO10)&gt;0,SUM(DG10,DK10,DO10),"")</f>
        <v/>
      </c>
      <c r="ED10" s="40" t="str">
        <f>IF(SUM(EA10,EB10)&gt;0,SUM(EA10,EB10),"")</f>
        <v/>
      </c>
      <c r="EE10" s="40" t="str">
        <f>IF(SUM(DS10,DW10)&gt;0,SUM(DS10,DW10),"")</f>
        <v/>
      </c>
      <c r="EF10" s="40" t="str">
        <f>IF(SUM(DR10:DS10,DU10:DW10,DY10)-SUM(DT10,DX10)&gt;0,SUM(DR10:DS10,DU10:DW10,DY10)-SUM(DT10,DX10),"")</f>
        <v/>
      </c>
      <c r="EG10" s="40" t="str">
        <f>IF(SUM(EA10,EB10,EF10)&gt;0,SUM(EA10,EB10,EF10),"")</f>
        <v/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>IF(SUM(EI10,EM10)&gt;0,SUM(EI10,EM10),"")</f>
        <v/>
      </c>
      <c r="FC10" s="11" t="str">
        <f>IF(SUM(EH10:EI10,EK10:EM10,EO10)-EJ10-EN10&gt;0,SUM(EH10:EI10,EK10:EM10,EO10)-EJ10-EN10,"")</f>
        <v/>
      </c>
      <c r="FD10" s="11" t="str">
        <f>IF(SUM(EP10:EQ10,ES10)-ER10&gt;0,SUM(EP10:EQ10,ES10)-ER10,"")</f>
        <v/>
      </c>
      <c r="FE10" s="11" t="str">
        <f>IF(SUM(EI10,EM10,EQ10)&gt;0,SUM(EI10,EM10,EQ10),"")</f>
        <v/>
      </c>
      <c r="FF10" s="11" t="str">
        <f>IF(SUM(FC10,FD10)&gt;0,SUM(FC10,FD10),"")</f>
        <v/>
      </c>
      <c r="FG10" s="11" t="str">
        <f>IF(SUM(EU10,EY10)&gt;0,SUM(EU10,EY10),"")</f>
        <v/>
      </c>
      <c r="FH10" s="11" t="str">
        <f>IF(SUM(ET10:EU10,EW10:EY10,FA10)-SUM(EV10,EZ10)&gt;0,SUM(ET10:EU10,EW10:EY10,FA10)-SUM(EV10,EZ10),"")</f>
        <v/>
      </c>
      <c r="FI10" s="11" t="str">
        <f>IF(SUM(FC10,FD10,FH10)&gt;0,SUM(FC10,FD10,FH10),"")</f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>IF(SUM(FK10,FO10)&gt;0,SUM(FK10,FO10),"")</f>
        <v/>
      </c>
      <c r="GE10" s="40" t="str">
        <f>IF(SUM(FJ10:FK10,FM10:FO10,FQ10)-FL10-FP10&gt;0,SUM(FJ10:FK10,FM10:FO10,FQ10)-FL10-FP10,"")</f>
        <v/>
      </c>
      <c r="GF10" s="40" t="str">
        <f>IF(SUM(FR10:FS10,FU10)-FT10&gt;0,SUM(FR10:FS10,FU10)-FT10,"")</f>
        <v/>
      </c>
      <c r="GG10" s="40" t="str">
        <f>IF(SUM(FK10,FO10,FS10)&gt;0,SUM(FK10,FO10,FS10),"")</f>
        <v/>
      </c>
      <c r="GH10" s="40" t="str">
        <f>IF(SUM(GE10,GF10)&gt;0,SUM(GE10,GF10),"")</f>
        <v/>
      </c>
      <c r="GI10" s="40" t="str">
        <f>IF(SUM(FW10,GA10)&gt;0,SUM(FW10,GA10),"")</f>
        <v/>
      </c>
      <c r="GJ10" s="40" t="str">
        <f>IF(SUM(FV10:FW10,FY10:GA10,GC10)-SUM(FX10,GB10)&gt;0,SUM(FV10:FW10,FY10:GA10,GC10)-SUM(FX10,GB10),"")</f>
        <v/>
      </c>
      <c r="GK10" s="40" t="str">
        <f>IF(SUM(GE10,GF10,GJ10)&gt;0,SUM(GE10,GF10,GJ10),"")</f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>IF(SUM(GM10,GQ10)&gt;0,SUM(GM10,GQ10),"")</f>
        <v/>
      </c>
      <c r="HG10" s="11" t="str">
        <f>IF(SUM(GL10:GM10,GO10:GQ10,GS10)-GN10-GR10&gt;0,SUM(GL10:GM10,GO10:GQ10,GS10)-GN10-GR10,"")</f>
        <v/>
      </c>
      <c r="HH10" s="11" t="str">
        <f>IF(SUM(GT10:GU10,GW10)-GV10&gt;0,SUM(GT10:GU10,GW10)-GV10,"")</f>
        <v/>
      </c>
      <c r="HI10" s="11" t="str">
        <f>IF(SUM(GM10,GQ10,GU10)&gt;0,SUM(GM10,GQ10,GU10),"")</f>
        <v/>
      </c>
      <c r="HJ10" s="11" t="str">
        <f>IF(SUM(HG10,HH10)&gt;0,SUM(HG10,HH10),"")</f>
        <v/>
      </c>
      <c r="HK10" s="11" t="str">
        <f>IF(SUM(GY10,HC10)&gt;0,SUM(GY10,HC10),"")</f>
        <v/>
      </c>
      <c r="HL10" s="11" t="str">
        <f>IF(SUM(GX10:GY10,HA10:HC10,HE10)-SUM(GZ10,HD10)&gt;0,SUM(GX10:GY10,HA10:HC10,HE10)-SUM(GZ10,HD10),"")</f>
        <v/>
      </c>
      <c r="HM10" s="11" t="str">
        <f>IF(SUM(HG10,HH10,HL10)&gt;0,SUM(HG10,HH10,HL10),"")</f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>IF(SUM(HO10,HS10)&gt;0,SUM(HO10,HS10),"")</f>
        <v/>
      </c>
      <c r="II10" s="40" t="str">
        <f>IF(SUM(HN10:HO10,HQ10:HS10,HU10)-HP10-HT10&gt;0,SUM(HN10:HO10,HQ10:HS10,HU10)-HP10-HT10,"")</f>
        <v/>
      </c>
      <c r="IJ10" s="40" t="str">
        <f>IF(SUM(HV10:HW10,HY10)-HX10&gt;0,SUM(HV10:HW10,HY10)-HX10,"")</f>
        <v/>
      </c>
      <c r="IK10" s="40" t="str">
        <f>IF(SUM(HO10,HS10,HW10)&gt;0,SUM(HO10,HS10,HW10),"")</f>
        <v/>
      </c>
      <c r="IL10" s="40" t="str">
        <f>IF(SUM(II10,IJ10)&gt;0,SUM(II10,IJ10),"")</f>
        <v/>
      </c>
      <c r="IM10" s="40" t="str">
        <f>IF(SUM(IA10,IE10)&gt;0,SUM(IA10,IE10),"")</f>
        <v/>
      </c>
      <c r="IN10" s="40" t="str">
        <f>IF(SUM(HZ10:IA10,IC10:IE10,IG10)-SUM(IB10,IF10)&gt;0,SUM(HZ10:IA10,IC10:IE10,IG10)-SUM(IB10,IF10),"")</f>
        <v/>
      </c>
      <c r="IO10" s="40" t="str">
        <f>IF(SUM(II10,IJ10,IN10)&gt;0,SUM(II10,IJ10,IN10),"")</f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>IF(SUM(IQ10,IU10)&gt;0,SUM(IQ10,IU10),"")</f>
        <v/>
      </c>
      <c r="JK10" s="11" t="str">
        <f>IF(SUM(IP10:IQ10,IS10:IU10,IW10)-IR10-IV10&gt;0,SUM(IP10:IQ10,IS10:IU10,IW10)-IR10-IV10,"")</f>
        <v/>
      </c>
      <c r="JL10" s="11" t="str">
        <f>IF(SUM(IX10:IY10,JA10)-IZ10&gt;0,SUM(IX10:IY10,JA10)-IZ10,"")</f>
        <v/>
      </c>
      <c r="JM10" s="11" t="str">
        <f>IF(SUM(IQ10,IU10,IY10)&gt;0,SUM(IQ10,IU10,IY10),"")</f>
        <v/>
      </c>
      <c r="JN10" s="11" t="str">
        <f>IF(SUM(JK10,JL10)&gt;0,SUM(JK10,JL10),"")</f>
        <v/>
      </c>
      <c r="JO10" s="11" t="str">
        <f>IF(SUM(JC10,JG10)&gt;0,SUM(JC10,JG10),"")</f>
        <v/>
      </c>
      <c r="JP10" s="11" t="str">
        <f>IF(SUM(JB10:JC10,JE10:JG10,JI10)-SUM(JD10,JH10)&gt;0,SUM(JB10:JC10,JE10:JG10,JI10)-SUM(JD10,JH10),"")</f>
        <v/>
      </c>
      <c r="JQ10" s="11" t="str">
        <f>IF(SUM(JK10,JL10,JP10)&gt;0,SUM(JK10,JL10,JP10),"")</f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>IF(SUM(JS10,JW10)&gt;0,SUM(JS10,JW10),"")</f>
        <v/>
      </c>
      <c r="KM10" s="40" t="str">
        <f>IF(SUM(JR10:JS10,JU10:JW10,JY10)-JT10-JX10&gt;0,SUM(JR10:JS10,JU10:JW10,JY10)-JT10-JX10,"")</f>
        <v/>
      </c>
      <c r="KN10" s="40" t="str">
        <f>IF(SUM(JZ10:KA10,KC10)-KB10&gt;0,SUM(JZ10:KA10,KC10)-KB10,"")</f>
        <v/>
      </c>
      <c r="KO10" s="40" t="str">
        <f>IF(SUM(JS10,JW10,KA10)&gt;0,SUM(JS10,JW10,KA10),"")</f>
        <v/>
      </c>
      <c r="KP10" s="40" t="str">
        <f>IF(SUM(KM10,KN10)&gt;0,SUM(KM10,KN10),"")</f>
        <v/>
      </c>
      <c r="KQ10" s="40" t="str">
        <f>IF(SUM(KE10,KI10)&gt;0,SUM(KE10,KI10),"")</f>
        <v/>
      </c>
      <c r="KR10" s="40" t="str">
        <f>IF(SUM(KD10:KE10,KG10:KI10,KK10)-SUM(KF10,KJ10)&gt;0,SUM(KD10:KE10,KG10:KI10,KK10)-SUM(KF10,KJ10),"")</f>
        <v/>
      </c>
      <c r="KS10" s="40" t="str">
        <f>IF(SUM(KM10,KN10,KR10)&gt;0,SUM(KM10,KN10,KR10),"")</f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>IF(SUM(KU10,KY10)&gt;0,SUM(KU10,KY10),"")</f>
        <v/>
      </c>
      <c r="LO10" s="11" t="str">
        <f>IF(SUM(KT10:KU10,KW10:KY10,LA10)-KV10-KZ10&gt;0,SUM(KT10:KU10,KW10:KY10,LA10)-KV10-KZ10,"")</f>
        <v/>
      </c>
      <c r="LP10" s="11" t="str">
        <f>IF(SUM(LB10:LC10,LE10)-LD10&gt;0,SUM(LB10:LC10,LE10)-LD10,"")</f>
        <v/>
      </c>
      <c r="LQ10" s="11" t="str">
        <f>IF(SUM(KU10,KY10,LC10)&gt;0,SUM(KU10,KY10,LC10),"")</f>
        <v/>
      </c>
      <c r="LR10" s="11" t="str">
        <f>IF(SUM(LO10,LP10)&gt;0,SUM(LO10,LP10),"")</f>
        <v/>
      </c>
      <c r="LS10" s="11" t="str">
        <f>IF(SUM(LG10,LK10)&gt;0,SUM(LG10,LK10),"")</f>
        <v/>
      </c>
      <c r="LT10" s="11" t="str">
        <f>IF(SUM(LF10:LG10,LI10:LK10,LM10)-SUM(LH10,LL10)&gt;0,SUM(LF10:LG10,LI10:LK10,LM10)-SUM(LH10,LL10),"")</f>
        <v/>
      </c>
      <c r="LU10" s="11" t="str">
        <f>IF(SUM(LO10,LP10,LT10)&gt;0,SUM(LO10,LP10,LT10),"")</f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>IF(SUM(LW10,MA10)&gt;0,SUM(LW10,MA10),"")</f>
        <v/>
      </c>
      <c r="MQ10" s="40" t="str">
        <f>IF(SUM(LV10:LW10,LY10:MA10,MC10)-LX10-MB10&gt;0,SUM(LV10:LW10,LY10:MA10,MC10)-LX10-MB10,"")</f>
        <v/>
      </c>
      <c r="MR10" s="40" t="str">
        <f>IF(SUM(MD10:ME10,MG10)-MF10&gt;0,SUM(MD10:ME10,MG10)-MF10,"")</f>
        <v/>
      </c>
      <c r="MS10" s="40" t="str">
        <f>IF(SUM(LW10,MA10,ME10)&gt;0,SUM(LW10,MA10,ME10),"")</f>
        <v/>
      </c>
      <c r="MT10" s="40" t="str">
        <f>IF(SUM(MQ10,MR10)&gt;0,SUM(MQ10,MR10),"")</f>
        <v/>
      </c>
      <c r="MU10" s="40" t="str">
        <f>IF(SUM(MI10,MM10)&gt;0,SUM(MI10,MM10),"")</f>
        <v/>
      </c>
      <c r="MV10" s="40" t="str">
        <f>IF(SUM(MH10:MI10,MK10:MM10,MO10)-SUM(MJ10,MN10)&gt;0,SUM(MH10:MI10,MK10:MM10,MO10)-SUM(MJ10,MN10),"")</f>
        <v/>
      </c>
      <c r="MW10" s="40" t="str">
        <f>IF(SUM(MQ10,MR10,MV10)&gt;0,SUM(MQ10,MR10,MV10),"")</f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>IF(SUM(MY10,NC10)&gt;0,SUM(MY10,NC10),"")</f>
        <v/>
      </c>
      <c r="NS10" s="11" t="str">
        <f>IF(SUM(MX10:MY10,NA10:NC10,NE10)-MZ10-ND10&gt;0,SUM(MX10:MY10,NA10:NC10,NE10)-MZ10-ND10,"")</f>
        <v/>
      </c>
      <c r="NT10" s="11" t="str">
        <f>IF(SUM(NF10:NG10,NI10)-NH10&gt;0,SUM(NF10:NG10,NI10)-NH10,"")</f>
        <v/>
      </c>
      <c r="NU10" s="11" t="str">
        <f>IF(SUM(MY10,NC10,NG10)&gt;0,SUM(MY10,NC10,NG10),"")</f>
        <v/>
      </c>
      <c r="NV10" s="11" t="str">
        <f>IF(SUM(NS10,NT10)&gt;0,SUM(NS10,NT10),"")</f>
        <v/>
      </c>
      <c r="NW10" s="11" t="str">
        <f>IF(SUM(NK10,NO10)&gt;0,SUM(NK10,NO10),"")</f>
        <v/>
      </c>
      <c r="NX10" s="11" t="str">
        <f>IF(SUM(NJ10:NK10,NM10:NO10,NQ10)-SUM(NL10,NP10)&gt;0,SUM(NJ10:NK10,NM10:NO10,NQ10)-SUM(NL10,NP10),"")</f>
        <v/>
      </c>
      <c r="NY10" s="11" t="str">
        <f>IF(SUM(NS10,NT10,NX10)&gt;0,SUM(NS10,NT10,NX10),"")</f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>IF(SUM(OA10,OE10)&gt;0,SUM(OA10,OE10),"")</f>
        <v/>
      </c>
      <c r="OU10" s="40" t="str">
        <f>IF(SUM(NZ10:OA10,OC10:OE10,OG10)-OB10-OF10&gt;0,SUM(NZ10:OA10,OC10:OE10,OG10)-OB10-OF10,"")</f>
        <v/>
      </c>
      <c r="OV10" s="40" t="str">
        <f>IF(SUM(OH10:OI10,OK10)-OJ10&gt;0,SUM(OH10:OI10,OK10)-OJ10,"")</f>
        <v/>
      </c>
      <c r="OW10" s="40" t="str">
        <f>IF(SUM(OA10,OE10,OI10)&gt;0,SUM(OA10,OE10,OI10),"")</f>
        <v/>
      </c>
      <c r="OX10" s="40" t="str">
        <f>IF(SUM(OU10,OV10)&gt;0,SUM(OU10,OV10),"")</f>
        <v/>
      </c>
      <c r="OY10" s="40" t="str">
        <f>IF(SUM(OM10,OQ10)&gt;0,SUM(OM10,OQ10),"")</f>
        <v/>
      </c>
      <c r="OZ10" s="40" t="str">
        <f>IF(SUM(OL10:OM10,OO10:OQ10,OS10)-SUM(ON10,OR10)&gt;0,SUM(OL10:OM10,OO10:OQ10,OS10)-SUM(ON10,OR10),"")</f>
        <v/>
      </c>
      <c r="PA10" s="40" t="str">
        <f>IF(SUM(OU10,OV10,OZ10)&gt;0,SUM(OU10,OV10,OZ10),"")</f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>IF(SUM(PC10,PG10)&gt;0,SUM(PC10,PG10),"")</f>
        <v/>
      </c>
      <c r="PW10" s="11" t="str">
        <f>IF(SUM(PB10:PC10,PE10:PG10,PI10)-PD10-PH10&gt;0,SUM(PB10:PC10,PE10:PG10,PI10)-PD10-PH10,"")</f>
        <v/>
      </c>
      <c r="PX10" s="11" t="str">
        <f>IF(SUM(PJ10:PK10,PM10)-PL10&gt;0,SUM(PJ10:PK10,PM10)-PL10,"")</f>
        <v/>
      </c>
      <c r="PY10" s="11" t="str">
        <f>IF(SUM(PC10,PG10,PK10)&gt;0,SUM(PC10,PG10,PK10),"")</f>
        <v/>
      </c>
      <c r="PZ10" s="11" t="str">
        <f>IF(SUM(PW10,PX10)&gt;0,SUM(PW10,PX10),"")</f>
        <v/>
      </c>
      <c r="QA10" s="11" t="str">
        <f>IF(SUM(PO10,PS10)&gt;0,SUM(PO10,PS10),"")</f>
        <v/>
      </c>
      <c r="QB10" s="11" t="str">
        <f>IF(SUM(PN10:PO10,PQ10:PS10,PU10)-SUM(PP10,PT10)&gt;0,SUM(PN10:PO10,PQ10:PS10,PU10)-SUM(PP10,PT10),"")</f>
        <v/>
      </c>
      <c r="QC10" s="11" t="str">
        <f>IF(SUM(PW10,PX10,QB10)&gt;0,SUM(PW10,PX10,QB10),"")</f>
        <v/>
      </c>
      <c r="QD10" s="22">
        <f>IF($CU10="P",CA10,(CA10+AX10)/2)</f>
        <v>8.85</v>
      </c>
      <c r="QE10" s="22">
        <f>IF($CU10="P",CB10,(CB10+AY10)/2)</f>
        <v>3.25</v>
      </c>
      <c r="QF10" s="22">
        <f>IF($CU10="P",CC10,(CC10+AZ10)/2)</f>
        <v>0</v>
      </c>
      <c r="QG10" s="22">
        <f>IF($CU10="P",CD10,(CD10+BA10)/2)</f>
        <v>0</v>
      </c>
      <c r="QH10" s="22">
        <f>IF($CU10="P",CE10,(CE10+BB10)/2)</f>
        <v>8.6999999999999993</v>
      </c>
      <c r="QI10" s="22">
        <f>IF($CU10="P",CF10,(CF10+BC10)/2)</f>
        <v>3.65</v>
      </c>
      <c r="QJ10" s="22">
        <f>IF($CU10="P",CG10,(CG10+BD10)/2)</f>
        <v>0</v>
      </c>
      <c r="QK10" s="22">
        <f>IF($CU10="P",CH10,(CH10+BE10)/2)</f>
        <v>0</v>
      </c>
      <c r="QL10" s="22">
        <f>IF($CU10="P",CI10,(CI10+BF10)/2)</f>
        <v>0</v>
      </c>
      <c r="QM10" s="22">
        <f>IF($CU10="P",CJ10,(CJ10+BG10)/2)</f>
        <v>0</v>
      </c>
      <c r="QN10" s="22">
        <f>IF($CU10="P",CK10,(CK10+BH10)/2)</f>
        <v>0</v>
      </c>
      <c r="QO10" s="22">
        <f>IF($CU10="P",CL10,(CL10+BI10)/2)</f>
        <v>0</v>
      </c>
      <c r="QP10" s="22">
        <f>IF($CU10="P",CM10,(CM10+BJ10)/2)</f>
        <v>0</v>
      </c>
      <c r="QQ10" s="22">
        <f>IF($CU10="P",CN10,(CN10+BK10)/2)</f>
        <v>0</v>
      </c>
      <c r="QR10" s="22">
        <f>IF($CU10="P",CO10,(CO10+BL10)/2)</f>
        <v>0</v>
      </c>
      <c r="QS10" s="22">
        <f>IF($CU10="P",CP10,(CP10+BM10)/2)</f>
        <v>0</v>
      </c>
      <c r="QT10" s="22">
        <f>IF($CU10="P",CQ10,(CQ10+BN10)/2)</f>
        <v>0</v>
      </c>
      <c r="QU10" s="22">
        <f>IF($CU10="P",CR10,(CR10+BO10)/2)</f>
        <v>0</v>
      </c>
      <c r="QV10" s="22">
        <f>IF($CU10="P",CS10,(CS10+BP10)/2)</f>
        <v>0</v>
      </c>
      <c r="QW10" s="22">
        <f>IF($CU10="P",CT10,(CT10+BQ10)/2)</f>
        <v>0</v>
      </c>
      <c r="QX10" s="27" t="s">
        <v>46</v>
      </c>
      <c r="QY10" s="40">
        <f>IF(SUM(QE10,QI10)&gt;0,SUM(QE10,QI10),"")</f>
        <v>6.9</v>
      </c>
      <c r="QZ10" s="40">
        <f>IF(SUM(QD10:QE10,QG10:QI10,QK10)-QF10-QJ10&gt;0,SUM(QD10:QE10,QG10:QI10,QK10)-QF10-QJ10,"")</f>
        <v>24.449999999999996</v>
      </c>
      <c r="RA10" s="40" t="str">
        <f>IF(SUM(QL10:QM10,QO10)-QN10&gt;0,SUM(QL10:QM10,QO10)-QN10,"")</f>
        <v/>
      </c>
      <c r="RB10" s="40">
        <f>IF(SUM(QE10,QI10,QM10)&gt;0,SUM(QE10,QI10,QM10),"")</f>
        <v>6.9</v>
      </c>
      <c r="RC10" s="40">
        <f>IF(SUM(QZ10,RA10)&gt;0,SUM(QZ10,RA10),"")</f>
        <v>24.449999999999996</v>
      </c>
      <c r="RD10" s="40" t="str">
        <f>IF(SUM(QQ10,QU10)&gt;0,SUM(QQ10,QU10),"")</f>
        <v/>
      </c>
      <c r="RE10" s="40" t="str">
        <f>IF(SUM(QP10:QQ10,QS10:QU10,QW10)-SUM(QR10,QV10)&gt;0,SUM(QP10:QQ10,QS10:QU10,QW10)-SUM(QR10,QV10),"")</f>
        <v/>
      </c>
      <c r="RF10" s="40">
        <f>IF(SUM(QZ10,RA10,RE10)&gt;0,SUM(QZ10,RA10,RE10),"")</f>
        <v>24.449999999999996</v>
      </c>
    </row>
    <row r="11" spans="1:474" x14ac:dyDescent="0.2">
      <c r="A11" s="4" t="str" cm="1">
        <f t="array" ref="A11">IF(AND(J11&lt;&gt;"",J11&lt;&gt;"No DD"),SUMPRODUCT((J$4:J$21&lt;&gt;"")*(J$4:J$21&lt;&gt;"No DD")*(F$4:F$21&gt;F11))+1,IF(J11="No DD",SUMPRODUCT((J$4:J$21="No DD")*(F$4:F$21&gt;F11))+1+SUMPRODUCT((J$4:J$21&lt;&gt;"")*(J$4:J$21&lt;&gt;"No DD")),""))</f>
        <v/>
      </c>
      <c r="B11" s="4" t="str" cm="1">
        <f t="array" ref="B11">IF(AND(J11&lt;&gt;"",J11&lt;&gt;"No DD",G11=""),SUMPRODUCT((J$4:J$21&lt;&gt;"")*(J$4:J$21&lt;&gt;"No DD")*(G$4:G$21="")*(F$4:F$21&gt;F11))+1,IF(J11="No DD",SUMPRODUCT((J$4:J$21="No DD")*(F$4:F$21&gt;F11)*(G$4:G$21=""))+1+SUMPRODUCT((J$4:J$21&lt;&gt;"")*(G$4:G$21="")*(J$4:J$21&lt;&gt;"No DD")),""))</f>
        <v/>
      </c>
      <c r="C11" s="5" t="s">
        <v>157</v>
      </c>
      <c r="D11" s="4" t="s">
        <v>4</v>
      </c>
      <c r="E11" s="4">
        <v>2008</v>
      </c>
      <c r="F11" s="9">
        <f>SUM(L11:R11)+SUM(L11:O11)*0.0000001+SUM(L11)*0.0000000000001</f>
        <v>130.70000873000436</v>
      </c>
      <c r="G11" s="64"/>
      <c r="H11" s="3" t="str">
        <f>IF(OR(AND(AP11&gt;=AW$23,AQ11&gt;=AW$27,AP11&lt;&gt;"",AO11=""),AND(AU11&gt;=AW$23,AV11&gt;=AW$27,AU11&lt;&gt;"",AO11=""),AND(BS11&gt;=BZ$23,BT11&gt;=BZ$27,BS11&lt;&gt;"",BR11=""),AND(BX11&gt;=BZ$23,BY11&gt;=BZ$27,BX11&lt;&gt;"",BR11=""),AND(CV11&gt;=DC$23,CW11&gt;=DC$27,CV11&lt;&gt;"",CU11=""),AND(DA11&gt;=DC$23,DB11&gt;=DC$27,DA11&lt;&gt;""),AND(DZ11&gt;=EG$23,EA11&gt;=EG$27,DZ11&lt;&gt;""),AND(EE11&gt;=EG$23,EF11&gt;=EG$27,EE11&lt;&gt;""),AND(FB11&gt;=FI$23,FC11&gt;=FI$27,FB11&lt;&gt;""),AND(FG11&gt;=FI$23,FH11&gt;=FI$27,FG11&lt;&gt;""),AND(GD11&gt;=GK$23,GE11&gt;=GK$27,GD11&lt;&gt;""),AND(GI11&gt;=GK$23,GJ11&gt;=GK$27,GI11&lt;&gt;""),AND(HF11&gt;=HM$23,HG11&gt;=HM$27,HF11&lt;&gt;""),AND(HK11&gt;=HM$23,HL11&gt;=HM$27,HK11&lt;&gt;""),AND(IH11&gt;=IO$23,II11&gt;=IO$27,IH11&lt;&gt;""),AND(IM11&gt;=IO$23,IN11&gt;=IO$27,IM11&lt;&gt;""),AND(JJ11&gt;=JQ$23,JK11&gt;=JQ$27,JJ11&lt;&gt;""),AND(JO11&gt;=JQ$23,JP11&gt;=JQ$27,JO11&lt;&gt;""),AND(KL11&gt;=KS$23,KM11&gt;=KS$27,KL11&lt;&gt;""),AND(KQ11&gt;=KS$23,KR11&gt;=KS$27,KQ11&lt;&gt;""),AND(LN11&gt;=LU$23,LO11&gt;=LU$27,LN11&lt;&gt;""),AND(LS11&gt;=LU$23,LT11&gt;=LU$27,LS11&lt;&gt;""),AND(MP11&gt;=MW$23,MQ11&gt;=MW$27,MP11&lt;&gt;""),AND(MU11&gt;=MW$23,MV11&gt;=MW$27,MU11&lt;&gt;""),AND(NR11&gt;=NY$23,NS11&gt;=NY$27,NR11&lt;&gt;""),AND(NW11&gt;=NY$23,NX11&gt;=NY$27,NW11&lt;&gt;""),AND(OT11&gt;=PA$23,OU11&gt;=PA$27,OT11&lt;&gt;""),AND(OY11&gt;=PA$23,OZ11&gt;=PA$27,OY11&lt;&gt;""),AND(PV11&gt;=QC$23,PW11&gt;=QC$27,PV11&lt;&gt;""),AND(QA11&gt;=QC$23,QB11&gt;=QC$27,QA11&lt;&gt;"")),"P","")</f>
        <v/>
      </c>
      <c r="I11" s="3" t="str">
        <f>IF(OR(AND(AQ11&gt;=AW$27,AQ11&lt;&gt;"",AO11=""),AND(AV11&gt;=AW$27,AV11&lt;&gt;"",AO11=""),AND(BT11&gt;=BZ$27,BT11&lt;&gt;"",BR11=""),AND(BY11&gt;=BZ$27,BY11&lt;&gt;"",BR11=""),AND(CW11&gt;=DC$27,CW11&lt;&gt;"",CU11=""),AND(DB11&gt;=DC$27,DB11&lt;&gt;"",CU11=""),AND(EA11&gt;=EG$27,EA11&lt;&gt;""),AND(EF11&gt;=EG$27,EF11&lt;&gt;""),AND(FC11&gt;=FI$27,FC11&lt;&gt;""),AND(FH11&gt;=FI$27,FH11&lt;&gt;""),AND(GE11&gt;=GK$27,GE11&lt;&gt;""),AND(GJ11&gt;=GK$27,GJ11&lt;&gt;""),AND(HG11&gt;=HM$27,HG11&lt;&gt;""),AND(HL11&gt;=HM$27,HL11&lt;&gt;""),AND(II11&gt;=IO$27,II11&lt;&gt;""),AND(IN11&gt;=IO$27,IN11&lt;&gt;""),AND(JK11&gt;=JQ$27,JK11&lt;&gt;""),AND(JP11&gt;=JQ$27,JP11&lt;&gt;""),AND(KM11&gt;=KS$27,KM11&lt;&gt;""),AND(KR11&gt;=KS$27,KR11&lt;&gt;""),AND(LO11&gt;=LU$27,LO11&lt;&gt;""),AND(LT11&gt;=LU$27,LT11&lt;&gt;""),AND(MQ11&gt;=MW$27,MQ11&lt;&gt;""),AND(MV11&gt;=MW$27,MV11&lt;&gt;""),AND(NS11&gt;=NY$27,NS11&lt;&gt;""),AND(NX11&gt;=NY$27,NX11&lt;&gt;""),AND(OU11&gt;=PA$27,OU11&lt;&gt;""),AND(OZ11&gt;=PA$27,OZ11&lt;&gt;""),AND(PW11&gt;=QC$27,PW11&lt;&gt;""),AND(QB11&gt;=QC$27,QB11&lt;&gt;"")),"P","")</f>
        <v/>
      </c>
      <c r="J11" s="36" t="str">
        <f>IF(AND(I11="P",H11=""),"No DD",IF(OR(AND(AS11&gt;=AW$26,AT11&gt;=AW$30,AS11&lt;&gt;"",AO11=""),AND(BV11&gt;=BZ$26,BW11&gt;=BZ$30,BV11&lt;&gt;"",BR11=""),AND(CY11&gt;=DC$26,CZ11&gt;=DC$30,CY11&lt;&gt;"",CU11=""),AND(EC11&gt;=EG$26,ED11&gt;=EG$30,EC11&lt;&gt;""),AND(FE11&gt;=FI$26,FF11&gt;=FI$30,FE11&lt;&gt;""),AND(GG11&gt;=GK$26,GH11&gt;=GK$30,GG11&lt;&gt;""),AND(HI11&gt;=HM$26,HJ11&gt;=HM$30,HI11&lt;&gt;""),AND(IK11&gt;=IO$26,IL11&gt;=IO$30,IK11&lt;&gt;""),AND(JM11&gt;=JQ$26,JN11&gt;=JQ$30,JM11&lt;&gt;""),AND(KO11&gt;=KS$26,KP11&gt;=KS$30,KO11&lt;&gt;""),AND(LQ11&gt;=LU$26,LR11&gt;=LU$30,LQ11&lt;&gt;""),AND(MS11&gt;=MW$26,MT11&gt;=MW$30,MS11&lt;&gt;""),AND(NU11&gt;=NY$26,NV11&gt;=NY$30,NU11&lt;&gt;""),AND(OW11&gt;=PA$26,OX11&gt;=PA$30,OW11&lt;&gt;""),AND(PY11&gt;=QC$26,PZ11&gt;=QC$30,PY11&lt;&gt;"")),"Merit",IF(OR(AND(AS11&gt;=AW$25,AT11&gt;=AW$29,AS11&lt;&gt;"",AO11=""),AND(BV11&gt;=BZ$25,BW11&gt;=BZ$29,BV11&lt;&gt;"",BR11=""),AND(CY11&gt;=DC$25,CZ11&gt;=DC$29,CY11&lt;&gt;"",CU11=""),AND(EC11&gt;=EG$25,ED11&gt;=EG$29,EC11&lt;&gt;""),AND(FE11&gt;=FI$25,FF11&gt;=FI$29,FE11&lt;&gt;""),AND(GG11&gt;=GK$25,GH11&gt;=GK$29,GG11&lt;&gt;""),AND(HI11&gt;=HM$25,HJ11&gt;=HM$29,HI11&lt;&gt;""),AND(IK11&gt;=IO$25,IL11&gt;=IO$29,IK11&lt;&gt;""),AND(JM11&gt;=JQ$25,JN11&gt;=JQ$29,JM11&lt;&gt;""),AND(KO11&gt;=KS$25,KP11&gt;=KS$29,KO11&lt;&gt;""),AND(LQ11&gt;=LU$25,LR11&gt;=LU$29,LQ11&lt;&gt;""),AND(MS11&gt;=MW$25,MT11&gt;=MW$29,MS11&lt;&gt;""),AND(NU11&gt;=NY$25,NV11&gt;=NY$29,NU11&lt;&gt;""),AND(OW11&gt;=PA$25,OX11&gt;=PA$29,OW11&lt;&gt;""),AND(PY11&gt;=QC$25,PZ11&gt;=QC$29,PY11&lt;&gt;"")),"Excellence",IF(K11="P","Worlds Team",IF(H11="P","National Team","")))))</f>
        <v/>
      </c>
      <c r="K11" s="3" t="str">
        <f>IF(OR(AND(AS11&gt;=AW$24,AT11&gt;=AW$28,AS11&lt;&gt;"",AO11=""),AND(BV11&gt;=BZ$24,BW11&gt;=BZ$28,BV11&lt;&gt;"",BR11=""),AND(CY11&gt;=DC$24,CZ11&gt;=DC$28,CY11&lt;&gt;"",CU11=""),AND(EC11&gt;=EG$24,ED11&gt;=EG$28,EC11&lt;&gt;""),AND(FE11&gt;=FI$24,FF11&gt;=FI$28,FE11&lt;&gt;""),AND(GG11&gt;=GK$24,GH11&gt;=GK$28,GG11&lt;&gt;""),AND(HI11&gt;=HM$24,HJ11&gt;=HM$28,HI11&lt;&gt;""),AND(IK11&gt;=IO$24,IL11&gt;=IO$28,IK11&lt;&gt;""),AND(JM11&gt;=JQ$24,JN11&gt;=JQ$28,JM11&lt;&gt;""),AND(KO11&gt;=KS$24,KP11&gt;=KS$28,KO11&lt;&gt;""),AND(LQ11&gt;=LU$24,LR11&gt;=LU$28,LQ11&lt;&gt;""),AND(MS11&gt;=MW$24,MT11&gt;=MW$28,MS11&lt;&gt;""),AND(NU11&gt;=NY$24,NV11&gt;=NY$28,NU11&lt;&gt;""),AND(OW11&gt;=PA$24,OX11&gt;=PA$28,OW11&lt;&gt;""),AND(PY11&gt;=QC$24,PZ11&gt;=QC$28,PY11&lt;&gt;"")),"P","")</f>
        <v/>
      </c>
      <c r="L11" s="8">
        <f>IF(COUNT(AQ11,BT11,CW11)&gt;0,LARGE((AQ11,BT11,CW11),1),0)</f>
        <v>43.8</v>
      </c>
      <c r="M11" s="8" t="str">
        <f>IF(L11=0,"",IF(L11=CW11,$CA$1,IF(L11=BT11,$AX$1,IF(L11=AQ11,$U$1,""))))</f>
        <v>2025 Nationals</v>
      </c>
      <c r="N11" s="8">
        <f>IF(COUNT(AQ11,BT11,CW11)&gt;1,LARGE((AQ11,BT11,CW11),2),0)</f>
        <v>43.5</v>
      </c>
      <c r="O11" s="8" t="str">
        <f>IF(N11=0,"",IF(AND(N11=L11,N11=AQ11,N11=BT11),$U$1,IF(AND(N11=L11,N11=AQ11,N11=CW11),$U$1,IF(AND(N11=L11,N11=BT11,N11=CW11),$AX$1,IF(N11=CW11,$CA$1,IF(N11=BT11,$AX$1,IF(N11=AQ11,$U$1,"")))))))</f>
        <v>2025 Elite Canada</v>
      </c>
      <c r="P11" s="8">
        <f>IF(MAX(AV11,BY11,DB11)&gt;0,MAX(AV11,BY11,DB11),0)</f>
        <v>43.4</v>
      </c>
      <c r="Q11" s="8" t="str">
        <f>IF(P11=0,"",IF(P11=DB11,$CA$1,IF(P11=BY11,$AX$1,IF(P11=AV11,$U$1,""))))</f>
        <v>2025 Nationals</v>
      </c>
      <c r="R11" s="8" t="str">
        <f>IF(MAX(DD11:DE11)&gt;0,MAX(DD11:DE11),"")</f>
        <v/>
      </c>
      <c r="S11" s="11" t="str">
        <f>IF(R11="","",IF(R11=DD11,"("&amp;DD$2&amp;")",IF(R11=DE11,"("&amp;DE$2&amp;")")))</f>
        <v/>
      </c>
      <c r="T11" s="8" t="str">
        <f>IF(R11="","",IF(R11=DD11,IF(R11+IF(N11="",0,N11)=PW11,$PB$1,IF(R11+IF(N11="",0,N11)=OU11,$NZ$1,IF(R11+IF(N11="",0,N11)=NS11,$MX$1,IF(R11+IF(N11="",0,N11)=MQ11,$LV$1,IF(R11+IF(N11="",0,N11)=LO11,$KT$1,IF(R11+IF(N11="",0,N11)=KM11,$JR$1,IF(R11+IF(N11="",0,N11)=JK11,$IP$1,IF(R11+IF(N11="",0,N11)=II11,$HN$1,IF(R11+IF(N11="",0,N11)=HG11,$GL$1,IF(R11+IF(N11="",0,N11)=GE11,$FJ$1,IF(R11+IF(N11="",0,N11)=FC11,$EH$1,IF(R11+IF(N11="",0,N11)=EA11,$DF$1)))))))))))),IF(R11=DE11,IF(R11+IF(P11="",0,P11)=QB11,$PB$1,IF(R11+IF(P11="",0,P11)=OZ11,$NZ$1,IF(R11+IF(P11="",0,P11)=NX11,$MX$1,IF(R11+IF(P11="",0,P11)=MV11,$LV$1,IF(R11+IF(P11="",0,P11)=LT11,$KT$1,IF(R11+IF(P11="",0,P11)=KR11,$JR$1,IF(R11+IF(P11="",0,P11)=JP11,$IP$1,IF(R11+IF(P11="",0,P11)=IN11,$HN$1,IF(R11+IF(P11="",0,P11)=HL11,$GL$1,IF(R11+IF(P11="",0,P11)=GJ11,$FJ$1,IF(R11+IF(P11="",0,P11)=FH11,$EH$1,IF(R11+IF(P11="",0,P11)=EF11,$DF$1)))))))))))))))</f>
        <v/>
      </c>
      <c r="U11" s="19">
        <v>16.3</v>
      </c>
      <c r="V11" s="19">
        <v>5.4</v>
      </c>
      <c r="W11" s="19">
        <v>0</v>
      </c>
      <c r="X11" s="19">
        <v>0</v>
      </c>
      <c r="Y11" s="19">
        <v>15.5</v>
      </c>
      <c r="Z11" s="19">
        <v>6.3</v>
      </c>
      <c r="AA11" s="19">
        <v>0</v>
      </c>
      <c r="AB11" s="19">
        <v>0</v>
      </c>
      <c r="AC11" s="19"/>
      <c r="AD11" s="19"/>
      <c r="AE11" s="19"/>
      <c r="AF11" s="19"/>
      <c r="AG11" s="19">
        <v>15.3</v>
      </c>
      <c r="AH11" s="19">
        <v>5.4</v>
      </c>
      <c r="AI11" s="19">
        <v>0</v>
      </c>
      <c r="AJ11" s="19">
        <v>0</v>
      </c>
      <c r="AK11" s="19">
        <v>15</v>
      </c>
      <c r="AL11" s="19">
        <v>6.3</v>
      </c>
      <c r="AM11" s="19">
        <v>0</v>
      </c>
      <c r="AN11" s="19">
        <v>0</v>
      </c>
      <c r="AO11" s="27"/>
      <c r="AP11" s="40">
        <f>IF(SUM(V11,Z11)&gt;0,SUM(V11,Z11),"")</f>
        <v>11.7</v>
      </c>
      <c r="AQ11" s="40">
        <f>IF(SUM(U11:V11,X11:Z11,AB11)-W11-AA11&gt;0,SUM(U11:V11,X11:Z11,AB11)-W11-AA11,"")</f>
        <v>43.5</v>
      </c>
      <c r="AR11" s="40" t="str">
        <f>IF(SUM(AC11:AD11,AF11)-AE11&gt;0,SUM(AC11:AD11,AF11)-AE11,"")</f>
        <v/>
      </c>
      <c r="AS11" s="40">
        <f>IF(SUM(V11,Z11,AD11)&gt;0,SUM(V11,Z11,AD11),"")</f>
        <v>11.7</v>
      </c>
      <c r="AT11" s="40">
        <f>IF(SUM(AQ11,AR11)&gt;0,SUM(AQ11,AR11),"")</f>
        <v>43.5</v>
      </c>
      <c r="AU11" s="40">
        <f>IF(SUM(AH11,AL11)&gt;0,SUM(AH11,AL11),"")</f>
        <v>11.7</v>
      </c>
      <c r="AV11" s="40">
        <f>IF(SUM(AG11:AH11,AJ11:AL11,AN11)-SUM(AI11,AM11)&gt;0,SUM(AG11:AH11,AJ11:AL11,AN11)-SUM(AI11,AM11),"")</f>
        <v>42</v>
      </c>
      <c r="AW11" s="40">
        <f>IF(SUM(AQ11,AR11,AV11)&gt;0,SUM(AQ11,AR11,AV11),"")</f>
        <v>85.5</v>
      </c>
      <c r="AX11" s="18">
        <v>15.9</v>
      </c>
      <c r="AY11" s="18">
        <v>5.4</v>
      </c>
      <c r="AZ11" s="18">
        <v>0</v>
      </c>
      <c r="BA11" s="18">
        <v>0</v>
      </c>
      <c r="BB11" s="18">
        <v>16.2</v>
      </c>
      <c r="BC11" s="18">
        <v>6.3</v>
      </c>
      <c r="BD11" s="18">
        <v>0</v>
      </c>
      <c r="BE11" s="18">
        <v>0</v>
      </c>
      <c r="BF11" s="18"/>
      <c r="BG11" s="18"/>
      <c r="BH11" s="18"/>
      <c r="BI11" s="18"/>
      <c r="BJ11" s="18">
        <v>15.2</v>
      </c>
      <c r="BK11" s="18">
        <v>6.5</v>
      </c>
      <c r="BL11" s="18">
        <v>0.4</v>
      </c>
      <c r="BM11" s="18">
        <v>0.7</v>
      </c>
      <c r="BN11" s="18">
        <v>15.3</v>
      </c>
      <c r="BO11" s="18">
        <v>6.3</v>
      </c>
      <c r="BP11" s="18">
        <v>0.2</v>
      </c>
      <c r="BQ11" s="18">
        <v>0</v>
      </c>
      <c r="BR11" s="28"/>
      <c r="BS11" s="11">
        <f>IF(SUM(AY11,BC11)&gt;0,SUM(AY11,BC11),"")</f>
        <v>11.7</v>
      </c>
      <c r="BT11" s="11">
        <f>IF(SUM(AX11:AY11,BA11:BC11,BE11)-AZ11-BD11&gt;0,SUM(AX11:AY11,BA11:BC11,BE11)-AZ11-BD11,"")</f>
        <v>43.8</v>
      </c>
      <c r="BU11" s="11" t="str">
        <f>IF(SUM(BF11:BG11,BI11)-BH11&gt;0,SUM(BF11:BG11,BI11)-BH11,"")</f>
        <v/>
      </c>
      <c r="BV11" s="11">
        <f>IF(SUM(AY11,BC11,BG11)&gt;0,SUM(AY11,BC11,BG11),"")</f>
        <v>11.7</v>
      </c>
      <c r="BW11" s="11">
        <f>IF(SUM(BT11,BU11)&gt;0,SUM(BT11,BU11),"")</f>
        <v>43.8</v>
      </c>
      <c r="BX11" s="11">
        <f>IF(SUM(BK11,BO11)&gt;0,SUM(BK11,BO11),"")</f>
        <v>12.8</v>
      </c>
      <c r="BY11" s="11">
        <f>IF(SUM(BJ11:BK11,BM11:BO11,BQ11)-SUM(BL11,BP11)&gt;0,SUM(BJ11:BK11,BM11:BO11,BQ11)-SUM(BL11,BP11),"")</f>
        <v>43.4</v>
      </c>
      <c r="BZ11" s="11">
        <f>IF(SUM(BT11,BU11,BY11)&gt;0,SUM(BT11,BU11,BY11),"")</f>
        <v>87.199999999999989</v>
      </c>
      <c r="CA11" s="19">
        <v>15.9</v>
      </c>
      <c r="CB11" s="19">
        <v>5.4</v>
      </c>
      <c r="CC11" s="19">
        <v>0</v>
      </c>
      <c r="CD11" s="19">
        <v>0</v>
      </c>
      <c r="CE11" s="19">
        <v>13.7</v>
      </c>
      <c r="CF11" s="19">
        <v>6.3</v>
      </c>
      <c r="CG11" s="19">
        <v>0</v>
      </c>
      <c r="CH11" s="19">
        <v>0</v>
      </c>
      <c r="CI11" s="19"/>
      <c r="CJ11" s="19"/>
      <c r="CK11" s="19"/>
      <c r="CL11" s="19"/>
      <c r="CM11" s="19">
        <v>15.6</v>
      </c>
      <c r="CN11" s="19">
        <v>5.4</v>
      </c>
      <c r="CO11" s="19">
        <v>0</v>
      </c>
      <c r="CP11" s="19">
        <v>0</v>
      </c>
      <c r="CQ11" s="19">
        <v>15.3</v>
      </c>
      <c r="CR11" s="19">
        <v>6.3</v>
      </c>
      <c r="CS11" s="19">
        <v>0</v>
      </c>
      <c r="CT11" s="19">
        <v>0</v>
      </c>
      <c r="CU11" s="27"/>
      <c r="CV11" s="40">
        <f>IF(SUM(CB11,CF11)&gt;0,SUM(CB11,CF11),"")</f>
        <v>11.7</v>
      </c>
      <c r="CW11" s="40">
        <f>IF(SUM(CA11:CB11,CD11:CF11,CH11)-CC11-CG11&gt;0,SUM(CA11:CB11,CD11:CF11,CH11)-CC11-CG11,"")</f>
        <v>41.3</v>
      </c>
      <c r="CX11" s="40" t="str">
        <f>IF(SUM(CI11:CJ11,CL11)-CK11&gt;0,SUM(CI11:CJ11,CL11)-CK11,"")</f>
        <v/>
      </c>
      <c r="CY11" s="40">
        <f>IF(SUM(CB11,CF11,CJ11)&gt;0,SUM(CB11,CF11,CJ11),"")</f>
        <v>11.7</v>
      </c>
      <c r="CZ11" s="40">
        <f>IF(SUM(CW11,CX11)&gt;0,SUM(CW11,CX11),"")</f>
        <v>41.3</v>
      </c>
      <c r="DA11" s="40">
        <f>IF(SUM(CN11,CR11)&gt;0,SUM(CN11,CR11),"")</f>
        <v>11.7</v>
      </c>
      <c r="DB11" s="40">
        <f>IF(SUM(CM11:CN11,CP11:CR11,CT11)-SUM(CO11,CS11)&gt;0,SUM(CM11:CN11,CP11:CR11,CT11)-SUM(CO11,CS11),"")</f>
        <v>42.599999999999994</v>
      </c>
      <c r="DC11" s="40">
        <f>IF(SUM(CW11,CX11,DB11)&gt;0,SUM(CW11,CX11,DB11),"")</f>
        <v>83.899999999999991</v>
      </c>
      <c r="DD11" s="50" t="str">
        <f>IF(MAX(EA11,FC11,GE11,HG11,II11,JK11,KM11,LO11,MQ11,NS11,OU11,PW11)-IF(N11="",0,N11)&gt;0.001,MAX(EA11,FC11,GE11,HG11,II11,JK11,KM11,LO11,MQ11,NS11,OU11,PW11)-IF(N11="",0,N11),"")</f>
        <v/>
      </c>
      <c r="DE11" s="50" t="str">
        <f>IF(MAX(EF11,FH11,GJ11,HL11,IN11,JP11,KR11,LT11,MV11,NX11,OZ11,QB11)-IF(P11="",0,P11)&gt;0.001,MAX(EF11,FH11,GJ11,HL11,IN11,JP11,KR11,LT11,MV11,NX11,OZ11,QB11)-IF(P11="",0,P11),"")</f>
        <v/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 t="str">
        <f>IF(SUM(DG11,DK11)&gt;0,SUM(DG11,DK11),"")</f>
        <v/>
      </c>
      <c r="EA11" s="40" t="str">
        <f>IF(SUM(DF11:DG11,DI11:DK11,DM11)-DH11-DL11&gt;0,SUM(DF11:DG11,DI11:DK11,DM11)-DH11-DL11,"")</f>
        <v/>
      </c>
      <c r="EB11" s="40" t="str">
        <f>IF(SUM(DN11:DO11,DQ11)-DP11&gt;0,SUM(DN11:DO11,DQ11)-DP11,"")</f>
        <v/>
      </c>
      <c r="EC11" s="40" t="str">
        <f>IF(SUM(DG11,DK11,DO11)&gt;0,SUM(DG11,DK11,DO11),"")</f>
        <v/>
      </c>
      <c r="ED11" s="40" t="str">
        <f>IF(SUM(EA11,EB11)&gt;0,SUM(EA11,EB11),"")</f>
        <v/>
      </c>
      <c r="EE11" s="40" t="str">
        <f>IF(SUM(DS11,DW11)&gt;0,SUM(DS11,DW11),"")</f>
        <v/>
      </c>
      <c r="EF11" s="40" t="str">
        <f>IF(SUM(DR11:DS11,DU11:DW11,DY11)-SUM(DT11,DX11)&gt;0,SUM(DR11:DS11,DU11:DW11,DY11)-SUM(DT11,DX11),"")</f>
        <v/>
      </c>
      <c r="EG11" s="40" t="str">
        <f>IF(SUM(EA11,EB11,EF11)&gt;0,SUM(EA11,EB11,EF11),"")</f>
        <v/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>IF(SUM(EI11,EM11)&gt;0,SUM(EI11,EM11),"")</f>
        <v/>
      </c>
      <c r="FC11" s="11" t="str">
        <f>IF(SUM(EH11:EI11,EK11:EM11,EO11)-EJ11-EN11&gt;0,SUM(EH11:EI11,EK11:EM11,EO11)-EJ11-EN11,"")</f>
        <v/>
      </c>
      <c r="FD11" s="11" t="str">
        <f>IF(SUM(EP11:EQ11,ES11)-ER11&gt;0,SUM(EP11:EQ11,ES11)-ER11,"")</f>
        <v/>
      </c>
      <c r="FE11" s="11" t="str">
        <f>IF(SUM(EI11,EM11,EQ11)&gt;0,SUM(EI11,EM11,EQ11),"")</f>
        <v/>
      </c>
      <c r="FF11" s="11" t="str">
        <f>IF(SUM(FC11,FD11)&gt;0,SUM(FC11,FD11),"")</f>
        <v/>
      </c>
      <c r="FG11" s="11" t="str">
        <f>IF(SUM(EU11,EY11)&gt;0,SUM(EU11,EY11),"")</f>
        <v/>
      </c>
      <c r="FH11" s="11" t="str">
        <f>IF(SUM(ET11:EU11,EW11:EY11,FA11)-SUM(EV11,EZ11)&gt;0,SUM(ET11:EU11,EW11:EY11,FA11)-SUM(EV11,EZ11),"")</f>
        <v/>
      </c>
      <c r="FI11" s="11" t="str">
        <f>IF(SUM(FC11,FD11,FH11)&gt;0,SUM(FC11,FD11,FH11),"")</f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>IF(SUM(FK11,FO11)&gt;0,SUM(FK11,FO11),"")</f>
        <v/>
      </c>
      <c r="GE11" s="40" t="str">
        <f>IF(SUM(FJ11:FK11,FM11:FO11,FQ11)-FL11-FP11&gt;0,SUM(FJ11:FK11,FM11:FO11,FQ11)-FL11-FP11,"")</f>
        <v/>
      </c>
      <c r="GF11" s="40" t="str">
        <f>IF(SUM(FR11:FS11,FU11)-FT11&gt;0,SUM(FR11:FS11,FU11)-FT11,"")</f>
        <v/>
      </c>
      <c r="GG11" s="40" t="str">
        <f>IF(SUM(FK11,FO11,FS11)&gt;0,SUM(FK11,FO11,FS11),"")</f>
        <v/>
      </c>
      <c r="GH11" s="40" t="str">
        <f>IF(SUM(GE11,GF11)&gt;0,SUM(GE11,GF11),"")</f>
        <v/>
      </c>
      <c r="GI11" s="40" t="str">
        <f>IF(SUM(FW11,GA11)&gt;0,SUM(FW11,GA11),"")</f>
        <v/>
      </c>
      <c r="GJ11" s="40" t="str">
        <f>IF(SUM(FV11:FW11,FY11:GA11,GC11)-SUM(FX11,GB11)&gt;0,SUM(FV11:FW11,FY11:GA11,GC11)-SUM(FX11,GB11),"")</f>
        <v/>
      </c>
      <c r="GK11" s="40" t="str">
        <f>IF(SUM(GE11,GF11,GJ11)&gt;0,SUM(GE11,GF11,GJ11),"")</f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>IF(SUM(GM11,GQ11)&gt;0,SUM(GM11,GQ11),"")</f>
        <v/>
      </c>
      <c r="HG11" s="11" t="str">
        <f>IF(SUM(GL11:GM11,GO11:GQ11,GS11)-GN11-GR11&gt;0,SUM(GL11:GM11,GO11:GQ11,GS11)-GN11-GR11,"")</f>
        <v/>
      </c>
      <c r="HH11" s="11" t="str">
        <f>IF(SUM(GT11:GU11,GW11)-GV11&gt;0,SUM(GT11:GU11,GW11)-GV11,"")</f>
        <v/>
      </c>
      <c r="HI11" s="11" t="str">
        <f>IF(SUM(GM11,GQ11,GU11)&gt;0,SUM(GM11,GQ11,GU11),"")</f>
        <v/>
      </c>
      <c r="HJ11" s="11" t="str">
        <f>IF(SUM(HG11,HH11)&gt;0,SUM(HG11,HH11),"")</f>
        <v/>
      </c>
      <c r="HK11" s="11" t="str">
        <f>IF(SUM(GY11,HC11)&gt;0,SUM(GY11,HC11),"")</f>
        <v/>
      </c>
      <c r="HL11" s="11" t="str">
        <f>IF(SUM(GX11:GY11,HA11:HC11,HE11)-SUM(GZ11,HD11)&gt;0,SUM(GX11:GY11,HA11:HC11,HE11)-SUM(GZ11,HD11),"")</f>
        <v/>
      </c>
      <c r="HM11" s="11" t="str">
        <f>IF(SUM(HG11,HH11,HL11)&gt;0,SUM(HG11,HH11,HL11),"")</f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>IF(SUM(HO11,HS11)&gt;0,SUM(HO11,HS11),"")</f>
        <v/>
      </c>
      <c r="II11" s="40" t="str">
        <f>IF(SUM(HN11:HO11,HQ11:HS11,HU11)-HP11-HT11&gt;0,SUM(HN11:HO11,HQ11:HS11,HU11)-HP11-HT11,"")</f>
        <v/>
      </c>
      <c r="IJ11" s="40" t="str">
        <f>IF(SUM(HV11:HW11,HY11)-HX11&gt;0,SUM(HV11:HW11,HY11)-HX11,"")</f>
        <v/>
      </c>
      <c r="IK11" s="40" t="str">
        <f>IF(SUM(HO11,HS11,HW11)&gt;0,SUM(HO11,HS11,HW11),"")</f>
        <v/>
      </c>
      <c r="IL11" s="40" t="str">
        <f>IF(SUM(II11,IJ11)&gt;0,SUM(II11,IJ11),"")</f>
        <v/>
      </c>
      <c r="IM11" s="40" t="str">
        <f>IF(SUM(IA11,IE11)&gt;0,SUM(IA11,IE11),"")</f>
        <v/>
      </c>
      <c r="IN11" s="40" t="str">
        <f>IF(SUM(HZ11:IA11,IC11:IE11,IG11)-SUM(IB11,IF11)&gt;0,SUM(HZ11:IA11,IC11:IE11,IG11)-SUM(IB11,IF11),"")</f>
        <v/>
      </c>
      <c r="IO11" s="40" t="str">
        <f>IF(SUM(II11,IJ11,IN11)&gt;0,SUM(II11,IJ11,IN11),"")</f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>IF(SUM(IQ11,IU11)&gt;0,SUM(IQ11,IU11),"")</f>
        <v/>
      </c>
      <c r="JK11" s="11" t="str">
        <f>IF(SUM(IP11:IQ11,IS11:IU11,IW11)-IR11-IV11&gt;0,SUM(IP11:IQ11,IS11:IU11,IW11)-IR11-IV11,"")</f>
        <v/>
      </c>
      <c r="JL11" s="11" t="str">
        <f>IF(SUM(IX11:IY11,JA11)-IZ11&gt;0,SUM(IX11:IY11,JA11)-IZ11,"")</f>
        <v/>
      </c>
      <c r="JM11" s="11" t="str">
        <f>IF(SUM(IQ11,IU11,IY11)&gt;0,SUM(IQ11,IU11,IY11),"")</f>
        <v/>
      </c>
      <c r="JN11" s="11" t="str">
        <f>IF(SUM(JK11,JL11)&gt;0,SUM(JK11,JL11),"")</f>
        <v/>
      </c>
      <c r="JO11" s="11" t="str">
        <f>IF(SUM(JC11,JG11)&gt;0,SUM(JC11,JG11),"")</f>
        <v/>
      </c>
      <c r="JP11" s="11" t="str">
        <f>IF(SUM(JB11:JC11,JE11:JG11,JI11)-SUM(JD11,JH11)&gt;0,SUM(JB11:JC11,JE11:JG11,JI11)-SUM(JD11,JH11),"")</f>
        <v/>
      </c>
      <c r="JQ11" s="11" t="str">
        <f>IF(SUM(JK11,JL11,JP11)&gt;0,SUM(JK11,JL11,JP11),"")</f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>IF(SUM(JS11,JW11)&gt;0,SUM(JS11,JW11),"")</f>
        <v/>
      </c>
      <c r="KM11" s="40" t="str">
        <f>IF(SUM(JR11:JS11,JU11:JW11,JY11)-JT11-JX11&gt;0,SUM(JR11:JS11,JU11:JW11,JY11)-JT11-JX11,"")</f>
        <v/>
      </c>
      <c r="KN11" s="40" t="str">
        <f>IF(SUM(JZ11:KA11,KC11)-KB11&gt;0,SUM(JZ11:KA11,KC11)-KB11,"")</f>
        <v/>
      </c>
      <c r="KO11" s="40" t="str">
        <f>IF(SUM(JS11,JW11,KA11)&gt;0,SUM(JS11,JW11,KA11),"")</f>
        <v/>
      </c>
      <c r="KP11" s="40" t="str">
        <f>IF(SUM(KM11,KN11)&gt;0,SUM(KM11,KN11),"")</f>
        <v/>
      </c>
      <c r="KQ11" s="40" t="str">
        <f>IF(SUM(KE11,KI11)&gt;0,SUM(KE11,KI11),"")</f>
        <v/>
      </c>
      <c r="KR11" s="40" t="str">
        <f>IF(SUM(KD11:KE11,KG11:KI11,KK11)-SUM(KF11,KJ11)&gt;0,SUM(KD11:KE11,KG11:KI11,KK11)-SUM(KF11,KJ11),"")</f>
        <v/>
      </c>
      <c r="KS11" s="40" t="str">
        <f>IF(SUM(KM11,KN11,KR11)&gt;0,SUM(KM11,KN11,KR11),"")</f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>IF(SUM(KU11,KY11)&gt;0,SUM(KU11,KY11),"")</f>
        <v/>
      </c>
      <c r="LO11" s="11" t="str">
        <f>IF(SUM(KT11:KU11,KW11:KY11,LA11)-KV11-KZ11&gt;0,SUM(KT11:KU11,KW11:KY11,LA11)-KV11-KZ11,"")</f>
        <v/>
      </c>
      <c r="LP11" s="11" t="str">
        <f>IF(SUM(LB11:LC11,LE11)-LD11&gt;0,SUM(LB11:LC11,LE11)-LD11,"")</f>
        <v/>
      </c>
      <c r="LQ11" s="11" t="str">
        <f>IF(SUM(KU11,KY11,LC11)&gt;0,SUM(KU11,KY11,LC11),"")</f>
        <v/>
      </c>
      <c r="LR11" s="11" t="str">
        <f>IF(SUM(LO11,LP11)&gt;0,SUM(LO11,LP11),"")</f>
        <v/>
      </c>
      <c r="LS11" s="11" t="str">
        <f>IF(SUM(LG11,LK11)&gt;0,SUM(LG11,LK11),"")</f>
        <v/>
      </c>
      <c r="LT11" s="11" t="str">
        <f>IF(SUM(LF11:LG11,LI11:LK11,LM11)-SUM(LH11,LL11)&gt;0,SUM(LF11:LG11,LI11:LK11,LM11)-SUM(LH11,LL11),"")</f>
        <v/>
      </c>
      <c r="LU11" s="11" t="str">
        <f>IF(SUM(LO11,LP11,LT11)&gt;0,SUM(LO11,LP11,LT11),"")</f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>IF(SUM(LW11,MA11)&gt;0,SUM(LW11,MA11),"")</f>
        <v/>
      </c>
      <c r="MQ11" s="40" t="str">
        <f>IF(SUM(LV11:LW11,LY11:MA11,MC11)-LX11-MB11&gt;0,SUM(LV11:LW11,LY11:MA11,MC11)-LX11-MB11,"")</f>
        <v/>
      </c>
      <c r="MR11" s="40" t="str">
        <f>IF(SUM(MD11:ME11,MG11)-MF11&gt;0,SUM(MD11:ME11,MG11)-MF11,"")</f>
        <v/>
      </c>
      <c r="MS11" s="40" t="str">
        <f>IF(SUM(LW11,MA11,ME11)&gt;0,SUM(LW11,MA11,ME11),"")</f>
        <v/>
      </c>
      <c r="MT11" s="40" t="str">
        <f>IF(SUM(MQ11,MR11)&gt;0,SUM(MQ11,MR11),"")</f>
        <v/>
      </c>
      <c r="MU11" s="40" t="str">
        <f>IF(SUM(MI11,MM11)&gt;0,SUM(MI11,MM11),"")</f>
        <v/>
      </c>
      <c r="MV11" s="40" t="str">
        <f>IF(SUM(MH11:MI11,MK11:MM11,MO11)-SUM(MJ11,MN11)&gt;0,SUM(MH11:MI11,MK11:MM11,MO11)-SUM(MJ11,MN11),"")</f>
        <v/>
      </c>
      <c r="MW11" s="40" t="str">
        <f>IF(SUM(MQ11,MR11,MV11)&gt;0,SUM(MQ11,MR11,MV11),"")</f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>IF(SUM(MY11,NC11)&gt;0,SUM(MY11,NC11),"")</f>
        <v/>
      </c>
      <c r="NS11" s="11" t="str">
        <f>IF(SUM(MX11:MY11,NA11:NC11,NE11)-MZ11-ND11&gt;0,SUM(MX11:MY11,NA11:NC11,NE11)-MZ11-ND11,"")</f>
        <v/>
      </c>
      <c r="NT11" s="11" t="str">
        <f>IF(SUM(NF11:NG11,NI11)-NH11&gt;0,SUM(NF11:NG11,NI11)-NH11,"")</f>
        <v/>
      </c>
      <c r="NU11" s="11" t="str">
        <f>IF(SUM(MY11,NC11,NG11)&gt;0,SUM(MY11,NC11,NG11),"")</f>
        <v/>
      </c>
      <c r="NV11" s="11" t="str">
        <f>IF(SUM(NS11,NT11)&gt;0,SUM(NS11,NT11),"")</f>
        <v/>
      </c>
      <c r="NW11" s="11" t="str">
        <f>IF(SUM(NK11,NO11)&gt;0,SUM(NK11,NO11),"")</f>
        <v/>
      </c>
      <c r="NX11" s="11" t="str">
        <f>IF(SUM(NJ11:NK11,NM11:NO11,NQ11)-SUM(NL11,NP11)&gt;0,SUM(NJ11:NK11,NM11:NO11,NQ11)-SUM(NL11,NP11),"")</f>
        <v/>
      </c>
      <c r="NY11" s="11" t="str">
        <f>IF(SUM(NS11,NT11,NX11)&gt;0,SUM(NS11,NT11,NX11),"")</f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>IF(SUM(OA11,OE11)&gt;0,SUM(OA11,OE11),"")</f>
        <v/>
      </c>
      <c r="OU11" s="40" t="str">
        <f>IF(SUM(NZ11:OA11,OC11:OE11,OG11)-OB11-OF11&gt;0,SUM(NZ11:OA11,OC11:OE11,OG11)-OB11-OF11,"")</f>
        <v/>
      </c>
      <c r="OV11" s="40" t="str">
        <f>IF(SUM(OH11:OI11,OK11)-OJ11&gt;0,SUM(OH11:OI11,OK11)-OJ11,"")</f>
        <v/>
      </c>
      <c r="OW11" s="40" t="str">
        <f>IF(SUM(OA11,OE11,OI11)&gt;0,SUM(OA11,OE11,OI11),"")</f>
        <v/>
      </c>
      <c r="OX11" s="40" t="str">
        <f>IF(SUM(OU11,OV11)&gt;0,SUM(OU11,OV11),"")</f>
        <v/>
      </c>
      <c r="OY11" s="40" t="str">
        <f>IF(SUM(OM11,OQ11)&gt;0,SUM(OM11,OQ11),"")</f>
        <v/>
      </c>
      <c r="OZ11" s="40" t="str">
        <f>IF(SUM(OL11:OM11,OO11:OQ11,OS11)-SUM(ON11,OR11)&gt;0,SUM(OL11:OM11,OO11:OQ11,OS11)-SUM(ON11,OR11),"")</f>
        <v/>
      </c>
      <c r="PA11" s="40" t="str">
        <f>IF(SUM(OU11,OV11,OZ11)&gt;0,SUM(OU11,OV11,OZ11),"")</f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>IF(SUM(PC11,PG11)&gt;0,SUM(PC11,PG11),"")</f>
        <v/>
      </c>
      <c r="PW11" s="11" t="str">
        <f>IF(SUM(PB11:PC11,PE11:PG11,PI11)-PD11-PH11&gt;0,SUM(PB11:PC11,PE11:PG11,PI11)-PD11-PH11,"")</f>
        <v/>
      </c>
      <c r="PX11" s="11" t="str">
        <f>IF(SUM(PJ11:PK11,PM11)-PL11&gt;0,SUM(PJ11:PK11,PM11)-PL11,"")</f>
        <v/>
      </c>
      <c r="PY11" s="11" t="str">
        <f>IF(SUM(PC11,PG11,PK11)&gt;0,SUM(PC11,PG11,PK11),"")</f>
        <v/>
      </c>
      <c r="PZ11" s="11" t="str">
        <f>IF(SUM(PW11,PX11)&gt;0,SUM(PW11,PX11),"")</f>
        <v/>
      </c>
      <c r="QA11" s="11" t="str">
        <f>IF(SUM(PO11,PS11)&gt;0,SUM(PO11,PS11),"")</f>
        <v/>
      </c>
      <c r="QB11" s="11" t="str">
        <f>IF(SUM(PN11:PO11,PQ11:PS11,PU11)-SUM(PP11,PT11)&gt;0,SUM(PN11:PO11,PQ11:PS11,PU11)-SUM(PP11,PT11),"")</f>
        <v/>
      </c>
      <c r="QC11" s="11" t="str">
        <f>IF(SUM(PW11,PX11,QB11)&gt;0,SUM(PW11,PX11,QB11),"")</f>
        <v/>
      </c>
      <c r="QD11" s="22">
        <f>IF($CU11="P",CA11,(CA11+AX11)/2)</f>
        <v>15.9</v>
      </c>
      <c r="QE11" s="22">
        <f>IF($CU11="P",CB11,(CB11+AY11)/2)</f>
        <v>5.4</v>
      </c>
      <c r="QF11" s="22">
        <f>IF($CU11="P",CC11,(CC11+AZ11)/2)</f>
        <v>0</v>
      </c>
      <c r="QG11" s="22">
        <f>IF($CU11="P",CD11,(CD11+BA11)/2)</f>
        <v>0</v>
      </c>
      <c r="QH11" s="22">
        <f>IF($CU11="P",CE11,(CE11+BB11)/2)</f>
        <v>14.95</v>
      </c>
      <c r="QI11" s="22">
        <f>IF($CU11="P",CF11,(CF11+BC11)/2)</f>
        <v>6.3</v>
      </c>
      <c r="QJ11" s="22">
        <f>IF($CU11="P",CG11,(CG11+BD11)/2)</f>
        <v>0</v>
      </c>
      <c r="QK11" s="22">
        <f>IF($CU11="P",CH11,(CH11+BE11)/2)</f>
        <v>0</v>
      </c>
      <c r="QL11" s="22">
        <f>IF($CU11="P",CI11,(CI11+BF11)/2)</f>
        <v>0</v>
      </c>
      <c r="QM11" s="22">
        <f>IF($CU11="P",CJ11,(CJ11+BG11)/2)</f>
        <v>0</v>
      </c>
      <c r="QN11" s="22">
        <f>IF($CU11="P",CK11,(CK11+BH11)/2)</f>
        <v>0</v>
      </c>
      <c r="QO11" s="22">
        <f>IF($CU11="P",CL11,(CL11+BI11)/2)</f>
        <v>0</v>
      </c>
      <c r="QP11" s="22">
        <f>IF($CU11="P",CM11,(CM11+BJ11)/2)</f>
        <v>15.399999999999999</v>
      </c>
      <c r="QQ11" s="22">
        <f>IF($CU11="P",CN11,(CN11+BK11)/2)</f>
        <v>5.95</v>
      </c>
      <c r="QR11" s="22">
        <f>IF($CU11="P",CO11,(CO11+BL11)/2)</f>
        <v>0.2</v>
      </c>
      <c r="QS11" s="22">
        <f>IF($CU11="P",CP11,(CP11+BM11)/2)</f>
        <v>0.35</v>
      </c>
      <c r="QT11" s="22">
        <f>IF($CU11="P",CQ11,(CQ11+BN11)/2)</f>
        <v>15.3</v>
      </c>
      <c r="QU11" s="22">
        <f>IF($CU11="P",CR11,(CR11+BO11)/2)</f>
        <v>6.3</v>
      </c>
      <c r="QV11" s="22">
        <f>IF($CU11="P",CS11,(CS11+BP11)/2)</f>
        <v>0.1</v>
      </c>
      <c r="QW11" s="22">
        <f>IF($CU11="P",CT11,(CT11+BQ11)/2)</f>
        <v>0</v>
      </c>
      <c r="QX11" s="27" t="s">
        <v>46</v>
      </c>
      <c r="QY11" s="40">
        <f>IF(SUM(QE11,QI11)&gt;0,SUM(QE11,QI11),"")</f>
        <v>11.7</v>
      </c>
      <c r="QZ11" s="40">
        <f>IF(SUM(QD11:QE11,QG11:QI11,QK11)-QF11-QJ11&gt;0,SUM(QD11:QE11,QG11:QI11,QK11)-QF11-QJ11,"")</f>
        <v>42.55</v>
      </c>
      <c r="RA11" s="40" t="str">
        <f>IF(SUM(QL11:QM11,QO11)-QN11&gt;0,SUM(QL11:QM11,QO11)-QN11,"")</f>
        <v/>
      </c>
      <c r="RB11" s="40">
        <f>IF(SUM(QE11,QI11,QM11)&gt;0,SUM(QE11,QI11,QM11),"")</f>
        <v>11.7</v>
      </c>
      <c r="RC11" s="40">
        <f>IF(SUM(QZ11,RA11)&gt;0,SUM(QZ11,RA11),"")</f>
        <v>42.55</v>
      </c>
      <c r="RD11" s="40">
        <f>IF(SUM(QQ11,QU11)&gt;0,SUM(QQ11,QU11),"")</f>
        <v>12.25</v>
      </c>
      <c r="RE11" s="40">
        <f>IF(SUM(QP11:QQ11,QS11:QU11,QW11)-SUM(QR11,QV11)&gt;0,SUM(QP11:QQ11,QS11:QU11,QW11)-SUM(QR11,QV11),"")</f>
        <v>43</v>
      </c>
      <c r="RF11" s="40">
        <f>IF(SUM(QZ11,RA11,RE11)&gt;0,SUM(QZ11,RA11,RE11),"")</f>
        <v>85.55</v>
      </c>
    </row>
    <row r="12" spans="1:474" x14ac:dyDescent="0.2">
      <c r="A12" s="4" t="str" cm="1">
        <f t="array" ref="A12">IF(AND(J12&lt;&gt;"",J12&lt;&gt;"No DD"),SUMPRODUCT((J$4:J$21&lt;&gt;"")*(J$4:J$21&lt;&gt;"No DD")*(F$4:F$21&gt;F12))+1,IF(J12="No DD",SUMPRODUCT((J$4:J$21="No DD")*(F$4:F$21&gt;F12))+1+SUMPRODUCT((J$4:J$21&lt;&gt;"")*(J$4:J$21&lt;&gt;"No DD")),""))</f>
        <v/>
      </c>
      <c r="B12" s="4" t="str" cm="1">
        <f t="array" ref="B12">IF(AND(J12&lt;&gt;"",J12&lt;&gt;"No DD",G12=""),SUMPRODUCT((J$4:J$21&lt;&gt;"")*(J$4:J$21&lt;&gt;"No DD")*(G$4:G$21="")*(F$4:F$21&gt;F12))+1,IF(J12="No DD",SUMPRODUCT((J$4:J$21="No DD")*(F$4:F$21&gt;F12)*(G$4:G$21=""))+1+SUMPRODUCT((J$4:J$21&lt;&gt;"")*(G$4:G$21="")*(J$4:J$21&lt;&gt;"No DD")),""))</f>
        <v/>
      </c>
      <c r="C12" s="5" t="s">
        <v>129</v>
      </c>
      <c r="D12" s="4" t="s">
        <v>5</v>
      </c>
      <c r="E12" s="4">
        <v>2007</v>
      </c>
      <c r="F12" s="9">
        <f>SUM(L12:R12)+SUM(L12:O12)*0.0000001+SUM(L12)*0.0000000000001</f>
        <v>129.0000085400043</v>
      </c>
      <c r="G12" s="64"/>
      <c r="H12" s="3" t="str">
        <f>IF(OR(AND(AP12&gt;=AW$23,AQ12&gt;=AW$27,AP12&lt;&gt;"",AO12=""),AND(AU12&gt;=AW$23,AV12&gt;=AW$27,AU12&lt;&gt;"",AO12=""),AND(BS12&gt;=BZ$23,BT12&gt;=BZ$27,BS12&lt;&gt;"",BR12=""),AND(BX12&gt;=BZ$23,BY12&gt;=BZ$27,BX12&lt;&gt;"",BR12=""),AND(CV12&gt;=DC$23,CW12&gt;=DC$27,CV12&lt;&gt;"",CU12=""),AND(DA12&gt;=DC$23,DB12&gt;=DC$27,DA12&lt;&gt;""),AND(DZ12&gt;=EG$23,EA12&gt;=EG$27,DZ12&lt;&gt;""),AND(EE12&gt;=EG$23,EF12&gt;=EG$27,EE12&lt;&gt;""),AND(FB12&gt;=FI$23,FC12&gt;=FI$27,FB12&lt;&gt;""),AND(FG12&gt;=FI$23,FH12&gt;=FI$27,FG12&lt;&gt;""),AND(GD12&gt;=GK$23,GE12&gt;=GK$27,GD12&lt;&gt;""),AND(GI12&gt;=GK$23,GJ12&gt;=GK$27,GI12&lt;&gt;""),AND(HF12&gt;=HM$23,HG12&gt;=HM$27,HF12&lt;&gt;""),AND(HK12&gt;=HM$23,HL12&gt;=HM$27,HK12&lt;&gt;""),AND(IH12&gt;=IO$23,II12&gt;=IO$27,IH12&lt;&gt;""),AND(IM12&gt;=IO$23,IN12&gt;=IO$27,IM12&lt;&gt;""),AND(JJ12&gt;=JQ$23,JK12&gt;=JQ$27,JJ12&lt;&gt;""),AND(JO12&gt;=JQ$23,JP12&gt;=JQ$27,JO12&lt;&gt;""),AND(KL12&gt;=KS$23,KM12&gt;=KS$27,KL12&lt;&gt;""),AND(KQ12&gt;=KS$23,KR12&gt;=KS$27,KQ12&lt;&gt;""),AND(LN12&gt;=LU$23,LO12&gt;=LU$27,LN12&lt;&gt;""),AND(LS12&gt;=LU$23,LT12&gt;=LU$27,LS12&lt;&gt;""),AND(MP12&gt;=MW$23,MQ12&gt;=MW$27,MP12&lt;&gt;""),AND(MU12&gt;=MW$23,MV12&gt;=MW$27,MU12&lt;&gt;""),AND(NR12&gt;=NY$23,NS12&gt;=NY$27,NR12&lt;&gt;""),AND(NW12&gt;=NY$23,NX12&gt;=NY$27,NW12&lt;&gt;""),AND(OT12&gt;=PA$23,OU12&gt;=PA$27,OT12&lt;&gt;""),AND(OY12&gt;=PA$23,OZ12&gt;=PA$27,OY12&lt;&gt;""),AND(PV12&gt;=QC$23,PW12&gt;=QC$27,PV12&lt;&gt;""),AND(QA12&gt;=QC$23,QB12&gt;=QC$27,QA12&lt;&gt;"")),"P","")</f>
        <v/>
      </c>
      <c r="I12" s="3" t="str">
        <f>IF(OR(AND(AQ12&gt;=AW$27,AQ12&lt;&gt;"",AO12=""),AND(AV12&gt;=AW$27,AV12&lt;&gt;"",AO12=""),AND(BT12&gt;=BZ$27,BT12&lt;&gt;"",BR12=""),AND(BY12&gt;=BZ$27,BY12&lt;&gt;"",BR12=""),AND(CW12&gt;=DC$27,CW12&lt;&gt;"",CU12=""),AND(DB12&gt;=DC$27,DB12&lt;&gt;"",CU12=""),AND(EA12&gt;=EG$27,EA12&lt;&gt;""),AND(EF12&gt;=EG$27,EF12&lt;&gt;""),AND(FC12&gt;=FI$27,FC12&lt;&gt;""),AND(FH12&gt;=FI$27,FH12&lt;&gt;""),AND(GE12&gt;=GK$27,GE12&lt;&gt;""),AND(GJ12&gt;=GK$27,GJ12&lt;&gt;""),AND(HG12&gt;=HM$27,HG12&lt;&gt;""),AND(HL12&gt;=HM$27,HL12&lt;&gt;""),AND(II12&gt;=IO$27,II12&lt;&gt;""),AND(IN12&gt;=IO$27,IN12&lt;&gt;""),AND(JK12&gt;=JQ$27,JK12&lt;&gt;""),AND(JP12&gt;=JQ$27,JP12&lt;&gt;""),AND(KM12&gt;=KS$27,KM12&lt;&gt;""),AND(KR12&gt;=KS$27,KR12&lt;&gt;""),AND(LO12&gt;=LU$27,LO12&lt;&gt;""),AND(LT12&gt;=LU$27,LT12&lt;&gt;""),AND(MQ12&gt;=MW$27,MQ12&lt;&gt;""),AND(MV12&gt;=MW$27,MV12&lt;&gt;""),AND(NS12&gt;=NY$27,NS12&lt;&gt;""),AND(NX12&gt;=NY$27,NX12&lt;&gt;""),AND(OU12&gt;=PA$27,OU12&lt;&gt;""),AND(OZ12&gt;=PA$27,OZ12&lt;&gt;""),AND(PW12&gt;=QC$27,PW12&lt;&gt;""),AND(QB12&gt;=QC$27,QB12&lt;&gt;"")),"P","")</f>
        <v/>
      </c>
      <c r="J12" s="36" t="str">
        <f>IF(AND(I12="P",H12=""),"No DD",IF(OR(AND(AS12&gt;=AW$26,AT12&gt;=AW$30,AS12&lt;&gt;"",AO12=""),AND(BV12&gt;=BZ$26,BW12&gt;=BZ$30,BV12&lt;&gt;"",BR12=""),AND(CY12&gt;=DC$26,CZ12&gt;=DC$30,CY12&lt;&gt;"",CU12=""),AND(EC12&gt;=EG$26,ED12&gt;=EG$30,EC12&lt;&gt;""),AND(FE12&gt;=FI$26,FF12&gt;=FI$30,FE12&lt;&gt;""),AND(GG12&gt;=GK$26,GH12&gt;=GK$30,GG12&lt;&gt;""),AND(HI12&gt;=HM$26,HJ12&gt;=HM$30,HI12&lt;&gt;""),AND(IK12&gt;=IO$26,IL12&gt;=IO$30,IK12&lt;&gt;""),AND(JM12&gt;=JQ$26,JN12&gt;=JQ$30,JM12&lt;&gt;""),AND(KO12&gt;=KS$26,KP12&gt;=KS$30,KO12&lt;&gt;""),AND(LQ12&gt;=LU$26,LR12&gt;=LU$30,LQ12&lt;&gt;""),AND(MS12&gt;=MW$26,MT12&gt;=MW$30,MS12&lt;&gt;""),AND(NU12&gt;=NY$26,NV12&gt;=NY$30,NU12&lt;&gt;""),AND(OW12&gt;=PA$26,OX12&gt;=PA$30,OW12&lt;&gt;""),AND(PY12&gt;=QC$26,PZ12&gt;=QC$30,PY12&lt;&gt;"")),"Merit",IF(OR(AND(AS12&gt;=AW$25,AT12&gt;=AW$29,AS12&lt;&gt;"",AO12=""),AND(BV12&gt;=BZ$25,BW12&gt;=BZ$29,BV12&lt;&gt;"",BR12=""),AND(CY12&gt;=DC$25,CZ12&gt;=DC$29,CY12&lt;&gt;"",CU12=""),AND(EC12&gt;=EG$25,ED12&gt;=EG$29,EC12&lt;&gt;""),AND(FE12&gt;=FI$25,FF12&gt;=FI$29,FE12&lt;&gt;""),AND(GG12&gt;=GK$25,GH12&gt;=GK$29,GG12&lt;&gt;""),AND(HI12&gt;=HM$25,HJ12&gt;=HM$29,HI12&lt;&gt;""),AND(IK12&gt;=IO$25,IL12&gt;=IO$29,IK12&lt;&gt;""),AND(JM12&gt;=JQ$25,JN12&gt;=JQ$29,JM12&lt;&gt;""),AND(KO12&gt;=KS$25,KP12&gt;=KS$29,KO12&lt;&gt;""),AND(LQ12&gt;=LU$25,LR12&gt;=LU$29,LQ12&lt;&gt;""),AND(MS12&gt;=MW$25,MT12&gt;=MW$29,MS12&lt;&gt;""),AND(NU12&gt;=NY$25,NV12&gt;=NY$29,NU12&lt;&gt;""),AND(OW12&gt;=PA$25,OX12&gt;=PA$29,OW12&lt;&gt;""),AND(PY12&gt;=QC$25,PZ12&gt;=QC$29,PY12&lt;&gt;"")),"Excellence",IF(K12="P","Worlds Team",IF(H12="P","National Team","")))))</f>
        <v/>
      </c>
      <c r="K12" s="3" t="str">
        <f>IF(OR(AND(AS12&gt;=AW$24,AT12&gt;=AW$28,AS12&lt;&gt;"",AO12=""),AND(BV12&gt;=BZ$24,BW12&gt;=BZ$28,BV12&lt;&gt;"",BR12=""),AND(CY12&gt;=DC$24,CZ12&gt;=DC$28,CY12&lt;&gt;"",CU12=""),AND(EC12&gt;=EG$24,ED12&gt;=EG$28,EC12&lt;&gt;""),AND(FE12&gt;=FI$24,FF12&gt;=FI$28,FE12&lt;&gt;""),AND(GG12&gt;=GK$24,GH12&gt;=GK$28,GG12&lt;&gt;""),AND(HI12&gt;=HM$24,HJ12&gt;=HM$28,HI12&lt;&gt;""),AND(IK12&gt;=IO$24,IL12&gt;=IO$28,IK12&lt;&gt;""),AND(JM12&gt;=JQ$24,JN12&gt;=JQ$28,JM12&lt;&gt;""),AND(KO12&gt;=KS$24,KP12&gt;=KS$28,KO12&lt;&gt;""),AND(LQ12&gt;=LU$24,LR12&gt;=LU$28,LQ12&lt;&gt;""),AND(MS12&gt;=MW$24,MT12&gt;=MW$28,MS12&lt;&gt;""),AND(NU12&gt;=NY$24,NV12&gt;=NY$28,NU12&lt;&gt;""),AND(OW12&gt;=PA$24,OX12&gt;=PA$28,OW12&lt;&gt;""),AND(PY12&gt;=QC$24,PZ12&gt;=QC$28,PY12&lt;&gt;"")),"P","")</f>
        <v/>
      </c>
      <c r="L12" s="8">
        <f>IF(COUNT(AQ12,BT12,CW12)&gt;0,LARGE((AQ12,BT12,CW12),1),0)</f>
        <v>42.70000000000001</v>
      </c>
      <c r="M12" s="8" t="str">
        <f>IF(L12=0,"",IF(L12=CW12,$CA$1,IF(L12=BT12,$AX$1,IF(L12=AQ12,$U$1,""))))</f>
        <v>2025 Nationals</v>
      </c>
      <c r="N12" s="8">
        <f>IF(COUNT(AQ12,BT12,CW12)&gt;1,LARGE((AQ12,BT12,CW12),2),0)</f>
        <v>42.70000000000001</v>
      </c>
      <c r="O12" s="8" t="str">
        <f>IF(N12=0,"",IF(AND(N12=L12,N12=AQ12,N12=BT12),$U$1,IF(AND(N12=L12,N12=AQ12,N12=CW12),$U$1,IF(AND(N12=L12,N12=BT12,N12=CW12),$AX$1,IF(N12=CW12,$CA$1,IF(N12=BT12,$AX$1,IF(N12=AQ12,$U$1,"")))))))</f>
        <v>2025 Elite Canada</v>
      </c>
      <c r="P12" s="8">
        <f>IF(MAX(AV12,BY12,DB12)&gt;0,MAX(AV12,BY12,DB12),0)</f>
        <v>43.600000000000009</v>
      </c>
      <c r="Q12" s="8" t="str">
        <f>IF(P12=0,"",IF(P12=DB12,$CA$1,IF(P12=BY12,$AX$1,IF(P12=AV12,$U$1,""))))</f>
        <v>2025 Nationals</v>
      </c>
      <c r="R12" s="8" t="str">
        <f>IF(MAX(DD12:DE12)&gt;0,MAX(DD12:DE12),"")</f>
        <v/>
      </c>
      <c r="S12" s="11" t="str">
        <f>IF(R12="","",IF(R12=DD12,"("&amp;DD$2&amp;")",IF(R12=DE12,"("&amp;DE$2&amp;")")))</f>
        <v/>
      </c>
      <c r="T12" s="8" t="str">
        <f>IF(R12="","",IF(R12=DD12,IF(R12+IF(N12="",0,N12)=PW12,$PB$1,IF(R12+IF(N12="",0,N12)=OU12,$NZ$1,IF(R12+IF(N12="",0,N12)=NS12,$MX$1,IF(R12+IF(N12="",0,N12)=MQ12,$LV$1,IF(R12+IF(N12="",0,N12)=LO12,$KT$1,IF(R12+IF(N12="",0,N12)=KM12,$JR$1,IF(R12+IF(N12="",0,N12)=JK12,$IP$1,IF(R12+IF(N12="",0,N12)=II12,$HN$1,IF(R12+IF(N12="",0,N12)=HG12,$GL$1,IF(R12+IF(N12="",0,N12)=GE12,$FJ$1,IF(R12+IF(N12="",0,N12)=FC12,$EH$1,IF(R12+IF(N12="",0,N12)=EA12,$DF$1)))))))))))),IF(R12=DE12,IF(R12+IF(P12="",0,P12)=QB12,$PB$1,IF(R12+IF(P12="",0,P12)=OZ12,$NZ$1,IF(R12+IF(P12="",0,P12)=NX12,$MX$1,IF(R12+IF(P12="",0,P12)=MV12,$LV$1,IF(R12+IF(P12="",0,P12)=LT12,$KT$1,IF(R12+IF(P12="",0,P12)=KR12,$JR$1,IF(R12+IF(P12="",0,P12)=JP12,$IP$1,IF(R12+IF(P12="",0,P12)=IN12,$HN$1,IF(R12+IF(P12="",0,P12)=HL12,$GL$1,IF(R12+IF(P12="",0,P12)=GJ12,$FJ$1,IF(R12+IF(P12="",0,P12)=FH12,$EH$1,IF(R12+IF(P12="",0,P12)=EF12,$DF$1)))))))))))))))</f>
        <v/>
      </c>
      <c r="U12" s="19">
        <v>16.100000000000001</v>
      </c>
      <c r="V12" s="19">
        <v>4</v>
      </c>
      <c r="W12" s="19">
        <v>0</v>
      </c>
      <c r="X12" s="19">
        <v>0.7</v>
      </c>
      <c r="Y12" s="19">
        <v>16.100000000000001</v>
      </c>
      <c r="Z12" s="19">
        <v>5.0999999999999996</v>
      </c>
      <c r="AA12" s="19">
        <v>0</v>
      </c>
      <c r="AB12" s="19">
        <v>0.7</v>
      </c>
      <c r="AC12" s="19"/>
      <c r="AD12" s="19"/>
      <c r="AE12" s="19"/>
      <c r="AF12" s="19"/>
      <c r="AG12" s="19">
        <v>15.2</v>
      </c>
      <c r="AH12" s="19">
        <v>4.0999999999999996</v>
      </c>
      <c r="AI12" s="19">
        <v>0</v>
      </c>
      <c r="AJ12" s="19">
        <v>0</v>
      </c>
      <c r="AK12" s="19">
        <v>16.100000000000001</v>
      </c>
      <c r="AL12" s="19">
        <v>3.2</v>
      </c>
      <c r="AM12" s="19">
        <v>0.7</v>
      </c>
      <c r="AN12" s="19">
        <v>0</v>
      </c>
      <c r="AO12" s="27"/>
      <c r="AP12" s="40">
        <f>IF(SUM(V12,Z12)&gt;0,SUM(V12,Z12),"")</f>
        <v>9.1</v>
      </c>
      <c r="AQ12" s="40">
        <f>IF(SUM(U12:V12,X12:Z12,AB12)-W12-AA12&gt;0,SUM(U12:V12,X12:Z12,AB12)-W12-AA12,"")</f>
        <v>42.70000000000001</v>
      </c>
      <c r="AR12" s="40" t="str">
        <f>IF(SUM(AC12:AD12,AF12)-AE12&gt;0,SUM(AC12:AD12,AF12)-AE12,"")</f>
        <v/>
      </c>
      <c r="AS12" s="40">
        <f>IF(SUM(V12,Z12,AD12)&gt;0,SUM(V12,Z12,AD12),"")</f>
        <v>9.1</v>
      </c>
      <c r="AT12" s="40">
        <f>IF(SUM(AQ12,AR12)&gt;0,SUM(AQ12,AR12),"")</f>
        <v>42.70000000000001</v>
      </c>
      <c r="AU12" s="40">
        <f>IF(SUM(AH12,AL12)&gt;0,SUM(AH12,AL12),"")</f>
        <v>7.3</v>
      </c>
      <c r="AV12" s="40">
        <f>IF(SUM(AG12:AH12,AJ12:AL12,AN12)-SUM(AI12,AM12)&gt;0,SUM(AG12:AH12,AJ12:AL12,AN12)-SUM(AI12,AM12),"")</f>
        <v>37.9</v>
      </c>
      <c r="AW12" s="40">
        <f>IF(SUM(AQ12,AR12,AV12)&gt;0,SUM(AQ12,AR12,AV12),"")</f>
        <v>80.600000000000009</v>
      </c>
      <c r="AX12" s="18">
        <v>16.100000000000001</v>
      </c>
      <c r="AY12" s="18">
        <v>3.3</v>
      </c>
      <c r="AZ12" s="18">
        <v>0</v>
      </c>
      <c r="BA12" s="18">
        <v>0.7</v>
      </c>
      <c r="BB12" s="18">
        <v>16.8</v>
      </c>
      <c r="BC12" s="18">
        <v>5.0999999999999996</v>
      </c>
      <c r="BD12" s="18">
        <v>0</v>
      </c>
      <c r="BE12" s="18">
        <v>0.7</v>
      </c>
      <c r="BF12" s="18"/>
      <c r="BG12" s="18"/>
      <c r="BH12" s="18"/>
      <c r="BI12" s="18"/>
      <c r="BJ12" s="18">
        <v>15.9</v>
      </c>
      <c r="BK12" s="18">
        <v>5.0999999999999996</v>
      </c>
      <c r="BL12" s="18">
        <v>0</v>
      </c>
      <c r="BM12" s="18">
        <v>0.7</v>
      </c>
      <c r="BN12" s="18">
        <v>17</v>
      </c>
      <c r="BO12" s="18">
        <v>4.2</v>
      </c>
      <c r="BP12" s="18">
        <v>0</v>
      </c>
      <c r="BQ12" s="18">
        <v>0.7</v>
      </c>
      <c r="BR12" s="28"/>
      <c r="BS12" s="11">
        <f>IF(SUM(AY12,BC12)&gt;0,SUM(AY12,BC12),"")</f>
        <v>8.3999999999999986</v>
      </c>
      <c r="BT12" s="11">
        <f>IF(SUM(AX12:AY12,BA12:BC12,BE12)-AZ12-BD12&gt;0,SUM(AX12:AY12,BA12:BC12,BE12)-AZ12-BD12,"")</f>
        <v>42.70000000000001</v>
      </c>
      <c r="BU12" s="11" t="str">
        <f>IF(SUM(BF12:BG12,BI12)-BH12&gt;0,SUM(BF12:BG12,BI12)-BH12,"")</f>
        <v/>
      </c>
      <c r="BV12" s="11">
        <f>IF(SUM(AY12,BC12,BG12)&gt;0,SUM(AY12,BC12,BG12),"")</f>
        <v>8.3999999999999986</v>
      </c>
      <c r="BW12" s="11">
        <f>IF(SUM(BT12,BU12)&gt;0,SUM(BT12,BU12),"")</f>
        <v>42.70000000000001</v>
      </c>
      <c r="BX12" s="11">
        <f>IF(SUM(BK12,BO12)&gt;0,SUM(BK12,BO12),"")</f>
        <v>9.3000000000000007</v>
      </c>
      <c r="BY12" s="11">
        <f>IF(SUM(BJ12:BK12,BM12:BO12,BQ12)-SUM(BL12,BP12)&gt;0,SUM(BJ12:BK12,BM12:BO12,BQ12)-SUM(BL12,BP12),"")</f>
        <v>43.600000000000009</v>
      </c>
      <c r="BZ12" s="11">
        <f>IF(SUM(BT12,BU12,BY12)&gt;0,SUM(BT12,BU12,BY12),"")</f>
        <v>86.300000000000011</v>
      </c>
      <c r="CA12" s="19">
        <v>15.9</v>
      </c>
      <c r="CB12" s="19">
        <v>5.5</v>
      </c>
      <c r="CC12" s="19">
        <v>0.2</v>
      </c>
      <c r="CD12" s="19">
        <v>0.7</v>
      </c>
      <c r="CE12" s="19">
        <v>15.1</v>
      </c>
      <c r="CF12" s="19">
        <v>3.7</v>
      </c>
      <c r="CG12" s="19">
        <v>0.2</v>
      </c>
      <c r="CH12" s="19">
        <v>0.7</v>
      </c>
      <c r="CI12" s="19"/>
      <c r="CJ12" s="19"/>
      <c r="CK12" s="19"/>
      <c r="CL12" s="19"/>
      <c r="CM12" s="19">
        <v>15.8</v>
      </c>
      <c r="CN12" s="19">
        <v>3.3</v>
      </c>
      <c r="CO12" s="19">
        <v>0.2</v>
      </c>
      <c r="CP12" s="19">
        <v>0.7</v>
      </c>
      <c r="CQ12" s="19">
        <v>15.6</v>
      </c>
      <c r="CR12" s="19">
        <v>5.5</v>
      </c>
      <c r="CS12" s="19">
        <v>0.2</v>
      </c>
      <c r="CT12" s="19">
        <v>0.7</v>
      </c>
      <c r="CU12" s="27"/>
      <c r="CV12" s="40">
        <f>IF(SUM(CB12,CF12)&gt;0,SUM(CB12,CF12),"")</f>
        <v>9.1999999999999993</v>
      </c>
      <c r="CW12" s="40">
        <f>IF(SUM(CA12:CB12,CD12:CF12,CH12)-CC12-CG12&gt;0,SUM(CA12:CB12,CD12:CF12,CH12)-CC12-CG12,"")</f>
        <v>41.199999999999996</v>
      </c>
      <c r="CX12" s="40" t="str">
        <f>IF(SUM(CI12:CJ12,CL12)-CK12&gt;0,SUM(CI12:CJ12,CL12)-CK12,"")</f>
        <v/>
      </c>
      <c r="CY12" s="40">
        <f>IF(SUM(CB12,CF12,CJ12)&gt;0,SUM(CB12,CF12,CJ12),"")</f>
        <v>9.1999999999999993</v>
      </c>
      <c r="CZ12" s="40">
        <f>IF(SUM(CW12,CX12)&gt;0,SUM(CW12,CX12),"")</f>
        <v>41.199999999999996</v>
      </c>
      <c r="DA12" s="40">
        <f>IF(SUM(CN12,CR12)&gt;0,SUM(CN12,CR12),"")</f>
        <v>8.8000000000000007</v>
      </c>
      <c r="DB12" s="40">
        <f>IF(SUM(CM12:CN12,CP12:CR12,CT12)-SUM(CO12,CS12)&gt;0,SUM(CM12:CN12,CP12:CR12,CT12)-SUM(CO12,CS12),"")</f>
        <v>41.2</v>
      </c>
      <c r="DC12" s="40">
        <f>IF(SUM(CW12,CX12,DB12)&gt;0,SUM(CW12,CX12,DB12),"")</f>
        <v>82.4</v>
      </c>
      <c r="DD12" s="50" t="str">
        <f>IF(MAX(EA12,FC12,GE12,HG12,II12,JK12,KM12,LO12,MQ12,NS12,OU12,PW12)-IF(N12="",0,N12)&gt;0.001,MAX(EA12,FC12,GE12,HG12,II12,JK12,KM12,LO12,MQ12,NS12,OU12,PW12)-IF(N12="",0,N12),"")</f>
        <v/>
      </c>
      <c r="DE12" s="50" t="str">
        <f>IF(MAX(EF12,FH12,GJ12,HL12,IN12,JP12,KR12,LT12,MV12,NX12,OZ12,QB12)-IF(P12="",0,P12)&gt;0.001,MAX(EF12,FH12,GJ12,HL12,IN12,JP12,KR12,LT12,MV12,NX12,OZ12,QB12)-IF(P12="",0,P12),"")</f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>IF(SUM(DG12,DK12)&gt;0,SUM(DG12,DK12),"")</f>
        <v/>
      </c>
      <c r="EA12" s="40" t="str">
        <f>IF(SUM(DF12:DG12,DI12:DK12,DM12)-DH12-DL12&gt;0,SUM(DF12:DG12,DI12:DK12,DM12)-DH12-DL12,"")</f>
        <v/>
      </c>
      <c r="EB12" s="40" t="str">
        <f>IF(SUM(DN12:DO12,DQ12)-DP12&gt;0,SUM(DN12:DO12,DQ12)-DP12,"")</f>
        <v/>
      </c>
      <c r="EC12" s="40" t="str">
        <f>IF(SUM(DG12,DK12,DO12)&gt;0,SUM(DG12,DK12,DO12),"")</f>
        <v/>
      </c>
      <c r="ED12" s="40" t="str">
        <f>IF(SUM(EA12,EB12)&gt;0,SUM(EA12,EB12),"")</f>
        <v/>
      </c>
      <c r="EE12" s="40" t="str">
        <f>IF(SUM(DS12,DW12)&gt;0,SUM(DS12,DW12),"")</f>
        <v/>
      </c>
      <c r="EF12" s="40" t="str">
        <f>IF(SUM(DR12:DS12,DU12:DW12,DY12)-SUM(DT12,DX12)&gt;0,SUM(DR12:DS12,DU12:DW12,DY12)-SUM(DT12,DX12),"")</f>
        <v/>
      </c>
      <c r="EG12" s="40" t="str">
        <f>IF(SUM(EA12,EB12,EF12)&gt;0,SUM(EA12,EB12,EF12),"")</f>
        <v/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 t="str">
        <f>IF(SUM(EI12,EM12)&gt;0,SUM(EI12,EM12),"")</f>
        <v/>
      </c>
      <c r="FC12" s="11" t="str">
        <f>IF(SUM(EH12:EI12,EK12:EM12,EO12)-EJ12-EN12&gt;0,SUM(EH12:EI12,EK12:EM12,EO12)-EJ12-EN12,"")</f>
        <v/>
      </c>
      <c r="FD12" s="11" t="str">
        <f>IF(SUM(EP12:EQ12,ES12)-ER12&gt;0,SUM(EP12:EQ12,ES12)-ER12,"")</f>
        <v/>
      </c>
      <c r="FE12" s="11" t="str">
        <f>IF(SUM(EI12,EM12,EQ12)&gt;0,SUM(EI12,EM12,EQ12),"")</f>
        <v/>
      </c>
      <c r="FF12" s="11" t="str">
        <f>IF(SUM(FC12,FD12)&gt;0,SUM(FC12,FD12),"")</f>
        <v/>
      </c>
      <c r="FG12" s="11" t="str">
        <f>IF(SUM(EU12,EY12)&gt;0,SUM(EU12,EY12),"")</f>
        <v/>
      </c>
      <c r="FH12" s="11" t="str">
        <f>IF(SUM(ET12:EU12,EW12:EY12,FA12)-SUM(EV12,EZ12)&gt;0,SUM(ET12:EU12,EW12:EY12,FA12)-SUM(EV12,EZ12),"")</f>
        <v/>
      </c>
      <c r="FI12" s="11" t="str">
        <f>IF(SUM(FC12,FD12,FH12)&gt;0,SUM(FC12,FD12,FH12),"")</f>
        <v/>
      </c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 t="str">
        <f>IF(SUM(FK12,FO12)&gt;0,SUM(FK12,FO12),"")</f>
        <v/>
      </c>
      <c r="GE12" s="40" t="str">
        <f>IF(SUM(FJ12:FK12,FM12:FO12,FQ12)-FL12-FP12&gt;0,SUM(FJ12:FK12,FM12:FO12,FQ12)-FL12-FP12,"")</f>
        <v/>
      </c>
      <c r="GF12" s="40" t="str">
        <f>IF(SUM(FR12:FS12,FU12)-FT12&gt;0,SUM(FR12:FS12,FU12)-FT12,"")</f>
        <v/>
      </c>
      <c r="GG12" s="40" t="str">
        <f>IF(SUM(FK12,FO12,FS12)&gt;0,SUM(FK12,FO12,FS12),"")</f>
        <v/>
      </c>
      <c r="GH12" s="40" t="str">
        <f>IF(SUM(GE12,GF12)&gt;0,SUM(GE12,GF12),"")</f>
        <v/>
      </c>
      <c r="GI12" s="40" t="str">
        <f>IF(SUM(FW12,GA12)&gt;0,SUM(FW12,GA12),"")</f>
        <v/>
      </c>
      <c r="GJ12" s="40" t="str">
        <f>IF(SUM(FV12:FW12,FY12:GA12,GC12)-SUM(FX12,GB12)&gt;0,SUM(FV12:FW12,FY12:GA12,GC12)-SUM(FX12,GB12),"")</f>
        <v/>
      </c>
      <c r="GK12" s="40" t="str">
        <f>IF(SUM(GE12,GF12,GJ12)&gt;0,SUM(GE12,GF12,GJ12),"")</f>
        <v/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>IF(SUM(GM12,GQ12)&gt;0,SUM(GM12,GQ12),"")</f>
        <v/>
      </c>
      <c r="HG12" s="11" t="str">
        <f>IF(SUM(GL12:GM12,GO12:GQ12,GS12)-GN12-GR12&gt;0,SUM(GL12:GM12,GO12:GQ12,GS12)-GN12-GR12,"")</f>
        <v/>
      </c>
      <c r="HH12" s="11" t="str">
        <f>IF(SUM(GT12:GU12,GW12)-GV12&gt;0,SUM(GT12:GU12,GW12)-GV12,"")</f>
        <v/>
      </c>
      <c r="HI12" s="11" t="str">
        <f>IF(SUM(GM12,GQ12,GU12)&gt;0,SUM(GM12,GQ12,GU12),"")</f>
        <v/>
      </c>
      <c r="HJ12" s="11" t="str">
        <f>IF(SUM(HG12,HH12)&gt;0,SUM(HG12,HH12),"")</f>
        <v/>
      </c>
      <c r="HK12" s="11" t="str">
        <f>IF(SUM(GY12,HC12)&gt;0,SUM(GY12,HC12),"")</f>
        <v/>
      </c>
      <c r="HL12" s="11" t="str">
        <f>IF(SUM(GX12:GY12,HA12:HC12,HE12)-SUM(GZ12,HD12)&gt;0,SUM(GX12:GY12,HA12:HC12,HE12)-SUM(GZ12,HD12),"")</f>
        <v/>
      </c>
      <c r="HM12" s="11" t="str">
        <f>IF(SUM(HG12,HH12,HL12)&gt;0,SUM(HG12,HH12,HL12),"")</f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>IF(SUM(HO12,HS12)&gt;0,SUM(HO12,HS12),"")</f>
        <v/>
      </c>
      <c r="II12" s="40" t="str">
        <f>IF(SUM(HN12:HO12,HQ12:HS12,HU12)-HP12-HT12&gt;0,SUM(HN12:HO12,HQ12:HS12,HU12)-HP12-HT12,"")</f>
        <v/>
      </c>
      <c r="IJ12" s="40" t="str">
        <f>IF(SUM(HV12:HW12,HY12)-HX12&gt;0,SUM(HV12:HW12,HY12)-HX12,"")</f>
        <v/>
      </c>
      <c r="IK12" s="40" t="str">
        <f>IF(SUM(HO12,HS12,HW12)&gt;0,SUM(HO12,HS12,HW12),"")</f>
        <v/>
      </c>
      <c r="IL12" s="40" t="str">
        <f>IF(SUM(II12,IJ12)&gt;0,SUM(II12,IJ12),"")</f>
        <v/>
      </c>
      <c r="IM12" s="40" t="str">
        <f>IF(SUM(IA12,IE12)&gt;0,SUM(IA12,IE12),"")</f>
        <v/>
      </c>
      <c r="IN12" s="40" t="str">
        <f>IF(SUM(HZ12:IA12,IC12:IE12,IG12)-SUM(IB12,IF12)&gt;0,SUM(HZ12:IA12,IC12:IE12,IG12)-SUM(IB12,IF12),"")</f>
        <v/>
      </c>
      <c r="IO12" s="40" t="str">
        <f>IF(SUM(II12,IJ12,IN12)&gt;0,SUM(II12,IJ12,IN12),"")</f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>IF(SUM(IQ12,IU12)&gt;0,SUM(IQ12,IU12),"")</f>
        <v/>
      </c>
      <c r="JK12" s="11" t="str">
        <f>IF(SUM(IP12:IQ12,IS12:IU12,IW12)-IR12-IV12&gt;0,SUM(IP12:IQ12,IS12:IU12,IW12)-IR12-IV12,"")</f>
        <v/>
      </c>
      <c r="JL12" s="11" t="str">
        <f>IF(SUM(IX12:IY12,JA12)-IZ12&gt;0,SUM(IX12:IY12,JA12)-IZ12,"")</f>
        <v/>
      </c>
      <c r="JM12" s="11" t="str">
        <f>IF(SUM(IQ12,IU12,IY12)&gt;0,SUM(IQ12,IU12,IY12),"")</f>
        <v/>
      </c>
      <c r="JN12" s="11" t="str">
        <f>IF(SUM(JK12,JL12)&gt;0,SUM(JK12,JL12),"")</f>
        <v/>
      </c>
      <c r="JO12" s="11" t="str">
        <f>IF(SUM(JC12,JG12)&gt;0,SUM(JC12,JG12),"")</f>
        <v/>
      </c>
      <c r="JP12" s="11" t="str">
        <f>IF(SUM(JB12:JC12,JE12:JG12,JI12)-SUM(JD12,JH12)&gt;0,SUM(JB12:JC12,JE12:JG12,JI12)-SUM(JD12,JH12),"")</f>
        <v/>
      </c>
      <c r="JQ12" s="11" t="str">
        <f>IF(SUM(JK12,JL12,JP12)&gt;0,SUM(JK12,JL12,JP12),"")</f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>IF(SUM(JS12,JW12)&gt;0,SUM(JS12,JW12),"")</f>
        <v/>
      </c>
      <c r="KM12" s="40" t="str">
        <f>IF(SUM(JR12:JS12,JU12:JW12,JY12)-JT12-JX12&gt;0,SUM(JR12:JS12,JU12:JW12,JY12)-JT12-JX12,"")</f>
        <v/>
      </c>
      <c r="KN12" s="40" t="str">
        <f>IF(SUM(JZ12:KA12,KC12)-KB12&gt;0,SUM(JZ12:KA12,KC12)-KB12,"")</f>
        <v/>
      </c>
      <c r="KO12" s="40" t="str">
        <f>IF(SUM(JS12,JW12,KA12)&gt;0,SUM(JS12,JW12,KA12),"")</f>
        <v/>
      </c>
      <c r="KP12" s="40" t="str">
        <f>IF(SUM(KM12,KN12)&gt;0,SUM(KM12,KN12),"")</f>
        <v/>
      </c>
      <c r="KQ12" s="40" t="str">
        <f>IF(SUM(KE12,KI12)&gt;0,SUM(KE12,KI12),"")</f>
        <v/>
      </c>
      <c r="KR12" s="40" t="str">
        <f>IF(SUM(KD12:KE12,KG12:KI12,KK12)-SUM(KF12,KJ12)&gt;0,SUM(KD12:KE12,KG12:KI12,KK12)-SUM(KF12,KJ12),"")</f>
        <v/>
      </c>
      <c r="KS12" s="40" t="str">
        <f>IF(SUM(KM12,KN12,KR12)&gt;0,SUM(KM12,KN12,KR12),"")</f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>IF(SUM(KU12,KY12)&gt;0,SUM(KU12,KY12),"")</f>
        <v/>
      </c>
      <c r="LO12" s="11" t="str">
        <f>IF(SUM(KT12:KU12,KW12:KY12,LA12)-KV12-KZ12&gt;0,SUM(KT12:KU12,KW12:KY12,LA12)-KV12-KZ12,"")</f>
        <v/>
      </c>
      <c r="LP12" s="11" t="str">
        <f>IF(SUM(LB12:LC12,LE12)-LD12&gt;0,SUM(LB12:LC12,LE12)-LD12,"")</f>
        <v/>
      </c>
      <c r="LQ12" s="11" t="str">
        <f>IF(SUM(KU12,KY12,LC12)&gt;0,SUM(KU12,KY12,LC12),"")</f>
        <v/>
      </c>
      <c r="LR12" s="11" t="str">
        <f>IF(SUM(LO12,LP12)&gt;0,SUM(LO12,LP12),"")</f>
        <v/>
      </c>
      <c r="LS12" s="11" t="str">
        <f>IF(SUM(LG12,LK12)&gt;0,SUM(LG12,LK12),"")</f>
        <v/>
      </c>
      <c r="LT12" s="11" t="str">
        <f>IF(SUM(LF12:LG12,LI12:LK12,LM12)-SUM(LH12,LL12)&gt;0,SUM(LF12:LG12,LI12:LK12,LM12)-SUM(LH12,LL12),"")</f>
        <v/>
      </c>
      <c r="LU12" s="11" t="str">
        <f>IF(SUM(LO12,LP12,LT12)&gt;0,SUM(LO12,LP12,LT12),"")</f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>IF(SUM(LW12,MA12)&gt;0,SUM(LW12,MA12),"")</f>
        <v/>
      </c>
      <c r="MQ12" s="40" t="str">
        <f>IF(SUM(LV12:LW12,LY12:MA12,MC12)-LX12-MB12&gt;0,SUM(LV12:LW12,LY12:MA12,MC12)-LX12-MB12,"")</f>
        <v/>
      </c>
      <c r="MR12" s="40" t="str">
        <f>IF(SUM(MD12:ME12,MG12)-MF12&gt;0,SUM(MD12:ME12,MG12)-MF12,"")</f>
        <v/>
      </c>
      <c r="MS12" s="40" t="str">
        <f>IF(SUM(LW12,MA12,ME12)&gt;0,SUM(LW12,MA12,ME12),"")</f>
        <v/>
      </c>
      <c r="MT12" s="40" t="str">
        <f>IF(SUM(MQ12,MR12)&gt;0,SUM(MQ12,MR12),"")</f>
        <v/>
      </c>
      <c r="MU12" s="40" t="str">
        <f>IF(SUM(MI12,MM12)&gt;0,SUM(MI12,MM12),"")</f>
        <v/>
      </c>
      <c r="MV12" s="40" t="str">
        <f>IF(SUM(MH12:MI12,MK12:MM12,MO12)-SUM(MJ12,MN12)&gt;0,SUM(MH12:MI12,MK12:MM12,MO12)-SUM(MJ12,MN12),"")</f>
        <v/>
      </c>
      <c r="MW12" s="40" t="str">
        <f>IF(SUM(MQ12,MR12,MV12)&gt;0,SUM(MQ12,MR12,MV12),"")</f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>IF(SUM(MY12,NC12)&gt;0,SUM(MY12,NC12),"")</f>
        <v/>
      </c>
      <c r="NS12" s="11" t="str">
        <f>IF(SUM(MX12:MY12,NA12:NC12,NE12)-MZ12-ND12&gt;0,SUM(MX12:MY12,NA12:NC12,NE12)-MZ12-ND12,"")</f>
        <v/>
      </c>
      <c r="NT12" s="11" t="str">
        <f>IF(SUM(NF12:NG12,NI12)-NH12&gt;0,SUM(NF12:NG12,NI12)-NH12,"")</f>
        <v/>
      </c>
      <c r="NU12" s="11" t="str">
        <f>IF(SUM(MY12,NC12,NG12)&gt;0,SUM(MY12,NC12,NG12),"")</f>
        <v/>
      </c>
      <c r="NV12" s="11" t="str">
        <f>IF(SUM(NS12,NT12)&gt;0,SUM(NS12,NT12),"")</f>
        <v/>
      </c>
      <c r="NW12" s="11" t="str">
        <f>IF(SUM(NK12,NO12)&gt;0,SUM(NK12,NO12),"")</f>
        <v/>
      </c>
      <c r="NX12" s="11" t="str">
        <f>IF(SUM(NJ12:NK12,NM12:NO12,NQ12)-SUM(NL12,NP12)&gt;0,SUM(NJ12:NK12,NM12:NO12,NQ12)-SUM(NL12,NP12),"")</f>
        <v/>
      </c>
      <c r="NY12" s="11" t="str">
        <f>IF(SUM(NS12,NT12,NX12)&gt;0,SUM(NS12,NT12,NX12),"")</f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>IF(SUM(OA12,OE12)&gt;0,SUM(OA12,OE12),"")</f>
        <v/>
      </c>
      <c r="OU12" s="40" t="str">
        <f>IF(SUM(NZ12:OA12,OC12:OE12,OG12)-OB12-OF12&gt;0,SUM(NZ12:OA12,OC12:OE12,OG12)-OB12-OF12,"")</f>
        <v/>
      </c>
      <c r="OV12" s="40" t="str">
        <f>IF(SUM(OH12:OI12,OK12)-OJ12&gt;0,SUM(OH12:OI12,OK12)-OJ12,"")</f>
        <v/>
      </c>
      <c r="OW12" s="40" t="str">
        <f>IF(SUM(OA12,OE12,OI12)&gt;0,SUM(OA12,OE12,OI12),"")</f>
        <v/>
      </c>
      <c r="OX12" s="40" t="str">
        <f>IF(SUM(OU12,OV12)&gt;0,SUM(OU12,OV12),"")</f>
        <v/>
      </c>
      <c r="OY12" s="40" t="str">
        <f>IF(SUM(OM12,OQ12)&gt;0,SUM(OM12,OQ12),"")</f>
        <v/>
      </c>
      <c r="OZ12" s="40" t="str">
        <f>IF(SUM(OL12:OM12,OO12:OQ12,OS12)-SUM(ON12,OR12)&gt;0,SUM(OL12:OM12,OO12:OQ12,OS12)-SUM(ON12,OR12),"")</f>
        <v/>
      </c>
      <c r="PA12" s="40" t="str">
        <f>IF(SUM(OU12,OV12,OZ12)&gt;0,SUM(OU12,OV12,OZ12),"")</f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>IF(SUM(PC12,PG12)&gt;0,SUM(PC12,PG12),"")</f>
        <v/>
      </c>
      <c r="PW12" s="11" t="str">
        <f>IF(SUM(PB12:PC12,PE12:PG12,PI12)-PD12-PH12&gt;0,SUM(PB12:PC12,PE12:PG12,PI12)-PD12-PH12,"")</f>
        <v/>
      </c>
      <c r="PX12" s="11" t="str">
        <f>IF(SUM(PJ12:PK12,PM12)-PL12&gt;0,SUM(PJ12:PK12,PM12)-PL12,"")</f>
        <v/>
      </c>
      <c r="PY12" s="11" t="str">
        <f>IF(SUM(PC12,PG12,PK12)&gt;0,SUM(PC12,PG12,PK12),"")</f>
        <v/>
      </c>
      <c r="PZ12" s="11" t="str">
        <f>IF(SUM(PW12,PX12)&gt;0,SUM(PW12,PX12),"")</f>
        <v/>
      </c>
      <c r="QA12" s="11" t="str">
        <f>IF(SUM(PO12,PS12)&gt;0,SUM(PO12,PS12),"")</f>
        <v/>
      </c>
      <c r="QB12" s="11" t="str">
        <f>IF(SUM(PN12:PO12,PQ12:PS12,PU12)-SUM(PP12,PT12)&gt;0,SUM(PN12:PO12,PQ12:PS12,PU12)-SUM(PP12,PT12),"")</f>
        <v/>
      </c>
      <c r="QC12" s="11" t="str">
        <f>IF(SUM(PW12,PX12,QB12)&gt;0,SUM(PW12,PX12,QB12),"")</f>
        <v/>
      </c>
      <c r="QD12" s="22">
        <f>IF($CU12="P",CA12,(CA12+AX12)/2)</f>
        <v>16</v>
      </c>
      <c r="QE12" s="22">
        <f>IF($CU12="P",CB12,(CB12+AY12)/2)</f>
        <v>4.4000000000000004</v>
      </c>
      <c r="QF12" s="22">
        <f>IF($CU12="P",CC12,(CC12+AZ12)/2)</f>
        <v>0.1</v>
      </c>
      <c r="QG12" s="22">
        <f>IF($CU12="P",CD12,(CD12+BA12)/2)</f>
        <v>0.7</v>
      </c>
      <c r="QH12" s="22">
        <f>IF($CU12="P",CE12,(CE12+BB12)/2)</f>
        <v>15.95</v>
      </c>
      <c r="QI12" s="22">
        <f>IF($CU12="P",CF12,(CF12+BC12)/2)</f>
        <v>4.4000000000000004</v>
      </c>
      <c r="QJ12" s="22">
        <f>IF($CU12="P",CG12,(CG12+BD12)/2)</f>
        <v>0.1</v>
      </c>
      <c r="QK12" s="22">
        <f>IF($CU12="P",CH12,(CH12+BE12)/2)</f>
        <v>0.7</v>
      </c>
      <c r="QL12" s="22">
        <f>IF($CU12="P",CI12,(CI12+BF12)/2)</f>
        <v>0</v>
      </c>
      <c r="QM12" s="22">
        <f>IF($CU12="P",CJ12,(CJ12+BG12)/2)</f>
        <v>0</v>
      </c>
      <c r="QN12" s="22">
        <f>IF($CU12="P",CK12,(CK12+BH12)/2)</f>
        <v>0</v>
      </c>
      <c r="QO12" s="22">
        <f>IF($CU12="P",CL12,(CL12+BI12)/2)</f>
        <v>0</v>
      </c>
      <c r="QP12" s="22">
        <f>IF($CU12="P",CM12,(CM12+BJ12)/2)</f>
        <v>15.850000000000001</v>
      </c>
      <c r="QQ12" s="22">
        <f>IF($CU12="P",CN12,(CN12+BK12)/2)</f>
        <v>4.1999999999999993</v>
      </c>
      <c r="QR12" s="22">
        <f>IF($CU12="P",CO12,(CO12+BL12)/2)</f>
        <v>0.1</v>
      </c>
      <c r="QS12" s="22">
        <f>IF($CU12="P",CP12,(CP12+BM12)/2)</f>
        <v>0.7</v>
      </c>
      <c r="QT12" s="22">
        <f>IF($CU12="P",CQ12,(CQ12+BN12)/2)</f>
        <v>16.3</v>
      </c>
      <c r="QU12" s="22">
        <f>IF($CU12="P",CR12,(CR12+BO12)/2)</f>
        <v>4.8499999999999996</v>
      </c>
      <c r="QV12" s="22">
        <f>IF($CU12="P",CS12,(CS12+BP12)/2)</f>
        <v>0.1</v>
      </c>
      <c r="QW12" s="22">
        <f>IF($CU12="P",CT12,(CT12+BQ12)/2)</f>
        <v>0.7</v>
      </c>
      <c r="QX12" s="27" t="s">
        <v>46</v>
      </c>
      <c r="QY12" s="40">
        <f>IF(SUM(QE12,QI12)&gt;0,SUM(QE12,QI12),"")</f>
        <v>8.8000000000000007</v>
      </c>
      <c r="QZ12" s="40">
        <f>IF(SUM(QD12:QE12,QG12:QI12,QK12)-QF12-QJ12&gt;0,SUM(QD12:QE12,QG12:QI12,QK12)-QF12-QJ12,"")</f>
        <v>41.949999999999996</v>
      </c>
      <c r="RA12" s="40" t="str">
        <f>IF(SUM(QL12:QM12,QO12)-QN12&gt;0,SUM(QL12:QM12,QO12)-QN12,"")</f>
        <v/>
      </c>
      <c r="RB12" s="40">
        <f>IF(SUM(QE12,QI12,QM12)&gt;0,SUM(QE12,QI12,QM12),"")</f>
        <v>8.8000000000000007</v>
      </c>
      <c r="RC12" s="40">
        <f>IF(SUM(QZ12,RA12)&gt;0,SUM(QZ12,RA12),"")</f>
        <v>41.949999999999996</v>
      </c>
      <c r="RD12" s="40">
        <f>IF(SUM(QQ12,QU12)&gt;0,SUM(QQ12,QU12),"")</f>
        <v>9.0499999999999989</v>
      </c>
      <c r="RE12" s="40">
        <f>IF(SUM(QP12:QQ12,QS12:QU12,QW12)-SUM(QR12,QV12)&gt;0,SUM(QP12:QQ12,QS12:QU12,QW12)-SUM(QR12,QV12),"")</f>
        <v>42.4</v>
      </c>
      <c r="RF12" s="40">
        <f>IF(SUM(QZ12,RA12,RE12)&gt;0,SUM(QZ12,RA12,RE12),"")</f>
        <v>84.35</v>
      </c>
    </row>
    <row r="13" spans="1:474" x14ac:dyDescent="0.2">
      <c r="A13" s="4" t="str" cm="1">
        <f t="array" ref="A13">IF(AND(J13&lt;&gt;"",J13&lt;&gt;"No DD"),SUMPRODUCT((J$4:J$21&lt;&gt;"")*(J$4:J$21&lt;&gt;"No DD")*(F$4:F$21&gt;F13))+1,IF(J13="No DD",SUMPRODUCT((J$4:J$21="No DD")*(F$4:F$21&gt;F13))+1+SUMPRODUCT((J$4:J$21&lt;&gt;"")*(J$4:J$21&lt;&gt;"No DD")),""))</f>
        <v/>
      </c>
      <c r="B13" s="4" t="str" cm="1">
        <f t="array" ref="B13">IF(AND(J13&lt;&gt;"",J13&lt;&gt;"No DD",G13=""),SUMPRODUCT((J$4:J$21&lt;&gt;"")*(J$4:J$21&lt;&gt;"No DD")*(G$4:G$21="")*(F$4:F$21&gt;F13))+1,IF(J13="No DD",SUMPRODUCT((J$4:J$21="No DD")*(F$4:F$21&gt;F13)*(G$4:G$21=""))+1+SUMPRODUCT((J$4:J$21&lt;&gt;"")*(G$4:G$21="")*(J$4:J$21&lt;&gt;"No DD")),""))</f>
        <v/>
      </c>
      <c r="C13" s="5" t="s">
        <v>138</v>
      </c>
      <c r="D13" s="4" t="s">
        <v>3</v>
      </c>
      <c r="E13" s="4">
        <v>2007</v>
      </c>
      <c r="F13" s="9">
        <f>SUM(L13:R13)+SUM(L13:O13)*0.0000001+SUM(L13)*0.0000000000001</f>
        <v>126.4000083300043</v>
      </c>
      <c r="G13" s="64"/>
      <c r="H13" s="3" t="str">
        <f>IF(OR(AND(AP13&gt;=AW$23,AQ13&gt;=AW$27,AP13&lt;&gt;"",AO13=""),AND(AU13&gt;=AW$23,AV13&gt;=AW$27,AU13&lt;&gt;"",AO13=""),AND(BS13&gt;=BZ$23,BT13&gt;=BZ$27,BS13&lt;&gt;"",BR13=""),AND(BX13&gt;=BZ$23,BY13&gt;=BZ$27,BX13&lt;&gt;"",BR13=""),AND(CV13&gt;=DC$23,CW13&gt;=DC$27,CV13&lt;&gt;"",CU13=""),AND(DA13&gt;=DC$23,DB13&gt;=DC$27,DA13&lt;&gt;""),AND(DZ13&gt;=EG$23,EA13&gt;=EG$27,DZ13&lt;&gt;""),AND(EE13&gt;=EG$23,EF13&gt;=EG$27,EE13&lt;&gt;""),AND(FB13&gt;=FI$23,FC13&gt;=FI$27,FB13&lt;&gt;""),AND(FG13&gt;=FI$23,FH13&gt;=FI$27,FG13&lt;&gt;""),AND(GD13&gt;=GK$23,GE13&gt;=GK$27,GD13&lt;&gt;""),AND(GI13&gt;=GK$23,GJ13&gt;=GK$27,GI13&lt;&gt;""),AND(HF13&gt;=HM$23,HG13&gt;=HM$27,HF13&lt;&gt;""),AND(HK13&gt;=HM$23,HL13&gt;=HM$27,HK13&lt;&gt;""),AND(IH13&gt;=IO$23,II13&gt;=IO$27,IH13&lt;&gt;""),AND(IM13&gt;=IO$23,IN13&gt;=IO$27,IM13&lt;&gt;""),AND(JJ13&gt;=JQ$23,JK13&gt;=JQ$27,JJ13&lt;&gt;""),AND(JO13&gt;=JQ$23,JP13&gt;=JQ$27,JO13&lt;&gt;""),AND(KL13&gt;=KS$23,KM13&gt;=KS$27,KL13&lt;&gt;""),AND(KQ13&gt;=KS$23,KR13&gt;=KS$27,KQ13&lt;&gt;""),AND(LN13&gt;=LU$23,LO13&gt;=LU$27,LN13&lt;&gt;""),AND(LS13&gt;=LU$23,LT13&gt;=LU$27,LS13&lt;&gt;""),AND(MP13&gt;=MW$23,MQ13&gt;=MW$27,MP13&lt;&gt;""),AND(MU13&gt;=MW$23,MV13&gt;=MW$27,MU13&lt;&gt;""),AND(NR13&gt;=NY$23,NS13&gt;=NY$27,NR13&lt;&gt;""),AND(NW13&gt;=NY$23,NX13&gt;=NY$27,NW13&lt;&gt;""),AND(OT13&gt;=PA$23,OU13&gt;=PA$27,OT13&lt;&gt;""),AND(OY13&gt;=PA$23,OZ13&gt;=PA$27,OY13&lt;&gt;""),AND(PV13&gt;=QC$23,PW13&gt;=QC$27,PV13&lt;&gt;""),AND(QA13&gt;=QC$23,QB13&gt;=QC$27,QA13&lt;&gt;"")),"P","")</f>
        <v/>
      </c>
      <c r="I13" s="3" t="str">
        <f>IF(OR(AND(AQ13&gt;=AW$27,AQ13&lt;&gt;"",AO13=""),AND(AV13&gt;=AW$27,AV13&lt;&gt;"",AO13=""),AND(BT13&gt;=BZ$27,BT13&lt;&gt;"",BR13=""),AND(BY13&gt;=BZ$27,BY13&lt;&gt;"",BR13=""),AND(CW13&gt;=DC$27,CW13&lt;&gt;"",CU13=""),AND(DB13&gt;=DC$27,DB13&lt;&gt;"",CU13=""),AND(EA13&gt;=EG$27,EA13&lt;&gt;""),AND(EF13&gt;=EG$27,EF13&lt;&gt;""),AND(FC13&gt;=FI$27,FC13&lt;&gt;""),AND(FH13&gt;=FI$27,FH13&lt;&gt;""),AND(GE13&gt;=GK$27,GE13&lt;&gt;""),AND(GJ13&gt;=GK$27,GJ13&lt;&gt;""),AND(HG13&gt;=HM$27,HG13&lt;&gt;""),AND(HL13&gt;=HM$27,HL13&lt;&gt;""),AND(II13&gt;=IO$27,II13&lt;&gt;""),AND(IN13&gt;=IO$27,IN13&lt;&gt;""),AND(JK13&gt;=JQ$27,JK13&lt;&gt;""),AND(JP13&gt;=JQ$27,JP13&lt;&gt;""),AND(KM13&gt;=KS$27,KM13&lt;&gt;""),AND(KR13&gt;=KS$27,KR13&lt;&gt;""),AND(LO13&gt;=LU$27,LO13&lt;&gt;""),AND(LT13&gt;=LU$27,LT13&lt;&gt;""),AND(MQ13&gt;=MW$27,MQ13&lt;&gt;""),AND(MV13&gt;=MW$27,MV13&lt;&gt;""),AND(NS13&gt;=NY$27,NS13&lt;&gt;""),AND(NX13&gt;=NY$27,NX13&lt;&gt;""),AND(OU13&gt;=PA$27,OU13&lt;&gt;""),AND(OZ13&gt;=PA$27,OZ13&lt;&gt;""),AND(PW13&gt;=QC$27,PW13&lt;&gt;""),AND(QB13&gt;=QC$27,QB13&lt;&gt;"")),"P","")</f>
        <v/>
      </c>
      <c r="J13" s="36" t="str">
        <f>IF(AND(I13="P",H13=""),"No DD",IF(OR(AND(AS13&gt;=AW$26,AT13&gt;=AW$30,AS13&lt;&gt;"",AO13=""),AND(BV13&gt;=BZ$26,BW13&gt;=BZ$30,BV13&lt;&gt;"",BR13=""),AND(CY13&gt;=DC$26,CZ13&gt;=DC$30,CY13&lt;&gt;"",CU13=""),AND(EC13&gt;=EG$26,ED13&gt;=EG$30,EC13&lt;&gt;""),AND(FE13&gt;=FI$26,FF13&gt;=FI$30,FE13&lt;&gt;""),AND(GG13&gt;=GK$26,GH13&gt;=GK$30,GG13&lt;&gt;""),AND(HI13&gt;=HM$26,HJ13&gt;=HM$30,HI13&lt;&gt;""),AND(IK13&gt;=IO$26,IL13&gt;=IO$30,IK13&lt;&gt;""),AND(JM13&gt;=JQ$26,JN13&gt;=JQ$30,JM13&lt;&gt;""),AND(KO13&gt;=KS$26,KP13&gt;=KS$30,KO13&lt;&gt;""),AND(LQ13&gt;=LU$26,LR13&gt;=LU$30,LQ13&lt;&gt;""),AND(MS13&gt;=MW$26,MT13&gt;=MW$30,MS13&lt;&gt;""),AND(NU13&gt;=NY$26,NV13&gt;=NY$30,NU13&lt;&gt;""),AND(OW13&gt;=PA$26,OX13&gt;=PA$30,OW13&lt;&gt;""),AND(PY13&gt;=QC$26,PZ13&gt;=QC$30,PY13&lt;&gt;"")),"Merit",IF(OR(AND(AS13&gt;=AW$25,AT13&gt;=AW$29,AS13&lt;&gt;"",AO13=""),AND(BV13&gt;=BZ$25,BW13&gt;=BZ$29,BV13&lt;&gt;"",BR13=""),AND(CY13&gt;=DC$25,CZ13&gt;=DC$29,CY13&lt;&gt;"",CU13=""),AND(EC13&gt;=EG$25,ED13&gt;=EG$29,EC13&lt;&gt;""),AND(FE13&gt;=FI$25,FF13&gt;=FI$29,FE13&lt;&gt;""),AND(GG13&gt;=GK$25,GH13&gt;=GK$29,GG13&lt;&gt;""),AND(HI13&gt;=HM$25,HJ13&gt;=HM$29,HI13&lt;&gt;""),AND(IK13&gt;=IO$25,IL13&gt;=IO$29,IK13&lt;&gt;""),AND(JM13&gt;=JQ$25,JN13&gt;=JQ$29,JM13&lt;&gt;""),AND(KO13&gt;=KS$25,KP13&gt;=KS$29,KO13&lt;&gt;""),AND(LQ13&gt;=LU$25,LR13&gt;=LU$29,LQ13&lt;&gt;""),AND(MS13&gt;=MW$25,MT13&gt;=MW$29,MS13&lt;&gt;""),AND(NU13&gt;=NY$25,NV13&gt;=NY$29,NU13&lt;&gt;""),AND(OW13&gt;=PA$25,OX13&gt;=PA$29,OW13&lt;&gt;""),AND(PY13&gt;=QC$25,PZ13&gt;=QC$29,PY13&lt;&gt;"")),"Excellence",IF(K13="P","Worlds Team",IF(H13="P","National Team","")))))</f>
        <v/>
      </c>
      <c r="K13" s="3" t="str">
        <f>IF(OR(AND(AS13&gt;=AW$24,AT13&gt;=AW$28,AS13&lt;&gt;"",AO13=""),AND(BV13&gt;=BZ$24,BW13&gt;=BZ$28,BV13&lt;&gt;"",BR13=""),AND(CY13&gt;=DC$24,CZ13&gt;=DC$28,CY13&lt;&gt;"",CU13=""),AND(EC13&gt;=EG$24,ED13&gt;=EG$28,EC13&lt;&gt;""),AND(FE13&gt;=FI$24,FF13&gt;=FI$28,FE13&lt;&gt;""),AND(GG13&gt;=GK$24,GH13&gt;=GK$28,GG13&lt;&gt;""),AND(HI13&gt;=HM$24,HJ13&gt;=HM$28,HI13&lt;&gt;""),AND(IK13&gt;=IO$24,IL13&gt;=IO$28,IK13&lt;&gt;""),AND(JM13&gt;=JQ$24,JN13&gt;=JQ$28,JM13&lt;&gt;""),AND(KO13&gt;=KS$24,KP13&gt;=KS$28,KO13&lt;&gt;""),AND(LQ13&gt;=LU$24,LR13&gt;=LU$28,LQ13&lt;&gt;""),AND(MS13&gt;=MW$24,MT13&gt;=MW$28,MS13&lt;&gt;""),AND(NU13&gt;=NY$24,NV13&gt;=NY$28,NU13&lt;&gt;""),AND(OW13&gt;=PA$24,OX13&gt;=PA$28,OW13&lt;&gt;""),AND(PY13&gt;=QC$24,PZ13&gt;=QC$28,PY13&lt;&gt;"")),"P","")</f>
        <v/>
      </c>
      <c r="L13" s="8">
        <f>IF(COUNT(AQ13,BT13,CW13)&gt;0,LARGE((AQ13,BT13,CW13),1),0)</f>
        <v>42.9</v>
      </c>
      <c r="M13" s="8" t="str">
        <f>IF(L13=0,"",IF(L13=CW13,$CA$1,IF(L13=BT13,$AX$1,IF(L13=AQ13,$U$1,""))))</f>
        <v>2025 Elite Canada</v>
      </c>
      <c r="N13" s="8">
        <f>IF(COUNT(AQ13,BT13,CW13)&gt;1,LARGE((AQ13,BT13,CW13),2),0)</f>
        <v>40.4</v>
      </c>
      <c r="O13" s="8" t="str">
        <f>IF(N13=0,"",IF(AND(N13=L13,N13=AQ13,N13=BT13),$U$1,IF(AND(N13=L13,N13=AQ13,N13=CW13),$U$1,IF(AND(N13=L13,N13=BT13,N13=CW13),$AX$1,IF(N13=CW13,$CA$1,IF(N13=BT13,$AX$1,IF(N13=AQ13,$U$1,"")))))))</f>
        <v>2025 Nationals</v>
      </c>
      <c r="P13" s="8">
        <f>IF(MAX(AV13,BY13,DB13)&gt;0,MAX(AV13,BY13,DB13),0)</f>
        <v>43.1</v>
      </c>
      <c r="Q13" s="8" t="str">
        <f>IF(P13=0,"",IF(P13=DB13,$CA$1,IF(P13=BY13,$AX$1,IF(P13=AV13,$U$1,""))))</f>
        <v>2025 Elite Canada</v>
      </c>
      <c r="R13" s="8" t="str">
        <f>IF(MAX(DD13:DE13)&gt;0,MAX(DD13:DE13),"")</f>
        <v/>
      </c>
      <c r="S13" s="11" t="str">
        <f>IF(R13="","",IF(R13=DD13,"("&amp;DD$2&amp;")",IF(R13=DE13,"("&amp;DE$2&amp;")")))</f>
        <v/>
      </c>
      <c r="T13" s="8" t="str">
        <f>IF(R13="","",IF(R13=DD13,IF(R13+IF(N13="",0,N13)=PW13,$PB$1,IF(R13+IF(N13="",0,N13)=OU13,$NZ$1,IF(R13+IF(N13="",0,N13)=NS13,$MX$1,IF(R13+IF(N13="",0,N13)=MQ13,$LV$1,IF(R13+IF(N13="",0,N13)=LO13,$KT$1,IF(R13+IF(N13="",0,N13)=KM13,$JR$1,IF(R13+IF(N13="",0,N13)=JK13,$IP$1,IF(R13+IF(N13="",0,N13)=II13,$HN$1,IF(R13+IF(N13="",0,N13)=HG13,$GL$1,IF(R13+IF(N13="",0,N13)=GE13,$FJ$1,IF(R13+IF(N13="",0,N13)=FC13,$EH$1,IF(R13+IF(N13="",0,N13)=EA13,$DF$1)))))))))))),IF(R13=DE13,IF(R13+IF(P13="",0,P13)=QB13,$PB$1,IF(R13+IF(P13="",0,P13)=OZ13,$NZ$1,IF(R13+IF(P13="",0,P13)=NX13,$MX$1,IF(R13+IF(P13="",0,P13)=MV13,$LV$1,IF(R13+IF(P13="",0,P13)=LT13,$KT$1,IF(R13+IF(P13="",0,P13)=KR13,$JR$1,IF(R13+IF(P13="",0,P13)=JP13,$IP$1,IF(R13+IF(P13="",0,P13)=IN13,$HN$1,IF(R13+IF(P13="",0,P13)=HL13,$GL$1,IF(R13+IF(P13="",0,P13)=GJ13,$FJ$1,IF(R13+IF(P13="",0,P13)=FH13,$EH$1,IF(R13+IF(P13="",0,P13)=EF13,$DF$1)))))))))))))))</f>
        <v/>
      </c>
      <c r="U13" s="19">
        <v>15.4</v>
      </c>
      <c r="V13" s="19">
        <v>5.6</v>
      </c>
      <c r="W13" s="19">
        <v>0</v>
      </c>
      <c r="X13" s="19">
        <v>0</v>
      </c>
      <c r="Y13" s="19">
        <v>16.5</v>
      </c>
      <c r="Z13" s="19">
        <v>5.4</v>
      </c>
      <c r="AA13" s="19">
        <v>0</v>
      </c>
      <c r="AB13" s="19">
        <v>0</v>
      </c>
      <c r="AC13" s="19"/>
      <c r="AD13" s="19"/>
      <c r="AE13" s="19"/>
      <c r="AF13" s="19"/>
      <c r="AG13" s="19">
        <v>15.9</v>
      </c>
      <c r="AH13" s="19">
        <v>5.6</v>
      </c>
      <c r="AI13" s="19">
        <v>0</v>
      </c>
      <c r="AJ13" s="19">
        <v>0</v>
      </c>
      <c r="AK13" s="19">
        <v>16.2</v>
      </c>
      <c r="AL13" s="19">
        <v>5.4</v>
      </c>
      <c r="AM13" s="19">
        <v>0</v>
      </c>
      <c r="AN13" s="19">
        <v>0</v>
      </c>
      <c r="AO13" s="27"/>
      <c r="AP13" s="40">
        <f>IF(SUM(V13,Z13)&gt;0,SUM(V13,Z13),"")</f>
        <v>11</v>
      </c>
      <c r="AQ13" s="40">
        <f>IF(SUM(U13:V13,X13:Z13,AB13)-W13-AA13&gt;0,SUM(U13:V13,X13:Z13,AB13)-W13-AA13,"")</f>
        <v>42.9</v>
      </c>
      <c r="AR13" s="40" t="str">
        <f>IF(SUM(AC13:AD13,AF13)-AE13&gt;0,SUM(AC13:AD13,AF13)-AE13,"")</f>
        <v/>
      </c>
      <c r="AS13" s="40">
        <f>IF(SUM(V13,Z13,AD13)&gt;0,SUM(V13,Z13,AD13),"")</f>
        <v>11</v>
      </c>
      <c r="AT13" s="40">
        <f>IF(SUM(AQ13,AR13)&gt;0,SUM(AQ13,AR13),"")</f>
        <v>42.9</v>
      </c>
      <c r="AU13" s="40">
        <f>IF(SUM(AH13,AL13)&gt;0,SUM(AH13,AL13),"")</f>
        <v>11</v>
      </c>
      <c r="AV13" s="40">
        <f>IF(SUM(AG13:AH13,AJ13:AL13,AN13)-SUM(AI13,AM13)&gt;0,SUM(AG13:AH13,AJ13:AL13,AN13)-SUM(AI13,AM13),"")</f>
        <v>43.1</v>
      </c>
      <c r="AW13" s="40">
        <f>IF(SUM(AQ13,AR13,AV13)&gt;0,SUM(AQ13,AR13,AV13),"")</f>
        <v>86</v>
      </c>
      <c r="AX13" s="18">
        <v>15.7</v>
      </c>
      <c r="AY13" s="18">
        <v>3.4</v>
      </c>
      <c r="AZ13" s="18">
        <v>0</v>
      </c>
      <c r="BA13" s="18">
        <v>0</v>
      </c>
      <c r="BB13" s="18">
        <v>15.9</v>
      </c>
      <c r="BC13" s="18">
        <v>5.4</v>
      </c>
      <c r="BD13" s="18">
        <v>0</v>
      </c>
      <c r="BE13" s="18">
        <v>0</v>
      </c>
      <c r="BF13" s="18"/>
      <c r="BG13" s="18"/>
      <c r="BH13" s="18"/>
      <c r="BI13" s="18"/>
      <c r="BJ13" s="18">
        <v>16.5</v>
      </c>
      <c r="BK13" s="18">
        <v>4.9000000000000004</v>
      </c>
      <c r="BL13" s="18">
        <v>0</v>
      </c>
      <c r="BM13" s="18">
        <v>0</v>
      </c>
      <c r="BN13" s="18">
        <v>16.5</v>
      </c>
      <c r="BO13" s="18">
        <v>4.4000000000000004</v>
      </c>
      <c r="BP13" s="18">
        <v>0</v>
      </c>
      <c r="BQ13" s="18">
        <v>0</v>
      </c>
      <c r="BR13" s="28"/>
      <c r="BS13" s="11">
        <f>IF(SUM(AY13,BC13)&gt;0,SUM(AY13,BC13),"")</f>
        <v>8.8000000000000007</v>
      </c>
      <c r="BT13" s="11">
        <f>IF(SUM(AX13:AY13,BA13:BC13,BE13)-AZ13-BD13&gt;0,SUM(AX13:AY13,BA13:BC13,BE13)-AZ13-BD13,"")</f>
        <v>40.4</v>
      </c>
      <c r="BU13" s="11" t="str">
        <f>IF(SUM(BF13:BG13,BI13)-BH13&gt;0,SUM(BF13:BG13,BI13)-BH13,"")</f>
        <v/>
      </c>
      <c r="BV13" s="11">
        <f>IF(SUM(AY13,BC13,BG13)&gt;0,SUM(AY13,BC13,BG13),"")</f>
        <v>8.8000000000000007</v>
      </c>
      <c r="BW13" s="11">
        <f>IF(SUM(BT13,BU13)&gt;0,SUM(BT13,BU13),"")</f>
        <v>40.4</v>
      </c>
      <c r="BX13" s="11">
        <f>IF(SUM(BK13,BO13)&gt;0,SUM(BK13,BO13),"")</f>
        <v>9.3000000000000007</v>
      </c>
      <c r="BY13" s="11">
        <f>IF(SUM(BJ13:BK13,BM13:BO13,BQ13)-SUM(BL13,BP13)&gt;0,SUM(BJ13:BK13,BM13:BO13,BQ13)-SUM(BL13,BP13),"")</f>
        <v>42.3</v>
      </c>
      <c r="BZ13" s="11">
        <f>IF(SUM(BT13,BU13,BY13)&gt;0,SUM(BT13,BU13,BY13),"")</f>
        <v>82.699999999999989</v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7"/>
      <c r="CV13" s="40" t="str">
        <f>IF(SUM(CB13,CF13)&gt;0,SUM(CB13,CF13),"")</f>
        <v/>
      </c>
      <c r="CW13" s="40" t="str">
        <f>IF(SUM(CA13:CB13,CD13:CF13,CH13)-CC13-CG13&gt;0,SUM(CA13:CB13,CD13:CF13,CH13)-CC13-CG13,"")</f>
        <v/>
      </c>
      <c r="CX13" s="40" t="str">
        <f>IF(SUM(CI13:CJ13,CL13)-CK13&gt;0,SUM(CI13:CJ13,CL13)-CK13,"")</f>
        <v/>
      </c>
      <c r="CY13" s="40" t="str">
        <f>IF(SUM(CB13,CF13,CJ13)&gt;0,SUM(CB13,CF13,CJ13),"")</f>
        <v/>
      </c>
      <c r="CZ13" s="40" t="str">
        <f>IF(SUM(CW13,CX13)&gt;0,SUM(CW13,CX13),"")</f>
        <v/>
      </c>
      <c r="DA13" s="40" t="str">
        <f>IF(SUM(CN13,CR13)&gt;0,SUM(CN13,CR13),"")</f>
        <v/>
      </c>
      <c r="DB13" s="40" t="str">
        <f>IF(SUM(CM13:CN13,CP13:CR13,CT13)-SUM(CO13,CS13)&gt;0,SUM(CM13:CN13,CP13:CR13,CT13)-SUM(CO13,CS13),"")</f>
        <v/>
      </c>
      <c r="DC13" s="40" t="str">
        <f>IF(SUM(CW13,CX13,DB13)&gt;0,SUM(CW13,CX13,DB13),"")</f>
        <v/>
      </c>
      <c r="DD13" s="50" t="str">
        <f>IF(MAX(EA13,FC13,GE13,HG13,II13,JK13,KM13,LO13,MQ13,NS13,OU13,PW13)-IF(N13="",0,N13)&gt;0.001,MAX(EA13,FC13,GE13,HG13,II13,JK13,KM13,LO13,MQ13,NS13,OU13,PW13)-IF(N13="",0,N13),"")</f>
        <v/>
      </c>
      <c r="DE13" s="50" t="str">
        <f>IF(MAX(EF13,FH13,GJ13,HL13,IN13,JP13,KR13,LT13,MV13,NX13,OZ13,QB13)-IF(P13="",0,P13)&gt;0.001,MAX(EF13,FH13,GJ13,HL13,IN13,JP13,KR13,LT13,MV13,NX13,OZ13,QB13)-IF(P13="",0,P13),"")</f>
        <v/>
      </c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40" t="str">
        <f>IF(SUM(DG13,DK13)&gt;0,SUM(DG13,DK13),"")</f>
        <v/>
      </c>
      <c r="EA13" s="40" t="str">
        <f>IF(SUM(DF13:DG13,DI13:DK13,DM13)-DH13-DL13&gt;0,SUM(DF13:DG13,DI13:DK13,DM13)-DH13-DL13,"")</f>
        <v/>
      </c>
      <c r="EB13" s="40" t="str">
        <f>IF(SUM(DN13:DO13,DQ13)-DP13&gt;0,SUM(DN13:DO13,DQ13)-DP13,"")</f>
        <v/>
      </c>
      <c r="EC13" s="40" t="str">
        <f>IF(SUM(DG13,DK13,DO13)&gt;0,SUM(DG13,DK13,DO13),"")</f>
        <v/>
      </c>
      <c r="ED13" s="40" t="str">
        <f>IF(SUM(EA13,EB13)&gt;0,SUM(EA13,EB13),"")</f>
        <v/>
      </c>
      <c r="EE13" s="40" t="str">
        <f>IF(SUM(DS13,DW13)&gt;0,SUM(DS13,DW13),"")</f>
        <v/>
      </c>
      <c r="EF13" s="40" t="str">
        <f>IF(SUM(DR13:DS13,DU13:DW13,DY13)-SUM(DT13,DX13)&gt;0,SUM(DR13:DS13,DU13:DW13,DY13)-SUM(DT13,DX13),"")</f>
        <v/>
      </c>
      <c r="EG13" s="40" t="str">
        <f>IF(SUM(EA13,EB13,EF13)&gt;0,SUM(EA13,EB13,EF13),"")</f>
        <v/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 t="str">
        <f>IF(SUM(EI13,EM13)&gt;0,SUM(EI13,EM13),"")</f>
        <v/>
      </c>
      <c r="FC13" s="11" t="str">
        <f>IF(SUM(EH13:EI13,EK13:EM13,EO13)-EJ13-EN13&gt;0,SUM(EH13:EI13,EK13:EM13,EO13)-EJ13-EN13,"")</f>
        <v/>
      </c>
      <c r="FD13" s="11" t="str">
        <f>IF(SUM(EP13:EQ13,ES13)-ER13&gt;0,SUM(EP13:EQ13,ES13)-ER13,"")</f>
        <v/>
      </c>
      <c r="FE13" s="11" t="str">
        <f>IF(SUM(EI13,EM13,EQ13)&gt;0,SUM(EI13,EM13,EQ13),"")</f>
        <v/>
      </c>
      <c r="FF13" s="11" t="str">
        <f>IF(SUM(FC13,FD13)&gt;0,SUM(FC13,FD13),"")</f>
        <v/>
      </c>
      <c r="FG13" s="11" t="str">
        <f>IF(SUM(EU13,EY13)&gt;0,SUM(EU13,EY13),"")</f>
        <v/>
      </c>
      <c r="FH13" s="11" t="str">
        <f>IF(SUM(ET13:EU13,EW13:EY13,FA13)-SUM(EV13,EZ13)&gt;0,SUM(ET13:EU13,EW13:EY13,FA13)-SUM(EV13,EZ13),"")</f>
        <v/>
      </c>
      <c r="FI13" s="11" t="str">
        <f>IF(SUM(FC13,FD13,FH13)&gt;0,SUM(FC13,FD13,FH13),"")</f>
        <v/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>IF(SUM(FK13,FO13)&gt;0,SUM(FK13,FO13),"")</f>
        <v/>
      </c>
      <c r="GE13" s="40" t="str">
        <f>IF(SUM(FJ13:FK13,FM13:FO13,FQ13)-FL13-FP13&gt;0,SUM(FJ13:FK13,FM13:FO13,FQ13)-FL13-FP13,"")</f>
        <v/>
      </c>
      <c r="GF13" s="40" t="str">
        <f>IF(SUM(FR13:FS13,FU13)-FT13&gt;0,SUM(FR13:FS13,FU13)-FT13,"")</f>
        <v/>
      </c>
      <c r="GG13" s="40" t="str">
        <f>IF(SUM(FK13,FO13,FS13)&gt;0,SUM(FK13,FO13,FS13),"")</f>
        <v/>
      </c>
      <c r="GH13" s="40" t="str">
        <f>IF(SUM(GE13,GF13)&gt;0,SUM(GE13,GF13),"")</f>
        <v/>
      </c>
      <c r="GI13" s="40" t="str">
        <f>IF(SUM(FW13,GA13)&gt;0,SUM(FW13,GA13),"")</f>
        <v/>
      </c>
      <c r="GJ13" s="40" t="str">
        <f>IF(SUM(FV13:FW13,FY13:GA13,GC13)-SUM(FX13,GB13)&gt;0,SUM(FV13:FW13,FY13:GA13,GC13)-SUM(FX13,GB13),"")</f>
        <v/>
      </c>
      <c r="GK13" s="40" t="str">
        <f>IF(SUM(GE13,GF13,GJ13)&gt;0,SUM(GE13,GF13,GJ13),"")</f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>IF(SUM(GM13,GQ13)&gt;0,SUM(GM13,GQ13),"")</f>
        <v/>
      </c>
      <c r="HG13" s="11" t="str">
        <f>IF(SUM(GL13:GM13,GO13:GQ13,GS13)-GN13-GR13&gt;0,SUM(GL13:GM13,GO13:GQ13,GS13)-GN13-GR13,"")</f>
        <v/>
      </c>
      <c r="HH13" s="11" t="str">
        <f>IF(SUM(GT13:GU13,GW13)-GV13&gt;0,SUM(GT13:GU13,GW13)-GV13,"")</f>
        <v/>
      </c>
      <c r="HI13" s="11" t="str">
        <f>IF(SUM(GM13,GQ13,GU13)&gt;0,SUM(GM13,GQ13,GU13),"")</f>
        <v/>
      </c>
      <c r="HJ13" s="11" t="str">
        <f>IF(SUM(HG13,HH13)&gt;0,SUM(HG13,HH13),"")</f>
        <v/>
      </c>
      <c r="HK13" s="11" t="str">
        <f>IF(SUM(GY13,HC13)&gt;0,SUM(GY13,HC13),"")</f>
        <v/>
      </c>
      <c r="HL13" s="11" t="str">
        <f>IF(SUM(GX13:GY13,HA13:HC13,HE13)-SUM(GZ13,HD13)&gt;0,SUM(GX13:GY13,HA13:HC13,HE13)-SUM(GZ13,HD13),"")</f>
        <v/>
      </c>
      <c r="HM13" s="11" t="str">
        <f>IF(SUM(HG13,HH13,HL13)&gt;0,SUM(HG13,HH13,HL13),"")</f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>IF(SUM(HO13,HS13)&gt;0,SUM(HO13,HS13),"")</f>
        <v/>
      </c>
      <c r="II13" s="40" t="str">
        <f>IF(SUM(HN13:HO13,HQ13:HS13,HU13)-HP13-HT13&gt;0,SUM(HN13:HO13,HQ13:HS13,HU13)-HP13-HT13,"")</f>
        <v/>
      </c>
      <c r="IJ13" s="40" t="str">
        <f>IF(SUM(HV13:HW13,HY13)-HX13&gt;0,SUM(HV13:HW13,HY13)-HX13,"")</f>
        <v/>
      </c>
      <c r="IK13" s="40" t="str">
        <f>IF(SUM(HO13,HS13,HW13)&gt;0,SUM(HO13,HS13,HW13),"")</f>
        <v/>
      </c>
      <c r="IL13" s="40" t="str">
        <f>IF(SUM(II13,IJ13)&gt;0,SUM(II13,IJ13),"")</f>
        <v/>
      </c>
      <c r="IM13" s="40" t="str">
        <f>IF(SUM(IA13,IE13)&gt;0,SUM(IA13,IE13),"")</f>
        <v/>
      </c>
      <c r="IN13" s="40" t="str">
        <f>IF(SUM(HZ13:IA13,IC13:IE13,IG13)-SUM(IB13,IF13)&gt;0,SUM(HZ13:IA13,IC13:IE13,IG13)-SUM(IB13,IF13),"")</f>
        <v/>
      </c>
      <c r="IO13" s="40" t="str">
        <f>IF(SUM(II13,IJ13,IN13)&gt;0,SUM(II13,IJ13,IN13),"")</f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>IF(SUM(IQ13,IU13)&gt;0,SUM(IQ13,IU13),"")</f>
        <v/>
      </c>
      <c r="JK13" s="11" t="str">
        <f>IF(SUM(IP13:IQ13,IS13:IU13,IW13)-IR13-IV13&gt;0,SUM(IP13:IQ13,IS13:IU13,IW13)-IR13-IV13,"")</f>
        <v/>
      </c>
      <c r="JL13" s="11" t="str">
        <f>IF(SUM(IX13:IY13,JA13)-IZ13&gt;0,SUM(IX13:IY13,JA13)-IZ13,"")</f>
        <v/>
      </c>
      <c r="JM13" s="11" t="str">
        <f>IF(SUM(IQ13,IU13,IY13)&gt;0,SUM(IQ13,IU13,IY13),"")</f>
        <v/>
      </c>
      <c r="JN13" s="11" t="str">
        <f>IF(SUM(JK13,JL13)&gt;0,SUM(JK13,JL13),"")</f>
        <v/>
      </c>
      <c r="JO13" s="11" t="str">
        <f>IF(SUM(JC13,JG13)&gt;0,SUM(JC13,JG13),"")</f>
        <v/>
      </c>
      <c r="JP13" s="11" t="str">
        <f>IF(SUM(JB13:JC13,JE13:JG13,JI13)-SUM(JD13,JH13)&gt;0,SUM(JB13:JC13,JE13:JG13,JI13)-SUM(JD13,JH13),"")</f>
        <v/>
      </c>
      <c r="JQ13" s="11" t="str">
        <f>IF(SUM(JK13,JL13,JP13)&gt;0,SUM(JK13,JL13,JP13),"")</f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>IF(SUM(JS13,JW13)&gt;0,SUM(JS13,JW13),"")</f>
        <v/>
      </c>
      <c r="KM13" s="40" t="str">
        <f>IF(SUM(JR13:JS13,JU13:JW13,JY13)-JT13-JX13&gt;0,SUM(JR13:JS13,JU13:JW13,JY13)-JT13-JX13,"")</f>
        <v/>
      </c>
      <c r="KN13" s="40" t="str">
        <f>IF(SUM(JZ13:KA13,KC13)-KB13&gt;0,SUM(JZ13:KA13,KC13)-KB13,"")</f>
        <v/>
      </c>
      <c r="KO13" s="40" t="str">
        <f>IF(SUM(JS13,JW13,KA13)&gt;0,SUM(JS13,JW13,KA13),"")</f>
        <v/>
      </c>
      <c r="KP13" s="40" t="str">
        <f>IF(SUM(KM13,KN13)&gt;0,SUM(KM13,KN13),"")</f>
        <v/>
      </c>
      <c r="KQ13" s="40" t="str">
        <f>IF(SUM(KE13,KI13)&gt;0,SUM(KE13,KI13),"")</f>
        <v/>
      </c>
      <c r="KR13" s="40" t="str">
        <f>IF(SUM(KD13:KE13,KG13:KI13,KK13)-SUM(KF13,KJ13)&gt;0,SUM(KD13:KE13,KG13:KI13,KK13)-SUM(KF13,KJ13),"")</f>
        <v/>
      </c>
      <c r="KS13" s="40" t="str">
        <f>IF(SUM(KM13,KN13,KR13)&gt;0,SUM(KM13,KN13,KR13),"")</f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>IF(SUM(KU13,KY13)&gt;0,SUM(KU13,KY13),"")</f>
        <v/>
      </c>
      <c r="LO13" s="11" t="str">
        <f>IF(SUM(KT13:KU13,KW13:KY13,LA13)-KV13-KZ13&gt;0,SUM(KT13:KU13,KW13:KY13,LA13)-KV13-KZ13,"")</f>
        <v/>
      </c>
      <c r="LP13" s="11" t="str">
        <f>IF(SUM(LB13:LC13,LE13)-LD13&gt;0,SUM(LB13:LC13,LE13)-LD13,"")</f>
        <v/>
      </c>
      <c r="LQ13" s="11" t="str">
        <f>IF(SUM(KU13,KY13,LC13)&gt;0,SUM(KU13,KY13,LC13),"")</f>
        <v/>
      </c>
      <c r="LR13" s="11" t="str">
        <f>IF(SUM(LO13,LP13)&gt;0,SUM(LO13,LP13),"")</f>
        <v/>
      </c>
      <c r="LS13" s="11" t="str">
        <f>IF(SUM(LG13,LK13)&gt;0,SUM(LG13,LK13),"")</f>
        <v/>
      </c>
      <c r="LT13" s="11" t="str">
        <f>IF(SUM(LF13:LG13,LI13:LK13,LM13)-SUM(LH13,LL13)&gt;0,SUM(LF13:LG13,LI13:LK13,LM13)-SUM(LH13,LL13),"")</f>
        <v/>
      </c>
      <c r="LU13" s="11" t="str">
        <f>IF(SUM(LO13,LP13,LT13)&gt;0,SUM(LO13,LP13,LT13),"")</f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>IF(SUM(LW13,MA13)&gt;0,SUM(LW13,MA13),"")</f>
        <v/>
      </c>
      <c r="MQ13" s="40" t="str">
        <f>IF(SUM(LV13:LW13,LY13:MA13,MC13)-LX13-MB13&gt;0,SUM(LV13:LW13,LY13:MA13,MC13)-LX13-MB13,"")</f>
        <v/>
      </c>
      <c r="MR13" s="40" t="str">
        <f>IF(SUM(MD13:ME13,MG13)-MF13&gt;0,SUM(MD13:ME13,MG13)-MF13,"")</f>
        <v/>
      </c>
      <c r="MS13" s="40" t="str">
        <f>IF(SUM(LW13,MA13,ME13)&gt;0,SUM(LW13,MA13,ME13),"")</f>
        <v/>
      </c>
      <c r="MT13" s="40" t="str">
        <f>IF(SUM(MQ13,MR13)&gt;0,SUM(MQ13,MR13),"")</f>
        <v/>
      </c>
      <c r="MU13" s="40" t="str">
        <f>IF(SUM(MI13,MM13)&gt;0,SUM(MI13,MM13),"")</f>
        <v/>
      </c>
      <c r="MV13" s="40" t="str">
        <f>IF(SUM(MH13:MI13,MK13:MM13,MO13)-SUM(MJ13,MN13)&gt;0,SUM(MH13:MI13,MK13:MM13,MO13)-SUM(MJ13,MN13),"")</f>
        <v/>
      </c>
      <c r="MW13" s="40" t="str">
        <f>IF(SUM(MQ13,MR13,MV13)&gt;0,SUM(MQ13,MR13,MV13),"")</f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>IF(SUM(MY13,NC13)&gt;0,SUM(MY13,NC13),"")</f>
        <v/>
      </c>
      <c r="NS13" s="11" t="str">
        <f>IF(SUM(MX13:MY13,NA13:NC13,NE13)-MZ13-ND13&gt;0,SUM(MX13:MY13,NA13:NC13,NE13)-MZ13-ND13,"")</f>
        <v/>
      </c>
      <c r="NT13" s="11" t="str">
        <f>IF(SUM(NF13:NG13,NI13)-NH13&gt;0,SUM(NF13:NG13,NI13)-NH13,"")</f>
        <v/>
      </c>
      <c r="NU13" s="11" t="str">
        <f>IF(SUM(MY13,NC13,NG13)&gt;0,SUM(MY13,NC13,NG13),"")</f>
        <v/>
      </c>
      <c r="NV13" s="11" t="str">
        <f>IF(SUM(NS13,NT13)&gt;0,SUM(NS13,NT13),"")</f>
        <v/>
      </c>
      <c r="NW13" s="11" t="str">
        <f>IF(SUM(NK13,NO13)&gt;0,SUM(NK13,NO13),"")</f>
        <v/>
      </c>
      <c r="NX13" s="11" t="str">
        <f>IF(SUM(NJ13:NK13,NM13:NO13,NQ13)-SUM(NL13,NP13)&gt;0,SUM(NJ13:NK13,NM13:NO13,NQ13)-SUM(NL13,NP13),"")</f>
        <v/>
      </c>
      <c r="NY13" s="11" t="str">
        <f>IF(SUM(NS13,NT13,NX13)&gt;0,SUM(NS13,NT13,NX13),"")</f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>IF(SUM(OA13,OE13)&gt;0,SUM(OA13,OE13),"")</f>
        <v/>
      </c>
      <c r="OU13" s="40" t="str">
        <f>IF(SUM(NZ13:OA13,OC13:OE13,OG13)-OB13-OF13&gt;0,SUM(NZ13:OA13,OC13:OE13,OG13)-OB13-OF13,"")</f>
        <v/>
      </c>
      <c r="OV13" s="40" t="str">
        <f>IF(SUM(OH13:OI13,OK13)-OJ13&gt;0,SUM(OH13:OI13,OK13)-OJ13,"")</f>
        <v/>
      </c>
      <c r="OW13" s="40" t="str">
        <f>IF(SUM(OA13,OE13,OI13)&gt;0,SUM(OA13,OE13,OI13),"")</f>
        <v/>
      </c>
      <c r="OX13" s="40" t="str">
        <f>IF(SUM(OU13,OV13)&gt;0,SUM(OU13,OV13),"")</f>
        <v/>
      </c>
      <c r="OY13" s="40" t="str">
        <f>IF(SUM(OM13,OQ13)&gt;0,SUM(OM13,OQ13),"")</f>
        <v/>
      </c>
      <c r="OZ13" s="40" t="str">
        <f>IF(SUM(OL13:OM13,OO13:OQ13,OS13)-SUM(ON13,OR13)&gt;0,SUM(OL13:OM13,OO13:OQ13,OS13)-SUM(ON13,OR13),"")</f>
        <v/>
      </c>
      <c r="PA13" s="40" t="str">
        <f>IF(SUM(OU13,OV13,OZ13)&gt;0,SUM(OU13,OV13,OZ13),"")</f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>IF(SUM(PC13,PG13)&gt;0,SUM(PC13,PG13),"")</f>
        <v/>
      </c>
      <c r="PW13" s="11" t="str">
        <f>IF(SUM(PB13:PC13,PE13:PG13,PI13)-PD13-PH13&gt;0,SUM(PB13:PC13,PE13:PG13,PI13)-PD13-PH13,"")</f>
        <v/>
      </c>
      <c r="PX13" s="11" t="str">
        <f>IF(SUM(PJ13:PK13,PM13)-PL13&gt;0,SUM(PJ13:PK13,PM13)-PL13,"")</f>
        <v/>
      </c>
      <c r="PY13" s="11" t="str">
        <f>IF(SUM(PC13,PG13,PK13)&gt;0,SUM(PC13,PG13,PK13),"")</f>
        <v/>
      </c>
      <c r="PZ13" s="11" t="str">
        <f>IF(SUM(PW13,PX13)&gt;0,SUM(PW13,PX13),"")</f>
        <v/>
      </c>
      <c r="QA13" s="11" t="str">
        <f>IF(SUM(PO13,PS13)&gt;0,SUM(PO13,PS13),"")</f>
        <v/>
      </c>
      <c r="QB13" s="11" t="str">
        <f>IF(SUM(PN13:PO13,PQ13:PS13,PU13)-SUM(PP13,PT13)&gt;0,SUM(PN13:PO13,PQ13:PS13,PU13)-SUM(PP13,PT13),"")</f>
        <v/>
      </c>
      <c r="QC13" s="11" t="str">
        <f>IF(SUM(PW13,PX13,QB13)&gt;0,SUM(PW13,PX13,QB13),"")</f>
        <v/>
      </c>
      <c r="QD13" s="22">
        <f>IF($CU13="P",CA13,(CA13+AX13)/2)</f>
        <v>7.85</v>
      </c>
      <c r="QE13" s="22">
        <f>IF($CU13="P",CB13,(CB13+AY13)/2)</f>
        <v>1.7</v>
      </c>
      <c r="QF13" s="22">
        <f>IF($CU13="P",CC13,(CC13+AZ13)/2)</f>
        <v>0</v>
      </c>
      <c r="QG13" s="22">
        <f>IF($CU13="P",CD13,(CD13+BA13)/2)</f>
        <v>0</v>
      </c>
      <c r="QH13" s="22">
        <f>IF($CU13="P",CE13,(CE13+BB13)/2)</f>
        <v>7.95</v>
      </c>
      <c r="QI13" s="22">
        <f>IF($CU13="P",CF13,(CF13+BC13)/2)</f>
        <v>2.7</v>
      </c>
      <c r="QJ13" s="22">
        <f>IF($CU13="P",CG13,(CG13+BD13)/2)</f>
        <v>0</v>
      </c>
      <c r="QK13" s="22">
        <f>IF($CU13="P",CH13,(CH13+BE13)/2)</f>
        <v>0</v>
      </c>
      <c r="QL13" s="22">
        <f>IF($CU13="P",CI13,(CI13+BF13)/2)</f>
        <v>0</v>
      </c>
      <c r="QM13" s="22">
        <f>IF($CU13="P",CJ13,(CJ13+BG13)/2)</f>
        <v>0</v>
      </c>
      <c r="QN13" s="22">
        <f>IF($CU13="P",CK13,(CK13+BH13)/2)</f>
        <v>0</v>
      </c>
      <c r="QO13" s="22">
        <f>IF($CU13="P",CL13,(CL13+BI13)/2)</f>
        <v>0</v>
      </c>
      <c r="QP13" s="22">
        <f>IF($CU13="P",CM13,(CM13+BJ13)/2)</f>
        <v>8.25</v>
      </c>
      <c r="QQ13" s="22">
        <f>IF($CU13="P",CN13,(CN13+BK13)/2)</f>
        <v>2.4500000000000002</v>
      </c>
      <c r="QR13" s="22">
        <f>IF($CU13="P",CO13,(CO13+BL13)/2)</f>
        <v>0</v>
      </c>
      <c r="QS13" s="22">
        <f>IF($CU13="P",CP13,(CP13+BM13)/2)</f>
        <v>0</v>
      </c>
      <c r="QT13" s="22">
        <f>IF($CU13="P",CQ13,(CQ13+BN13)/2)</f>
        <v>8.25</v>
      </c>
      <c r="QU13" s="22">
        <f>IF($CU13="P",CR13,(CR13+BO13)/2)</f>
        <v>2.2000000000000002</v>
      </c>
      <c r="QV13" s="22">
        <f>IF($CU13="P",CS13,(CS13+BP13)/2)</f>
        <v>0</v>
      </c>
      <c r="QW13" s="22">
        <f>IF($CU13="P",CT13,(CT13+BQ13)/2)</f>
        <v>0</v>
      </c>
      <c r="QX13" s="27" t="s">
        <v>46</v>
      </c>
      <c r="QY13" s="40">
        <f>IF(SUM(QE13,QI13)&gt;0,SUM(QE13,QI13),"")</f>
        <v>4.4000000000000004</v>
      </c>
      <c r="QZ13" s="40">
        <f>IF(SUM(QD13:QE13,QG13:QI13,QK13)-QF13-QJ13&gt;0,SUM(QD13:QE13,QG13:QI13,QK13)-QF13-QJ13,"")</f>
        <v>20.2</v>
      </c>
      <c r="RA13" s="40" t="str">
        <f>IF(SUM(QL13:QM13,QO13)-QN13&gt;0,SUM(QL13:QM13,QO13)-QN13,"")</f>
        <v/>
      </c>
      <c r="RB13" s="40">
        <f>IF(SUM(QE13,QI13,QM13)&gt;0,SUM(QE13,QI13,QM13),"")</f>
        <v>4.4000000000000004</v>
      </c>
      <c r="RC13" s="40">
        <f>IF(SUM(QZ13,RA13)&gt;0,SUM(QZ13,RA13),"")</f>
        <v>20.2</v>
      </c>
      <c r="RD13" s="40">
        <f>IF(SUM(QQ13,QU13)&gt;0,SUM(QQ13,QU13),"")</f>
        <v>4.6500000000000004</v>
      </c>
      <c r="RE13" s="40">
        <f>IF(SUM(QP13:QQ13,QS13:QU13,QW13)-SUM(QR13,QV13)&gt;0,SUM(QP13:QQ13,QS13:QU13,QW13)-SUM(QR13,QV13),"")</f>
        <v>21.15</v>
      </c>
      <c r="RF13" s="40">
        <f>IF(SUM(QZ13,RA13,RE13)&gt;0,SUM(QZ13,RA13,RE13),"")</f>
        <v>41.349999999999994</v>
      </c>
    </row>
    <row r="14" spans="1:474" x14ac:dyDescent="0.2">
      <c r="A14" s="4" t="str" cm="1">
        <f t="array" ref="A14">IF(AND(J14&lt;&gt;"",J14&lt;&gt;"No DD"),SUMPRODUCT((J$4:J$21&lt;&gt;"")*(J$4:J$21&lt;&gt;"No DD")*(F$4:F$21&gt;F14))+1,IF(J14="No DD",SUMPRODUCT((J$4:J$21="No DD")*(F$4:F$21&gt;F14))+1+SUMPRODUCT((J$4:J$21&lt;&gt;"")*(J$4:J$21&lt;&gt;"No DD")),""))</f>
        <v/>
      </c>
      <c r="B14" s="4" t="str" cm="1">
        <f t="array" ref="B14">IF(AND(J14&lt;&gt;"",J14&lt;&gt;"No DD",G14=""),SUMPRODUCT((J$4:J$21&lt;&gt;"")*(J$4:J$21&lt;&gt;"No DD")*(G$4:G$21="")*(F$4:F$21&gt;F14))+1,IF(J14="No DD",SUMPRODUCT((J$4:J$21="No DD")*(F$4:F$21&gt;F14)*(G$4:G$21=""))+1+SUMPRODUCT((J$4:J$21&lt;&gt;"")*(G$4:G$21="")*(J$4:J$21&lt;&gt;"No DD")),""))</f>
        <v/>
      </c>
      <c r="C14" s="5" t="s">
        <v>131</v>
      </c>
      <c r="D14" s="4" t="s">
        <v>4</v>
      </c>
      <c r="E14" s="4">
        <v>2007</v>
      </c>
      <c r="F14" s="9">
        <f>SUM(L14:R14)+SUM(L14:O14)*0.0000001+SUM(L14)*0.0000000000001</f>
        <v>126.20000841000424</v>
      </c>
      <c r="G14" s="64"/>
      <c r="H14" s="3" t="str">
        <f>IF(OR(AND(AP14&gt;=AW$23,AQ14&gt;=AW$27,AP14&lt;&gt;"",AO14=""),AND(AU14&gt;=AW$23,AV14&gt;=AW$27,AU14&lt;&gt;"",AO14=""),AND(BS14&gt;=BZ$23,BT14&gt;=BZ$27,BS14&lt;&gt;"",BR14=""),AND(BX14&gt;=BZ$23,BY14&gt;=BZ$27,BX14&lt;&gt;"",BR14=""),AND(CV14&gt;=DC$23,CW14&gt;=DC$27,CV14&lt;&gt;"",CU14=""),AND(DA14&gt;=DC$23,DB14&gt;=DC$27,DA14&lt;&gt;""),AND(DZ14&gt;=EG$23,EA14&gt;=EG$27,DZ14&lt;&gt;""),AND(EE14&gt;=EG$23,EF14&gt;=EG$27,EE14&lt;&gt;""),AND(FB14&gt;=FI$23,FC14&gt;=FI$27,FB14&lt;&gt;""),AND(FG14&gt;=FI$23,FH14&gt;=FI$27,FG14&lt;&gt;""),AND(GD14&gt;=GK$23,GE14&gt;=GK$27,GD14&lt;&gt;""),AND(GI14&gt;=GK$23,GJ14&gt;=GK$27,GI14&lt;&gt;""),AND(HF14&gt;=HM$23,HG14&gt;=HM$27,HF14&lt;&gt;""),AND(HK14&gt;=HM$23,HL14&gt;=HM$27,HK14&lt;&gt;""),AND(IH14&gt;=IO$23,II14&gt;=IO$27,IH14&lt;&gt;""),AND(IM14&gt;=IO$23,IN14&gt;=IO$27,IM14&lt;&gt;""),AND(JJ14&gt;=JQ$23,JK14&gt;=JQ$27,JJ14&lt;&gt;""),AND(JO14&gt;=JQ$23,JP14&gt;=JQ$27,JO14&lt;&gt;""),AND(KL14&gt;=KS$23,KM14&gt;=KS$27,KL14&lt;&gt;""),AND(KQ14&gt;=KS$23,KR14&gt;=KS$27,KQ14&lt;&gt;""),AND(LN14&gt;=LU$23,LO14&gt;=LU$27,LN14&lt;&gt;""),AND(LS14&gt;=LU$23,LT14&gt;=LU$27,LS14&lt;&gt;""),AND(MP14&gt;=MW$23,MQ14&gt;=MW$27,MP14&lt;&gt;""),AND(MU14&gt;=MW$23,MV14&gt;=MW$27,MU14&lt;&gt;""),AND(NR14&gt;=NY$23,NS14&gt;=NY$27,NR14&lt;&gt;""),AND(NW14&gt;=NY$23,NX14&gt;=NY$27,NW14&lt;&gt;""),AND(OT14&gt;=PA$23,OU14&gt;=PA$27,OT14&lt;&gt;""),AND(OY14&gt;=PA$23,OZ14&gt;=PA$27,OY14&lt;&gt;""),AND(PV14&gt;=QC$23,PW14&gt;=QC$27,PV14&lt;&gt;""),AND(QA14&gt;=QC$23,QB14&gt;=QC$27,QA14&lt;&gt;"")),"P","")</f>
        <v/>
      </c>
      <c r="I14" s="3" t="str">
        <f>IF(OR(AND(AQ14&gt;=AW$27,AQ14&lt;&gt;"",AO14=""),AND(AV14&gt;=AW$27,AV14&lt;&gt;"",AO14=""),AND(BT14&gt;=BZ$27,BT14&lt;&gt;"",BR14=""),AND(BY14&gt;=BZ$27,BY14&lt;&gt;"",BR14=""),AND(CW14&gt;=DC$27,CW14&lt;&gt;"",CU14=""),AND(DB14&gt;=DC$27,DB14&lt;&gt;"",CU14=""),AND(EA14&gt;=EG$27,EA14&lt;&gt;""),AND(EF14&gt;=EG$27,EF14&lt;&gt;""),AND(FC14&gt;=FI$27,FC14&lt;&gt;""),AND(FH14&gt;=FI$27,FH14&lt;&gt;""),AND(GE14&gt;=GK$27,GE14&lt;&gt;""),AND(GJ14&gt;=GK$27,GJ14&lt;&gt;""),AND(HG14&gt;=HM$27,HG14&lt;&gt;""),AND(HL14&gt;=HM$27,HL14&lt;&gt;""),AND(II14&gt;=IO$27,II14&lt;&gt;""),AND(IN14&gt;=IO$27,IN14&lt;&gt;""),AND(JK14&gt;=JQ$27,JK14&lt;&gt;""),AND(JP14&gt;=JQ$27,JP14&lt;&gt;""),AND(KM14&gt;=KS$27,KM14&lt;&gt;""),AND(KR14&gt;=KS$27,KR14&lt;&gt;""),AND(LO14&gt;=LU$27,LO14&lt;&gt;""),AND(LT14&gt;=LU$27,LT14&lt;&gt;""),AND(MQ14&gt;=MW$27,MQ14&lt;&gt;""),AND(MV14&gt;=MW$27,MV14&lt;&gt;""),AND(NS14&gt;=NY$27,NS14&lt;&gt;""),AND(NX14&gt;=NY$27,NX14&lt;&gt;""),AND(OU14&gt;=PA$27,OU14&lt;&gt;""),AND(OZ14&gt;=PA$27,OZ14&lt;&gt;""),AND(PW14&gt;=QC$27,PW14&lt;&gt;""),AND(QB14&gt;=QC$27,QB14&lt;&gt;"")),"P","")</f>
        <v/>
      </c>
      <c r="J14" s="36" t="str">
        <f>IF(AND(I14="P",H14=""),"No DD",IF(OR(AND(AS14&gt;=AW$26,AT14&gt;=AW$30,AS14&lt;&gt;"",AO14=""),AND(BV14&gt;=BZ$26,BW14&gt;=BZ$30,BV14&lt;&gt;"",BR14=""),AND(CY14&gt;=DC$26,CZ14&gt;=DC$30,CY14&lt;&gt;"",CU14=""),AND(EC14&gt;=EG$26,ED14&gt;=EG$30,EC14&lt;&gt;""),AND(FE14&gt;=FI$26,FF14&gt;=FI$30,FE14&lt;&gt;""),AND(GG14&gt;=GK$26,GH14&gt;=GK$30,GG14&lt;&gt;""),AND(HI14&gt;=HM$26,HJ14&gt;=HM$30,HI14&lt;&gt;""),AND(IK14&gt;=IO$26,IL14&gt;=IO$30,IK14&lt;&gt;""),AND(JM14&gt;=JQ$26,JN14&gt;=JQ$30,JM14&lt;&gt;""),AND(KO14&gt;=KS$26,KP14&gt;=KS$30,KO14&lt;&gt;""),AND(LQ14&gt;=LU$26,LR14&gt;=LU$30,LQ14&lt;&gt;""),AND(MS14&gt;=MW$26,MT14&gt;=MW$30,MS14&lt;&gt;""),AND(NU14&gt;=NY$26,NV14&gt;=NY$30,NU14&lt;&gt;""),AND(OW14&gt;=PA$26,OX14&gt;=PA$30,OW14&lt;&gt;""),AND(PY14&gt;=QC$26,PZ14&gt;=QC$30,PY14&lt;&gt;"")),"Merit",IF(OR(AND(AS14&gt;=AW$25,AT14&gt;=AW$29,AS14&lt;&gt;"",AO14=""),AND(BV14&gt;=BZ$25,BW14&gt;=BZ$29,BV14&lt;&gt;"",BR14=""),AND(CY14&gt;=DC$25,CZ14&gt;=DC$29,CY14&lt;&gt;"",CU14=""),AND(EC14&gt;=EG$25,ED14&gt;=EG$29,EC14&lt;&gt;""),AND(FE14&gt;=FI$25,FF14&gt;=FI$29,FE14&lt;&gt;""),AND(GG14&gt;=GK$25,GH14&gt;=GK$29,GG14&lt;&gt;""),AND(HI14&gt;=HM$25,HJ14&gt;=HM$29,HI14&lt;&gt;""),AND(IK14&gt;=IO$25,IL14&gt;=IO$29,IK14&lt;&gt;""),AND(JM14&gt;=JQ$25,JN14&gt;=JQ$29,JM14&lt;&gt;""),AND(KO14&gt;=KS$25,KP14&gt;=KS$29,KO14&lt;&gt;""),AND(LQ14&gt;=LU$25,LR14&gt;=LU$29,LQ14&lt;&gt;""),AND(MS14&gt;=MW$25,MT14&gt;=MW$29,MS14&lt;&gt;""),AND(NU14&gt;=NY$25,NV14&gt;=NY$29,NU14&lt;&gt;""),AND(OW14&gt;=PA$25,OX14&gt;=PA$29,OW14&lt;&gt;""),AND(PY14&gt;=QC$25,PZ14&gt;=QC$29,PY14&lt;&gt;"")),"Excellence",IF(K14="P","Worlds Team",IF(H14="P","National Team","")))))</f>
        <v/>
      </c>
      <c r="K14" s="3" t="str">
        <f>IF(OR(AND(AS14&gt;=AW$24,AT14&gt;=AW$28,AS14&lt;&gt;"",AO14=""),AND(BV14&gt;=BZ$24,BW14&gt;=BZ$28,BV14&lt;&gt;"",BR14=""),AND(CY14&gt;=DC$24,CZ14&gt;=DC$28,CY14&lt;&gt;"",CU14=""),AND(EC14&gt;=EG$24,ED14&gt;=EG$28,EC14&lt;&gt;""),AND(FE14&gt;=FI$24,FF14&gt;=FI$28,FE14&lt;&gt;""),AND(GG14&gt;=GK$24,GH14&gt;=GK$28,GG14&lt;&gt;""),AND(HI14&gt;=HM$24,HJ14&gt;=HM$28,HI14&lt;&gt;""),AND(IK14&gt;=IO$24,IL14&gt;=IO$28,IK14&lt;&gt;""),AND(JM14&gt;=JQ$24,JN14&gt;=JQ$28,JM14&lt;&gt;""),AND(KO14&gt;=KS$24,KP14&gt;=KS$28,KO14&lt;&gt;""),AND(LQ14&gt;=LU$24,LR14&gt;=LU$28,LQ14&lt;&gt;""),AND(MS14&gt;=MW$24,MT14&gt;=MW$28,MS14&lt;&gt;""),AND(NU14&gt;=NY$24,NV14&gt;=NY$28,NU14&lt;&gt;""),AND(OW14&gt;=PA$24,OX14&gt;=PA$28,OW14&lt;&gt;""),AND(PY14&gt;=QC$24,PZ14&gt;=QC$28,PY14&lt;&gt;"")),"P","")</f>
        <v/>
      </c>
      <c r="L14" s="8">
        <f>IF(COUNT(AQ14,BT14,CW14)&gt;0,LARGE((AQ14,BT14,CW14),1),0)</f>
        <v>42.5</v>
      </c>
      <c r="M14" s="8" t="str">
        <f>IF(L14=0,"",IF(L14=CW14,$CA$1,IF(L14=BT14,$AX$1,IF(L14=AQ14,$U$1,""))))</f>
        <v>2025 3rd Domestic Trial</v>
      </c>
      <c r="N14" s="8">
        <f>IF(COUNT(AQ14,BT14,CW14)&gt;1,LARGE((AQ14,BT14,CW14),2),0)</f>
        <v>41.599999999999994</v>
      </c>
      <c r="O14" s="8" t="str">
        <f>IF(N14=0,"",IF(AND(N14=L14,N14=AQ14,N14=BT14),$U$1,IF(AND(N14=L14,N14=AQ14,N14=CW14),$U$1,IF(AND(N14=L14,N14=BT14,N14=CW14),$AX$1,IF(N14=CW14,$CA$1,IF(N14=BT14,$AX$1,IF(N14=AQ14,$U$1,"")))))))</f>
        <v>2025 Nationals</v>
      </c>
      <c r="P14" s="8">
        <f>IF(MAX(AV14,BY14,DB14)&gt;0,MAX(AV14,BY14,DB14),0)</f>
        <v>42.099999999999994</v>
      </c>
      <c r="Q14" s="8" t="str">
        <f>IF(P14=0,"",IF(P14=DB14,$CA$1,IF(P14=BY14,$AX$1,IF(P14=AV14,$U$1,""))))</f>
        <v>2025 3rd Domestic Trial</v>
      </c>
      <c r="R14" s="8" t="str">
        <f>IF(MAX(DD14:DE14)&gt;0,MAX(DD14:DE14),"")</f>
        <v/>
      </c>
      <c r="S14" s="11" t="str">
        <f>IF(R14="","",IF(R14=DD14,"("&amp;DD$2&amp;")",IF(R14=DE14,"("&amp;DE$2&amp;")")))</f>
        <v/>
      </c>
      <c r="T14" s="8" t="str">
        <f>IF(R14="","",IF(R14=DD14,IF(R14+IF(N14="",0,N14)=PW14,$PB$1,IF(R14+IF(N14="",0,N14)=OU14,$NZ$1,IF(R14+IF(N14="",0,N14)=NS14,$MX$1,IF(R14+IF(N14="",0,N14)=MQ14,$LV$1,IF(R14+IF(N14="",0,N14)=LO14,$KT$1,IF(R14+IF(N14="",0,N14)=KM14,$JR$1,IF(R14+IF(N14="",0,N14)=JK14,$IP$1,IF(R14+IF(N14="",0,N14)=II14,$HN$1,IF(R14+IF(N14="",0,N14)=HG14,$GL$1,IF(R14+IF(N14="",0,N14)=GE14,$FJ$1,IF(R14+IF(N14="",0,N14)=FC14,$EH$1,IF(R14+IF(N14="",0,N14)=EA14,$DF$1)))))))))))),IF(R14=DE14,IF(R14+IF(P14="",0,P14)=QB14,$PB$1,IF(R14+IF(P14="",0,P14)=OZ14,$NZ$1,IF(R14+IF(P14="",0,P14)=NX14,$MX$1,IF(R14+IF(P14="",0,P14)=MV14,$LV$1,IF(R14+IF(P14="",0,P14)=LT14,$KT$1,IF(R14+IF(P14="",0,P14)=KR14,$JR$1,IF(R14+IF(P14="",0,P14)=JP14,$IP$1,IF(R14+IF(P14="",0,P14)=IN14,$HN$1,IF(R14+IF(P14="",0,P14)=HL14,$GL$1,IF(R14+IF(P14="",0,P14)=GJ14,$FJ$1,IF(R14+IF(P14="",0,P14)=FH14,$EH$1,IF(R14+IF(P14="",0,P14)=EF14,$DF$1)))))))))))))))</f>
        <v/>
      </c>
      <c r="U14" s="19">
        <v>15.2</v>
      </c>
      <c r="V14" s="19">
        <v>4.5999999999999996</v>
      </c>
      <c r="W14" s="19">
        <v>0</v>
      </c>
      <c r="X14" s="19">
        <v>0</v>
      </c>
      <c r="Y14" s="19">
        <v>15.4</v>
      </c>
      <c r="Z14" s="19">
        <v>4.8</v>
      </c>
      <c r="AA14" s="19">
        <v>0</v>
      </c>
      <c r="AB14" s="19">
        <v>0</v>
      </c>
      <c r="AC14" s="19"/>
      <c r="AD14" s="19"/>
      <c r="AE14" s="19"/>
      <c r="AF14" s="19"/>
      <c r="AG14" s="19">
        <v>15.4</v>
      </c>
      <c r="AH14" s="19">
        <v>4.8</v>
      </c>
      <c r="AI14" s="19">
        <v>0.2</v>
      </c>
      <c r="AJ14" s="19">
        <v>0</v>
      </c>
      <c r="AK14" s="19">
        <v>15.5</v>
      </c>
      <c r="AL14" s="19">
        <v>5.3</v>
      </c>
      <c r="AM14" s="19">
        <v>0.4</v>
      </c>
      <c r="AN14" s="19">
        <v>0</v>
      </c>
      <c r="AO14" s="27"/>
      <c r="AP14" s="40">
        <f>IF(SUM(V14,Z14)&gt;0,SUM(V14,Z14),"")</f>
        <v>9.3999999999999986</v>
      </c>
      <c r="AQ14" s="40">
        <f>IF(SUM(U14:V14,X14:Z14,AB14)-W14-AA14&gt;0,SUM(U14:V14,X14:Z14,AB14)-W14-AA14,"")</f>
        <v>39.999999999999993</v>
      </c>
      <c r="AR14" s="40" t="str">
        <f>IF(SUM(AC14:AD14,AF14)-AE14&gt;0,SUM(AC14:AD14,AF14)-AE14,"")</f>
        <v/>
      </c>
      <c r="AS14" s="40">
        <f>IF(SUM(V14,Z14,AD14)&gt;0,SUM(V14,Z14,AD14),"")</f>
        <v>9.3999999999999986</v>
      </c>
      <c r="AT14" s="40">
        <f>IF(SUM(AQ14,AR14)&gt;0,SUM(AQ14,AR14),"")</f>
        <v>39.999999999999993</v>
      </c>
      <c r="AU14" s="40">
        <f>IF(SUM(AH14,AL14)&gt;0,SUM(AH14,AL14),"")</f>
        <v>10.1</v>
      </c>
      <c r="AV14" s="40">
        <f>IF(SUM(AG14:AH14,AJ14:AL14,AN14)-SUM(AI14,AM14)&gt;0,SUM(AG14:AH14,AJ14:AL14,AN14)-SUM(AI14,AM14),"")</f>
        <v>40.4</v>
      </c>
      <c r="AW14" s="40">
        <f>IF(SUM(AQ14,AR14,AV14)&gt;0,SUM(AQ14,AR14,AV14),"")</f>
        <v>80.399999999999991</v>
      </c>
      <c r="AX14" s="18">
        <v>16</v>
      </c>
      <c r="AY14" s="18">
        <v>4.8</v>
      </c>
      <c r="AZ14" s="18">
        <v>0</v>
      </c>
      <c r="BA14" s="18">
        <v>0</v>
      </c>
      <c r="BB14" s="18">
        <v>15.5</v>
      </c>
      <c r="BC14" s="18">
        <v>5.3</v>
      </c>
      <c r="BD14" s="18">
        <v>0</v>
      </c>
      <c r="BE14" s="18">
        <v>0</v>
      </c>
      <c r="BF14" s="18"/>
      <c r="BG14" s="18"/>
      <c r="BH14" s="18"/>
      <c r="BI14" s="18"/>
      <c r="BJ14" s="18">
        <v>15.7</v>
      </c>
      <c r="BK14" s="18">
        <v>4.8</v>
      </c>
      <c r="BL14" s="18">
        <v>0.2</v>
      </c>
      <c r="BM14" s="18">
        <v>0</v>
      </c>
      <c r="BN14" s="18">
        <v>15.6</v>
      </c>
      <c r="BO14" s="18">
        <v>5.3</v>
      </c>
      <c r="BP14" s="18">
        <v>0</v>
      </c>
      <c r="BQ14" s="18">
        <v>0</v>
      </c>
      <c r="BR14" s="28"/>
      <c r="BS14" s="11">
        <f>IF(SUM(AY14,BC14)&gt;0,SUM(AY14,BC14),"")</f>
        <v>10.1</v>
      </c>
      <c r="BT14" s="11">
        <f>IF(SUM(AX14:AY14,BA14:BC14,BE14)-AZ14-BD14&gt;0,SUM(AX14:AY14,BA14:BC14,BE14)-AZ14-BD14,"")</f>
        <v>41.599999999999994</v>
      </c>
      <c r="BU14" s="11" t="str">
        <f>IF(SUM(BF14:BG14,BI14)-BH14&gt;0,SUM(BF14:BG14,BI14)-BH14,"")</f>
        <v/>
      </c>
      <c r="BV14" s="11">
        <f>IF(SUM(AY14,BC14,BG14)&gt;0,SUM(AY14,BC14,BG14),"")</f>
        <v>10.1</v>
      </c>
      <c r="BW14" s="11">
        <f>IF(SUM(BT14,BU14)&gt;0,SUM(BT14,BU14),"")</f>
        <v>41.599999999999994</v>
      </c>
      <c r="BX14" s="11">
        <f>IF(SUM(BK14,BO14)&gt;0,SUM(BK14,BO14),"")</f>
        <v>10.1</v>
      </c>
      <c r="BY14" s="11">
        <f>IF(SUM(BJ14:BK14,BM14:BO14,BQ14)-SUM(BL14,BP14)&gt;0,SUM(BJ14:BK14,BM14:BO14,BQ14)-SUM(BL14,BP14),"")</f>
        <v>41.199999999999996</v>
      </c>
      <c r="BZ14" s="11">
        <f>IF(SUM(BT14,BU14,BY14)&gt;0,SUM(BT14,BU14,BY14),"")</f>
        <v>82.799999999999983</v>
      </c>
      <c r="CA14" s="19">
        <v>15.9</v>
      </c>
      <c r="CB14" s="19">
        <v>5.5</v>
      </c>
      <c r="CC14" s="19">
        <v>0</v>
      </c>
      <c r="CD14" s="19">
        <v>0</v>
      </c>
      <c r="CE14" s="19">
        <v>15.8</v>
      </c>
      <c r="CF14" s="19">
        <v>5.3</v>
      </c>
      <c r="CG14" s="19">
        <v>0</v>
      </c>
      <c r="CH14" s="19">
        <v>0</v>
      </c>
      <c r="CI14" s="19"/>
      <c r="CJ14" s="19"/>
      <c r="CK14" s="19"/>
      <c r="CL14" s="19"/>
      <c r="CM14" s="19">
        <v>15.8</v>
      </c>
      <c r="CN14" s="19">
        <v>5.5</v>
      </c>
      <c r="CO14" s="19">
        <v>0</v>
      </c>
      <c r="CP14" s="19">
        <v>0</v>
      </c>
      <c r="CQ14" s="19">
        <v>15.5</v>
      </c>
      <c r="CR14" s="19">
        <v>5.3</v>
      </c>
      <c r="CS14" s="19">
        <v>0</v>
      </c>
      <c r="CT14" s="19">
        <v>0</v>
      </c>
      <c r="CU14" s="27"/>
      <c r="CV14" s="40">
        <f>IF(SUM(CB14,CF14)&gt;0,SUM(CB14,CF14),"")</f>
        <v>10.8</v>
      </c>
      <c r="CW14" s="40">
        <f>IF(SUM(CA14:CB14,CD14:CF14,CH14)-CC14-CG14&gt;0,SUM(CA14:CB14,CD14:CF14,CH14)-CC14-CG14,"")</f>
        <v>42.5</v>
      </c>
      <c r="CX14" s="40" t="str">
        <f>IF(SUM(CI14:CJ14,CL14)-CK14&gt;0,SUM(CI14:CJ14,CL14)-CK14,"")</f>
        <v/>
      </c>
      <c r="CY14" s="40">
        <f>IF(SUM(CB14,CF14,CJ14)&gt;0,SUM(CB14,CF14,CJ14),"")</f>
        <v>10.8</v>
      </c>
      <c r="CZ14" s="40">
        <f>IF(SUM(CW14,CX14)&gt;0,SUM(CW14,CX14),"")</f>
        <v>42.5</v>
      </c>
      <c r="DA14" s="40">
        <f>IF(SUM(CN14,CR14)&gt;0,SUM(CN14,CR14),"")</f>
        <v>10.8</v>
      </c>
      <c r="DB14" s="40">
        <f>IF(SUM(CM14:CN14,CP14:CR14,CT14)-SUM(CO14,CS14)&gt;0,SUM(CM14:CN14,CP14:CR14,CT14)-SUM(CO14,CS14),"")</f>
        <v>42.099999999999994</v>
      </c>
      <c r="DC14" s="40">
        <f>IF(SUM(CW14,CX14,DB14)&gt;0,SUM(CW14,CX14,DB14),"")</f>
        <v>84.6</v>
      </c>
      <c r="DD14" s="50" t="str">
        <f>IF(MAX(EA14,FC14,GE14,HG14,II14,JK14,KM14,LO14,MQ14,NS14,OU14,PW14)-IF(N14="",0,N14)&gt;0.001,MAX(EA14,FC14,GE14,HG14,II14,JK14,KM14,LO14,MQ14,NS14,OU14,PW14)-IF(N14="",0,N14),"")</f>
        <v/>
      </c>
      <c r="DE14" s="50" t="str">
        <f>IF(MAX(EF14,FH14,GJ14,HL14,IN14,JP14,KR14,LT14,MV14,NX14,OZ14,QB14)-IF(P14="",0,P14)&gt;0.001,MAX(EF14,FH14,GJ14,HL14,IN14,JP14,KR14,LT14,MV14,NX14,OZ14,QB14)-IF(P14="",0,P14),"")</f>
        <v/>
      </c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40" t="str">
        <f>IF(SUM(DG14,DK14)&gt;0,SUM(DG14,DK14),"")</f>
        <v/>
      </c>
      <c r="EA14" s="40" t="str">
        <f>IF(SUM(DF14:DG14,DI14:DK14,DM14)-DH14-DL14&gt;0,SUM(DF14:DG14,DI14:DK14,DM14)-DH14-DL14,"")</f>
        <v/>
      </c>
      <c r="EB14" s="40" t="str">
        <f>IF(SUM(DN14:DO14,DQ14)-DP14&gt;0,SUM(DN14:DO14,DQ14)-DP14,"")</f>
        <v/>
      </c>
      <c r="EC14" s="40" t="str">
        <f>IF(SUM(DG14,DK14,DO14)&gt;0,SUM(DG14,DK14,DO14),"")</f>
        <v/>
      </c>
      <c r="ED14" s="40" t="str">
        <f>IF(SUM(EA14,EB14)&gt;0,SUM(EA14,EB14),"")</f>
        <v/>
      </c>
      <c r="EE14" s="40" t="str">
        <f>IF(SUM(DS14,DW14)&gt;0,SUM(DS14,DW14),"")</f>
        <v/>
      </c>
      <c r="EF14" s="40" t="str">
        <f>IF(SUM(DR14:DS14,DU14:DW14,DY14)-SUM(DT14,DX14)&gt;0,SUM(DR14:DS14,DU14:DW14,DY14)-SUM(DT14,DX14),"")</f>
        <v/>
      </c>
      <c r="EG14" s="40" t="str">
        <f>IF(SUM(EA14,EB14,EF14)&gt;0,SUM(EA14,EB14,EF14),"")</f>
        <v/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 t="str">
        <f>IF(SUM(EI14,EM14)&gt;0,SUM(EI14,EM14),"")</f>
        <v/>
      </c>
      <c r="FC14" s="11" t="str">
        <f>IF(SUM(EH14:EI14,EK14:EM14,EO14)-EJ14-EN14&gt;0,SUM(EH14:EI14,EK14:EM14,EO14)-EJ14-EN14,"")</f>
        <v/>
      </c>
      <c r="FD14" s="11" t="str">
        <f>IF(SUM(EP14:EQ14,ES14)-ER14&gt;0,SUM(EP14:EQ14,ES14)-ER14,"")</f>
        <v/>
      </c>
      <c r="FE14" s="11" t="str">
        <f>IF(SUM(EI14,EM14,EQ14)&gt;0,SUM(EI14,EM14,EQ14),"")</f>
        <v/>
      </c>
      <c r="FF14" s="11" t="str">
        <f>IF(SUM(FC14,FD14)&gt;0,SUM(FC14,FD14),"")</f>
        <v/>
      </c>
      <c r="FG14" s="11" t="str">
        <f>IF(SUM(EU14,EY14)&gt;0,SUM(EU14,EY14),"")</f>
        <v/>
      </c>
      <c r="FH14" s="11" t="str">
        <f>IF(SUM(ET14:EU14,EW14:EY14,FA14)-SUM(EV14,EZ14)&gt;0,SUM(ET14:EU14,EW14:EY14,FA14)-SUM(EV14,EZ14),"")</f>
        <v/>
      </c>
      <c r="FI14" s="11" t="str">
        <f>IF(SUM(FC14,FD14,FH14)&gt;0,SUM(FC14,FD14,FH14),"")</f>
        <v/>
      </c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40" t="str">
        <f>IF(SUM(FK14,FO14)&gt;0,SUM(FK14,FO14),"")</f>
        <v/>
      </c>
      <c r="GE14" s="40" t="str">
        <f>IF(SUM(FJ14:FK14,FM14:FO14,FQ14)-FL14-FP14&gt;0,SUM(FJ14:FK14,FM14:FO14,FQ14)-FL14-FP14,"")</f>
        <v/>
      </c>
      <c r="GF14" s="40" t="str">
        <f>IF(SUM(FR14:FS14,FU14)-FT14&gt;0,SUM(FR14:FS14,FU14)-FT14,"")</f>
        <v/>
      </c>
      <c r="GG14" s="40" t="str">
        <f>IF(SUM(FK14,FO14,FS14)&gt;0,SUM(FK14,FO14,FS14),"")</f>
        <v/>
      </c>
      <c r="GH14" s="40" t="str">
        <f>IF(SUM(GE14,GF14)&gt;0,SUM(GE14,GF14),"")</f>
        <v/>
      </c>
      <c r="GI14" s="40" t="str">
        <f>IF(SUM(FW14,GA14)&gt;0,SUM(FW14,GA14),"")</f>
        <v/>
      </c>
      <c r="GJ14" s="40" t="str">
        <f>IF(SUM(FV14:FW14,FY14:GA14,GC14)-SUM(FX14,GB14)&gt;0,SUM(FV14:FW14,FY14:GA14,GC14)-SUM(FX14,GB14),"")</f>
        <v/>
      </c>
      <c r="GK14" s="40" t="str">
        <f>IF(SUM(GE14,GF14,GJ14)&gt;0,SUM(GE14,GF14,GJ14),"")</f>
        <v/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>IF(SUM(GM14,GQ14)&gt;0,SUM(GM14,GQ14),"")</f>
        <v/>
      </c>
      <c r="HG14" s="11" t="str">
        <f>IF(SUM(GL14:GM14,GO14:GQ14,GS14)-GN14-GR14&gt;0,SUM(GL14:GM14,GO14:GQ14,GS14)-GN14-GR14,"")</f>
        <v/>
      </c>
      <c r="HH14" s="11" t="str">
        <f>IF(SUM(GT14:GU14,GW14)-GV14&gt;0,SUM(GT14:GU14,GW14)-GV14,"")</f>
        <v/>
      </c>
      <c r="HI14" s="11" t="str">
        <f>IF(SUM(GM14,GQ14,GU14)&gt;0,SUM(GM14,GQ14,GU14),"")</f>
        <v/>
      </c>
      <c r="HJ14" s="11" t="str">
        <f>IF(SUM(HG14,HH14)&gt;0,SUM(HG14,HH14),"")</f>
        <v/>
      </c>
      <c r="HK14" s="11" t="str">
        <f>IF(SUM(GY14,HC14)&gt;0,SUM(GY14,HC14),"")</f>
        <v/>
      </c>
      <c r="HL14" s="11" t="str">
        <f>IF(SUM(GX14:GY14,HA14:HC14,HE14)-SUM(GZ14,HD14)&gt;0,SUM(GX14:GY14,HA14:HC14,HE14)-SUM(GZ14,HD14),"")</f>
        <v/>
      </c>
      <c r="HM14" s="11" t="str">
        <f>IF(SUM(HG14,HH14,HL14)&gt;0,SUM(HG14,HH14,HL14),"")</f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>IF(SUM(HO14,HS14)&gt;0,SUM(HO14,HS14),"")</f>
        <v/>
      </c>
      <c r="II14" s="40" t="str">
        <f>IF(SUM(HN14:HO14,HQ14:HS14,HU14)-HP14-HT14&gt;0,SUM(HN14:HO14,HQ14:HS14,HU14)-HP14-HT14,"")</f>
        <v/>
      </c>
      <c r="IJ14" s="40" t="str">
        <f>IF(SUM(HV14:HW14,HY14)-HX14&gt;0,SUM(HV14:HW14,HY14)-HX14,"")</f>
        <v/>
      </c>
      <c r="IK14" s="40" t="str">
        <f>IF(SUM(HO14,HS14,HW14)&gt;0,SUM(HO14,HS14,HW14),"")</f>
        <v/>
      </c>
      <c r="IL14" s="40" t="str">
        <f>IF(SUM(II14,IJ14)&gt;0,SUM(II14,IJ14),"")</f>
        <v/>
      </c>
      <c r="IM14" s="40" t="str">
        <f>IF(SUM(IA14,IE14)&gt;0,SUM(IA14,IE14),"")</f>
        <v/>
      </c>
      <c r="IN14" s="40" t="str">
        <f>IF(SUM(HZ14:IA14,IC14:IE14,IG14)-SUM(IB14,IF14)&gt;0,SUM(HZ14:IA14,IC14:IE14,IG14)-SUM(IB14,IF14),"")</f>
        <v/>
      </c>
      <c r="IO14" s="40" t="str">
        <f>IF(SUM(II14,IJ14,IN14)&gt;0,SUM(II14,IJ14,IN14),"")</f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>IF(SUM(IQ14,IU14)&gt;0,SUM(IQ14,IU14),"")</f>
        <v/>
      </c>
      <c r="JK14" s="11" t="str">
        <f>IF(SUM(IP14:IQ14,IS14:IU14,IW14)-IR14-IV14&gt;0,SUM(IP14:IQ14,IS14:IU14,IW14)-IR14-IV14,"")</f>
        <v/>
      </c>
      <c r="JL14" s="11" t="str">
        <f>IF(SUM(IX14:IY14,JA14)-IZ14&gt;0,SUM(IX14:IY14,JA14)-IZ14,"")</f>
        <v/>
      </c>
      <c r="JM14" s="11" t="str">
        <f>IF(SUM(IQ14,IU14,IY14)&gt;0,SUM(IQ14,IU14,IY14),"")</f>
        <v/>
      </c>
      <c r="JN14" s="11" t="str">
        <f>IF(SUM(JK14,JL14)&gt;0,SUM(JK14,JL14),"")</f>
        <v/>
      </c>
      <c r="JO14" s="11" t="str">
        <f>IF(SUM(JC14,JG14)&gt;0,SUM(JC14,JG14),"")</f>
        <v/>
      </c>
      <c r="JP14" s="11" t="str">
        <f>IF(SUM(JB14:JC14,JE14:JG14,JI14)-SUM(JD14,JH14)&gt;0,SUM(JB14:JC14,JE14:JG14,JI14)-SUM(JD14,JH14),"")</f>
        <v/>
      </c>
      <c r="JQ14" s="11" t="str">
        <f>IF(SUM(JK14,JL14,JP14)&gt;0,SUM(JK14,JL14,JP14),"")</f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>IF(SUM(JS14,JW14)&gt;0,SUM(JS14,JW14),"")</f>
        <v/>
      </c>
      <c r="KM14" s="40" t="str">
        <f>IF(SUM(JR14:JS14,JU14:JW14,JY14)-JT14-JX14&gt;0,SUM(JR14:JS14,JU14:JW14,JY14)-JT14-JX14,"")</f>
        <v/>
      </c>
      <c r="KN14" s="40" t="str">
        <f>IF(SUM(JZ14:KA14,KC14)-KB14&gt;0,SUM(JZ14:KA14,KC14)-KB14,"")</f>
        <v/>
      </c>
      <c r="KO14" s="40" t="str">
        <f>IF(SUM(JS14,JW14,KA14)&gt;0,SUM(JS14,JW14,KA14),"")</f>
        <v/>
      </c>
      <c r="KP14" s="40" t="str">
        <f>IF(SUM(KM14,KN14)&gt;0,SUM(KM14,KN14),"")</f>
        <v/>
      </c>
      <c r="KQ14" s="40" t="str">
        <f>IF(SUM(KE14,KI14)&gt;0,SUM(KE14,KI14),"")</f>
        <v/>
      </c>
      <c r="KR14" s="40" t="str">
        <f>IF(SUM(KD14:KE14,KG14:KI14,KK14)-SUM(KF14,KJ14)&gt;0,SUM(KD14:KE14,KG14:KI14,KK14)-SUM(KF14,KJ14),"")</f>
        <v/>
      </c>
      <c r="KS14" s="40" t="str">
        <f>IF(SUM(KM14,KN14,KR14)&gt;0,SUM(KM14,KN14,KR14),"")</f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>IF(SUM(KU14,KY14)&gt;0,SUM(KU14,KY14),"")</f>
        <v/>
      </c>
      <c r="LO14" s="11" t="str">
        <f>IF(SUM(KT14:KU14,KW14:KY14,LA14)-KV14-KZ14&gt;0,SUM(KT14:KU14,KW14:KY14,LA14)-KV14-KZ14,"")</f>
        <v/>
      </c>
      <c r="LP14" s="11" t="str">
        <f>IF(SUM(LB14:LC14,LE14)-LD14&gt;0,SUM(LB14:LC14,LE14)-LD14,"")</f>
        <v/>
      </c>
      <c r="LQ14" s="11" t="str">
        <f>IF(SUM(KU14,KY14,LC14)&gt;0,SUM(KU14,KY14,LC14),"")</f>
        <v/>
      </c>
      <c r="LR14" s="11" t="str">
        <f>IF(SUM(LO14,LP14)&gt;0,SUM(LO14,LP14),"")</f>
        <v/>
      </c>
      <c r="LS14" s="11" t="str">
        <f>IF(SUM(LG14,LK14)&gt;0,SUM(LG14,LK14),"")</f>
        <v/>
      </c>
      <c r="LT14" s="11" t="str">
        <f>IF(SUM(LF14:LG14,LI14:LK14,LM14)-SUM(LH14,LL14)&gt;0,SUM(LF14:LG14,LI14:LK14,LM14)-SUM(LH14,LL14),"")</f>
        <v/>
      </c>
      <c r="LU14" s="11" t="str">
        <f>IF(SUM(LO14,LP14,LT14)&gt;0,SUM(LO14,LP14,LT14),"")</f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>IF(SUM(LW14,MA14)&gt;0,SUM(LW14,MA14),"")</f>
        <v/>
      </c>
      <c r="MQ14" s="40" t="str">
        <f>IF(SUM(LV14:LW14,LY14:MA14,MC14)-LX14-MB14&gt;0,SUM(LV14:LW14,LY14:MA14,MC14)-LX14-MB14,"")</f>
        <v/>
      </c>
      <c r="MR14" s="40" t="str">
        <f>IF(SUM(MD14:ME14,MG14)-MF14&gt;0,SUM(MD14:ME14,MG14)-MF14,"")</f>
        <v/>
      </c>
      <c r="MS14" s="40" t="str">
        <f>IF(SUM(LW14,MA14,ME14)&gt;0,SUM(LW14,MA14,ME14),"")</f>
        <v/>
      </c>
      <c r="MT14" s="40" t="str">
        <f>IF(SUM(MQ14,MR14)&gt;0,SUM(MQ14,MR14),"")</f>
        <v/>
      </c>
      <c r="MU14" s="40" t="str">
        <f>IF(SUM(MI14,MM14)&gt;0,SUM(MI14,MM14),"")</f>
        <v/>
      </c>
      <c r="MV14" s="40" t="str">
        <f>IF(SUM(MH14:MI14,MK14:MM14,MO14)-SUM(MJ14,MN14)&gt;0,SUM(MH14:MI14,MK14:MM14,MO14)-SUM(MJ14,MN14),"")</f>
        <v/>
      </c>
      <c r="MW14" s="40" t="str">
        <f>IF(SUM(MQ14,MR14,MV14)&gt;0,SUM(MQ14,MR14,MV14),"")</f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>IF(SUM(MY14,NC14)&gt;0,SUM(MY14,NC14),"")</f>
        <v/>
      </c>
      <c r="NS14" s="11" t="str">
        <f>IF(SUM(MX14:MY14,NA14:NC14,NE14)-MZ14-ND14&gt;0,SUM(MX14:MY14,NA14:NC14,NE14)-MZ14-ND14,"")</f>
        <v/>
      </c>
      <c r="NT14" s="11" t="str">
        <f>IF(SUM(NF14:NG14,NI14)-NH14&gt;0,SUM(NF14:NG14,NI14)-NH14,"")</f>
        <v/>
      </c>
      <c r="NU14" s="11" t="str">
        <f>IF(SUM(MY14,NC14,NG14)&gt;0,SUM(MY14,NC14,NG14),"")</f>
        <v/>
      </c>
      <c r="NV14" s="11" t="str">
        <f>IF(SUM(NS14,NT14)&gt;0,SUM(NS14,NT14),"")</f>
        <v/>
      </c>
      <c r="NW14" s="11" t="str">
        <f>IF(SUM(NK14,NO14)&gt;0,SUM(NK14,NO14),"")</f>
        <v/>
      </c>
      <c r="NX14" s="11" t="str">
        <f>IF(SUM(NJ14:NK14,NM14:NO14,NQ14)-SUM(NL14,NP14)&gt;0,SUM(NJ14:NK14,NM14:NO14,NQ14)-SUM(NL14,NP14),"")</f>
        <v/>
      </c>
      <c r="NY14" s="11" t="str">
        <f>IF(SUM(NS14,NT14,NX14)&gt;0,SUM(NS14,NT14,NX14),"")</f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>IF(SUM(OA14,OE14)&gt;0,SUM(OA14,OE14),"")</f>
        <v/>
      </c>
      <c r="OU14" s="40" t="str">
        <f>IF(SUM(NZ14:OA14,OC14:OE14,OG14)-OB14-OF14&gt;0,SUM(NZ14:OA14,OC14:OE14,OG14)-OB14-OF14,"")</f>
        <v/>
      </c>
      <c r="OV14" s="40" t="str">
        <f>IF(SUM(OH14:OI14,OK14)-OJ14&gt;0,SUM(OH14:OI14,OK14)-OJ14,"")</f>
        <v/>
      </c>
      <c r="OW14" s="40" t="str">
        <f>IF(SUM(OA14,OE14,OI14)&gt;0,SUM(OA14,OE14,OI14),"")</f>
        <v/>
      </c>
      <c r="OX14" s="40" t="str">
        <f>IF(SUM(OU14,OV14)&gt;0,SUM(OU14,OV14),"")</f>
        <v/>
      </c>
      <c r="OY14" s="40" t="str">
        <f>IF(SUM(OM14,OQ14)&gt;0,SUM(OM14,OQ14),"")</f>
        <v/>
      </c>
      <c r="OZ14" s="40" t="str">
        <f>IF(SUM(OL14:OM14,OO14:OQ14,OS14)-SUM(ON14,OR14)&gt;0,SUM(OL14:OM14,OO14:OQ14,OS14)-SUM(ON14,OR14),"")</f>
        <v/>
      </c>
      <c r="PA14" s="40" t="str">
        <f>IF(SUM(OU14,OV14,OZ14)&gt;0,SUM(OU14,OV14,OZ14),"")</f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>IF(SUM(PC14,PG14)&gt;0,SUM(PC14,PG14),"")</f>
        <v/>
      </c>
      <c r="PW14" s="11" t="str">
        <f>IF(SUM(PB14:PC14,PE14:PG14,PI14)-PD14-PH14&gt;0,SUM(PB14:PC14,PE14:PG14,PI14)-PD14-PH14,"")</f>
        <v/>
      </c>
      <c r="PX14" s="11" t="str">
        <f>IF(SUM(PJ14:PK14,PM14)-PL14&gt;0,SUM(PJ14:PK14,PM14)-PL14,"")</f>
        <v/>
      </c>
      <c r="PY14" s="11" t="str">
        <f>IF(SUM(PC14,PG14,PK14)&gt;0,SUM(PC14,PG14,PK14),"")</f>
        <v/>
      </c>
      <c r="PZ14" s="11" t="str">
        <f>IF(SUM(PW14,PX14)&gt;0,SUM(PW14,PX14),"")</f>
        <v/>
      </c>
      <c r="QA14" s="11" t="str">
        <f>IF(SUM(PO14,PS14)&gt;0,SUM(PO14,PS14),"")</f>
        <v/>
      </c>
      <c r="QB14" s="11" t="str">
        <f>IF(SUM(PN14:PO14,PQ14:PS14,PU14)-SUM(PP14,PT14)&gt;0,SUM(PN14:PO14,PQ14:PS14,PU14)-SUM(PP14,PT14),"")</f>
        <v/>
      </c>
      <c r="QC14" s="11" t="str">
        <f>IF(SUM(PW14,PX14,QB14)&gt;0,SUM(PW14,PX14,QB14),"")</f>
        <v/>
      </c>
      <c r="QD14" s="22">
        <f>IF($CU14="P",CA14,(CA14+AX14)/2)</f>
        <v>15.95</v>
      </c>
      <c r="QE14" s="22">
        <f>IF($CU14="P",CB14,(CB14+AY14)/2)</f>
        <v>5.15</v>
      </c>
      <c r="QF14" s="22">
        <f>IF($CU14="P",CC14,(CC14+AZ14)/2)</f>
        <v>0</v>
      </c>
      <c r="QG14" s="22">
        <f>IF($CU14="P",CD14,(CD14+BA14)/2)</f>
        <v>0</v>
      </c>
      <c r="QH14" s="22">
        <f>IF($CU14="P",CE14,(CE14+BB14)/2)</f>
        <v>15.65</v>
      </c>
      <c r="QI14" s="22">
        <f>IF($CU14="P",CF14,(CF14+BC14)/2)</f>
        <v>5.3</v>
      </c>
      <c r="QJ14" s="22">
        <f>IF($CU14="P",CG14,(CG14+BD14)/2)</f>
        <v>0</v>
      </c>
      <c r="QK14" s="22">
        <f>IF($CU14="P",CH14,(CH14+BE14)/2)</f>
        <v>0</v>
      </c>
      <c r="QL14" s="22">
        <f>IF($CU14="P",CI14,(CI14+BF14)/2)</f>
        <v>0</v>
      </c>
      <c r="QM14" s="22">
        <f>IF($CU14="P",CJ14,(CJ14+BG14)/2)</f>
        <v>0</v>
      </c>
      <c r="QN14" s="22">
        <f>IF($CU14="P",CK14,(CK14+BH14)/2)</f>
        <v>0</v>
      </c>
      <c r="QO14" s="22">
        <f>IF($CU14="P",CL14,(CL14+BI14)/2)</f>
        <v>0</v>
      </c>
      <c r="QP14" s="22">
        <f>IF($CU14="P",CM14,(CM14+BJ14)/2)</f>
        <v>15.75</v>
      </c>
      <c r="QQ14" s="22">
        <f>IF($CU14="P",CN14,(CN14+BK14)/2)</f>
        <v>5.15</v>
      </c>
      <c r="QR14" s="22">
        <f>IF($CU14="P",CO14,(CO14+BL14)/2)</f>
        <v>0.1</v>
      </c>
      <c r="QS14" s="22">
        <f>IF($CU14="P",CP14,(CP14+BM14)/2)</f>
        <v>0</v>
      </c>
      <c r="QT14" s="22">
        <f>IF($CU14="P",CQ14,(CQ14+BN14)/2)</f>
        <v>15.55</v>
      </c>
      <c r="QU14" s="22">
        <f>IF($CU14="P",CR14,(CR14+BO14)/2)</f>
        <v>5.3</v>
      </c>
      <c r="QV14" s="22">
        <f>IF($CU14="P",CS14,(CS14+BP14)/2)</f>
        <v>0</v>
      </c>
      <c r="QW14" s="22">
        <f>IF($CU14="P",CT14,(CT14+BQ14)/2)</f>
        <v>0</v>
      </c>
      <c r="QX14" s="27" t="s">
        <v>46</v>
      </c>
      <c r="QY14" s="40">
        <f>IF(SUM(QE14,QI14)&gt;0,SUM(QE14,QI14),"")</f>
        <v>10.45</v>
      </c>
      <c r="QZ14" s="40">
        <f>IF(SUM(QD14:QE14,QG14:QI14,QK14)-QF14-QJ14&gt;0,SUM(QD14:QE14,QG14:QI14,QK14)-QF14-QJ14,"")</f>
        <v>42.05</v>
      </c>
      <c r="RA14" s="40" t="str">
        <f>IF(SUM(QL14:QM14,QO14)-QN14&gt;0,SUM(QL14:QM14,QO14)-QN14,"")</f>
        <v/>
      </c>
      <c r="RB14" s="40">
        <f>IF(SUM(QE14,QI14,QM14)&gt;0,SUM(QE14,QI14,QM14),"")</f>
        <v>10.45</v>
      </c>
      <c r="RC14" s="40">
        <f>IF(SUM(QZ14,RA14)&gt;0,SUM(QZ14,RA14),"")</f>
        <v>42.05</v>
      </c>
      <c r="RD14" s="40">
        <f>IF(SUM(QQ14,QU14)&gt;0,SUM(QQ14,QU14),"")</f>
        <v>10.45</v>
      </c>
      <c r="RE14" s="40">
        <f>IF(SUM(QP14:QQ14,QS14:QU14,QW14)-SUM(QR14,QV14)&gt;0,SUM(QP14:QQ14,QS14:QU14,QW14)-SUM(QR14,QV14),"")</f>
        <v>41.65</v>
      </c>
      <c r="RF14" s="40">
        <f>IF(SUM(QZ14,RA14,RE14)&gt;0,SUM(QZ14,RA14,RE14),"")</f>
        <v>83.699999999999989</v>
      </c>
    </row>
    <row r="15" spans="1:474" x14ac:dyDescent="0.2">
      <c r="A15" s="4" t="str" cm="1">
        <f t="array" ref="A15">IF(AND(J15&lt;&gt;"",J15&lt;&gt;"No DD"),SUMPRODUCT((J$4:J$21&lt;&gt;"")*(J$4:J$21&lt;&gt;"No DD")*(F$4:F$21&gt;F15))+1,IF(J15="No DD",SUMPRODUCT((J$4:J$21="No DD")*(F$4:F$21&gt;F15))+1+SUMPRODUCT((J$4:J$21&lt;&gt;"")*(J$4:J$21&lt;&gt;"No DD")),""))</f>
        <v/>
      </c>
      <c r="B15" s="4" t="str" cm="1">
        <f t="array" ref="B15">IF(AND(J15&lt;&gt;"",J15&lt;&gt;"No DD",G15=""),SUMPRODUCT((J$4:J$21&lt;&gt;"")*(J$4:J$21&lt;&gt;"No DD")*(G$4:G$21="")*(F$4:F$21&gt;F15))+1,IF(J15="No DD",SUMPRODUCT((J$4:J$21="No DD")*(F$4:F$21&gt;F15)*(G$4:G$21=""))+1+SUMPRODUCT((J$4:J$21&lt;&gt;"")*(G$4:G$21="")*(J$4:J$21&lt;&gt;"No DD")),""))</f>
        <v/>
      </c>
      <c r="C15" s="5" t="s">
        <v>95</v>
      </c>
      <c r="D15" s="4" t="s">
        <v>5</v>
      </c>
      <c r="E15" s="4">
        <v>2005</v>
      </c>
      <c r="F15" s="9">
        <f>SUM(L15:R15)+SUM(L15:O15)*0.0000001+SUM(L15)*0.0000000000001</f>
        <v>120.3000079700044</v>
      </c>
      <c r="G15" s="64"/>
      <c r="H15" s="3" t="str">
        <f>IF(OR(AND(AP15&gt;=AW$23,AQ15&gt;=AW$27,AP15&lt;&gt;"",AO15=""),AND(AU15&gt;=AW$23,AV15&gt;=AW$27,AU15&lt;&gt;"",AO15=""),AND(BS15&gt;=BZ$23,BT15&gt;=BZ$27,BS15&lt;&gt;"",BR15=""),AND(BX15&gt;=BZ$23,BY15&gt;=BZ$27,BX15&lt;&gt;"",BR15=""),AND(CV15&gt;=DC$23,CW15&gt;=DC$27,CV15&lt;&gt;"",CU15=""),AND(DA15&gt;=DC$23,DB15&gt;=DC$27,DA15&lt;&gt;""),AND(DZ15&gt;=EG$23,EA15&gt;=EG$27,DZ15&lt;&gt;""),AND(EE15&gt;=EG$23,EF15&gt;=EG$27,EE15&lt;&gt;""),AND(FB15&gt;=FI$23,FC15&gt;=FI$27,FB15&lt;&gt;""),AND(FG15&gt;=FI$23,FH15&gt;=FI$27,FG15&lt;&gt;""),AND(GD15&gt;=GK$23,GE15&gt;=GK$27,GD15&lt;&gt;""),AND(GI15&gt;=GK$23,GJ15&gt;=GK$27,GI15&lt;&gt;""),AND(HF15&gt;=HM$23,HG15&gt;=HM$27,HF15&lt;&gt;""),AND(HK15&gt;=HM$23,HL15&gt;=HM$27,HK15&lt;&gt;""),AND(IH15&gt;=IO$23,II15&gt;=IO$27,IH15&lt;&gt;""),AND(IM15&gt;=IO$23,IN15&gt;=IO$27,IM15&lt;&gt;""),AND(JJ15&gt;=JQ$23,JK15&gt;=JQ$27,JJ15&lt;&gt;""),AND(JO15&gt;=JQ$23,JP15&gt;=JQ$27,JO15&lt;&gt;""),AND(KL15&gt;=KS$23,KM15&gt;=KS$27,KL15&lt;&gt;""),AND(KQ15&gt;=KS$23,KR15&gt;=KS$27,KQ15&lt;&gt;""),AND(LN15&gt;=LU$23,LO15&gt;=LU$27,LN15&lt;&gt;""),AND(LS15&gt;=LU$23,LT15&gt;=LU$27,LS15&lt;&gt;""),AND(MP15&gt;=MW$23,MQ15&gt;=MW$27,MP15&lt;&gt;""),AND(MU15&gt;=MW$23,MV15&gt;=MW$27,MU15&lt;&gt;""),AND(NR15&gt;=NY$23,NS15&gt;=NY$27,NR15&lt;&gt;""),AND(NW15&gt;=NY$23,NX15&gt;=NY$27,NW15&lt;&gt;""),AND(OT15&gt;=PA$23,OU15&gt;=PA$27,OT15&lt;&gt;""),AND(OY15&gt;=PA$23,OZ15&gt;=PA$27,OY15&lt;&gt;""),AND(PV15&gt;=QC$23,PW15&gt;=QC$27,PV15&lt;&gt;""),AND(QA15&gt;=QC$23,QB15&gt;=QC$27,QA15&lt;&gt;"")),"P","")</f>
        <v/>
      </c>
      <c r="I15" s="3" t="str">
        <f>IF(OR(AND(AQ15&gt;=AW$27,AQ15&lt;&gt;"",AO15=""),AND(AV15&gt;=AW$27,AV15&lt;&gt;"",AO15=""),AND(BT15&gt;=BZ$27,BT15&lt;&gt;"",BR15=""),AND(BY15&gt;=BZ$27,BY15&lt;&gt;"",BR15=""),AND(CW15&gt;=DC$27,CW15&lt;&gt;"",CU15=""),AND(DB15&gt;=DC$27,DB15&lt;&gt;"",CU15=""),AND(EA15&gt;=EG$27,EA15&lt;&gt;""),AND(EF15&gt;=EG$27,EF15&lt;&gt;""),AND(FC15&gt;=FI$27,FC15&lt;&gt;""),AND(FH15&gt;=FI$27,FH15&lt;&gt;""),AND(GE15&gt;=GK$27,GE15&lt;&gt;""),AND(GJ15&gt;=GK$27,GJ15&lt;&gt;""),AND(HG15&gt;=HM$27,HG15&lt;&gt;""),AND(HL15&gt;=HM$27,HL15&lt;&gt;""),AND(II15&gt;=IO$27,II15&lt;&gt;""),AND(IN15&gt;=IO$27,IN15&lt;&gt;""),AND(JK15&gt;=JQ$27,JK15&lt;&gt;""),AND(JP15&gt;=JQ$27,JP15&lt;&gt;""),AND(KM15&gt;=KS$27,KM15&lt;&gt;""),AND(KR15&gt;=KS$27,KR15&lt;&gt;""),AND(LO15&gt;=LU$27,LO15&lt;&gt;""),AND(LT15&gt;=LU$27,LT15&lt;&gt;""),AND(MQ15&gt;=MW$27,MQ15&lt;&gt;""),AND(MV15&gt;=MW$27,MV15&lt;&gt;""),AND(NS15&gt;=NY$27,NS15&lt;&gt;""),AND(NX15&gt;=NY$27,NX15&lt;&gt;""),AND(OU15&gt;=PA$27,OU15&lt;&gt;""),AND(OZ15&gt;=PA$27,OZ15&lt;&gt;""),AND(PW15&gt;=QC$27,PW15&lt;&gt;""),AND(QB15&gt;=QC$27,QB15&lt;&gt;"")),"P","")</f>
        <v/>
      </c>
      <c r="J15" s="36" t="str">
        <f>IF(AND(I15="P",H15=""),"No DD",IF(OR(AND(AS15&gt;=AW$26,AT15&gt;=AW$30,AS15&lt;&gt;"",AO15=""),AND(BV15&gt;=BZ$26,BW15&gt;=BZ$30,BV15&lt;&gt;"",BR15=""),AND(CY15&gt;=DC$26,CZ15&gt;=DC$30,CY15&lt;&gt;"",CU15=""),AND(EC15&gt;=EG$26,ED15&gt;=EG$30,EC15&lt;&gt;""),AND(FE15&gt;=FI$26,FF15&gt;=FI$30,FE15&lt;&gt;""),AND(GG15&gt;=GK$26,GH15&gt;=GK$30,GG15&lt;&gt;""),AND(HI15&gt;=HM$26,HJ15&gt;=HM$30,HI15&lt;&gt;""),AND(IK15&gt;=IO$26,IL15&gt;=IO$30,IK15&lt;&gt;""),AND(JM15&gt;=JQ$26,JN15&gt;=JQ$30,JM15&lt;&gt;""),AND(KO15&gt;=KS$26,KP15&gt;=KS$30,KO15&lt;&gt;""),AND(LQ15&gt;=LU$26,LR15&gt;=LU$30,LQ15&lt;&gt;""),AND(MS15&gt;=MW$26,MT15&gt;=MW$30,MS15&lt;&gt;""),AND(NU15&gt;=NY$26,NV15&gt;=NY$30,NU15&lt;&gt;""),AND(OW15&gt;=PA$26,OX15&gt;=PA$30,OW15&lt;&gt;""),AND(PY15&gt;=QC$26,PZ15&gt;=QC$30,PY15&lt;&gt;"")),"Merit",IF(OR(AND(AS15&gt;=AW$25,AT15&gt;=AW$29,AS15&lt;&gt;"",AO15=""),AND(BV15&gt;=BZ$25,BW15&gt;=BZ$29,BV15&lt;&gt;"",BR15=""),AND(CY15&gt;=DC$25,CZ15&gt;=DC$29,CY15&lt;&gt;"",CU15=""),AND(EC15&gt;=EG$25,ED15&gt;=EG$29,EC15&lt;&gt;""),AND(FE15&gt;=FI$25,FF15&gt;=FI$29,FE15&lt;&gt;""),AND(GG15&gt;=GK$25,GH15&gt;=GK$29,GG15&lt;&gt;""),AND(HI15&gt;=HM$25,HJ15&gt;=HM$29,HI15&lt;&gt;""),AND(IK15&gt;=IO$25,IL15&gt;=IO$29,IK15&lt;&gt;""),AND(JM15&gt;=JQ$25,JN15&gt;=JQ$29,JM15&lt;&gt;""),AND(KO15&gt;=KS$25,KP15&gt;=KS$29,KO15&lt;&gt;""),AND(LQ15&gt;=LU$25,LR15&gt;=LU$29,LQ15&lt;&gt;""),AND(MS15&gt;=MW$25,MT15&gt;=MW$29,MS15&lt;&gt;""),AND(NU15&gt;=NY$25,NV15&gt;=NY$29,NU15&lt;&gt;""),AND(OW15&gt;=PA$25,OX15&gt;=PA$29,OW15&lt;&gt;""),AND(PY15&gt;=QC$25,PZ15&gt;=QC$29,PY15&lt;&gt;"")),"Excellence",IF(K15="P","Worlds Team",IF(H15="P","National Team","")))))</f>
        <v/>
      </c>
      <c r="K15" s="3" t="str">
        <f>IF(OR(AND(AS15&gt;=AW$24,AT15&gt;=AW$28,AS15&lt;&gt;"",AO15=""),AND(BV15&gt;=BZ$24,BW15&gt;=BZ$28,BV15&lt;&gt;"",BR15=""),AND(CY15&gt;=DC$24,CZ15&gt;=DC$28,CY15&lt;&gt;"",CU15=""),AND(EC15&gt;=EG$24,ED15&gt;=EG$28,EC15&lt;&gt;""),AND(FE15&gt;=FI$24,FF15&gt;=FI$28,FE15&lt;&gt;""),AND(GG15&gt;=GK$24,GH15&gt;=GK$28,GG15&lt;&gt;""),AND(HI15&gt;=HM$24,HJ15&gt;=HM$28,HI15&lt;&gt;""),AND(IK15&gt;=IO$24,IL15&gt;=IO$28,IK15&lt;&gt;""),AND(JM15&gt;=JQ$24,JN15&gt;=JQ$28,JM15&lt;&gt;""),AND(KO15&gt;=KS$24,KP15&gt;=KS$28,KO15&lt;&gt;""),AND(LQ15&gt;=LU$24,LR15&gt;=LU$28,LQ15&lt;&gt;""),AND(MS15&gt;=MW$24,MT15&gt;=MW$28,MS15&lt;&gt;""),AND(NU15&gt;=NY$24,NV15&gt;=NY$28,NU15&lt;&gt;""),AND(OW15&gt;=PA$24,OX15&gt;=PA$28,OW15&lt;&gt;""),AND(PY15&gt;=QC$24,PZ15&gt;=QC$28,PY15&lt;&gt;"")),"P","")</f>
        <v/>
      </c>
      <c r="L15" s="8">
        <f>IF(COUNT(AQ15,BT15,CW15)&gt;0,LARGE((AQ15,BT15,CW15),1),0)</f>
        <v>44.1</v>
      </c>
      <c r="M15" s="8" t="str">
        <f>IF(L15=0,"",IF(L15=CW15,$CA$1,IF(L15=BT15,$AX$1,IF(L15=AQ15,$U$1,""))))</f>
        <v>2025 Nationals</v>
      </c>
      <c r="N15" s="8">
        <f>IF(COUNT(AQ15,BT15,CW15)&gt;1,LARGE((AQ15,BT15,CW15),2),0)</f>
        <v>35.599999999999994</v>
      </c>
      <c r="O15" s="8" t="str">
        <f>IF(N15=0,"",IF(AND(N15=L15,N15=AQ15,N15=BT15),$U$1,IF(AND(N15=L15,N15=AQ15,N15=CW15),$U$1,IF(AND(N15=L15,N15=BT15,N15=CW15),$AX$1,IF(N15=CW15,$CA$1,IF(N15=BT15,$AX$1,IF(N15=AQ15,$U$1,"")))))))</f>
        <v>2025 Elite Canada</v>
      </c>
      <c r="P15" s="8">
        <f>IF(MAX(AV15,BY15,DB15)&gt;0,MAX(AV15,BY15,DB15),0)</f>
        <v>40.600000000000009</v>
      </c>
      <c r="Q15" s="8" t="str">
        <f>IF(P15=0,"",IF(P15=DB15,$CA$1,IF(P15=BY15,$AX$1,IF(P15=AV15,$U$1,""))))</f>
        <v>2025 Nationals</v>
      </c>
      <c r="R15" s="8" t="str">
        <f>IF(MAX(DD15:DE15)&gt;0,MAX(DD15:DE15),"")</f>
        <v/>
      </c>
      <c r="S15" s="11" t="str">
        <f>IF(R15="","",IF(R15=DD15,"("&amp;DD$2&amp;")",IF(R15=DE15,"("&amp;DE$2&amp;")")))</f>
        <v/>
      </c>
      <c r="T15" s="8" t="str">
        <f>IF(R15="","",IF(R15=DD15,IF(R15+IF(N15="",0,N15)=PW15,$PB$1,IF(R15+IF(N15="",0,N15)=OU15,$NZ$1,IF(R15+IF(N15="",0,N15)=NS15,$MX$1,IF(R15+IF(N15="",0,N15)=MQ15,$LV$1,IF(R15+IF(N15="",0,N15)=LO15,$KT$1,IF(R15+IF(N15="",0,N15)=KM15,$JR$1,IF(R15+IF(N15="",0,N15)=JK15,$IP$1,IF(R15+IF(N15="",0,N15)=II15,$HN$1,IF(R15+IF(N15="",0,N15)=HG15,$GL$1,IF(R15+IF(N15="",0,N15)=GE15,$FJ$1,IF(R15+IF(N15="",0,N15)=FC15,$EH$1,IF(R15+IF(N15="",0,N15)=EA15,$DF$1)))))))))))),IF(R15=DE15,IF(R15+IF(P15="",0,P15)=QB15,$PB$1,IF(R15+IF(P15="",0,P15)=OZ15,$NZ$1,IF(R15+IF(P15="",0,P15)=NX15,$MX$1,IF(R15+IF(P15="",0,P15)=MV15,$LV$1,IF(R15+IF(P15="",0,P15)=LT15,$KT$1,IF(R15+IF(P15="",0,P15)=KR15,$JR$1,IF(R15+IF(P15="",0,P15)=JP15,$IP$1,IF(R15+IF(P15="",0,P15)=IN15,$HN$1,IF(R15+IF(P15="",0,P15)=HL15,$GL$1,IF(R15+IF(P15="",0,P15)=GJ15,$FJ$1,IF(R15+IF(P15="",0,P15)=FH15,$EH$1,IF(R15+IF(P15="",0,P15)=EF15,$DF$1)))))))))))))))</f>
        <v/>
      </c>
      <c r="U15" s="19">
        <v>14</v>
      </c>
      <c r="V15" s="19">
        <v>4.2</v>
      </c>
      <c r="W15" s="19">
        <v>0.4</v>
      </c>
      <c r="X15" s="19">
        <v>0.7</v>
      </c>
      <c r="Y15" s="19">
        <v>14.2</v>
      </c>
      <c r="Z15" s="19">
        <v>3.5</v>
      </c>
      <c r="AA15" s="19">
        <v>0.6</v>
      </c>
      <c r="AB15" s="19">
        <v>0</v>
      </c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>
        <f>IF(SUM(V15,Z15)&gt;0,SUM(V15,Z15),"")</f>
        <v>7.7</v>
      </c>
      <c r="AQ15" s="40">
        <f>IF(SUM(U15:V15,X15:Z15,AB15)-W15-AA15&gt;0,SUM(U15:V15,X15:Z15,AB15)-W15-AA15,"")</f>
        <v>35.599999999999994</v>
      </c>
      <c r="AR15" s="40" t="str">
        <f>IF(SUM(AC15:AD15,AF15)-AE15&gt;0,SUM(AC15:AD15,AF15)-AE15,"")</f>
        <v/>
      </c>
      <c r="AS15" s="40">
        <f>IF(SUM(V15,Z15,AD15)&gt;0,SUM(V15,Z15,AD15),"")</f>
        <v>7.7</v>
      </c>
      <c r="AT15" s="40">
        <f>IF(SUM(AQ15,AR15)&gt;0,SUM(AQ15,AR15),"")</f>
        <v>35.599999999999994</v>
      </c>
      <c r="AU15" s="40" t="str">
        <f>IF(SUM(AH15,AL15)&gt;0,SUM(AH15,AL15),"")</f>
        <v/>
      </c>
      <c r="AV15" s="40" t="str">
        <f>IF(SUM(AG15:AH15,AJ15:AL15,AN15)-SUM(AI15,AM15)&gt;0,SUM(AG15:AH15,AJ15:AL15,AN15)-SUM(AI15,AM15),"")</f>
        <v/>
      </c>
      <c r="AW15" s="40">
        <f>IF(SUM(AQ15,AR15,AV15)&gt;0,SUM(AQ15,AR15,AV15),"")</f>
        <v>35.599999999999994</v>
      </c>
      <c r="AX15" s="18">
        <v>15.9</v>
      </c>
      <c r="AY15" s="18">
        <v>6</v>
      </c>
      <c r="AZ15" s="18">
        <v>0</v>
      </c>
      <c r="BA15" s="18">
        <v>0.7</v>
      </c>
      <c r="BB15" s="18">
        <v>15.3</v>
      </c>
      <c r="BC15" s="18">
        <v>5.5</v>
      </c>
      <c r="BD15" s="18">
        <v>0</v>
      </c>
      <c r="BE15" s="18">
        <v>0.7</v>
      </c>
      <c r="BF15" s="18"/>
      <c r="BG15" s="18"/>
      <c r="BH15" s="18"/>
      <c r="BI15" s="18"/>
      <c r="BJ15" s="18">
        <v>15.3</v>
      </c>
      <c r="BK15" s="18">
        <v>5.7</v>
      </c>
      <c r="BL15" s="18">
        <v>0</v>
      </c>
      <c r="BM15" s="18">
        <v>0.7</v>
      </c>
      <c r="BN15" s="18">
        <v>14</v>
      </c>
      <c r="BO15" s="18">
        <v>4.5999999999999996</v>
      </c>
      <c r="BP15" s="18">
        <v>0.4</v>
      </c>
      <c r="BQ15" s="18">
        <v>0.7</v>
      </c>
      <c r="BR15" s="28"/>
      <c r="BS15" s="11">
        <f>IF(SUM(AY15,BC15)&gt;0,SUM(AY15,BC15),"")</f>
        <v>11.5</v>
      </c>
      <c r="BT15" s="11">
        <f>IF(SUM(AX15:AY15,BA15:BC15,BE15)-AZ15-BD15&gt;0,SUM(AX15:AY15,BA15:BC15,BE15)-AZ15-BD15,"")</f>
        <v>44.1</v>
      </c>
      <c r="BU15" s="11" t="str">
        <f>IF(SUM(BF15:BG15,BI15)-BH15&gt;0,SUM(BF15:BG15,BI15)-BH15,"")</f>
        <v/>
      </c>
      <c r="BV15" s="11">
        <f>IF(SUM(AY15,BC15,BG15)&gt;0,SUM(AY15,BC15,BG15),"")</f>
        <v>11.5</v>
      </c>
      <c r="BW15" s="11">
        <f>IF(SUM(BT15,BU15)&gt;0,SUM(BT15,BU15),"")</f>
        <v>44.1</v>
      </c>
      <c r="BX15" s="11">
        <f>IF(SUM(BK15,BO15)&gt;0,SUM(BK15,BO15),"")</f>
        <v>10.3</v>
      </c>
      <c r="BY15" s="11">
        <f>IF(SUM(BJ15:BK15,BM15:BO15,BQ15)-SUM(BL15,BP15)&gt;0,SUM(BJ15:BK15,BM15:BO15,BQ15)-SUM(BL15,BP15),"")</f>
        <v>40.600000000000009</v>
      </c>
      <c r="BZ15" s="11">
        <f>IF(SUM(BT15,BU15,BY15)&gt;0,SUM(BT15,BU15,BY15),"")</f>
        <v>84.700000000000017</v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7"/>
      <c r="CV15" s="40" t="str">
        <f>IF(SUM(CB15,CF15)&gt;0,SUM(CB15,CF15),"")</f>
        <v/>
      </c>
      <c r="CW15" s="40" t="str">
        <f>IF(SUM(CA15:CB15,CD15:CF15,CH15)-CC15-CG15&gt;0,SUM(CA15:CB15,CD15:CF15,CH15)-CC15-CG15,"")</f>
        <v/>
      </c>
      <c r="CX15" s="40" t="str">
        <f>IF(SUM(CI15:CJ15,CL15)-CK15&gt;0,SUM(CI15:CJ15,CL15)-CK15,"")</f>
        <v/>
      </c>
      <c r="CY15" s="40" t="str">
        <f>IF(SUM(CB15,CF15,CJ15)&gt;0,SUM(CB15,CF15,CJ15),"")</f>
        <v/>
      </c>
      <c r="CZ15" s="40" t="str">
        <f>IF(SUM(CW15,CX15)&gt;0,SUM(CW15,CX15),"")</f>
        <v/>
      </c>
      <c r="DA15" s="40" t="str">
        <f>IF(SUM(CN15,CR15)&gt;0,SUM(CN15,CR15),"")</f>
        <v/>
      </c>
      <c r="DB15" s="40" t="str">
        <f>IF(SUM(CM15:CN15,CP15:CR15,CT15)-SUM(CO15,CS15)&gt;0,SUM(CM15:CN15,CP15:CR15,CT15)-SUM(CO15,CS15),"")</f>
        <v/>
      </c>
      <c r="DC15" s="40" t="str">
        <f>IF(SUM(CW15,CX15,DB15)&gt;0,SUM(CW15,CX15,DB15),"")</f>
        <v/>
      </c>
      <c r="DD15" s="50" t="str">
        <f>IF(MAX(EA15,FC15,GE15,HG15,II15,JK15,KM15,LO15,MQ15,NS15,OU15,PW15)-IF(N15="",0,N15)&gt;0.001,MAX(EA15,FC15,GE15,HG15,II15,JK15,KM15,LO15,MQ15,NS15,OU15,PW15)-IF(N15="",0,N15),"")</f>
        <v/>
      </c>
      <c r="DE15" s="50" t="str">
        <f>IF(MAX(EF15,FH15,GJ15,HL15,IN15,JP15,KR15,LT15,MV15,NX15,OZ15,QB15)-IF(P15="",0,P15)&gt;0.001,MAX(EF15,FH15,GJ15,HL15,IN15,JP15,KR15,LT15,MV15,NX15,OZ15,QB15)-IF(P15="",0,P15),"")</f>
        <v/>
      </c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 t="str">
        <f>IF(SUM(DG15,DK15)&gt;0,SUM(DG15,DK15),"")</f>
        <v/>
      </c>
      <c r="EA15" s="40" t="str">
        <f>IF(SUM(DF15:DG15,DI15:DK15,DM15)-DH15-DL15&gt;0,SUM(DF15:DG15,DI15:DK15,DM15)-DH15-DL15,"")</f>
        <v/>
      </c>
      <c r="EB15" s="40" t="str">
        <f>IF(SUM(DN15:DO15,DQ15)-DP15&gt;0,SUM(DN15:DO15,DQ15)-DP15,"")</f>
        <v/>
      </c>
      <c r="EC15" s="40" t="str">
        <f>IF(SUM(DG15,DK15,DO15)&gt;0,SUM(DG15,DK15,DO15),"")</f>
        <v/>
      </c>
      <c r="ED15" s="40" t="str">
        <f>IF(SUM(EA15,EB15)&gt;0,SUM(EA15,EB15),"")</f>
        <v/>
      </c>
      <c r="EE15" s="40" t="str">
        <f>IF(SUM(DS15,DW15)&gt;0,SUM(DS15,DW15),"")</f>
        <v/>
      </c>
      <c r="EF15" s="40" t="str">
        <f>IF(SUM(DR15:DS15,DU15:DW15,DY15)-SUM(DT15,DX15)&gt;0,SUM(DR15:DS15,DU15:DW15,DY15)-SUM(DT15,DX15),"")</f>
        <v/>
      </c>
      <c r="EG15" s="40" t="str">
        <f>IF(SUM(EA15,EB15,EF15)&gt;0,SUM(EA15,EB15,EF15),"")</f>
        <v/>
      </c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 t="str">
        <f>IF(SUM(EI15,EM15)&gt;0,SUM(EI15,EM15),"")</f>
        <v/>
      </c>
      <c r="FC15" s="11" t="str">
        <f>IF(SUM(EH15:EI15,EK15:EM15,EO15)-EJ15-EN15&gt;0,SUM(EH15:EI15,EK15:EM15,EO15)-EJ15-EN15,"")</f>
        <v/>
      </c>
      <c r="FD15" s="11" t="str">
        <f>IF(SUM(EP15:EQ15,ES15)-ER15&gt;0,SUM(EP15:EQ15,ES15)-ER15,"")</f>
        <v/>
      </c>
      <c r="FE15" s="11" t="str">
        <f>IF(SUM(EI15,EM15,EQ15)&gt;0,SUM(EI15,EM15,EQ15),"")</f>
        <v/>
      </c>
      <c r="FF15" s="11" t="str">
        <f>IF(SUM(FC15,FD15)&gt;0,SUM(FC15,FD15),"")</f>
        <v/>
      </c>
      <c r="FG15" s="11" t="str">
        <f>IF(SUM(EU15,EY15)&gt;0,SUM(EU15,EY15),"")</f>
        <v/>
      </c>
      <c r="FH15" s="11" t="str">
        <f>IF(SUM(ET15:EU15,EW15:EY15,FA15)-SUM(EV15,EZ15)&gt;0,SUM(ET15:EU15,EW15:EY15,FA15)-SUM(EV15,EZ15),"")</f>
        <v/>
      </c>
      <c r="FI15" s="11" t="str">
        <f>IF(SUM(FC15,FD15,FH15)&gt;0,SUM(FC15,FD15,FH15),"")</f>
        <v/>
      </c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 t="str">
        <f>IF(SUM(FK15,FO15)&gt;0,SUM(FK15,FO15),"")</f>
        <v/>
      </c>
      <c r="GE15" s="40" t="str">
        <f>IF(SUM(FJ15:FK15,FM15:FO15,FQ15)-FL15-FP15&gt;0,SUM(FJ15:FK15,FM15:FO15,FQ15)-FL15-FP15,"")</f>
        <v/>
      </c>
      <c r="GF15" s="40" t="str">
        <f>IF(SUM(FR15:FS15,FU15)-FT15&gt;0,SUM(FR15:FS15,FU15)-FT15,"")</f>
        <v/>
      </c>
      <c r="GG15" s="40" t="str">
        <f>IF(SUM(FK15,FO15,FS15)&gt;0,SUM(FK15,FO15,FS15),"")</f>
        <v/>
      </c>
      <c r="GH15" s="40" t="str">
        <f>IF(SUM(GE15,GF15)&gt;0,SUM(GE15,GF15),"")</f>
        <v/>
      </c>
      <c r="GI15" s="40" t="str">
        <f>IF(SUM(FW15,GA15)&gt;0,SUM(FW15,GA15),"")</f>
        <v/>
      </c>
      <c r="GJ15" s="40" t="str">
        <f>IF(SUM(FV15:FW15,FY15:GA15,GC15)-SUM(FX15,GB15)&gt;0,SUM(FV15:FW15,FY15:GA15,GC15)-SUM(FX15,GB15),"")</f>
        <v/>
      </c>
      <c r="GK15" s="40" t="str">
        <f>IF(SUM(GE15,GF15,GJ15)&gt;0,SUM(GE15,GF15,GJ15),"")</f>
        <v/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>IF(SUM(GM15,GQ15)&gt;0,SUM(GM15,GQ15),"")</f>
        <v/>
      </c>
      <c r="HG15" s="11" t="str">
        <f>IF(SUM(GL15:GM15,GO15:GQ15,GS15)-GN15-GR15&gt;0,SUM(GL15:GM15,GO15:GQ15,GS15)-GN15-GR15,"")</f>
        <v/>
      </c>
      <c r="HH15" s="11" t="str">
        <f>IF(SUM(GT15:GU15,GW15)-GV15&gt;0,SUM(GT15:GU15,GW15)-GV15,"")</f>
        <v/>
      </c>
      <c r="HI15" s="11" t="str">
        <f>IF(SUM(GM15,GQ15,GU15)&gt;0,SUM(GM15,GQ15,GU15),"")</f>
        <v/>
      </c>
      <c r="HJ15" s="11" t="str">
        <f>IF(SUM(HG15,HH15)&gt;0,SUM(HG15,HH15),"")</f>
        <v/>
      </c>
      <c r="HK15" s="11" t="str">
        <f>IF(SUM(GY15,HC15)&gt;0,SUM(GY15,HC15),"")</f>
        <v/>
      </c>
      <c r="HL15" s="11" t="str">
        <f>IF(SUM(GX15:GY15,HA15:HC15,HE15)-SUM(GZ15,HD15)&gt;0,SUM(GX15:GY15,HA15:HC15,HE15)-SUM(GZ15,HD15),"")</f>
        <v/>
      </c>
      <c r="HM15" s="11" t="str">
        <f>IF(SUM(HG15,HH15,HL15)&gt;0,SUM(HG15,HH15,HL15),"")</f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>IF(SUM(HO15,HS15)&gt;0,SUM(HO15,HS15),"")</f>
        <v/>
      </c>
      <c r="II15" s="40" t="str">
        <f>IF(SUM(HN15:HO15,HQ15:HS15,HU15)-HP15-HT15&gt;0,SUM(HN15:HO15,HQ15:HS15,HU15)-HP15-HT15,"")</f>
        <v/>
      </c>
      <c r="IJ15" s="40" t="str">
        <f>IF(SUM(HV15:HW15,HY15)-HX15&gt;0,SUM(HV15:HW15,HY15)-HX15,"")</f>
        <v/>
      </c>
      <c r="IK15" s="40" t="str">
        <f>IF(SUM(HO15,HS15,HW15)&gt;0,SUM(HO15,HS15,HW15),"")</f>
        <v/>
      </c>
      <c r="IL15" s="40" t="str">
        <f>IF(SUM(II15,IJ15)&gt;0,SUM(II15,IJ15),"")</f>
        <v/>
      </c>
      <c r="IM15" s="40" t="str">
        <f>IF(SUM(IA15,IE15)&gt;0,SUM(IA15,IE15),"")</f>
        <v/>
      </c>
      <c r="IN15" s="40" t="str">
        <f>IF(SUM(HZ15:IA15,IC15:IE15,IG15)-SUM(IB15,IF15)&gt;0,SUM(HZ15:IA15,IC15:IE15,IG15)-SUM(IB15,IF15),"")</f>
        <v/>
      </c>
      <c r="IO15" s="40" t="str">
        <f>IF(SUM(II15,IJ15,IN15)&gt;0,SUM(II15,IJ15,IN15),"")</f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>IF(SUM(IQ15,IU15)&gt;0,SUM(IQ15,IU15),"")</f>
        <v/>
      </c>
      <c r="JK15" s="11" t="str">
        <f>IF(SUM(IP15:IQ15,IS15:IU15,IW15)-IR15-IV15&gt;0,SUM(IP15:IQ15,IS15:IU15,IW15)-IR15-IV15,"")</f>
        <v/>
      </c>
      <c r="JL15" s="11" t="str">
        <f>IF(SUM(IX15:IY15,JA15)-IZ15&gt;0,SUM(IX15:IY15,JA15)-IZ15,"")</f>
        <v/>
      </c>
      <c r="JM15" s="11" t="str">
        <f>IF(SUM(IQ15,IU15,IY15)&gt;0,SUM(IQ15,IU15,IY15),"")</f>
        <v/>
      </c>
      <c r="JN15" s="11" t="str">
        <f>IF(SUM(JK15,JL15)&gt;0,SUM(JK15,JL15),"")</f>
        <v/>
      </c>
      <c r="JO15" s="11" t="str">
        <f>IF(SUM(JC15,JG15)&gt;0,SUM(JC15,JG15),"")</f>
        <v/>
      </c>
      <c r="JP15" s="11" t="str">
        <f>IF(SUM(JB15:JC15,JE15:JG15,JI15)-SUM(JD15,JH15)&gt;0,SUM(JB15:JC15,JE15:JG15,JI15)-SUM(JD15,JH15),"")</f>
        <v/>
      </c>
      <c r="JQ15" s="11" t="str">
        <f>IF(SUM(JK15,JL15,JP15)&gt;0,SUM(JK15,JL15,JP15),"")</f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>IF(SUM(JS15,JW15)&gt;0,SUM(JS15,JW15),"")</f>
        <v/>
      </c>
      <c r="KM15" s="40" t="str">
        <f>IF(SUM(JR15:JS15,JU15:JW15,JY15)-JT15-JX15&gt;0,SUM(JR15:JS15,JU15:JW15,JY15)-JT15-JX15,"")</f>
        <v/>
      </c>
      <c r="KN15" s="40" t="str">
        <f>IF(SUM(JZ15:KA15,KC15)-KB15&gt;0,SUM(JZ15:KA15,KC15)-KB15,"")</f>
        <v/>
      </c>
      <c r="KO15" s="40" t="str">
        <f>IF(SUM(JS15,JW15,KA15)&gt;0,SUM(JS15,JW15,KA15),"")</f>
        <v/>
      </c>
      <c r="KP15" s="40" t="str">
        <f>IF(SUM(KM15,KN15)&gt;0,SUM(KM15,KN15),"")</f>
        <v/>
      </c>
      <c r="KQ15" s="40" t="str">
        <f>IF(SUM(KE15,KI15)&gt;0,SUM(KE15,KI15),"")</f>
        <v/>
      </c>
      <c r="KR15" s="40" t="str">
        <f>IF(SUM(KD15:KE15,KG15:KI15,KK15)-SUM(KF15,KJ15)&gt;0,SUM(KD15:KE15,KG15:KI15,KK15)-SUM(KF15,KJ15),"")</f>
        <v/>
      </c>
      <c r="KS15" s="40" t="str">
        <f>IF(SUM(KM15,KN15,KR15)&gt;0,SUM(KM15,KN15,KR15),"")</f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>IF(SUM(KU15,KY15)&gt;0,SUM(KU15,KY15),"")</f>
        <v/>
      </c>
      <c r="LO15" s="11" t="str">
        <f>IF(SUM(KT15:KU15,KW15:KY15,LA15)-KV15-KZ15&gt;0,SUM(KT15:KU15,KW15:KY15,LA15)-KV15-KZ15,"")</f>
        <v/>
      </c>
      <c r="LP15" s="11" t="str">
        <f>IF(SUM(LB15:LC15,LE15)-LD15&gt;0,SUM(LB15:LC15,LE15)-LD15,"")</f>
        <v/>
      </c>
      <c r="LQ15" s="11" t="str">
        <f>IF(SUM(KU15,KY15,LC15)&gt;0,SUM(KU15,KY15,LC15),"")</f>
        <v/>
      </c>
      <c r="LR15" s="11" t="str">
        <f>IF(SUM(LO15,LP15)&gt;0,SUM(LO15,LP15),"")</f>
        <v/>
      </c>
      <c r="LS15" s="11" t="str">
        <f>IF(SUM(LG15,LK15)&gt;0,SUM(LG15,LK15),"")</f>
        <v/>
      </c>
      <c r="LT15" s="11" t="str">
        <f>IF(SUM(LF15:LG15,LI15:LK15,LM15)-SUM(LH15,LL15)&gt;0,SUM(LF15:LG15,LI15:LK15,LM15)-SUM(LH15,LL15),"")</f>
        <v/>
      </c>
      <c r="LU15" s="11" t="str">
        <f>IF(SUM(LO15,LP15,LT15)&gt;0,SUM(LO15,LP15,LT15),"")</f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>IF(SUM(LW15,MA15)&gt;0,SUM(LW15,MA15),"")</f>
        <v/>
      </c>
      <c r="MQ15" s="40" t="str">
        <f>IF(SUM(LV15:LW15,LY15:MA15,MC15)-LX15-MB15&gt;0,SUM(LV15:LW15,LY15:MA15,MC15)-LX15-MB15,"")</f>
        <v/>
      </c>
      <c r="MR15" s="40" t="str">
        <f>IF(SUM(MD15:ME15,MG15)-MF15&gt;0,SUM(MD15:ME15,MG15)-MF15,"")</f>
        <v/>
      </c>
      <c r="MS15" s="40" t="str">
        <f>IF(SUM(LW15,MA15,ME15)&gt;0,SUM(LW15,MA15,ME15),"")</f>
        <v/>
      </c>
      <c r="MT15" s="40" t="str">
        <f>IF(SUM(MQ15,MR15)&gt;0,SUM(MQ15,MR15),"")</f>
        <v/>
      </c>
      <c r="MU15" s="40" t="str">
        <f>IF(SUM(MI15,MM15)&gt;0,SUM(MI15,MM15),"")</f>
        <v/>
      </c>
      <c r="MV15" s="40" t="str">
        <f>IF(SUM(MH15:MI15,MK15:MM15,MO15)-SUM(MJ15,MN15)&gt;0,SUM(MH15:MI15,MK15:MM15,MO15)-SUM(MJ15,MN15),"")</f>
        <v/>
      </c>
      <c r="MW15" s="40" t="str">
        <f>IF(SUM(MQ15,MR15,MV15)&gt;0,SUM(MQ15,MR15,MV15),"")</f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>IF(SUM(MY15,NC15)&gt;0,SUM(MY15,NC15),"")</f>
        <v/>
      </c>
      <c r="NS15" s="11" t="str">
        <f>IF(SUM(MX15:MY15,NA15:NC15,NE15)-MZ15-ND15&gt;0,SUM(MX15:MY15,NA15:NC15,NE15)-MZ15-ND15,"")</f>
        <v/>
      </c>
      <c r="NT15" s="11" t="str">
        <f>IF(SUM(NF15:NG15,NI15)-NH15&gt;0,SUM(NF15:NG15,NI15)-NH15,"")</f>
        <v/>
      </c>
      <c r="NU15" s="11" t="str">
        <f>IF(SUM(MY15,NC15,NG15)&gt;0,SUM(MY15,NC15,NG15),"")</f>
        <v/>
      </c>
      <c r="NV15" s="11" t="str">
        <f>IF(SUM(NS15,NT15)&gt;0,SUM(NS15,NT15),"")</f>
        <v/>
      </c>
      <c r="NW15" s="11" t="str">
        <f>IF(SUM(NK15,NO15)&gt;0,SUM(NK15,NO15),"")</f>
        <v/>
      </c>
      <c r="NX15" s="11" t="str">
        <f>IF(SUM(NJ15:NK15,NM15:NO15,NQ15)-SUM(NL15,NP15)&gt;0,SUM(NJ15:NK15,NM15:NO15,NQ15)-SUM(NL15,NP15),"")</f>
        <v/>
      </c>
      <c r="NY15" s="11" t="str">
        <f>IF(SUM(NS15,NT15,NX15)&gt;0,SUM(NS15,NT15,NX15),"")</f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>IF(SUM(OA15,OE15)&gt;0,SUM(OA15,OE15),"")</f>
        <v/>
      </c>
      <c r="OU15" s="40" t="str">
        <f>IF(SUM(NZ15:OA15,OC15:OE15,OG15)-OB15-OF15&gt;0,SUM(NZ15:OA15,OC15:OE15,OG15)-OB15-OF15,"")</f>
        <v/>
      </c>
      <c r="OV15" s="40" t="str">
        <f>IF(SUM(OH15:OI15,OK15)-OJ15&gt;0,SUM(OH15:OI15,OK15)-OJ15,"")</f>
        <v/>
      </c>
      <c r="OW15" s="40" t="str">
        <f>IF(SUM(OA15,OE15,OI15)&gt;0,SUM(OA15,OE15,OI15),"")</f>
        <v/>
      </c>
      <c r="OX15" s="40" t="str">
        <f>IF(SUM(OU15,OV15)&gt;0,SUM(OU15,OV15),"")</f>
        <v/>
      </c>
      <c r="OY15" s="40" t="str">
        <f>IF(SUM(OM15,OQ15)&gt;0,SUM(OM15,OQ15),"")</f>
        <v/>
      </c>
      <c r="OZ15" s="40" t="str">
        <f>IF(SUM(OL15:OM15,OO15:OQ15,OS15)-SUM(ON15,OR15)&gt;0,SUM(OL15:OM15,OO15:OQ15,OS15)-SUM(ON15,OR15),"")</f>
        <v/>
      </c>
      <c r="PA15" s="40" t="str">
        <f>IF(SUM(OU15,OV15,OZ15)&gt;0,SUM(OU15,OV15,OZ15),"")</f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>IF(SUM(PC15,PG15)&gt;0,SUM(PC15,PG15),"")</f>
        <v/>
      </c>
      <c r="PW15" s="11" t="str">
        <f>IF(SUM(PB15:PC15,PE15:PG15,PI15)-PD15-PH15&gt;0,SUM(PB15:PC15,PE15:PG15,PI15)-PD15-PH15,"")</f>
        <v/>
      </c>
      <c r="PX15" s="11" t="str">
        <f>IF(SUM(PJ15:PK15,PM15)-PL15&gt;0,SUM(PJ15:PK15,PM15)-PL15,"")</f>
        <v/>
      </c>
      <c r="PY15" s="11" t="str">
        <f>IF(SUM(PC15,PG15,PK15)&gt;0,SUM(PC15,PG15,PK15),"")</f>
        <v/>
      </c>
      <c r="PZ15" s="11" t="str">
        <f>IF(SUM(PW15,PX15)&gt;0,SUM(PW15,PX15),"")</f>
        <v/>
      </c>
      <c r="QA15" s="11" t="str">
        <f>IF(SUM(PO15,PS15)&gt;0,SUM(PO15,PS15),"")</f>
        <v/>
      </c>
      <c r="QB15" s="11" t="str">
        <f>IF(SUM(PN15:PO15,PQ15:PS15,PU15)-SUM(PP15,PT15)&gt;0,SUM(PN15:PO15,PQ15:PS15,PU15)-SUM(PP15,PT15),"")</f>
        <v/>
      </c>
      <c r="QC15" s="11" t="str">
        <f>IF(SUM(PW15,PX15,QB15)&gt;0,SUM(PW15,PX15,QB15),"")</f>
        <v/>
      </c>
      <c r="QD15" s="22">
        <f>IF($CU15="P",CA15,(CA15+AX15)/2)</f>
        <v>7.95</v>
      </c>
      <c r="QE15" s="22">
        <f>IF($CU15="P",CB15,(CB15+AY15)/2)</f>
        <v>3</v>
      </c>
      <c r="QF15" s="22">
        <f>IF($CU15="P",CC15,(CC15+AZ15)/2)</f>
        <v>0</v>
      </c>
      <c r="QG15" s="22">
        <f>IF($CU15="P",CD15,(CD15+BA15)/2)</f>
        <v>0.35</v>
      </c>
      <c r="QH15" s="22">
        <f>IF($CU15="P",CE15,(CE15+BB15)/2)</f>
        <v>7.65</v>
      </c>
      <c r="QI15" s="22">
        <f>IF($CU15="P",CF15,(CF15+BC15)/2)</f>
        <v>2.75</v>
      </c>
      <c r="QJ15" s="22">
        <f>IF($CU15="P",CG15,(CG15+BD15)/2)</f>
        <v>0</v>
      </c>
      <c r="QK15" s="22">
        <f>IF($CU15="P",CH15,(CH15+BE15)/2)</f>
        <v>0.35</v>
      </c>
      <c r="QL15" s="22">
        <f>IF($CU15="P",CI15,(CI15+BF15)/2)</f>
        <v>0</v>
      </c>
      <c r="QM15" s="22">
        <f>IF($CU15="P",CJ15,(CJ15+BG15)/2)</f>
        <v>0</v>
      </c>
      <c r="QN15" s="22">
        <f>IF($CU15="P",CK15,(CK15+BH15)/2)</f>
        <v>0</v>
      </c>
      <c r="QO15" s="22">
        <f>IF($CU15="P",CL15,(CL15+BI15)/2)</f>
        <v>0</v>
      </c>
      <c r="QP15" s="22">
        <f>IF($CU15="P",CM15,(CM15+BJ15)/2)</f>
        <v>7.65</v>
      </c>
      <c r="QQ15" s="22">
        <f>IF($CU15="P",CN15,(CN15+BK15)/2)</f>
        <v>2.85</v>
      </c>
      <c r="QR15" s="22">
        <f>IF($CU15="P",CO15,(CO15+BL15)/2)</f>
        <v>0</v>
      </c>
      <c r="QS15" s="22">
        <f>IF($CU15="P",CP15,(CP15+BM15)/2)</f>
        <v>0.35</v>
      </c>
      <c r="QT15" s="22">
        <f>IF($CU15="P",CQ15,(CQ15+BN15)/2)</f>
        <v>7</v>
      </c>
      <c r="QU15" s="22">
        <f>IF($CU15="P",CR15,(CR15+BO15)/2)</f>
        <v>2.2999999999999998</v>
      </c>
      <c r="QV15" s="22">
        <f>IF($CU15="P",CS15,(CS15+BP15)/2)</f>
        <v>0.2</v>
      </c>
      <c r="QW15" s="22">
        <f>IF($CU15="P",CT15,(CT15+BQ15)/2)</f>
        <v>0.35</v>
      </c>
      <c r="QX15" s="27" t="s">
        <v>46</v>
      </c>
      <c r="QY15" s="40">
        <f>IF(SUM(QE15,QI15)&gt;0,SUM(QE15,QI15),"")</f>
        <v>5.75</v>
      </c>
      <c r="QZ15" s="40">
        <f>IF(SUM(QD15:QE15,QG15:QI15,QK15)-QF15-QJ15&gt;0,SUM(QD15:QE15,QG15:QI15,QK15)-QF15-QJ15,"")</f>
        <v>22.05</v>
      </c>
      <c r="RA15" s="40" t="str">
        <f>IF(SUM(QL15:QM15,QO15)-QN15&gt;0,SUM(QL15:QM15,QO15)-QN15,"")</f>
        <v/>
      </c>
      <c r="RB15" s="40">
        <f>IF(SUM(QE15,QI15,QM15)&gt;0,SUM(QE15,QI15,QM15),"")</f>
        <v>5.75</v>
      </c>
      <c r="RC15" s="40">
        <f>IF(SUM(QZ15,RA15)&gt;0,SUM(QZ15,RA15),"")</f>
        <v>22.05</v>
      </c>
      <c r="RD15" s="40">
        <f>IF(SUM(QQ15,QU15)&gt;0,SUM(QQ15,QU15),"")</f>
        <v>5.15</v>
      </c>
      <c r="RE15" s="40">
        <f>IF(SUM(QP15:QQ15,QS15:QU15,QW15)-SUM(QR15,QV15)&gt;0,SUM(QP15:QQ15,QS15:QU15,QW15)-SUM(QR15,QV15),"")</f>
        <v>20.300000000000004</v>
      </c>
      <c r="RF15" s="40">
        <f>IF(SUM(QZ15,RA15,RE15)&gt;0,SUM(QZ15,RA15,RE15),"")</f>
        <v>42.350000000000009</v>
      </c>
    </row>
    <row r="16" spans="1:474" x14ac:dyDescent="0.2">
      <c r="A16" s="4" t="str" cm="1">
        <f t="array" ref="A16">IF(AND(J16&lt;&gt;"",J16&lt;&gt;"No DD"),SUMPRODUCT((J$4:J$21&lt;&gt;"")*(J$4:J$21&lt;&gt;"No DD")*(F$4:F$21&gt;F16))+1,IF(J16="No DD",SUMPRODUCT((J$4:J$21="No DD")*(F$4:F$21&gt;F16))+1+SUMPRODUCT((J$4:J$21&lt;&gt;"")*(J$4:J$21&lt;&gt;"No DD")),""))</f>
        <v/>
      </c>
      <c r="B16" s="4" t="str" cm="1">
        <f t="array" ref="B16">IF(AND(J16&lt;&gt;"",J16&lt;&gt;"No DD",G16=""),SUMPRODUCT((J$4:J$21&lt;&gt;"")*(J$4:J$21&lt;&gt;"No DD")*(G$4:G$21="")*(F$4:F$21&gt;F16))+1,IF(J16="No DD",SUMPRODUCT((J$4:J$21="No DD")*(F$4:F$21&gt;F16)*(G$4:G$21=""))+1+SUMPRODUCT((J$4:J$21&lt;&gt;"")*(G$4:G$21="")*(J$4:J$21&lt;&gt;"No DD")),""))</f>
        <v/>
      </c>
      <c r="C16" s="5" t="s">
        <v>170</v>
      </c>
      <c r="D16" s="4" t="s">
        <v>4</v>
      </c>
      <c r="E16" s="4">
        <v>2004</v>
      </c>
      <c r="F16" s="9">
        <f>SUM(L16:R16)+SUM(L16:O16)*0.0000001+SUM(L16)*0.0000000000001</f>
        <v>120.20000766000385</v>
      </c>
      <c r="G16" s="64"/>
      <c r="H16" s="3" t="str">
        <f>IF(OR(AND(AP16&gt;=AW$23,AQ16&gt;=AW$27,AP16&lt;&gt;"",AO16=""),AND(AU16&gt;=AW$23,AV16&gt;=AW$27,AU16&lt;&gt;"",AO16=""),AND(BS16&gt;=BZ$23,BT16&gt;=BZ$27,BS16&lt;&gt;"",BR16=""),AND(BX16&gt;=BZ$23,BY16&gt;=BZ$27,BX16&lt;&gt;"",BR16=""),AND(CV16&gt;=DC$23,CW16&gt;=DC$27,CV16&lt;&gt;"",CU16=""),AND(DA16&gt;=DC$23,DB16&gt;=DC$27,DA16&lt;&gt;""),AND(DZ16&gt;=EG$23,EA16&gt;=EG$27,DZ16&lt;&gt;""),AND(EE16&gt;=EG$23,EF16&gt;=EG$27,EE16&lt;&gt;""),AND(FB16&gt;=FI$23,FC16&gt;=FI$27,FB16&lt;&gt;""),AND(FG16&gt;=FI$23,FH16&gt;=FI$27,FG16&lt;&gt;""),AND(GD16&gt;=GK$23,GE16&gt;=GK$27,GD16&lt;&gt;""),AND(GI16&gt;=GK$23,GJ16&gt;=GK$27,GI16&lt;&gt;""),AND(HF16&gt;=HM$23,HG16&gt;=HM$27,HF16&lt;&gt;""),AND(HK16&gt;=HM$23,HL16&gt;=HM$27,HK16&lt;&gt;""),AND(IH16&gt;=IO$23,II16&gt;=IO$27,IH16&lt;&gt;""),AND(IM16&gt;=IO$23,IN16&gt;=IO$27,IM16&lt;&gt;""),AND(JJ16&gt;=JQ$23,JK16&gt;=JQ$27,JJ16&lt;&gt;""),AND(JO16&gt;=JQ$23,JP16&gt;=JQ$27,JO16&lt;&gt;""),AND(KL16&gt;=KS$23,KM16&gt;=KS$27,KL16&lt;&gt;""),AND(KQ16&gt;=KS$23,KR16&gt;=KS$27,KQ16&lt;&gt;""),AND(LN16&gt;=LU$23,LO16&gt;=LU$27,LN16&lt;&gt;""),AND(LS16&gt;=LU$23,LT16&gt;=LU$27,LS16&lt;&gt;""),AND(MP16&gt;=MW$23,MQ16&gt;=MW$27,MP16&lt;&gt;""),AND(MU16&gt;=MW$23,MV16&gt;=MW$27,MU16&lt;&gt;""),AND(NR16&gt;=NY$23,NS16&gt;=NY$27,NR16&lt;&gt;""),AND(NW16&gt;=NY$23,NX16&gt;=NY$27,NW16&lt;&gt;""),AND(OT16&gt;=PA$23,OU16&gt;=PA$27,OT16&lt;&gt;""),AND(OY16&gt;=PA$23,OZ16&gt;=PA$27,OY16&lt;&gt;""),AND(PV16&gt;=QC$23,PW16&gt;=QC$27,PV16&lt;&gt;""),AND(QA16&gt;=QC$23,QB16&gt;=QC$27,QA16&lt;&gt;"")),"P","")</f>
        <v/>
      </c>
      <c r="I16" s="3" t="str">
        <f>IF(OR(AND(AQ16&gt;=AW$27,AQ16&lt;&gt;"",AO16=""),AND(AV16&gt;=AW$27,AV16&lt;&gt;"",AO16=""),AND(BT16&gt;=BZ$27,BT16&lt;&gt;"",BR16=""),AND(BY16&gt;=BZ$27,BY16&lt;&gt;"",BR16=""),AND(CW16&gt;=DC$27,CW16&lt;&gt;"",CU16=""),AND(DB16&gt;=DC$27,DB16&lt;&gt;"",CU16=""),AND(EA16&gt;=EG$27,EA16&lt;&gt;""),AND(EF16&gt;=EG$27,EF16&lt;&gt;""),AND(FC16&gt;=FI$27,FC16&lt;&gt;""),AND(FH16&gt;=FI$27,FH16&lt;&gt;""),AND(GE16&gt;=GK$27,GE16&lt;&gt;""),AND(GJ16&gt;=GK$27,GJ16&lt;&gt;""),AND(HG16&gt;=HM$27,HG16&lt;&gt;""),AND(HL16&gt;=HM$27,HL16&lt;&gt;""),AND(II16&gt;=IO$27,II16&lt;&gt;""),AND(IN16&gt;=IO$27,IN16&lt;&gt;""),AND(JK16&gt;=JQ$27,JK16&lt;&gt;""),AND(JP16&gt;=JQ$27,JP16&lt;&gt;""),AND(KM16&gt;=KS$27,KM16&lt;&gt;""),AND(KR16&gt;=KS$27,KR16&lt;&gt;""),AND(LO16&gt;=LU$27,LO16&lt;&gt;""),AND(LT16&gt;=LU$27,LT16&lt;&gt;""),AND(MQ16&gt;=MW$27,MQ16&lt;&gt;""),AND(MV16&gt;=MW$27,MV16&lt;&gt;""),AND(NS16&gt;=NY$27,NS16&lt;&gt;""),AND(NX16&gt;=NY$27,NX16&lt;&gt;""),AND(OU16&gt;=PA$27,OU16&lt;&gt;""),AND(OZ16&gt;=PA$27,OZ16&lt;&gt;""),AND(PW16&gt;=QC$27,PW16&lt;&gt;""),AND(QB16&gt;=QC$27,QB16&lt;&gt;"")),"P","")</f>
        <v/>
      </c>
      <c r="J16" s="36" t="str">
        <f>IF(AND(I16="P",H16=""),"No DD",IF(OR(AND(AS16&gt;=AW$26,AT16&gt;=AW$30,AS16&lt;&gt;"",AO16=""),AND(BV16&gt;=BZ$26,BW16&gt;=BZ$30,BV16&lt;&gt;"",BR16=""),AND(CY16&gt;=DC$26,CZ16&gt;=DC$30,CY16&lt;&gt;"",CU16=""),AND(EC16&gt;=EG$26,ED16&gt;=EG$30,EC16&lt;&gt;""),AND(FE16&gt;=FI$26,FF16&gt;=FI$30,FE16&lt;&gt;""),AND(GG16&gt;=GK$26,GH16&gt;=GK$30,GG16&lt;&gt;""),AND(HI16&gt;=HM$26,HJ16&gt;=HM$30,HI16&lt;&gt;""),AND(IK16&gt;=IO$26,IL16&gt;=IO$30,IK16&lt;&gt;""),AND(JM16&gt;=JQ$26,JN16&gt;=JQ$30,JM16&lt;&gt;""),AND(KO16&gt;=KS$26,KP16&gt;=KS$30,KO16&lt;&gt;""),AND(LQ16&gt;=LU$26,LR16&gt;=LU$30,LQ16&lt;&gt;""),AND(MS16&gt;=MW$26,MT16&gt;=MW$30,MS16&lt;&gt;""),AND(NU16&gt;=NY$26,NV16&gt;=NY$30,NU16&lt;&gt;""),AND(OW16&gt;=PA$26,OX16&gt;=PA$30,OW16&lt;&gt;""),AND(PY16&gt;=QC$26,PZ16&gt;=QC$30,PY16&lt;&gt;"")),"Merit",IF(OR(AND(AS16&gt;=AW$25,AT16&gt;=AW$29,AS16&lt;&gt;"",AO16=""),AND(BV16&gt;=BZ$25,BW16&gt;=BZ$29,BV16&lt;&gt;"",BR16=""),AND(CY16&gt;=DC$25,CZ16&gt;=DC$29,CY16&lt;&gt;"",CU16=""),AND(EC16&gt;=EG$25,ED16&gt;=EG$29,EC16&lt;&gt;""),AND(FE16&gt;=FI$25,FF16&gt;=FI$29,FE16&lt;&gt;""),AND(GG16&gt;=GK$25,GH16&gt;=GK$29,GG16&lt;&gt;""),AND(HI16&gt;=HM$25,HJ16&gt;=HM$29,HI16&lt;&gt;""),AND(IK16&gt;=IO$25,IL16&gt;=IO$29,IK16&lt;&gt;""),AND(JM16&gt;=JQ$25,JN16&gt;=JQ$29,JM16&lt;&gt;""),AND(KO16&gt;=KS$25,KP16&gt;=KS$29,KO16&lt;&gt;""),AND(LQ16&gt;=LU$25,LR16&gt;=LU$29,LQ16&lt;&gt;""),AND(MS16&gt;=MW$25,MT16&gt;=MW$29,MS16&lt;&gt;""),AND(NU16&gt;=NY$25,NV16&gt;=NY$29,NU16&lt;&gt;""),AND(OW16&gt;=PA$25,OX16&gt;=PA$29,OW16&lt;&gt;""),AND(PY16&gt;=QC$25,PZ16&gt;=QC$29,PY16&lt;&gt;"")),"Excellence",IF(K16="P","Worlds Team",IF(H16="P","National Team","")))))</f>
        <v/>
      </c>
      <c r="K16" s="3" t="str">
        <f>IF(OR(AND(AS16&gt;=AW$24,AT16&gt;=AW$28,AS16&lt;&gt;"",AO16=""),AND(BV16&gt;=BZ$24,BW16&gt;=BZ$28,BV16&lt;&gt;"",BR16=""),AND(CY16&gt;=DC$24,CZ16&gt;=DC$28,CY16&lt;&gt;"",CU16=""),AND(EC16&gt;=EG$24,ED16&gt;=EG$28,EC16&lt;&gt;""),AND(FE16&gt;=FI$24,FF16&gt;=FI$28,FE16&lt;&gt;""),AND(GG16&gt;=GK$24,GH16&gt;=GK$28,GG16&lt;&gt;""),AND(HI16&gt;=HM$24,HJ16&gt;=HM$28,HI16&lt;&gt;""),AND(IK16&gt;=IO$24,IL16&gt;=IO$28,IK16&lt;&gt;""),AND(JM16&gt;=JQ$24,JN16&gt;=JQ$28,JM16&lt;&gt;""),AND(KO16&gt;=KS$24,KP16&gt;=KS$28,KO16&lt;&gt;""),AND(LQ16&gt;=LU$24,LR16&gt;=LU$28,LQ16&lt;&gt;""),AND(MS16&gt;=MW$24,MT16&gt;=MW$28,MS16&lt;&gt;""),AND(NU16&gt;=NY$24,NV16&gt;=NY$28,NU16&lt;&gt;""),AND(OW16&gt;=PA$24,OX16&gt;=PA$28,OW16&lt;&gt;""),AND(PY16&gt;=QC$24,PZ16&gt;=QC$28,PY16&lt;&gt;"")),"P","")</f>
        <v/>
      </c>
      <c r="L16" s="8">
        <f>IF(COUNT(AQ16,BT16,CW16)&gt;0,LARGE((AQ16,BT16,CW16),1),0)</f>
        <v>38.699999999999996</v>
      </c>
      <c r="M16" s="8" t="str">
        <f>IF(L16=0,"",IF(L16=CW16,$CA$1,IF(L16=BT16,$AX$1,IF(L16=AQ16,$U$1,""))))</f>
        <v>2025 Elite Canada</v>
      </c>
      <c r="N16" s="8">
        <f>IF(COUNT(AQ16,BT16,CW16)&gt;1,LARGE((AQ16,BT16,CW16),2),0)</f>
        <v>37.9</v>
      </c>
      <c r="O16" s="8" t="str">
        <f>IF(N16=0,"",IF(AND(N16=L16,N16=AQ16,N16=BT16),$U$1,IF(AND(N16=L16,N16=AQ16,N16=CW16),$U$1,IF(AND(N16=L16,N16=BT16,N16=CW16),$AX$1,IF(N16=CW16,$CA$1,IF(N16=BT16,$AX$1,IF(N16=AQ16,$U$1,"")))))))</f>
        <v>2025 Nationals</v>
      </c>
      <c r="P16" s="8">
        <f>IF(MAX(AV16,BY16,DB16)&gt;0,MAX(AV16,BY16,DB16),0)</f>
        <v>43.599999999999994</v>
      </c>
      <c r="Q16" s="8" t="str">
        <f>IF(P16=0,"",IF(P16=DB16,$CA$1,IF(P16=BY16,$AX$1,IF(P16=AV16,$U$1,""))))</f>
        <v>2025 Elite Canada</v>
      </c>
      <c r="R16" s="8" t="str">
        <f>IF(MAX(DD16:DE16)&gt;0,MAX(DD16:DE16),"")</f>
        <v/>
      </c>
      <c r="S16" s="11" t="str">
        <f>IF(R16="","",IF(R16=DD16,"("&amp;DD$2&amp;")",IF(R16=DE16,"("&amp;DE$2&amp;")")))</f>
        <v/>
      </c>
      <c r="T16" s="8" t="str">
        <f>IF(R16="","",IF(R16=DD16,IF(R16+IF(N16="",0,N16)=PW16,$PB$1,IF(R16+IF(N16="",0,N16)=OU16,$NZ$1,IF(R16+IF(N16="",0,N16)=NS16,$MX$1,IF(R16+IF(N16="",0,N16)=MQ16,$LV$1,IF(R16+IF(N16="",0,N16)=LO16,$KT$1,IF(R16+IF(N16="",0,N16)=KM16,$JR$1,IF(R16+IF(N16="",0,N16)=JK16,$IP$1,IF(R16+IF(N16="",0,N16)=II16,$HN$1,IF(R16+IF(N16="",0,N16)=HG16,$GL$1,IF(R16+IF(N16="",0,N16)=GE16,$FJ$1,IF(R16+IF(N16="",0,N16)=FC16,$EH$1,IF(R16+IF(N16="",0,N16)=EA16,$DF$1)))))))))))),IF(R16=DE16,IF(R16+IF(P16="",0,P16)=QB16,$PB$1,IF(R16+IF(P16="",0,P16)=OZ16,$NZ$1,IF(R16+IF(P16="",0,P16)=NX16,$MX$1,IF(R16+IF(P16="",0,P16)=MV16,$LV$1,IF(R16+IF(P16="",0,P16)=LT16,$KT$1,IF(R16+IF(P16="",0,P16)=KR16,$JR$1,IF(R16+IF(P16="",0,P16)=JP16,$IP$1,IF(R16+IF(P16="",0,P16)=IN16,$HN$1,IF(R16+IF(P16="",0,P16)=HL16,$GL$1,IF(R16+IF(P16="",0,P16)=GJ16,$FJ$1,IF(R16+IF(P16="",0,P16)=FH16,$EH$1,IF(R16+IF(P16="",0,P16)=EF16,$DF$1)))))))))))))))</f>
        <v/>
      </c>
      <c r="U16" s="19">
        <v>14.2</v>
      </c>
      <c r="V16" s="19">
        <v>5.3</v>
      </c>
      <c r="W16" s="19">
        <v>0.2</v>
      </c>
      <c r="X16" s="19">
        <v>0</v>
      </c>
      <c r="Y16" s="19">
        <v>15.6</v>
      </c>
      <c r="Z16" s="19">
        <v>4</v>
      </c>
      <c r="AA16" s="19">
        <v>0.2</v>
      </c>
      <c r="AB16" s="19">
        <v>0</v>
      </c>
      <c r="AC16" s="19"/>
      <c r="AD16" s="19"/>
      <c r="AE16" s="19"/>
      <c r="AF16" s="19"/>
      <c r="AG16" s="19">
        <v>15.7</v>
      </c>
      <c r="AH16" s="19">
        <v>6.2</v>
      </c>
      <c r="AI16" s="19">
        <v>0</v>
      </c>
      <c r="AJ16" s="19">
        <v>0</v>
      </c>
      <c r="AK16" s="19">
        <v>16.399999999999999</v>
      </c>
      <c r="AL16" s="19">
        <v>5.3</v>
      </c>
      <c r="AM16" s="19">
        <v>0</v>
      </c>
      <c r="AN16" s="19">
        <v>0</v>
      </c>
      <c r="AO16" s="27"/>
      <c r="AP16" s="40">
        <f>IF(SUM(V16,Z16)&gt;0,SUM(V16,Z16),"")</f>
        <v>9.3000000000000007</v>
      </c>
      <c r="AQ16" s="40">
        <f>IF(SUM(U16:V16,X16:Z16,AB16)-W16-AA16&gt;0,SUM(U16:V16,X16:Z16,AB16)-W16-AA16,"")</f>
        <v>38.699999999999996</v>
      </c>
      <c r="AR16" s="40" t="str">
        <f>IF(SUM(AC16:AD16,AF16)-AE16&gt;0,SUM(AC16:AD16,AF16)-AE16,"")</f>
        <v/>
      </c>
      <c r="AS16" s="40">
        <f>IF(SUM(V16,Z16,AD16)&gt;0,SUM(V16,Z16,AD16),"")</f>
        <v>9.3000000000000007</v>
      </c>
      <c r="AT16" s="40">
        <f>IF(SUM(AQ16,AR16)&gt;0,SUM(AQ16,AR16),"")</f>
        <v>38.699999999999996</v>
      </c>
      <c r="AU16" s="40">
        <f>IF(SUM(AH16,AL16)&gt;0,SUM(AH16,AL16),"")</f>
        <v>11.5</v>
      </c>
      <c r="AV16" s="40">
        <f>IF(SUM(AG16:AH16,AJ16:AL16,AN16)-SUM(AI16,AM16)&gt;0,SUM(AG16:AH16,AJ16:AL16,AN16)-SUM(AI16,AM16),"")</f>
        <v>43.599999999999994</v>
      </c>
      <c r="AW16" s="40">
        <f>IF(SUM(AQ16,AR16,AV16)&gt;0,SUM(AQ16,AR16,AV16),"")</f>
        <v>82.299999999999983</v>
      </c>
      <c r="AX16" s="18">
        <v>16.100000000000001</v>
      </c>
      <c r="AY16" s="18">
        <v>4.5999999999999996</v>
      </c>
      <c r="AZ16" s="18">
        <v>0.2</v>
      </c>
      <c r="BA16" s="18">
        <v>0</v>
      </c>
      <c r="BB16" s="18">
        <v>15.5</v>
      </c>
      <c r="BC16" s="18">
        <v>3.9</v>
      </c>
      <c r="BD16" s="18">
        <v>2</v>
      </c>
      <c r="BE16" s="18">
        <v>0</v>
      </c>
      <c r="BF16" s="18"/>
      <c r="BG16" s="18"/>
      <c r="BH16" s="18"/>
      <c r="BI16" s="18"/>
      <c r="BJ16" s="18">
        <v>14.8</v>
      </c>
      <c r="BK16" s="18">
        <v>2.9</v>
      </c>
      <c r="BL16" s="18">
        <v>0</v>
      </c>
      <c r="BM16" s="18">
        <v>0.7</v>
      </c>
      <c r="BN16" s="18"/>
      <c r="BO16" s="18"/>
      <c r="BP16" s="18"/>
      <c r="BQ16" s="18"/>
      <c r="BR16" s="28"/>
      <c r="BS16" s="11">
        <f>IF(SUM(AY16,BC16)&gt;0,SUM(AY16,BC16),"")</f>
        <v>8.5</v>
      </c>
      <c r="BT16" s="11">
        <f>IF(SUM(AX16:AY16,BA16:BC16,BE16)-AZ16-BD16&gt;0,SUM(AX16:AY16,BA16:BC16,BE16)-AZ16-BD16,"")</f>
        <v>37.9</v>
      </c>
      <c r="BU16" s="11" t="str">
        <f>IF(SUM(BF16:BG16,BI16)-BH16&gt;0,SUM(BF16:BG16,BI16)-BH16,"")</f>
        <v/>
      </c>
      <c r="BV16" s="11">
        <f>IF(SUM(AY16,BC16,BG16)&gt;0,SUM(AY16,BC16,BG16),"")</f>
        <v>8.5</v>
      </c>
      <c r="BW16" s="11">
        <f>IF(SUM(BT16,BU16)&gt;0,SUM(BT16,BU16),"")</f>
        <v>37.9</v>
      </c>
      <c r="BX16" s="11">
        <f>IF(SUM(BK16,BO16)&gt;0,SUM(BK16,BO16),"")</f>
        <v>2.9</v>
      </c>
      <c r="BY16" s="11">
        <f>IF(SUM(BJ16:BK16,BM16:BO16,BQ16)-SUM(BL16,BP16)&gt;0,SUM(BJ16:BK16,BM16:BO16,BQ16)-SUM(BL16,BP16),"")</f>
        <v>18.399999999999999</v>
      </c>
      <c r="BZ16" s="11">
        <f>IF(SUM(BT16,BU16,BY16)&gt;0,SUM(BT16,BU16,BY16),"")</f>
        <v>56.3</v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 t="str">
        <f>IF(SUM(CB16,CF16)&gt;0,SUM(CB16,CF16),"")</f>
        <v/>
      </c>
      <c r="CW16" s="40" t="str">
        <f>IF(SUM(CA16:CB16,CD16:CF16,CH16)-CC16-CG16&gt;0,SUM(CA16:CB16,CD16:CF16,CH16)-CC16-CG16,"")</f>
        <v/>
      </c>
      <c r="CX16" s="40" t="str">
        <f>IF(SUM(CI16:CJ16,CL16)-CK16&gt;0,SUM(CI16:CJ16,CL16)-CK16,"")</f>
        <v/>
      </c>
      <c r="CY16" s="40" t="str">
        <f>IF(SUM(CB16,CF16,CJ16)&gt;0,SUM(CB16,CF16,CJ16),"")</f>
        <v/>
      </c>
      <c r="CZ16" s="40" t="str">
        <f>IF(SUM(CW16,CX16)&gt;0,SUM(CW16,CX16),"")</f>
        <v/>
      </c>
      <c r="DA16" s="40" t="str">
        <f>IF(SUM(CN16,CR16)&gt;0,SUM(CN16,CR16),"")</f>
        <v/>
      </c>
      <c r="DB16" s="40" t="str">
        <f>IF(SUM(CM16:CN16,CP16:CR16,CT16)-SUM(CO16,CS16)&gt;0,SUM(CM16:CN16,CP16:CR16,CT16)-SUM(CO16,CS16),"")</f>
        <v/>
      </c>
      <c r="DC16" s="40" t="str">
        <f>IF(SUM(CW16,CX16,DB16)&gt;0,SUM(CW16,CX16,DB16),"")</f>
        <v/>
      </c>
      <c r="DD16" s="50" t="str">
        <f>IF(MAX(EA16,FC16,GE16,HG16,II16,JK16,KM16,LO16,MQ16,NS16,OU16,PW16)-IF(N16="",0,N16)&gt;0.001,MAX(EA16,FC16,GE16,HG16,II16,JK16,KM16,LO16,MQ16,NS16,OU16,PW16)-IF(N16="",0,N16),"")</f>
        <v/>
      </c>
      <c r="DE16" s="50" t="str">
        <f>IF(MAX(EF16,FH16,GJ16,HL16,IN16,JP16,KR16,LT16,MV16,NX16,OZ16,QB16)-IF(P16="",0,P16)&gt;0.001,MAX(EF16,FH16,GJ16,HL16,IN16,JP16,KR16,LT16,MV16,NX16,OZ16,QB16)-IF(P16="",0,P16),"")</f>
        <v/>
      </c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 t="str">
        <f>IF(SUM(DG16,DK16)&gt;0,SUM(DG16,DK16),"")</f>
        <v/>
      </c>
      <c r="EA16" s="40" t="str">
        <f>IF(SUM(DF16:DG16,DI16:DK16,DM16)-DH16-DL16&gt;0,SUM(DF16:DG16,DI16:DK16,DM16)-DH16-DL16,"")</f>
        <v/>
      </c>
      <c r="EB16" s="40" t="str">
        <f>IF(SUM(DN16:DO16,DQ16)-DP16&gt;0,SUM(DN16:DO16,DQ16)-DP16,"")</f>
        <v/>
      </c>
      <c r="EC16" s="40" t="str">
        <f>IF(SUM(DG16,DK16,DO16)&gt;0,SUM(DG16,DK16,DO16),"")</f>
        <v/>
      </c>
      <c r="ED16" s="40" t="str">
        <f>IF(SUM(EA16,EB16)&gt;0,SUM(EA16,EB16),"")</f>
        <v/>
      </c>
      <c r="EE16" s="40" t="str">
        <f>IF(SUM(DS16,DW16)&gt;0,SUM(DS16,DW16),"")</f>
        <v/>
      </c>
      <c r="EF16" s="40" t="str">
        <f>IF(SUM(DR16:DS16,DU16:DW16,DY16)-SUM(DT16,DX16)&gt;0,SUM(DR16:DS16,DU16:DW16,DY16)-SUM(DT16,DX16),"")</f>
        <v/>
      </c>
      <c r="EG16" s="40" t="str">
        <f>IF(SUM(EA16,EB16,EF16)&gt;0,SUM(EA16,EB16,EF16),"")</f>
        <v/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>IF(SUM(EI16,EM16)&gt;0,SUM(EI16,EM16),"")</f>
        <v/>
      </c>
      <c r="FC16" s="11" t="str">
        <f>IF(SUM(EH16:EI16,EK16:EM16,EO16)-EJ16-EN16&gt;0,SUM(EH16:EI16,EK16:EM16,EO16)-EJ16-EN16,"")</f>
        <v/>
      </c>
      <c r="FD16" s="11" t="str">
        <f>IF(SUM(EP16:EQ16,ES16)-ER16&gt;0,SUM(EP16:EQ16,ES16)-ER16,"")</f>
        <v/>
      </c>
      <c r="FE16" s="11" t="str">
        <f>IF(SUM(EI16,EM16,EQ16)&gt;0,SUM(EI16,EM16,EQ16),"")</f>
        <v/>
      </c>
      <c r="FF16" s="11" t="str">
        <f>IF(SUM(FC16,FD16)&gt;0,SUM(FC16,FD16),"")</f>
        <v/>
      </c>
      <c r="FG16" s="11" t="str">
        <f>IF(SUM(EU16,EY16)&gt;0,SUM(EU16,EY16),"")</f>
        <v/>
      </c>
      <c r="FH16" s="11" t="str">
        <f>IF(SUM(ET16:EU16,EW16:EY16,FA16)-SUM(EV16,EZ16)&gt;0,SUM(ET16:EU16,EW16:EY16,FA16)-SUM(EV16,EZ16),"")</f>
        <v/>
      </c>
      <c r="FI16" s="11" t="str">
        <f>IF(SUM(FC16,FD16,FH16)&gt;0,SUM(FC16,FD16,FH16),"")</f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>IF(SUM(FK16,FO16)&gt;0,SUM(FK16,FO16),"")</f>
        <v/>
      </c>
      <c r="GE16" s="40" t="str">
        <f>IF(SUM(FJ16:FK16,FM16:FO16,FQ16)-FL16-FP16&gt;0,SUM(FJ16:FK16,FM16:FO16,FQ16)-FL16-FP16,"")</f>
        <v/>
      </c>
      <c r="GF16" s="40" t="str">
        <f>IF(SUM(FR16:FS16,FU16)-FT16&gt;0,SUM(FR16:FS16,FU16)-FT16,"")</f>
        <v/>
      </c>
      <c r="GG16" s="40" t="str">
        <f>IF(SUM(FK16,FO16,FS16)&gt;0,SUM(FK16,FO16,FS16),"")</f>
        <v/>
      </c>
      <c r="GH16" s="40" t="str">
        <f>IF(SUM(GE16,GF16)&gt;0,SUM(GE16,GF16),"")</f>
        <v/>
      </c>
      <c r="GI16" s="40" t="str">
        <f>IF(SUM(FW16,GA16)&gt;0,SUM(FW16,GA16),"")</f>
        <v/>
      </c>
      <c r="GJ16" s="40" t="str">
        <f>IF(SUM(FV16:FW16,FY16:GA16,GC16)-SUM(FX16,GB16)&gt;0,SUM(FV16:FW16,FY16:GA16,GC16)-SUM(FX16,GB16),"")</f>
        <v/>
      </c>
      <c r="GK16" s="40" t="str">
        <f>IF(SUM(GE16,GF16,GJ16)&gt;0,SUM(GE16,GF16,GJ16),"")</f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>IF(SUM(GM16,GQ16)&gt;0,SUM(GM16,GQ16),"")</f>
        <v/>
      </c>
      <c r="HG16" s="11" t="str">
        <f>IF(SUM(GL16:GM16,GO16:GQ16,GS16)-GN16-GR16&gt;0,SUM(GL16:GM16,GO16:GQ16,GS16)-GN16-GR16,"")</f>
        <v/>
      </c>
      <c r="HH16" s="11" t="str">
        <f>IF(SUM(GT16:GU16,GW16)-GV16&gt;0,SUM(GT16:GU16,GW16)-GV16,"")</f>
        <v/>
      </c>
      <c r="HI16" s="11" t="str">
        <f>IF(SUM(GM16,GQ16,GU16)&gt;0,SUM(GM16,GQ16,GU16),"")</f>
        <v/>
      </c>
      <c r="HJ16" s="11" t="str">
        <f>IF(SUM(HG16,HH16)&gt;0,SUM(HG16,HH16),"")</f>
        <v/>
      </c>
      <c r="HK16" s="11" t="str">
        <f>IF(SUM(GY16,HC16)&gt;0,SUM(GY16,HC16),"")</f>
        <v/>
      </c>
      <c r="HL16" s="11" t="str">
        <f>IF(SUM(GX16:GY16,HA16:HC16,HE16)-SUM(GZ16,HD16)&gt;0,SUM(GX16:GY16,HA16:HC16,HE16)-SUM(GZ16,HD16),"")</f>
        <v/>
      </c>
      <c r="HM16" s="11" t="str">
        <f>IF(SUM(HG16,HH16,HL16)&gt;0,SUM(HG16,HH16,HL16),"")</f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>IF(SUM(HO16,HS16)&gt;0,SUM(HO16,HS16),"")</f>
        <v/>
      </c>
      <c r="II16" s="40" t="str">
        <f>IF(SUM(HN16:HO16,HQ16:HS16,HU16)-HP16-HT16&gt;0,SUM(HN16:HO16,HQ16:HS16,HU16)-HP16-HT16,"")</f>
        <v/>
      </c>
      <c r="IJ16" s="40" t="str">
        <f>IF(SUM(HV16:HW16,HY16)-HX16&gt;0,SUM(HV16:HW16,HY16)-HX16,"")</f>
        <v/>
      </c>
      <c r="IK16" s="40" t="str">
        <f>IF(SUM(HO16,HS16,HW16)&gt;0,SUM(HO16,HS16,HW16),"")</f>
        <v/>
      </c>
      <c r="IL16" s="40" t="str">
        <f>IF(SUM(II16,IJ16)&gt;0,SUM(II16,IJ16),"")</f>
        <v/>
      </c>
      <c r="IM16" s="40" t="str">
        <f>IF(SUM(IA16,IE16)&gt;0,SUM(IA16,IE16),"")</f>
        <v/>
      </c>
      <c r="IN16" s="40" t="str">
        <f>IF(SUM(HZ16:IA16,IC16:IE16,IG16)-SUM(IB16,IF16)&gt;0,SUM(HZ16:IA16,IC16:IE16,IG16)-SUM(IB16,IF16),"")</f>
        <v/>
      </c>
      <c r="IO16" s="40" t="str">
        <f>IF(SUM(II16,IJ16,IN16)&gt;0,SUM(II16,IJ16,IN16),"")</f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>IF(SUM(IQ16,IU16)&gt;0,SUM(IQ16,IU16),"")</f>
        <v/>
      </c>
      <c r="JK16" s="11" t="str">
        <f>IF(SUM(IP16:IQ16,IS16:IU16,IW16)-IR16-IV16&gt;0,SUM(IP16:IQ16,IS16:IU16,IW16)-IR16-IV16,"")</f>
        <v/>
      </c>
      <c r="JL16" s="11" t="str">
        <f>IF(SUM(IX16:IY16,JA16)-IZ16&gt;0,SUM(IX16:IY16,JA16)-IZ16,"")</f>
        <v/>
      </c>
      <c r="JM16" s="11" t="str">
        <f>IF(SUM(IQ16,IU16,IY16)&gt;0,SUM(IQ16,IU16,IY16),"")</f>
        <v/>
      </c>
      <c r="JN16" s="11" t="str">
        <f>IF(SUM(JK16,JL16)&gt;0,SUM(JK16,JL16),"")</f>
        <v/>
      </c>
      <c r="JO16" s="11" t="str">
        <f>IF(SUM(JC16,JG16)&gt;0,SUM(JC16,JG16),"")</f>
        <v/>
      </c>
      <c r="JP16" s="11" t="str">
        <f>IF(SUM(JB16:JC16,JE16:JG16,JI16)-SUM(JD16,JH16)&gt;0,SUM(JB16:JC16,JE16:JG16,JI16)-SUM(JD16,JH16),"")</f>
        <v/>
      </c>
      <c r="JQ16" s="11" t="str">
        <f>IF(SUM(JK16,JL16,JP16)&gt;0,SUM(JK16,JL16,JP16),"")</f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>IF(SUM(JS16,JW16)&gt;0,SUM(JS16,JW16),"")</f>
        <v/>
      </c>
      <c r="KM16" s="40" t="str">
        <f>IF(SUM(JR16:JS16,JU16:JW16,JY16)-JT16-JX16&gt;0,SUM(JR16:JS16,JU16:JW16,JY16)-JT16-JX16,"")</f>
        <v/>
      </c>
      <c r="KN16" s="40" t="str">
        <f>IF(SUM(JZ16:KA16,KC16)-KB16&gt;0,SUM(JZ16:KA16,KC16)-KB16,"")</f>
        <v/>
      </c>
      <c r="KO16" s="40" t="str">
        <f>IF(SUM(JS16,JW16,KA16)&gt;0,SUM(JS16,JW16,KA16),"")</f>
        <v/>
      </c>
      <c r="KP16" s="40" t="str">
        <f>IF(SUM(KM16,KN16)&gt;0,SUM(KM16,KN16),"")</f>
        <v/>
      </c>
      <c r="KQ16" s="40" t="str">
        <f>IF(SUM(KE16,KI16)&gt;0,SUM(KE16,KI16),"")</f>
        <v/>
      </c>
      <c r="KR16" s="40" t="str">
        <f>IF(SUM(KD16:KE16,KG16:KI16,KK16)-SUM(KF16,KJ16)&gt;0,SUM(KD16:KE16,KG16:KI16,KK16)-SUM(KF16,KJ16),"")</f>
        <v/>
      </c>
      <c r="KS16" s="40" t="str">
        <f>IF(SUM(KM16,KN16,KR16)&gt;0,SUM(KM16,KN16,KR16),"")</f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>IF(SUM(KU16,KY16)&gt;0,SUM(KU16,KY16),"")</f>
        <v/>
      </c>
      <c r="LO16" s="11" t="str">
        <f>IF(SUM(KT16:KU16,KW16:KY16,LA16)-KV16-KZ16&gt;0,SUM(KT16:KU16,KW16:KY16,LA16)-KV16-KZ16,"")</f>
        <v/>
      </c>
      <c r="LP16" s="11" t="str">
        <f>IF(SUM(LB16:LC16,LE16)-LD16&gt;0,SUM(LB16:LC16,LE16)-LD16,"")</f>
        <v/>
      </c>
      <c r="LQ16" s="11" t="str">
        <f>IF(SUM(KU16,KY16,LC16)&gt;0,SUM(KU16,KY16,LC16),"")</f>
        <v/>
      </c>
      <c r="LR16" s="11" t="str">
        <f>IF(SUM(LO16,LP16)&gt;0,SUM(LO16,LP16),"")</f>
        <v/>
      </c>
      <c r="LS16" s="11" t="str">
        <f>IF(SUM(LG16,LK16)&gt;0,SUM(LG16,LK16),"")</f>
        <v/>
      </c>
      <c r="LT16" s="11" t="str">
        <f>IF(SUM(LF16:LG16,LI16:LK16,LM16)-SUM(LH16,LL16)&gt;0,SUM(LF16:LG16,LI16:LK16,LM16)-SUM(LH16,LL16),"")</f>
        <v/>
      </c>
      <c r="LU16" s="11" t="str">
        <f>IF(SUM(LO16,LP16,LT16)&gt;0,SUM(LO16,LP16,LT16),"")</f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>IF(SUM(LW16,MA16)&gt;0,SUM(LW16,MA16),"")</f>
        <v/>
      </c>
      <c r="MQ16" s="40" t="str">
        <f>IF(SUM(LV16:LW16,LY16:MA16,MC16)-LX16-MB16&gt;0,SUM(LV16:LW16,LY16:MA16,MC16)-LX16-MB16,"")</f>
        <v/>
      </c>
      <c r="MR16" s="40" t="str">
        <f>IF(SUM(MD16:ME16,MG16)-MF16&gt;0,SUM(MD16:ME16,MG16)-MF16,"")</f>
        <v/>
      </c>
      <c r="MS16" s="40" t="str">
        <f>IF(SUM(LW16,MA16,ME16)&gt;0,SUM(LW16,MA16,ME16),"")</f>
        <v/>
      </c>
      <c r="MT16" s="40" t="str">
        <f>IF(SUM(MQ16,MR16)&gt;0,SUM(MQ16,MR16),"")</f>
        <v/>
      </c>
      <c r="MU16" s="40" t="str">
        <f>IF(SUM(MI16,MM16)&gt;0,SUM(MI16,MM16),"")</f>
        <v/>
      </c>
      <c r="MV16" s="40" t="str">
        <f>IF(SUM(MH16:MI16,MK16:MM16,MO16)-SUM(MJ16,MN16)&gt;0,SUM(MH16:MI16,MK16:MM16,MO16)-SUM(MJ16,MN16),"")</f>
        <v/>
      </c>
      <c r="MW16" s="40" t="str">
        <f>IF(SUM(MQ16,MR16,MV16)&gt;0,SUM(MQ16,MR16,MV16),"")</f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>IF(SUM(MY16,NC16)&gt;0,SUM(MY16,NC16),"")</f>
        <v/>
      </c>
      <c r="NS16" s="11" t="str">
        <f>IF(SUM(MX16:MY16,NA16:NC16,NE16)-MZ16-ND16&gt;0,SUM(MX16:MY16,NA16:NC16,NE16)-MZ16-ND16,"")</f>
        <v/>
      </c>
      <c r="NT16" s="11" t="str">
        <f>IF(SUM(NF16:NG16,NI16)-NH16&gt;0,SUM(NF16:NG16,NI16)-NH16,"")</f>
        <v/>
      </c>
      <c r="NU16" s="11" t="str">
        <f>IF(SUM(MY16,NC16,NG16)&gt;0,SUM(MY16,NC16,NG16),"")</f>
        <v/>
      </c>
      <c r="NV16" s="11" t="str">
        <f>IF(SUM(NS16,NT16)&gt;0,SUM(NS16,NT16),"")</f>
        <v/>
      </c>
      <c r="NW16" s="11" t="str">
        <f>IF(SUM(NK16,NO16)&gt;0,SUM(NK16,NO16),"")</f>
        <v/>
      </c>
      <c r="NX16" s="11" t="str">
        <f>IF(SUM(NJ16:NK16,NM16:NO16,NQ16)-SUM(NL16,NP16)&gt;0,SUM(NJ16:NK16,NM16:NO16,NQ16)-SUM(NL16,NP16),"")</f>
        <v/>
      </c>
      <c r="NY16" s="11" t="str">
        <f>IF(SUM(NS16,NT16,NX16)&gt;0,SUM(NS16,NT16,NX16),"")</f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>IF(SUM(OA16,OE16)&gt;0,SUM(OA16,OE16),"")</f>
        <v/>
      </c>
      <c r="OU16" s="40" t="str">
        <f>IF(SUM(NZ16:OA16,OC16:OE16,OG16)-OB16-OF16&gt;0,SUM(NZ16:OA16,OC16:OE16,OG16)-OB16-OF16,"")</f>
        <v/>
      </c>
      <c r="OV16" s="40" t="str">
        <f>IF(SUM(OH16:OI16,OK16)-OJ16&gt;0,SUM(OH16:OI16,OK16)-OJ16,"")</f>
        <v/>
      </c>
      <c r="OW16" s="40" t="str">
        <f>IF(SUM(OA16,OE16,OI16)&gt;0,SUM(OA16,OE16,OI16),"")</f>
        <v/>
      </c>
      <c r="OX16" s="40" t="str">
        <f>IF(SUM(OU16,OV16)&gt;0,SUM(OU16,OV16),"")</f>
        <v/>
      </c>
      <c r="OY16" s="40" t="str">
        <f>IF(SUM(OM16,OQ16)&gt;0,SUM(OM16,OQ16),"")</f>
        <v/>
      </c>
      <c r="OZ16" s="40" t="str">
        <f>IF(SUM(OL16:OM16,OO16:OQ16,OS16)-SUM(ON16,OR16)&gt;0,SUM(OL16:OM16,OO16:OQ16,OS16)-SUM(ON16,OR16),"")</f>
        <v/>
      </c>
      <c r="PA16" s="40" t="str">
        <f>IF(SUM(OU16,OV16,OZ16)&gt;0,SUM(OU16,OV16,OZ16),"")</f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>IF(SUM(PC16,PG16)&gt;0,SUM(PC16,PG16),"")</f>
        <v/>
      </c>
      <c r="PW16" s="11" t="str">
        <f>IF(SUM(PB16:PC16,PE16:PG16,PI16)-PD16-PH16&gt;0,SUM(PB16:PC16,PE16:PG16,PI16)-PD16-PH16,"")</f>
        <v/>
      </c>
      <c r="PX16" s="11" t="str">
        <f>IF(SUM(PJ16:PK16,PM16)-PL16&gt;0,SUM(PJ16:PK16,PM16)-PL16,"")</f>
        <v/>
      </c>
      <c r="PY16" s="11" t="str">
        <f>IF(SUM(PC16,PG16,PK16)&gt;0,SUM(PC16,PG16,PK16),"")</f>
        <v/>
      </c>
      <c r="PZ16" s="11" t="str">
        <f>IF(SUM(PW16,PX16)&gt;0,SUM(PW16,PX16),"")</f>
        <v/>
      </c>
      <c r="QA16" s="11" t="str">
        <f>IF(SUM(PO16,PS16)&gt;0,SUM(PO16,PS16),"")</f>
        <v/>
      </c>
      <c r="QB16" s="11" t="str">
        <f>IF(SUM(PN16:PO16,PQ16:PS16,PU16)-SUM(PP16,PT16)&gt;0,SUM(PN16:PO16,PQ16:PS16,PU16)-SUM(PP16,PT16),"")</f>
        <v/>
      </c>
      <c r="QC16" s="11" t="str">
        <f>IF(SUM(PW16,PX16,QB16)&gt;0,SUM(PW16,PX16,QB16),"")</f>
        <v/>
      </c>
      <c r="QD16" s="22">
        <f>IF($CU16="P",CA16,(CA16+AX16)/2)</f>
        <v>8.0500000000000007</v>
      </c>
      <c r="QE16" s="22">
        <f>IF($CU16="P",CB16,(CB16+AY16)/2)</f>
        <v>2.2999999999999998</v>
      </c>
      <c r="QF16" s="22">
        <f>IF($CU16="P",CC16,(CC16+AZ16)/2)</f>
        <v>0.1</v>
      </c>
      <c r="QG16" s="22">
        <f>IF($CU16="P",CD16,(CD16+BA16)/2)</f>
        <v>0</v>
      </c>
      <c r="QH16" s="22">
        <f>IF($CU16="P",CE16,(CE16+BB16)/2)</f>
        <v>7.75</v>
      </c>
      <c r="QI16" s="22">
        <f>IF($CU16="P",CF16,(CF16+BC16)/2)</f>
        <v>1.95</v>
      </c>
      <c r="QJ16" s="22">
        <f>IF($CU16="P",CG16,(CG16+BD16)/2)</f>
        <v>1</v>
      </c>
      <c r="QK16" s="22">
        <f>IF($CU16="P",CH16,(CH16+BE16)/2)</f>
        <v>0</v>
      </c>
      <c r="QL16" s="22">
        <f>IF($CU16="P",CI16,(CI16+BF16)/2)</f>
        <v>0</v>
      </c>
      <c r="QM16" s="22">
        <f>IF($CU16="P",CJ16,(CJ16+BG16)/2)</f>
        <v>0</v>
      </c>
      <c r="QN16" s="22">
        <f>IF($CU16="P",CK16,(CK16+BH16)/2)</f>
        <v>0</v>
      </c>
      <c r="QO16" s="22">
        <f>IF($CU16="P",CL16,(CL16+BI16)/2)</f>
        <v>0</v>
      </c>
      <c r="QP16" s="22">
        <f>IF($CU16="P",CM16,(CM16+BJ16)/2)</f>
        <v>7.4</v>
      </c>
      <c r="QQ16" s="22">
        <f>IF($CU16="P",CN16,(CN16+BK16)/2)</f>
        <v>1.45</v>
      </c>
      <c r="QR16" s="22">
        <f>IF($CU16="P",CO16,(CO16+BL16)/2)</f>
        <v>0</v>
      </c>
      <c r="QS16" s="22">
        <f>IF($CU16="P",CP16,(CP16+BM16)/2)</f>
        <v>0.35</v>
      </c>
      <c r="QT16" s="22">
        <f>IF($CU16="P",CQ16,(CQ16+BN16)/2)</f>
        <v>0</v>
      </c>
      <c r="QU16" s="22">
        <f>IF($CU16="P",CR16,(CR16+BO16)/2)</f>
        <v>0</v>
      </c>
      <c r="QV16" s="22">
        <f>IF($CU16="P",CS16,(CS16+BP16)/2)</f>
        <v>0</v>
      </c>
      <c r="QW16" s="22">
        <f>IF($CU16="P",CT16,(CT16+BQ16)/2)</f>
        <v>0</v>
      </c>
      <c r="QX16" s="27" t="s">
        <v>46</v>
      </c>
      <c r="QY16" s="40">
        <f>IF(SUM(QE16,QI16)&gt;0,SUM(QE16,QI16),"")</f>
        <v>4.25</v>
      </c>
      <c r="QZ16" s="40">
        <f>IF(SUM(QD16:QE16,QG16:QI16,QK16)-QF16-QJ16&gt;0,SUM(QD16:QE16,QG16:QI16,QK16)-QF16-QJ16,"")</f>
        <v>18.95</v>
      </c>
      <c r="RA16" s="40" t="str">
        <f>IF(SUM(QL16:QM16,QO16)-QN16&gt;0,SUM(QL16:QM16,QO16)-QN16,"")</f>
        <v/>
      </c>
      <c r="RB16" s="40">
        <f>IF(SUM(QE16,QI16,QM16)&gt;0,SUM(QE16,QI16,QM16),"")</f>
        <v>4.25</v>
      </c>
      <c r="RC16" s="40">
        <f>IF(SUM(QZ16,RA16)&gt;0,SUM(QZ16,RA16),"")</f>
        <v>18.95</v>
      </c>
      <c r="RD16" s="40">
        <f>IF(SUM(QQ16,QU16)&gt;0,SUM(QQ16,QU16),"")</f>
        <v>1.45</v>
      </c>
      <c r="RE16" s="40">
        <f>IF(SUM(QP16:QQ16,QS16:QU16,QW16)-SUM(QR16,QV16)&gt;0,SUM(QP16:QQ16,QS16:QU16,QW16)-SUM(QR16,QV16),"")</f>
        <v>9.1999999999999993</v>
      </c>
      <c r="RF16" s="40">
        <f>IF(SUM(QZ16,RA16,RE16)&gt;0,SUM(QZ16,RA16,RE16),"")</f>
        <v>28.15</v>
      </c>
    </row>
    <row r="17" spans="1:474" x14ac:dyDescent="0.2">
      <c r="A17" s="4" t="str" cm="1">
        <f t="array" ref="A17">IF(AND(J17&lt;&gt;"",J17&lt;&gt;"No DD"),SUMPRODUCT((J$4:J$21&lt;&gt;"")*(J$4:J$21&lt;&gt;"No DD")*(F$4:F$21&gt;F17))+1,IF(J17="No DD",SUMPRODUCT((J$4:J$21="No DD")*(F$4:F$21&gt;F17))+1+SUMPRODUCT((J$4:J$21&lt;&gt;"")*(J$4:J$21&lt;&gt;"No DD")),""))</f>
        <v/>
      </c>
      <c r="B17" s="4" t="str" cm="1">
        <f t="array" ref="B17">IF(AND(J17&lt;&gt;"",J17&lt;&gt;"No DD",G17=""),SUMPRODUCT((J$4:J$21&lt;&gt;"")*(J$4:J$21&lt;&gt;"No DD")*(G$4:G$21="")*(F$4:F$21&gt;F17))+1,IF(J17="No DD",SUMPRODUCT((J$4:J$21="No DD")*(F$4:F$21&gt;F17)*(G$4:G$21=""))+1+SUMPRODUCT((J$4:J$21&lt;&gt;"")*(G$4:G$21="")*(J$4:J$21&lt;&gt;"No DD")),""))</f>
        <v/>
      </c>
      <c r="C17" s="5" t="s">
        <v>135</v>
      </c>
      <c r="D17" s="4" t="s">
        <v>5</v>
      </c>
      <c r="E17" s="4">
        <v>2007</v>
      </c>
      <c r="F17" s="9">
        <f>SUM(L17:R17)+SUM(L17:O17)*0.0000001+SUM(L17)*0.0000000000001</f>
        <v>118.80000785000401</v>
      </c>
      <c r="G17" s="64"/>
      <c r="H17" s="3" t="str">
        <f>IF(OR(AND(AP17&gt;=AW$23,AQ17&gt;=AW$27,AP17&lt;&gt;"",AO17=""),AND(AU17&gt;=AW$23,AV17&gt;=AW$27,AU17&lt;&gt;"",AO17=""),AND(BS17&gt;=BZ$23,BT17&gt;=BZ$27,BS17&lt;&gt;"",BR17=""),AND(BX17&gt;=BZ$23,BY17&gt;=BZ$27,BX17&lt;&gt;"",BR17=""),AND(CV17&gt;=DC$23,CW17&gt;=DC$27,CV17&lt;&gt;"",CU17=""),AND(DA17&gt;=DC$23,DB17&gt;=DC$27,DA17&lt;&gt;""),AND(DZ17&gt;=EG$23,EA17&gt;=EG$27,DZ17&lt;&gt;""),AND(EE17&gt;=EG$23,EF17&gt;=EG$27,EE17&lt;&gt;""),AND(FB17&gt;=FI$23,FC17&gt;=FI$27,FB17&lt;&gt;""),AND(FG17&gt;=FI$23,FH17&gt;=FI$27,FG17&lt;&gt;""),AND(GD17&gt;=GK$23,GE17&gt;=GK$27,GD17&lt;&gt;""),AND(GI17&gt;=GK$23,GJ17&gt;=GK$27,GI17&lt;&gt;""),AND(HF17&gt;=HM$23,HG17&gt;=HM$27,HF17&lt;&gt;""),AND(HK17&gt;=HM$23,HL17&gt;=HM$27,HK17&lt;&gt;""),AND(IH17&gt;=IO$23,II17&gt;=IO$27,IH17&lt;&gt;""),AND(IM17&gt;=IO$23,IN17&gt;=IO$27,IM17&lt;&gt;""),AND(JJ17&gt;=JQ$23,JK17&gt;=JQ$27,JJ17&lt;&gt;""),AND(JO17&gt;=JQ$23,JP17&gt;=JQ$27,JO17&lt;&gt;""),AND(KL17&gt;=KS$23,KM17&gt;=KS$27,KL17&lt;&gt;""),AND(KQ17&gt;=KS$23,KR17&gt;=KS$27,KQ17&lt;&gt;""),AND(LN17&gt;=LU$23,LO17&gt;=LU$27,LN17&lt;&gt;""),AND(LS17&gt;=LU$23,LT17&gt;=LU$27,LS17&lt;&gt;""),AND(MP17&gt;=MW$23,MQ17&gt;=MW$27,MP17&lt;&gt;""),AND(MU17&gt;=MW$23,MV17&gt;=MW$27,MU17&lt;&gt;""),AND(NR17&gt;=NY$23,NS17&gt;=NY$27,NR17&lt;&gt;""),AND(NW17&gt;=NY$23,NX17&gt;=NY$27,NW17&lt;&gt;""),AND(OT17&gt;=PA$23,OU17&gt;=PA$27,OT17&lt;&gt;""),AND(OY17&gt;=PA$23,OZ17&gt;=PA$27,OY17&lt;&gt;""),AND(PV17&gt;=QC$23,PW17&gt;=QC$27,PV17&lt;&gt;""),AND(QA17&gt;=QC$23,QB17&gt;=QC$27,QA17&lt;&gt;"")),"P","")</f>
        <v/>
      </c>
      <c r="I17" s="3" t="str">
        <f>IF(OR(AND(AQ17&gt;=AW$27,AQ17&lt;&gt;"",AO17=""),AND(AV17&gt;=AW$27,AV17&lt;&gt;"",AO17=""),AND(BT17&gt;=BZ$27,BT17&lt;&gt;"",BR17=""),AND(BY17&gt;=BZ$27,BY17&lt;&gt;"",BR17=""),AND(CW17&gt;=DC$27,CW17&lt;&gt;"",CU17=""),AND(DB17&gt;=DC$27,DB17&lt;&gt;"",CU17=""),AND(EA17&gt;=EG$27,EA17&lt;&gt;""),AND(EF17&gt;=EG$27,EF17&lt;&gt;""),AND(FC17&gt;=FI$27,FC17&lt;&gt;""),AND(FH17&gt;=FI$27,FH17&lt;&gt;""),AND(GE17&gt;=GK$27,GE17&lt;&gt;""),AND(GJ17&gt;=GK$27,GJ17&lt;&gt;""),AND(HG17&gt;=HM$27,HG17&lt;&gt;""),AND(HL17&gt;=HM$27,HL17&lt;&gt;""),AND(II17&gt;=IO$27,II17&lt;&gt;""),AND(IN17&gt;=IO$27,IN17&lt;&gt;""),AND(JK17&gt;=JQ$27,JK17&lt;&gt;""),AND(JP17&gt;=JQ$27,JP17&lt;&gt;""),AND(KM17&gt;=KS$27,KM17&lt;&gt;""),AND(KR17&gt;=KS$27,KR17&lt;&gt;""),AND(LO17&gt;=LU$27,LO17&lt;&gt;""),AND(LT17&gt;=LU$27,LT17&lt;&gt;""),AND(MQ17&gt;=MW$27,MQ17&lt;&gt;""),AND(MV17&gt;=MW$27,MV17&lt;&gt;""),AND(NS17&gt;=NY$27,NS17&lt;&gt;""),AND(NX17&gt;=NY$27,NX17&lt;&gt;""),AND(OU17&gt;=PA$27,OU17&lt;&gt;""),AND(OZ17&gt;=PA$27,OZ17&lt;&gt;""),AND(PW17&gt;=QC$27,PW17&lt;&gt;""),AND(QB17&gt;=QC$27,QB17&lt;&gt;"")),"P","")</f>
        <v/>
      </c>
      <c r="J17" s="36" t="str">
        <f>IF(AND(I17="P",H17=""),"No DD",IF(OR(AND(AS17&gt;=AW$26,AT17&gt;=AW$30,AS17&lt;&gt;"",AO17=""),AND(BV17&gt;=BZ$26,BW17&gt;=BZ$30,BV17&lt;&gt;"",BR17=""),AND(CY17&gt;=DC$26,CZ17&gt;=DC$30,CY17&lt;&gt;"",CU17=""),AND(EC17&gt;=EG$26,ED17&gt;=EG$30,EC17&lt;&gt;""),AND(FE17&gt;=FI$26,FF17&gt;=FI$30,FE17&lt;&gt;""),AND(GG17&gt;=GK$26,GH17&gt;=GK$30,GG17&lt;&gt;""),AND(HI17&gt;=HM$26,HJ17&gt;=HM$30,HI17&lt;&gt;""),AND(IK17&gt;=IO$26,IL17&gt;=IO$30,IK17&lt;&gt;""),AND(JM17&gt;=JQ$26,JN17&gt;=JQ$30,JM17&lt;&gt;""),AND(KO17&gt;=KS$26,KP17&gt;=KS$30,KO17&lt;&gt;""),AND(LQ17&gt;=LU$26,LR17&gt;=LU$30,LQ17&lt;&gt;""),AND(MS17&gt;=MW$26,MT17&gt;=MW$30,MS17&lt;&gt;""),AND(NU17&gt;=NY$26,NV17&gt;=NY$30,NU17&lt;&gt;""),AND(OW17&gt;=PA$26,OX17&gt;=PA$30,OW17&lt;&gt;""),AND(PY17&gt;=QC$26,PZ17&gt;=QC$30,PY17&lt;&gt;"")),"Merit",IF(OR(AND(AS17&gt;=AW$25,AT17&gt;=AW$29,AS17&lt;&gt;"",AO17=""),AND(BV17&gt;=BZ$25,BW17&gt;=BZ$29,BV17&lt;&gt;"",BR17=""),AND(CY17&gt;=DC$25,CZ17&gt;=DC$29,CY17&lt;&gt;"",CU17=""),AND(EC17&gt;=EG$25,ED17&gt;=EG$29,EC17&lt;&gt;""),AND(FE17&gt;=FI$25,FF17&gt;=FI$29,FE17&lt;&gt;""),AND(GG17&gt;=GK$25,GH17&gt;=GK$29,GG17&lt;&gt;""),AND(HI17&gt;=HM$25,HJ17&gt;=HM$29,HI17&lt;&gt;""),AND(IK17&gt;=IO$25,IL17&gt;=IO$29,IK17&lt;&gt;""),AND(JM17&gt;=JQ$25,JN17&gt;=JQ$29,JM17&lt;&gt;""),AND(KO17&gt;=KS$25,KP17&gt;=KS$29,KO17&lt;&gt;""),AND(LQ17&gt;=LU$25,LR17&gt;=LU$29,LQ17&lt;&gt;""),AND(MS17&gt;=MW$25,MT17&gt;=MW$29,MS17&lt;&gt;""),AND(NU17&gt;=NY$25,NV17&gt;=NY$29,NU17&lt;&gt;""),AND(OW17&gt;=PA$25,OX17&gt;=PA$29,OW17&lt;&gt;""),AND(PY17&gt;=QC$25,PZ17&gt;=QC$29,PY17&lt;&gt;"")),"Excellence",IF(K17="P","Worlds Team",IF(H17="P","National Team","")))))</f>
        <v/>
      </c>
      <c r="K17" s="3" t="str">
        <f>IF(OR(AND(AS17&gt;=AW$24,AT17&gt;=AW$28,AS17&lt;&gt;"",AO17=""),AND(BV17&gt;=BZ$24,BW17&gt;=BZ$28,BV17&lt;&gt;"",BR17=""),AND(CY17&gt;=DC$24,CZ17&gt;=DC$28,CY17&lt;&gt;"",CU17=""),AND(EC17&gt;=EG$24,ED17&gt;=EG$28,EC17&lt;&gt;""),AND(FE17&gt;=FI$24,FF17&gt;=FI$28,FE17&lt;&gt;""),AND(GG17&gt;=GK$24,GH17&gt;=GK$28,GG17&lt;&gt;""),AND(HI17&gt;=HM$24,HJ17&gt;=HM$28,HI17&lt;&gt;""),AND(IK17&gt;=IO$24,IL17&gt;=IO$28,IK17&lt;&gt;""),AND(JM17&gt;=JQ$24,JN17&gt;=JQ$28,JM17&lt;&gt;""),AND(KO17&gt;=KS$24,KP17&gt;=KS$28,KO17&lt;&gt;""),AND(LQ17&gt;=LU$24,LR17&gt;=LU$28,LQ17&lt;&gt;""),AND(MS17&gt;=MW$24,MT17&gt;=MW$28,MS17&lt;&gt;""),AND(NU17&gt;=NY$24,NV17&gt;=NY$28,NU17&lt;&gt;""),AND(OW17&gt;=PA$24,OX17&gt;=PA$28,OW17&lt;&gt;""),AND(PY17&gt;=QC$24,PZ17&gt;=QC$28,PY17&lt;&gt;"")),"P","")</f>
        <v/>
      </c>
      <c r="L17" s="8">
        <f>IF(COUNT(AQ17,BT17,CW17)&gt;0,LARGE((AQ17,BT17,CW17),1),0)</f>
        <v>40.1</v>
      </c>
      <c r="M17" s="8" t="str">
        <f>IF(L17=0,"",IF(L17=CW17,$CA$1,IF(L17=BT17,$AX$1,IF(L17=AQ17,$U$1,""))))</f>
        <v>2025 Elite Canada</v>
      </c>
      <c r="N17" s="8">
        <f>IF(COUNT(AQ17,BT17,CW17)&gt;1,LARGE((AQ17,BT17,CW17),2),0)</f>
        <v>38.4</v>
      </c>
      <c r="O17" s="8" t="str">
        <f>IF(N17=0,"",IF(AND(N17=L17,N17=AQ17,N17=BT17),$U$1,IF(AND(N17=L17,N17=AQ17,N17=CW17),$U$1,IF(AND(N17=L17,N17=BT17,N17=CW17),$AX$1,IF(N17=CW17,$CA$1,IF(N17=BT17,$AX$1,IF(N17=AQ17,$U$1,"")))))))</f>
        <v>2025 Nationals</v>
      </c>
      <c r="P17" s="8">
        <f>IF(MAX(AV17,BY17,DB17)&gt;0,MAX(AV17,BY17,DB17),0)</f>
        <v>40.299999999999997</v>
      </c>
      <c r="Q17" s="8" t="str">
        <f>IF(P17=0,"",IF(P17=DB17,$CA$1,IF(P17=BY17,$AX$1,IF(P17=AV17,$U$1,""))))</f>
        <v>2025 Elite Canada</v>
      </c>
      <c r="R17" s="8" t="str">
        <f>IF(MAX(DD17:DE17)&gt;0,MAX(DD17:DE17),"")</f>
        <v/>
      </c>
      <c r="S17" s="11" t="str">
        <f>IF(R17="","",IF(R17=DD17,"("&amp;DD$2&amp;")",IF(R17=DE17,"("&amp;DE$2&amp;")")))</f>
        <v/>
      </c>
      <c r="T17" s="8" t="str">
        <f>IF(R17="","",IF(R17=DD17,IF(R17+IF(N17="",0,N17)=PW17,$PB$1,IF(R17+IF(N17="",0,N17)=OU17,$NZ$1,IF(R17+IF(N17="",0,N17)=NS17,$MX$1,IF(R17+IF(N17="",0,N17)=MQ17,$LV$1,IF(R17+IF(N17="",0,N17)=LO17,$KT$1,IF(R17+IF(N17="",0,N17)=KM17,$JR$1,IF(R17+IF(N17="",0,N17)=JK17,$IP$1,IF(R17+IF(N17="",0,N17)=II17,$HN$1,IF(R17+IF(N17="",0,N17)=HG17,$GL$1,IF(R17+IF(N17="",0,N17)=GE17,$FJ$1,IF(R17+IF(N17="",0,N17)=FC17,$EH$1,IF(R17+IF(N17="",0,N17)=EA17,$DF$1)))))))))))),IF(R17=DE17,IF(R17+IF(P17="",0,P17)=QB17,$PB$1,IF(R17+IF(P17="",0,P17)=OZ17,$NZ$1,IF(R17+IF(P17="",0,P17)=NX17,$MX$1,IF(R17+IF(P17="",0,P17)=MV17,$LV$1,IF(R17+IF(P17="",0,P17)=LT17,$KT$1,IF(R17+IF(P17="",0,P17)=KR17,$JR$1,IF(R17+IF(P17="",0,P17)=JP17,$IP$1,IF(R17+IF(P17="",0,P17)=IN17,$HN$1,IF(R17+IF(P17="",0,P17)=HL17,$GL$1,IF(R17+IF(P17="",0,P17)=GJ17,$FJ$1,IF(R17+IF(P17="",0,P17)=FH17,$EH$1,IF(R17+IF(P17="",0,P17)=EF17,$DF$1)))))))))))))))</f>
        <v/>
      </c>
      <c r="U17" s="19">
        <v>16</v>
      </c>
      <c r="V17" s="19">
        <v>4.2</v>
      </c>
      <c r="W17" s="19">
        <v>0</v>
      </c>
      <c r="X17" s="19">
        <v>0</v>
      </c>
      <c r="Y17" s="19">
        <v>15.9</v>
      </c>
      <c r="Z17" s="19">
        <v>4</v>
      </c>
      <c r="AA17" s="19">
        <v>0</v>
      </c>
      <c r="AB17" s="19">
        <v>0</v>
      </c>
      <c r="AC17" s="19"/>
      <c r="AD17" s="19"/>
      <c r="AE17" s="19"/>
      <c r="AF17" s="19"/>
      <c r="AG17" s="19">
        <v>16</v>
      </c>
      <c r="AH17" s="19">
        <v>4.2</v>
      </c>
      <c r="AI17" s="19">
        <v>0</v>
      </c>
      <c r="AJ17" s="19">
        <v>0</v>
      </c>
      <c r="AK17" s="19">
        <v>16.100000000000001</v>
      </c>
      <c r="AL17" s="19">
        <v>4</v>
      </c>
      <c r="AM17" s="19">
        <v>0</v>
      </c>
      <c r="AN17" s="19">
        <v>0</v>
      </c>
      <c r="AO17" s="27"/>
      <c r="AP17" s="40">
        <f>IF(SUM(V17,Z17)&gt;0,SUM(V17,Z17),"")</f>
        <v>8.1999999999999993</v>
      </c>
      <c r="AQ17" s="40">
        <f>IF(SUM(U17:V17,X17:Z17,AB17)-W17-AA17&gt;0,SUM(U17:V17,X17:Z17,AB17)-W17-AA17,"")</f>
        <v>40.1</v>
      </c>
      <c r="AR17" s="40" t="str">
        <f>IF(SUM(AC17:AD17,AF17)-AE17&gt;0,SUM(AC17:AD17,AF17)-AE17,"")</f>
        <v/>
      </c>
      <c r="AS17" s="40">
        <f>IF(SUM(V17,Z17,AD17)&gt;0,SUM(V17,Z17,AD17),"")</f>
        <v>8.1999999999999993</v>
      </c>
      <c r="AT17" s="40">
        <f>IF(SUM(AQ17,AR17)&gt;0,SUM(AQ17,AR17),"")</f>
        <v>40.1</v>
      </c>
      <c r="AU17" s="40">
        <f>IF(SUM(AH17,AL17)&gt;0,SUM(AH17,AL17),"")</f>
        <v>8.1999999999999993</v>
      </c>
      <c r="AV17" s="40">
        <f>IF(SUM(AG17:AH17,AJ17:AL17,AN17)-SUM(AI17,AM17)&gt;0,SUM(AG17:AH17,AJ17:AL17,AN17)-SUM(AI17,AM17),"")</f>
        <v>40.299999999999997</v>
      </c>
      <c r="AW17" s="40">
        <f>IF(SUM(AQ17,AR17,AV17)&gt;0,SUM(AQ17,AR17,AV17),"")</f>
        <v>80.400000000000006</v>
      </c>
      <c r="AX17" s="18">
        <v>15.7</v>
      </c>
      <c r="AY17" s="18">
        <v>2</v>
      </c>
      <c r="AZ17" s="18">
        <v>0</v>
      </c>
      <c r="BA17" s="18">
        <v>0</v>
      </c>
      <c r="BB17" s="18">
        <v>16.7</v>
      </c>
      <c r="BC17" s="18">
        <v>4</v>
      </c>
      <c r="BD17" s="18">
        <v>0</v>
      </c>
      <c r="BE17" s="18">
        <v>0</v>
      </c>
      <c r="BF17" s="18"/>
      <c r="BG17" s="18"/>
      <c r="BH17" s="18"/>
      <c r="BI17" s="18"/>
      <c r="BJ17" s="18">
        <v>16.2</v>
      </c>
      <c r="BK17" s="18">
        <v>4.2</v>
      </c>
      <c r="BL17" s="18">
        <v>0</v>
      </c>
      <c r="BM17" s="18">
        <v>0</v>
      </c>
      <c r="BN17" s="18">
        <v>14.3</v>
      </c>
      <c r="BO17" s="18">
        <v>4</v>
      </c>
      <c r="BP17" s="18">
        <v>0.2</v>
      </c>
      <c r="BQ17" s="18">
        <v>0</v>
      </c>
      <c r="BR17" s="28"/>
      <c r="BS17" s="11">
        <f>IF(SUM(AY17,BC17)&gt;0,SUM(AY17,BC17),"")</f>
        <v>6</v>
      </c>
      <c r="BT17" s="11">
        <f>IF(SUM(AX17:AY17,BA17:BC17,BE17)-AZ17-BD17&gt;0,SUM(AX17:AY17,BA17:BC17,BE17)-AZ17-BD17,"")</f>
        <v>38.4</v>
      </c>
      <c r="BU17" s="11" t="str">
        <f>IF(SUM(BF17:BG17,BI17)-BH17&gt;0,SUM(BF17:BG17,BI17)-BH17,"")</f>
        <v/>
      </c>
      <c r="BV17" s="11">
        <f>IF(SUM(AY17,BC17,BG17)&gt;0,SUM(AY17,BC17,BG17),"")</f>
        <v>6</v>
      </c>
      <c r="BW17" s="11">
        <f>IF(SUM(BT17,BU17)&gt;0,SUM(BT17,BU17),"")</f>
        <v>38.4</v>
      </c>
      <c r="BX17" s="11">
        <f>IF(SUM(BK17,BO17)&gt;0,SUM(BK17,BO17),"")</f>
        <v>8.1999999999999993</v>
      </c>
      <c r="BY17" s="11">
        <f>IF(SUM(BJ17:BK17,BM17:BO17,BQ17)-SUM(BL17,BP17)&gt;0,SUM(BJ17:BK17,BM17:BO17,BQ17)-SUM(BL17,BP17),"")</f>
        <v>38.5</v>
      </c>
      <c r="BZ17" s="11">
        <f>IF(SUM(BT17,BU17,BY17)&gt;0,SUM(BT17,BU17,BY17),"")</f>
        <v>76.900000000000006</v>
      </c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7"/>
      <c r="CV17" s="40" t="str">
        <f>IF(SUM(CB17,CF17)&gt;0,SUM(CB17,CF17),"")</f>
        <v/>
      </c>
      <c r="CW17" s="40" t="str">
        <f>IF(SUM(CA17:CB17,CD17:CF17,CH17)-CC17-CG17&gt;0,SUM(CA17:CB17,CD17:CF17,CH17)-CC17-CG17,"")</f>
        <v/>
      </c>
      <c r="CX17" s="40" t="str">
        <f>IF(SUM(CI17:CJ17,CL17)-CK17&gt;0,SUM(CI17:CJ17,CL17)-CK17,"")</f>
        <v/>
      </c>
      <c r="CY17" s="40" t="str">
        <f>IF(SUM(CB17,CF17,CJ17)&gt;0,SUM(CB17,CF17,CJ17),"")</f>
        <v/>
      </c>
      <c r="CZ17" s="40" t="str">
        <f>IF(SUM(CW17,CX17)&gt;0,SUM(CW17,CX17),"")</f>
        <v/>
      </c>
      <c r="DA17" s="40" t="str">
        <f>IF(SUM(CN17,CR17)&gt;0,SUM(CN17,CR17),"")</f>
        <v/>
      </c>
      <c r="DB17" s="40" t="str">
        <f>IF(SUM(CM17:CN17,CP17:CR17,CT17)-SUM(CO17,CS17)&gt;0,SUM(CM17:CN17,CP17:CR17,CT17)-SUM(CO17,CS17),"")</f>
        <v/>
      </c>
      <c r="DC17" s="40" t="str">
        <f>IF(SUM(CW17,CX17,DB17)&gt;0,SUM(CW17,CX17,DB17),"")</f>
        <v/>
      </c>
      <c r="DD17" s="50" t="str">
        <f>IF(MAX(EA17,FC17,GE17,HG17,II17,JK17,KM17,LO17,MQ17,NS17,OU17,PW17)-IF(N17="",0,N17)&gt;0.001,MAX(EA17,FC17,GE17,HG17,II17,JK17,KM17,LO17,MQ17,NS17,OU17,PW17)-IF(N17="",0,N17),"")</f>
        <v/>
      </c>
      <c r="DE17" s="50" t="str">
        <f>IF(MAX(EF17,FH17,GJ17,HL17,IN17,JP17,KR17,LT17,MV17,NX17,OZ17,QB17)-IF(P17="",0,P17)&gt;0.001,MAX(EF17,FH17,GJ17,HL17,IN17,JP17,KR17,LT17,MV17,NX17,OZ17,QB17)-IF(P17="",0,P17),"")</f>
        <v/>
      </c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 t="str">
        <f>IF(SUM(DG17,DK17)&gt;0,SUM(DG17,DK17),"")</f>
        <v/>
      </c>
      <c r="EA17" s="40" t="str">
        <f>IF(SUM(DF17:DG17,DI17:DK17,DM17)-DH17-DL17&gt;0,SUM(DF17:DG17,DI17:DK17,DM17)-DH17-DL17,"")</f>
        <v/>
      </c>
      <c r="EB17" s="40" t="str">
        <f>IF(SUM(DN17:DO17,DQ17)-DP17&gt;0,SUM(DN17:DO17,DQ17)-DP17,"")</f>
        <v/>
      </c>
      <c r="EC17" s="40" t="str">
        <f>IF(SUM(DG17,DK17,DO17)&gt;0,SUM(DG17,DK17,DO17),"")</f>
        <v/>
      </c>
      <c r="ED17" s="40" t="str">
        <f>IF(SUM(EA17,EB17)&gt;0,SUM(EA17,EB17),"")</f>
        <v/>
      </c>
      <c r="EE17" s="40" t="str">
        <f>IF(SUM(DS17,DW17)&gt;0,SUM(DS17,DW17),"")</f>
        <v/>
      </c>
      <c r="EF17" s="40" t="str">
        <f>IF(SUM(DR17:DS17,DU17:DW17,DY17)-SUM(DT17,DX17)&gt;0,SUM(DR17:DS17,DU17:DW17,DY17)-SUM(DT17,DX17),"")</f>
        <v/>
      </c>
      <c r="EG17" s="40" t="str">
        <f>IF(SUM(EA17,EB17,EF17)&gt;0,SUM(EA17,EB17,EF17),"")</f>
        <v/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>IF(SUM(EI17,EM17)&gt;0,SUM(EI17,EM17),"")</f>
        <v/>
      </c>
      <c r="FC17" s="11" t="str">
        <f>IF(SUM(EH17:EI17,EK17:EM17,EO17)-EJ17-EN17&gt;0,SUM(EH17:EI17,EK17:EM17,EO17)-EJ17-EN17,"")</f>
        <v/>
      </c>
      <c r="FD17" s="11" t="str">
        <f>IF(SUM(EP17:EQ17,ES17)-ER17&gt;0,SUM(EP17:EQ17,ES17)-ER17,"")</f>
        <v/>
      </c>
      <c r="FE17" s="11" t="str">
        <f>IF(SUM(EI17,EM17,EQ17)&gt;0,SUM(EI17,EM17,EQ17),"")</f>
        <v/>
      </c>
      <c r="FF17" s="11" t="str">
        <f>IF(SUM(FC17,FD17)&gt;0,SUM(FC17,FD17),"")</f>
        <v/>
      </c>
      <c r="FG17" s="11" t="str">
        <f>IF(SUM(EU17,EY17)&gt;0,SUM(EU17,EY17),"")</f>
        <v/>
      </c>
      <c r="FH17" s="11" t="str">
        <f>IF(SUM(ET17:EU17,EW17:EY17,FA17)-SUM(EV17,EZ17)&gt;0,SUM(ET17:EU17,EW17:EY17,FA17)-SUM(EV17,EZ17),"")</f>
        <v/>
      </c>
      <c r="FI17" s="11" t="str">
        <f>IF(SUM(FC17,FD17,FH17)&gt;0,SUM(FC17,FD17,FH17),"")</f>
        <v/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 t="str">
        <f>IF(SUM(FK17,FO17)&gt;0,SUM(FK17,FO17),"")</f>
        <v/>
      </c>
      <c r="GE17" s="40" t="str">
        <f>IF(SUM(FJ17:FK17,FM17:FO17,FQ17)-FL17-FP17&gt;0,SUM(FJ17:FK17,FM17:FO17,FQ17)-FL17-FP17,"")</f>
        <v/>
      </c>
      <c r="GF17" s="40" t="str">
        <f>IF(SUM(FR17:FS17,FU17)-FT17&gt;0,SUM(FR17:FS17,FU17)-FT17,"")</f>
        <v/>
      </c>
      <c r="GG17" s="40" t="str">
        <f>IF(SUM(FK17,FO17,FS17)&gt;0,SUM(FK17,FO17,FS17),"")</f>
        <v/>
      </c>
      <c r="GH17" s="40" t="str">
        <f>IF(SUM(GE17,GF17)&gt;0,SUM(GE17,GF17),"")</f>
        <v/>
      </c>
      <c r="GI17" s="40" t="str">
        <f>IF(SUM(FW17,GA17)&gt;0,SUM(FW17,GA17),"")</f>
        <v/>
      </c>
      <c r="GJ17" s="40" t="str">
        <f>IF(SUM(FV17:FW17,FY17:GA17,GC17)-SUM(FX17,GB17)&gt;0,SUM(FV17:FW17,FY17:GA17,GC17)-SUM(FX17,GB17),"")</f>
        <v/>
      </c>
      <c r="GK17" s="40" t="str">
        <f>IF(SUM(GE17,GF17,GJ17)&gt;0,SUM(GE17,GF17,GJ17),"")</f>
        <v/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>IF(SUM(GM17,GQ17)&gt;0,SUM(GM17,GQ17),"")</f>
        <v/>
      </c>
      <c r="HG17" s="11" t="str">
        <f>IF(SUM(GL17:GM17,GO17:GQ17,GS17)-GN17-GR17&gt;0,SUM(GL17:GM17,GO17:GQ17,GS17)-GN17-GR17,"")</f>
        <v/>
      </c>
      <c r="HH17" s="11" t="str">
        <f>IF(SUM(GT17:GU17,GW17)-GV17&gt;0,SUM(GT17:GU17,GW17)-GV17,"")</f>
        <v/>
      </c>
      <c r="HI17" s="11" t="str">
        <f>IF(SUM(GM17,GQ17,GU17)&gt;0,SUM(GM17,GQ17,GU17),"")</f>
        <v/>
      </c>
      <c r="HJ17" s="11" t="str">
        <f>IF(SUM(HG17,HH17)&gt;0,SUM(HG17,HH17),"")</f>
        <v/>
      </c>
      <c r="HK17" s="11" t="str">
        <f>IF(SUM(GY17,HC17)&gt;0,SUM(GY17,HC17),"")</f>
        <v/>
      </c>
      <c r="HL17" s="11" t="str">
        <f>IF(SUM(GX17:GY17,HA17:HC17,HE17)-SUM(GZ17,HD17)&gt;0,SUM(GX17:GY17,HA17:HC17,HE17)-SUM(GZ17,HD17),"")</f>
        <v/>
      </c>
      <c r="HM17" s="11" t="str">
        <f>IF(SUM(HG17,HH17,HL17)&gt;0,SUM(HG17,HH17,HL17),"")</f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>IF(SUM(HO17,HS17)&gt;0,SUM(HO17,HS17),"")</f>
        <v/>
      </c>
      <c r="II17" s="40" t="str">
        <f>IF(SUM(HN17:HO17,HQ17:HS17,HU17)-HP17-HT17&gt;0,SUM(HN17:HO17,HQ17:HS17,HU17)-HP17-HT17,"")</f>
        <v/>
      </c>
      <c r="IJ17" s="40" t="str">
        <f>IF(SUM(HV17:HW17,HY17)-HX17&gt;0,SUM(HV17:HW17,HY17)-HX17,"")</f>
        <v/>
      </c>
      <c r="IK17" s="40" t="str">
        <f>IF(SUM(HO17,HS17,HW17)&gt;0,SUM(HO17,HS17,HW17),"")</f>
        <v/>
      </c>
      <c r="IL17" s="40" t="str">
        <f>IF(SUM(II17,IJ17)&gt;0,SUM(II17,IJ17),"")</f>
        <v/>
      </c>
      <c r="IM17" s="40" t="str">
        <f>IF(SUM(IA17,IE17)&gt;0,SUM(IA17,IE17),"")</f>
        <v/>
      </c>
      <c r="IN17" s="40" t="str">
        <f>IF(SUM(HZ17:IA17,IC17:IE17,IG17)-SUM(IB17,IF17)&gt;0,SUM(HZ17:IA17,IC17:IE17,IG17)-SUM(IB17,IF17),"")</f>
        <v/>
      </c>
      <c r="IO17" s="40" t="str">
        <f>IF(SUM(II17,IJ17,IN17)&gt;0,SUM(II17,IJ17,IN17),"")</f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>IF(SUM(IQ17,IU17)&gt;0,SUM(IQ17,IU17),"")</f>
        <v/>
      </c>
      <c r="JK17" s="11" t="str">
        <f>IF(SUM(IP17:IQ17,IS17:IU17,IW17)-IR17-IV17&gt;0,SUM(IP17:IQ17,IS17:IU17,IW17)-IR17-IV17,"")</f>
        <v/>
      </c>
      <c r="JL17" s="11" t="str">
        <f>IF(SUM(IX17:IY17,JA17)-IZ17&gt;0,SUM(IX17:IY17,JA17)-IZ17,"")</f>
        <v/>
      </c>
      <c r="JM17" s="11" t="str">
        <f>IF(SUM(IQ17,IU17,IY17)&gt;0,SUM(IQ17,IU17,IY17),"")</f>
        <v/>
      </c>
      <c r="JN17" s="11" t="str">
        <f>IF(SUM(JK17,JL17)&gt;0,SUM(JK17,JL17),"")</f>
        <v/>
      </c>
      <c r="JO17" s="11" t="str">
        <f>IF(SUM(JC17,JG17)&gt;0,SUM(JC17,JG17),"")</f>
        <v/>
      </c>
      <c r="JP17" s="11" t="str">
        <f>IF(SUM(JB17:JC17,JE17:JG17,JI17)-SUM(JD17,JH17)&gt;0,SUM(JB17:JC17,JE17:JG17,JI17)-SUM(JD17,JH17),"")</f>
        <v/>
      </c>
      <c r="JQ17" s="11" t="str">
        <f>IF(SUM(JK17,JL17,JP17)&gt;0,SUM(JK17,JL17,JP17),"")</f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>IF(SUM(JS17,JW17)&gt;0,SUM(JS17,JW17),"")</f>
        <v/>
      </c>
      <c r="KM17" s="40" t="str">
        <f>IF(SUM(JR17:JS17,JU17:JW17,JY17)-JT17-JX17&gt;0,SUM(JR17:JS17,JU17:JW17,JY17)-JT17-JX17,"")</f>
        <v/>
      </c>
      <c r="KN17" s="40" t="str">
        <f>IF(SUM(JZ17:KA17,KC17)-KB17&gt;0,SUM(JZ17:KA17,KC17)-KB17,"")</f>
        <v/>
      </c>
      <c r="KO17" s="40" t="str">
        <f>IF(SUM(JS17,JW17,KA17)&gt;0,SUM(JS17,JW17,KA17),"")</f>
        <v/>
      </c>
      <c r="KP17" s="40" t="str">
        <f>IF(SUM(KM17,KN17)&gt;0,SUM(KM17,KN17),"")</f>
        <v/>
      </c>
      <c r="KQ17" s="40" t="str">
        <f>IF(SUM(KE17,KI17)&gt;0,SUM(KE17,KI17),"")</f>
        <v/>
      </c>
      <c r="KR17" s="40" t="str">
        <f>IF(SUM(KD17:KE17,KG17:KI17,KK17)-SUM(KF17,KJ17)&gt;0,SUM(KD17:KE17,KG17:KI17,KK17)-SUM(KF17,KJ17),"")</f>
        <v/>
      </c>
      <c r="KS17" s="40" t="str">
        <f>IF(SUM(KM17,KN17,KR17)&gt;0,SUM(KM17,KN17,KR17),"")</f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>IF(SUM(KU17,KY17)&gt;0,SUM(KU17,KY17),"")</f>
        <v/>
      </c>
      <c r="LO17" s="11" t="str">
        <f>IF(SUM(KT17:KU17,KW17:KY17,LA17)-KV17-KZ17&gt;0,SUM(KT17:KU17,KW17:KY17,LA17)-KV17-KZ17,"")</f>
        <v/>
      </c>
      <c r="LP17" s="11" t="str">
        <f>IF(SUM(LB17:LC17,LE17)-LD17&gt;0,SUM(LB17:LC17,LE17)-LD17,"")</f>
        <v/>
      </c>
      <c r="LQ17" s="11" t="str">
        <f>IF(SUM(KU17,KY17,LC17)&gt;0,SUM(KU17,KY17,LC17),"")</f>
        <v/>
      </c>
      <c r="LR17" s="11" t="str">
        <f>IF(SUM(LO17,LP17)&gt;0,SUM(LO17,LP17),"")</f>
        <v/>
      </c>
      <c r="LS17" s="11" t="str">
        <f>IF(SUM(LG17,LK17)&gt;0,SUM(LG17,LK17),"")</f>
        <v/>
      </c>
      <c r="LT17" s="11" t="str">
        <f>IF(SUM(LF17:LG17,LI17:LK17,LM17)-SUM(LH17,LL17)&gt;0,SUM(LF17:LG17,LI17:LK17,LM17)-SUM(LH17,LL17),"")</f>
        <v/>
      </c>
      <c r="LU17" s="11" t="str">
        <f>IF(SUM(LO17,LP17,LT17)&gt;0,SUM(LO17,LP17,LT17),"")</f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>IF(SUM(LW17,MA17)&gt;0,SUM(LW17,MA17),"")</f>
        <v/>
      </c>
      <c r="MQ17" s="40" t="str">
        <f>IF(SUM(LV17:LW17,LY17:MA17,MC17)-LX17-MB17&gt;0,SUM(LV17:LW17,LY17:MA17,MC17)-LX17-MB17,"")</f>
        <v/>
      </c>
      <c r="MR17" s="40" t="str">
        <f>IF(SUM(MD17:ME17,MG17)-MF17&gt;0,SUM(MD17:ME17,MG17)-MF17,"")</f>
        <v/>
      </c>
      <c r="MS17" s="40" t="str">
        <f>IF(SUM(LW17,MA17,ME17)&gt;0,SUM(LW17,MA17,ME17),"")</f>
        <v/>
      </c>
      <c r="MT17" s="40" t="str">
        <f>IF(SUM(MQ17,MR17)&gt;0,SUM(MQ17,MR17),"")</f>
        <v/>
      </c>
      <c r="MU17" s="40" t="str">
        <f>IF(SUM(MI17,MM17)&gt;0,SUM(MI17,MM17),"")</f>
        <v/>
      </c>
      <c r="MV17" s="40" t="str">
        <f>IF(SUM(MH17:MI17,MK17:MM17,MO17)-SUM(MJ17,MN17)&gt;0,SUM(MH17:MI17,MK17:MM17,MO17)-SUM(MJ17,MN17),"")</f>
        <v/>
      </c>
      <c r="MW17" s="40" t="str">
        <f>IF(SUM(MQ17,MR17,MV17)&gt;0,SUM(MQ17,MR17,MV17),"")</f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>IF(SUM(MY17,NC17)&gt;0,SUM(MY17,NC17),"")</f>
        <v/>
      </c>
      <c r="NS17" s="11" t="str">
        <f>IF(SUM(MX17:MY17,NA17:NC17,NE17)-MZ17-ND17&gt;0,SUM(MX17:MY17,NA17:NC17,NE17)-MZ17-ND17,"")</f>
        <v/>
      </c>
      <c r="NT17" s="11" t="str">
        <f>IF(SUM(NF17:NG17,NI17)-NH17&gt;0,SUM(NF17:NG17,NI17)-NH17,"")</f>
        <v/>
      </c>
      <c r="NU17" s="11" t="str">
        <f>IF(SUM(MY17,NC17,NG17)&gt;0,SUM(MY17,NC17,NG17),"")</f>
        <v/>
      </c>
      <c r="NV17" s="11" t="str">
        <f>IF(SUM(NS17,NT17)&gt;0,SUM(NS17,NT17),"")</f>
        <v/>
      </c>
      <c r="NW17" s="11" t="str">
        <f>IF(SUM(NK17,NO17)&gt;0,SUM(NK17,NO17),"")</f>
        <v/>
      </c>
      <c r="NX17" s="11" t="str">
        <f>IF(SUM(NJ17:NK17,NM17:NO17,NQ17)-SUM(NL17,NP17)&gt;0,SUM(NJ17:NK17,NM17:NO17,NQ17)-SUM(NL17,NP17),"")</f>
        <v/>
      </c>
      <c r="NY17" s="11" t="str">
        <f>IF(SUM(NS17,NT17,NX17)&gt;0,SUM(NS17,NT17,NX17),"")</f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>IF(SUM(OA17,OE17)&gt;0,SUM(OA17,OE17),"")</f>
        <v/>
      </c>
      <c r="OU17" s="40" t="str">
        <f>IF(SUM(NZ17:OA17,OC17:OE17,OG17)-OB17-OF17&gt;0,SUM(NZ17:OA17,OC17:OE17,OG17)-OB17-OF17,"")</f>
        <v/>
      </c>
      <c r="OV17" s="40" t="str">
        <f>IF(SUM(OH17:OI17,OK17)-OJ17&gt;0,SUM(OH17:OI17,OK17)-OJ17,"")</f>
        <v/>
      </c>
      <c r="OW17" s="40" t="str">
        <f>IF(SUM(OA17,OE17,OI17)&gt;0,SUM(OA17,OE17,OI17),"")</f>
        <v/>
      </c>
      <c r="OX17" s="40" t="str">
        <f>IF(SUM(OU17,OV17)&gt;0,SUM(OU17,OV17),"")</f>
        <v/>
      </c>
      <c r="OY17" s="40" t="str">
        <f>IF(SUM(OM17,OQ17)&gt;0,SUM(OM17,OQ17),"")</f>
        <v/>
      </c>
      <c r="OZ17" s="40" t="str">
        <f>IF(SUM(OL17:OM17,OO17:OQ17,OS17)-SUM(ON17,OR17)&gt;0,SUM(OL17:OM17,OO17:OQ17,OS17)-SUM(ON17,OR17),"")</f>
        <v/>
      </c>
      <c r="PA17" s="40" t="str">
        <f>IF(SUM(OU17,OV17,OZ17)&gt;0,SUM(OU17,OV17,OZ17),"")</f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>IF(SUM(PC17,PG17)&gt;0,SUM(PC17,PG17),"")</f>
        <v/>
      </c>
      <c r="PW17" s="11" t="str">
        <f>IF(SUM(PB17:PC17,PE17:PG17,PI17)-PD17-PH17&gt;0,SUM(PB17:PC17,PE17:PG17,PI17)-PD17-PH17,"")</f>
        <v/>
      </c>
      <c r="PX17" s="11" t="str">
        <f>IF(SUM(PJ17:PK17,PM17)-PL17&gt;0,SUM(PJ17:PK17,PM17)-PL17,"")</f>
        <v/>
      </c>
      <c r="PY17" s="11" t="str">
        <f>IF(SUM(PC17,PG17,PK17)&gt;0,SUM(PC17,PG17,PK17),"")</f>
        <v/>
      </c>
      <c r="PZ17" s="11" t="str">
        <f>IF(SUM(PW17,PX17)&gt;0,SUM(PW17,PX17),"")</f>
        <v/>
      </c>
      <c r="QA17" s="11" t="str">
        <f>IF(SUM(PO17,PS17)&gt;0,SUM(PO17,PS17),"")</f>
        <v/>
      </c>
      <c r="QB17" s="11" t="str">
        <f>IF(SUM(PN17:PO17,PQ17:PS17,PU17)-SUM(PP17,PT17)&gt;0,SUM(PN17:PO17,PQ17:PS17,PU17)-SUM(PP17,PT17),"")</f>
        <v/>
      </c>
      <c r="QC17" s="11" t="str">
        <f>IF(SUM(PW17,PX17,QB17)&gt;0,SUM(PW17,PX17,QB17),"")</f>
        <v/>
      </c>
      <c r="QD17" s="22">
        <f>IF($CU17="P",CA17,(CA17+AX17)/2)</f>
        <v>7.85</v>
      </c>
      <c r="QE17" s="22">
        <f>IF($CU17="P",CB17,(CB17+AY17)/2)</f>
        <v>1</v>
      </c>
      <c r="QF17" s="22">
        <f>IF($CU17="P",CC17,(CC17+AZ17)/2)</f>
        <v>0</v>
      </c>
      <c r="QG17" s="22">
        <f>IF($CU17="P",CD17,(CD17+BA17)/2)</f>
        <v>0</v>
      </c>
      <c r="QH17" s="22">
        <f>IF($CU17="P",CE17,(CE17+BB17)/2)</f>
        <v>8.35</v>
      </c>
      <c r="QI17" s="22">
        <f>IF($CU17="P",CF17,(CF17+BC17)/2)</f>
        <v>2</v>
      </c>
      <c r="QJ17" s="22">
        <f>IF($CU17="P",CG17,(CG17+BD17)/2)</f>
        <v>0</v>
      </c>
      <c r="QK17" s="22">
        <f>IF($CU17="P",CH17,(CH17+BE17)/2)</f>
        <v>0</v>
      </c>
      <c r="QL17" s="22">
        <f>IF($CU17="P",CI17,(CI17+BF17)/2)</f>
        <v>0</v>
      </c>
      <c r="QM17" s="22">
        <f>IF($CU17="P",CJ17,(CJ17+BG17)/2)</f>
        <v>0</v>
      </c>
      <c r="QN17" s="22">
        <f>IF($CU17="P",CK17,(CK17+BH17)/2)</f>
        <v>0</v>
      </c>
      <c r="QO17" s="22">
        <f>IF($CU17="P",CL17,(CL17+BI17)/2)</f>
        <v>0</v>
      </c>
      <c r="QP17" s="22">
        <f>IF($CU17="P",CM17,(CM17+BJ17)/2)</f>
        <v>8.1</v>
      </c>
      <c r="QQ17" s="22">
        <f>IF($CU17="P",CN17,(CN17+BK17)/2)</f>
        <v>2.1</v>
      </c>
      <c r="QR17" s="22">
        <f>IF($CU17="P",CO17,(CO17+BL17)/2)</f>
        <v>0</v>
      </c>
      <c r="QS17" s="22">
        <f>IF($CU17="P",CP17,(CP17+BM17)/2)</f>
        <v>0</v>
      </c>
      <c r="QT17" s="22">
        <f>IF($CU17="P",CQ17,(CQ17+BN17)/2)</f>
        <v>7.15</v>
      </c>
      <c r="QU17" s="22">
        <f>IF($CU17="P",CR17,(CR17+BO17)/2)</f>
        <v>2</v>
      </c>
      <c r="QV17" s="22">
        <f>IF($CU17="P",CS17,(CS17+BP17)/2)</f>
        <v>0.1</v>
      </c>
      <c r="QW17" s="22">
        <f>IF($CU17="P",CT17,(CT17+BQ17)/2)</f>
        <v>0</v>
      </c>
      <c r="QX17" s="27" t="s">
        <v>46</v>
      </c>
      <c r="QY17" s="40">
        <f>IF(SUM(QE17,QI17)&gt;0,SUM(QE17,QI17),"")</f>
        <v>3</v>
      </c>
      <c r="QZ17" s="40">
        <f>IF(SUM(QD17:QE17,QG17:QI17,QK17)-QF17-QJ17&gt;0,SUM(QD17:QE17,QG17:QI17,QK17)-QF17-QJ17,"")</f>
        <v>19.2</v>
      </c>
      <c r="RA17" s="40" t="str">
        <f>IF(SUM(QL17:QM17,QO17)-QN17&gt;0,SUM(QL17:QM17,QO17)-QN17,"")</f>
        <v/>
      </c>
      <c r="RB17" s="40">
        <f>IF(SUM(QE17,QI17,QM17)&gt;0,SUM(QE17,QI17,QM17),"")</f>
        <v>3</v>
      </c>
      <c r="RC17" s="40">
        <f>IF(SUM(QZ17,RA17)&gt;0,SUM(QZ17,RA17),"")</f>
        <v>19.2</v>
      </c>
      <c r="RD17" s="40">
        <f>IF(SUM(QQ17,QU17)&gt;0,SUM(QQ17,QU17),"")</f>
        <v>4.0999999999999996</v>
      </c>
      <c r="RE17" s="40">
        <f>IF(SUM(QP17:QQ17,QS17:QU17,QW17)-SUM(QR17,QV17)&gt;0,SUM(QP17:QQ17,QS17:QU17,QW17)-SUM(QR17,QV17),"")</f>
        <v>19.25</v>
      </c>
      <c r="RF17" s="40">
        <f>IF(SUM(QZ17,RA17,RE17)&gt;0,SUM(QZ17,RA17,RE17),"")</f>
        <v>38.450000000000003</v>
      </c>
    </row>
    <row r="18" spans="1:474" x14ac:dyDescent="0.2">
      <c r="A18" s="4" cm="1">
        <f t="array" ref="A18">IF(AND(J18&lt;&gt;"",J18&lt;&gt;"No DD"),SUMPRODUCT((J$4:J$21&lt;&gt;"")*(J$4:J$21&lt;&gt;"No DD")*(F$4:F$21&gt;F18))+1,IF(J18="No DD",SUMPRODUCT((J$4:J$21="No DD")*(F$4:F$21&gt;F18))+1+SUMPRODUCT((J$4:J$21&lt;&gt;"")*(J$4:J$21&lt;&gt;"No DD")),""))</f>
        <v>8</v>
      </c>
      <c r="B18" s="4" cm="1">
        <f t="array" ref="B18">IF(AND(J18&lt;&gt;"",J18&lt;&gt;"No DD",G18=""),SUMPRODUCT((J$4:J$21&lt;&gt;"")*(J$4:J$21&lt;&gt;"No DD")*(G$4:G$21="")*(F$4:F$21&gt;F18))+1,IF(J18="No DD",SUMPRODUCT((J$4:J$21="No DD")*(F$4:F$21&gt;F18)*(G$4:G$21=""))+1+SUMPRODUCT((J$4:J$21&lt;&gt;"")*(G$4:G$21="")*(J$4:J$21&lt;&gt;"No DD")),""))</f>
        <v>3</v>
      </c>
      <c r="C18" s="5" t="s">
        <v>169</v>
      </c>
      <c r="D18" s="4" t="s">
        <v>6</v>
      </c>
      <c r="E18" s="4">
        <v>2007</v>
      </c>
      <c r="F18" s="9">
        <f>SUM(L18:R18)+SUM(L18:O18)*0.0000001+SUM(L18)*0.0000000000001</f>
        <v>89.600004470004464</v>
      </c>
      <c r="G18" s="64"/>
      <c r="H18" s="3" t="str">
        <f>IF(OR(AND(AP18&gt;=AW$23,AQ18&gt;=AW$27,AP18&lt;&gt;"",AO18=""),AND(AU18&gt;=AW$23,AV18&gt;=AW$27,AU18&lt;&gt;"",AO18=""),AND(BS18&gt;=BZ$23,BT18&gt;=BZ$27,BS18&lt;&gt;"",BR18=""),AND(BX18&gt;=BZ$23,BY18&gt;=BZ$27,BX18&lt;&gt;"",BR18=""),AND(CV18&gt;=DC$23,CW18&gt;=DC$27,CV18&lt;&gt;"",CU18=""),AND(DA18&gt;=DC$23,DB18&gt;=DC$27,DA18&lt;&gt;""),AND(DZ18&gt;=EG$23,EA18&gt;=EG$27,DZ18&lt;&gt;""),AND(EE18&gt;=EG$23,EF18&gt;=EG$27,EE18&lt;&gt;""),AND(FB18&gt;=FI$23,FC18&gt;=FI$27,FB18&lt;&gt;""),AND(FG18&gt;=FI$23,FH18&gt;=FI$27,FG18&lt;&gt;""),AND(GD18&gt;=GK$23,GE18&gt;=GK$27,GD18&lt;&gt;""),AND(GI18&gt;=GK$23,GJ18&gt;=GK$27,GI18&lt;&gt;""),AND(HF18&gt;=HM$23,HG18&gt;=HM$27,HF18&lt;&gt;""),AND(HK18&gt;=HM$23,HL18&gt;=HM$27,HK18&lt;&gt;""),AND(IH18&gt;=IO$23,II18&gt;=IO$27,IH18&lt;&gt;""),AND(IM18&gt;=IO$23,IN18&gt;=IO$27,IM18&lt;&gt;""),AND(JJ18&gt;=JQ$23,JK18&gt;=JQ$27,JJ18&lt;&gt;""),AND(JO18&gt;=JQ$23,JP18&gt;=JQ$27,JO18&lt;&gt;""),AND(KL18&gt;=KS$23,KM18&gt;=KS$27,KL18&lt;&gt;""),AND(KQ18&gt;=KS$23,KR18&gt;=KS$27,KQ18&lt;&gt;""),AND(LN18&gt;=LU$23,LO18&gt;=LU$27,LN18&lt;&gt;""),AND(LS18&gt;=LU$23,LT18&gt;=LU$27,LS18&lt;&gt;""),AND(MP18&gt;=MW$23,MQ18&gt;=MW$27,MP18&lt;&gt;""),AND(MU18&gt;=MW$23,MV18&gt;=MW$27,MU18&lt;&gt;""),AND(NR18&gt;=NY$23,NS18&gt;=NY$27,NR18&lt;&gt;""),AND(NW18&gt;=NY$23,NX18&gt;=NY$27,NW18&lt;&gt;""),AND(OT18&gt;=PA$23,OU18&gt;=PA$27,OT18&lt;&gt;""),AND(OY18&gt;=PA$23,OZ18&gt;=PA$27,OY18&lt;&gt;""),AND(PV18&gt;=QC$23,PW18&gt;=QC$27,PV18&lt;&gt;""),AND(QA18&gt;=QC$23,QB18&gt;=QC$27,QA18&lt;&gt;"")),"P","")</f>
        <v/>
      </c>
      <c r="I18" s="3" t="str">
        <f>IF(OR(AND(AQ18&gt;=AW$27,AQ18&lt;&gt;"",AO18=""),AND(AV18&gt;=AW$27,AV18&lt;&gt;"",AO18=""),AND(BT18&gt;=BZ$27,BT18&lt;&gt;"",BR18=""),AND(BY18&gt;=BZ$27,BY18&lt;&gt;"",BR18=""),AND(CW18&gt;=DC$27,CW18&lt;&gt;"",CU18=""),AND(DB18&gt;=DC$27,DB18&lt;&gt;"",CU18=""),AND(EA18&gt;=EG$27,EA18&lt;&gt;""),AND(EF18&gt;=EG$27,EF18&lt;&gt;""),AND(FC18&gt;=FI$27,FC18&lt;&gt;""),AND(FH18&gt;=FI$27,FH18&lt;&gt;""),AND(GE18&gt;=GK$27,GE18&lt;&gt;""),AND(GJ18&gt;=GK$27,GJ18&lt;&gt;""),AND(HG18&gt;=HM$27,HG18&lt;&gt;""),AND(HL18&gt;=HM$27,HL18&lt;&gt;""),AND(II18&gt;=IO$27,II18&lt;&gt;""),AND(IN18&gt;=IO$27,IN18&lt;&gt;""),AND(JK18&gt;=JQ$27,JK18&lt;&gt;""),AND(JP18&gt;=JQ$27,JP18&lt;&gt;""),AND(KM18&gt;=KS$27,KM18&lt;&gt;""),AND(KR18&gt;=KS$27,KR18&lt;&gt;""),AND(LO18&gt;=LU$27,LO18&lt;&gt;""),AND(LT18&gt;=LU$27,LT18&lt;&gt;""),AND(MQ18&gt;=MW$27,MQ18&lt;&gt;""),AND(MV18&gt;=MW$27,MV18&lt;&gt;""),AND(NS18&gt;=NY$27,NS18&lt;&gt;""),AND(NX18&gt;=NY$27,NX18&lt;&gt;""),AND(OU18&gt;=PA$27,OU18&lt;&gt;""),AND(OZ18&gt;=PA$27,OZ18&lt;&gt;""),AND(PW18&gt;=QC$27,PW18&lt;&gt;""),AND(QB18&gt;=QC$27,QB18&lt;&gt;"")),"P","")</f>
        <v>P</v>
      </c>
      <c r="J18" s="36" t="str">
        <f>IF(AND(I18="P",H18=""),"No DD",IF(OR(AND(AS18&gt;=AW$26,AT18&gt;=AW$30,AS18&lt;&gt;"",AO18=""),AND(BV18&gt;=BZ$26,BW18&gt;=BZ$30,BV18&lt;&gt;"",BR18=""),AND(CY18&gt;=DC$26,CZ18&gt;=DC$30,CY18&lt;&gt;"",CU18=""),AND(EC18&gt;=EG$26,ED18&gt;=EG$30,EC18&lt;&gt;""),AND(FE18&gt;=FI$26,FF18&gt;=FI$30,FE18&lt;&gt;""),AND(GG18&gt;=GK$26,GH18&gt;=GK$30,GG18&lt;&gt;""),AND(HI18&gt;=HM$26,HJ18&gt;=HM$30,HI18&lt;&gt;""),AND(IK18&gt;=IO$26,IL18&gt;=IO$30,IK18&lt;&gt;""),AND(JM18&gt;=JQ$26,JN18&gt;=JQ$30,JM18&lt;&gt;""),AND(KO18&gt;=KS$26,KP18&gt;=KS$30,KO18&lt;&gt;""),AND(LQ18&gt;=LU$26,LR18&gt;=LU$30,LQ18&lt;&gt;""),AND(MS18&gt;=MW$26,MT18&gt;=MW$30,MS18&lt;&gt;""),AND(NU18&gt;=NY$26,NV18&gt;=NY$30,NU18&lt;&gt;""),AND(OW18&gt;=PA$26,OX18&gt;=PA$30,OW18&lt;&gt;""),AND(PY18&gt;=QC$26,PZ18&gt;=QC$30,PY18&lt;&gt;"")),"Merit",IF(OR(AND(AS18&gt;=AW$25,AT18&gt;=AW$29,AS18&lt;&gt;"",AO18=""),AND(BV18&gt;=BZ$25,BW18&gt;=BZ$29,BV18&lt;&gt;"",BR18=""),AND(CY18&gt;=DC$25,CZ18&gt;=DC$29,CY18&lt;&gt;"",CU18=""),AND(EC18&gt;=EG$25,ED18&gt;=EG$29,EC18&lt;&gt;""),AND(FE18&gt;=FI$25,FF18&gt;=FI$29,FE18&lt;&gt;""),AND(GG18&gt;=GK$25,GH18&gt;=GK$29,GG18&lt;&gt;""),AND(HI18&gt;=HM$25,HJ18&gt;=HM$29,HI18&lt;&gt;""),AND(IK18&gt;=IO$25,IL18&gt;=IO$29,IK18&lt;&gt;""),AND(JM18&gt;=JQ$25,JN18&gt;=JQ$29,JM18&lt;&gt;""),AND(KO18&gt;=KS$25,KP18&gt;=KS$29,KO18&lt;&gt;""),AND(LQ18&gt;=LU$25,LR18&gt;=LU$29,LQ18&lt;&gt;""),AND(MS18&gt;=MW$25,MT18&gt;=MW$29,MS18&lt;&gt;""),AND(NU18&gt;=NY$25,NV18&gt;=NY$29,NU18&lt;&gt;""),AND(OW18&gt;=PA$25,OX18&gt;=PA$29,OW18&lt;&gt;""),AND(PY18&gt;=QC$25,PZ18&gt;=QC$29,PY18&lt;&gt;"")),"Excellence",IF(K18="P","Worlds Team",IF(H18="P","National Team","")))))</f>
        <v>No DD</v>
      </c>
      <c r="K18" s="3" t="str">
        <f>IF(OR(AND(AS18&gt;=AW$24,AT18&gt;=AW$28,AS18&lt;&gt;"",AO18=""),AND(BV18&gt;=BZ$24,BW18&gt;=BZ$28,BV18&lt;&gt;"",BR18=""),AND(CY18&gt;=DC$24,CZ18&gt;=DC$28,CY18&lt;&gt;"",CU18=""),AND(EC18&gt;=EG$24,ED18&gt;=EG$28,EC18&lt;&gt;""),AND(FE18&gt;=FI$24,FF18&gt;=FI$28,FE18&lt;&gt;""),AND(GG18&gt;=GK$24,GH18&gt;=GK$28,GG18&lt;&gt;""),AND(HI18&gt;=HM$24,HJ18&gt;=HM$28,HI18&lt;&gt;""),AND(IK18&gt;=IO$24,IL18&gt;=IO$28,IK18&lt;&gt;""),AND(JM18&gt;=JQ$24,JN18&gt;=JQ$28,JM18&lt;&gt;""),AND(KO18&gt;=KS$24,KP18&gt;=KS$28,KO18&lt;&gt;""),AND(LQ18&gt;=LU$24,LR18&gt;=LU$28,LQ18&lt;&gt;""),AND(MS18&gt;=MW$24,MT18&gt;=MW$28,MS18&lt;&gt;""),AND(NU18&gt;=NY$24,NV18&gt;=NY$28,NU18&lt;&gt;""),AND(OW18&gt;=PA$24,OX18&gt;=PA$28,OW18&lt;&gt;""),AND(PY18&gt;=QC$24,PZ18&gt;=QC$28,PY18&lt;&gt;"")),"P","")</f>
        <v/>
      </c>
      <c r="L18" s="8">
        <f>IF(COUNT(AQ18,BT18,CW18)&gt;0,LARGE((AQ18,BT18,CW18),1),0)</f>
        <v>44.7</v>
      </c>
      <c r="M18" s="8" t="str">
        <f>IF(L18=0,"",IF(L18=CW18,$CA$1,IF(L18=BT18,$AX$1,IF(L18=AQ18,$U$1,""))))</f>
        <v>2025 Elite Canada</v>
      </c>
      <c r="N18" s="8">
        <f>IF(COUNT(AQ18,BT18,CW18)&gt;1,LARGE((AQ18,BT18,CW18),2),0)</f>
        <v>0</v>
      </c>
      <c r="O18" s="8" t="str">
        <f>IF(N18=0,"",IF(AND(N18=L18,N18=AQ18,N18=BT18),$U$1,IF(AND(N18=L18,N18=AQ18,N18=CW18),$U$1,IF(AND(N18=L18,N18=BT18,N18=CW18),$AX$1,IF(N18=CW18,$CA$1,IF(N18=BT18,$AX$1,IF(N18=AQ18,$U$1,"")))))))</f>
        <v/>
      </c>
      <c r="P18" s="8">
        <f>IF(MAX(AV18,BY18,DB18)&gt;0,MAX(AV18,BY18,DB18),0)</f>
        <v>44.899999999999991</v>
      </c>
      <c r="Q18" s="8" t="str">
        <f>IF(P18=0,"",IF(P18=DB18,$CA$1,IF(P18=BY18,$AX$1,IF(P18=AV18,$U$1,""))))</f>
        <v>2025 Elite Canada</v>
      </c>
      <c r="R18" s="8" t="str">
        <f>IF(MAX(DD18:DE18)&gt;0,MAX(DD18:DE18),"")</f>
        <v/>
      </c>
      <c r="S18" s="11" t="str">
        <f>IF(R18="","",IF(R18=DD18,"("&amp;DD$2&amp;")",IF(R18=DE18,"("&amp;DE$2&amp;")")))</f>
        <v/>
      </c>
      <c r="T18" s="8" t="str">
        <f>IF(R18="","",IF(R18=DD18,IF(R18+IF(N18="",0,N18)=PW18,$PB$1,IF(R18+IF(N18="",0,N18)=OU18,$NZ$1,IF(R18+IF(N18="",0,N18)=NS18,$MX$1,IF(R18+IF(N18="",0,N18)=MQ18,$LV$1,IF(R18+IF(N18="",0,N18)=LO18,$KT$1,IF(R18+IF(N18="",0,N18)=KM18,$JR$1,IF(R18+IF(N18="",0,N18)=JK18,$IP$1,IF(R18+IF(N18="",0,N18)=II18,$HN$1,IF(R18+IF(N18="",0,N18)=HG18,$GL$1,IF(R18+IF(N18="",0,N18)=GE18,$FJ$1,IF(R18+IF(N18="",0,N18)=FC18,$EH$1,IF(R18+IF(N18="",0,N18)=EA18,$DF$1)))))))))))),IF(R18=DE18,IF(R18+IF(P18="",0,P18)=QB18,$PB$1,IF(R18+IF(P18="",0,P18)=OZ18,$NZ$1,IF(R18+IF(P18="",0,P18)=NX18,$MX$1,IF(R18+IF(P18="",0,P18)=MV18,$LV$1,IF(R18+IF(P18="",0,P18)=LT18,$KT$1,IF(R18+IF(P18="",0,P18)=KR18,$JR$1,IF(R18+IF(P18="",0,P18)=JP18,$IP$1,IF(R18+IF(P18="",0,P18)=IN18,$HN$1,IF(R18+IF(P18="",0,P18)=HL18,$GL$1,IF(R18+IF(P18="",0,P18)=GJ18,$FJ$1,IF(R18+IF(P18="",0,P18)=FH18,$EH$1,IF(R18+IF(P18="",0,P18)=EF18,$DF$1)))))))))))))))</f>
        <v/>
      </c>
      <c r="U18" s="19">
        <v>18</v>
      </c>
      <c r="V18" s="19">
        <v>4.3</v>
      </c>
      <c r="W18" s="19">
        <v>0</v>
      </c>
      <c r="X18" s="19">
        <v>0</v>
      </c>
      <c r="Y18" s="19">
        <v>18.100000000000001</v>
      </c>
      <c r="Z18" s="19">
        <v>4.3</v>
      </c>
      <c r="AA18" s="19">
        <v>0</v>
      </c>
      <c r="AB18" s="19">
        <v>0</v>
      </c>
      <c r="AC18" s="19"/>
      <c r="AD18" s="19"/>
      <c r="AE18" s="19"/>
      <c r="AF18" s="19"/>
      <c r="AG18" s="19">
        <v>17.899999999999999</v>
      </c>
      <c r="AH18" s="19">
        <v>4.0999999999999996</v>
      </c>
      <c r="AI18" s="19">
        <v>0.2</v>
      </c>
      <c r="AJ18" s="19">
        <v>0</v>
      </c>
      <c r="AK18" s="19">
        <v>18.8</v>
      </c>
      <c r="AL18" s="19">
        <v>4.3</v>
      </c>
      <c r="AM18" s="19">
        <v>0</v>
      </c>
      <c r="AN18" s="19">
        <v>0</v>
      </c>
      <c r="AO18" s="27"/>
      <c r="AP18" s="40">
        <f>IF(SUM(V18,Z18)&gt;0,SUM(V18,Z18),"")</f>
        <v>8.6</v>
      </c>
      <c r="AQ18" s="40">
        <f>IF(SUM(U18:V18,X18:Z18,AB18)-W18-AA18&gt;0,SUM(U18:V18,X18:Z18,AB18)-W18-AA18,"")</f>
        <v>44.7</v>
      </c>
      <c r="AR18" s="40" t="str">
        <f>IF(SUM(AC18:AD18,AF18)-AE18&gt;0,SUM(AC18:AD18,AF18)-AE18,"")</f>
        <v/>
      </c>
      <c r="AS18" s="40">
        <f>IF(SUM(V18,Z18,AD18)&gt;0,SUM(V18,Z18,AD18),"")</f>
        <v>8.6</v>
      </c>
      <c r="AT18" s="40">
        <f>IF(SUM(AQ18,AR18)&gt;0,SUM(AQ18,AR18),"")</f>
        <v>44.7</v>
      </c>
      <c r="AU18" s="40">
        <f>IF(SUM(AH18,AL18)&gt;0,SUM(AH18,AL18),"")</f>
        <v>8.3999999999999986</v>
      </c>
      <c r="AV18" s="40">
        <f>IF(SUM(AG18:AH18,AJ18:AL18,AN18)-SUM(AI18,AM18)&gt;0,SUM(AG18:AH18,AJ18:AL18,AN18)-SUM(AI18,AM18),"")</f>
        <v>44.899999999999991</v>
      </c>
      <c r="AW18" s="40">
        <f>IF(SUM(AQ18,AR18,AV18)&gt;0,SUM(AQ18,AR18,AV18),"")</f>
        <v>89.6</v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 t="str">
        <f>IF(SUM(AY18,BC18)&gt;0,SUM(AY18,BC18),"")</f>
        <v/>
      </c>
      <c r="BT18" s="11" t="str">
        <f>IF(SUM(AX18:AY18,BA18:BC18,BE18)-AZ18-BD18&gt;0,SUM(AX18:AY18,BA18:BC18,BE18)-AZ18-BD18,"")</f>
        <v/>
      </c>
      <c r="BU18" s="11" t="str">
        <f>IF(SUM(BF18:BG18,BI18)-BH18&gt;0,SUM(BF18:BG18,BI18)-BH18,"")</f>
        <v/>
      </c>
      <c r="BV18" s="11" t="str">
        <f>IF(SUM(AY18,BC18,BG18)&gt;0,SUM(AY18,BC18,BG18),"")</f>
        <v/>
      </c>
      <c r="BW18" s="11" t="str">
        <f>IF(SUM(BT18,BU18)&gt;0,SUM(BT18,BU18),"")</f>
        <v/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 t="str">
        <f>IF(SUM(BT18,BU18,BY18)&gt;0,SUM(BT18,BU18,BY18),"")</f>
        <v/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>IF(SUM(CB18,CF18)&gt;0,SUM(CB18,CF18),"")</f>
        <v/>
      </c>
      <c r="CW18" s="40" t="str">
        <f>IF(SUM(CA18:CB18,CD18:CF18,CH18)-CC18-CG18&gt;0,SUM(CA18:CB18,CD18:CF18,CH18)-CC18-CG18,"")</f>
        <v/>
      </c>
      <c r="CX18" s="40" t="str">
        <f>IF(SUM(CI18:CJ18,CL18)-CK18&gt;0,SUM(CI18:CJ18,CL18)-CK18,"")</f>
        <v/>
      </c>
      <c r="CY18" s="40" t="str">
        <f>IF(SUM(CB18,CF18,CJ18)&gt;0,SUM(CB18,CF18,CJ18),"")</f>
        <v/>
      </c>
      <c r="CZ18" s="40" t="str">
        <f>IF(SUM(CW18,CX18)&gt;0,SUM(CW18,CX18),"")</f>
        <v/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 t="str">
        <f>IF(SUM(CW18,CX18,DB18)&gt;0,SUM(CW18,CX18,DB18),"")</f>
        <v/>
      </c>
      <c r="DD18" s="50" t="str">
        <f>IF(MAX(EA18,FC18,GE18,HG18,II18,JK18,KM18,LO18,MQ18,NS18,OU18,PW18)-IF(N18="",0,N18)&gt;0.001,MAX(EA18,FC18,GE18,HG18,II18,JK18,KM18,LO18,MQ18,NS18,OU18,PW18)-IF(N18="",0,N18),"")</f>
        <v/>
      </c>
      <c r="DE18" s="50" t="str">
        <f>IF(MAX(EF18,FH18,GJ18,HL18,IN18,JP18,KR18,LT18,MV18,NX18,OZ18,QB18)-IF(P18="",0,P18)&gt;0.001,MAX(EF18,FH18,GJ18,HL18,IN18,JP18,KR18,LT18,MV18,NX18,OZ18,QB18)-IF(P18="",0,P18),"")</f>
        <v/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 t="str">
        <f>IF(SUM(DG18,DK18)&gt;0,SUM(DG18,DK18),"")</f>
        <v/>
      </c>
      <c r="EA18" s="40" t="str">
        <f>IF(SUM(DF18:DG18,DI18:DK18,DM18)-DH18-DL18&gt;0,SUM(DF18:DG18,DI18:DK18,DM18)-DH18-DL18,"")</f>
        <v/>
      </c>
      <c r="EB18" s="40" t="str">
        <f>IF(SUM(DN18:DO18,DQ18)-DP18&gt;0,SUM(DN18:DO18,DQ18)-DP18,"")</f>
        <v/>
      </c>
      <c r="EC18" s="40" t="str">
        <f>IF(SUM(DG18,DK18,DO18)&gt;0,SUM(DG18,DK18,DO18),"")</f>
        <v/>
      </c>
      <c r="ED18" s="40" t="str">
        <f>IF(SUM(EA18,EB18)&gt;0,SUM(EA18,EB18),"")</f>
        <v/>
      </c>
      <c r="EE18" s="40" t="str">
        <f>IF(SUM(DS18,DW18)&gt;0,SUM(DS18,DW18),"")</f>
        <v/>
      </c>
      <c r="EF18" s="40" t="str">
        <f>IF(SUM(DR18:DS18,DU18:DW18,DY18)-SUM(DT18,DX18)&gt;0,SUM(DR18:DS18,DU18:DW18,DY18)-SUM(DT18,DX18),"")</f>
        <v/>
      </c>
      <c r="EG18" s="40" t="str">
        <f>IF(SUM(EA18,EB18,EF18)&gt;0,SUM(EA18,EB18,EF18),"")</f>
        <v/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>IF(SUM(EI18,EM18)&gt;0,SUM(EI18,EM18),"")</f>
        <v/>
      </c>
      <c r="FC18" s="11" t="str">
        <f>IF(SUM(EH18:EI18,EK18:EM18,EO18)-EJ18-EN18&gt;0,SUM(EH18:EI18,EK18:EM18,EO18)-EJ18-EN18,"")</f>
        <v/>
      </c>
      <c r="FD18" s="11" t="str">
        <f>IF(SUM(EP18:EQ18,ES18)-ER18&gt;0,SUM(EP18:EQ18,ES18)-ER18,"")</f>
        <v/>
      </c>
      <c r="FE18" s="11" t="str">
        <f>IF(SUM(EI18,EM18,EQ18)&gt;0,SUM(EI18,EM18,EQ18),"")</f>
        <v/>
      </c>
      <c r="FF18" s="11" t="str">
        <f>IF(SUM(FC18,FD18)&gt;0,SUM(FC18,FD18),"")</f>
        <v/>
      </c>
      <c r="FG18" s="11" t="str">
        <f>IF(SUM(EU18,EY18)&gt;0,SUM(EU18,EY18),"")</f>
        <v/>
      </c>
      <c r="FH18" s="11" t="str">
        <f>IF(SUM(ET18:EU18,EW18:EY18,FA18)-SUM(EV18,EZ18)&gt;0,SUM(ET18:EU18,EW18:EY18,FA18)-SUM(EV18,EZ18),"")</f>
        <v/>
      </c>
      <c r="FI18" s="11" t="str">
        <f>IF(SUM(FC18,FD18,FH18)&gt;0,SUM(FC18,FD18,FH18),"")</f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>IF(SUM(FK18,FO18)&gt;0,SUM(FK18,FO18),"")</f>
        <v/>
      </c>
      <c r="GE18" s="40" t="str">
        <f>IF(SUM(FJ18:FK18,FM18:FO18,FQ18)-FL18-FP18&gt;0,SUM(FJ18:FK18,FM18:FO18,FQ18)-FL18-FP18,"")</f>
        <v/>
      </c>
      <c r="GF18" s="40" t="str">
        <f>IF(SUM(FR18:FS18,FU18)-FT18&gt;0,SUM(FR18:FS18,FU18)-FT18,"")</f>
        <v/>
      </c>
      <c r="GG18" s="40" t="str">
        <f>IF(SUM(FK18,FO18,FS18)&gt;0,SUM(FK18,FO18,FS18),"")</f>
        <v/>
      </c>
      <c r="GH18" s="40" t="str">
        <f>IF(SUM(GE18,GF18)&gt;0,SUM(GE18,GF18),"")</f>
        <v/>
      </c>
      <c r="GI18" s="40" t="str">
        <f>IF(SUM(FW18,GA18)&gt;0,SUM(FW18,GA18),"")</f>
        <v/>
      </c>
      <c r="GJ18" s="40" t="str">
        <f>IF(SUM(FV18:FW18,FY18:GA18,GC18)-SUM(FX18,GB18)&gt;0,SUM(FV18:FW18,FY18:GA18,GC18)-SUM(FX18,GB18),"")</f>
        <v/>
      </c>
      <c r="GK18" s="40" t="str">
        <f>IF(SUM(GE18,GF18,GJ18)&gt;0,SUM(GE18,GF18,GJ18),"")</f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>IF(SUM(GM18,GQ18)&gt;0,SUM(GM18,GQ18),"")</f>
        <v/>
      </c>
      <c r="HG18" s="11" t="str">
        <f>IF(SUM(GL18:GM18,GO18:GQ18,GS18)-GN18-GR18&gt;0,SUM(GL18:GM18,GO18:GQ18,GS18)-GN18-GR18,"")</f>
        <v/>
      </c>
      <c r="HH18" s="11" t="str">
        <f>IF(SUM(GT18:GU18,GW18)-GV18&gt;0,SUM(GT18:GU18,GW18)-GV18,"")</f>
        <v/>
      </c>
      <c r="HI18" s="11" t="str">
        <f>IF(SUM(GM18,GQ18,GU18)&gt;0,SUM(GM18,GQ18,GU18),"")</f>
        <v/>
      </c>
      <c r="HJ18" s="11" t="str">
        <f>IF(SUM(HG18,HH18)&gt;0,SUM(HG18,HH18),"")</f>
        <v/>
      </c>
      <c r="HK18" s="11" t="str">
        <f>IF(SUM(GY18,HC18)&gt;0,SUM(GY18,HC18),"")</f>
        <v/>
      </c>
      <c r="HL18" s="11" t="str">
        <f>IF(SUM(GX18:GY18,HA18:HC18,HE18)-SUM(GZ18,HD18)&gt;0,SUM(GX18:GY18,HA18:HC18,HE18)-SUM(GZ18,HD18),"")</f>
        <v/>
      </c>
      <c r="HM18" s="11" t="str">
        <f>IF(SUM(HG18,HH18,HL18)&gt;0,SUM(HG18,HH18,HL18),"")</f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>IF(SUM(HO18,HS18)&gt;0,SUM(HO18,HS18),"")</f>
        <v/>
      </c>
      <c r="II18" s="40" t="str">
        <f>IF(SUM(HN18:HO18,HQ18:HS18,HU18)-HP18-HT18&gt;0,SUM(HN18:HO18,HQ18:HS18,HU18)-HP18-HT18,"")</f>
        <v/>
      </c>
      <c r="IJ18" s="40" t="str">
        <f>IF(SUM(HV18:HW18,HY18)-HX18&gt;0,SUM(HV18:HW18,HY18)-HX18,"")</f>
        <v/>
      </c>
      <c r="IK18" s="40" t="str">
        <f>IF(SUM(HO18,HS18,HW18)&gt;0,SUM(HO18,HS18,HW18),"")</f>
        <v/>
      </c>
      <c r="IL18" s="40" t="str">
        <f>IF(SUM(II18,IJ18)&gt;0,SUM(II18,IJ18),"")</f>
        <v/>
      </c>
      <c r="IM18" s="40" t="str">
        <f>IF(SUM(IA18,IE18)&gt;0,SUM(IA18,IE18),"")</f>
        <v/>
      </c>
      <c r="IN18" s="40" t="str">
        <f>IF(SUM(HZ18:IA18,IC18:IE18,IG18)-SUM(IB18,IF18)&gt;0,SUM(HZ18:IA18,IC18:IE18,IG18)-SUM(IB18,IF18),"")</f>
        <v/>
      </c>
      <c r="IO18" s="40" t="str">
        <f>IF(SUM(II18,IJ18,IN18)&gt;0,SUM(II18,IJ18,IN18),"")</f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>IF(SUM(IQ18,IU18)&gt;0,SUM(IQ18,IU18),"")</f>
        <v/>
      </c>
      <c r="JK18" s="11" t="str">
        <f>IF(SUM(IP18:IQ18,IS18:IU18,IW18)-IR18-IV18&gt;0,SUM(IP18:IQ18,IS18:IU18,IW18)-IR18-IV18,"")</f>
        <v/>
      </c>
      <c r="JL18" s="11" t="str">
        <f>IF(SUM(IX18:IY18,JA18)-IZ18&gt;0,SUM(IX18:IY18,JA18)-IZ18,"")</f>
        <v/>
      </c>
      <c r="JM18" s="11" t="str">
        <f>IF(SUM(IQ18,IU18,IY18)&gt;0,SUM(IQ18,IU18,IY18),"")</f>
        <v/>
      </c>
      <c r="JN18" s="11" t="str">
        <f>IF(SUM(JK18,JL18)&gt;0,SUM(JK18,JL18),"")</f>
        <v/>
      </c>
      <c r="JO18" s="11" t="str">
        <f>IF(SUM(JC18,JG18)&gt;0,SUM(JC18,JG18),"")</f>
        <v/>
      </c>
      <c r="JP18" s="11" t="str">
        <f>IF(SUM(JB18:JC18,JE18:JG18,JI18)-SUM(JD18,JH18)&gt;0,SUM(JB18:JC18,JE18:JG18,JI18)-SUM(JD18,JH18),"")</f>
        <v/>
      </c>
      <c r="JQ18" s="11" t="str">
        <f>IF(SUM(JK18,JL18,JP18)&gt;0,SUM(JK18,JL18,JP18),"")</f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>IF(SUM(JS18,JW18)&gt;0,SUM(JS18,JW18),"")</f>
        <v/>
      </c>
      <c r="KM18" s="40" t="str">
        <f>IF(SUM(JR18:JS18,JU18:JW18,JY18)-JT18-JX18&gt;0,SUM(JR18:JS18,JU18:JW18,JY18)-JT18-JX18,"")</f>
        <v/>
      </c>
      <c r="KN18" s="40" t="str">
        <f>IF(SUM(JZ18:KA18,KC18)-KB18&gt;0,SUM(JZ18:KA18,KC18)-KB18,"")</f>
        <v/>
      </c>
      <c r="KO18" s="40" t="str">
        <f>IF(SUM(JS18,JW18,KA18)&gt;0,SUM(JS18,JW18,KA18),"")</f>
        <v/>
      </c>
      <c r="KP18" s="40" t="str">
        <f>IF(SUM(KM18,KN18)&gt;0,SUM(KM18,KN18),"")</f>
        <v/>
      </c>
      <c r="KQ18" s="40" t="str">
        <f>IF(SUM(KE18,KI18)&gt;0,SUM(KE18,KI18),"")</f>
        <v/>
      </c>
      <c r="KR18" s="40" t="str">
        <f>IF(SUM(KD18:KE18,KG18:KI18,KK18)-SUM(KF18,KJ18)&gt;0,SUM(KD18:KE18,KG18:KI18,KK18)-SUM(KF18,KJ18),"")</f>
        <v/>
      </c>
      <c r="KS18" s="40" t="str">
        <f>IF(SUM(KM18,KN18,KR18)&gt;0,SUM(KM18,KN18,KR18),"")</f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>IF(SUM(KU18,KY18)&gt;0,SUM(KU18,KY18),"")</f>
        <v/>
      </c>
      <c r="LO18" s="11" t="str">
        <f>IF(SUM(KT18:KU18,KW18:KY18,LA18)-KV18-KZ18&gt;0,SUM(KT18:KU18,KW18:KY18,LA18)-KV18-KZ18,"")</f>
        <v/>
      </c>
      <c r="LP18" s="11" t="str">
        <f>IF(SUM(LB18:LC18,LE18)-LD18&gt;0,SUM(LB18:LC18,LE18)-LD18,"")</f>
        <v/>
      </c>
      <c r="LQ18" s="11" t="str">
        <f>IF(SUM(KU18,KY18,LC18)&gt;0,SUM(KU18,KY18,LC18),"")</f>
        <v/>
      </c>
      <c r="LR18" s="11" t="str">
        <f>IF(SUM(LO18,LP18)&gt;0,SUM(LO18,LP18),"")</f>
        <v/>
      </c>
      <c r="LS18" s="11" t="str">
        <f>IF(SUM(LG18,LK18)&gt;0,SUM(LG18,LK18),"")</f>
        <v/>
      </c>
      <c r="LT18" s="11" t="str">
        <f>IF(SUM(LF18:LG18,LI18:LK18,LM18)-SUM(LH18,LL18)&gt;0,SUM(LF18:LG18,LI18:LK18,LM18)-SUM(LH18,LL18),"")</f>
        <v/>
      </c>
      <c r="LU18" s="11" t="str">
        <f>IF(SUM(LO18,LP18,LT18)&gt;0,SUM(LO18,LP18,LT18),"")</f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>IF(SUM(LW18,MA18)&gt;0,SUM(LW18,MA18),"")</f>
        <v/>
      </c>
      <c r="MQ18" s="40" t="str">
        <f>IF(SUM(LV18:LW18,LY18:MA18,MC18)-LX18-MB18&gt;0,SUM(LV18:LW18,LY18:MA18,MC18)-LX18-MB18,"")</f>
        <v/>
      </c>
      <c r="MR18" s="40" t="str">
        <f>IF(SUM(MD18:ME18,MG18)-MF18&gt;0,SUM(MD18:ME18,MG18)-MF18,"")</f>
        <v/>
      </c>
      <c r="MS18" s="40" t="str">
        <f>IF(SUM(LW18,MA18,ME18)&gt;0,SUM(LW18,MA18,ME18),"")</f>
        <v/>
      </c>
      <c r="MT18" s="40" t="str">
        <f>IF(SUM(MQ18,MR18)&gt;0,SUM(MQ18,MR18),"")</f>
        <v/>
      </c>
      <c r="MU18" s="40" t="str">
        <f>IF(SUM(MI18,MM18)&gt;0,SUM(MI18,MM18),"")</f>
        <v/>
      </c>
      <c r="MV18" s="40" t="str">
        <f>IF(SUM(MH18:MI18,MK18:MM18,MO18)-SUM(MJ18,MN18)&gt;0,SUM(MH18:MI18,MK18:MM18,MO18)-SUM(MJ18,MN18),"")</f>
        <v/>
      </c>
      <c r="MW18" s="40" t="str">
        <f>IF(SUM(MQ18,MR18,MV18)&gt;0,SUM(MQ18,MR18,MV18),"")</f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>IF(SUM(MY18,NC18)&gt;0,SUM(MY18,NC18),"")</f>
        <v/>
      </c>
      <c r="NS18" s="11" t="str">
        <f>IF(SUM(MX18:MY18,NA18:NC18,NE18)-MZ18-ND18&gt;0,SUM(MX18:MY18,NA18:NC18,NE18)-MZ18-ND18,"")</f>
        <v/>
      </c>
      <c r="NT18" s="11" t="str">
        <f>IF(SUM(NF18:NG18,NI18)-NH18&gt;0,SUM(NF18:NG18,NI18)-NH18,"")</f>
        <v/>
      </c>
      <c r="NU18" s="11" t="str">
        <f>IF(SUM(MY18,NC18,NG18)&gt;0,SUM(MY18,NC18,NG18),"")</f>
        <v/>
      </c>
      <c r="NV18" s="11" t="str">
        <f>IF(SUM(NS18,NT18)&gt;0,SUM(NS18,NT18),"")</f>
        <v/>
      </c>
      <c r="NW18" s="11" t="str">
        <f>IF(SUM(NK18,NO18)&gt;0,SUM(NK18,NO18),"")</f>
        <v/>
      </c>
      <c r="NX18" s="11" t="str">
        <f>IF(SUM(NJ18:NK18,NM18:NO18,NQ18)-SUM(NL18,NP18)&gt;0,SUM(NJ18:NK18,NM18:NO18,NQ18)-SUM(NL18,NP18),"")</f>
        <v/>
      </c>
      <c r="NY18" s="11" t="str">
        <f>IF(SUM(NS18,NT18,NX18)&gt;0,SUM(NS18,NT18,NX18),"")</f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>IF(SUM(OA18,OE18)&gt;0,SUM(OA18,OE18),"")</f>
        <v/>
      </c>
      <c r="OU18" s="40" t="str">
        <f>IF(SUM(NZ18:OA18,OC18:OE18,OG18)-OB18-OF18&gt;0,SUM(NZ18:OA18,OC18:OE18,OG18)-OB18-OF18,"")</f>
        <v/>
      </c>
      <c r="OV18" s="40" t="str">
        <f>IF(SUM(OH18:OI18,OK18)-OJ18&gt;0,SUM(OH18:OI18,OK18)-OJ18,"")</f>
        <v/>
      </c>
      <c r="OW18" s="40" t="str">
        <f>IF(SUM(OA18,OE18,OI18)&gt;0,SUM(OA18,OE18,OI18),"")</f>
        <v/>
      </c>
      <c r="OX18" s="40" t="str">
        <f>IF(SUM(OU18,OV18)&gt;0,SUM(OU18,OV18),"")</f>
        <v/>
      </c>
      <c r="OY18" s="40" t="str">
        <f>IF(SUM(OM18,OQ18)&gt;0,SUM(OM18,OQ18),"")</f>
        <v/>
      </c>
      <c r="OZ18" s="40" t="str">
        <f>IF(SUM(OL18:OM18,OO18:OQ18,OS18)-SUM(ON18,OR18)&gt;0,SUM(OL18:OM18,OO18:OQ18,OS18)-SUM(ON18,OR18),"")</f>
        <v/>
      </c>
      <c r="PA18" s="40" t="str">
        <f>IF(SUM(OU18,OV18,OZ18)&gt;0,SUM(OU18,OV18,OZ18),"")</f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>IF(SUM(PC18,PG18)&gt;0,SUM(PC18,PG18),"")</f>
        <v/>
      </c>
      <c r="PW18" s="11" t="str">
        <f>IF(SUM(PB18:PC18,PE18:PG18,PI18)-PD18-PH18&gt;0,SUM(PB18:PC18,PE18:PG18,PI18)-PD18-PH18,"")</f>
        <v/>
      </c>
      <c r="PX18" s="11" t="str">
        <f>IF(SUM(PJ18:PK18,PM18)-PL18&gt;0,SUM(PJ18:PK18,PM18)-PL18,"")</f>
        <v/>
      </c>
      <c r="PY18" s="11" t="str">
        <f>IF(SUM(PC18,PG18,PK18)&gt;0,SUM(PC18,PG18,PK18),"")</f>
        <v/>
      </c>
      <c r="PZ18" s="11" t="str">
        <f>IF(SUM(PW18,PX18)&gt;0,SUM(PW18,PX18),"")</f>
        <v/>
      </c>
      <c r="QA18" s="11" t="str">
        <f>IF(SUM(PO18,PS18)&gt;0,SUM(PO18,PS18),"")</f>
        <v/>
      </c>
      <c r="QB18" s="11" t="str">
        <f>IF(SUM(PN18:PO18,PQ18:PS18,PU18)-SUM(PP18,PT18)&gt;0,SUM(PN18:PO18,PQ18:PS18,PU18)-SUM(PP18,PT18),"")</f>
        <v/>
      </c>
      <c r="QC18" s="11" t="str">
        <f>IF(SUM(PW18,PX18,QB18)&gt;0,SUM(PW18,PX18,QB18),"")</f>
        <v/>
      </c>
      <c r="QD18" s="22">
        <f>IF($CU18="P",CA18,(CA18+AX18)/2)</f>
        <v>0</v>
      </c>
      <c r="QE18" s="22">
        <f>IF($CU18="P",CB18,(CB18+AY18)/2)</f>
        <v>0</v>
      </c>
      <c r="QF18" s="22">
        <f>IF($CU18="P",CC18,(CC18+AZ18)/2)</f>
        <v>0</v>
      </c>
      <c r="QG18" s="22">
        <f>IF($CU18="P",CD18,(CD18+BA18)/2)</f>
        <v>0</v>
      </c>
      <c r="QH18" s="22">
        <f>IF($CU18="P",CE18,(CE18+BB18)/2)</f>
        <v>0</v>
      </c>
      <c r="QI18" s="22">
        <f>IF($CU18="P",CF18,(CF18+BC18)/2)</f>
        <v>0</v>
      </c>
      <c r="QJ18" s="22">
        <f>IF($CU18="P",CG18,(CG18+BD18)/2)</f>
        <v>0</v>
      </c>
      <c r="QK18" s="22">
        <f>IF($CU18="P",CH18,(CH18+BE18)/2)</f>
        <v>0</v>
      </c>
      <c r="QL18" s="22">
        <f>IF($CU18="P",CI18,(CI18+BF18)/2)</f>
        <v>0</v>
      </c>
      <c r="QM18" s="22">
        <f>IF($CU18="P",CJ18,(CJ18+BG18)/2)</f>
        <v>0</v>
      </c>
      <c r="QN18" s="22">
        <f>IF($CU18="P",CK18,(CK18+BH18)/2)</f>
        <v>0</v>
      </c>
      <c r="QO18" s="22">
        <f>IF($CU18="P",CL18,(CL18+BI18)/2)</f>
        <v>0</v>
      </c>
      <c r="QP18" s="22">
        <f>IF($CU18="P",CM18,(CM18+BJ18)/2)</f>
        <v>0</v>
      </c>
      <c r="QQ18" s="22">
        <f>IF($CU18="P",CN18,(CN18+BK18)/2)</f>
        <v>0</v>
      </c>
      <c r="QR18" s="22">
        <f>IF($CU18="P",CO18,(CO18+BL18)/2)</f>
        <v>0</v>
      </c>
      <c r="QS18" s="22">
        <f>IF($CU18="P",CP18,(CP18+BM18)/2)</f>
        <v>0</v>
      </c>
      <c r="QT18" s="22">
        <f>IF($CU18="P",CQ18,(CQ18+BN18)/2)</f>
        <v>0</v>
      </c>
      <c r="QU18" s="22">
        <f>IF($CU18="P",CR18,(CR18+BO18)/2)</f>
        <v>0</v>
      </c>
      <c r="QV18" s="22">
        <f>IF($CU18="P",CS18,(CS18+BP18)/2)</f>
        <v>0</v>
      </c>
      <c r="QW18" s="22">
        <f>IF($CU18="P",CT18,(CT18+BQ18)/2)</f>
        <v>0</v>
      </c>
      <c r="QX18" s="27" t="s">
        <v>46</v>
      </c>
      <c r="QY18" s="40" t="str">
        <f>IF(SUM(QE18,QI18)&gt;0,SUM(QE18,QI18),"")</f>
        <v/>
      </c>
      <c r="QZ18" s="40" t="str">
        <f>IF(SUM(QD18:QE18,QG18:QI18,QK18)-QF18-QJ18&gt;0,SUM(QD18:QE18,QG18:QI18,QK18)-QF18-QJ18,"")</f>
        <v/>
      </c>
      <c r="RA18" s="40" t="str">
        <f>IF(SUM(QL18:QM18,QO18)-QN18&gt;0,SUM(QL18:QM18,QO18)-QN18,"")</f>
        <v/>
      </c>
      <c r="RB18" s="40" t="str">
        <f>IF(SUM(QE18,QI18,QM18)&gt;0,SUM(QE18,QI18,QM18),"")</f>
        <v/>
      </c>
      <c r="RC18" s="40" t="str">
        <f>IF(SUM(QZ18,RA18)&gt;0,SUM(QZ18,RA18),"")</f>
        <v/>
      </c>
      <c r="RD18" s="40" t="str">
        <f>IF(SUM(QQ18,QU18)&gt;0,SUM(QQ18,QU18),"")</f>
        <v/>
      </c>
      <c r="RE18" s="40" t="str">
        <f>IF(SUM(QP18:QQ18,QS18:QU18,QW18)-SUM(QR18,QV18)&gt;0,SUM(QP18:QQ18,QS18:QU18,QW18)-SUM(QR18,QV18),"")</f>
        <v/>
      </c>
      <c r="RF18" s="40" t="str">
        <f>IF(SUM(QZ18,RA18,RE18)&gt;0,SUM(QZ18,RA18,RE18),"")</f>
        <v/>
      </c>
    </row>
    <row r="19" spans="1:474" x14ac:dyDescent="0.2">
      <c r="A19" s="4" t="str" cm="1">
        <f t="array" ref="A19">IF(AND(J19&lt;&gt;"",J19&lt;&gt;"No DD"),SUMPRODUCT((J$4:J$21&lt;&gt;"")*(J$4:J$21&lt;&gt;"No DD")*(F$4:F$21&gt;F19))+1,IF(J19="No DD",SUMPRODUCT((J$4:J$21="No DD")*(F$4:F$21&gt;F19))+1+SUMPRODUCT((J$4:J$21&lt;&gt;"")*(J$4:J$21&lt;&gt;"No DD")),""))</f>
        <v/>
      </c>
      <c r="B19" s="4" t="str" cm="1">
        <f t="array" ref="B19">IF(AND(J19&lt;&gt;"",J19&lt;&gt;"No DD",G19=""),SUMPRODUCT((J$4:J$21&lt;&gt;"")*(J$4:J$21&lt;&gt;"No DD")*(G$4:G$21="")*(F$4:F$21&gt;F19))+1,IF(J19="No DD",SUMPRODUCT((J$4:J$21="No DD")*(F$4:F$21&gt;F19)*(G$4:G$21=""))+1+SUMPRODUCT((J$4:J$21&lt;&gt;"")*(G$4:G$21="")*(J$4:J$21&lt;&gt;"No DD")),""))</f>
        <v/>
      </c>
      <c r="C19" s="5" t="s">
        <v>161</v>
      </c>
      <c r="D19" s="4" t="s">
        <v>3</v>
      </c>
      <c r="E19" s="4">
        <v>2008</v>
      </c>
      <c r="F19" s="9">
        <f>SUM(L19:R19)+SUM(L19:O19)*0.0000001+SUM(L19)*0.0000000000001</f>
        <v>81.600004280004271</v>
      </c>
      <c r="G19" s="64"/>
      <c r="H19" s="3" t="str">
        <f>IF(OR(AND(AP19&gt;=AW$23,AQ19&gt;=AW$27,AP19&lt;&gt;"",AO19=""),AND(AU19&gt;=AW$23,AV19&gt;=AW$27,AU19&lt;&gt;"",AO19=""),AND(BS19&gt;=BZ$23,BT19&gt;=BZ$27,BS19&lt;&gt;"",BR19=""),AND(BX19&gt;=BZ$23,BY19&gt;=BZ$27,BX19&lt;&gt;"",BR19=""),AND(CV19&gt;=DC$23,CW19&gt;=DC$27,CV19&lt;&gt;"",CU19=""),AND(DA19&gt;=DC$23,DB19&gt;=DC$27,DA19&lt;&gt;""),AND(DZ19&gt;=EG$23,EA19&gt;=EG$27,DZ19&lt;&gt;""),AND(EE19&gt;=EG$23,EF19&gt;=EG$27,EE19&lt;&gt;""),AND(FB19&gt;=FI$23,FC19&gt;=FI$27,FB19&lt;&gt;""),AND(FG19&gt;=FI$23,FH19&gt;=FI$27,FG19&lt;&gt;""),AND(GD19&gt;=GK$23,GE19&gt;=GK$27,GD19&lt;&gt;""),AND(GI19&gt;=GK$23,GJ19&gt;=GK$27,GI19&lt;&gt;""),AND(HF19&gt;=HM$23,HG19&gt;=HM$27,HF19&lt;&gt;""),AND(HK19&gt;=HM$23,HL19&gt;=HM$27,HK19&lt;&gt;""),AND(IH19&gt;=IO$23,II19&gt;=IO$27,IH19&lt;&gt;""),AND(IM19&gt;=IO$23,IN19&gt;=IO$27,IM19&lt;&gt;""),AND(JJ19&gt;=JQ$23,JK19&gt;=JQ$27,JJ19&lt;&gt;""),AND(JO19&gt;=JQ$23,JP19&gt;=JQ$27,JO19&lt;&gt;""),AND(KL19&gt;=KS$23,KM19&gt;=KS$27,KL19&lt;&gt;""),AND(KQ19&gt;=KS$23,KR19&gt;=KS$27,KQ19&lt;&gt;""),AND(LN19&gt;=LU$23,LO19&gt;=LU$27,LN19&lt;&gt;""),AND(LS19&gt;=LU$23,LT19&gt;=LU$27,LS19&lt;&gt;""),AND(MP19&gt;=MW$23,MQ19&gt;=MW$27,MP19&lt;&gt;""),AND(MU19&gt;=MW$23,MV19&gt;=MW$27,MU19&lt;&gt;""),AND(NR19&gt;=NY$23,NS19&gt;=NY$27,NR19&lt;&gt;""),AND(NW19&gt;=NY$23,NX19&gt;=NY$27,NW19&lt;&gt;""),AND(OT19&gt;=PA$23,OU19&gt;=PA$27,OT19&lt;&gt;""),AND(OY19&gt;=PA$23,OZ19&gt;=PA$27,OY19&lt;&gt;""),AND(PV19&gt;=QC$23,PW19&gt;=QC$27,PV19&lt;&gt;""),AND(QA19&gt;=QC$23,QB19&gt;=QC$27,QA19&lt;&gt;"")),"P","")</f>
        <v/>
      </c>
      <c r="I19" s="3" t="str">
        <f>IF(OR(AND(AQ19&gt;=AW$27,AQ19&lt;&gt;"",AO19=""),AND(AV19&gt;=AW$27,AV19&lt;&gt;"",AO19=""),AND(BT19&gt;=BZ$27,BT19&lt;&gt;"",BR19=""),AND(BY19&gt;=BZ$27,BY19&lt;&gt;"",BR19=""),AND(CW19&gt;=DC$27,CW19&lt;&gt;"",CU19=""),AND(DB19&gt;=DC$27,DB19&lt;&gt;"",CU19=""),AND(EA19&gt;=EG$27,EA19&lt;&gt;""),AND(EF19&gt;=EG$27,EF19&lt;&gt;""),AND(FC19&gt;=FI$27,FC19&lt;&gt;""),AND(FH19&gt;=FI$27,FH19&lt;&gt;""),AND(GE19&gt;=GK$27,GE19&lt;&gt;""),AND(GJ19&gt;=GK$27,GJ19&lt;&gt;""),AND(HG19&gt;=HM$27,HG19&lt;&gt;""),AND(HL19&gt;=HM$27,HL19&lt;&gt;""),AND(II19&gt;=IO$27,II19&lt;&gt;""),AND(IN19&gt;=IO$27,IN19&lt;&gt;""),AND(JK19&gt;=JQ$27,JK19&lt;&gt;""),AND(JP19&gt;=JQ$27,JP19&lt;&gt;""),AND(KM19&gt;=KS$27,KM19&lt;&gt;""),AND(KR19&gt;=KS$27,KR19&lt;&gt;""),AND(LO19&gt;=LU$27,LO19&lt;&gt;""),AND(LT19&gt;=LU$27,LT19&lt;&gt;""),AND(MQ19&gt;=MW$27,MQ19&lt;&gt;""),AND(MV19&gt;=MW$27,MV19&lt;&gt;""),AND(NS19&gt;=NY$27,NS19&lt;&gt;""),AND(NX19&gt;=NY$27,NX19&lt;&gt;""),AND(OU19&gt;=PA$27,OU19&lt;&gt;""),AND(OZ19&gt;=PA$27,OZ19&lt;&gt;""),AND(PW19&gt;=QC$27,PW19&lt;&gt;""),AND(QB19&gt;=QC$27,QB19&lt;&gt;"")),"P","")</f>
        <v/>
      </c>
      <c r="J19" s="36" t="str">
        <f>IF(AND(I19="P",H19=""),"No DD",IF(OR(AND(AS19&gt;=AW$26,AT19&gt;=AW$30,AS19&lt;&gt;"",AO19=""),AND(BV19&gt;=BZ$26,BW19&gt;=BZ$30,BV19&lt;&gt;"",BR19=""),AND(CY19&gt;=DC$26,CZ19&gt;=DC$30,CY19&lt;&gt;"",CU19=""),AND(EC19&gt;=EG$26,ED19&gt;=EG$30,EC19&lt;&gt;""),AND(FE19&gt;=FI$26,FF19&gt;=FI$30,FE19&lt;&gt;""),AND(GG19&gt;=GK$26,GH19&gt;=GK$30,GG19&lt;&gt;""),AND(HI19&gt;=HM$26,HJ19&gt;=HM$30,HI19&lt;&gt;""),AND(IK19&gt;=IO$26,IL19&gt;=IO$30,IK19&lt;&gt;""),AND(JM19&gt;=JQ$26,JN19&gt;=JQ$30,JM19&lt;&gt;""),AND(KO19&gt;=KS$26,KP19&gt;=KS$30,KO19&lt;&gt;""),AND(LQ19&gt;=LU$26,LR19&gt;=LU$30,LQ19&lt;&gt;""),AND(MS19&gt;=MW$26,MT19&gt;=MW$30,MS19&lt;&gt;""),AND(NU19&gt;=NY$26,NV19&gt;=NY$30,NU19&lt;&gt;""),AND(OW19&gt;=PA$26,OX19&gt;=PA$30,OW19&lt;&gt;""),AND(PY19&gt;=QC$26,PZ19&gt;=QC$30,PY19&lt;&gt;"")),"Merit",IF(OR(AND(AS19&gt;=AW$25,AT19&gt;=AW$29,AS19&lt;&gt;"",AO19=""),AND(BV19&gt;=BZ$25,BW19&gt;=BZ$29,BV19&lt;&gt;"",BR19=""),AND(CY19&gt;=DC$25,CZ19&gt;=DC$29,CY19&lt;&gt;"",CU19=""),AND(EC19&gt;=EG$25,ED19&gt;=EG$29,EC19&lt;&gt;""),AND(FE19&gt;=FI$25,FF19&gt;=FI$29,FE19&lt;&gt;""),AND(GG19&gt;=GK$25,GH19&gt;=GK$29,GG19&lt;&gt;""),AND(HI19&gt;=HM$25,HJ19&gt;=HM$29,HI19&lt;&gt;""),AND(IK19&gt;=IO$25,IL19&gt;=IO$29,IK19&lt;&gt;""),AND(JM19&gt;=JQ$25,JN19&gt;=JQ$29,JM19&lt;&gt;""),AND(KO19&gt;=KS$25,KP19&gt;=KS$29,KO19&lt;&gt;""),AND(LQ19&gt;=LU$25,LR19&gt;=LU$29,LQ19&lt;&gt;""),AND(MS19&gt;=MW$25,MT19&gt;=MW$29,MS19&lt;&gt;""),AND(NU19&gt;=NY$25,NV19&gt;=NY$29,NU19&lt;&gt;""),AND(OW19&gt;=PA$25,OX19&gt;=PA$29,OW19&lt;&gt;""),AND(PY19&gt;=QC$25,PZ19&gt;=QC$29,PY19&lt;&gt;"")),"Excellence",IF(K19="P","Worlds Team",IF(H19="P","National Team","")))))</f>
        <v/>
      </c>
      <c r="K19" s="3" t="str">
        <f>IF(OR(AND(AS19&gt;=AW$24,AT19&gt;=AW$28,AS19&lt;&gt;"",AO19=""),AND(BV19&gt;=BZ$24,BW19&gt;=BZ$28,BV19&lt;&gt;"",BR19=""),AND(CY19&gt;=DC$24,CZ19&gt;=DC$28,CY19&lt;&gt;"",CU19=""),AND(EC19&gt;=EG$24,ED19&gt;=EG$28,EC19&lt;&gt;""),AND(FE19&gt;=FI$24,FF19&gt;=FI$28,FE19&lt;&gt;""),AND(GG19&gt;=GK$24,GH19&gt;=GK$28,GG19&lt;&gt;""),AND(HI19&gt;=HM$24,HJ19&gt;=HM$28,HI19&lt;&gt;""),AND(IK19&gt;=IO$24,IL19&gt;=IO$28,IK19&lt;&gt;""),AND(JM19&gt;=JQ$24,JN19&gt;=JQ$28,JM19&lt;&gt;""),AND(KO19&gt;=KS$24,KP19&gt;=KS$28,KO19&lt;&gt;""),AND(LQ19&gt;=LU$24,LR19&gt;=LU$28,LQ19&lt;&gt;""),AND(MS19&gt;=MW$24,MT19&gt;=MW$28,MS19&lt;&gt;""),AND(NU19&gt;=NY$24,NV19&gt;=NY$28,NU19&lt;&gt;""),AND(OW19&gt;=PA$24,OX19&gt;=PA$28,OW19&lt;&gt;""),AND(PY19&gt;=QC$24,PZ19&gt;=QC$28,PY19&lt;&gt;"")),"P","")</f>
        <v/>
      </c>
      <c r="L19" s="8">
        <f>IF(COUNT(AQ19,BT19,CW19)&gt;0,LARGE((AQ19,BT19,CW19),1),0)</f>
        <v>42.8</v>
      </c>
      <c r="M19" s="8" t="str">
        <f>IF(L19=0,"",IF(L19=CW19,$CA$1,IF(L19=BT19,$AX$1,IF(L19=AQ19,$U$1,""))))</f>
        <v>2025 Elite Canada</v>
      </c>
      <c r="N19" s="8">
        <f>IF(COUNT(AQ19,BT19,CW19)&gt;1,LARGE((AQ19,BT19,CW19),2),0)</f>
        <v>0</v>
      </c>
      <c r="O19" s="8" t="str">
        <f>IF(N19=0,"",IF(AND(N19=L19,N19=AQ19,N19=BT19),$U$1,IF(AND(N19=L19,N19=AQ19,N19=CW19),$U$1,IF(AND(N19=L19,N19=BT19,N19=CW19),$AX$1,IF(N19=CW19,$CA$1,IF(N19=BT19,$AX$1,IF(N19=AQ19,$U$1,"")))))))</f>
        <v/>
      </c>
      <c r="P19" s="8">
        <f>IF(MAX(AV19,BY19,DB19)&gt;0,MAX(AV19,BY19,DB19),0)</f>
        <v>38.799999999999997</v>
      </c>
      <c r="Q19" s="8" t="str">
        <f>IF(P19=0,"",IF(P19=DB19,$CA$1,IF(P19=BY19,$AX$1,IF(P19=AV19,$U$1,""))))</f>
        <v>2025 Elite Canada</v>
      </c>
      <c r="R19" s="8" t="str">
        <f>IF(MAX(DD19:DE19)&gt;0,MAX(DD19:DE19),"")</f>
        <v/>
      </c>
      <c r="S19" s="11" t="str">
        <f>IF(R19="","",IF(R19=DD19,"("&amp;DD$2&amp;")",IF(R19=DE19,"("&amp;DE$2&amp;")")))</f>
        <v/>
      </c>
      <c r="T19" s="8" t="str">
        <f>IF(R19="","",IF(R19=DD19,IF(R19+IF(N19="",0,N19)=PW19,$PB$1,IF(R19+IF(N19="",0,N19)=OU19,$NZ$1,IF(R19+IF(N19="",0,N19)=NS19,$MX$1,IF(R19+IF(N19="",0,N19)=MQ19,$LV$1,IF(R19+IF(N19="",0,N19)=LO19,$KT$1,IF(R19+IF(N19="",0,N19)=KM19,$JR$1,IF(R19+IF(N19="",0,N19)=JK19,$IP$1,IF(R19+IF(N19="",0,N19)=II19,$HN$1,IF(R19+IF(N19="",0,N19)=HG19,$GL$1,IF(R19+IF(N19="",0,N19)=GE19,$FJ$1,IF(R19+IF(N19="",0,N19)=FC19,$EH$1,IF(R19+IF(N19="",0,N19)=EA19,$DF$1)))))))))))),IF(R19=DE19,IF(R19+IF(P19="",0,P19)=QB19,$PB$1,IF(R19+IF(P19="",0,P19)=OZ19,$NZ$1,IF(R19+IF(P19="",0,P19)=NX19,$MX$1,IF(R19+IF(P19="",0,P19)=MV19,$LV$1,IF(R19+IF(P19="",0,P19)=LT19,$KT$1,IF(R19+IF(P19="",0,P19)=KR19,$JR$1,IF(R19+IF(P19="",0,P19)=JP19,$IP$1,IF(R19+IF(P19="",0,P19)=IN19,$HN$1,IF(R19+IF(P19="",0,P19)=HL19,$GL$1,IF(R19+IF(P19="",0,P19)=GJ19,$FJ$1,IF(R19+IF(P19="",0,P19)=FH19,$EH$1,IF(R19+IF(P19="",0,P19)=EF19,$DF$1)))))))))))))))</f>
        <v/>
      </c>
      <c r="U19" s="19">
        <v>17.3</v>
      </c>
      <c r="V19" s="19">
        <v>5.5</v>
      </c>
      <c r="W19" s="19">
        <v>0</v>
      </c>
      <c r="X19" s="19">
        <v>0</v>
      </c>
      <c r="Y19" s="19">
        <v>14.3</v>
      </c>
      <c r="Z19" s="19">
        <v>5.9</v>
      </c>
      <c r="AA19" s="19">
        <v>0.2</v>
      </c>
      <c r="AB19" s="19">
        <v>0</v>
      </c>
      <c r="AC19" s="19"/>
      <c r="AD19" s="19"/>
      <c r="AE19" s="19"/>
      <c r="AF19" s="19"/>
      <c r="AG19" s="19">
        <v>14.2</v>
      </c>
      <c r="AH19" s="19">
        <v>3.2</v>
      </c>
      <c r="AI19" s="19">
        <v>0</v>
      </c>
      <c r="AJ19" s="19">
        <v>0</v>
      </c>
      <c r="AK19" s="19">
        <v>15.9</v>
      </c>
      <c r="AL19" s="19">
        <v>5.5</v>
      </c>
      <c r="AM19" s="19">
        <v>0</v>
      </c>
      <c r="AN19" s="19">
        <v>0</v>
      </c>
      <c r="AO19" s="27"/>
      <c r="AP19" s="40">
        <f>IF(SUM(V19,Z19)&gt;0,SUM(V19,Z19),"")</f>
        <v>11.4</v>
      </c>
      <c r="AQ19" s="40">
        <f>IF(SUM(U19:V19,X19:Z19,AB19)-W19-AA19&gt;0,SUM(U19:V19,X19:Z19,AB19)-W19-AA19,"")</f>
        <v>42.8</v>
      </c>
      <c r="AR19" s="40" t="str">
        <f>IF(SUM(AC19:AD19,AF19)-AE19&gt;0,SUM(AC19:AD19,AF19)-AE19,"")</f>
        <v/>
      </c>
      <c r="AS19" s="40">
        <f>IF(SUM(V19,Z19,AD19)&gt;0,SUM(V19,Z19,AD19),"")</f>
        <v>11.4</v>
      </c>
      <c r="AT19" s="40">
        <f>IF(SUM(AQ19,AR19)&gt;0,SUM(AQ19,AR19),"")</f>
        <v>42.8</v>
      </c>
      <c r="AU19" s="40">
        <f>IF(SUM(AH19,AL19)&gt;0,SUM(AH19,AL19),"")</f>
        <v>8.6999999999999993</v>
      </c>
      <c r="AV19" s="40">
        <f>IF(SUM(AG19:AH19,AJ19:AL19,AN19)-SUM(AI19,AM19)&gt;0,SUM(AG19:AH19,AJ19:AL19,AN19)-SUM(AI19,AM19),"")</f>
        <v>38.799999999999997</v>
      </c>
      <c r="AW19" s="40">
        <f>IF(SUM(AQ19,AR19,AV19)&gt;0,SUM(AQ19,AR19,AV19),"")</f>
        <v>81.599999999999994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>IF(SUM(AY19,BC19)&gt;0,SUM(AY19,BC19),"")</f>
        <v/>
      </c>
      <c r="BT19" s="11" t="str">
        <f>IF(SUM(AX19:AY19,BA19:BC19,BE19)-AZ19-BD19&gt;0,SUM(AX19:AY19,BA19:BC19,BE19)-AZ19-BD19,"")</f>
        <v/>
      </c>
      <c r="BU19" s="11" t="str">
        <f>IF(SUM(BF19:BG19,BI19)-BH19&gt;0,SUM(BF19:BG19,BI19)-BH19,"")</f>
        <v/>
      </c>
      <c r="BV19" s="11" t="str">
        <f>IF(SUM(AY19,BC19,BG19)&gt;0,SUM(AY19,BC19,BG19),"")</f>
        <v/>
      </c>
      <c r="BW19" s="11" t="str">
        <f>IF(SUM(BT19,BU19)&gt;0,SUM(BT19,BU19),"")</f>
        <v/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 t="str">
        <f>IF(SUM(BT19,BU19,BY19)&gt;0,SUM(BT19,BU19,BY19),"")</f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>IF(SUM(CB19,CF19)&gt;0,SUM(CB19,CF19),"")</f>
        <v/>
      </c>
      <c r="CW19" s="40" t="str">
        <f>IF(SUM(CA19:CB19,CD19:CF19,CH19)-CC19-CG19&gt;0,SUM(CA19:CB19,CD19:CF19,CH19)-CC19-CG19,"")</f>
        <v/>
      </c>
      <c r="CX19" s="40" t="str">
        <f>IF(SUM(CI19:CJ19,CL19)-CK19&gt;0,SUM(CI19:CJ19,CL19)-CK19,"")</f>
        <v/>
      </c>
      <c r="CY19" s="40" t="str">
        <f>IF(SUM(CB19,CF19,CJ19)&gt;0,SUM(CB19,CF19,CJ19),"")</f>
        <v/>
      </c>
      <c r="CZ19" s="40" t="str">
        <f>IF(SUM(CW19,CX19)&gt;0,SUM(CW19,CX19),"")</f>
        <v/>
      </c>
      <c r="DA19" s="40" t="str">
        <f>IF(SUM(CN19,CR19)&gt;0,SUM(CN19,CR19),"")</f>
        <v/>
      </c>
      <c r="DB19" s="40" t="str">
        <f>IF(SUM(CM19:CN19,CP19:CR19,CT19)-SUM(CO19,CS19)&gt;0,SUM(CM19:CN19,CP19:CR19,CT19)-SUM(CO19,CS19),"")</f>
        <v/>
      </c>
      <c r="DC19" s="40" t="str">
        <f>IF(SUM(CW19,CX19,DB19)&gt;0,SUM(CW19,CX19,DB19),"")</f>
        <v/>
      </c>
      <c r="DD19" s="50" t="str">
        <f>IF(MAX(EA19,FC19,GE19,HG19,II19,JK19,KM19,LO19,MQ19,NS19,OU19,PW19)-IF(N19="",0,N19)&gt;0.001,MAX(EA19,FC19,GE19,HG19,II19,JK19,KM19,LO19,MQ19,NS19,OU19,PW19)-IF(N19="",0,N19),"")</f>
        <v/>
      </c>
      <c r="DE19" s="50" t="str">
        <f>IF(MAX(EF19,FH19,GJ19,HL19,IN19,JP19,KR19,LT19,MV19,NX19,OZ19,QB19)-IF(P19="",0,P19)&gt;0.001,MAX(EF19,FH19,GJ19,HL19,IN19,JP19,KR19,LT19,MV19,NX19,OZ19,QB19)-IF(P19="",0,P19),"")</f>
        <v/>
      </c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40" t="str">
        <f>IF(SUM(DG19,DK19)&gt;0,SUM(DG19,DK19),"")</f>
        <v/>
      </c>
      <c r="EA19" s="40" t="str">
        <f>IF(SUM(DF19:DG19,DI19:DK19,DM19)-DH19-DL19&gt;0,SUM(DF19:DG19,DI19:DK19,DM19)-DH19-DL19,"")</f>
        <v/>
      </c>
      <c r="EB19" s="40" t="str">
        <f>IF(SUM(DN19:DO19,DQ19)-DP19&gt;0,SUM(DN19:DO19,DQ19)-DP19,"")</f>
        <v/>
      </c>
      <c r="EC19" s="40" t="str">
        <f>IF(SUM(DG19,DK19,DO19)&gt;0,SUM(DG19,DK19,DO19),"")</f>
        <v/>
      </c>
      <c r="ED19" s="40" t="str">
        <f>IF(SUM(EA19,EB19)&gt;0,SUM(EA19,EB19),"")</f>
        <v/>
      </c>
      <c r="EE19" s="40" t="str">
        <f>IF(SUM(DS19,DW19)&gt;0,SUM(DS19,DW19),"")</f>
        <v/>
      </c>
      <c r="EF19" s="40" t="str">
        <f>IF(SUM(DR19:DS19,DU19:DW19,DY19)-SUM(DT19,DX19)&gt;0,SUM(DR19:DS19,DU19:DW19,DY19)-SUM(DT19,DX19),"")</f>
        <v/>
      </c>
      <c r="EG19" s="40" t="str">
        <f>IF(SUM(EA19,EB19,EF19)&gt;0,SUM(EA19,EB19,EF19),"")</f>
        <v/>
      </c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1" t="str">
        <f>IF(SUM(EI19,EM19)&gt;0,SUM(EI19,EM19),"")</f>
        <v/>
      </c>
      <c r="FC19" s="11" t="str">
        <f>IF(SUM(EH19:EI19,EK19:EM19,EO19)-EJ19-EN19&gt;0,SUM(EH19:EI19,EK19:EM19,EO19)-EJ19-EN19,"")</f>
        <v/>
      </c>
      <c r="FD19" s="11" t="str">
        <f>IF(SUM(EP19:EQ19,ES19)-ER19&gt;0,SUM(EP19:EQ19,ES19)-ER19,"")</f>
        <v/>
      </c>
      <c r="FE19" s="11" t="str">
        <f>IF(SUM(EI19,EM19,EQ19)&gt;0,SUM(EI19,EM19,EQ19),"")</f>
        <v/>
      </c>
      <c r="FF19" s="11" t="str">
        <f>IF(SUM(FC19,FD19)&gt;0,SUM(FC19,FD19),"")</f>
        <v/>
      </c>
      <c r="FG19" s="11" t="str">
        <f>IF(SUM(EU19,EY19)&gt;0,SUM(EU19,EY19),"")</f>
        <v/>
      </c>
      <c r="FH19" s="11" t="str">
        <f>IF(SUM(ET19:EU19,EW19:EY19,FA19)-SUM(EV19,EZ19)&gt;0,SUM(ET19:EU19,EW19:EY19,FA19)-SUM(EV19,EZ19),"")</f>
        <v/>
      </c>
      <c r="FI19" s="11" t="str">
        <f>IF(SUM(FC19,FD19,FH19)&gt;0,SUM(FC19,FD19,FH19),"")</f>
        <v/>
      </c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40" t="str">
        <f>IF(SUM(FK19,FO19)&gt;0,SUM(FK19,FO19),"")</f>
        <v/>
      </c>
      <c r="GE19" s="40" t="str">
        <f>IF(SUM(FJ19:FK19,FM19:FO19,FQ19)-FL19-FP19&gt;0,SUM(FJ19:FK19,FM19:FO19,FQ19)-FL19-FP19,"")</f>
        <v/>
      </c>
      <c r="GF19" s="40" t="str">
        <f>IF(SUM(FR19:FS19,FU19)-FT19&gt;0,SUM(FR19:FS19,FU19)-FT19,"")</f>
        <v/>
      </c>
      <c r="GG19" s="40" t="str">
        <f>IF(SUM(FK19,FO19,FS19)&gt;0,SUM(FK19,FO19,FS19),"")</f>
        <v/>
      </c>
      <c r="GH19" s="40" t="str">
        <f>IF(SUM(GE19,GF19)&gt;0,SUM(GE19,GF19),"")</f>
        <v/>
      </c>
      <c r="GI19" s="40" t="str">
        <f>IF(SUM(FW19,GA19)&gt;0,SUM(FW19,GA19),"")</f>
        <v/>
      </c>
      <c r="GJ19" s="40" t="str">
        <f>IF(SUM(FV19:FW19,FY19:GA19,GC19)-SUM(FX19,GB19)&gt;0,SUM(FV19:FW19,FY19:GA19,GC19)-SUM(FX19,GB19),"")</f>
        <v/>
      </c>
      <c r="GK19" s="40" t="str">
        <f>IF(SUM(GE19,GF19,GJ19)&gt;0,SUM(GE19,GF19,GJ19),"")</f>
        <v/>
      </c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1" t="str">
        <f>IF(SUM(GM19,GQ19)&gt;0,SUM(GM19,GQ19),"")</f>
        <v/>
      </c>
      <c r="HG19" s="11" t="str">
        <f>IF(SUM(GL19:GM19,GO19:GQ19,GS19)-GN19-GR19&gt;0,SUM(GL19:GM19,GO19:GQ19,GS19)-GN19-GR19,"")</f>
        <v/>
      </c>
      <c r="HH19" s="11" t="str">
        <f>IF(SUM(GT19:GU19,GW19)-GV19&gt;0,SUM(GT19:GU19,GW19)-GV19,"")</f>
        <v/>
      </c>
      <c r="HI19" s="11" t="str">
        <f>IF(SUM(GM19,GQ19,GU19)&gt;0,SUM(GM19,GQ19,GU19),"")</f>
        <v/>
      </c>
      <c r="HJ19" s="11" t="str">
        <f>IF(SUM(HG19,HH19)&gt;0,SUM(HG19,HH19),"")</f>
        <v/>
      </c>
      <c r="HK19" s="11" t="str">
        <f>IF(SUM(GY19,HC19)&gt;0,SUM(GY19,HC19),"")</f>
        <v/>
      </c>
      <c r="HL19" s="11" t="str">
        <f>IF(SUM(GX19:GY19,HA19:HC19,HE19)-SUM(GZ19,HD19)&gt;0,SUM(GX19:GY19,HA19:HC19,HE19)-SUM(GZ19,HD19),"")</f>
        <v/>
      </c>
      <c r="HM19" s="11" t="str">
        <f>IF(SUM(HG19,HH19,HL19)&gt;0,SUM(HG19,HH19,HL19),"")</f>
        <v/>
      </c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40" t="str">
        <f>IF(SUM(HO19,HS19)&gt;0,SUM(HO19,HS19),"")</f>
        <v/>
      </c>
      <c r="II19" s="40" t="str">
        <f>IF(SUM(HN19:HO19,HQ19:HS19,HU19)-HP19-HT19&gt;0,SUM(HN19:HO19,HQ19:HS19,HU19)-HP19-HT19,"")</f>
        <v/>
      </c>
      <c r="IJ19" s="40" t="str">
        <f>IF(SUM(HV19:HW19,HY19)-HX19&gt;0,SUM(HV19:HW19,HY19)-HX19,"")</f>
        <v/>
      </c>
      <c r="IK19" s="40" t="str">
        <f>IF(SUM(HO19,HS19,HW19)&gt;0,SUM(HO19,HS19,HW19),"")</f>
        <v/>
      </c>
      <c r="IL19" s="40" t="str">
        <f>IF(SUM(II19,IJ19)&gt;0,SUM(II19,IJ19),"")</f>
        <v/>
      </c>
      <c r="IM19" s="40" t="str">
        <f>IF(SUM(IA19,IE19)&gt;0,SUM(IA19,IE19),"")</f>
        <v/>
      </c>
      <c r="IN19" s="40" t="str">
        <f>IF(SUM(HZ19:IA19,IC19:IE19,IG19)-SUM(IB19,IF19)&gt;0,SUM(HZ19:IA19,IC19:IE19,IG19)-SUM(IB19,IF19),"")</f>
        <v/>
      </c>
      <c r="IO19" s="40" t="str">
        <f>IF(SUM(II19,IJ19,IN19)&gt;0,SUM(II19,IJ19,IN19),"")</f>
        <v/>
      </c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1" t="str">
        <f>IF(SUM(IQ19,IU19)&gt;0,SUM(IQ19,IU19),"")</f>
        <v/>
      </c>
      <c r="JK19" s="11" t="str">
        <f>IF(SUM(IP19:IQ19,IS19:IU19,IW19)-IR19-IV19&gt;0,SUM(IP19:IQ19,IS19:IU19,IW19)-IR19-IV19,"")</f>
        <v/>
      </c>
      <c r="JL19" s="11" t="str">
        <f>IF(SUM(IX19:IY19,JA19)-IZ19&gt;0,SUM(IX19:IY19,JA19)-IZ19,"")</f>
        <v/>
      </c>
      <c r="JM19" s="11" t="str">
        <f>IF(SUM(IQ19,IU19,IY19)&gt;0,SUM(IQ19,IU19,IY19),"")</f>
        <v/>
      </c>
      <c r="JN19" s="11" t="str">
        <f>IF(SUM(JK19,JL19)&gt;0,SUM(JK19,JL19),"")</f>
        <v/>
      </c>
      <c r="JO19" s="11" t="str">
        <f>IF(SUM(JC19,JG19)&gt;0,SUM(JC19,JG19),"")</f>
        <v/>
      </c>
      <c r="JP19" s="11" t="str">
        <f>IF(SUM(JB19:JC19,JE19:JG19,JI19)-SUM(JD19,JH19)&gt;0,SUM(JB19:JC19,JE19:JG19,JI19)-SUM(JD19,JH19),"")</f>
        <v/>
      </c>
      <c r="JQ19" s="11" t="str">
        <f>IF(SUM(JK19,JL19,JP19)&gt;0,SUM(JK19,JL19,JP19),"")</f>
        <v/>
      </c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40" t="str">
        <f>IF(SUM(JS19,JW19)&gt;0,SUM(JS19,JW19),"")</f>
        <v/>
      </c>
      <c r="KM19" s="40" t="str">
        <f>IF(SUM(JR19:JS19,JU19:JW19,JY19)-JT19-JX19&gt;0,SUM(JR19:JS19,JU19:JW19,JY19)-JT19-JX19,"")</f>
        <v/>
      </c>
      <c r="KN19" s="40" t="str">
        <f>IF(SUM(JZ19:KA19,KC19)-KB19&gt;0,SUM(JZ19:KA19,KC19)-KB19,"")</f>
        <v/>
      </c>
      <c r="KO19" s="40" t="str">
        <f>IF(SUM(JS19,JW19,KA19)&gt;0,SUM(JS19,JW19,KA19),"")</f>
        <v/>
      </c>
      <c r="KP19" s="40" t="str">
        <f>IF(SUM(KM19,KN19)&gt;0,SUM(KM19,KN19),"")</f>
        <v/>
      </c>
      <c r="KQ19" s="40" t="str">
        <f>IF(SUM(KE19,KI19)&gt;0,SUM(KE19,KI19),"")</f>
        <v/>
      </c>
      <c r="KR19" s="40" t="str">
        <f>IF(SUM(KD19:KE19,KG19:KI19,KK19)-SUM(KF19,KJ19)&gt;0,SUM(KD19:KE19,KG19:KI19,KK19)-SUM(KF19,KJ19),"")</f>
        <v/>
      </c>
      <c r="KS19" s="40" t="str">
        <f>IF(SUM(KM19,KN19,KR19)&gt;0,SUM(KM19,KN19,KR19),"")</f>
        <v/>
      </c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1" t="str">
        <f>IF(SUM(KU19,KY19)&gt;0,SUM(KU19,KY19),"")</f>
        <v/>
      </c>
      <c r="LO19" s="11" t="str">
        <f>IF(SUM(KT19:KU19,KW19:KY19,LA19)-KV19-KZ19&gt;0,SUM(KT19:KU19,KW19:KY19,LA19)-KV19-KZ19,"")</f>
        <v/>
      </c>
      <c r="LP19" s="11" t="str">
        <f>IF(SUM(LB19:LC19,LE19)-LD19&gt;0,SUM(LB19:LC19,LE19)-LD19,"")</f>
        <v/>
      </c>
      <c r="LQ19" s="11" t="str">
        <f>IF(SUM(KU19,KY19,LC19)&gt;0,SUM(KU19,KY19,LC19),"")</f>
        <v/>
      </c>
      <c r="LR19" s="11" t="str">
        <f>IF(SUM(LO19,LP19)&gt;0,SUM(LO19,LP19),"")</f>
        <v/>
      </c>
      <c r="LS19" s="11" t="str">
        <f>IF(SUM(LG19,LK19)&gt;0,SUM(LG19,LK19),"")</f>
        <v/>
      </c>
      <c r="LT19" s="11" t="str">
        <f>IF(SUM(LF19:LG19,LI19:LK19,LM19)-SUM(LH19,LL19)&gt;0,SUM(LF19:LG19,LI19:LK19,LM19)-SUM(LH19,LL19),"")</f>
        <v/>
      </c>
      <c r="LU19" s="11" t="str">
        <f>IF(SUM(LO19,LP19,LT19)&gt;0,SUM(LO19,LP19,LT19),"")</f>
        <v/>
      </c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40" t="str">
        <f>IF(SUM(LW19,MA19)&gt;0,SUM(LW19,MA19),"")</f>
        <v/>
      </c>
      <c r="MQ19" s="40" t="str">
        <f>IF(SUM(LV19:LW19,LY19:MA19,MC19)-LX19-MB19&gt;0,SUM(LV19:LW19,LY19:MA19,MC19)-LX19-MB19,"")</f>
        <v/>
      </c>
      <c r="MR19" s="40" t="str">
        <f>IF(SUM(MD19:ME19,MG19)-MF19&gt;0,SUM(MD19:ME19,MG19)-MF19,"")</f>
        <v/>
      </c>
      <c r="MS19" s="40" t="str">
        <f>IF(SUM(LW19,MA19,ME19)&gt;0,SUM(LW19,MA19,ME19),"")</f>
        <v/>
      </c>
      <c r="MT19" s="40" t="str">
        <f>IF(SUM(MQ19,MR19)&gt;0,SUM(MQ19,MR19),"")</f>
        <v/>
      </c>
      <c r="MU19" s="40" t="str">
        <f>IF(SUM(MI19,MM19)&gt;0,SUM(MI19,MM19),"")</f>
        <v/>
      </c>
      <c r="MV19" s="40" t="str">
        <f>IF(SUM(MH19:MI19,MK19:MM19,MO19)-SUM(MJ19,MN19)&gt;0,SUM(MH19:MI19,MK19:MM19,MO19)-SUM(MJ19,MN19),"")</f>
        <v/>
      </c>
      <c r="MW19" s="40" t="str">
        <f>IF(SUM(MQ19,MR19,MV19)&gt;0,SUM(MQ19,MR19,MV19),"")</f>
        <v/>
      </c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1" t="str">
        <f>IF(SUM(MY19,NC19)&gt;0,SUM(MY19,NC19),"")</f>
        <v/>
      </c>
      <c r="NS19" s="11" t="str">
        <f>IF(SUM(MX19:MY19,NA19:NC19,NE19)-MZ19-ND19&gt;0,SUM(MX19:MY19,NA19:NC19,NE19)-MZ19-ND19,"")</f>
        <v/>
      </c>
      <c r="NT19" s="11" t="str">
        <f>IF(SUM(NF19:NG19,NI19)-NH19&gt;0,SUM(NF19:NG19,NI19)-NH19,"")</f>
        <v/>
      </c>
      <c r="NU19" s="11" t="str">
        <f>IF(SUM(MY19,NC19,NG19)&gt;0,SUM(MY19,NC19,NG19),"")</f>
        <v/>
      </c>
      <c r="NV19" s="11" t="str">
        <f>IF(SUM(NS19,NT19)&gt;0,SUM(NS19,NT19),"")</f>
        <v/>
      </c>
      <c r="NW19" s="11" t="str">
        <f>IF(SUM(NK19,NO19)&gt;0,SUM(NK19,NO19),"")</f>
        <v/>
      </c>
      <c r="NX19" s="11" t="str">
        <f>IF(SUM(NJ19:NK19,NM19:NO19,NQ19)-SUM(NL19,NP19)&gt;0,SUM(NJ19:NK19,NM19:NO19,NQ19)-SUM(NL19,NP19),"")</f>
        <v/>
      </c>
      <c r="NY19" s="11" t="str">
        <f>IF(SUM(NS19,NT19,NX19)&gt;0,SUM(NS19,NT19,NX19),"")</f>
        <v/>
      </c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40" t="str">
        <f>IF(SUM(OA19,OE19)&gt;0,SUM(OA19,OE19),"")</f>
        <v/>
      </c>
      <c r="OU19" s="40" t="str">
        <f>IF(SUM(NZ19:OA19,OC19:OE19,OG19)-OB19-OF19&gt;0,SUM(NZ19:OA19,OC19:OE19,OG19)-OB19-OF19,"")</f>
        <v/>
      </c>
      <c r="OV19" s="40" t="str">
        <f>IF(SUM(OH19:OI19,OK19)-OJ19&gt;0,SUM(OH19:OI19,OK19)-OJ19,"")</f>
        <v/>
      </c>
      <c r="OW19" s="40" t="str">
        <f>IF(SUM(OA19,OE19,OI19)&gt;0,SUM(OA19,OE19,OI19),"")</f>
        <v/>
      </c>
      <c r="OX19" s="40" t="str">
        <f>IF(SUM(OU19,OV19)&gt;0,SUM(OU19,OV19),"")</f>
        <v/>
      </c>
      <c r="OY19" s="40" t="str">
        <f>IF(SUM(OM19,OQ19)&gt;0,SUM(OM19,OQ19),"")</f>
        <v/>
      </c>
      <c r="OZ19" s="40" t="str">
        <f>IF(SUM(OL19:OM19,OO19:OQ19,OS19)-SUM(ON19,OR19)&gt;0,SUM(OL19:OM19,OO19:OQ19,OS19)-SUM(ON19,OR19),"")</f>
        <v/>
      </c>
      <c r="PA19" s="40" t="str">
        <f>IF(SUM(OU19,OV19,OZ19)&gt;0,SUM(OU19,OV19,OZ19),"")</f>
        <v/>
      </c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1" t="str">
        <f>IF(SUM(PC19,PG19)&gt;0,SUM(PC19,PG19),"")</f>
        <v/>
      </c>
      <c r="PW19" s="11" t="str">
        <f>IF(SUM(PB19:PC19,PE19:PG19,PI19)-PD19-PH19&gt;0,SUM(PB19:PC19,PE19:PG19,PI19)-PD19-PH19,"")</f>
        <v/>
      </c>
      <c r="PX19" s="11" t="str">
        <f>IF(SUM(PJ19:PK19,PM19)-PL19&gt;0,SUM(PJ19:PK19,PM19)-PL19,"")</f>
        <v/>
      </c>
      <c r="PY19" s="11" t="str">
        <f>IF(SUM(PC19,PG19,PK19)&gt;0,SUM(PC19,PG19,PK19),"")</f>
        <v/>
      </c>
      <c r="PZ19" s="11" t="str">
        <f>IF(SUM(PW19,PX19)&gt;0,SUM(PW19,PX19),"")</f>
        <v/>
      </c>
      <c r="QA19" s="11" t="str">
        <f>IF(SUM(PO19,PS19)&gt;0,SUM(PO19,PS19),"")</f>
        <v/>
      </c>
      <c r="QB19" s="11" t="str">
        <f>IF(SUM(PN19:PO19,PQ19:PS19,PU19)-SUM(PP19,PT19)&gt;0,SUM(PN19:PO19,PQ19:PS19,PU19)-SUM(PP19,PT19),"")</f>
        <v/>
      </c>
      <c r="QC19" s="11" t="str">
        <f>IF(SUM(PW19,PX19,QB19)&gt;0,SUM(PW19,PX19,QB19),"")</f>
        <v/>
      </c>
      <c r="QD19" s="22">
        <f>IF($CU19="P",CA19,(CA19+AX19)/2)</f>
        <v>0</v>
      </c>
      <c r="QE19" s="22">
        <f>IF($CU19="P",CB19,(CB19+AY19)/2)</f>
        <v>0</v>
      </c>
      <c r="QF19" s="22">
        <f>IF($CU19="P",CC19,(CC19+AZ19)/2)</f>
        <v>0</v>
      </c>
      <c r="QG19" s="22">
        <f>IF($CU19="P",CD19,(CD19+BA19)/2)</f>
        <v>0</v>
      </c>
      <c r="QH19" s="22">
        <f>IF($CU19="P",CE19,(CE19+BB19)/2)</f>
        <v>0</v>
      </c>
      <c r="QI19" s="22">
        <f>IF($CU19="P",CF19,(CF19+BC19)/2)</f>
        <v>0</v>
      </c>
      <c r="QJ19" s="22">
        <f>IF($CU19="P",CG19,(CG19+BD19)/2)</f>
        <v>0</v>
      </c>
      <c r="QK19" s="22">
        <f>IF($CU19="P",CH19,(CH19+BE19)/2)</f>
        <v>0</v>
      </c>
      <c r="QL19" s="22">
        <f>IF($CU19="P",CI19,(CI19+BF19)/2)</f>
        <v>0</v>
      </c>
      <c r="QM19" s="22">
        <f>IF($CU19="P",CJ19,(CJ19+BG19)/2)</f>
        <v>0</v>
      </c>
      <c r="QN19" s="22">
        <f>IF($CU19="P",CK19,(CK19+BH19)/2)</f>
        <v>0</v>
      </c>
      <c r="QO19" s="22">
        <f>IF($CU19="P",CL19,(CL19+BI19)/2)</f>
        <v>0</v>
      </c>
      <c r="QP19" s="22">
        <f>IF($CU19="P",CM19,(CM19+BJ19)/2)</f>
        <v>0</v>
      </c>
      <c r="QQ19" s="22">
        <f>IF($CU19="P",CN19,(CN19+BK19)/2)</f>
        <v>0</v>
      </c>
      <c r="QR19" s="22">
        <f>IF($CU19="P",CO19,(CO19+BL19)/2)</f>
        <v>0</v>
      </c>
      <c r="QS19" s="22">
        <f>IF($CU19="P",CP19,(CP19+BM19)/2)</f>
        <v>0</v>
      </c>
      <c r="QT19" s="22">
        <f>IF($CU19="P",CQ19,(CQ19+BN19)/2)</f>
        <v>0</v>
      </c>
      <c r="QU19" s="22">
        <f>IF($CU19="P",CR19,(CR19+BO19)/2)</f>
        <v>0</v>
      </c>
      <c r="QV19" s="22">
        <f>IF($CU19="P",CS19,(CS19+BP19)/2)</f>
        <v>0</v>
      </c>
      <c r="QW19" s="22">
        <f>IF($CU19="P",CT19,(CT19+BQ19)/2)</f>
        <v>0</v>
      </c>
      <c r="QX19" s="27" t="s">
        <v>46</v>
      </c>
      <c r="QY19" s="40" t="str">
        <f>IF(SUM(QE19,QI19)&gt;0,SUM(QE19,QI19),"")</f>
        <v/>
      </c>
      <c r="QZ19" s="40" t="str">
        <f>IF(SUM(QD19:QE19,QG19:QI19,QK19)-QF19-QJ19&gt;0,SUM(QD19:QE19,QG19:QI19,QK19)-QF19-QJ19,"")</f>
        <v/>
      </c>
      <c r="RA19" s="40" t="str">
        <f>IF(SUM(QL19:QM19,QO19)-QN19&gt;0,SUM(QL19:QM19,QO19)-QN19,"")</f>
        <v/>
      </c>
      <c r="RB19" s="40" t="str">
        <f>IF(SUM(QE19,QI19,QM19)&gt;0,SUM(QE19,QI19,QM19),"")</f>
        <v/>
      </c>
      <c r="RC19" s="40" t="str">
        <f>IF(SUM(QZ19,RA19)&gt;0,SUM(QZ19,RA19),"")</f>
        <v/>
      </c>
      <c r="RD19" s="40" t="str">
        <f>IF(SUM(QQ19,QU19)&gt;0,SUM(QQ19,QU19),"")</f>
        <v/>
      </c>
      <c r="RE19" s="40" t="str">
        <f>IF(SUM(QP19:QQ19,QS19:QU19,QW19)-SUM(QR19,QV19)&gt;0,SUM(QP19:QQ19,QS19:QU19,QW19)-SUM(QR19,QV19),"")</f>
        <v/>
      </c>
      <c r="RF19" s="40" t="str">
        <f>IF(SUM(QZ19,RA19,RE19)&gt;0,SUM(QZ19,RA19,RE19),"")</f>
        <v/>
      </c>
    </row>
    <row r="20" spans="1:474" x14ac:dyDescent="0.2">
      <c r="A20" s="4" t="str" cm="1">
        <f t="array" ref="A20">IF(AND(J20&lt;&gt;"",J20&lt;&gt;"No DD"),SUMPRODUCT((J$4:J$21&lt;&gt;"")*(J$4:J$21&lt;&gt;"No DD")*(F$4:F$21&gt;F20))+1,IF(J20="No DD",SUMPRODUCT((J$4:J$21="No DD")*(F$4:F$21&gt;F20))+1+SUMPRODUCT((J$4:J$21&lt;&gt;"")*(J$4:J$21&lt;&gt;"No DD")),""))</f>
        <v/>
      </c>
      <c r="B20" s="4" t="str" cm="1">
        <f t="array" ref="B20">IF(AND(J20&lt;&gt;"",J20&lt;&gt;"No DD",G20=""),SUMPRODUCT((J$4:J$21&lt;&gt;"")*(J$4:J$21&lt;&gt;"No DD")*(G$4:G$21="")*(F$4:F$21&gt;F20))+1,IF(J20="No DD",SUMPRODUCT((J$4:J$21="No DD")*(F$4:F$21&gt;F20)*(G$4:G$21=""))+1+SUMPRODUCT((J$4:J$21&lt;&gt;"")*(G$4:G$21="")*(J$4:J$21&lt;&gt;"No DD")),""))</f>
        <v/>
      </c>
      <c r="C20" s="5" t="s">
        <v>121</v>
      </c>
      <c r="D20" s="4" t="s">
        <v>4</v>
      </c>
      <c r="E20" s="4">
        <v>2005</v>
      </c>
      <c r="F20" s="9">
        <f>SUM(L20:R20)+SUM(L20:O20)*0.0000001+SUM(L20)*0.0000000000001</f>
        <v>80.700003890003885</v>
      </c>
      <c r="G20" s="64"/>
      <c r="H20" s="3" t="str">
        <f>IF(OR(AND(AP20&gt;=AW$23,AQ20&gt;=AW$27,AP20&lt;&gt;"",AO20=""),AND(AU20&gt;=AW$23,AV20&gt;=AW$27,AU20&lt;&gt;"",AO20=""),AND(BS20&gt;=BZ$23,BT20&gt;=BZ$27,BS20&lt;&gt;"",BR20=""),AND(BX20&gt;=BZ$23,BY20&gt;=BZ$27,BX20&lt;&gt;"",BR20=""),AND(CV20&gt;=DC$23,CW20&gt;=DC$27,CV20&lt;&gt;"",CU20=""),AND(DA20&gt;=DC$23,DB20&gt;=DC$27,DA20&lt;&gt;""),AND(DZ20&gt;=EG$23,EA20&gt;=EG$27,DZ20&lt;&gt;""),AND(EE20&gt;=EG$23,EF20&gt;=EG$27,EE20&lt;&gt;""),AND(FB20&gt;=FI$23,FC20&gt;=FI$27,FB20&lt;&gt;""),AND(FG20&gt;=FI$23,FH20&gt;=FI$27,FG20&lt;&gt;""),AND(GD20&gt;=GK$23,GE20&gt;=GK$27,GD20&lt;&gt;""),AND(GI20&gt;=GK$23,GJ20&gt;=GK$27,GI20&lt;&gt;""),AND(HF20&gt;=HM$23,HG20&gt;=HM$27,HF20&lt;&gt;""),AND(HK20&gt;=HM$23,HL20&gt;=HM$27,HK20&lt;&gt;""),AND(IH20&gt;=IO$23,II20&gt;=IO$27,IH20&lt;&gt;""),AND(IM20&gt;=IO$23,IN20&gt;=IO$27,IM20&lt;&gt;""),AND(JJ20&gt;=JQ$23,JK20&gt;=JQ$27,JJ20&lt;&gt;""),AND(JO20&gt;=JQ$23,JP20&gt;=JQ$27,JO20&lt;&gt;""),AND(KL20&gt;=KS$23,KM20&gt;=KS$27,KL20&lt;&gt;""),AND(KQ20&gt;=KS$23,KR20&gt;=KS$27,KQ20&lt;&gt;""),AND(LN20&gt;=LU$23,LO20&gt;=LU$27,LN20&lt;&gt;""),AND(LS20&gt;=LU$23,LT20&gt;=LU$27,LS20&lt;&gt;""),AND(MP20&gt;=MW$23,MQ20&gt;=MW$27,MP20&lt;&gt;""),AND(MU20&gt;=MW$23,MV20&gt;=MW$27,MU20&lt;&gt;""),AND(NR20&gt;=NY$23,NS20&gt;=NY$27,NR20&lt;&gt;""),AND(NW20&gt;=NY$23,NX20&gt;=NY$27,NW20&lt;&gt;""),AND(OT20&gt;=PA$23,OU20&gt;=PA$27,OT20&lt;&gt;""),AND(OY20&gt;=PA$23,OZ20&gt;=PA$27,OY20&lt;&gt;""),AND(PV20&gt;=QC$23,PW20&gt;=QC$27,PV20&lt;&gt;""),AND(QA20&gt;=QC$23,QB20&gt;=QC$27,QA20&lt;&gt;"")),"P","")</f>
        <v/>
      </c>
      <c r="I20" s="3" t="str">
        <f>IF(OR(AND(AQ20&gt;=AW$27,AQ20&lt;&gt;"",AO20=""),AND(AV20&gt;=AW$27,AV20&lt;&gt;"",AO20=""),AND(BT20&gt;=BZ$27,BT20&lt;&gt;"",BR20=""),AND(BY20&gt;=BZ$27,BY20&lt;&gt;"",BR20=""),AND(CW20&gt;=DC$27,CW20&lt;&gt;"",CU20=""),AND(DB20&gt;=DC$27,DB20&lt;&gt;"",CU20=""),AND(EA20&gt;=EG$27,EA20&lt;&gt;""),AND(EF20&gt;=EG$27,EF20&lt;&gt;""),AND(FC20&gt;=FI$27,FC20&lt;&gt;""),AND(FH20&gt;=FI$27,FH20&lt;&gt;""),AND(GE20&gt;=GK$27,GE20&lt;&gt;""),AND(GJ20&gt;=GK$27,GJ20&lt;&gt;""),AND(HG20&gt;=HM$27,HG20&lt;&gt;""),AND(HL20&gt;=HM$27,HL20&lt;&gt;""),AND(II20&gt;=IO$27,II20&lt;&gt;""),AND(IN20&gt;=IO$27,IN20&lt;&gt;""),AND(JK20&gt;=JQ$27,JK20&lt;&gt;""),AND(JP20&gt;=JQ$27,JP20&lt;&gt;""),AND(KM20&gt;=KS$27,KM20&lt;&gt;""),AND(KR20&gt;=KS$27,KR20&lt;&gt;""),AND(LO20&gt;=LU$27,LO20&lt;&gt;""),AND(LT20&gt;=LU$27,LT20&lt;&gt;""),AND(MQ20&gt;=MW$27,MQ20&lt;&gt;""),AND(MV20&gt;=MW$27,MV20&lt;&gt;""),AND(NS20&gt;=NY$27,NS20&lt;&gt;""),AND(NX20&gt;=NY$27,NX20&lt;&gt;""),AND(OU20&gt;=PA$27,OU20&lt;&gt;""),AND(OZ20&gt;=PA$27,OZ20&lt;&gt;""),AND(PW20&gt;=QC$27,PW20&lt;&gt;""),AND(QB20&gt;=QC$27,QB20&lt;&gt;"")),"P","")</f>
        <v/>
      </c>
      <c r="J20" s="36" t="str">
        <f>IF(AND(I20="P",H20=""),"No DD",IF(OR(AND(AS20&gt;=AW$26,AT20&gt;=AW$30,AS20&lt;&gt;"",AO20=""),AND(BV20&gt;=BZ$26,BW20&gt;=BZ$30,BV20&lt;&gt;"",BR20=""),AND(CY20&gt;=DC$26,CZ20&gt;=DC$30,CY20&lt;&gt;"",CU20=""),AND(EC20&gt;=EG$26,ED20&gt;=EG$30,EC20&lt;&gt;""),AND(FE20&gt;=FI$26,FF20&gt;=FI$30,FE20&lt;&gt;""),AND(GG20&gt;=GK$26,GH20&gt;=GK$30,GG20&lt;&gt;""),AND(HI20&gt;=HM$26,HJ20&gt;=HM$30,HI20&lt;&gt;""),AND(IK20&gt;=IO$26,IL20&gt;=IO$30,IK20&lt;&gt;""),AND(JM20&gt;=JQ$26,JN20&gt;=JQ$30,JM20&lt;&gt;""),AND(KO20&gt;=KS$26,KP20&gt;=KS$30,KO20&lt;&gt;""),AND(LQ20&gt;=LU$26,LR20&gt;=LU$30,LQ20&lt;&gt;""),AND(MS20&gt;=MW$26,MT20&gt;=MW$30,MS20&lt;&gt;""),AND(NU20&gt;=NY$26,NV20&gt;=NY$30,NU20&lt;&gt;""),AND(OW20&gt;=PA$26,OX20&gt;=PA$30,OW20&lt;&gt;""),AND(PY20&gt;=QC$26,PZ20&gt;=QC$30,PY20&lt;&gt;"")),"Merit",IF(OR(AND(AS20&gt;=AW$25,AT20&gt;=AW$29,AS20&lt;&gt;"",AO20=""),AND(BV20&gt;=BZ$25,BW20&gt;=BZ$29,BV20&lt;&gt;"",BR20=""),AND(CY20&gt;=DC$25,CZ20&gt;=DC$29,CY20&lt;&gt;"",CU20=""),AND(EC20&gt;=EG$25,ED20&gt;=EG$29,EC20&lt;&gt;""),AND(FE20&gt;=FI$25,FF20&gt;=FI$29,FE20&lt;&gt;""),AND(GG20&gt;=GK$25,GH20&gt;=GK$29,GG20&lt;&gt;""),AND(HI20&gt;=HM$25,HJ20&gt;=HM$29,HI20&lt;&gt;""),AND(IK20&gt;=IO$25,IL20&gt;=IO$29,IK20&lt;&gt;""),AND(JM20&gt;=JQ$25,JN20&gt;=JQ$29,JM20&lt;&gt;""),AND(KO20&gt;=KS$25,KP20&gt;=KS$29,KO20&lt;&gt;""),AND(LQ20&gt;=LU$25,LR20&gt;=LU$29,LQ20&lt;&gt;""),AND(MS20&gt;=MW$25,MT20&gt;=MW$29,MS20&lt;&gt;""),AND(NU20&gt;=NY$25,NV20&gt;=NY$29,NU20&lt;&gt;""),AND(OW20&gt;=PA$25,OX20&gt;=PA$29,OW20&lt;&gt;""),AND(PY20&gt;=QC$25,PZ20&gt;=QC$29,PY20&lt;&gt;"")),"Excellence",IF(K20="P","Worlds Team",IF(H20="P","National Team","")))))</f>
        <v/>
      </c>
      <c r="K20" s="3" t="str">
        <f>IF(OR(AND(AS20&gt;=AW$24,AT20&gt;=AW$28,AS20&lt;&gt;"",AO20=""),AND(BV20&gt;=BZ$24,BW20&gt;=BZ$28,BV20&lt;&gt;"",BR20=""),AND(CY20&gt;=DC$24,CZ20&gt;=DC$28,CY20&lt;&gt;"",CU20=""),AND(EC20&gt;=EG$24,ED20&gt;=EG$28,EC20&lt;&gt;""),AND(FE20&gt;=FI$24,FF20&gt;=FI$28,FE20&lt;&gt;""),AND(GG20&gt;=GK$24,GH20&gt;=GK$28,GG20&lt;&gt;""),AND(HI20&gt;=HM$24,HJ20&gt;=HM$28,HI20&lt;&gt;""),AND(IK20&gt;=IO$24,IL20&gt;=IO$28,IK20&lt;&gt;""),AND(JM20&gt;=JQ$24,JN20&gt;=JQ$28,JM20&lt;&gt;""),AND(KO20&gt;=KS$24,KP20&gt;=KS$28,KO20&lt;&gt;""),AND(LQ20&gt;=LU$24,LR20&gt;=LU$28,LQ20&lt;&gt;""),AND(MS20&gt;=MW$24,MT20&gt;=MW$28,MS20&lt;&gt;""),AND(NU20&gt;=NY$24,NV20&gt;=NY$28,NU20&lt;&gt;""),AND(OW20&gt;=PA$24,OX20&gt;=PA$28,OW20&lt;&gt;""),AND(PY20&gt;=QC$24,PZ20&gt;=QC$28,PY20&lt;&gt;"")),"P","")</f>
        <v/>
      </c>
      <c r="L20" s="8">
        <f>IF(COUNT(AQ20,BT20,CW20)&gt;0,LARGE((AQ20,BT20,CW20),1),0)</f>
        <v>38.9</v>
      </c>
      <c r="M20" s="8" t="str">
        <f>IF(L20=0,"",IF(L20=CW20,$CA$1,IF(L20=BT20,$AX$1,IF(L20=AQ20,$U$1,""))))</f>
        <v>2025 Nationals</v>
      </c>
      <c r="N20" s="8">
        <f>IF(COUNT(AQ20,BT20,CW20)&gt;1,LARGE((AQ20,BT20,CW20),2),0)</f>
        <v>0</v>
      </c>
      <c r="O20" s="8" t="str">
        <f>IF(N20=0,"",IF(AND(N20=L20,N20=AQ20,N20=BT20),$U$1,IF(AND(N20=L20,N20=AQ20,N20=CW20),$U$1,IF(AND(N20=L20,N20=BT20,N20=CW20),$AX$1,IF(N20=CW20,$CA$1,IF(N20=BT20,$AX$1,IF(N20=AQ20,$U$1,"")))))))</f>
        <v/>
      </c>
      <c r="P20" s="8">
        <f>IF(MAX(AV20,BY20,DB20)&gt;0,MAX(AV20,BY20,DB20),0)</f>
        <v>41.8</v>
      </c>
      <c r="Q20" s="8" t="str">
        <f>IF(P20=0,"",IF(P20=DB20,$CA$1,IF(P20=BY20,$AX$1,IF(P20=AV20,$U$1,""))))</f>
        <v>2025 Nationals</v>
      </c>
      <c r="R20" s="8" t="str">
        <f>IF(MAX(DD20:DE20)&gt;0,MAX(DD20:DE20),"")</f>
        <v/>
      </c>
      <c r="S20" s="11" t="str">
        <f>IF(R20="","",IF(R20=DD20,"("&amp;DD$2&amp;")",IF(R20=DE20,"("&amp;DE$2&amp;")")))</f>
        <v/>
      </c>
      <c r="T20" s="8" t="str">
        <f>IF(R20="","",IF(R20=DD20,IF(R20+IF(N20="",0,N20)=PW20,$PB$1,IF(R20+IF(N20="",0,N20)=OU20,$NZ$1,IF(R20+IF(N20="",0,N20)=NS20,$MX$1,IF(R20+IF(N20="",0,N20)=MQ20,$LV$1,IF(R20+IF(N20="",0,N20)=LO20,$KT$1,IF(R20+IF(N20="",0,N20)=KM20,$JR$1,IF(R20+IF(N20="",0,N20)=JK20,$IP$1,IF(R20+IF(N20="",0,N20)=II20,$HN$1,IF(R20+IF(N20="",0,N20)=HG20,$GL$1,IF(R20+IF(N20="",0,N20)=GE20,$FJ$1,IF(R20+IF(N20="",0,N20)=FC20,$EH$1,IF(R20+IF(N20="",0,N20)=EA20,$DF$1)))))))))))),IF(R20=DE20,IF(R20+IF(P20="",0,P20)=QB20,$PB$1,IF(R20+IF(P20="",0,P20)=OZ20,$NZ$1,IF(R20+IF(P20="",0,P20)=NX20,$MX$1,IF(R20+IF(P20="",0,P20)=MV20,$LV$1,IF(R20+IF(P20="",0,P20)=LT20,$KT$1,IF(R20+IF(P20="",0,P20)=KR20,$JR$1,IF(R20+IF(P20="",0,P20)=JP20,$IP$1,IF(R20+IF(P20="",0,P20)=IN20,$HN$1,IF(R20+IF(P20="",0,P20)=HL20,$GL$1,IF(R20+IF(P20="",0,P20)=GJ20,$FJ$1,IF(R20+IF(P20="",0,P20)=FH20,$EH$1,IF(R20+IF(P20="",0,P20)=EF20,$DF$1)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>IF(SUM(V20,Z20)&gt;0,SUM(V20,Z20),"")</f>
        <v/>
      </c>
      <c r="AQ20" s="40" t="str">
        <f>IF(SUM(U20:V20,X20:Z20,AB20)-W20-AA20&gt;0,SUM(U20:V20,X20:Z20,AB20)-W20-AA20,"")</f>
        <v/>
      </c>
      <c r="AR20" s="40" t="str">
        <f>IF(SUM(AC20:AD20,AF20)-AE20&gt;0,SUM(AC20:AD20,AF20)-AE20,"")</f>
        <v/>
      </c>
      <c r="AS20" s="40" t="str">
        <f>IF(SUM(V20,Z20,AD20)&gt;0,SUM(V20,Z20,AD20),"")</f>
        <v/>
      </c>
      <c r="AT20" s="40" t="str">
        <f>IF(SUM(AQ20,AR20)&gt;0,SUM(AQ20,AR20),"")</f>
        <v/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 t="str">
        <f>IF(SUM(AQ20,AR20,AV20)&gt;0,SUM(AQ20,AR20,AV20),"")</f>
        <v/>
      </c>
      <c r="AX20" s="18">
        <v>15.7</v>
      </c>
      <c r="AY20" s="18">
        <v>4.8</v>
      </c>
      <c r="AZ20" s="18">
        <v>0.2</v>
      </c>
      <c r="BA20" s="18">
        <v>0</v>
      </c>
      <c r="BB20" s="18">
        <v>14.4</v>
      </c>
      <c r="BC20" s="18">
        <v>4.2</v>
      </c>
      <c r="BD20" s="18">
        <v>0</v>
      </c>
      <c r="BE20" s="18">
        <v>0</v>
      </c>
      <c r="BF20" s="18"/>
      <c r="BG20" s="18"/>
      <c r="BH20" s="18"/>
      <c r="BI20" s="18"/>
      <c r="BJ20" s="18">
        <v>16.100000000000001</v>
      </c>
      <c r="BK20" s="18">
        <v>4.8</v>
      </c>
      <c r="BL20" s="18">
        <v>0</v>
      </c>
      <c r="BM20" s="18">
        <v>0</v>
      </c>
      <c r="BN20" s="18">
        <v>15.6</v>
      </c>
      <c r="BO20" s="18">
        <v>5.3</v>
      </c>
      <c r="BP20" s="18">
        <v>0</v>
      </c>
      <c r="BQ20" s="18">
        <v>0</v>
      </c>
      <c r="BR20" s="28"/>
      <c r="BS20" s="11">
        <f>IF(SUM(AY20,BC20)&gt;0,SUM(AY20,BC20),"")</f>
        <v>9</v>
      </c>
      <c r="BT20" s="11">
        <f>IF(SUM(AX20:AY20,BA20:BC20,BE20)-AZ20-BD20&gt;0,SUM(AX20:AY20,BA20:BC20,BE20)-AZ20-BD20,"")</f>
        <v>38.9</v>
      </c>
      <c r="BU20" s="11" t="str">
        <f>IF(SUM(BF20:BG20,BI20)-BH20&gt;0,SUM(BF20:BG20,BI20)-BH20,"")</f>
        <v/>
      </c>
      <c r="BV20" s="11">
        <f>IF(SUM(AY20,BC20,BG20)&gt;0,SUM(AY20,BC20,BG20),"")</f>
        <v>9</v>
      </c>
      <c r="BW20" s="11">
        <f>IF(SUM(BT20,BU20)&gt;0,SUM(BT20,BU20),"")</f>
        <v>38.9</v>
      </c>
      <c r="BX20" s="11">
        <f>IF(SUM(BK20,BO20)&gt;0,SUM(BK20,BO20),"")</f>
        <v>10.1</v>
      </c>
      <c r="BY20" s="11">
        <f>IF(SUM(BJ20:BK20,BM20:BO20,BQ20)-SUM(BL20,BP20)&gt;0,SUM(BJ20:BK20,BM20:BO20,BQ20)-SUM(BL20,BP20),"")</f>
        <v>41.8</v>
      </c>
      <c r="BZ20" s="11">
        <f>IF(SUM(BT20,BU20,BY20)&gt;0,SUM(BT20,BU20,BY20),"")</f>
        <v>80.699999999999989</v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>IF(SUM(CB20,CF20)&gt;0,SUM(CB20,CF20),"")</f>
        <v/>
      </c>
      <c r="CW20" s="40" t="str">
        <f>IF(SUM(CA20:CB20,CD20:CF20,CH20)-CC20-CG20&gt;0,SUM(CA20:CB20,CD20:CF20,CH20)-CC20-CG20,"")</f>
        <v/>
      </c>
      <c r="CX20" s="40" t="str">
        <f>IF(SUM(CI20:CJ20,CL20)-CK20&gt;0,SUM(CI20:CJ20,CL20)-CK20,"")</f>
        <v/>
      </c>
      <c r="CY20" s="40" t="str">
        <f>IF(SUM(CB20,CF20,CJ20)&gt;0,SUM(CB20,CF20,CJ20),"")</f>
        <v/>
      </c>
      <c r="CZ20" s="40" t="str">
        <f>IF(SUM(CW20,CX20)&gt;0,SUM(CW20,CX20),"")</f>
        <v/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 t="str">
        <f>IF(SUM(CW20,CX20,DB20)&gt;0,SUM(CW20,CX20,DB20),"")</f>
        <v/>
      </c>
      <c r="DD20" s="50" t="str">
        <f>IF(MAX(EA20,FC20,GE20,HG20,II20,JK20,KM20,LO20,MQ20,NS20,OU20,PW20)-IF(N20="",0,N20)&gt;0.001,MAX(EA20,FC20,GE20,HG20,II20,JK20,KM20,LO20,MQ20,NS20,OU20,PW20)-IF(N20="",0,N20),"")</f>
        <v/>
      </c>
      <c r="DE20" s="50" t="str">
        <f>IF(MAX(EF20,FH20,GJ20,HL20,IN20,JP20,KR20,LT20,MV20,NX20,OZ20,QB20)-IF(P20="",0,P20)&gt;0.001,MAX(EF20,FH20,GJ20,HL20,IN20,JP20,KR20,LT20,MV20,NX20,OZ20,QB20)-IF(P20="",0,P20),"")</f>
        <v/>
      </c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40" t="str">
        <f>IF(SUM(DG20,DK20)&gt;0,SUM(DG20,DK20),"")</f>
        <v/>
      </c>
      <c r="EA20" s="40" t="str">
        <f>IF(SUM(DF20:DG20,DI20:DK20,DM20)-DH20-DL20&gt;0,SUM(DF20:DG20,DI20:DK20,DM20)-DH20-DL20,"")</f>
        <v/>
      </c>
      <c r="EB20" s="40" t="str">
        <f>IF(SUM(DN20:DO20,DQ20)-DP20&gt;0,SUM(DN20:DO20,DQ20)-DP20,"")</f>
        <v/>
      </c>
      <c r="EC20" s="40" t="str">
        <f>IF(SUM(DG20,DK20,DO20)&gt;0,SUM(DG20,DK20,DO20),"")</f>
        <v/>
      </c>
      <c r="ED20" s="40" t="str">
        <f>IF(SUM(EA20,EB20)&gt;0,SUM(EA20,EB20),"")</f>
        <v/>
      </c>
      <c r="EE20" s="40" t="str">
        <f>IF(SUM(DS20,DW20)&gt;0,SUM(DS20,DW20),"")</f>
        <v/>
      </c>
      <c r="EF20" s="40" t="str">
        <f>IF(SUM(DR20:DS20,DU20:DW20,DY20)-SUM(DT20,DX20)&gt;0,SUM(DR20:DS20,DU20:DW20,DY20)-SUM(DT20,DX20),"")</f>
        <v/>
      </c>
      <c r="EG20" s="40" t="str">
        <f>IF(SUM(EA20,EB20,EF20)&gt;0,SUM(EA20,EB20,EF20),"")</f>
        <v/>
      </c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1" t="str">
        <f>IF(SUM(EI20,EM20)&gt;0,SUM(EI20,EM20),"")</f>
        <v/>
      </c>
      <c r="FC20" s="11" t="str">
        <f>IF(SUM(EH20:EI20,EK20:EM20,EO20)-EJ20-EN20&gt;0,SUM(EH20:EI20,EK20:EM20,EO20)-EJ20-EN20,"")</f>
        <v/>
      </c>
      <c r="FD20" s="11" t="str">
        <f>IF(SUM(EP20:EQ20,ES20)-ER20&gt;0,SUM(EP20:EQ20,ES20)-ER20,"")</f>
        <v/>
      </c>
      <c r="FE20" s="11" t="str">
        <f>IF(SUM(EI20,EM20,EQ20)&gt;0,SUM(EI20,EM20,EQ20),"")</f>
        <v/>
      </c>
      <c r="FF20" s="11" t="str">
        <f>IF(SUM(FC20,FD20)&gt;0,SUM(FC20,FD20),"")</f>
        <v/>
      </c>
      <c r="FG20" s="11" t="str">
        <f>IF(SUM(EU20,EY20)&gt;0,SUM(EU20,EY20),"")</f>
        <v/>
      </c>
      <c r="FH20" s="11" t="str">
        <f>IF(SUM(ET20:EU20,EW20:EY20,FA20)-SUM(EV20,EZ20)&gt;0,SUM(ET20:EU20,EW20:EY20,FA20)-SUM(EV20,EZ20),"")</f>
        <v/>
      </c>
      <c r="FI20" s="11" t="str">
        <f>IF(SUM(FC20,FD20,FH20)&gt;0,SUM(FC20,FD20,FH20),"")</f>
        <v/>
      </c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40" t="str">
        <f>IF(SUM(FK20,FO20)&gt;0,SUM(FK20,FO20),"")</f>
        <v/>
      </c>
      <c r="GE20" s="40" t="str">
        <f>IF(SUM(FJ20:FK20,FM20:FO20,FQ20)-FL20-FP20&gt;0,SUM(FJ20:FK20,FM20:FO20,FQ20)-FL20-FP20,"")</f>
        <v/>
      </c>
      <c r="GF20" s="40" t="str">
        <f>IF(SUM(FR20:FS20,FU20)-FT20&gt;0,SUM(FR20:FS20,FU20)-FT20,"")</f>
        <v/>
      </c>
      <c r="GG20" s="40" t="str">
        <f>IF(SUM(FK20,FO20,FS20)&gt;0,SUM(FK20,FO20,FS20),"")</f>
        <v/>
      </c>
      <c r="GH20" s="40" t="str">
        <f>IF(SUM(GE20,GF20)&gt;0,SUM(GE20,GF20),"")</f>
        <v/>
      </c>
      <c r="GI20" s="40" t="str">
        <f>IF(SUM(FW20,GA20)&gt;0,SUM(FW20,GA20),"")</f>
        <v/>
      </c>
      <c r="GJ20" s="40" t="str">
        <f>IF(SUM(FV20:FW20,FY20:GA20,GC20)-SUM(FX20,GB20)&gt;0,SUM(FV20:FW20,FY20:GA20,GC20)-SUM(FX20,GB20),"")</f>
        <v/>
      </c>
      <c r="GK20" s="40" t="str">
        <f>IF(SUM(GE20,GF20,GJ20)&gt;0,SUM(GE20,GF20,GJ20),"")</f>
        <v/>
      </c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1" t="str">
        <f>IF(SUM(GM20,GQ20)&gt;0,SUM(GM20,GQ20),"")</f>
        <v/>
      </c>
      <c r="HG20" s="11" t="str">
        <f>IF(SUM(GL20:GM20,GO20:GQ20,GS20)-GN20-GR20&gt;0,SUM(GL20:GM20,GO20:GQ20,GS20)-GN20-GR20,"")</f>
        <v/>
      </c>
      <c r="HH20" s="11" t="str">
        <f>IF(SUM(GT20:GU20,GW20)-GV20&gt;0,SUM(GT20:GU20,GW20)-GV20,"")</f>
        <v/>
      </c>
      <c r="HI20" s="11" t="str">
        <f>IF(SUM(GM20,GQ20,GU20)&gt;0,SUM(GM20,GQ20,GU20),"")</f>
        <v/>
      </c>
      <c r="HJ20" s="11" t="str">
        <f>IF(SUM(HG20,HH20)&gt;0,SUM(HG20,HH20),"")</f>
        <v/>
      </c>
      <c r="HK20" s="11" t="str">
        <f>IF(SUM(GY20,HC20)&gt;0,SUM(GY20,HC20),"")</f>
        <v/>
      </c>
      <c r="HL20" s="11" t="str">
        <f>IF(SUM(GX20:GY20,HA20:HC20,HE20)-SUM(GZ20,HD20)&gt;0,SUM(GX20:GY20,HA20:HC20,HE20)-SUM(GZ20,HD20),"")</f>
        <v/>
      </c>
      <c r="HM20" s="11" t="str">
        <f>IF(SUM(HG20,HH20,HL20)&gt;0,SUM(HG20,HH20,HL20),"")</f>
        <v/>
      </c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40" t="str">
        <f>IF(SUM(HO20,HS20)&gt;0,SUM(HO20,HS20),"")</f>
        <v/>
      </c>
      <c r="II20" s="40" t="str">
        <f>IF(SUM(HN20:HO20,HQ20:HS20,HU20)-HP20-HT20&gt;0,SUM(HN20:HO20,HQ20:HS20,HU20)-HP20-HT20,"")</f>
        <v/>
      </c>
      <c r="IJ20" s="40" t="str">
        <f>IF(SUM(HV20:HW20,HY20)-HX20&gt;0,SUM(HV20:HW20,HY20)-HX20,"")</f>
        <v/>
      </c>
      <c r="IK20" s="40" t="str">
        <f>IF(SUM(HO20,HS20,HW20)&gt;0,SUM(HO20,HS20,HW20),"")</f>
        <v/>
      </c>
      <c r="IL20" s="40" t="str">
        <f>IF(SUM(II20,IJ20)&gt;0,SUM(II20,IJ20),"")</f>
        <v/>
      </c>
      <c r="IM20" s="40" t="str">
        <f>IF(SUM(IA20,IE20)&gt;0,SUM(IA20,IE20),"")</f>
        <v/>
      </c>
      <c r="IN20" s="40" t="str">
        <f>IF(SUM(HZ20:IA20,IC20:IE20,IG20)-SUM(IB20,IF20)&gt;0,SUM(HZ20:IA20,IC20:IE20,IG20)-SUM(IB20,IF20),"")</f>
        <v/>
      </c>
      <c r="IO20" s="40" t="str">
        <f>IF(SUM(II20,IJ20,IN20)&gt;0,SUM(II20,IJ20,IN20),"")</f>
        <v/>
      </c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1" t="str">
        <f>IF(SUM(IQ20,IU20)&gt;0,SUM(IQ20,IU20),"")</f>
        <v/>
      </c>
      <c r="JK20" s="11" t="str">
        <f>IF(SUM(IP20:IQ20,IS20:IU20,IW20)-IR20-IV20&gt;0,SUM(IP20:IQ20,IS20:IU20,IW20)-IR20-IV20,"")</f>
        <v/>
      </c>
      <c r="JL20" s="11" t="str">
        <f>IF(SUM(IX20:IY20,JA20)-IZ20&gt;0,SUM(IX20:IY20,JA20)-IZ20,"")</f>
        <v/>
      </c>
      <c r="JM20" s="11" t="str">
        <f>IF(SUM(IQ20,IU20,IY20)&gt;0,SUM(IQ20,IU20,IY20),"")</f>
        <v/>
      </c>
      <c r="JN20" s="11" t="str">
        <f>IF(SUM(JK20,JL20)&gt;0,SUM(JK20,JL20),"")</f>
        <v/>
      </c>
      <c r="JO20" s="11" t="str">
        <f>IF(SUM(JC20,JG20)&gt;0,SUM(JC20,JG20),"")</f>
        <v/>
      </c>
      <c r="JP20" s="11" t="str">
        <f>IF(SUM(JB20:JC20,JE20:JG20,JI20)-SUM(JD20,JH20)&gt;0,SUM(JB20:JC20,JE20:JG20,JI20)-SUM(JD20,JH20),"")</f>
        <v/>
      </c>
      <c r="JQ20" s="11" t="str">
        <f>IF(SUM(JK20,JL20,JP20)&gt;0,SUM(JK20,JL20,JP20),"")</f>
        <v/>
      </c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40" t="str">
        <f>IF(SUM(JS20,JW20)&gt;0,SUM(JS20,JW20),"")</f>
        <v/>
      </c>
      <c r="KM20" s="40" t="str">
        <f>IF(SUM(JR20:JS20,JU20:JW20,JY20)-JT20-JX20&gt;0,SUM(JR20:JS20,JU20:JW20,JY20)-JT20-JX20,"")</f>
        <v/>
      </c>
      <c r="KN20" s="40" t="str">
        <f>IF(SUM(JZ20:KA20,KC20)-KB20&gt;0,SUM(JZ20:KA20,KC20)-KB20,"")</f>
        <v/>
      </c>
      <c r="KO20" s="40" t="str">
        <f>IF(SUM(JS20,JW20,KA20)&gt;0,SUM(JS20,JW20,KA20),"")</f>
        <v/>
      </c>
      <c r="KP20" s="40" t="str">
        <f>IF(SUM(KM20,KN20)&gt;0,SUM(KM20,KN20),"")</f>
        <v/>
      </c>
      <c r="KQ20" s="40" t="str">
        <f>IF(SUM(KE20,KI20)&gt;0,SUM(KE20,KI20),"")</f>
        <v/>
      </c>
      <c r="KR20" s="40" t="str">
        <f>IF(SUM(KD20:KE20,KG20:KI20,KK20)-SUM(KF20,KJ20)&gt;0,SUM(KD20:KE20,KG20:KI20,KK20)-SUM(KF20,KJ20),"")</f>
        <v/>
      </c>
      <c r="KS20" s="40" t="str">
        <f>IF(SUM(KM20,KN20,KR20)&gt;0,SUM(KM20,KN20,KR20),"")</f>
        <v/>
      </c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1" t="str">
        <f>IF(SUM(KU20,KY20)&gt;0,SUM(KU20,KY20),"")</f>
        <v/>
      </c>
      <c r="LO20" s="11" t="str">
        <f>IF(SUM(KT20:KU20,KW20:KY20,LA20)-KV20-KZ20&gt;0,SUM(KT20:KU20,KW20:KY20,LA20)-KV20-KZ20,"")</f>
        <v/>
      </c>
      <c r="LP20" s="11" t="str">
        <f>IF(SUM(LB20:LC20,LE20)-LD20&gt;0,SUM(LB20:LC20,LE20)-LD20,"")</f>
        <v/>
      </c>
      <c r="LQ20" s="11" t="str">
        <f>IF(SUM(KU20,KY20,LC20)&gt;0,SUM(KU20,KY20,LC20),"")</f>
        <v/>
      </c>
      <c r="LR20" s="11" t="str">
        <f>IF(SUM(LO20,LP20)&gt;0,SUM(LO20,LP20),"")</f>
        <v/>
      </c>
      <c r="LS20" s="11" t="str">
        <f>IF(SUM(LG20,LK20)&gt;0,SUM(LG20,LK20),"")</f>
        <v/>
      </c>
      <c r="LT20" s="11" t="str">
        <f>IF(SUM(LF20:LG20,LI20:LK20,LM20)-SUM(LH20,LL20)&gt;0,SUM(LF20:LG20,LI20:LK20,LM20)-SUM(LH20,LL20),"")</f>
        <v/>
      </c>
      <c r="LU20" s="11" t="str">
        <f>IF(SUM(LO20,LP20,LT20)&gt;0,SUM(LO20,LP20,LT20),"")</f>
        <v/>
      </c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40" t="str">
        <f>IF(SUM(LW20,MA20)&gt;0,SUM(LW20,MA20),"")</f>
        <v/>
      </c>
      <c r="MQ20" s="40" t="str">
        <f>IF(SUM(LV20:LW20,LY20:MA20,MC20)-LX20-MB20&gt;0,SUM(LV20:LW20,LY20:MA20,MC20)-LX20-MB20,"")</f>
        <v/>
      </c>
      <c r="MR20" s="40" t="str">
        <f>IF(SUM(MD20:ME20,MG20)-MF20&gt;0,SUM(MD20:ME20,MG20)-MF20,"")</f>
        <v/>
      </c>
      <c r="MS20" s="40" t="str">
        <f>IF(SUM(LW20,MA20,ME20)&gt;0,SUM(LW20,MA20,ME20),"")</f>
        <v/>
      </c>
      <c r="MT20" s="40" t="str">
        <f>IF(SUM(MQ20,MR20)&gt;0,SUM(MQ20,MR20),"")</f>
        <v/>
      </c>
      <c r="MU20" s="40" t="str">
        <f>IF(SUM(MI20,MM20)&gt;0,SUM(MI20,MM20),"")</f>
        <v/>
      </c>
      <c r="MV20" s="40" t="str">
        <f>IF(SUM(MH20:MI20,MK20:MM20,MO20)-SUM(MJ20,MN20)&gt;0,SUM(MH20:MI20,MK20:MM20,MO20)-SUM(MJ20,MN20),"")</f>
        <v/>
      </c>
      <c r="MW20" s="40" t="str">
        <f>IF(SUM(MQ20,MR20,MV20)&gt;0,SUM(MQ20,MR20,MV20),"")</f>
        <v/>
      </c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1" t="str">
        <f>IF(SUM(MY20,NC20)&gt;0,SUM(MY20,NC20),"")</f>
        <v/>
      </c>
      <c r="NS20" s="11" t="str">
        <f>IF(SUM(MX20:MY20,NA20:NC20,NE20)-MZ20-ND20&gt;0,SUM(MX20:MY20,NA20:NC20,NE20)-MZ20-ND20,"")</f>
        <v/>
      </c>
      <c r="NT20" s="11" t="str">
        <f>IF(SUM(NF20:NG20,NI20)-NH20&gt;0,SUM(NF20:NG20,NI20)-NH20,"")</f>
        <v/>
      </c>
      <c r="NU20" s="11" t="str">
        <f>IF(SUM(MY20,NC20,NG20)&gt;0,SUM(MY20,NC20,NG20),"")</f>
        <v/>
      </c>
      <c r="NV20" s="11" t="str">
        <f>IF(SUM(NS20,NT20)&gt;0,SUM(NS20,NT20),"")</f>
        <v/>
      </c>
      <c r="NW20" s="11" t="str">
        <f>IF(SUM(NK20,NO20)&gt;0,SUM(NK20,NO20),"")</f>
        <v/>
      </c>
      <c r="NX20" s="11" t="str">
        <f>IF(SUM(NJ20:NK20,NM20:NO20,NQ20)-SUM(NL20,NP20)&gt;0,SUM(NJ20:NK20,NM20:NO20,NQ20)-SUM(NL20,NP20),"")</f>
        <v/>
      </c>
      <c r="NY20" s="11" t="str">
        <f>IF(SUM(NS20,NT20,NX20)&gt;0,SUM(NS20,NT20,NX20),"")</f>
        <v/>
      </c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40" t="str">
        <f>IF(SUM(OA20,OE20)&gt;0,SUM(OA20,OE20),"")</f>
        <v/>
      </c>
      <c r="OU20" s="40" t="str">
        <f>IF(SUM(NZ20:OA20,OC20:OE20,OG20)-OB20-OF20&gt;0,SUM(NZ20:OA20,OC20:OE20,OG20)-OB20-OF20,"")</f>
        <v/>
      </c>
      <c r="OV20" s="40" t="str">
        <f>IF(SUM(OH20:OI20,OK20)-OJ20&gt;0,SUM(OH20:OI20,OK20)-OJ20,"")</f>
        <v/>
      </c>
      <c r="OW20" s="40" t="str">
        <f>IF(SUM(OA20,OE20,OI20)&gt;0,SUM(OA20,OE20,OI20),"")</f>
        <v/>
      </c>
      <c r="OX20" s="40" t="str">
        <f>IF(SUM(OU20,OV20)&gt;0,SUM(OU20,OV20),"")</f>
        <v/>
      </c>
      <c r="OY20" s="40" t="str">
        <f>IF(SUM(OM20,OQ20)&gt;0,SUM(OM20,OQ20),"")</f>
        <v/>
      </c>
      <c r="OZ20" s="40" t="str">
        <f>IF(SUM(OL20:OM20,OO20:OQ20,OS20)-SUM(ON20,OR20)&gt;0,SUM(OL20:OM20,OO20:OQ20,OS20)-SUM(ON20,OR20),"")</f>
        <v/>
      </c>
      <c r="PA20" s="40" t="str">
        <f>IF(SUM(OU20,OV20,OZ20)&gt;0,SUM(OU20,OV20,OZ20),"")</f>
        <v/>
      </c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1" t="str">
        <f>IF(SUM(PC20,PG20)&gt;0,SUM(PC20,PG20),"")</f>
        <v/>
      </c>
      <c r="PW20" s="11" t="str">
        <f>IF(SUM(PB20:PC20,PE20:PG20,PI20)-PD20-PH20&gt;0,SUM(PB20:PC20,PE20:PG20,PI20)-PD20-PH20,"")</f>
        <v/>
      </c>
      <c r="PX20" s="11" t="str">
        <f>IF(SUM(PJ20:PK20,PM20)-PL20&gt;0,SUM(PJ20:PK20,PM20)-PL20,"")</f>
        <v/>
      </c>
      <c r="PY20" s="11" t="str">
        <f>IF(SUM(PC20,PG20,PK20)&gt;0,SUM(PC20,PG20,PK20),"")</f>
        <v/>
      </c>
      <c r="PZ20" s="11" t="str">
        <f>IF(SUM(PW20,PX20)&gt;0,SUM(PW20,PX20),"")</f>
        <v/>
      </c>
      <c r="QA20" s="11" t="str">
        <f>IF(SUM(PO20,PS20)&gt;0,SUM(PO20,PS20),"")</f>
        <v/>
      </c>
      <c r="QB20" s="11" t="str">
        <f>IF(SUM(PN20:PO20,PQ20:PS20,PU20)-SUM(PP20,PT20)&gt;0,SUM(PN20:PO20,PQ20:PS20,PU20)-SUM(PP20,PT20),"")</f>
        <v/>
      </c>
      <c r="QC20" s="11" t="str">
        <f>IF(SUM(PW20,PX20,QB20)&gt;0,SUM(PW20,PX20,QB20),"")</f>
        <v/>
      </c>
      <c r="QD20" s="22">
        <f>IF($CU20="P",CA20,(CA20+AX20)/2)</f>
        <v>7.85</v>
      </c>
      <c r="QE20" s="22">
        <f>IF($CU20="P",CB20,(CB20+AY20)/2)</f>
        <v>2.4</v>
      </c>
      <c r="QF20" s="22">
        <f>IF($CU20="P",CC20,(CC20+AZ20)/2)</f>
        <v>0.1</v>
      </c>
      <c r="QG20" s="22">
        <f>IF($CU20="P",CD20,(CD20+BA20)/2)</f>
        <v>0</v>
      </c>
      <c r="QH20" s="22">
        <f>IF($CU20="P",CE20,(CE20+BB20)/2)</f>
        <v>7.2</v>
      </c>
      <c r="QI20" s="22">
        <f>IF($CU20="P",CF20,(CF20+BC20)/2)</f>
        <v>2.1</v>
      </c>
      <c r="QJ20" s="22">
        <f>IF($CU20="P",CG20,(CG20+BD20)/2)</f>
        <v>0</v>
      </c>
      <c r="QK20" s="22">
        <f>IF($CU20="P",CH20,(CH20+BE20)/2)</f>
        <v>0</v>
      </c>
      <c r="QL20" s="22">
        <f>IF($CU20="P",CI20,(CI20+BF20)/2)</f>
        <v>0</v>
      </c>
      <c r="QM20" s="22">
        <f>IF($CU20="P",CJ20,(CJ20+BG20)/2)</f>
        <v>0</v>
      </c>
      <c r="QN20" s="22">
        <f>IF($CU20="P",CK20,(CK20+BH20)/2)</f>
        <v>0</v>
      </c>
      <c r="QO20" s="22">
        <f>IF($CU20="P",CL20,(CL20+BI20)/2)</f>
        <v>0</v>
      </c>
      <c r="QP20" s="22">
        <f>IF($CU20="P",CM20,(CM20+BJ20)/2)</f>
        <v>8.0500000000000007</v>
      </c>
      <c r="QQ20" s="22">
        <f>IF($CU20="P",CN20,(CN20+BK20)/2)</f>
        <v>2.4</v>
      </c>
      <c r="QR20" s="22">
        <f>IF($CU20="P",CO20,(CO20+BL20)/2)</f>
        <v>0</v>
      </c>
      <c r="QS20" s="22">
        <f>IF($CU20="P",CP20,(CP20+BM20)/2)</f>
        <v>0</v>
      </c>
      <c r="QT20" s="22">
        <f>IF($CU20="P",CQ20,(CQ20+BN20)/2)</f>
        <v>7.8</v>
      </c>
      <c r="QU20" s="22">
        <f>IF($CU20="P",CR20,(CR20+BO20)/2)</f>
        <v>2.65</v>
      </c>
      <c r="QV20" s="22">
        <f>IF($CU20="P",CS20,(CS20+BP20)/2)</f>
        <v>0</v>
      </c>
      <c r="QW20" s="22">
        <f>IF($CU20="P",CT20,(CT20+BQ20)/2)</f>
        <v>0</v>
      </c>
      <c r="QX20" s="27" t="s">
        <v>46</v>
      </c>
      <c r="QY20" s="40">
        <f>IF(SUM(QE20,QI20)&gt;0,SUM(QE20,QI20),"")</f>
        <v>4.5</v>
      </c>
      <c r="QZ20" s="40">
        <f>IF(SUM(QD20:QE20,QG20:QI20,QK20)-QF20-QJ20&gt;0,SUM(QD20:QE20,QG20:QI20,QK20)-QF20-QJ20,"")</f>
        <v>19.45</v>
      </c>
      <c r="RA20" s="40" t="str">
        <f>IF(SUM(QL20:QM20,QO20)-QN20&gt;0,SUM(QL20:QM20,QO20)-QN20,"")</f>
        <v/>
      </c>
      <c r="RB20" s="40">
        <f>IF(SUM(QE20,QI20,QM20)&gt;0,SUM(QE20,QI20,QM20),"")</f>
        <v>4.5</v>
      </c>
      <c r="RC20" s="40">
        <f>IF(SUM(QZ20,RA20)&gt;0,SUM(QZ20,RA20),"")</f>
        <v>19.45</v>
      </c>
      <c r="RD20" s="40">
        <f>IF(SUM(QQ20,QU20)&gt;0,SUM(QQ20,QU20),"")</f>
        <v>5.05</v>
      </c>
      <c r="RE20" s="40">
        <f>IF(SUM(QP20:QQ20,QS20:QU20,QW20)-SUM(QR20,QV20)&gt;0,SUM(QP20:QQ20,QS20:QU20,QW20)-SUM(QR20,QV20),"")</f>
        <v>20.9</v>
      </c>
      <c r="RF20" s="40">
        <f>IF(SUM(QZ20,RA20,RE20)&gt;0,SUM(QZ20,RA20,RE20),"")</f>
        <v>40.349999999999994</v>
      </c>
    </row>
    <row r="21" spans="1:474" ht="17" x14ac:dyDescent="0.2">
      <c r="G21" s="64"/>
      <c r="R21" s="10"/>
      <c r="S21" s="10"/>
      <c r="T21" s="10"/>
    </row>
    <row r="22" spans="1:474" ht="17" x14ac:dyDescent="0.2">
      <c r="G22" s="64"/>
      <c r="R22" s="10"/>
      <c r="S22" s="10"/>
      <c r="T22" s="10"/>
    </row>
    <row r="23" spans="1:474" ht="17" x14ac:dyDescent="0.2">
      <c r="C23" s="23" t="s">
        <v>44</v>
      </c>
      <c r="G23" s="64"/>
      <c r="R23" s="10"/>
      <c r="S23" s="10"/>
      <c r="T23" s="10"/>
      <c r="AP23" s="4"/>
      <c r="AW23" s="42">
        <v>10.4</v>
      </c>
      <c r="BS23" s="4"/>
      <c r="BZ23" s="42">
        <v>10.4</v>
      </c>
      <c r="CV23" s="4"/>
      <c r="DC23" s="42">
        <v>10.4</v>
      </c>
      <c r="DZ23" s="4"/>
      <c r="EG23" s="42">
        <v>10.4</v>
      </c>
      <c r="FB23" s="4"/>
      <c r="FI23" s="42">
        <v>10.4</v>
      </c>
      <c r="GD23" s="4"/>
      <c r="GK23" s="42">
        <v>10.4</v>
      </c>
      <c r="HF23" s="4"/>
      <c r="HM23" s="42">
        <v>10.4</v>
      </c>
      <c r="IH23" s="4"/>
      <c r="IO23" s="42">
        <v>10.4</v>
      </c>
      <c r="JJ23" s="4"/>
      <c r="JQ23" s="42">
        <v>10.4</v>
      </c>
      <c r="KL23" s="4"/>
      <c r="KS23" s="42">
        <v>10.4</v>
      </c>
      <c r="LN23" s="4"/>
      <c r="LU23" s="42">
        <v>10.4</v>
      </c>
      <c r="MP23" s="4"/>
      <c r="MW23" s="42">
        <v>10.4</v>
      </c>
      <c r="NR23" s="4"/>
      <c r="NY23" s="42">
        <v>10.4</v>
      </c>
      <c r="OT23" s="4"/>
      <c r="PA23" s="42">
        <v>10.4</v>
      </c>
      <c r="PV23" s="4"/>
      <c r="QC23" s="42">
        <v>10.4</v>
      </c>
    </row>
    <row r="24" spans="1:474" ht="17" hidden="1" x14ac:dyDescent="0.2">
      <c r="C24" s="30" t="s">
        <v>43</v>
      </c>
      <c r="G24" s="64"/>
      <c r="R24" s="10"/>
      <c r="S24" s="10"/>
      <c r="T24" s="10"/>
      <c r="AP24" s="4"/>
      <c r="AW24" s="51">
        <v>1000</v>
      </c>
      <c r="BS24" s="4"/>
      <c r="BZ24" s="51">
        <v>1000</v>
      </c>
      <c r="CV24" s="4"/>
      <c r="DC24" s="51">
        <v>1000</v>
      </c>
      <c r="DZ24" s="4"/>
      <c r="EG24" s="51">
        <v>1000</v>
      </c>
      <c r="FB24" s="4"/>
      <c r="FI24" s="51">
        <v>1000</v>
      </c>
      <c r="GD24" s="4"/>
      <c r="GK24" s="51">
        <v>1000</v>
      </c>
      <c r="HF24" s="4"/>
      <c r="HM24" s="51">
        <v>1000</v>
      </c>
      <c r="IH24" s="4"/>
      <c r="IO24" s="51">
        <v>1000</v>
      </c>
      <c r="JJ24" s="4"/>
      <c r="JQ24" s="51">
        <v>1000</v>
      </c>
      <c r="KL24" s="4"/>
      <c r="KS24" s="51">
        <v>1000</v>
      </c>
      <c r="LN24" s="4"/>
      <c r="LU24" s="51">
        <v>1000</v>
      </c>
      <c r="MP24" s="4"/>
      <c r="MW24" s="51">
        <v>1000</v>
      </c>
      <c r="NR24" s="4"/>
      <c r="NY24" s="51">
        <v>1000</v>
      </c>
      <c r="OT24" s="4"/>
      <c r="PA24" s="51">
        <v>1000</v>
      </c>
      <c r="PV24" s="4"/>
      <c r="QC24" s="51">
        <v>1000</v>
      </c>
    </row>
    <row r="25" spans="1:474" ht="17" hidden="1" x14ac:dyDescent="0.2">
      <c r="A25" s="5"/>
      <c r="B25" s="5"/>
      <c r="C25" s="31" t="s">
        <v>55</v>
      </c>
      <c r="D25" s="20"/>
      <c r="G25" s="64"/>
      <c r="R25" s="10"/>
      <c r="S25" s="10"/>
      <c r="T25" s="10"/>
      <c r="AP25" s="4"/>
      <c r="AW25" s="43">
        <v>1000</v>
      </c>
      <c r="BS25" s="4"/>
      <c r="BZ25" s="43">
        <v>1000</v>
      </c>
      <c r="CV25" s="4"/>
      <c r="DC25" s="43">
        <v>1000</v>
      </c>
      <c r="DZ25" s="4"/>
      <c r="EG25" s="43">
        <v>1000</v>
      </c>
      <c r="FB25" s="4"/>
      <c r="FI25" s="43">
        <v>1000</v>
      </c>
      <c r="GD25" s="4"/>
      <c r="GK25" s="43">
        <v>1000</v>
      </c>
      <c r="HF25" s="4"/>
      <c r="HM25" s="43">
        <v>1000</v>
      </c>
      <c r="IH25" s="4"/>
      <c r="IO25" s="43">
        <v>1000</v>
      </c>
      <c r="JJ25" s="4"/>
      <c r="JQ25" s="43">
        <v>1000</v>
      </c>
      <c r="KL25" s="4"/>
      <c r="KS25" s="43">
        <v>1000</v>
      </c>
      <c r="LN25" s="4"/>
      <c r="LU25" s="43">
        <v>1000</v>
      </c>
      <c r="MP25" s="4"/>
      <c r="MW25" s="43">
        <v>1000</v>
      </c>
      <c r="NR25" s="4"/>
      <c r="NY25" s="43">
        <v>1000</v>
      </c>
      <c r="OT25" s="4"/>
      <c r="PA25" s="43">
        <v>1000</v>
      </c>
      <c r="PV25" s="4"/>
      <c r="QC25" s="43">
        <v>1000</v>
      </c>
    </row>
    <row r="26" spans="1:474" ht="17" hidden="1" x14ac:dyDescent="0.2">
      <c r="A26" s="5"/>
      <c r="B26" s="5"/>
      <c r="C26" s="35" t="s">
        <v>60</v>
      </c>
      <c r="D26" s="20"/>
      <c r="G26" s="64"/>
      <c r="R26" s="10"/>
      <c r="S26" s="10"/>
      <c r="T26" s="10"/>
      <c r="AP26" s="4"/>
      <c r="AW26" s="44">
        <v>1000</v>
      </c>
      <c r="BS26" s="4"/>
      <c r="BZ26" s="44">
        <v>1000</v>
      </c>
      <c r="CV26" s="4"/>
      <c r="DC26" s="44">
        <v>1000</v>
      </c>
      <c r="DZ26" s="4"/>
      <c r="EG26" s="44">
        <v>1000</v>
      </c>
      <c r="FB26" s="4"/>
      <c r="FI26" s="44">
        <v>1000</v>
      </c>
      <c r="GD26" s="4"/>
      <c r="GK26" s="44">
        <v>1000</v>
      </c>
      <c r="HF26" s="4"/>
      <c r="HM26" s="44">
        <v>1000</v>
      </c>
      <c r="IH26" s="4"/>
      <c r="IO26" s="44">
        <v>1000</v>
      </c>
      <c r="JJ26" s="4"/>
      <c r="JQ26" s="44">
        <v>1000</v>
      </c>
      <c r="KL26" s="4"/>
      <c r="KS26" s="44">
        <v>1000</v>
      </c>
      <c r="LN26" s="4"/>
      <c r="LU26" s="44">
        <v>1000</v>
      </c>
      <c r="MP26" s="4"/>
      <c r="MW26" s="44">
        <v>1000</v>
      </c>
      <c r="NR26" s="4"/>
      <c r="NY26" s="44">
        <v>1000</v>
      </c>
      <c r="OT26" s="4"/>
      <c r="PA26" s="44">
        <v>1000</v>
      </c>
      <c r="PV26" s="4"/>
      <c r="QC26" s="44">
        <v>1000</v>
      </c>
    </row>
    <row r="27" spans="1:474" ht="17" x14ac:dyDescent="0.2">
      <c r="A27" s="5"/>
      <c r="B27" s="5"/>
      <c r="C27" s="34" t="s">
        <v>41</v>
      </c>
      <c r="D27" s="20"/>
      <c r="G27" s="64"/>
      <c r="R27" s="10"/>
      <c r="S27" s="10"/>
      <c r="T27" s="10"/>
      <c r="AP27" s="4"/>
      <c r="AW27" s="45">
        <v>44.8</v>
      </c>
      <c r="BS27" s="4"/>
      <c r="BZ27" s="45">
        <v>44.8</v>
      </c>
      <c r="CV27" s="4"/>
      <c r="DC27" s="45">
        <v>44.8</v>
      </c>
      <c r="DZ27" s="4"/>
      <c r="EG27" s="45">
        <v>44.8</v>
      </c>
      <c r="FB27" s="4"/>
      <c r="FI27" s="45">
        <v>44.8</v>
      </c>
      <c r="GD27" s="4"/>
      <c r="GK27" s="45">
        <v>44.8</v>
      </c>
      <c r="HF27" s="4"/>
      <c r="HM27" s="45">
        <v>44.8</v>
      </c>
      <c r="IH27" s="4"/>
      <c r="IO27" s="45">
        <v>44.8</v>
      </c>
      <c r="JJ27" s="4"/>
      <c r="JQ27" s="45">
        <v>44.8</v>
      </c>
      <c r="KL27" s="4"/>
      <c r="KS27" s="45">
        <v>44.8</v>
      </c>
      <c r="LN27" s="4"/>
      <c r="LU27" s="45">
        <v>44.8</v>
      </c>
      <c r="MP27" s="4"/>
      <c r="MW27" s="45">
        <v>44.8</v>
      </c>
      <c r="NR27" s="4"/>
      <c r="NY27" s="45">
        <v>44.8</v>
      </c>
      <c r="OT27" s="4"/>
      <c r="PA27" s="45">
        <v>44.8</v>
      </c>
      <c r="PV27" s="4"/>
      <c r="QC27" s="45">
        <v>44.8</v>
      </c>
    </row>
    <row r="28" spans="1:474" ht="17" hidden="1" x14ac:dyDescent="0.2">
      <c r="A28" s="5"/>
      <c r="B28" s="5"/>
      <c r="C28" s="24" t="s">
        <v>42</v>
      </c>
      <c r="D28" s="20"/>
      <c r="G28" s="64"/>
      <c r="R28" s="10"/>
      <c r="S28" s="10"/>
      <c r="T28" s="10"/>
      <c r="AP28" s="4"/>
      <c r="AW28" s="46">
        <v>1000</v>
      </c>
      <c r="BS28" s="4"/>
      <c r="BZ28" s="46">
        <v>1000</v>
      </c>
      <c r="CV28" s="4"/>
      <c r="DC28" s="46">
        <v>1000</v>
      </c>
      <c r="DZ28" s="4"/>
      <c r="EG28" s="46">
        <v>1000</v>
      </c>
      <c r="FB28" s="4"/>
      <c r="FI28" s="46">
        <v>1000</v>
      </c>
      <c r="GD28" s="4"/>
      <c r="GK28" s="46">
        <v>1000</v>
      </c>
      <c r="HF28" s="4"/>
      <c r="HM28" s="46">
        <v>1000</v>
      </c>
      <c r="IH28" s="4"/>
      <c r="IO28" s="46">
        <v>1000</v>
      </c>
      <c r="JJ28" s="4"/>
      <c r="JQ28" s="46">
        <v>1000</v>
      </c>
      <c r="KL28" s="4"/>
      <c r="KS28" s="46">
        <v>1000</v>
      </c>
      <c r="LN28" s="4"/>
      <c r="LU28" s="46">
        <v>1000</v>
      </c>
      <c r="MP28" s="4"/>
      <c r="MW28" s="46">
        <v>1000</v>
      </c>
      <c r="NR28" s="4"/>
      <c r="NY28" s="46">
        <v>1000</v>
      </c>
      <c r="OT28" s="4"/>
      <c r="PA28" s="46">
        <v>1000</v>
      </c>
      <c r="PV28" s="4"/>
      <c r="QC28" s="46">
        <v>1000</v>
      </c>
    </row>
    <row r="29" spans="1:474" ht="17" hidden="1" x14ac:dyDescent="0.2">
      <c r="A29" s="5"/>
      <c r="B29" s="5"/>
      <c r="C29" s="33" t="s">
        <v>54</v>
      </c>
      <c r="D29" s="20"/>
      <c r="G29" s="64"/>
      <c r="R29" s="10"/>
      <c r="S29" s="10"/>
      <c r="T29" s="10"/>
      <c r="AP29" s="4"/>
      <c r="AW29" s="47">
        <v>1000</v>
      </c>
      <c r="BS29" s="4"/>
      <c r="BZ29" s="47">
        <v>1000</v>
      </c>
      <c r="CV29" s="4"/>
      <c r="DC29" s="47">
        <v>1000</v>
      </c>
      <c r="DZ29" s="4"/>
      <c r="EG29" s="47">
        <v>1000</v>
      </c>
      <c r="FB29" s="4"/>
      <c r="FI29" s="47">
        <v>1000</v>
      </c>
      <c r="GD29" s="4"/>
      <c r="GK29" s="47">
        <v>1000</v>
      </c>
      <c r="HF29" s="4"/>
      <c r="HM29" s="47">
        <v>1000</v>
      </c>
      <c r="IH29" s="4"/>
      <c r="IO29" s="47">
        <v>1000</v>
      </c>
      <c r="JJ29" s="4"/>
      <c r="JQ29" s="47">
        <v>1000</v>
      </c>
      <c r="KL29" s="4"/>
      <c r="KS29" s="47">
        <v>1000</v>
      </c>
      <c r="LN29" s="4"/>
      <c r="LU29" s="47">
        <v>1000</v>
      </c>
      <c r="MP29" s="4"/>
      <c r="MW29" s="47">
        <v>1000</v>
      </c>
      <c r="NR29" s="4"/>
      <c r="NY29" s="47">
        <v>1000</v>
      </c>
      <c r="OT29" s="4"/>
      <c r="PA29" s="47">
        <v>1000</v>
      </c>
      <c r="PV29" s="4"/>
      <c r="QC29" s="47">
        <v>1000</v>
      </c>
    </row>
    <row r="30" spans="1:474" ht="17" hidden="1" x14ac:dyDescent="0.2">
      <c r="A30" s="5"/>
      <c r="B30" s="5"/>
      <c r="C30" s="25" t="s">
        <v>27</v>
      </c>
      <c r="D30" s="20"/>
      <c r="G30" s="64"/>
      <c r="R30" s="10"/>
      <c r="S30" s="10"/>
      <c r="T30" s="10"/>
      <c r="AP30" s="4"/>
      <c r="AW30" s="48">
        <v>1000</v>
      </c>
      <c r="BS30" s="4"/>
      <c r="BZ30" s="48">
        <v>1000</v>
      </c>
      <c r="CV30" s="4"/>
      <c r="DC30" s="48">
        <v>1000</v>
      </c>
      <c r="DZ30" s="4"/>
      <c r="EG30" s="48">
        <v>1000</v>
      </c>
      <c r="FB30" s="4"/>
      <c r="FI30" s="48">
        <v>1000</v>
      </c>
      <c r="GD30" s="4"/>
      <c r="GK30" s="48">
        <v>1000</v>
      </c>
      <c r="HF30" s="4"/>
      <c r="HM30" s="48">
        <v>1000</v>
      </c>
      <c r="IH30" s="4"/>
      <c r="IO30" s="48">
        <v>1000</v>
      </c>
      <c r="JJ30" s="4"/>
      <c r="JQ30" s="48">
        <v>1000</v>
      </c>
      <c r="KL30" s="4"/>
      <c r="KS30" s="48">
        <v>1000</v>
      </c>
      <c r="LN30" s="4"/>
      <c r="LU30" s="48">
        <v>1000</v>
      </c>
      <c r="MP30" s="4"/>
      <c r="MW30" s="48">
        <v>1000</v>
      </c>
      <c r="NR30" s="4"/>
      <c r="NY30" s="48">
        <v>1000</v>
      </c>
      <c r="OT30" s="4"/>
      <c r="PA30" s="48">
        <v>1000</v>
      </c>
      <c r="PV30" s="4"/>
      <c r="QC30" s="48">
        <v>1000</v>
      </c>
    </row>
    <row r="31" spans="1:474" x14ac:dyDescent="0.2">
      <c r="C31" s="29" t="s">
        <v>47</v>
      </c>
      <c r="D31" s="2"/>
      <c r="G31" s="64"/>
    </row>
    <row r="32" spans="1:474" x14ac:dyDescent="0.2">
      <c r="A32" s="5"/>
      <c r="B32" s="5"/>
      <c r="C32" s="5"/>
      <c r="D32" s="20"/>
      <c r="G32" s="64"/>
      <c r="QE32" s="2"/>
      <c r="QF32" s="2"/>
      <c r="QG32" s="2"/>
      <c r="QH32" s="2"/>
      <c r="QI32" s="2"/>
      <c r="QJ32" s="2"/>
      <c r="QK32" s="2"/>
      <c r="QL32" s="2"/>
      <c r="QM32" s="2"/>
    </row>
    <row r="33" spans="1:7" x14ac:dyDescent="0.2">
      <c r="A33" s="5"/>
      <c r="B33" s="5"/>
      <c r="C33" s="5"/>
      <c r="D33" s="20"/>
    </row>
    <row r="34" spans="1:7" x14ac:dyDescent="0.2">
      <c r="A34" s="5"/>
      <c r="B34" s="5"/>
      <c r="C34" s="5"/>
      <c r="D34" s="20"/>
    </row>
    <row r="35" spans="1:7" x14ac:dyDescent="0.2">
      <c r="A35" s="5"/>
      <c r="B35" s="5"/>
      <c r="C35" s="5"/>
      <c r="D35" s="5"/>
    </row>
    <row r="37" spans="1:7" x14ac:dyDescent="0.2">
      <c r="G37" s="64"/>
    </row>
    <row r="38" spans="1:7" x14ac:dyDescent="0.2">
      <c r="C38" s="52"/>
      <c r="G38" s="64"/>
    </row>
    <row r="50" spans="11:11" x14ac:dyDescent="0.2">
      <c r="K50" s="36"/>
    </row>
  </sheetData>
  <sheetProtection sheet="1" formatCells="0" formatColumns="0" formatRows="0"/>
  <autoFilter ref="A1:RF9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4:RF20">
      <sortCondition descending="1" ref="H1:H21"/>
    </sortState>
  </autoFilter>
  <mergeCells count="117">
    <mergeCell ref="A1:A3"/>
    <mergeCell ref="C1:C3"/>
    <mergeCell ref="D1:D3"/>
    <mergeCell ref="E1:E3"/>
    <mergeCell ref="F1:F3"/>
    <mergeCell ref="H1:H3"/>
    <mergeCell ref="O1:O3"/>
    <mergeCell ref="B1:B3"/>
    <mergeCell ref="G1:G3"/>
    <mergeCell ref="P1:P3"/>
    <mergeCell ref="Q1:Q3"/>
    <mergeCell ref="R1:R3"/>
    <mergeCell ref="I1:I3"/>
    <mergeCell ref="J1:J3"/>
    <mergeCell ref="K1:K3"/>
    <mergeCell ref="L1:L3"/>
    <mergeCell ref="M1:M3"/>
    <mergeCell ref="N1:N3"/>
    <mergeCell ref="FJ1:GK1"/>
    <mergeCell ref="GL1:HM1"/>
    <mergeCell ref="HN1:IO1"/>
    <mergeCell ref="IP1:JQ1"/>
    <mergeCell ref="S1:S3"/>
    <mergeCell ref="T1:T3"/>
    <mergeCell ref="U1:AW1"/>
    <mergeCell ref="AX1:BZ1"/>
    <mergeCell ref="CA1:DC1"/>
    <mergeCell ref="DD1:DE1"/>
    <mergeCell ref="BN2:BQ2"/>
    <mergeCell ref="CA2:CD2"/>
    <mergeCell ref="CE2:CH2"/>
    <mergeCell ref="CI2:CL2"/>
    <mergeCell ref="CM2:CP2"/>
    <mergeCell ref="CQ2:CT2"/>
    <mergeCell ref="DF2:DI2"/>
    <mergeCell ref="DJ2:DM2"/>
    <mergeCell ref="DN2:DQ2"/>
    <mergeCell ref="DR2:DU2"/>
    <mergeCell ref="DV2:DY2"/>
    <mergeCell ref="EH2:EK2"/>
    <mergeCell ref="EL2:EO2"/>
    <mergeCell ref="EP2:ES2"/>
    <mergeCell ref="QD1:RF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R1:KS1"/>
    <mergeCell ref="KT1:LU1"/>
    <mergeCell ref="LV1:MW1"/>
    <mergeCell ref="MX1:NY1"/>
    <mergeCell ref="NZ1:PA1"/>
    <mergeCell ref="PB1:QC1"/>
    <mergeCell ref="DF1:EG1"/>
    <mergeCell ref="EH1:FI1"/>
    <mergeCell ref="FJ2:FM2"/>
    <mergeCell ref="FN2:FQ2"/>
    <mergeCell ref="FR2:FU2"/>
    <mergeCell ref="FV2:FY2"/>
    <mergeCell ref="FZ2:GC2"/>
    <mergeCell ref="GL2:GO2"/>
    <mergeCell ref="ET2:EW2"/>
    <mergeCell ref="EX2:FA2"/>
    <mergeCell ref="HV2:HY2"/>
    <mergeCell ref="HZ2:IC2"/>
    <mergeCell ref="ID2:IG2"/>
    <mergeCell ref="IP2:IS2"/>
    <mergeCell ref="IT2:IW2"/>
    <mergeCell ref="IX2:JA2"/>
    <mergeCell ref="GP2:GS2"/>
    <mergeCell ref="GT2:GW2"/>
    <mergeCell ref="GX2:HA2"/>
    <mergeCell ref="HB2:HE2"/>
    <mergeCell ref="HN2:HQ2"/>
    <mergeCell ref="HR2:HU2"/>
    <mergeCell ref="KH2:KK2"/>
    <mergeCell ref="KT2:KW2"/>
    <mergeCell ref="KX2:LA2"/>
    <mergeCell ref="LB2:LE2"/>
    <mergeCell ref="LF2:LI2"/>
    <mergeCell ref="LJ2:LM2"/>
    <mergeCell ref="JB2:JE2"/>
    <mergeCell ref="JF2:JI2"/>
    <mergeCell ref="JR2:JU2"/>
    <mergeCell ref="JV2:JY2"/>
    <mergeCell ref="JZ2:KC2"/>
    <mergeCell ref="KD2:KG2"/>
    <mergeCell ref="NB2:NE2"/>
    <mergeCell ref="NF2:NI2"/>
    <mergeCell ref="NJ2:NM2"/>
    <mergeCell ref="NN2:NQ2"/>
    <mergeCell ref="NZ2:OC2"/>
    <mergeCell ref="OD2:OG2"/>
    <mergeCell ref="LV2:LY2"/>
    <mergeCell ref="LZ2:MC2"/>
    <mergeCell ref="MD2:MG2"/>
    <mergeCell ref="MH2:MK2"/>
    <mergeCell ref="ML2:MO2"/>
    <mergeCell ref="MX2:NA2"/>
    <mergeCell ref="QT2:QW2"/>
    <mergeCell ref="PN2:PQ2"/>
    <mergeCell ref="PR2:PU2"/>
    <mergeCell ref="QD2:QG2"/>
    <mergeCell ref="QH2:QK2"/>
    <mergeCell ref="QL2:QO2"/>
    <mergeCell ref="QP2:QS2"/>
    <mergeCell ref="OH2:OK2"/>
    <mergeCell ref="OL2:OO2"/>
    <mergeCell ref="OP2:OS2"/>
    <mergeCell ref="PB2:PE2"/>
    <mergeCell ref="PF2:PI2"/>
    <mergeCell ref="PJ2:PM2"/>
  </mergeCells>
  <conditionalFormatting sqref="U4:AW20">
    <cfRule type="expression" dxfId="124" priority="35" stopIfTrue="1">
      <formula>IF($AO4&lt;&gt;"",1,0)</formula>
    </cfRule>
  </conditionalFormatting>
  <conditionalFormatting sqref="AX4:BZ20">
    <cfRule type="expression" dxfId="123" priority="34" stopIfTrue="1">
      <formula>IF($BR4&lt;&gt;"",1,0)</formula>
    </cfRule>
  </conditionalFormatting>
  <conditionalFormatting sqref="M1:M1048576 Q1:Q1048576 O1:O1048576">
    <cfRule type="expression" dxfId="122" priority="31">
      <formula>IF(M1=$CA$1,1,0)</formula>
    </cfRule>
    <cfRule type="expression" dxfId="121" priority="32">
      <formula>IF(M1=$AX$1,1,0)</formula>
    </cfRule>
    <cfRule type="expression" dxfId="120" priority="33">
      <formula>IF(M1=$U$1,1,0)</formula>
    </cfRule>
  </conditionalFormatting>
  <conditionalFormatting sqref="CA4:DC20">
    <cfRule type="expression" dxfId="119" priority="30" stopIfTrue="1">
      <formula>IF($CU4&lt;&gt;"",1,0)</formula>
    </cfRule>
  </conditionalFormatting>
  <conditionalFormatting sqref="A4:B1048576">
    <cfRule type="expression" dxfId="118" priority="6">
      <formula>AND($I4="P",$H4="")</formula>
    </cfRule>
    <cfRule type="expression" dxfId="117" priority="29">
      <formula>IF(A4&gt;4,1,0)</formula>
    </cfRule>
  </conditionalFormatting>
  <conditionalFormatting sqref="J1:J1048576">
    <cfRule type="containsText" dxfId="116" priority="24" operator="containsText" text="No DD">
      <formula>NOT(ISERROR(SEARCH("No DD",J1)))</formula>
    </cfRule>
    <cfRule type="containsText" dxfId="115" priority="25" operator="containsText" text="Merit">
      <formula>NOT(ISERROR(SEARCH("Merit",J1)))</formula>
    </cfRule>
    <cfRule type="containsText" dxfId="114" priority="26" operator="containsText" text="Excellence">
      <formula>NOT(ISERROR(SEARCH("Excellence",J1)))</formula>
    </cfRule>
    <cfRule type="containsText" dxfId="113" priority="27" operator="containsText" text="Worlds Team">
      <formula>NOT(ISERROR(SEARCH("Worlds Team",J1)))</formula>
    </cfRule>
    <cfRule type="containsText" dxfId="112" priority="28" operator="containsText" text="National Team">
      <formula>NOT(ISERROR(SEARCH("National Team",J1)))</formula>
    </cfRule>
  </conditionalFormatting>
  <conditionalFormatting sqref="AT31:AT1048576 BW31:BW1048576 ED31:ED1048576 BW1:BW29 CZ1:CZ1048576 ED1:ED29 FF1:FF1048576 GH1:GH1048576 HJ1:HJ1048576 IL1:IL1048576 JN1:JN1048576 KP1:KP1048576 LR1:LR1048576 MT1:MT1048576 NV1:NV1048576 OX1:OX1048576 PZ1:PZ1048576 AT1:AT29">
    <cfRule type="cellIs" dxfId="111" priority="21" operator="between">
      <formula>AW$30</formula>
      <formula>1000</formula>
    </cfRule>
    <cfRule type="cellIs" dxfId="110" priority="22" operator="between">
      <formula>AW$29</formula>
      <formula>AW$30</formula>
    </cfRule>
    <cfRule type="cellIs" dxfId="109" priority="23" operator="between">
      <formula>AW$28</formula>
      <formula>AW$29</formula>
    </cfRule>
  </conditionalFormatting>
  <conditionalFormatting sqref="A1:B3">
    <cfRule type="expression" dxfId="108" priority="7">
      <formula>AND(I1&lt;&gt;"",H1="")</formula>
    </cfRule>
  </conditionalFormatting>
  <conditionalFormatting sqref="K50">
    <cfRule type="containsText" dxfId="107" priority="1" operator="containsText" text="No DD">
      <formula>NOT(ISERROR(SEARCH("No DD",K50)))</formula>
    </cfRule>
    <cfRule type="containsText" dxfId="106" priority="2" operator="containsText" text="Merit">
      <formula>NOT(ISERROR(SEARCH("Merit",K50)))</formula>
    </cfRule>
    <cfRule type="containsText" dxfId="105" priority="3" operator="containsText" text="Excellence">
      <formula>NOT(ISERROR(SEARCH("Excellence",K50)))</formula>
    </cfRule>
    <cfRule type="containsText" dxfId="104" priority="4" operator="containsText" text="Worlds Team">
      <formula>NOT(ISERROR(SEARCH("Worlds Team",K50)))</formula>
    </cfRule>
    <cfRule type="containsText" dxfId="103" priority="5" operator="containsText" text="National Team">
      <formula>NOT(ISERROR(SEARCH("National Team",K50)))</formula>
    </cfRule>
  </conditionalFormatting>
  <conditionalFormatting sqref="PV1:PV1048576 AP1:AP1048576 BS1:BS1048576 CV1:CV1048576 DZ1:DZ1048576 FB1:FB1048576 GD1:GD1048576 HF1:HF1048576 IH1:IH1048576 JJ1:JJ1048576 KL1:KL1048576 LN1:LN1048576 MP1:MP1048576 NR1:NR1048576 OT1:OT1048576">
    <cfRule type="cellIs" dxfId="102" priority="239065" operator="between">
      <formula>AW$23</formula>
      <formula>1000</formula>
    </cfRule>
  </conditionalFormatting>
  <conditionalFormatting sqref="PW1:PW1048576 AQ1:AQ1048576 BT1:BT1048576 CW1:CW1048576 EA1:EA1048576 FC1:FC1048576 GE1:GE1048576 HG1:HG1048576 II1:II1048576 JK1:JK1048576 KM1:KM1048576 LO1:LO1048576 MQ1:MQ1048576 NS1:NS1048576 OU1:OU1048576">
    <cfRule type="cellIs" dxfId="101" priority="239110" operator="between">
      <formula>AW$27</formula>
      <formula>1000</formula>
    </cfRule>
  </conditionalFormatting>
  <conditionalFormatting sqref="AU1:AU1048576 BX1:BX1048576 DA1:DA1048576 EE1:EE1048576 FG1:FG1048576 GI1:GI1048576 HK1:HK1048576 IM1:IM1048576 JO1:JO1048576 KQ1:KQ1048576 LS1:LS1048576 MU1:MU1048576 NW1:NW1048576 OY1:OY1048576 QA1:QA1048576">
    <cfRule type="cellIs" dxfId="100" priority="239155" operator="between">
      <formula>AW$23</formula>
      <formula>AW$24</formula>
    </cfRule>
    <cfRule type="cellIs" dxfId="99" priority="239156" operator="between">
      <formula>AW$24</formula>
      <formula>AW$25</formula>
    </cfRule>
    <cfRule type="cellIs" dxfId="98" priority="239157" operator="between">
      <formula>AW$25</formula>
      <formula>AW$26</formula>
    </cfRule>
    <cfRule type="cellIs" dxfId="97" priority="239158" operator="between">
      <formula>AW$26</formula>
      <formula>1000</formula>
    </cfRule>
  </conditionalFormatting>
  <conditionalFormatting sqref="AV1:AV1048576 BY1:BY1048576 DB1:DB1048576 EF1:EF1048576 FH1:FH1048576 GJ1:GJ1048576 HL1:HL1048576 IN1:IN1048576 JP1:JP1048576 KR1:KR1048576 LT1:LT1048576 MV1:MV1048576 NX1:NX1048576 OZ1:OZ1048576 QB1:QB1048576">
    <cfRule type="cellIs" dxfId="96" priority="239335" operator="between">
      <formula>AW$27</formula>
      <formula>AW$28</formula>
    </cfRule>
    <cfRule type="cellIs" dxfId="95" priority="239336" operator="between">
      <formula>AW$28</formula>
      <formula>AW$29</formula>
    </cfRule>
    <cfRule type="cellIs" dxfId="94" priority="239337" operator="between">
      <formula>AW$29</formula>
      <formula>AW$30</formula>
    </cfRule>
    <cfRule type="cellIs" dxfId="93" priority="239338" operator="between">
      <formula>AW$30</formula>
      <formula>1000</formula>
    </cfRule>
  </conditionalFormatting>
  <conditionalFormatting sqref="AS1:AS1048576 BV1:BV1048576 CY1:CY1048576 FE1:FE1048576 GG1:GG1048576 HI1:HI1048576 IK1:IK1048576 JM1:JM1048576 KO1:KO1048576 LQ1:LQ1048576 MS1:MS1048576 NU1:NU1048576 OW1:OW1048576 PY1:PY1048576 EC1:EC1048576">
    <cfRule type="cellIs" dxfId="92" priority="239515" operator="between">
      <formula>AW$26</formula>
      <formula>1000</formula>
    </cfRule>
    <cfRule type="cellIs" dxfId="91" priority="239516" operator="between">
      <formula>AW$25</formula>
      <formula>AW$26</formula>
    </cfRule>
    <cfRule type="cellIs" dxfId="90" priority="239517" operator="between">
      <formula>AW$24</formula>
      <formula>AW$25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F38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hidden="1" customWidth="1"/>
    <col min="166" max="185" width="10.83203125" hidden="1" customWidth="1"/>
    <col min="186" max="193" width="10.83203125" style="36" hidden="1" customWidth="1"/>
    <col min="194" max="213" width="10.83203125" hidden="1" customWidth="1"/>
    <col min="214" max="221" width="10.83203125" style="36" hidden="1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76" t="s">
        <v>122</v>
      </c>
      <c r="B1" s="76" t="s">
        <v>123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124</v>
      </c>
      <c r="H1" s="76" t="s">
        <v>53</v>
      </c>
      <c r="I1" s="76" t="s">
        <v>8</v>
      </c>
      <c r="J1" s="72" t="s">
        <v>9</v>
      </c>
      <c r="K1" s="76" t="s">
        <v>62</v>
      </c>
      <c r="L1" s="73" t="s">
        <v>84</v>
      </c>
      <c r="M1" s="74" t="s">
        <v>25</v>
      </c>
      <c r="N1" s="73" t="s">
        <v>85</v>
      </c>
      <c r="O1" s="74" t="s">
        <v>25</v>
      </c>
      <c r="P1" s="74" t="s">
        <v>10</v>
      </c>
      <c r="Q1" s="74" t="s">
        <v>25</v>
      </c>
      <c r="R1" s="75" t="s">
        <v>11</v>
      </c>
      <c r="S1" s="74" t="s">
        <v>26</v>
      </c>
      <c r="T1" s="74" t="s">
        <v>25</v>
      </c>
      <c r="U1" s="69" t="s">
        <v>168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0" t="s">
        <v>184</v>
      </c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196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1" t="s">
        <v>52</v>
      </c>
      <c r="DE1" s="71"/>
      <c r="DF1" s="69" t="s">
        <v>193</v>
      </c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69" t="s">
        <v>56</v>
      </c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</row>
    <row r="2" spans="1:474" x14ac:dyDescent="0.2">
      <c r="A2" s="76"/>
      <c r="B2" s="76"/>
      <c r="C2" s="72"/>
      <c r="D2" s="72"/>
      <c r="E2" s="72"/>
      <c r="F2" s="72"/>
      <c r="G2" s="76"/>
      <c r="H2" s="76"/>
      <c r="I2" s="76"/>
      <c r="J2" s="72"/>
      <c r="K2" s="76"/>
      <c r="L2" s="73"/>
      <c r="M2" s="74"/>
      <c r="N2" s="73"/>
      <c r="O2" s="74"/>
      <c r="P2" s="74"/>
      <c r="Q2" s="74"/>
      <c r="R2" s="75"/>
      <c r="S2" s="74"/>
      <c r="T2" s="74"/>
      <c r="U2" s="67" t="s">
        <v>76</v>
      </c>
      <c r="V2" s="67"/>
      <c r="W2" s="67"/>
      <c r="X2" s="67"/>
      <c r="Y2" s="67" t="s">
        <v>77</v>
      </c>
      <c r="Z2" s="67"/>
      <c r="AA2" s="67"/>
      <c r="AB2" s="67"/>
      <c r="AC2" s="67" t="s">
        <v>78</v>
      </c>
      <c r="AD2" s="67"/>
      <c r="AE2" s="67"/>
      <c r="AF2" s="67"/>
      <c r="AG2" s="67" t="s">
        <v>79</v>
      </c>
      <c r="AH2" s="67"/>
      <c r="AI2" s="67"/>
      <c r="AJ2" s="67"/>
      <c r="AK2" s="77" t="s">
        <v>80</v>
      </c>
      <c r="AL2" s="77"/>
      <c r="AM2" s="77"/>
      <c r="AN2" s="77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8" t="s">
        <v>76</v>
      </c>
      <c r="AY2" s="68"/>
      <c r="AZ2" s="68"/>
      <c r="BA2" s="68"/>
      <c r="BB2" s="68" t="s">
        <v>77</v>
      </c>
      <c r="BC2" s="68"/>
      <c r="BD2" s="68"/>
      <c r="BE2" s="68"/>
      <c r="BF2" s="68" t="s">
        <v>78</v>
      </c>
      <c r="BG2" s="68"/>
      <c r="BH2" s="68"/>
      <c r="BI2" s="68"/>
      <c r="BJ2" s="68" t="s">
        <v>79</v>
      </c>
      <c r="BK2" s="68"/>
      <c r="BL2" s="68"/>
      <c r="BM2" s="68"/>
      <c r="BN2" s="78" t="s">
        <v>80</v>
      </c>
      <c r="BO2" s="78"/>
      <c r="BP2" s="78"/>
      <c r="BQ2" s="78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67" t="s">
        <v>76</v>
      </c>
      <c r="CB2" s="67"/>
      <c r="CC2" s="67"/>
      <c r="CD2" s="67"/>
      <c r="CE2" s="67" t="s">
        <v>77</v>
      </c>
      <c r="CF2" s="67"/>
      <c r="CG2" s="67"/>
      <c r="CH2" s="67"/>
      <c r="CI2" s="67" t="s">
        <v>78</v>
      </c>
      <c r="CJ2" s="67"/>
      <c r="CK2" s="67"/>
      <c r="CL2" s="67"/>
      <c r="CM2" s="67" t="s">
        <v>79</v>
      </c>
      <c r="CN2" s="67"/>
      <c r="CO2" s="67"/>
      <c r="CP2" s="67"/>
      <c r="CQ2" s="77" t="s">
        <v>80</v>
      </c>
      <c r="CR2" s="77"/>
      <c r="CS2" s="77"/>
      <c r="CT2" s="77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67" t="s">
        <v>76</v>
      </c>
      <c r="DG2" s="67"/>
      <c r="DH2" s="67"/>
      <c r="DI2" s="67"/>
      <c r="DJ2" s="67" t="s">
        <v>77</v>
      </c>
      <c r="DK2" s="67"/>
      <c r="DL2" s="67"/>
      <c r="DM2" s="67"/>
      <c r="DN2" s="67" t="s">
        <v>78</v>
      </c>
      <c r="DO2" s="67"/>
      <c r="DP2" s="67"/>
      <c r="DQ2" s="67"/>
      <c r="DR2" s="67" t="s">
        <v>79</v>
      </c>
      <c r="DS2" s="67"/>
      <c r="DT2" s="67"/>
      <c r="DU2" s="67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8" t="s">
        <v>76</v>
      </c>
      <c r="EI2" s="68"/>
      <c r="EJ2" s="68"/>
      <c r="EK2" s="68"/>
      <c r="EL2" s="68" t="s">
        <v>77</v>
      </c>
      <c r="EM2" s="68"/>
      <c r="EN2" s="68"/>
      <c r="EO2" s="68"/>
      <c r="EP2" s="68" t="s">
        <v>78</v>
      </c>
      <c r="EQ2" s="68"/>
      <c r="ER2" s="68"/>
      <c r="ES2" s="68"/>
      <c r="ET2" s="68" t="s">
        <v>79</v>
      </c>
      <c r="EU2" s="68"/>
      <c r="EV2" s="68"/>
      <c r="EW2" s="68"/>
      <c r="EX2" s="78" t="s">
        <v>80</v>
      </c>
      <c r="EY2" s="78"/>
      <c r="EZ2" s="78"/>
      <c r="FA2" s="78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67" t="s">
        <v>76</v>
      </c>
      <c r="FK2" s="67"/>
      <c r="FL2" s="67"/>
      <c r="FM2" s="67"/>
      <c r="FN2" s="67" t="s">
        <v>77</v>
      </c>
      <c r="FO2" s="67"/>
      <c r="FP2" s="67"/>
      <c r="FQ2" s="67"/>
      <c r="FR2" s="67" t="s">
        <v>78</v>
      </c>
      <c r="FS2" s="67"/>
      <c r="FT2" s="67"/>
      <c r="FU2" s="67"/>
      <c r="FV2" s="67" t="s">
        <v>79</v>
      </c>
      <c r="FW2" s="67"/>
      <c r="FX2" s="67"/>
      <c r="FY2" s="67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8" t="s">
        <v>76</v>
      </c>
      <c r="GM2" s="68"/>
      <c r="GN2" s="68"/>
      <c r="GO2" s="68"/>
      <c r="GP2" s="68" t="s">
        <v>77</v>
      </c>
      <c r="GQ2" s="68"/>
      <c r="GR2" s="68"/>
      <c r="GS2" s="68"/>
      <c r="GT2" s="68" t="s">
        <v>78</v>
      </c>
      <c r="GU2" s="68"/>
      <c r="GV2" s="68"/>
      <c r="GW2" s="68"/>
      <c r="GX2" s="68" t="s">
        <v>79</v>
      </c>
      <c r="GY2" s="68"/>
      <c r="GZ2" s="68"/>
      <c r="HA2" s="68"/>
      <c r="HB2" s="78" t="s">
        <v>80</v>
      </c>
      <c r="HC2" s="78"/>
      <c r="HD2" s="78"/>
      <c r="HE2" s="78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67" t="s">
        <v>76</v>
      </c>
      <c r="HO2" s="67"/>
      <c r="HP2" s="67"/>
      <c r="HQ2" s="67"/>
      <c r="HR2" s="67" t="s">
        <v>77</v>
      </c>
      <c r="HS2" s="67"/>
      <c r="HT2" s="67"/>
      <c r="HU2" s="67"/>
      <c r="HV2" s="67" t="s">
        <v>78</v>
      </c>
      <c r="HW2" s="67"/>
      <c r="HX2" s="67"/>
      <c r="HY2" s="67"/>
      <c r="HZ2" s="67" t="s">
        <v>79</v>
      </c>
      <c r="IA2" s="67"/>
      <c r="IB2" s="67"/>
      <c r="IC2" s="67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8" t="s">
        <v>76</v>
      </c>
      <c r="IQ2" s="68"/>
      <c r="IR2" s="68"/>
      <c r="IS2" s="68"/>
      <c r="IT2" s="68" t="s">
        <v>77</v>
      </c>
      <c r="IU2" s="68"/>
      <c r="IV2" s="68"/>
      <c r="IW2" s="68"/>
      <c r="IX2" s="68" t="s">
        <v>78</v>
      </c>
      <c r="IY2" s="68"/>
      <c r="IZ2" s="68"/>
      <c r="JA2" s="68"/>
      <c r="JB2" s="68" t="s">
        <v>79</v>
      </c>
      <c r="JC2" s="68"/>
      <c r="JD2" s="68"/>
      <c r="JE2" s="68"/>
      <c r="JF2" s="78" t="s">
        <v>80</v>
      </c>
      <c r="JG2" s="78"/>
      <c r="JH2" s="78"/>
      <c r="JI2" s="78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67" t="s">
        <v>76</v>
      </c>
      <c r="JS2" s="67"/>
      <c r="JT2" s="67"/>
      <c r="JU2" s="67"/>
      <c r="JV2" s="67" t="s">
        <v>77</v>
      </c>
      <c r="JW2" s="67"/>
      <c r="JX2" s="67"/>
      <c r="JY2" s="67"/>
      <c r="JZ2" s="67" t="s">
        <v>78</v>
      </c>
      <c r="KA2" s="67"/>
      <c r="KB2" s="67"/>
      <c r="KC2" s="67"/>
      <c r="KD2" s="67" t="s">
        <v>79</v>
      </c>
      <c r="KE2" s="67"/>
      <c r="KF2" s="67"/>
      <c r="KG2" s="67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8" t="s">
        <v>76</v>
      </c>
      <c r="KU2" s="68"/>
      <c r="KV2" s="68"/>
      <c r="KW2" s="68"/>
      <c r="KX2" s="68" t="s">
        <v>77</v>
      </c>
      <c r="KY2" s="68"/>
      <c r="KZ2" s="68"/>
      <c r="LA2" s="68"/>
      <c r="LB2" s="68" t="s">
        <v>78</v>
      </c>
      <c r="LC2" s="68"/>
      <c r="LD2" s="68"/>
      <c r="LE2" s="68"/>
      <c r="LF2" s="68" t="s">
        <v>79</v>
      </c>
      <c r="LG2" s="68"/>
      <c r="LH2" s="68"/>
      <c r="LI2" s="68"/>
      <c r="LJ2" s="78" t="s">
        <v>80</v>
      </c>
      <c r="LK2" s="78"/>
      <c r="LL2" s="78"/>
      <c r="LM2" s="78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67" t="s">
        <v>76</v>
      </c>
      <c r="LW2" s="67"/>
      <c r="LX2" s="67"/>
      <c r="LY2" s="67"/>
      <c r="LZ2" s="67" t="s">
        <v>77</v>
      </c>
      <c r="MA2" s="67"/>
      <c r="MB2" s="67"/>
      <c r="MC2" s="67"/>
      <c r="MD2" s="67" t="s">
        <v>78</v>
      </c>
      <c r="ME2" s="67"/>
      <c r="MF2" s="67"/>
      <c r="MG2" s="67"/>
      <c r="MH2" s="67" t="s">
        <v>79</v>
      </c>
      <c r="MI2" s="67"/>
      <c r="MJ2" s="67"/>
      <c r="MK2" s="67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8" t="s">
        <v>76</v>
      </c>
      <c r="MY2" s="68"/>
      <c r="MZ2" s="68"/>
      <c r="NA2" s="68"/>
      <c r="NB2" s="68" t="s">
        <v>77</v>
      </c>
      <c r="NC2" s="68"/>
      <c r="ND2" s="68"/>
      <c r="NE2" s="68"/>
      <c r="NF2" s="68" t="s">
        <v>78</v>
      </c>
      <c r="NG2" s="68"/>
      <c r="NH2" s="68"/>
      <c r="NI2" s="68"/>
      <c r="NJ2" s="68" t="s">
        <v>79</v>
      </c>
      <c r="NK2" s="68"/>
      <c r="NL2" s="68"/>
      <c r="NM2" s="68"/>
      <c r="NN2" s="78" t="s">
        <v>80</v>
      </c>
      <c r="NO2" s="78"/>
      <c r="NP2" s="78"/>
      <c r="NQ2" s="78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67" t="s">
        <v>76</v>
      </c>
      <c r="OA2" s="67"/>
      <c r="OB2" s="67"/>
      <c r="OC2" s="67"/>
      <c r="OD2" s="67" t="s">
        <v>77</v>
      </c>
      <c r="OE2" s="67"/>
      <c r="OF2" s="67"/>
      <c r="OG2" s="67"/>
      <c r="OH2" s="67" t="s">
        <v>78</v>
      </c>
      <c r="OI2" s="67"/>
      <c r="OJ2" s="67"/>
      <c r="OK2" s="67"/>
      <c r="OL2" s="67" t="s">
        <v>79</v>
      </c>
      <c r="OM2" s="67"/>
      <c r="ON2" s="67"/>
      <c r="OO2" s="67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8" t="s">
        <v>76</v>
      </c>
      <c r="PC2" s="68"/>
      <c r="PD2" s="68"/>
      <c r="PE2" s="68"/>
      <c r="PF2" s="68" t="s">
        <v>77</v>
      </c>
      <c r="PG2" s="68"/>
      <c r="PH2" s="68"/>
      <c r="PI2" s="68"/>
      <c r="PJ2" s="68" t="s">
        <v>78</v>
      </c>
      <c r="PK2" s="68"/>
      <c r="PL2" s="68"/>
      <c r="PM2" s="68"/>
      <c r="PN2" s="68" t="s">
        <v>79</v>
      </c>
      <c r="PO2" s="68"/>
      <c r="PP2" s="68"/>
      <c r="PQ2" s="68"/>
      <c r="PR2" s="78" t="s">
        <v>80</v>
      </c>
      <c r="PS2" s="78"/>
      <c r="PT2" s="78"/>
      <c r="PU2" s="78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67" t="s">
        <v>76</v>
      </c>
      <c r="QE2" s="67"/>
      <c r="QF2" s="67"/>
      <c r="QG2" s="67"/>
      <c r="QH2" s="67" t="s">
        <v>77</v>
      </c>
      <c r="QI2" s="67"/>
      <c r="QJ2" s="67"/>
      <c r="QK2" s="67"/>
      <c r="QL2" s="67" t="s">
        <v>78</v>
      </c>
      <c r="QM2" s="67"/>
      <c r="QN2" s="67"/>
      <c r="QO2" s="67"/>
      <c r="QP2" s="67" t="s">
        <v>79</v>
      </c>
      <c r="QQ2" s="67"/>
      <c r="QR2" s="67"/>
      <c r="QS2" s="67"/>
      <c r="QT2" s="77" t="s">
        <v>80</v>
      </c>
      <c r="QU2" s="77"/>
      <c r="QV2" s="77"/>
      <c r="QW2" s="77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76"/>
      <c r="B3" s="76"/>
      <c r="C3" s="72"/>
      <c r="D3" s="72"/>
      <c r="E3" s="72"/>
      <c r="F3" s="72"/>
      <c r="G3" s="76"/>
      <c r="H3" s="76"/>
      <c r="I3" s="76"/>
      <c r="J3" s="72"/>
      <c r="K3" s="76"/>
      <c r="L3" s="73"/>
      <c r="M3" s="74"/>
      <c r="N3" s="73"/>
      <c r="O3" s="74"/>
      <c r="P3" s="74"/>
      <c r="Q3" s="74"/>
      <c r="R3" s="75"/>
      <c r="S3" s="74"/>
      <c r="T3" s="74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DD"),SUMPRODUCT((J$4:J$19&lt;&gt;"")*(J$4:J$19&lt;&gt;"No DD")*(F$4:F$19&gt;F4))+1,IF(J4="No DD",SUMPRODUCT((J$4:J$19="No DD")*(F$4:F$19&gt;F4))+1+SUMPRODUCT((J$4:J$19&lt;&gt;"")*(J$4:J$19&lt;&gt;"No DD")),""))</f>
        <v>1</v>
      </c>
      <c r="B4" s="4" t="str" cm="1">
        <f t="array" ref="B4">IF(AND(J4&lt;&gt;"",J4&lt;&gt;"No DD",G4=""),SUMPRODUCT((J$4:J$19&lt;&gt;"")*(J$4:J$19&lt;&gt;"No DD")*(G$4:G$19="")*(F$4:F$19&gt;F4))+1,IF(J4="No DD",SUMPRODUCT((J$4:J$19="No DD")*(F$4:F$19&gt;F4)*(G$4:G$19=""))+1+SUMPRODUCT((J$4:J$19&lt;&gt;"")*(G$4:G$19="")*(J$4:J$19&lt;&gt;"No DD")),""))</f>
        <v/>
      </c>
      <c r="C4" s="5" t="s">
        <v>109</v>
      </c>
      <c r="D4" s="4" t="s">
        <v>4</v>
      </c>
      <c r="E4" s="4">
        <v>2006</v>
      </c>
      <c r="F4" s="9">
        <f>SUM(L4:R4)+SUM(L4:O4)*0.0000001+SUM(L4)*0.0000000000001</f>
        <v>138.45000916500462</v>
      </c>
      <c r="G4" s="64" t="s">
        <v>46</v>
      </c>
      <c r="H4" s="3" t="str">
        <f>IF(OR(AND(AP4&gt;=AW$21,AQ4&gt;=AW$25,AP4&lt;&gt;"",AO4=""),AND(AU4&gt;=AW$21,AV4&gt;=AW$25,AU4&lt;&gt;"",AO4=""),AND(BS4&gt;=BZ$21,BT4&gt;=BZ$25,BS4&lt;&gt;"",BR4=""),AND(BX4&gt;=BZ$21,BY4&gt;=BZ$25,BX4&lt;&gt;"",BR4=""),AND(CV4&gt;=DC$21,CW4&gt;=DC$25,CV4&lt;&gt;"",CU4=""),AND(DA4&gt;=DC$21,DB4&gt;=DC$25,DA4&lt;&gt;""),AND(DZ4&gt;=EG$21,EA4&gt;=EG$25,DZ4&lt;&gt;""),AND(EE4&gt;=EG$21,EF4&gt;=EG$25,EE4&lt;&gt;""),AND(FB4&gt;=FI$21,FC4&gt;=FI$25,FB4&lt;&gt;""),AND(FG4&gt;=FI$21,FH4&gt;=FI$25,FG4&lt;&gt;""),AND(GD4&gt;=GK$21,GE4&gt;=GK$25,GD4&lt;&gt;""),AND(GI4&gt;=GK$21,GJ4&gt;=GK$25,GI4&lt;&gt;""),AND(HF4&gt;=HM$21,HG4&gt;=HM$25,HF4&lt;&gt;""),AND(HK4&gt;=HM$21,HL4&gt;=HM$25,HK4&lt;&gt;""),AND(IH4&gt;=IO$21,II4&gt;=IO$25,IH4&lt;&gt;""),AND(IM4&gt;=IO$21,IN4&gt;=IO$25,IM4&lt;&gt;""),AND(JJ4&gt;=JQ$21,JK4&gt;=JQ$25,JJ4&lt;&gt;""),AND(JO4&gt;=JQ$21,JP4&gt;=JQ$25,JO4&lt;&gt;""),AND(KL4&gt;=KS$21,KM4&gt;=KS$25,KL4&lt;&gt;""),AND(KQ4&gt;=KS$21,KR4&gt;=KS$25,KQ4&lt;&gt;""),AND(LN4&gt;=LU$21,LO4&gt;=LU$25,LN4&lt;&gt;""),AND(LS4&gt;=LU$21,LT4&gt;=LU$25,LS4&lt;&gt;""),AND(MP4&gt;=MW$21,MQ4&gt;=MW$25,MP4&lt;&gt;""),AND(MU4&gt;=MW$21,MV4&gt;=MW$25,MU4&lt;&gt;""),AND(NR4&gt;=NY$21,NS4&gt;=NY$25,NR4&lt;&gt;""),AND(NW4&gt;=NY$21,NX4&gt;=NY$25,NW4&lt;&gt;""),AND(OT4&gt;=PA$21,OU4&gt;=PA$25,OT4&lt;&gt;""),AND(OY4&gt;=PA$21,OZ4&gt;=PA$25,OY4&lt;&gt;""),AND(PV4&gt;=QC$21,PW4&gt;=QC$25,PV4&lt;&gt;""),AND(QA4&gt;=QC$21,QB4&gt;=QC$25,QA4&lt;&gt;"")),"P","")</f>
        <v>P</v>
      </c>
      <c r="I4" s="3" t="str">
        <f>IF(OR(AND(AQ4&gt;=AW$25,AQ4&lt;&gt;"",AO4=""),AND(AV4&gt;=AW$25,AV4&lt;&gt;"",AO4=""),AND(BT4&gt;=BZ$25,BT4&lt;&gt;"",BR4=""),AND(BY4&gt;=BZ$25,BY4&lt;&gt;"",BR4=""),AND(CW4&gt;=DC$25,CW4&lt;&gt;"",CU4=""),AND(DB4&gt;=DC$25,DB4&lt;&gt;"",CU4=""),AND(EA4&gt;=EG$25,EA4&lt;&gt;""),AND(EF4&gt;=EG$25,EF4&lt;&gt;""),AND(FC4&gt;=FI$25,FC4&lt;&gt;""),AND(FH4&gt;=FI$25,FH4&lt;&gt;""),AND(GE4&gt;=GK$25,GE4&lt;&gt;""),AND(GJ4&gt;=GK$25,GJ4&lt;&gt;""),AND(HG4&gt;=HM$25,HG4&lt;&gt;""),AND(HL4&gt;=HM$25,HL4&lt;&gt;""),AND(II4&gt;=IO$25,II4&lt;&gt;""),AND(IN4&gt;=IO$25,IN4&lt;&gt;""),AND(JK4&gt;=JQ$25,JK4&lt;&gt;""),AND(JP4&gt;=JQ$25,JP4&lt;&gt;""),AND(KM4&gt;=KS$25,KM4&lt;&gt;""),AND(KR4&gt;=KS$25,KR4&lt;&gt;""),AND(LO4&gt;=LU$25,LO4&lt;&gt;""),AND(LT4&gt;=LU$25,LT4&lt;&gt;""),AND(MQ4&gt;=MW$25,MQ4&lt;&gt;""),AND(MV4&gt;=MW$25,MV4&lt;&gt;""),AND(NS4&gt;=NY$25,NS4&lt;&gt;""),AND(NX4&gt;=NY$25,NX4&lt;&gt;""),AND(OU4&gt;=PA$25,OU4&lt;&gt;""),AND(OZ4&gt;=PA$25,OZ4&lt;&gt;""),AND(PW4&gt;=QC$25,PW4&lt;&gt;""),AND(QB4&gt;=QC$25,QB4&lt;&gt;"")),"P","")</f>
        <v>P</v>
      </c>
      <c r="J4" s="36" t="str">
        <f>IF(AND(I4="P",H4=""),"No DD",IF(OR(AND(AS4&gt;=AW$24,AT4&gt;=AW$28,AS4&lt;&gt;"",AO4=""),AND(BV4&gt;=BZ$24,BW4&gt;=BZ$28,BV4&lt;&gt;"",BR4=""),AND(CY4&gt;=DC$24,CZ4&gt;=DC$28,CY4&lt;&gt;"",CU4=""),AND(EC4&gt;=EG$24,ED4&gt;=EG$28,EC4&lt;&gt;""),AND(FE4&gt;=FI$24,FF4&gt;=FI$28,FE4&lt;&gt;""),AND(GG4&gt;=GK$24,GH4&gt;=GK$28,GG4&lt;&gt;""),AND(HI4&gt;=HM$24,HJ4&gt;=HM$28,HI4&lt;&gt;""),AND(IK4&gt;=IO$24,IL4&gt;=IO$28,IK4&lt;&gt;""),AND(JM4&gt;=JQ$24,JN4&gt;=JQ$28,JM4&lt;&gt;""),AND(KO4&gt;=KS$24,KP4&gt;=KS$28,KO4&lt;&gt;""),AND(LQ4&gt;=LU$24,LR4&gt;=LU$28,LQ4&lt;&gt;""),AND(MS4&gt;=MW$24,MT4&gt;=MW$28,MS4&lt;&gt;""),AND(NU4&gt;=NY$24,NV4&gt;=NY$28,NU4&lt;&gt;""),AND(OW4&gt;=PA$24,OX4&gt;=PA$28,OW4&lt;&gt;""),AND(PY4&gt;=QC$24,PZ4&gt;=QC$28,PY4&lt;&gt;"")),"Merit",IF(OR(AND(AS4&gt;=AW$23,AT4&gt;=AW$27,AS4&lt;&gt;"",AO4=""),AND(BV4&gt;=BZ$23,BW4&gt;=BZ$27,BV4&lt;&gt;"",BR4=""),AND(CY4&gt;=DC$23,CZ4&gt;=DC$27,CY4&lt;&gt;"",CU4=""),AND(EC4&gt;=EG$23,ED4&gt;=EG$27,EC4&lt;&gt;""),AND(FE4&gt;=FI$23,FF4&gt;=FI$27,FE4&lt;&gt;""),AND(GG4&gt;=GK$23,GH4&gt;=GK$27,GG4&lt;&gt;""),AND(HI4&gt;=HM$23,HJ4&gt;=HM$27,HI4&lt;&gt;""),AND(IK4&gt;=IO$23,IL4&gt;=IO$27,IK4&lt;&gt;""),AND(JM4&gt;=JQ$23,JN4&gt;=JQ$27,JM4&lt;&gt;""),AND(KO4&gt;=KS$23,KP4&gt;=KS$27,KO4&lt;&gt;""),AND(LQ4&gt;=LU$23,LR4&gt;=LU$27,LQ4&lt;&gt;""),AND(MS4&gt;=MW$23,MT4&gt;=MW$27,MS4&lt;&gt;""),AND(NU4&gt;=NY$23,NV4&gt;=NY$27,NU4&lt;&gt;""),AND(OW4&gt;=PA$23,OX4&gt;=PA$27,OW4&lt;&gt;""),AND(PY4&gt;=QC$23,PZ4&gt;=QC$27,PY4&lt;&gt;"")),"Excellence",IF(K4="P","Worlds Team",IF(H4="P","National Team","")))))</f>
        <v>National Team</v>
      </c>
      <c r="K4" s="3" t="str">
        <f>IF(OR(AND(AS4&gt;=AW$22,AT4&gt;=AW$26,AS4&lt;&gt;"",AO4=""),AND(BV4&gt;=BZ$22,BW4&gt;=BZ$26,BV4&lt;&gt;"",BR4=""),AND(CY4&gt;=DC$22,CZ4&gt;=DC$26,CY4&lt;&gt;"",CU4=""),AND(EC4&gt;=EG$22,ED4&gt;=EG$26,EC4&lt;&gt;""),AND(FE4&gt;=FI$22,FF4&gt;=FI$26,FE4&lt;&gt;""),AND(GG4&gt;=GK$22,GH4&gt;=GK$26,GG4&lt;&gt;""),AND(HI4&gt;=HM$22,HJ4&gt;=HM$26,HI4&lt;&gt;""),AND(IK4&gt;=IO$22,IL4&gt;=IO$26,IK4&lt;&gt;""),AND(JM4&gt;=JQ$22,JN4&gt;=JQ$26,JM4&lt;&gt;""),AND(KO4&gt;=KS$22,KP4&gt;=KS$26,KO4&lt;&gt;""),AND(LQ4&gt;=LU$22,LR4&gt;=LU$26,LQ4&lt;&gt;""),AND(MS4&gt;=MW$22,MT4&gt;=MW$26,MS4&lt;&gt;""),AND(NU4&gt;=NY$22,NV4&gt;=NY$26,NU4&lt;&gt;""),AND(OW4&gt;=PA$22,OX4&gt;=PA$26,OW4&lt;&gt;""),AND(PY4&gt;=QC$22,PZ4&gt;=QC$26,PY4&lt;&gt;"")),"P","")</f>
        <v/>
      </c>
      <c r="L4" s="8">
        <f>IF(COUNT(AQ4,BT4,CW4)&gt;0,LARGE((AQ4,BT4,CW4),1),0)</f>
        <v>46.1</v>
      </c>
      <c r="M4" s="8" t="str">
        <f>IF(L4=0,"",IF(L4=CW4,$CA$1,IF(L4=BT4,$AX$1,IF(L4=AQ4,$U$1,""))))</f>
        <v>2025 Nationals</v>
      </c>
      <c r="N4" s="8">
        <f>IF(COUNT(AQ4,BT4,CW4)&gt;1,LARGE((AQ4,BT4,CW4),2),0)</f>
        <v>45.550000000000004</v>
      </c>
      <c r="O4" s="8" t="str">
        <f>IF(N4=0,"",IF(AND(N4=L4,N4=AQ4,N4=BT4),$U$1,IF(AND(N4=L4,N4=AQ4,N4=CW4),$U$1,IF(AND(N4=L4,N4=BT4,N4=CW4),$AX$1,IF(N4=CW4,$CA$1,IF(N4=BT4,$AX$1,IF(N4=AQ4,$U$1,"")))))))</f>
        <v>2025 3rd Domestic Trial</v>
      </c>
      <c r="P4" s="8">
        <f>IF(MAX(AV4,BY4,DB4)&gt;0,MAX(AV4,BY4,DB4),0)</f>
        <v>46.800000000000004</v>
      </c>
      <c r="Q4" s="8" t="str">
        <f>IF(P4=0,"",IF(P4=DB4,$CA$1,IF(P4=BY4,$AX$1,IF(P4=AV4,$U$1,""))))</f>
        <v>2025 Elite Canada</v>
      </c>
      <c r="R4" s="8" t="str">
        <f>IF(MAX(DD4:DE4)&gt;0,MAX(DD4:DE4),"")</f>
        <v/>
      </c>
      <c r="S4" s="11" t="str">
        <f>IF(R4="","",IF(R4=DD4,"("&amp;DD$2&amp;")",IF(R4=DE4,"("&amp;DE$2&amp;")")))</f>
        <v/>
      </c>
      <c r="T4" s="8" t="str">
        <f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/>
      </c>
      <c r="U4" s="19">
        <v>17.7</v>
      </c>
      <c r="V4" s="19">
        <v>4.3</v>
      </c>
      <c r="W4" s="19">
        <v>0</v>
      </c>
      <c r="X4" s="19">
        <v>0.7</v>
      </c>
      <c r="Y4" s="19">
        <v>15.5</v>
      </c>
      <c r="Z4" s="19">
        <v>6.1</v>
      </c>
      <c r="AA4" s="19">
        <v>0</v>
      </c>
      <c r="AB4" s="19">
        <v>0.7</v>
      </c>
      <c r="AC4" s="19"/>
      <c r="AD4" s="19"/>
      <c r="AE4" s="19"/>
      <c r="AF4" s="19"/>
      <c r="AG4" s="19">
        <v>18.100000000000001</v>
      </c>
      <c r="AH4" s="19">
        <v>4.3</v>
      </c>
      <c r="AI4" s="19">
        <v>0</v>
      </c>
      <c r="AJ4" s="19">
        <v>0.7</v>
      </c>
      <c r="AK4" s="19">
        <v>16.899999999999999</v>
      </c>
      <c r="AL4" s="19">
        <v>6.1</v>
      </c>
      <c r="AM4" s="19">
        <v>0</v>
      </c>
      <c r="AN4" s="19">
        <v>0.7</v>
      </c>
      <c r="AO4" s="27"/>
      <c r="AP4" s="40">
        <f>IF(SUM(V4,Z4)&gt;0,SUM(V4,Z4),"")</f>
        <v>10.399999999999999</v>
      </c>
      <c r="AQ4" s="40">
        <f>IF(SUM(U4:V4,X4:Z4,AB4)-W4-AA4&gt;0,SUM(U4:V4,X4:Z4,AB4)-W4-AA4,"")</f>
        <v>45.000000000000007</v>
      </c>
      <c r="AR4" s="40" t="str">
        <f>IF(SUM(AC4:AD4,AF4)-AE4&gt;0,SUM(AC4:AD4,AF4)-AE4,"")</f>
        <v/>
      </c>
      <c r="AS4" s="40">
        <f>IF(SUM(V4,Z4,AD4)&gt;0,SUM(V4,Z4,AD4),"")</f>
        <v>10.399999999999999</v>
      </c>
      <c r="AT4" s="40">
        <f>IF(SUM(AQ4,AR4)&gt;0,SUM(AQ4,AR4),"")</f>
        <v>45.000000000000007</v>
      </c>
      <c r="AU4" s="40">
        <f>IF(SUM(AH4,AL4)&gt;0,SUM(AH4,AL4),"")</f>
        <v>10.399999999999999</v>
      </c>
      <c r="AV4" s="40">
        <f>IF(SUM(AG4:AH4,AJ4:AL4,AN4)-SUM(AI4,AM4)&gt;0,SUM(AG4:AH4,AJ4:AL4,AN4)-SUM(AI4,AM4),"")</f>
        <v>46.800000000000004</v>
      </c>
      <c r="AW4" s="40">
        <f>IF(SUM(AQ4,AR4,AV4)&gt;0,SUM(AQ4,AR4,AV4),"")</f>
        <v>91.800000000000011</v>
      </c>
      <c r="AX4" s="18">
        <v>17.5</v>
      </c>
      <c r="AY4" s="18">
        <v>4.3</v>
      </c>
      <c r="AZ4" s="18">
        <v>0</v>
      </c>
      <c r="BA4" s="18">
        <v>0.7</v>
      </c>
      <c r="BB4" s="18">
        <v>16.8</v>
      </c>
      <c r="BC4" s="18">
        <v>6.1</v>
      </c>
      <c r="BD4" s="18">
        <v>0</v>
      </c>
      <c r="BE4" s="18">
        <v>0.7</v>
      </c>
      <c r="BF4" s="18"/>
      <c r="BG4" s="18"/>
      <c r="BH4" s="18"/>
      <c r="BI4" s="18"/>
      <c r="BJ4" s="18">
        <v>17.7</v>
      </c>
      <c r="BK4" s="18">
        <v>4.3</v>
      </c>
      <c r="BL4" s="18">
        <v>0</v>
      </c>
      <c r="BM4" s="18">
        <v>0.7</v>
      </c>
      <c r="BN4" s="18">
        <v>16.8</v>
      </c>
      <c r="BO4" s="18">
        <v>6.1</v>
      </c>
      <c r="BP4" s="18">
        <v>0</v>
      </c>
      <c r="BQ4" s="18">
        <v>0.7</v>
      </c>
      <c r="BR4" s="28"/>
      <c r="BS4" s="11">
        <f>IF(SUM(AY4,BC4)&gt;0,SUM(AY4,BC4),"")</f>
        <v>10.399999999999999</v>
      </c>
      <c r="BT4" s="11">
        <f>IF(SUM(AX4:AY4,BA4:BC4,BE4)-AZ4-BD4&gt;0,SUM(AX4:AY4,BA4:BC4,BE4)-AZ4-BD4,"")</f>
        <v>46.1</v>
      </c>
      <c r="BU4" s="11" t="str">
        <f>IF(SUM(BF4:BG4,BI4)-BH4&gt;0,SUM(BF4:BG4,BI4)-BH4,"")</f>
        <v/>
      </c>
      <c r="BV4" s="11">
        <f>IF(SUM(AY4,BC4,BG4)&gt;0,SUM(AY4,BC4,BG4),"")</f>
        <v>10.399999999999999</v>
      </c>
      <c r="BW4" s="11">
        <f>IF(SUM(BT4,BU4)&gt;0,SUM(BT4,BU4),"")</f>
        <v>46.1</v>
      </c>
      <c r="BX4" s="11">
        <f>IF(SUM(BK4,BO4)&gt;0,SUM(BK4,BO4),"")</f>
        <v>10.399999999999999</v>
      </c>
      <c r="BY4" s="11">
        <f>IF(SUM(BJ4:BK4,BM4:BO4,BQ4)-SUM(BL4,BP4)&gt;0,SUM(BJ4:BK4,BM4:BO4,BQ4)-SUM(BL4,BP4),"")</f>
        <v>46.300000000000004</v>
      </c>
      <c r="BZ4" s="11">
        <f>IF(SUM(BT4,BU4,BY4)&gt;0,SUM(BT4,BU4,BY4),"")</f>
        <v>92.4</v>
      </c>
      <c r="CA4" s="19">
        <v>17.600000000000001</v>
      </c>
      <c r="CB4" s="19">
        <v>4.3</v>
      </c>
      <c r="CC4" s="19">
        <v>0</v>
      </c>
      <c r="CD4" s="19">
        <v>0.7</v>
      </c>
      <c r="CE4" s="19">
        <v>16.149999999999999</v>
      </c>
      <c r="CF4" s="19">
        <v>6.1</v>
      </c>
      <c r="CG4" s="19">
        <v>0</v>
      </c>
      <c r="CH4" s="19">
        <v>0.7</v>
      </c>
      <c r="CI4" s="19"/>
      <c r="CJ4" s="19"/>
      <c r="CK4" s="19"/>
      <c r="CL4" s="19"/>
      <c r="CM4" s="19">
        <v>17.899999999999999</v>
      </c>
      <c r="CN4" s="19">
        <v>4.3</v>
      </c>
      <c r="CO4" s="19">
        <v>0</v>
      </c>
      <c r="CP4" s="19">
        <v>0.7</v>
      </c>
      <c r="CQ4" s="19">
        <v>16.850000000000001</v>
      </c>
      <c r="CR4" s="19">
        <v>6.1</v>
      </c>
      <c r="CS4" s="19">
        <v>0</v>
      </c>
      <c r="CT4" s="19">
        <v>0.7</v>
      </c>
      <c r="CU4" s="27" t="s">
        <v>46</v>
      </c>
      <c r="CV4" s="40">
        <f>IF(SUM(CB4,CF4)&gt;0,SUM(CB4,CF4),"")</f>
        <v>10.399999999999999</v>
      </c>
      <c r="CW4" s="40">
        <f>IF(SUM(CA4:CB4,CD4:CF4,CH4)-CC4-CG4&gt;0,SUM(CA4:CB4,CD4:CF4,CH4)-CC4-CG4,"")</f>
        <v>45.550000000000004</v>
      </c>
      <c r="CX4" s="40" t="str">
        <f>IF(SUM(CI4:CJ4,CL4)-CK4&gt;0,SUM(CI4:CJ4,CL4)-CK4,"")</f>
        <v/>
      </c>
      <c r="CY4" s="40">
        <f>IF(SUM(CB4,CF4,CJ4)&gt;0,SUM(CB4,CF4,CJ4),"")</f>
        <v>10.399999999999999</v>
      </c>
      <c r="CZ4" s="40">
        <f>IF(SUM(CW4,CX4)&gt;0,SUM(CW4,CX4),"")</f>
        <v>45.550000000000004</v>
      </c>
      <c r="DA4" s="40">
        <f>IF(SUM(CN4,CR4)&gt;0,SUM(CN4,CR4),"")</f>
        <v>10.399999999999999</v>
      </c>
      <c r="DB4" s="40">
        <f>IF(SUM(CM4:CN4,CP4:CR4,CT4)-SUM(CO4,CS4)&gt;0,SUM(CM4:CN4,CP4:CR4,CT4)-SUM(CO4,CS4),"")</f>
        <v>46.550000000000004</v>
      </c>
      <c r="DC4" s="40">
        <f>IF(SUM(CW4,CX4,DB4)&gt;0,SUM(CW4,CX4,DB4),"")</f>
        <v>92.100000000000009</v>
      </c>
      <c r="DD4" s="50" t="str">
        <f>IF(MAX(EA4,FC4,GE4,HG4,II4,JK4,KM4,LO4,MQ4,NS4,OU4,PW4)-IF(N4="",0,N4)&gt;0.001,MAX(EA4,FC4,GE4,HG4,II4,JK4,KM4,LO4,MQ4,NS4,OU4,PW4)-IF(N4="",0,N4),"")</f>
        <v/>
      </c>
      <c r="DE4" s="50" t="str">
        <f>IF(MAX(EF4,FH4,GJ4,HL4,IN4,JP4,KR4,LT4,MV4,NX4,OZ4,QB4)-IF(P4="",0,P4)&gt;0.001,MAX(EF4,FH4,GJ4,HL4,IN4,JP4,KR4,LT4,MV4,NX4,OZ4,QB4)-IF(P4="",0,P4),"")</f>
        <v/>
      </c>
      <c r="DF4" s="17">
        <v>17.600000000000001</v>
      </c>
      <c r="DG4" s="17">
        <v>4.3</v>
      </c>
      <c r="DH4" s="17">
        <v>0.2</v>
      </c>
      <c r="DI4" s="17">
        <v>0</v>
      </c>
      <c r="DJ4" s="17">
        <v>16.899999999999999</v>
      </c>
      <c r="DK4" s="17">
        <v>5.0999999999999996</v>
      </c>
      <c r="DL4" s="17">
        <v>0</v>
      </c>
      <c r="DM4" s="17">
        <v>1</v>
      </c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40">
        <f>IF(SUM(DG4,DK4)&gt;0,SUM(DG4,DK4),"")</f>
        <v>9.3999999999999986</v>
      </c>
      <c r="EA4" s="40">
        <f>IF(SUM(DF4:DG4,DI4:DK4,DM4)-DH4-DL4&gt;0,SUM(DF4:DG4,DI4:DK4,DM4)-DH4-DL4,"")</f>
        <v>44.699999999999996</v>
      </c>
      <c r="EB4" s="40" t="str">
        <f>IF(SUM(DN4:DO4,DQ4)-DP4&gt;0,SUM(DN4:DO4,DQ4)-DP4,"")</f>
        <v/>
      </c>
      <c r="EC4" s="40">
        <f>IF(SUM(DG4,DK4,DO4)&gt;0,SUM(DG4,DK4,DO4),"")</f>
        <v>9.3999999999999986</v>
      </c>
      <c r="ED4" s="40">
        <f>IF(SUM(EA4,EB4)&gt;0,SUM(EA4,EB4),"")</f>
        <v>44.699999999999996</v>
      </c>
      <c r="EE4" s="40" t="str">
        <f>IF(SUM(DS4,DW4)&gt;0,SUM(DS4,DW4),"")</f>
        <v/>
      </c>
      <c r="EF4" s="40" t="str">
        <f>IF(SUM(DR4:DS4,DU4:DW4,DY4)-SUM(DT4,DX4)&gt;0,SUM(DR4:DS4,DU4:DW4,DY4)-SUM(DT4,DX4),"")</f>
        <v/>
      </c>
      <c r="EG4" s="40">
        <f>IF(SUM(EA4,EB4,EF4)&gt;0,SUM(EA4,EB4,EF4),"")</f>
        <v>44.699999999999996</v>
      </c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1" t="str">
        <f>IF(SUM(EI4,EM4)&gt;0,SUM(EI4,EM4),"")</f>
        <v/>
      </c>
      <c r="FC4" s="11" t="str">
        <f>IF(SUM(EH4:EI4,EK4:EM4,EO4)-EJ4-EN4&gt;0,SUM(EH4:EI4,EK4:EM4,EO4)-EJ4-EN4,"")</f>
        <v/>
      </c>
      <c r="FD4" s="11" t="str">
        <f>IF(SUM(EP4:EQ4,ES4)-ER4&gt;0,SUM(EP4:EQ4,ES4)-ER4,"")</f>
        <v/>
      </c>
      <c r="FE4" s="11" t="str">
        <f>IF(SUM(EI4,EM4,EQ4)&gt;0,SUM(EI4,EM4,EQ4),"")</f>
        <v/>
      </c>
      <c r="FF4" s="11" t="str">
        <f>IF(SUM(FC4,FD4)&gt;0,SUM(FC4,FD4),"")</f>
        <v/>
      </c>
      <c r="FG4" s="11" t="str">
        <f>IF(SUM(EU4,EY4)&gt;0,SUM(EU4,EY4),"")</f>
        <v/>
      </c>
      <c r="FH4" s="11" t="str">
        <f>IF(SUM(ET4:EU4,EW4:EY4,FA4)-SUM(EV4,EZ4)&gt;0,SUM(ET4:EU4,EW4:EY4,FA4)-SUM(EV4,EZ4),"")</f>
        <v/>
      </c>
      <c r="FI4" s="11" t="str">
        <f>IF(SUM(FC4,FD4,FH4)&gt;0,SUM(FC4,FD4,FH4),"")</f>
        <v/>
      </c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40" t="str">
        <f>IF(SUM(FK4,FO4)&gt;0,SUM(FK4,FO4),"")</f>
        <v/>
      </c>
      <c r="GE4" s="40" t="str">
        <f>IF(SUM(FJ4:FK4,FM4:FO4,FQ4)-FL4-FP4&gt;0,SUM(FJ4:FK4,FM4:FO4,FQ4)-FL4-FP4,"")</f>
        <v/>
      </c>
      <c r="GF4" s="40" t="str">
        <f>IF(SUM(FR4:FS4,FU4)-FT4&gt;0,SUM(FR4:FS4,FU4)-FT4,"")</f>
        <v/>
      </c>
      <c r="GG4" s="40" t="str">
        <f>IF(SUM(FK4,FO4,FS4)&gt;0,SUM(FK4,FO4,FS4),"")</f>
        <v/>
      </c>
      <c r="GH4" s="40" t="str">
        <f>IF(SUM(GE4,GF4)&gt;0,SUM(GE4,GF4),"")</f>
        <v/>
      </c>
      <c r="GI4" s="40" t="str">
        <f>IF(SUM(FW4,GA4)&gt;0,SUM(FW4,GA4),"")</f>
        <v/>
      </c>
      <c r="GJ4" s="40" t="str">
        <f>IF(SUM(FV4:FW4,FY4:GA4,GC4)-SUM(FX4,GB4)&gt;0,SUM(FV4:FW4,FY4:GA4,GC4)-SUM(FX4,GB4),"")</f>
        <v/>
      </c>
      <c r="GK4" s="40" t="str">
        <f>IF(SUM(GE4,GF4,GJ4)&gt;0,SUM(GE4,GF4,GJ4),"")</f>
        <v/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>IF(SUM(GM4,GQ4)&gt;0,SUM(GM4,GQ4),"")</f>
        <v/>
      </c>
      <c r="HG4" s="11" t="str">
        <f>IF(SUM(GL4:GM4,GO4:GQ4,GS4)-GN4-GR4&gt;0,SUM(GL4:GM4,GO4:GQ4,GS4)-GN4-GR4,"")</f>
        <v/>
      </c>
      <c r="HH4" s="11" t="str">
        <f>IF(SUM(GT4:GU4,GW4)-GV4&gt;0,SUM(GT4:GU4,GW4)-GV4,"")</f>
        <v/>
      </c>
      <c r="HI4" s="11" t="str">
        <f>IF(SUM(GM4,GQ4,GU4)&gt;0,SUM(GM4,GQ4,GU4),"")</f>
        <v/>
      </c>
      <c r="HJ4" s="11" t="str">
        <f>IF(SUM(HG4,HH4)&gt;0,SUM(HG4,HH4),"")</f>
        <v/>
      </c>
      <c r="HK4" s="11" t="str">
        <f>IF(SUM(GY4,HC4)&gt;0,SUM(GY4,HC4),"")</f>
        <v/>
      </c>
      <c r="HL4" s="11" t="str">
        <f>IF(SUM(GX4:GY4,HA4:HC4,HE4)-SUM(GZ4,HD4)&gt;0,SUM(GX4:GY4,HA4:HC4,HE4)-SUM(GZ4,HD4),"")</f>
        <v/>
      </c>
      <c r="HM4" s="11" t="str">
        <f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>IF(SUM(HO4,HS4)&gt;0,SUM(HO4,HS4),"")</f>
        <v/>
      </c>
      <c r="II4" s="40" t="str">
        <f>IF(SUM(HN4:HO4,HQ4:HS4,HU4)-HP4-HT4&gt;0,SUM(HN4:HO4,HQ4:HS4,HU4)-HP4-HT4,"")</f>
        <v/>
      </c>
      <c r="IJ4" s="40" t="str">
        <f>IF(SUM(HV4:HW4,HY4)-HX4&gt;0,SUM(HV4:HW4,HY4)-HX4,"")</f>
        <v/>
      </c>
      <c r="IK4" s="40" t="str">
        <f>IF(SUM(HO4,HS4,HW4)&gt;0,SUM(HO4,HS4,HW4),"")</f>
        <v/>
      </c>
      <c r="IL4" s="40" t="str">
        <f>IF(SUM(II4,IJ4)&gt;0,SUM(II4,IJ4),"")</f>
        <v/>
      </c>
      <c r="IM4" s="40" t="str">
        <f>IF(SUM(IA4,IE4)&gt;0,SUM(IA4,IE4),"")</f>
        <v/>
      </c>
      <c r="IN4" s="40" t="str">
        <f>IF(SUM(HZ4:IA4,IC4:IE4,IG4)-SUM(IB4,IF4)&gt;0,SUM(HZ4:IA4,IC4:IE4,IG4)-SUM(IB4,IF4),"")</f>
        <v/>
      </c>
      <c r="IO4" s="40" t="str">
        <f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>IF(SUM(IQ4,IU4)&gt;0,SUM(IQ4,IU4),"")</f>
        <v/>
      </c>
      <c r="JK4" s="11" t="str">
        <f>IF(SUM(IP4:IQ4,IS4:IU4,IW4)-IR4-IV4&gt;0,SUM(IP4:IQ4,IS4:IU4,IW4)-IR4-IV4,"")</f>
        <v/>
      </c>
      <c r="JL4" s="11" t="str">
        <f>IF(SUM(IX4:IY4,JA4)-IZ4&gt;0,SUM(IX4:IY4,JA4)-IZ4,"")</f>
        <v/>
      </c>
      <c r="JM4" s="11" t="str">
        <f>IF(SUM(IQ4,IU4,IY4)&gt;0,SUM(IQ4,IU4,IY4),"")</f>
        <v/>
      </c>
      <c r="JN4" s="11" t="str">
        <f>IF(SUM(JK4,JL4)&gt;0,SUM(JK4,JL4),"")</f>
        <v/>
      </c>
      <c r="JO4" s="11" t="str">
        <f>IF(SUM(JC4,JG4)&gt;0,SUM(JC4,JG4),"")</f>
        <v/>
      </c>
      <c r="JP4" s="11" t="str">
        <f>IF(SUM(JB4:JC4,JE4:JG4,JI4)-SUM(JD4,JH4)&gt;0,SUM(JB4:JC4,JE4:JG4,JI4)-SUM(JD4,JH4),"")</f>
        <v/>
      </c>
      <c r="JQ4" s="11" t="str">
        <f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>IF(SUM(JS4,JW4)&gt;0,SUM(JS4,JW4),"")</f>
        <v/>
      </c>
      <c r="KM4" s="40" t="str">
        <f>IF(SUM(JR4:JS4,JU4:JW4,JY4)-JT4-JX4&gt;0,SUM(JR4:JS4,JU4:JW4,JY4)-JT4-JX4,"")</f>
        <v/>
      </c>
      <c r="KN4" s="40" t="str">
        <f>IF(SUM(JZ4:KA4,KC4)-KB4&gt;0,SUM(JZ4:KA4,KC4)-KB4,"")</f>
        <v/>
      </c>
      <c r="KO4" s="40" t="str">
        <f>IF(SUM(JS4,JW4,KA4)&gt;0,SUM(JS4,JW4,KA4),"")</f>
        <v/>
      </c>
      <c r="KP4" s="40" t="str">
        <f>IF(SUM(KM4,KN4)&gt;0,SUM(KM4,KN4),"")</f>
        <v/>
      </c>
      <c r="KQ4" s="40" t="str">
        <f>IF(SUM(KE4,KI4)&gt;0,SUM(KE4,KI4),"")</f>
        <v/>
      </c>
      <c r="KR4" s="40" t="str">
        <f>IF(SUM(KD4:KE4,KG4:KI4,KK4)-SUM(KF4,KJ4)&gt;0,SUM(KD4:KE4,KG4:KI4,KK4)-SUM(KF4,KJ4),"")</f>
        <v/>
      </c>
      <c r="KS4" s="40" t="str">
        <f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>IF(SUM(KU4,KY4)&gt;0,SUM(KU4,KY4),"")</f>
        <v/>
      </c>
      <c r="LO4" s="11" t="str">
        <f>IF(SUM(KT4:KU4,KW4:KY4,LA4)-KV4-KZ4&gt;0,SUM(KT4:KU4,KW4:KY4,LA4)-KV4-KZ4,"")</f>
        <v/>
      </c>
      <c r="LP4" s="11" t="str">
        <f>IF(SUM(LB4:LC4,LE4)-LD4&gt;0,SUM(LB4:LC4,LE4)-LD4,"")</f>
        <v/>
      </c>
      <c r="LQ4" s="11" t="str">
        <f>IF(SUM(KU4,KY4,LC4)&gt;0,SUM(KU4,KY4,LC4),"")</f>
        <v/>
      </c>
      <c r="LR4" s="11" t="str">
        <f>IF(SUM(LO4,LP4)&gt;0,SUM(LO4,LP4),"")</f>
        <v/>
      </c>
      <c r="LS4" s="11" t="str">
        <f>IF(SUM(LG4,LK4)&gt;0,SUM(LG4,LK4),"")</f>
        <v/>
      </c>
      <c r="LT4" s="11" t="str">
        <f>IF(SUM(LF4:LG4,LI4:LK4,LM4)-SUM(LH4,LL4)&gt;0,SUM(LF4:LG4,LI4:LK4,LM4)-SUM(LH4,LL4),"")</f>
        <v/>
      </c>
      <c r="LU4" s="11" t="str">
        <f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>IF(SUM(LW4,MA4)&gt;0,SUM(LW4,MA4),"")</f>
        <v/>
      </c>
      <c r="MQ4" s="40" t="str">
        <f>IF(SUM(LV4:LW4,LY4:MA4,MC4)-LX4-MB4&gt;0,SUM(LV4:LW4,LY4:MA4,MC4)-LX4-MB4,"")</f>
        <v/>
      </c>
      <c r="MR4" s="40" t="str">
        <f>IF(SUM(MD4:ME4,MG4)-MF4&gt;0,SUM(MD4:ME4,MG4)-MF4,"")</f>
        <v/>
      </c>
      <c r="MS4" s="40" t="str">
        <f>IF(SUM(LW4,MA4,ME4)&gt;0,SUM(LW4,MA4,ME4),"")</f>
        <v/>
      </c>
      <c r="MT4" s="40" t="str">
        <f>IF(SUM(MQ4,MR4)&gt;0,SUM(MQ4,MR4),"")</f>
        <v/>
      </c>
      <c r="MU4" s="40" t="str">
        <f>IF(SUM(MI4,MM4)&gt;0,SUM(MI4,MM4),"")</f>
        <v/>
      </c>
      <c r="MV4" s="40" t="str">
        <f>IF(SUM(MH4:MI4,MK4:MM4,MO4)-SUM(MJ4,MN4)&gt;0,SUM(MH4:MI4,MK4:MM4,MO4)-SUM(MJ4,MN4),"")</f>
        <v/>
      </c>
      <c r="MW4" s="40" t="str">
        <f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>IF(SUM(MY4,NC4)&gt;0,SUM(MY4,NC4),"")</f>
        <v/>
      </c>
      <c r="NS4" s="11" t="str">
        <f>IF(SUM(MX4:MY4,NA4:NC4,NE4)-MZ4-ND4&gt;0,SUM(MX4:MY4,NA4:NC4,NE4)-MZ4-ND4,"")</f>
        <v/>
      </c>
      <c r="NT4" s="11" t="str">
        <f>IF(SUM(NF4:NG4,NI4)-NH4&gt;0,SUM(NF4:NG4,NI4)-NH4,"")</f>
        <v/>
      </c>
      <c r="NU4" s="11" t="str">
        <f>IF(SUM(MY4,NC4,NG4)&gt;0,SUM(MY4,NC4,NG4),"")</f>
        <v/>
      </c>
      <c r="NV4" s="11" t="str">
        <f>IF(SUM(NS4,NT4)&gt;0,SUM(NS4,NT4),"")</f>
        <v/>
      </c>
      <c r="NW4" s="11" t="str">
        <f>IF(SUM(NK4,NO4)&gt;0,SUM(NK4,NO4),"")</f>
        <v/>
      </c>
      <c r="NX4" s="11" t="str">
        <f>IF(SUM(NJ4:NK4,NM4:NO4,NQ4)-SUM(NL4,NP4)&gt;0,SUM(NJ4:NK4,NM4:NO4,NQ4)-SUM(NL4,NP4),"")</f>
        <v/>
      </c>
      <c r="NY4" s="11" t="str">
        <f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>IF(SUM(OA4,OE4)&gt;0,SUM(OA4,OE4),"")</f>
        <v/>
      </c>
      <c r="OU4" s="40" t="str">
        <f>IF(SUM(NZ4:OA4,OC4:OE4,OG4)-OB4-OF4&gt;0,SUM(NZ4:OA4,OC4:OE4,OG4)-OB4-OF4,"")</f>
        <v/>
      </c>
      <c r="OV4" s="40" t="str">
        <f>IF(SUM(OH4:OI4,OK4)-OJ4&gt;0,SUM(OH4:OI4,OK4)-OJ4,"")</f>
        <v/>
      </c>
      <c r="OW4" s="40" t="str">
        <f>IF(SUM(OA4,OE4,OI4)&gt;0,SUM(OA4,OE4,OI4),"")</f>
        <v/>
      </c>
      <c r="OX4" s="40" t="str">
        <f>IF(SUM(OU4,OV4)&gt;0,SUM(OU4,OV4),"")</f>
        <v/>
      </c>
      <c r="OY4" s="40" t="str">
        <f>IF(SUM(OM4,OQ4)&gt;0,SUM(OM4,OQ4),"")</f>
        <v/>
      </c>
      <c r="OZ4" s="40" t="str">
        <f>IF(SUM(OL4:OM4,OO4:OQ4,OS4)-SUM(ON4,OR4)&gt;0,SUM(OL4:OM4,OO4:OQ4,OS4)-SUM(ON4,OR4),"")</f>
        <v/>
      </c>
      <c r="PA4" s="40" t="str">
        <f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>IF(SUM(PC4,PG4)&gt;0,SUM(PC4,PG4),"")</f>
        <v/>
      </c>
      <c r="PW4" s="11" t="str">
        <f>IF(SUM(PB4:PC4,PE4:PG4,PI4)-PD4-PH4&gt;0,SUM(PB4:PC4,PE4:PG4,PI4)-PD4-PH4,"")</f>
        <v/>
      </c>
      <c r="PX4" s="11" t="str">
        <f>IF(SUM(PJ4:PK4,PM4)-PL4&gt;0,SUM(PJ4:PK4,PM4)-PL4,"")</f>
        <v/>
      </c>
      <c r="PY4" s="11" t="str">
        <f>IF(SUM(PC4,PG4,PK4)&gt;0,SUM(PC4,PG4,PK4),"")</f>
        <v/>
      </c>
      <c r="PZ4" s="11" t="str">
        <f>IF(SUM(PW4,PX4)&gt;0,SUM(PW4,PX4),"")</f>
        <v/>
      </c>
      <c r="QA4" s="11" t="str">
        <f>IF(SUM(PO4,PS4)&gt;0,SUM(PO4,PS4),"")</f>
        <v/>
      </c>
      <c r="QB4" s="11" t="str">
        <f>IF(SUM(PN4:PO4,PQ4:PS4,PU4)-SUM(PP4,PT4)&gt;0,SUM(PN4:PO4,PQ4:PS4,PU4)-SUM(PP4,PT4),"")</f>
        <v/>
      </c>
      <c r="QC4" s="11" t="str">
        <f>IF(SUM(PW4,PX4,QB4)&gt;0,SUM(PW4,PX4,QB4),"")</f>
        <v/>
      </c>
      <c r="QD4" s="22">
        <f>IF($CU4="P",CA4,(CA4+AX4)/2)</f>
        <v>17.600000000000001</v>
      </c>
      <c r="QE4" s="22">
        <f>IF($CU4="P",CB4,(CB4+AY4)/2)</f>
        <v>4.3</v>
      </c>
      <c r="QF4" s="22">
        <f>IF($CU4="P",CC4,(CC4+AZ4)/2)</f>
        <v>0</v>
      </c>
      <c r="QG4" s="22">
        <f>IF($CU4="P",CD4,(CD4+BA4)/2)</f>
        <v>0.7</v>
      </c>
      <c r="QH4" s="22">
        <f>IF($CU4="P",CE4,(CE4+BB4)/2)</f>
        <v>16.149999999999999</v>
      </c>
      <c r="QI4" s="22">
        <f>IF($CU4="P",CF4,(CF4+BC4)/2)</f>
        <v>6.1</v>
      </c>
      <c r="QJ4" s="22">
        <f>IF($CU4="P",CG4,(CG4+BD4)/2)</f>
        <v>0</v>
      </c>
      <c r="QK4" s="22">
        <f>IF($CU4="P",CH4,(CH4+BE4)/2)</f>
        <v>0.7</v>
      </c>
      <c r="QL4" s="22">
        <f>IF($CU4="P",CI4,(CI4+BF4)/2)</f>
        <v>0</v>
      </c>
      <c r="QM4" s="22">
        <f>IF($CU4="P",CJ4,(CJ4+BG4)/2)</f>
        <v>0</v>
      </c>
      <c r="QN4" s="22">
        <f>IF($CU4="P",CK4,(CK4+BH4)/2)</f>
        <v>0</v>
      </c>
      <c r="QO4" s="22">
        <f>IF($CU4="P",CL4,(CL4+BI4)/2)</f>
        <v>0</v>
      </c>
      <c r="QP4" s="22">
        <f>IF($CU4="P",CM4,(CM4+BJ4)/2)</f>
        <v>17.899999999999999</v>
      </c>
      <c r="QQ4" s="22">
        <f>IF($CU4="P",CN4,(CN4+BK4)/2)</f>
        <v>4.3</v>
      </c>
      <c r="QR4" s="22">
        <f>IF($CU4="P",CO4,(CO4+BL4)/2)</f>
        <v>0</v>
      </c>
      <c r="QS4" s="22">
        <f>IF($CU4="P",CP4,(CP4+BM4)/2)</f>
        <v>0.7</v>
      </c>
      <c r="QT4" s="22">
        <f>IF($CU4="P",CQ4,(CQ4+BN4)/2)</f>
        <v>16.850000000000001</v>
      </c>
      <c r="QU4" s="22">
        <f>IF($CU4="P",CR4,(CR4+BO4)/2)</f>
        <v>6.1</v>
      </c>
      <c r="QV4" s="22">
        <f>IF($CU4="P",CS4,(CS4+BP4)/2)</f>
        <v>0</v>
      </c>
      <c r="QW4" s="22">
        <f>IF($CU4="P",CT4,(CT4+BQ4)/2)</f>
        <v>0.7</v>
      </c>
      <c r="QX4" s="27" t="s">
        <v>46</v>
      </c>
      <c r="QY4" s="40">
        <f>IF(SUM(QE4,QI4)&gt;0,SUM(QE4,QI4),"")</f>
        <v>10.399999999999999</v>
      </c>
      <c r="QZ4" s="40">
        <f>IF(SUM(QD4:QE4,QG4:QI4,QK4)-QF4-QJ4&gt;0,SUM(QD4:QE4,QG4:QI4,QK4)-QF4-QJ4,"")</f>
        <v>45.550000000000004</v>
      </c>
      <c r="RA4" s="40" t="str">
        <f>IF(SUM(QL4:QM4,QO4)-QN4&gt;0,SUM(QL4:QM4,QO4)-QN4,"")</f>
        <v/>
      </c>
      <c r="RB4" s="40">
        <f>IF(SUM(QE4,QI4,QM4)&gt;0,SUM(QE4,QI4,QM4),"")</f>
        <v>10.399999999999999</v>
      </c>
      <c r="RC4" s="40">
        <f>IF(SUM(QZ4,RA4)&gt;0,SUM(QZ4,RA4),"")</f>
        <v>45.550000000000004</v>
      </c>
      <c r="RD4" s="40">
        <f>IF(SUM(QQ4,QU4)&gt;0,SUM(QQ4,QU4),"")</f>
        <v>10.399999999999999</v>
      </c>
      <c r="RE4" s="40">
        <f>IF(SUM(QP4:QQ4,QS4:QU4,QW4)-SUM(QR4,QV4)&gt;0,SUM(QP4:QQ4,QS4:QU4,QW4)-SUM(QR4,QV4),"")</f>
        <v>46.550000000000004</v>
      </c>
      <c r="RF4" s="40">
        <f>IF(SUM(QZ4,RA4,RE4)&gt;0,SUM(QZ4,RA4,RE4),"")</f>
        <v>92.100000000000009</v>
      </c>
    </row>
    <row r="5" spans="1:474" x14ac:dyDescent="0.2">
      <c r="A5" s="4" cm="1">
        <f t="array" ref="A5">IF(AND(J5&lt;&gt;"",J5&lt;&gt;"No DD"),SUMPRODUCT((J$4:J$19&lt;&gt;"")*(J$4:J$19&lt;&gt;"No DD")*(F$4:F$19&gt;F5))+1,IF(J5="No DD",SUMPRODUCT((J$4:J$19="No DD")*(F$4:F$19&gt;F5))+1+SUMPRODUCT((J$4:J$19&lt;&gt;"")*(J$4:J$19&lt;&gt;"No DD")),""))</f>
        <v>2</v>
      </c>
      <c r="B5" s="4" t="str" cm="1">
        <f t="array" ref="B5">IF(AND(J5&lt;&gt;"",J5&lt;&gt;"No DD",G5=""),SUMPRODUCT((J$4:J$19&lt;&gt;"")*(J$4:J$19&lt;&gt;"No DD")*(G$4:G$19="")*(F$4:F$19&gt;F5))+1,IF(J5="No DD",SUMPRODUCT((J$4:J$19="No DD")*(F$4:F$19&gt;F5)*(G$4:G$19=""))+1+SUMPRODUCT((J$4:J$19&lt;&gt;"")*(G$4:G$19="")*(J$4:J$19&lt;&gt;"No DD")),""))</f>
        <v/>
      </c>
      <c r="C5" s="5" t="s">
        <v>91</v>
      </c>
      <c r="D5" s="4" t="s">
        <v>3</v>
      </c>
      <c r="E5" s="4">
        <v>2004</v>
      </c>
      <c r="F5" s="9">
        <f>SUM(L5:R5)+SUM(L5:O5)*0.0000001+SUM(L5)*0.0000000000001</f>
        <v>130.0000085500044</v>
      </c>
      <c r="G5" s="64" t="s">
        <v>46</v>
      </c>
      <c r="H5" s="3" t="str">
        <f>IF(OR(AND(AP5&gt;=AW$21,AQ5&gt;=AW$25,AP5&lt;&gt;"",AO5=""),AND(AU5&gt;=AW$21,AV5&gt;=AW$25,AU5&lt;&gt;"",AO5=""),AND(BS5&gt;=BZ$21,BT5&gt;=BZ$25,BS5&lt;&gt;"",BR5=""),AND(BX5&gt;=BZ$21,BY5&gt;=BZ$25,BX5&lt;&gt;"",BR5=""),AND(CV5&gt;=DC$21,CW5&gt;=DC$25,CV5&lt;&gt;"",CU5=""),AND(DA5&gt;=DC$21,DB5&gt;=DC$25,DA5&lt;&gt;""),AND(DZ5&gt;=EG$21,EA5&gt;=EG$25,DZ5&lt;&gt;""),AND(EE5&gt;=EG$21,EF5&gt;=EG$25,EE5&lt;&gt;""),AND(FB5&gt;=FI$21,FC5&gt;=FI$25,FB5&lt;&gt;""),AND(FG5&gt;=FI$21,FH5&gt;=FI$25,FG5&lt;&gt;""),AND(GD5&gt;=GK$21,GE5&gt;=GK$25,GD5&lt;&gt;""),AND(GI5&gt;=GK$21,GJ5&gt;=GK$25,GI5&lt;&gt;""),AND(HF5&gt;=HM$21,HG5&gt;=HM$25,HF5&lt;&gt;""),AND(HK5&gt;=HM$21,HL5&gt;=HM$25,HK5&lt;&gt;""),AND(IH5&gt;=IO$21,II5&gt;=IO$25,IH5&lt;&gt;""),AND(IM5&gt;=IO$21,IN5&gt;=IO$25,IM5&lt;&gt;""),AND(JJ5&gt;=JQ$21,JK5&gt;=JQ$25,JJ5&lt;&gt;""),AND(JO5&gt;=JQ$21,JP5&gt;=JQ$25,JO5&lt;&gt;""),AND(KL5&gt;=KS$21,KM5&gt;=KS$25,KL5&lt;&gt;""),AND(KQ5&gt;=KS$21,KR5&gt;=KS$25,KQ5&lt;&gt;""),AND(LN5&gt;=LU$21,LO5&gt;=LU$25,LN5&lt;&gt;""),AND(LS5&gt;=LU$21,LT5&gt;=LU$25,LS5&lt;&gt;""),AND(MP5&gt;=MW$21,MQ5&gt;=MW$25,MP5&lt;&gt;""),AND(MU5&gt;=MW$21,MV5&gt;=MW$25,MU5&lt;&gt;""),AND(NR5&gt;=NY$21,NS5&gt;=NY$25,NR5&lt;&gt;""),AND(NW5&gt;=NY$21,NX5&gt;=NY$25,NW5&lt;&gt;""),AND(OT5&gt;=PA$21,OU5&gt;=PA$25,OT5&lt;&gt;""),AND(OY5&gt;=PA$21,OZ5&gt;=PA$25,OY5&lt;&gt;""),AND(PV5&gt;=QC$21,PW5&gt;=QC$25,PV5&lt;&gt;""),AND(QA5&gt;=QC$21,QB5&gt;=QC$25,QA5&lt;&gt;"")),"P","")</f>
        <v>P</v>
      </c>
      <c r="I5" s="3" t="str">
        <f>IF(OR(AND(AQ5&gt;=AW$25,AQ5&lt;&gt;"",AO5=""),AND(AV5&gt;=AW$25,AV5&lt;&gt;"",AO5=""),AND(BT5&gt;=BZ$25,BT5&lt;&gt;"",BR5=""),AND(BY5&gt;=BZ$25,BY5&lt;&gt;"",BR5=""),AND(CW5&gt;=DC$25,CW5&lt;&gt;"",CU5=""),AND(DB5&gt;=DC$25,DB5&lt;&gt;"",CU5=""),AND(EA5&gt;=EG$25,EA5&lt;&gt;""),AND(EF5&gt;=EG$25,EF5&lt;&gt;""),AND(FC5&gt;=FI$25,FC5&lt;&gt;""),AND(FH5&gt;=FI$25,FH5&lt;&gt;""),AND(GE5&gt;=GK$25,GE5&lt;&gt;""),AND(GJ5&gt;=GK$25,GJ5&lt;&gt;""),AND(HG5&gt;=HM$25,HG5&lt;&gt;""),AND(HL5&gt;=HM$25,HL5&lt;&gt;""),AND(II5&gt;=IO$25,II5&lt;&gt;""),AND(IN5&gt;=IO$25,IN5&lt;&gt;""),AND(JK5&gt;=JQ$25,JK5&lt;&gt;""),AND(JP5&gt;=JQ$25,JP5&lt;&gt;""),AND(KM5&gt;=KS$25,KM5&lt;&gt;""),AND(KR5&gt;=KS$25,KR5&lt;&gt;""),AND(LO5&gt;=LU$25,LO5&lt;&gt;""),AND(LT5&gt;=LU$25,LT5&lt;&gt;""),AND(MQ5&gt;=MW$25,MQ5&lt;&gt;""),AND(MV5&gt;=MW$25,MV5&lt;&gt;""),AND(NS5&gt;=NY$25,NS5&lt;&gt;""),AND(NX5&gt;=NY$25,NX5&lt;&gt;""),AND(OU5&gt;=PA$25,OU5&lt;&gt;""),AND(OZ5&gt;=PA$25,OZ5&lt;&gt;""),AND(PW5&gt;=QC$25,PW5&lt;&gt;""),AND(QB5&gt;=QC$25,QB5&lt;&gt;"")),"P","")</f>
        <v>P</v>
      </c>
      <c r="J5" s="36" t="str">
        <f>IF(AND(I5="P",H5=""),"No DD",IF(OR(AND(AS5&gt;=AW$24,AT5&gt;=AW$28,AS5&lt;&gt;"",AO5=""),AND(BV5&gt;=BZ$24,BW5&gt;=BZ$28,BV5&lt;&gt;"",BR5=""),AND(CY5&gt;=DC$24,CZ5&gt;=DC$28,CY5&lt;&gt;"",CU5=""),AND(EC5&gt;=EG$24,ED5&gt;=EG$28,EC5&lt;&gt;""),AND(FE5&gt;=FI$24,FF5&gt;=FI$28,FE5&lt;&gt;""),AND(GG5&gt;=GK$24,GH5&gt;=GK$28,GG5&lt;&gt;""),AND(HI5&gt;=HM$24,HJ5&gt;=HM$28,HI5&lt;&gt;""),AND(IK5&gt;=IO$24,IL5&gt;=IO$28,IK5&lt;&gt;""),AND(JM5&gt;=JQ$24,JN5&gt;=JQ$28,JM5&lt;&gt;""),AND(KO5&gt;=KS$24,KP5&gt;=KS$28,KO5&lt;&gt;""),AND(LQ5&gt;=LU$24,LR5&gt;=LU$28,LQ5&lt;&gt;""),AND(MS5&gt;=MW$24,MT5&gt;=MW$28,MS5&lt;&gt;""),AND(NU5&gt;=NY$24,NV5&gt;=NY$28,NU5&lt;&gt;""),AND(OW5&gt;=PA$24,OX5&gt;=PA$28,OW5&lt;&gt;""),AND(PY5&gt;=QC$24,PZ5&gt;=QC$28,PY5&lt;&gt;"")),"Merit",IF(OR(AND(AS5&gt;=AW$23,AT5&gt;=AW$27,AS5&lt;&gt;"",AO5=""),AND(BV5&gt;=BZ$23,BW5&gt;=BZ$27,BV5&lt;&gt;"",BR5=""),AND(CY5&gt;=DC$23,CZ5&gt;=DC$27,CY5&lt;&gt;"",CU5=""),AND(EC5&gt;=EG$23,ED5&gt;=EG$27,EC5&lt;&gt;""),AND(FE5&gt;=FI$23,FF5&gt;=FI$27,FE5&lt;&gt;""),AND(GG5&gt;=GK$23,GH5&gt;=GK$27,GG5&lt;&gt;""),AND(HI5&gt;=HM$23,HJ5&gt;=HM$27,HI5&lt;&gt;""),AND(IK5&gt;=IO$23,IL5&gt;=IO$27,IK5&lt;&gt;""),AND(JM5&gt;=JQ$23,JN5&gt;=JQ$27,JM5&lt;&gt;""),AND(KO5&gt;=KS$23,KP5&gt;=KS$27,KO5&lt;&gt;""),AND(LQ5&gt;=LU$23,LR5&gt;=LU$27,LQ5&lt;&gt;""),AND(MS5&gt;=MW$23,MT5&gt;=MW$27,MS5&lt;&gt;""),AND(NU5&gt;=NY$23,NV5&gt;=NY$27,NU5&lt;&gt;""),AND(OW5&gt;=PA$23,OX5&gt;=PA$27,OW5&lt;&gt;""),AND(PY5&gt;=QC$23,PZ5&gt;=QC$27,PY5&lt;&gt;"")),"Excellence",IF(K5="P","Worlds Team",IF(H5="P","National Team","")))))</f>
        <v>National Team</v>
      </c>
      <c r="K5" s="3" t="str">
        <f>IF(OR(AND(AS5&gt;=AW$22,AT5&gt;=AW$26,AS5&lt;&gt;"",AO5=""),AND(BV5&gt;=BZ$22,BW5&gt;=BZ$26,BV5&lt;&gt;"",BR5=""),AND(CY5&gt;=DC$22,CZ5&gt;=DC$26,CY5&lt;&gt;"",CU5=""),AND(EC5&gt;=EG$22,ED5&gt;=EG$26,EC5&lt;&gt;""),AND(FE5&gt;=FI$22,FF5&gt;=FI$26,FE5&lt;&gt;""),AND(GG5&gt;=GK$22,GH5&gt;=GK$26,GG5&lt;&gt;""),AND(HI5&gt;=HM$22,HJ5&gt;=HM$26,HI5&lt;&gt;""),AND(IK5&gt;=IO$22,IL5&gt;=IO$26,IK5&lt;&gt;""),AND(JM5&gt;=JQ$22,JN5&gt;=JQ$26,JM5&lt;&gt;""),AND(KO5&gt;=KS$22,KP5&gt;=KS$26,KO5&lt;&gt;""),AND(LQ5&gt;=LU$22,LR5&gt;=LU$26,LQ5&lt;&gt;""),AND(MS5&gt;=MW$22,MT5&gt;=MW$26,MS5&lt;&gt;""),AND(NU5&gt;=NY$22,NV5&gt;=NY$26,NU5&lt;&gt;""),AND(OW5&gt;=PA$22,OX5&gt;=PA$26,OW5&lt;&gt;""),AND(PY5&gt;=QC$22,PZ5&gt;=QC$26,PY5&lt;&gt;"")),"P","")</f>
        <v/>
      </c>
      <c r="L5" s="8">
        <f>IF(COUNT(AQ5,BT5,CW5)&gt;0,LARGE((AQ5,BT5,CW5),1),0)</f>
        <v>44</v>
      </c>
      <c r="M5" s="8" t="str">
        <f>IF(L5=0,"",IF(L5=CW5,$CA$1,IF(L5=BT5,$AX$1,IF(L5=AQ5,$U$1,""))))</f>
        <v>2025 Elite Canada</v>
      </c>
      <c r="N5" s="8">
        <f>IF(COUNT(AQ5,BT5,CW5)&gt;1,LARGE((AQ5,BT5,CW5),2),0)</f>
        <v>41.5</v>
      </c>
      <c r="O5" s="8" t="str">
        <f>IF(N5=0,"",IF(AND(N5=L5,N5=AQ5,N5=BT5),$U$1,IF(AND(N5=L5,N5=AQ5,N5=CW5),$U$1,IF(AND(N5=L5,N5=BT5,N5=CW5),$AX$1,IF(N5=CW5,$CA$1,IF(N5=BT5,$AX$1,IF(N5=AQ5,$U$1,"")))))))</f>
        <v>2025 3rd Domestic Trial</v>
      </c>
      <c r="P5" s="8">
        <f>IF(MAX(AV5,BY5,DB5)&gt;0,MAX(AV5,BY5,DB5),0)</f>
        <v>44.5</v>
      </c>
      <c r="Q5" s="8" t="str">
        <f>IF(P5=0,"",IF(P5=DB5,$CA$1,IF(P5=BY5,$AX$1,IF(P5=AV5,$U$1,""))))</f>
        <v>2025 Elite Canada</v>
      </c>
      <c r="R5" s="8" t="str">
        <f>IF(MAX(DD5:DE5)&gt;0,MAX(DD5:DE5),"")</f>
        <v/>
      </c>
      <c r="S5" s="11" t="str">
        <f>IF(R5="","",IF(R5=DD5,"("&amp;DD$2&amp;")",IF(R5=DE5,"("&amp;DE$2&amp;")")))</f>
        <v/>
      </c>
      <c r="T5" s="8" t="str">
        <f>IF(R5="","",IF(R5=DD5,IF(R5+IF(N5="",0,N5)=PW5,$PB$1,IF(R5+IF(N5="",0,N5)=OU5,$NZ$1,IF(R5+IF(N5="",0,N5)=NS5,$MX$1,IF(R5+IF(N5="",0,N5)=MQ5,$LV$1,IF(R5+IF(N5="",0,N5)=LO5,$KT$1,IF(R5+IF(N5="",0,N5)=KM5,$JR$1,IF(R5+IF(N5="",0,N5)=JK5,$IP$1,IF(R5+IF(N5="",0,N5)=II5,$HN$1,IF(R5+IF(N5="",0,N5)=HG5,$GL$1,IF(R5+IF(N5="",0,N5)=GE5,$FJ$1,IF(R5+IF(N5="",0,N5)=FC5,$EH$1,IF(R5+IF(N5="",0,N5)=EA5,$DF$1)))))))))))),IF(R5=DE5,IF(R5+IF(P5="",0,P5)=QB5,$PB$1,IF(R5+IF(P5="",0,P5)=OZ5,$NZ$1,IF(R5+IF(P5="",0,P5)=NX5,$MX$1,IF(R5+IF(P5="",0,P5)=MV5,$LV$1,IF(R5+IF(P5="",0,P5)=LT5,$KT$1,IF(R5+IF(P5="",0,P5)=KR5,$JR$1,IF(R5+IF(P5="",0,P5)=JP5,$IP$1,IF(R5+IF(P5="",0,P5)=IN5,$HN$1,IF(R5+IF(P5="",0,P5)=HL5,$GL$1,IF(R5+IF(P5="",0,P5)=GJ5,$FJ$1,IF(R5+IF(P5="",0,P5)=FH5,$EH$1,IF(R5+IF(P5="",0,P5)=EF5,$DF$1)))))))))))))))</f>
        <v/>
      </c>
      <c r="U5" s="19">
        <v>16.399999999999999</v>
      </c>
      <c r="V5" s="19">
        <v>4.3</v>
      </c>
      <c r="W5" s="19">
        <v>0.2</v>
      </c>
      <c r="X5" s="19">
        <v>0.7</v>
      </c>
      <c r="Y5" s="19">
        <v>17.600000000000001</v>
      </c>
      <c r="Z5" s="19">
        <v>4.5</v>
      </c>
      <c r="AA5" s="19">
        <v>0</v>
      </c>
      <c r="AB5" s="19">
        <v>0.7</v>
      </c>
      <c r="AC5" s="19"/>
      <c r="AD5" s="19"/>
      <c r="AE5" s="19"/>
      <c r="AF5" s="19"/>
      <c r="AG5" s="19">
        <v>17.7</v>
      </c>
      <c r="AH5" s="19">
        <v>4.5</v>
      </c>
      <c r="AI5" s="19">
        <v>0</v>
      </c>
      <c r="AJ5" s="19">
        <v>0.7</v>
      </c>
      <c r="AK5" s="19">
        <v>16.8</v>
      </c>
      <c r="AL5" s="19">
        <v>4.3</v>
      </c>
      <c r="AM5" s="19">
        <v>0.2</v>
      </c>
      <c r="AN5" s="19">
        <v>0.7</v>
      </c>
      <c r="AO5" s="27"/>
      <c r="AP5" s="40">
        <f>IF(SUM(V5,Z5)&gt;0,SUM(V5,Z5),"")</f>
        <v>8.8000000000000007</v>
      </c>
      <c r="AQ5" s="40">
        <f>IF(SUM(U5:V5,X5:Z5,AB5)-W5-AA5&gt;0,SUM(U5:V5,X5:Z5,AB5)-W5-AA5,"")</f>
        <v>44</v>
      </c>
      <c r="AR5" s="40" t="str">
        <f>IF(SUM(AC5:AD5,AF5)-AE5&gt;0,SUM(AC5:AD5,AF5)-AE5,"")</f>
        <v/>
      </c>
      <c r="AS5" s="40">
        <f>IF(SUM(V5,Z5,AD5)&gt;0,SUM(V5,Z5,AD5),"")</f>
        <v>8.8000000000000007</v>
      </c>
      <c r="AT5" s="40">
        <f>IF(SUM(AQ5,AR5)&gt;0,SUM(AQ5,AR5),"")</f>
        <v>44</v>
      </c>
      <c r="AU5" s="40">
        <f>IF(SUM(AH5,AL5)&gt;0,SUM(AH5,AL5),"")</f>
        <v>8.8000000000000007</v>
      </c>
      <c r="AV5" s="40">
        <f>IF(SUM(AG5:AH5,AJ5:AL5,AN5)-SUM(AI5,AM5)&gt;0,SUM(AG5:AH5,AJ5:AL5,AN5)-SUM(AI5,AM5),"")</f>
        <v>44.5</v>
      </c>
      <c r="AW5" s="40">
        <f>IF(SUM(AQ5,AR5,AV5)&gt;0,SUM(AQ5,AR5,AV5),"")</f>
        <v>88.5</v>
      </c>
      <c r="AX5" s="18">
        <v>15.4</v>
      </c>
      <c r="AY5" s="18">
        <v>1.9</v>
      </c>
      <c r="AZ5" s="18">
        <v>0</v>
      </c>
      <c r="BA5" s="18">
        <v>0</v>
      </c>
      <c r="BB5" s="18">
        <v>16.7</v>
      </c>
      <c r="BC5" s="18">
        <v>4.3</v>
      </c>
      <c r="BD5" s="18">
        <v>0</v>
      </c>
      <c r="BE5" s="18">
        <v>0.7</v>
      </c>
      <c r="BF5" s="18"/>
      <c r="BG5" s="18"/>
      <c r="BH5" s="18"/>
      <c r="BI5" s="18"/>
      <c r="BJ5" s="18">
        <v>15.6</v>
      </c>
      <c r="BK5" s="18">
        <v>1.9</v>
      </c>
      <c r="BL5" s="18">
        <v>0</v>
      </c>
      <c r="BM5" s="18">
        <v>0</v>
      </c>
      <c r="BN5" s="18">
        <v>17.7</v>
      </c>
      <c r="BO5" s="18">
        <v>3.6</v>
      </c>
      <c r="BP5" s="18">
        <v>0</v>
      </c>
      <c r="BQ5" s="18">
        <v>0.7</v>
      </c>
      <c r="BR5" s="28"/>
      <c r="BS5" s="11">
        <f>IF(SUM(AY5,BC5)&gt;0,SUM(AY5,BC5),"")</f>
        <v>6.1999999999999993</v>
      </c>
      <c r="BT5" s="11">
        <f>IF(SUM(AX5:AY5,BA5:BC5,BE5)-AZ5-BD5&gt;0,SUM(AX5:AY5,BA5:BC5,BE5)-AZ5-BD5,"")</f>
        <v>39</v>
      </c>
      <c r="BU5" s="11" t="str">
        <f>IF(SUM(BF5:BG5,BI5)-BH5&gt;0,SUM(BF5:BG5,BI5)-BH5,"")</f>
        <v/>
      </c>
      <c r="BV5" s="11">
        <f>IF(SUM(AY5,BC5,BG5)&gt;0,SUM(AY5,BC5,BG5),"")</f>
        <v>6.1999999999999993</v>
      </c>
      <c r="BW5" s="11">
        <f>IF(SUM(BT5,BU5)&gt;0,SUM(BT5,BU5),"")</f>
        <v>39</v>
      </c>
      <c r="BX5" s="11">
        <f>IF(SUM(BK5,BO5)&gt;0,SUM(BK5,BO5),"")</f>
        <v>5.5</v>
      </c>
      <c r="BY5" s="11">
        <f>IF(SUM(BJ5:BK5,BM5:BO5,BQ5)-SUM(BL5,BP5)&gt;0,SUM(BJ5:BK5,BM5:BO5,BQ5)-SUM(BL5,BP5),"")</f>
        <v>39.500000000000007</v>
      </c>
      <c r="BZ5" s="11">
        <f>IF(SUM(BT5,BU5,BY5)&gt;0,SUM(BT5,BU5,BY5),"")</f>
        <v>78.5</v>
      </c>
      <c r="CA5" s="19">
        <v>15.899999999999999</v>
      </c>
      <c r="CB5" s="19">
        <v>3.0999999999999996</v>
      </c>
      <c r="CC5" s="19">
        <v>0.1</v>
      </c>
      <c r="CD5" s="19">
        <v>0.35</v>
      </c>
      <c r="CE5" s="19">
        <v>17.149999999999999</v>
      </c>
      <c r="CF5" s="19">
        <v>4.4000000000000004</v>
      </c>
      <c r="CG5" s="19">
        <v>0</v>
      </c>
      <c r="CH5" s="19">
        <v>0.7</v>
      </c>
      <c r="CI5" s="19"/>
      <c r="CJ5" s="19"/>
      <c r="CK5" s="19"/>
      <c r="CL5" s="19"/>
      <c r="CM5" s="19">
        <v>16.649999999999999</v>
      </c>
      <c r="CN5" s="19">
        <v>3.2</v>
      </c>
      <c r="CO5" s="19">
        <v>0</v>
      </c>
      <c r="CP5" s="19">
        <v>0.35</v>
      </c>
      <c r="CQ5" s="19">
        <v>17.25</v>
      </c>
      <c r="CR5" s="19">
        <v>3.95</v>
      </c>
      <c r="CS5" s="19">
        <v>0.1</v>
      </c>
      <c r="CT5" s="19">
        <v>0.7</v>
      </c>
      <c r="CU5" s="27" t="s">
        <v>46</v>
      </c>
      <c r="CV5" s="40">
        <f>IF(SUM(CB5,CF5)&gt;0,SUM(CB5,CF5),"")</f>
        <v>7.5</v>
      </c>
      <c r="CW5" s="40">
        <f>IF(SUM(CA5:CB5,CD5:CF5,CH5)-CC5-CG5&gt;0,SUM(CA5:CB5,CD5:CF5,CH5)-CC5-CG5,"")</f>
        <v>41.5</v>
      </c>
      <c r="CX5" s="40" t="str">
        <f>IF(SUM(CI5:CJ5,CL5)-CK5&gt;0,SUM(CI5:CJ5,CL5)-CK5,"")</f>
        <v/>
      </c>
      <c r="CY5" s="40">
        <f>IF(SUM(CB5,CF5,CJ5)&gt;0,SUM(CB5,CF5,CJ5),"")</f>
        <v>7.5</v>
      </c>
      <c r="CZ5" s="40">
        <f>IF(SUM(CW5,CX5)&gt;0,SUM(CW5,CX5),"")</f>
        <v>41.5</v>
      </c>
      <c r="DA5" s="40">
        <f>IF(SUM(CN5,CR5)&gt;0,SUM(CN5,CR5),"")</f>
        <v>7.15</v>
      </c>
      <c r="DB5" s="40">
        <f>IF(SUM(CM5:CN5,CP5:CR5,CT5)-SUM(CO5,CS5)&gt;0,SUM(CM5:CN5,CP5:CR5,CT5)-SUM(CO5,CS5),"")</f>
        <v>42.000000000000007</v>
      </c>
      <c r="DC5" s="40">
        <f>IF(SUM(CW5,CX5,DB5)&gt;0,SUM(CW5,CX5,DB5),"")</f>
        <v>83.5</v>
      </c>
      <c r="DD5" s="50" t="str">
        <f>IF(MAX(EA5,FC5,GE5,HG5,II5,JK5,KM5,LO5,MQ5,NS5,OU5,PW5)-IF(N5="",0,N5)&gt;0.001,MAX(EA5,FC5,GE5,HG5,II5,JK5,KM5,LO5,MQ5,NS5,OU5,PW5)-IF(N5="",0,N5),"")</f>
        <v/>
      </c>
      <c r="DE5" s="50" t="str">
        <f>IF(MAX(EF5,FH5,GJ5,HL5,IN5,JP5,KR5,LT5,MV5,NX5,OZ5,QB5)-IF(P5="",0,P5)&gt;0.001,MAX(EF5,FH5,GJ5,HL5,IN5,JP5,KR5,LT5,MV5,NX5,OZ5,QB5)-IF(P5="",0,P5),"")</f>
        <v/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40" t="str">
        <f>IF(SUM(DG5,DK5)&gt;0,SUM(DG5,DK5),"")</f>
        <v/>
      </c>
      <c r="EA5" s="40" t="str">
        <f>IF(SUM(DF5:DG5,DI5:DK5,DM5)-DH5-DL5&gt;0,SUM(DF5:DG5,DI5:DK5,DM5)-DH5-DL5,"")</f>
        <v/>
      </c>
      <c r="EB5" s="40" t="str">
        <f>IF(SUM(DN5:DO5,DQ5)-DP5&gt;0,SUM(DN5:DO5,DQ5)-DP5,"")</f>
        <v/>
      </c>
      <c r="EC5" s="40" t="str">
        <f>IF(SUM(DG5,DK5,DO5)&gt;0,SUM(DG5,DK5,DO5),"")</f>
        <v/>
      </c>
      <c r="ED5" s="40" t="str">
        <f>IF(SUM(EA5,EB5)&gt;0,SUM(EA5,EB5),"")</f>
        <v/>
      </c>
      <c r="EE5" s="40" t="str">
        <f>IF(SUM(DS5,DW5)&gt;0,SUM(DS5,DW5),"")</f>
        <v/>
      </c>
      <c r="EF5" s="40" t="str">
        <f>IF(SUM(DR5:DS5,DU5:DW5,DY5)-SUM(DT5,DX5)&gt;0,SUM(DR5:DS5,DU5:DW5,DY5)-SUM(DT5,DX5),"")</f>
        <v/>
      </c>
      <c r="EG5" s="40" t="str">
        <f>IF(SUM(EA5,EB5,EF5)&gt;0,SUM(EA5,EB5,EF5),"")</f>
        <v/>
      </c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1" t="str">
        <f>IF(SUM(EI5,EM5)&gt;0,SUM(EI5,EM5),"")</f>
        <v/>
      </c>
      <c r="FC5" s="11" t="str">
        <f>IF(SUM(EH5:EI5,EK5:EM5,EO5)-EJ5-EN5&gt;0,SUM(EH5:EI5,EK5:EM5,EO5)-EJ5-EN5,"")</f>
        <v/>
      </c>
      <c r="FD5" s="11" t="str">
        <f>IF(SUM(EP5:EQ5,ES5)-ER5&gt;0,SUM(EP5:EQ5,ES5)-ER5,"")</f>
        <v/>
      </c>
      <c r="FE5" s="11" t="str">
        <f>IF(SUM(EI5,EM5,EQ5)&gt;0,SUM(EI5,EM5,EQ5),"")</f>
        <v/>
      </c>
      <c r="FF5" s="11" t="str">
        <f>IF(SUM(FC5,FD5)&gt;0,SUM(FC5,FD5),"")</f>
        <v/>
      </c>
      <c r="FG5" s="11" t="str">
        <f>IF(SUM(EU5,EY5)&gt;0,SUM(EU5,EY5),"")</f>
        <v/>
      </c>
      <c r="FH5" s="11" t="str">
        <f>IF(SUM(ET5:EU5,EW5:EY5,FA5)-SUM(EV5,EZ5)&gt;0,SUM(ET5:EU5,EW5:EY5,FA5)-SUM(EV5,EZ5),"")</f>
        <v/>
      </c>
      <c r="FI5" s="11" t="str">
        <f>IF(SUM(FC5,FD5,FH5)&gt;0,SUM(FC5,FD5,FH5),"")</f>
        <v/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>IF(SUM(FK5,FO5)&gt;0,SUM(FK5,FO5),"")</f>
        <v/>
      </c>
      <c r="GE5" s="40" t="str">
        <f>IF(SUM(FJ5:FK5,FM5:FO5,FQ5)-FL5-FP5&gt;0,SUM(FJ5:FK5,FM5:FO5,FQ5)-FL5-FP5,"")</f>
        <v/>
      </c>
      <c r="GF5" s="40" t="str">
        <f>IF(SUM(FR5:FS5,FU5)-FT5&gt;0,SUM(FR5:FS5,FU5)-FT5,"")</f>
        <v/>
      </c>
      <c r="GG5" s="40" t="str">
        <f>IF(SUM(FK5,FO5,FS5)&gt;0,SUM(FK5,FO5,FS5),"")</f>
        <v/>
      </c>
      <c r="GH5" s="40" t="str">
        <f>IF(SUM(GE5,GF5)&gt;0,SUM(GE5,GF5),"")</f>
        <v/>
      </c>
      <c r="GI5" s="40" t="str">
        <f>IF(SUM(FW5,GA5)&gt;0,SUM(FW5,GA5),"")</f>
        <v/>
      </c>
      <c r="GJ5" s="40" t="str">
        <f>IF(SUM(FV5:FW5,FY5:GA5,GC5)-SUM(FX5,GB5)&gt;0,SUM(FV5:FW5,FY5:GA5,GC5)-SUM(FX5,GB5),"")</f>
        <v/>
      </c>
      <c r="GK5" s="40" t="str">
        <f>IF(SUM(GE5,GF5,GJ5)&gt;0,SUM(GE5,GF5,GJ5),"")</f>
        <v/>
      </c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 t="str">
        <f>IF(SUM(GM5,GQ5)&gt;0,SUM(GM5,GQ5),"")</f>
        <v/>
      </c>
      <c r="HG5" s="11" t="str">
        <f>IF(SUM(GL5:GM5,GO5:GQ5,GS5)-GN5-GR5&gt;0,SUM(GL5:GM5,GO5:GQ5,GS5)-GN5-GR5,"")</f>
        <v/>
      </c>
      <c r="HH5" s="11" t="str">
        <f>IF(SUM(GT5:GU5,GW5)-GV5&gt;0,SUM(GT5:GU5,GW5)-GV5,"")</f>
        <v/>
      </c>
      <c r="HI5" s="11" t="str">
        <f>IF(SUM(GM5,GQ5,GU5)&gt;0,SUM(GM5,GQ5,GU5),"")</f>
        <v/>
      </c>
      <c r="HJ5" s="11" t="str">
        <f>IF(SUM(HG5,HH5)&gt;0,SUM(HG5,HH5),"")</f>
        <v/>
      </c>
      <c r="HK5" s="11" t="str">
        <f>IF(SUM(GY5,HC5)&gt;0,SUM(GY5,HC5),"")</f>
        <v/>
      </c>
      <c r="HL5" s="11" t="str">
        <f>IF(SUM(GX5:GY5,HA5:HC5,HE5)-SUM(GZ5,HD5)&gt;0,SUM(GX5:GY5,HA5:HC5,HE5)-SUM(GZ5,HD5),"")</f>
        <v/>
      </c>
      <c r="HM5" s="11" t="str">
        <f>IF(SUM(HG5,HH5,HL5)&gt;0,SUM(HG5,HH5,HL5),"")</f>
        <v/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>IF(SUM(HO5,HS5)&gt;0,SUM(HO5,HS5),"")</f>
        <v/>
      </c>
      <c r="II5" s="40" t="str">
        <f>IF(SUM(HN5:HO5,HQ5:HS5,HU5)-HP5-HT5&gt;0,SUM(HN5:HO5,HQ5:HS5,HU5)-HP5-HT5,"")</f>
        <v/>
      </c>
      <c r="IJ5" s="40" t="str">
        <f>IF(SUM(HV5:HW5,HY5)-HX5&gt;0,SUM(HV5:HW5,HY5)-HX5,"")</f>
        <v/>
      </c>
      <c r="IK5" s="40" t="str">
        <f>IF(SUM(HO5,HS5,HW5)&gt;0,SUM(HO5,HS5,HW5),"")</f>
        <v/>
      </c>
      <c r="IL5" s="40" t="str">
        <f>IF(SUM(II5,IJ5)&gt;0,SUM(II5,IJ5),"")</f>
        <v/>
      </c>
      <c r="IM5" s="40" t="str">
        <f>IF(SUM(IA5,IE5)&gt;0,SUM(IA5,IE5),"")</f>
        <v/>
      </c>
      <c r="IN5" s="40" t="str">
        <f>IF(SUM(HZ5:IA5,IC5:IE5,IG5)-SUM(IB5,IF5)&gt;0,SUM(HZ5:IA5,IC5:IE5,IG5)-SUM(IB5,IF5),"")</f>
        <v/>
      </c>
      <c r="IO5" s="40" t="str">
        <f>IF(SUM(II5,IJ5,IN5)&gt;0,SUM(II5,IJ5,IN5),"")</f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>IF(SUM(IQ5,IU5)&gt;0,SUM(IQ5,IU5),"")</f>
        <v/>
      </c>
      <c r="JK5" s="11" t="str">
        <f>IF(SUM(IP5:IQ5,IS5:IU5,IW5)-IR5-IV5&gt;0,SUM(IP5:IQ5,IS5:IU5,IW5)-IR5-IV5,"")</f>
        <v/>
      </c>
      <c r="JL5" s="11" t="str">
        <f>IF(SUM(IX5:IY5,JA5)-IZ5&gt;0,SUM(IX5:IY5,JA5)-IZ5,"")</f>
        <v/>
      </c>
      <c r="JM5" s="11" t="str">
        <f>IF(SUM(IQ5,IU5,IY5)&gt;0,SUM(IQ5,IU5,IY5),"")</f>
        <v/>
      </c>
      <c r="JN5" s="11" t="str">
        <f>IF(SUM(JK5,JL5)&gt;0,SUM(JK5,JL5),"")</f>
        <v/>
      </c>
      <c r="JO5" s="11" t="str">
        <f>IF(SUM(JC5,JG5)&gt;0,SUM(JC5,JG5),"")</f>
        <v/>
      </c>
      <c r="JP5" s="11" t="str">
        <f>IF(SUM(JB5:JC5,JE5:JG5,JI5)-SUM(JD5,JH5)&gt;0,SUM(JB5:JC5,JE5:JG5,JI5)-SUM(JD5,JH5),"")</f>
        <v/>
      </c>
      <c r="JQ5" s="11" t="str">
        <f>IF(SUM(JK5,JL5,JP5)&gt;0,SUM(JK5,JL5,JP5),"")</f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>IF(SUM(JS5,JW5)&gt;0,SUM(JS5,JW5),"")</f>
        <v/>
      </c>
      <c r="KM5" s="40" t="str">
        <f>IF(SUM(JR5:JS5,JU5:JW5,JY5)-JT5-JX5&gt;0,SUM(JR5:JS5,JU5:JW5,JY5)-JT5-JX5,"")</f>
        <v/>
      </c>
      <c r="KN5" s="40" t="str">
        <f>IF(SUM(JZ5:KA5,KC5)-KB5&gt;0,SUM(JZ5:KA5,KC5)-KB5,"")</f>
        <v/>
      </c>
      <c r="KO5" s="40" t="str">
        <f>IF(SUM(JS5,JW5,KA5)&gt;0,SUM(JS5,JW5,KA5),"")</f>
        <v/>
      </c>
      <c r="KP5" s="40" t="str">
        <f>IF(SUM(KM5,KN5)&gt;0,SUM(KM5,KN5),"")</f>
        <v/>
      </c>
      <c r="KQ5" s="40" t="str">
        <f>IF(SUM(KE5,KI5)&gt;0,SUM(KE5,KI5),"")</f>
        <v/>
      </c>
      <c r="KR5" s="40" t="str">
        <f>IF(SUM(KD5:KE5,KG5:KI5,KK5)-SUM(KF5,KJ5)&gt;0,SUM(KD5:KE5,KG5:KI5,KK5)-SUM(KF5,KJ5),"")</f>
        <v/>
      </c>
      <c r="KS5" s="40" t="str">
        <f>IF(SUM(KM5,KN5,KR5)&gt;0,SUM(KM5,KN5,KR5),"")</f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>IF(SUM(KU5,KY5)&gt;0,SUM(KU5,KY5),"")</f>
        <v/>
      </c>
      <c r="LO5" s="11" t="str">
        <f>IF(SUM(KT5:KU5,KW5:KY5,LA5)-KV5-KZ5&gt;0,SUM(KT5:KU5,KW5:KY5,LA5)-KV5-KZ5,"")</f>
        <v/>
      </c>
      <c r="LP5" s="11" t="str">
        <f>IF(SUM(LB5:LC5,LE5)-LD5&gt;0,SUM(LB5:LC5,LE5)-LD5,"")</f>
        <v/>
      </c>
      <c r="LQ5" s="11" t="str">
        <f>IF(SUM(KU5,KY5,LC5)&gt;0,SUM(KU5,KY5,LC5),"")</f>
        <v/>
      </c>
      <c r="LR5" s="11" t="str">
        <f>IF(SUM(LO5,LP5)&gt;0,SUM(LO5,LP5),"")</f>
        <v/>
      </c>
      <c r="LS5" s="11" t="str">
        <f>IF(SUM(LG5,LK5)&gt;0,SUM(LG5,LK5),"")</f>
        <v/>
      </c>
      <c r="LT5" s="11" t="str">
        <f>IF(SUM(LF5:LG5,LI5:LK5,LM5)-SUM(LH5,LL5)&gt;0,SUM(LF5:LG5,LI5:LK5,LM5)-SUM(LH5,LL5),"")</f>
        <v/>
      </c>
      <c r="LU5" s="11" t="str">
        <f>IF(SUM(LO5,LP5,LT5)&gt;0,SUM(LO5,LP5,LT5),"")</f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>IF(SUM(LW5,MA5)&gt;0,SUM(LW5,MA5),"")</f>
        <v/>
      </c>
      <c r="MQ5" s="40" t="str">
        <f>IF(SUM(LV5:LW5,LY5:MA5,MC5)-LX5-MB5&gt;0,SUM(LV5:LW5,LY5:MA5,MC5)-LX5-MB5,"")</f>
        <v/>
      </c>
      <c r="MR5" s="40" t="str">
        <f>IF(SUM(MD5:ME5,MG5)-MF5&gt;0,SUM(MD5:ME5,MG5)-MF5,"")</f>
        <v/>
      </c>
      <c r="MS5" s="40" t="str">
        <f>IF(SUM(LW5,MA5,ME5)&gt;0,SUM(LW5,MA5,ME5),"")</f>
        <v/>
      </c>
      <c r="MT5" s="40" t="str">
        <f>IF(SUM(MQ5,MR5)&gt;0,SUM(MQ5,MR5),"")</f>
        <v/>
      </c>
      <c r="MU5" s="40" t="str">
        <f>IF(SUM(MI5,MM5)&gt;0,SUM(MI5,MM5),"")</f>
        <v/>
      </c>
      <c r="MV5" s="40" t="str">
        <f>IF(SUM(MH5:MI5,MK5:MM5,MO5)-SUM(MJ5,MN5)&gt;0,SUM(MH5:MI5,MK5:MM5,MO5)-SUM(MJ5,MN5),"")</f>
        <v/>
      </c>
      <c r="MW5" s="40" t="str">
        <f>IF(SUM(MQ5,MR5,MV5)&gt;0,SUM(MQ5,MR5,MV5),"")</f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>IF(SUM(MY5,NC5)&gt;0,SUM(MY5,NC5),"")</f>
        <v/>
      </c>
      <c r="NS5" s="11" t="str">
        <f>IF(SUM(MX5:MY5,NA5:NC5,NE5)-MZ5-ND5&gt;0,SUM(MX5:MY5,NA5:NC5,NE5)-MZ5-ND5,"")</f>
        <v/>
      </c>
      <c r="NT5" s="11" t="str">
        <f>IF(SUM(NF5:NG5,NI5)-NH5&gt;0,SUM(NF5:NG5,NI5)-NH5,"")</f>
        <v/>
      </c>
      <c r="NU5" s="11" t="str">
        <f>IF(SUM(MY5,NC5,NG5)&gt;0,SUM(MY5,NC5,NG5),"")</f>
        <v/>
      </c>
      <c r="NV5" s="11" t="str">
        <f>IF(SUM(NS5,NT5)&gt;0,SUM(NS5,NT5),"")</f>
        <v/>
      </c>
      <c r="NW5" s="11" t="str">
        <f>IF(SUM(NK5,NO5)&gt;0,SUM(NK5,NO5),"")</f>
        <v/>
      </c>
      <c r="NX5" s="11" t="str">
        <f>IF(SUM(NJ5:NK5,NM5:NO5,NQ5)-SUM(NL5,NP5)&gt;0,SUM(NJ5:NK5,NM5:NO5,NQ5)-SUM(NL5,NP5),"")</f>
        <v/>
      </c>
      <c r="NY5" s="11" t="str">
        <f>IF(SUM(NS5,NT5,NX5)&gt;0,SUM(NS5,NT5,NX5),"")</f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>IF(SUM(OA5,OE5)&gt;0,SUM(OA5,OE5),"")</f>
        <v/>
      </c>
      <c r="OU5" s="40" t="str">
        <f>IF(SUM(NZ5:OA5,OC5:OE5,OG5)-OB5-OF5&gt;0,SUM(NZ5:OA5,OC5:OE5,OG5)-OB5-OF5,"")</f>
        <v/>
      </c>
      <c r="OV5" s="40" t="str">
        <f>IF(SUM(OH5:OI5,OK5)-OJ5&gt;0,SUM(OH5:OI5,OK5)-OJ5,"")</f>
        <v/>
      </c>
      <c r="OW5" s="40" t="str">
        <f>IF(SUM(OA5,OE5,OI5)&gt;0,SUM(OA5,OE5,OI5),"")</f>
        <v/>
      </c>
      <c r="OX5" s="40" t="str">
        <f>IF(SUM(OU5,OV5)&gt;0,SUM(OU5,OV5),"")</f>
        <v/>
      </c>
      <c r="OY5" s="40" t="str">
        <f>IF(SUM(OM5,OQ5)&gt;0,SUM(OM5,OQ5),"")</f>
        <v/>
      </c>
      <c r="OZ5" s="40" t="str">
        <f>IF(SUM(OL5:OM5,OO5:OQ5,OS5)-SUM(ON5,OR5)&gt;0,SUM(OL5:OM5,OO5:OQ5,OS5)-SUM(ON5,OR5),"")</f>
        <v/>
      </c>
      <c r="PA5" s="40" t="str">
        <f>IF(SUM(OU5,OV5,OZ5)&gt;0,SUM(OU5,OV5,OZ5),"")</f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>IF(SUM(PC5,PG5)&gt;0,SUM(PC5,PG5),"")</f>
        <v/>
      </c>
      <c r="PW5" s="11" t="str">
        <f>IF(SUM(PB5:PC5,PE5:PG5,PI5)-PD5-PH5&gt;0,SUM(PB5:PC5,PE5:PG5,PI5)-PD5-PH5,"")</f>
        <v/>
      </c>
      <c r="PX5" s="11" t="str">
        <f>IF(SUM(PJ5:PK5,PM5)-PL5&gt;0,SUM(PJ5:PK5,PM5)-PL5,"")</f>
        <v/>
      </c>
      <c r="PY5" s="11" t="str">
        <f>IF(SUM(PC5,PG5,PK5)&gt;0,SUM(PC5,PG5,PK5),"")</f>
        <v/>
      </c>
      <c r="PZ5" s="11" t="str">
        <f>IF(SUM(PW5,PX5)&gt;0,SUM(PW5,PX5),"")</f>
        <v/>
      </c>
      <c r="QA5" s="11" t="str">
        <f>IF(SUM(PO5,PS5)&gt;0,SUM(PO5,PS5),"")</f>
        <v/>
      </c>
      <c r="QB5" s="11" t="str">
        <f>IF(SUM(PN5:PO5,PQ5:PS5,PU5)-SUM(PP5,PT5)&gt;0,SUM(PN5:PO5,PQ5:PS5,PU5)-SUM(PP5,PT5),"")</f>
        <v/>
      </c>
      <c r="QC5" s="11" t="str">
        <f>IF(SUM(PW5,PX5,QB5)&gt;0,SUM(PW5,PX5,QB5),"")</f>
        <v/>
      </c>
      <c r="QD5" s="22">
        <f>IF($CU5="P",CA5,(CA5+AX5)/2)</f>
        <v>15.899999999999999</v>
      </c>
      <c r="QE5" s="22">
        <f>IF($CU5="P",CB5,(CB5+AY5)/2)</f>
        <v>3.0999999999999996</v>
      </c>
      <c r="QF5" s="22">
        <f>IF($CU5="P",CC5,(CC5+AZ5)/2)</f>
        <v>0.1</v>
      </c>
      <c r="QG5" s="22">
        <f>IF($CU5="P",CD5,(CD5+BA5)/2)</f>
        <v>0.35</v>
      </c>
      <c r="QH5" s="22">
        <f>IF($CU5="P",CE5,(CE5+BB5)/2)</f>
        <v>17.149999999999999</v>
      </c>
      <c r="QI5" s="22">
        <f>IF($CU5="P",CF5,(CF5+BC5)/2)</f>
        <v>4.4000000000000004</v>
      </c>
      <c r="QJ5" s="22">
        <f>IF($CU5="P",CG5,(CG5+BD5)/2)</f>
        <v>0</v>
      </c>
      <c r="QK5" s="22">
        <f>IF($CU5="P",CH5,(CH5+BE5)/2)</f>
        <v>0.7</v>
      </c>
      <c r="QL5" s="22">
        <f>IF($CU5="P",CI5,(CI5+BF5)/2)</f>
        <v>0</v>
      </c>
      <c r="QM5" s="22">
        <f>IF($CU5="P",CJ5,(CJ5+BG5)/2)</f>
        <v>0</v>
      </c>
      <c r="QN5" s="22">
        <f>IF($CU5="P",CK5,(CK5+BH5)/2)</f>
        <v>0</v>
      </c>
      <c r="QO5" s="22">
        <f>IF($CU5="P",CL5,(CL5+BI5)/2)</f>
        <v>0</v>
      </c>
      <c r="QP5" s="22">
        <f>IF($CU5="P",CM5,(CM5+BJ5)/2)</f>
        <v>16.649999999999999</v>
      </c>
      <c r="QQ5" s="22">
        <f>IF($CU5="P",CN5,(CN5+BK5)/2)</f>
        <v>3.2</v>
      </c>
      <c r="QR5" s="22">
        <f>IF($CU5="P",CO5,(CO5+BL5)/2)</f>
        <v>0</v>
      </c>
      <c r="QS5" s="22">
        <f>IF($CU5="P",CP5,(CP5+BM5)/2)</f>
        <v>0.35</v>
      </c>
      <c r="QT5" s="22">
        <f>IF($CU5="P",CQ5,(CQ5+BN5)/2)</f>
        <v>17.25</v>
      </c>
      <c r="QU5" s="22">
        <f>IF($CU5="P",CR5,(CR5+BO5)/2)</f>
        <v>3.95</v>
      </c>
      <c r="QV5" s="22">
        <f>IF($CU5="P",CS5,(CS5+BP5)/2)</f>
        <v>0.1</v>
      </c>
      <c r="QW5" s="22">
        <f>IF($CU5="P",CT5,(CT5+BQ5)/2)</f>
        <v>0.7</v>
      </c>
      <c r="QX5" s="27" t="s">
        <v>46</v>
      </c>
      <c r="QY5" s="40">
        <f>IF(SUM(QE5,QI5)&gt;0,SUM(QE5,QI5),"")</f>
        <v>7.5</v>
      </c>
      <c r="QZ5" s="40">
        <f>IF(SUM(QD5:QE5,QG5:QI5,QK5)-QF5-QJ5&gt;0,SUM(QD5:QE5,QG5:QI5,QK5)-QF5-QJ5,"")</f>
        <v>41.5</v>
      </c>
      <c r="RA5" s="40" t="str">
        <f>IF(SUM(QL5:QM5,QO5)-QN5&gt;0,SUM(QL5:QM5,QO5)-QN5,"")</f>
        <v/>
      </c>
      <c r="RB5" s="40">
        <f>IF(SUM(QE5,QI5,QM5)&gt;0,SUM(QE5,QI5,QM5),"")</f>
        <v>7.5</v>
      </c>
      <c r="RC5" s="40">
        <f>IF(SUM(QZ5,RA5)&gt;0,SUM(QZ5,RA5),"")</f>
        <v>41.5</v>
      </c>
      <c r="RD5" s="40">
        <f>IF(SUM(QQ5,QU5)&gt;0,SUM(QQ5,QU5),"")</f>
        <v>7.15</v>
      </c>
      <c r="RE5" s="40">
        <f>IF(SUM(QP5:QQ5,QS5:QU5,QW5)-SUM(QR5,QV5)&gt;0,SUM(QP5:QQ5,QS5:QU5,QW5)-SUM(QR5,QV5),"")</f>
        <v>42.000000000000007</v>
      </c>
      <c r="RF5" s="40">
        <f>IF(SUM(QZ5,RA5,RE5)&gt;0,SUM(QZ5,RA5,RE5),"")</f>
        <v>83.5</v>
      </c>
    </row>
    <row r="6" spans="1:474" x14ac:dyDescent="0.2">
      <c r="A6" s="4" cm="1">
        <f t="array" ref="A6">IF(AND(J6&lt;&gt;"",J6&lt;&gt;"No DD"),SUMPRODUCT((J$4:J$19&lt;&gt;"")*(J$4:J$19&lt;&gt;"No DD")*(F$4:F$19&gt;F6))+1,IF(J6="No DD",SUMPRODUCT((J$4:J$19="No DD")*(F$4:F$19&gt;F6))+1+SUMPRODUCT((J$4:J$19&lt;&gt;"")*(J$4:J$19&lt;&gt;"No DD")),""))</f>
        <v>3</v>
      </c>
      <c r="B6" s="4" t="str" cm="1">
        <f t="array" ref="B6">IF(AND(J6&lt;&gt;"",J6&lt;&gt;"No DD",G6=""),SUMPRODUCT((J$4:J$19&lt;&gt;"")*(J$4:J$19&lt;&gt;"No DD")*(G$4:G$19="")*(F$4:F$19&gt;F6))+1,IF(J6="No DD",SUMPRODUCT((J$4:J$19="No DD")*(F$4:F$19&gt;F6)*(G$4:G$19=""))+1+SUMPRODUCT((J$4:J$19&lt;&gt;"")*(G$4:G$19="")*(J$4:J$19&lt;&gt;"No DD")),""))</f>
        <v/>
      </c>
      <c r="C6" s="5" t="s">
        <v>162</v>
      </c>
      <c r="D6" s="4" t="s">
        <v>4</v>
      </c>
      <c r="E6" s="4">
        <v>2008</v>
      </c>
      <c r="F6" s="9">
        <f>SUM(L6:R6)+SUM(L6:O6)*0.0000001+SUM(L6)*0.0000000000001</f>
        <v>125.0000079500041</v>
      </c>
      <c r="G6" s="64" t="s">
        <v>46</v>
      </c>
      <c r="H6" s="3" t="str">
        <f>IF(OR(AND(AP6&gt;=AW$21,AQ6&gt;=AW$25,AP6&lt;&gt;"",AO6=""),AND(AU6&gt;=AW$21,AV6&gt;=AW$25,AU6&lt;&gt;"",AO6=""),AND(BS6&gt;=BZ$21,BT6&gt;=BZ$25,BS6&lt;&gt;"",BR6=""),AND(BX6&gt;=BZ$21,BY6&gt;=BZ$25,BX6&lt;&gt;"",BR6=""),AND(CV6&gt;=DC$21,CW6&gt;=DC$25,CV6&lt;&gt;"",CU6=""),AND(DA6&gt;=DC$21,DB6&gt;=DC$25,DA6&lt;&gt;""),AND(DZ6&gt;=EG$21,EA6&gt;=EG$25,DZ6&lt;&gt;""),AND(EE6&gt;=EG$21,EF6&gt;=EG$25,EE6&lt;&gt;""),AND(FB6&gt;=FI$21,FC6&gt;=FI$25,FB6&lt;&gt;""),AND(FG6&gt;=FI$21,FH6&gt;=FI$25,FG6&lt;&gt;""),AND(GD6&gt;=GK$21,GE6&gt;=GK$25,GD6&lt;&gt;""),AND(GI6&gt;=GK$21,GJ6&gt;=GK$25,GI6&lt;&gt;""),AND(HF6&gt;=HM$21,HG6&gt;=HM$25,HF6&lt;&gt;""),AND(HK6&gt;=HM$21,HL6&gt;=HM$25,HK6&lt;&gt;""),AND(IH6&gt;=IO$21,II6&gt;=IO$25,IH6&lt;&gt;""),AND(IM6&gt;=IO$21,IN6&gt;=IO$25,IM6&lt;&gt;""),AND(JJ6&gt;=JQ$21,JK6&gt;=JQ$25,JJ6&lt;&gt;""),AND(JO6&gt;=JQ$21,JP6&gt;=JQ$25,JO6&lt;&gt;""),AND(KL6&gt;=KS$21,KM6&gt;=KS$25,KL6&lt;&gt;""),AND(KQ6&gt;=KS$21,KR6&gt;=KS$25,KQ6&lt;&gt;""),AND(LN6&gt;=LU$21,LO6&gt;=LU$25,LN6&lt;&gt;""),AND(LS6&gt;=LU$21,LT6&gt;=LU$25,LS6&lt;&gt;""),AND(MP6&gt;=MW$21,MQ6&gt;=MW$25,MP6&lt;&gt;""),AND(MU6&gt;=MW$21,MV6&gt;=MW$25,MU6&lt;&gt;""),AND(NR6&gt;=NY$21,NS6&gt;=NY$25,NR6&lt;&gt;""),AND(NW6&gt;=NY$21,NX6&gt;=NY$25,NW6&lt;&gt;""),AND(OT6&gt;=PA$21,OU6&gt;=PA$25,OT6&lt;&gt;""),AND(OY6&gt;=PA$21,OZ6&gt;=PA$25,OY6&lt;&gt;""),AND(PV6&gt;=QC$21,PW6&gt;=QC$25,PV6&lt;&gt;""),AND(QA6&gt;=QC$21,QB6&gt;=QC$25,QA6&lt;&gt;"")),"P","")</f>
        <v>P</v>
      </c>
      <c r="I6" s="3" t="str">
        <f>IF(OR(AND(AQ6&gt;=AW$25,AQ6&lt;&gt;"",AO6=""),AND(AV6&gt;=AW$25,AV6&lt;&gt;"",AO6=""),AND(BT6&gt;=BZ$25,BT6&lt;&gt;"",BR6=""),AND(BY6&gt;=BZ$25,BY6&lt;&gt;"",BR6=""),AND(CW6&gt;=DC$25,CW6&lt;&gt;"",CU6=""),AND(DB6&gt;=DC$25,DB6&lt;&gt;"",CU6=""),AND(EA6&gt;=EG$25,EA6&lt;&gt;""),AND(EF6&gt;=EG$25,EF6&lt;&gt;""),AND(FC6&gt;=FI$25,FC6&lt;&gt;""),AND(FH6&gt;=FI$25,FH6&lt;&gt;""),AND(GE6&gt;=GK$25,GE6&lt;&gt;""),AND(GJ6&gt;=GK$25,GJ6&lt;&gt;""),AND(HG6&gt;=HM$25,HG6&lt;&gt;""),AND(HL6&gt;=HM$25,HL6&lt;&gt;""),AND(II6&gt;=IO$25,II6&lt;&gt;""),AND(IN6&gt;=IO$25,IN6&lt;&gt;""),AND(JK6&gt;=JQ$25,JK6&lt;&gt;""),AND(JP6&gt;=JQ$25,JP6&lt;&gt;""),AND(KM6&gt;=KS$25,KM6&lt;&gt;""),AND(KR6&gt;=KS$25,KR6&lt;&gt;""),AND(LO6&gt;=LU$25,LO6&lt;&gt;""),AND(LT6&gt;=LU$25,LT6&lt;&gt;""),AND(MQ6&gt;=MW$25,MQ6&lt;&gt;""),AND(MV6&gt;=MW$25,MV6&lt;&gt;""),AND(NS6&gt;=NY$25,NS6&lt;&gt;""),AND(NX6&gt;=NY$25,NX6&lt;&gt;""),AND(OU6&gt;=PA$25,OU6&lt;&gt;""),AND(OZ6&gt;=PA$25,OZ6&lt;&gt;""),AND(PW6&gt;=QC$25,PW6&lt;&gt;""),AND(QB6&gt;=QC$25,QB6&lt;&gt;"")),"P","")</f>
        <v>P</v>
      </c>
      <c r="J6" s="36" t="str">
        <f>IF(AND(I6="P",H6=""),"No DD",IF(OR(AND(AS6&gt;=AW$24,AT6&gt;=AW$28,AS6&lt;&gt;"",AO6=""),AND(BV6&gt;=BZ$24,BW6&gt;=BZ$28,BV6&lt;&gt;"",BR6=""),AND(CY6&gt;=DC$24,CZ6&gt;=DC$28,CY6&lt;&gt;"",CU6=""),AND(EC6&gt;=EG$24,ED6&gt;=EG$28,EC6&lt;&gt;""),AND(FE6&gt;=FI$24,FF6&gt;=FI$28,FE6&lt;&gt;""),AND(GG6&gt;=GK$24,GH6&gt;=GK$28,GG6&lt;&gt;""),AND(HI6&gt;=HM$24,HJ6&gt;=HM$28,HI6&lt;&gt;""),AND(IK6&gt;=IO$24,IL6&gt;=IO$28,IK6&lt;&gt;""),AND(JM6&gt;=JQ$24,JN6&gt;=JQ$28,JM6&lt;&gt;""),AND(KO6&gt;=KS$24,KP6&gt;=KS$28,KO6&lt;&gt;""),AND(LQ6&gt;=LU$24,LR6&gt;=LU$28,LQ6&lt;&gt;""),AND(MS6&gt;=MW$24,MT6&gt;=MW$28,MS6&lt;&gt;""),AND(NU6&gt;=NY$24,NV6&gt;=NY$28,NU6&lt;&gt;""),AND(OW6&gt;=PA$24,OX6&gt;=PA$28,OW6&lt;&gt;""),AND(PY6&gt;=QC$24,PZ6&gt;=QC$28,PY6&lt;&gt;"")),"Merit",IF(OR(AND(AS6&gt;=AW$23,AT6&gt;=AW$27,AS6&lt;&gt;"",AO6=""),AND(BV6&gt;=BZ$23,BW6&gt;=BZ$27,BV6&lt;&gt;"",BR6=""),AND(CY6&gt;=DC$23,CZ6&gt;=DC$27,CY6&lt;&gt;"",CU6=""),AND(EC6&gt;=EG$23,ED6&gt;=EG$27,EC6&lt;&gt;""),AND(FE6&gt;=FI$23,FF6&gt;=FI$27,FE6&lt;&gt;""),AND(GG6&gt;=GK$23,GH6&gt;=GK$27,GG6&lt;&gt;""),AND(HI6&gt;=HM$23,HJ6&gt;=HM$27,HI6&lt;&gt;""),AND(IK6&gt;=IO$23,IL6&gt;=IO$27,IK6&lt;&gt;""),AND(JM6&gt;=JQ$23,JN6&gt;=JQ$27,JM6&lt;&gt;""),AND(KO6&gt;=KS$23,KP6&gt;=KS$27,KO6&lt;&gt;""),AND(LQ6&gt;=LU$23,LR6&gt;=LU$27,LQ6&lt;&gt;""),AND(MS6&gt;=MW$23,MT6&gt;=MW$27,MS6&lt;&gt;""),AND(NU6&gt;=NY$23,NV6&gt;=NY$27,NU6&lt;&gt;""),AND(OW6&gt;=PA$23,OX6&gt;=PA$27,OW6&lt;&gt;""),AND(PY6&gt;=QC$23,PZ6&gt;=QC$27,PY6&lt;&gt;"")),"Excellence",IF(K6="P","Worlds Team",IF(H6="P","National Team","")))))</f>
        <v>National Team</v>
      </c>
      <c r="K6" s="3" t="str">
        <f>IF(OR(AND(AS6&gt;=AW$22,AT6&gt;=AW$26,AS6&lt;&gt;"",AO6=""),AND(BV6&gt;=BZ$22,BW6&gt;=BZ$26,BV6&lt;&gt;"",BR6=""),AND(CY6&gt;=DC$22,CZ6&gt;=DC$26,CY6&lt;&gt;"",CU6=""),AND(EC6&gt;=EG$22,ED6&gt;=EG$26,EC6&lt;&gt;""),AND(FE6&gt;=FI$22,FF6&gt;=FI$26,FE6&lt;&gt;""),AND(GG6&gt;=GK$22,GH6&gt;=GK$26,GG6&lt;&gt;""),AND(HI6&gt;=HM$22,HJ6&gt;=HM$26,HI6&lt;&gt;""),AND(IK6&gt;=IO$22,IL6&gt;=IO$26,IK6&lt;&gt;""),AND(JM6&gt;=JQ$22,JN6&gt;=JQ$26,JM6&lt;&gt;""),AND(KO6&gt;=KS$22,KP6&gt;=KS$26,KO6&lt;&gt;""),AND(LQ6&gt;=LU$22,LR6&gt;=LU$26,LQ6&lt;&gt;""),AND(MS6&gt;=MW$22,MT6&gt;=MW$26,MS6&lt;&gt;""),AND(NU6&gt;=NY$22,NV6&gt;=NY$26,NU6&lt;&gt;""),AND(OW6&gt;=PA$22,OX6&gt;=PA$26,OW6&lt;&gt;""),AND(PY6&gt;=QC$22,PZ6&gt;=QC$26,PY6&lt;&gt;"")),"P","")</f>
        <v/>
      </c>
      <c r="L6" s="8">
        <f>IF(COUNT(AQ6,BT6,CW6)&gt;0,LARGE((AQ6,BT6,CW6),1),0)</f>
        <v>41</v>
      </c>
      <c r="M6" s="8" t="str">
        <f>IF(L6=0,"",IF(L6=CW6,$CA$1,IF(L6=BT6,$AX$1,IF(L6=AQ6,$U$1,""))))</f>
        <v>2025 Nationals</v>
      </c>
      <c r="N6" s="8">
        <f>IF(COUNT(AQ6,BT6,CW6)&gt;1,LARGE((AQ6,BT6,CW6),2),0)</f>
        <v>38.5</v>
      </c>
      <c r="O6" s="8" t="str">
        <f>IF(N6=0,"",IF(AND(N6=L6,N6=AQ6,N6=BT6),$U$1,IF(AND(N6=L6,N6=AQ6,N6=CW6),$U$1,IF(AND(N6=L6,N6=BT6,N6=CW6),$AX$1,IF(N6=CW6,$CA$1,IF(N6=BT6,$AX$1,IF(N6=AQ6,$U$1,"")))))))</f>
        <v>2025 Elite Canada</v>
      </c>
      <c r="P6" s="8">
        <f>IF(MAX(AV6,BY6,DB6)&gt;0,MAX(AV6,BY6,DB6),0)</f>
        <v>45.5</v>
      </c>
      <c r="Q6" s="8" t="str">
        <f>IF(P6=0,"",IF(P6=DB6,$CA$1,IF(P6=BY6,$AX$1,IF(P6=AV6,$U$1,""))))</f>
        <v>2025 Elite Canada</v>
      </c>
      <c r="R6" s="8" t="str">
        <f>IF(MAX(DD6:DE6)&gt;0,MAX(DD6:DE6),"")</f>
        <v/>
      </c>
      <c r="S6" s="11" t="str">
        <f>IF(R6="","",IF(R6=DD6,"("&amp;DD$2&amp;")",IF(R6=DE6,"("&amp;DE$2&amp;")")))</f>
        <v/>
      </c>
      <c r="T6" s="8" t="str">
        <f>IF(R6="","",IF(R6=DD6,IF(R6+IF(N6="",0,N6)=PW6,$PB$1,IF(R6+IF(N6="",0,N6)=OU6,$NZ$1,IF(R6+IF(N6="",0,N6)=NS6,$MX$1,IF(R6+IF(N6="",0,N6)=MQ6,$LV$1,IF(R6+IF(N6="",0,N6)=LO6,$KT$1,IF(R6+IF(N6="",0,N6)=KM6,$JR$1,IF(R6+IF(N6="",0,N6)=JK6,$IP$1,IF(R6+IF(N6="",0,N6)=II6,$HN$1,IF(R6+IF(N6="",0,N6)=HG6,$GL$1,IF(R6+IF(N6="",0,N6)=GE6,$FJ$1,IF(R6+IF(N6="",0,N6)=FC6,$EH$1,IF(R6+IF(N6="",0,N6)=EA6,$DF$1)))))))))))),IF(R6=DE6,IF(R6+IF(P6="",0,P6)=QB6,$PB$1,IF(R6+IF(P6="",0,P6)=OZ6,$NZ$1,IF(R6+IF(P6="",0,P6)=NX6,$MX$1,IF(R6+IF(P6="",0,P6)=MV6,$LV$1,IF(R6+IF(P6="",0,P6)=LT6,$KT$1,IF(R6+IF(P6="",0,P6)=KR6,$JR$1,IF(R6+IF(P6="",0,P6)=JP6,$IP$1,IF(R6+IF(P6="",0,P6)=IN6,$HN$1,IF(R6+IF(P6="",0,P6)=HL6,$GL$1,IF(R6+IF(P6="",0,P6)=GJ6,$FJ$1,IF(R6+IF(P6="",0,P6)=FH6,$EH$1,IF(R6+IF(P6="",0,P6)=EF6,$DF$1)))))))))))))))</f>
        <v/>
      </c>
      <c r="U6" s="19">
        <v>16.5</v>
      </c>
      <c r="V6" s="19">
        <v>3.5</v>
      </c>
      <c r="W6" s="19">
        <v>0.1</v>
      </c>
      <c r="X6" s="19">
        <v>0</v>
      </c>
      <c r="Y6" s="19">
        <v>14.3</v>
      </c>
      <c r="Z6" s="19">
        <v>4</v>
      </c>
      <c r="AA6" s="19">
        <v>0.4</v>
      </c>
      <c r="AB6" s="19">
        <v>0.7</v>
      </c>
      <c r="AC6" s="19"/>
      <c r="AD6" s="19"/>
      <c r="AE6" s="19"/>
      <c r="AF6" s="19"/>
      <c r="AG6" s="19">
        <v>16.399999999999999</v>
      </c>
      <c r="AH6" s="19">
        <v>6.3</v>
      </c>
      <c r="AI6" s="19">
        <v>0</v>
      </c>
      <c r="AJ6" s="19">
        <v>0.7</v>
      </c>
      <c r="AK6" s="19">
        <v>17.600000000000001</v>
      </c>
      <c r="AL6" s="19">
        <v>3.8</v>
      </c>
      <c r="AM6" s="19">
        <v>0</v>
      </c>
      <c r="AN6" s="19">
        <v>0.7</v>
      </c>
      <c r="AO6" s="27"/>
      <c r="AP6" s="40">
        <f>IF(SUM(V6,Z6)&gt;0,SUM(V6,Z6),"")</f>
        <v>7.5</v>
      </c>
      <c r="AQ6" s="40">
        <f>IF(SUM(U6:V6,X6:Z6,AB6)-W6-AA6&gt;0,SUM(U6:V6,X6:Z6,AB6)-W6-AA6,"")</f>
        <v>38.5</v>
      </c>
      <c r="AR6" s="40" t="str">
        <f>IF(SUM(AC6:AD6,AF6)-AE6&gt;0,SUM(AC6:AD6,AF6)-AE6,"")</f>
        <v/>
      </c>
      <c r="AS6" s="40">
        <f>IF(SUM(V6,Z6,AD6)&gt;0,SUM(V6,Z6,AD6),"")</f>
        <v>7.5</v>
      </c>
      <c r="AT6" s="40">
        <f>IF(SUM(AQ6,AR6)&gt;0,SUM(AQ6,AR6),"")</f>
        <v>38.5</v>
      </c>
      <c r="AU6" s="40">
        <f>IF(SUM(AH6,AL6)&gt;0,SUM(AH6,AL6),"")</f>
        <v>10.1</v>
      </c>
      <c r="AV6" s="40">
        <f>IF(SUM(AG6:AH6,AJ6:AL6,AN6)-SUM(AI6,AM6)&gt;0,SUM(AG6:AH6,AJ6:AL6,AN6)-SUM(AI6,AM6),"")</f>
        <v>45.5</v>
      </c>
      <c r="AW6" s="40">
        <f>IF(SUM(AQ6,AR6,AV6)&gt;0,SUM(AQ6,AR6,AV6),"")</f>
        <v>84</v>
      </c>
      <c r="AX6" s="18">
        <v>15.5</v>
      </c>
      <c r="AY6" s="18">
        <v>3.4</v>
      </c>
      <c r="AZ6" s="18">
        <v>0.2</v>
      </c>
      <c r="BA6" s="18">
        <v>0.7</v>
      </c>
      <c r="BB6" s="18">
        <v>17.100000000000001</v>
      </c>
      <c r="BC6" s="18">
        <v>3.8</v>
      </c>
      <c r="BD6" s="18">
        <v>0</v>
      </c>
      <c r="BE6" s="18">
        <v>0.7</v>
      </c>
      <c r="BF6" s="18"/>
      <c r="BG6" s="18"/>
      <c r="BH6" s="18"/>
      <c r="BI6" s="18"/>
      <c r="BJ6" s="18">
        <v>14.8</v>
      </c>
      <c r="BK6" s="18">
        <v>6.1</v>
      </c>
      <c r="BL6" s="18">
        <v>0</v>
      </c>
      <c r="BM6" s="18">
        <v>0.7</v>
      </c>
      <c r="BN6" s="18">
        <v>16.100000000000001</v>
      </c>
      <c r="BO6" s="18">
        <v>1.2</v>
      </c>
      <c r="BP6" s="18">
        <v>0</v>
      </c>
      <c r="BQ6" s="18">
        <v>0</v>
      </c>
      <c r="BR6" s="28"/>
      <c r="BS6" s="11">
        <f>IF(SUM(AY6,BC6)&gt;0,SUM(AY6,BC6),"")</f>
        <v>7.1999999999999993</v>
      </c>
      <c r="BT6" s="11">
        <f>IF(SUM(AX6:AY6,BA6:BC6,BE6)-AZ6-BD6&gt;0,SUM(AX6:AY6,BA6:BC6,BE6)-AZ6-BD6,"")</f>
        <v>41</v>
      </c>
      <c r="BU6" s="11" t="str">
        <f>IF(SUM(BF6:BG6,BI6)-BH6&gt;0,SUM(BF6:BG6,BI6)-BH6,"")</f>
        <v/>
      </c>
      <c r="BV6" s="11">
        <f>IF(SUM(AY6,BC6,BG6)&gt;0,SUM(AY6,BC6,BG6),"")</f>
        <v>7.1999999999999993</v>
      </c>
      <c r="BW6" s="11">
        <f>IF(SUM(BT6,BU6)&gt;0,SUM(BT6,BU6),"")</f>
        <v>41</v>
      </c>
      <c r="BX6" s="11">
        <f>IF(SUM(BK6,BO6)&gt;0,SUM(BK6,BO6),"")</f>
        <v>7.3</v>
      </c>
      <c r="BY6" s="11">
        <f>IF(SUM(BJ6:BK6,BM6:BO6,BQ6)-SUM(BL6,BP6)&gt;0,SUM(BJ6:BK6,BM6:BO6,BQ6)-SUM(BL6,BP6),"")</f>
        <v>38.900000000000006</v>
      </c>
      <c r="BZ6" s="11">
        <f>IF(SUM(BT6,BU6,BY6)&gt;0,SUM(BT6,BU6,BY6),"")</f>
        <v>79.900000000000006</v>
      </c>
      <c r="CA6" s="19">
        <v>16.600000000000001</v>
      </c>
      <c r="CB6" s="19">
        <v>3.4</v>
      </c>
      <c r="CC6" s="19">
        <v>0.2</v>
      </c>
      <c r="CD6" s="19">
        <v>0</v>
      </c>
      <c r="CE6" s="19">
        <v>14.5</v>
      </c>
      <c r="CF6" s="19">
        <v>2.9</v>
      </c>
      <c r="CG6" s="19">
        <v>0</v>
      </c>
      <c r="CH6" s="19">
        <v>0.7</v>
      </c>
      <c r="CI6" s="19"/>
      <c r="CJ6" s="19"/>
      <c r="CK6" s="19"/>
      <c r="CL6" s="19"/>
      <c r="CM6" s="19">
        <v>17.2</v>
      </c>
      <c r="CN6" s="19">
        <v>3.6</v>
      </c>
      <c r="CO6" s="19">
        <v>0.2</v>
      </c>
      <c r="CP6" s="19">
        <v>0.7</v>
      </c>
      <c r="CQ6" s="19">
        <v>16.5</v>
      </c>
      <c r="CR6" s="19">
        <v>3.8</v>
      </c>
      <c r="CS6" s="19">
        <v>0.4</v>
      </c>
      <c r="CT6" s="19">
        <v>0.7</v>
      </c>
      <c r="CU6" s="27"/>
      <c r="CV6" s="40">
        <f>IF(SUM(CB6,CF6)&gt;0,SUM(CB6,CF6),"")</f>
        <v>6.3</v>
      </c>
      <c r="CW6" s="40">
        <f>IF(SUM(CA6:CB6,CD6:CF6,CH6)-CC6-CG6&gt;0,SUM(CA6:CB6,CD6:CF6,CH6)-CC6-CG6,"")</f>
        <v>37.9</v>
      </c>
      <c r="CX6" s="40" t="str">
        <f>IF(SUM(CI6:CJ6,CL6)-CK6&gt;0,SUM(CI6:CJ6,CL6)-CK6,"")</f>
        <v/>
      </c>
      <c r="CY6" s="40">
        <f>IF(SUM(CB6,CF6,CJ6)&gt;0,SUM(CB6,CF6,CJ6),"")</f>
        <v>6.3</v>
      </c>
      <c r="CZ6" s="40">
        <f>IF(SUM(CW6,CX6)&gt;0,SUM(CW6,CX6),"")</f>
        <v>37.9</v>
      </c>
      <c r="DA6" s="40">
        <f>IF(SUM(CN6,CR6)&gt;0,SUM(CN6,CR6),"")</f>
        <v>7.4</v>
      </c>
      <c r="DB6" s="40">
        <f>IF(SUM(CM6:CN6,CP6:CR6,CT6)-SUM(CO6,CS6)&gt;0,SUM(CM6:CN6,CP6:CR6,CT6)-SUM(CO6,CS6),"")</f>
        <v>41.9</v>
      </c>
      <c r="DC6" s="40">
        <f>IF(SUM(CW6,CX6,DB6)&gt;0,SUM(CW6,CX6,DB6),"")</f>
        <v>79.8</v>
      </c>
      <c r="DD6" s="50" t="str">
        <f>IF(MAX(EA6,FC6,GE6,HG6,II6,JK6,KM6,LO6,MQ6,NS6,OU6,PW6)-IF(N6="",0,N6)&gt;0.001,MAX(EA6,FC6,GE6,HG6,II6,JK6,KM6,LO6,MQ6,NS6,OU6,PW6)-IF(N6="",0,N6),"")</f>
        <v/>
      </c>
      <c r="DE6" s="50" t="str">
        <f>IF(MAX(EF6,FH6,GJ6,HL6,IN6,JP6,KR6,LT6,MV6,NX6,OZ6,QB6)-IF(P6="",0,P6)&gt;0.001,MAX(EF6,FH6,GJ6,HL6,IN6,JP6,KR6,LT6,MV6,NX6,OZ6,QB6)-IF(P6="",0,P6),"")</f>
        <v/>
      </c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40" t="str">
        <f>IF(SUM(DG6,DK6)&gt;0,SUM(DG6,DK6),"")</f>
        <v/>
      </c>
      <c r="EA6" s="40" t="str">
        <f>IF(SUM(DF6:DG6,DI6:DK6,DM6)-DH6-DL6&gt;0,SUM(DF6:DG6,DI6:DK6,DM6)-DH6-DL6,"")</f>
        <v/>
      </c>
      <c r="EB6" s="40" t="str">
        <f>IF(SUM(DN6:DO6,DQ6)-DP6&gt;0,SUM(DN6:DO6,DQ6)-DP6,"")</f>
        <v/>
      </c>
      <c r="EC6" s="40" t="str">
        <f>IF(SUM(DG6,DK6,DO6)&gt;0,SUM(DG6,DK6,DO6),"")</f>
        <v/>
      </c>
      <c r="ED6" s="40" t="str">
        <f>IF(SUM(EA6,EB6)&gt;0,SUM(EA6,EB6),"")</f>
        <v/>
      </c>
      <c r="EE6" s="40" t="str">
        <f>IF(SUM(DS6,DW6)&gt;0,SUM(DS6,DW6),"")</f>
        <v/>
      </c>
      <c r="EF6" s="40" t="str">
        <f>IF(SUM(DR6:DS6,DU6:DW6,DY6)-SUM(DT6,DX6)&gt;0,SUM(DR6:DS6,DU6:DW6,DY6)-SUM(DT6,DX6),"")</f>
        <v/>
      </c>
      <c r="EG6" s="40" t="str">
        <f>IF(SUM(EA6,EB6,EF6)&gt;0,SUM(EA6,EB6,EF6),"")</f>
        <v/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 t="str">
        <f>IF(SUM(EI6,EM6)&gt;0,SUM(EI6,EM6),"")</f>
        <v/>
      </c>
      <c r="FC6" s="11" t="str">
        <f>IF(SUM(EH6:EI6,EK6:EM6,EO6)-EJ6-EN6&gt;0,SUM(EH6:EI6,EK6:EM6,EO6)-EJ6-EN6,"")</f>
        <v/>
      </c>
      <c r="FD6" s="11" t="str">
        <f>IF(SUM(EP6:EQ6,ES6)-ER6&gt;0,SUM(EP6:EQ6,ES6)-ER6,"")</f>
        <v/>
      </c>
      <c r="FE6" s="11" t="str">
        <f>IF(SUM(EI6,EM6,EQ6)&gt;0,SUM(EI6,EM6,EQ6),"")</f>
        <v/>
      </c>
      <c r="FF6" s="11" t="str">
        <f>IF(SUM(FC6,FD6)&gt;0,SUM(FC6,FD6),"")</f>
        <v/>
      </c>
      <c r="FG6" s="11" t="str">
        <f>IF(SUM(EU6,EY6)&gt;0,SUM(EU6,EY6),"")</f>
        <v/>
      </c>
      <c r="FH6" s="11" t="str">
        <f>IF(SUM(ET6:EU6,EW6:EY6,FA6)-SUM(EV6,EZ6)&gt;0,SUM(ET6:EU6,EW6:EY6,FA6)-SUM(EV6,EZ6),"")</f>
        <v/>
      </c>
      <c r="FI6" s="11" t="str">
        <f>IF(SUM(FC6,FD6,FH6)&gt;0,SUM(FC6,FD6,FH6),"")</f>
        <v/>
      </c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 t="str">
        <f>IF(SUM(FK6,FO6)&gt;0,SUM(FK6,FO6),"")</f>
        <v/>
      </c>
      <c r="GE6" s="40" t="str">
        <f>IF(SUM(FJ6:FK6,FM6:FO6,FQ6)-FL6-FP6&gt;0,SUM(FJ6:FK6,FM6:FO6,FQ6)-FL6-FP6,"")</f>
        <v/>
      </c>
      <c r="GF6" s="40" t="str">
        <f>IF(SUM(FR6:FS6,FU6)-FT6&gt;0,SUM(FR6:FS6,FU6)-FT6,"")</f>
        <v/>
      </c>
      <c r="GG6" s="40" t="str">
        <f>IF(SUM(FK6,FO6,FS6)&gt;0,SUM(FK6,FO6,FS6),"")</f>
        <v/>
      </c>
      <c r="GH6" s="40" t="str">
        <f>IF(SUM(GE6,GF6)&gt;0,SUM(GE6,GF6),"")</f>
        <v/>
      </c>
      <c r="GI6" s="40" t="str">
        <f>IF(SUM(FW6,GA6)&gt;0,SUM(FW6,GA6),"")</f>
        <v/>
      </c>
      <c r="GJ6" s="40" t="str">
        <f>IF(SUM(FV6:FW6,FY6:GA6,GC6)-SUM(FX6,GB6)&gt;0,SUM(FV6:FW6,FY6:GA6,GC6)-SUM(FX6,GB6),"")</f>
        <v/>
      </c>
      <c r="GK6" s="40" t="str">
        <f>IF(SUM(GE6,GF6,GJ6)&gt;0,SUM(GE6,GF6,GJ6),"")</f>
        <v/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>IF(SUM(GM6,GQ6)&gt;0,SUM(GM6,GQ6),"")</f>
        <v/>
      </c>
      <c r="HG6" s="11" t="str">
        <f>IF(SUM(GL6:GM6,GO6:GQ6,GS6)-GN6-GR6&gt;0,SUM(GL6:GM6,GO6:GQ6,GS6)-GN6-GR6,"")</f>
        <v/>
      </c>
      <c r="HH6" s="11" t="str">
        <f>IF(SUM(GT6:GU6,GW6)-GV6&gt;0,SUM(GT6:GU6,GW6)-GV6,"")</f>
        <v/>
      </c>
      <c r="HI6" s="11" t="str">
        <f>IF(SUM(GM6,GQ6,GU6)&gt;0,SUM(GM6,GQ6,GU6),"")</f>
        <v/>
      </c>
      <c r="HJ6" s="11" t="str">
        <f>IF(SUM(HG6,HH6)&gt;0,SUM(HG6,HH6),"")</f>
        <v/>
      </c>
      <c r="HK6" s="11" t="str">
        <f>IF(SUM(GY6,HC6)&gt;0,SUM(GY6,HC6),"")</f>
        <v/>
      </c>
      <c r="HL6" s="11" t="str">
        <f>IF(SUM(GX6:GY6,HA6:HC6,HE6)-SUM(GZ6,HD6)&gt;0,SUM(GX6:GY6,HA6:HC6,HE6)-SUM(GZ6,HD6),"")</f>
        <v/>
      </c>
      <c r="HM6" s="11" t="str">
        <f>IF(SUM(HG6,HH6,HL6)&gt;0,SUM(HG6,HH6,HL6),"")</f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>IF(SUM(HO6,HS6)&gt;0,SUM(HO6,HS6),"")</f>
        <v/>
      </c>
      <c r="II6" s="40" t="str">
        <f>IF(SUM(HN6:HO6,HQ6:HS6,HU6)-HP6-HT6&gt;0,SUM(HN6:HO6,HQ6:HS6,HU6)-HP6-HT6,"")</f>
        <v/>
      </c>
      <c r="IJ6" s="40" t="str">
        <f>IF(SUM(HV6:HW6,HY6)-HX6&gt;0,SUM(HV6:HW6,HY6)-HX6,"")</f>
        <v/>
      </c>
      <c r="IK6" s="40" t="str">
        <f>IF(SUM(HO6,HS6,HW6)&gt;0,SUM(HO6,HS6,HW6),"")</f>
        <v/>
      </c>
      <c r="IL6" s="40" t="str">
        <f>IF(SUM(II6,IJ6)&gt;0,SUM(II6,IJ6),"")</f>
        <v/>
      </c>
      <c r="IM6" s="40" t="str">
        <f>IF(SUM(IA6,IE6)&gt;0,SUM(IA6,IE6),"")</f>
        <v/>
      </c>
      <c r="IN6" s="40" t="str">
        <f>IF(SUM(HZ6:IA6,IC6:IE6,IG6)-SUM(IB6,IF6)&gt;0,SUM(HZ6:IA6,IC6:IE6,IG6)-SUM(IB6,IF6),"")</f>
        <v/>
      </c>
      <c r="IO6" s="40" t="str">
        <f>IF(SUM(II6,IJ6,IN6)&gt;0,SUM(II6,IJ6,IN6),"")</f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>IF(SUM(IQ6,IU6)&gt;0,SUM(IQ6,IU6),"")</f>
        <v/>
      </c>
      <c r="JK6" s="11" t="str">
        <f>IF(SUM(IP6:IQ6,IS6:IU6,IW6)-IR6-IV6&gt;0,SUM(IP6:IQ6,IS6:IU6,IW6)-IR6-IV6,"")</f>
        <v/>
      </c>
      <c r="JL6" s="11" t="str">
        <f>IF(SUM(IX6:IY6,JA6)-IZ6&gt;0,SUM(IX6:IY6,JA6)-IZ6,"")</f>
        <v/>
      </c>
      <c r="JM6" s="11" t="str">
        <f>IF(SUM(IQ6,IU6,IY6)&gt;0,SUM(IQ6,IU6,IY6),"")</f>
        <v/>
      </c>
      <c r="JN6" s="11" t="str">
        <f>IF(SUM(JK6,JL6)&gt;0,SUM(JK6,JL6),"")</f>
        <v/>
      </c>
      <c r="JO6" s="11" t="str">
        <f>IF(SUM(JC6,JG6)&gt;0,SUM(JC6,JG6),"")</f>
        <v/>
      </c>
      <c r="JP6" s="11" t="str">
        <f>IF(SUM(JB6:JC6,JE6:JG6,JI6)-SUM(JD6,JH6)&gt;0,SUM(JB6:JC6,JE6:JG6,JI6)-SUM(JD6,JH6),"")</f>
        <v/>
      </c>
      <c r="JQ6" s="11" t="str">
        <f>IF(SUM(JK6,JL6,JP6)&gt;0,SUM(JK6,JL6,JP6),"")</f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>IF(SUM(JS6,JW6)&gt;0,SUM(JS6,JW6),"")</f>
        <v/>
      </c>
      <c r="KM6" s="40" t="str">
        <f>IF(SUM(JR6:JS6,JU6:JW6,JY6)-JT6-JX6&gt;0,SUM(JR6:JS6,JU6:JW6,JY6)-JT6-JX6,"")</f>
        <v/>
      </c>
      <c r="KN6" s="40" t="str">
        <f>IF(SUM(JZ6:KA6,KC6)-KB6&gt;0,SUM(JZ6:KA6,KC6)-KB6,"")</f>
        <v/>
      </c>
      <c r="KO6" s="40" t="str">
        <f>IF(SUM(JS6,JW6,KA6)&gt;0,SUM(JS6,JW6,KA6),"")</f>
        <v/>
      </c>
      <c r="KP6" s="40" t="str">
        <f>IF(SUM(KM6,KN6)&gt;0,SUM(KM6,KN6),"")</f>
        <v/>
      </c>
      <c r="KQ6" s="40" t="str">
        <f>IF(SUM(KE6,KI6)&gt;0,SUM(KE6,KI6),"")</f>
        <v/>
      </c>
      <c r="KR6" s="40" t="str">
        <f>IF(SUM(KD6:KE6,KG6:KI6,KK6)-SUM(KF6,KJ6)&gt;0,SUM(KD6:KE6,KG6:KI6,KK6)-SUM(KF6,KJ6),"")</f>
        <v/>
      </c>
      <c r="KS6" s="40" t="str">
        <f>IF(SUM(KM6,KN6,KR6)&gt;0,SUM(KM6,KN6,KR6),"")</f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>IF(SUM(KU6,KY6)&gt;0,SUM(KU6,KY6),"")</f>
        <v/>
      </c>
      <c r="LO6" s="11" t="str">
        <f>IF(SUM(KT6:KU6,KW6:KY6,LA6)-KV6-KZ6&gt;0,SUM(KT6:KU6,KW6:KY6,LA6)-KV6-KZ6,"")</f>
        <v/>
      </c>
      <c r="LP6" s="11" t="str">
        <f>IF(SUM(LB6:LC6,LE6)-LD6&gt;0,SUM(LB6:LC6,LE6)-LD6,"")</f>
        <v/>
      </c>
      <c r="LQ6" s="11" t="str">
        <f>IF(SUM(KU6,KY6,LC6)&gt;0,SUM(KU6,KY6,LC6),"")</f>
        <v/>
      </c>
      <c r="LR6" s="11" t="str">
        <f>IF(SUM(LO6,LP6)&gt;0,SUM(LO6,LP6),"")</f>
        <v/>
      </c>
      <c r="LS6" s="11" t="str">
        <f>IF(SUM(LG6,LK6)&gt;0,SUM(LG6,LK6),"")</f>
        <v/>
      </c>
      <c r="LT6" s="11" t="str">
        <f>IF(SUM(LF6:LG6,LI6:LK6,LM6)-SUM(LH6,LL6)&gt;0,SUM(LF6:LG6,LI6:LK6,LM6)-SUM(LH6,LL6),"")</f>
        <v/>
      </c>
      <c r="LU6" s="11" t="str">
        <f>IF(SUM(LO6,LP6,LT6)&gt;0,SUM(LO6,LP6,LT6),"")</f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>IF(SUM(LW6,MA6)&gt;0,SUM(LW6,MA6),"")</f>
        <v/>
      </c>
      <c r="MQ6" s="40" t="str">
        <f>IF(SUM(LV6:LW6,LY6:MA6,MC6)-LX6-MB6&gt;0,SUM(LV6:LW6,LY6:MA6,MC6)-LX6-MB6,"")</f>
        <v/>
      </c>
      <c r="MR6" s="40" t="str">
        <f>IF(SUM(MD6:ME6,MG6)-MF6&gt;0,SUM(MD6:ME6,MG6)-MF6,"")</f>
        <v/>
      </c>
      <c r="MS6" s="40" t="str">
        <f>IF(SUM(LW6,MA6,ME6)&gt;0,SUM(LW6,MA6,ME6),"")</f>
        <v/>
      </c>
      <c r="MT6" s="40" t="str">
        <f>IF(SUM(MQ6,MR6)&gt;0,SUM(MQ6,MR6),"")</f>
        <v/>
      </c>
      <c r="MU6" s="40" t="str">
        <f>IF(SUM(MI6,MM6)&gt;0,SUM(MI6,MM6),"")</f>
        <v/>
      </c>
      <c r="MV6" s="40" t="str">
        <f>IF(SUM(MH6:MI6,MK6:MM6,MO6)-SUM(MJ6,MN6)&gt;0,SUM(MH6:MI6,MK6:MM6,MO6)-SUM(MJ6,MN6),"")</f>
        <v/>
      </c>
      <c r="MW6" s="40" t="str">
        <f>IF(SUM(MQ6,MR6,MV6)&gt;0,SUM(MQ6,MR6,MV6),"")</f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>IF(SUM(MY6,NC6)&gt;0,SUM(MY6,NC6),"")</f>
        <v/>
      </c>
      <c r="NS6" s="11" t="str">
        <f>IF(SUM(MX6:MY6,NA6:NC6,NE6)-MZ6-ND6&gt;0,SUM(MX6:MY6,NA6:NC6,NE6)-MZ6-ND6,"")</f>
        <v/>
      </c>
      <c r="NT6" s="11" t="str">
        <f>IF(SUM(NF6:NG6,NI6)-NH6&gt;0,SUM(NF6:NG6,NI6)-NH6,"")</f>
        <v/>
      </c>
      <c r="NU6" s="11" t="str">
        <f>IF(SUM(MY6,NC6,NG6)&gt;0,SUM(MY6,NC6,NG6),"")</f>
        <v/>
      </c>
      <c r="NV6" s="11" t="str">
        <f>IF(SUM(NS6,NT6)&gt;0,SUM(NS6,NT6),"")</f>
        <v/>
      </c>
      <c r="NW6" s="11" t="str">
        <f>IF(SUM(NK6,NO6)&gt;0,SUM(NK6,NO6),"")</f>
        <v/>
      </c>
      <c r="NX6" s="11" t="str">
        <f>IF(SUM(NJ6:NK6,NM6:NO6,NQ6)-SUM(NL6,NP6)&gt;0,SUM(NJ6:NK6,NM6:NO6,NQ6)-SUM(NL6,NP6),"")</f>
        <v/>
      </c>
      <c r="NY6" s="11" t="str">
        <f>IF(SUM(NS6,NT6,NX6)&gt;0,SUM(NS6,NT6,NX6),"")</f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>IF(SUM(OA6,OE6)&gt;0,SUM(OA6,OE6),"")</f>
        <v/>
      </c>
      <c r="OU6" s="40" t="str">
        <f>IF(SUM(NZ6:OA6,OC6:OE6,OG6)-OB6-OF6&gt;0,SUM(NZ6:OA6,OC6:OE6,OG6)-OB6-OF6,"")</f>
        <v/>
      </c>
      <c r="OV6" s="40" t="str">
        <f>IF(SUM(OH6:OI6,OK6)-OJ6&gt;0,SUM(OH6:OI6,OK6)-OJ6,"")</f>
        <v/>
      </c>
      <c r="OW6" s="40" t="str">
        <f>IF(SUM(OA6,OE6,OI6)&gt;0,SUM(OA6,OE6,OI6),"")</f>
        <v/>
      </c>
      <c r="OX6" s="40" t="str">
        <f>IF(SUM(OU6,OV6)&gt;0,SUM(OU6,OV6),"")</f>
        <v/>
      </c>
      <c r="OY6" s="40" t="str">
        <f>IF(SUM(OM6,OQ6)&gt;0,SUM(OM6,OQ6),"")</f>
        <v/>
      </c>
      <c r="OZ6" s="40" t="str">
        <f>IF(SUM(OL6:OM6,OO6:OQ6,OS6)-SUM(ON6,OR6)&gt;0,SUM(OL6:OM6,OO6:OQ6,OS6)-SUM(ON6,OR6),"")</f>
        <v/>
      </c>
      <c r="PA6" s="40" t="str">
        <f>IF(SUM(OU6,OV6,OZ6)&gt;0,SUM(OU6,OV6,OZ6),"")</f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>IF(SUM(PC6,PG6)&gt;0,SUM(PC6,PG6),"")</f>
        <v/>
      </c>
      <c r="PW6" s="11" t="str">
        <f>IF(SUM(PB6:PC6,PE6:PG6,PI6)-PD6-PH6&gt;0,SUM(PB6:PC6,PE6:PG6,PI6)-PD6-PH6,"")</f>
        <v/>
      </c>
      <c r="PX6" s="11" t="str">
        <f>IF(SUM(PJ6:PK6,PM6)-PL6&gt;0,SUM(PJ6:PK6,PM6)-PL6,"")</f>
        <v/>
      </c>
      <c r="PY6" s="11" t="str">
        <f>IF(SUM(PC6,PG6,PK6)&gt;0,SUM(PC6,PG6,PK6),"")</f>
        <v/>
      </c>
      <c r="PZ6" s="11" t="str">
        <f>IF(SUM(PW6,PX6)&gt;0,SUM(PW6,PX6),"")</f>
        <v/>
      </c>
      <c r="QA6" s="11" t="str">
        <f>IF(SUM(PO6,PS6)&gt;0,SUM(PO6,PS6),"")</f>
        <v/>
      </c>
      <c r="QB6" s="11" t="str">
        <f>IF(SUM(PN6:PO6,PQ6:PS6,PU6)-SUM(PP6,PT6)&gt;0,SUM(PN6:PO6,PQ6:PS6,PU6)-SUM(PP6,PT6),"")</f>
        <v/>
      </c>
      <c r="QC6" s="11" t="str">
        <f>IF(SUM(PW6,PX6,QB6)&gt;0,SUM(PW6,PX6,QB6),"")</f>
        <v/>
      </c>
      <c r="QD6" s="22">
        <f>IF($CU6="P",CA6,(CA6+AX6)/2)</f>
        <v>16.05</v>
      </c>
      <c r="QE6" s="22">
        <f>IF($CU6="P",CB6,(CB6+AY6)/2)</f>
        <v>3.4</v>
      </c>
      <c r="QF6" s="22">
        <f>IF($CU6="P",CC6,(CC6+AZ6)/2)</f>
        <v>0.2</v>
      </c>
      <c r="QG6" s="22">
        <f>IF($CU6="P",CD6,(CD6+BA6)/2)</f>
        <v>0.35</v>
      </c>
      <c r="QH6" s="22">
        <f>IF($CU6="P",CE6,(CE6+BB6)/2)</f>
        <v>15.8</v>
      </c>
      <c r="QI6" s="22">
        <f>IF($CU6="P",CF6,(CF6+BC6)/2)</f>
        <v>3.3499999999999996</v>
      </c>
      <c r="QJ6" s="22">
        <f>IF($CU6="P",CG6,(CG6+BD6)/2)</f>
        <v>0</v>
      </c>
      <c r="QK6" s="22">
        <f>IF($CU6="P",CH6,(CH6+BE6)/2)</f>
        <v>0.7</v>
      </c>
      <c r="QL6" s="22">
        <f>IF($CU6="P",CI6,(CI6+BF6)/2)</f>
        <v>0</v>
      </c>
      <c r="QM6" s="22">
        <f>IF($CU6="P",CJ6,(CJ6+BG6)/2)</f>
        <v>0</v>
      </c>
      <c r="QN6" s="22">
        <f>IF($CU6="P",CK6,(CK6+BH6)/2)</f>
        <v>0</v>
      </c>
      <c r="QO6" s="22">
        <f>IF($CU6="P",CL6,(CL6+BI6)/2)</f>
        <v>0</v>
      </c>
      <c r="QP6" s="22">
        <f>IF($CU6="P",CM6,(CM6+BJ6)/2)</f>
        <v>16</v>
      </c>
      <c r="QQ6" s="22">
        <f>IF($CU6="P",CN6,(CN6+BK6)/2)</f>
        <v>4.8499999999999996</v>
      </c>
      <c r="QR6" s="22">
        <f>IF($CU6="P",CO6,(CO6+BL6)/2)</f>
        <v>0.1</v>
      </c>
      <c r="QS6" s="22">
        <f>IF($CU6="P",CP6,(CP6+BM6)/2)</f>
        <v>0.7</v>
      </c>
      <c r="QT6" s="22">
        <f>IF($CU6="P",CQ6,(CQ6+BN6)/2)</f>
        <v>16.3</v>
      </c>
      <c r="QU6" s="22">
        <f>IF($CU6="P",CR6,(CR6+BO6)/2)</f>
        <v>2.5</v>
      </c>
      <c r="QV6" s="22">
        <f>IF($CU6="P",CS6,(CS6+BP6)/2)</f>
        <v>0.2</v>
      </c>
      <c r="QW6" s="22">
        <f>IF($CU6="P",CT6,(CT6+BQ6)/2)</f>
        <v>0.35</v>
      </c>
      <c r="QX6" s="27" t="s">
        <v>46</v>
      </c>
      <c r="QY6" s="40">
        <f>IF(SUM(QE6,QI6)&gt;0,SUM(QE6,QI6),"")</f>
        <v>6.75</v>
      </c>
      <c r="QZ6" s="40">
        <f>IF(SUM(QD6:QE6,QG6:QI6,QK6)-QF6-QJ6&gt;0,SUM(QD6:QE6,QG6:QI6,QK6)-QF6-QJ6,"")</f>
        <v>39.450000000000003</v>
      </c>
      <c r="RA6" s="40" t="str">
        <f>IF(SUM(QL6:QM6,QO6)-QN6&gt;0,SUM(QL6:QM6,QO6)-QN6,"")</f>
        <v/>
      </c>
      <c r="RB6" s="40">
        <f>IF(SUM(QE6,QI6,QM6)&gt;0,SUM(QE6,QI6,QM6),"")</f>
        <v>6.75</v>
      </c>
      <c r="RC6" s="40">
        <f>IF(SUM(QZ6,RA6)&gt;0,SUM(QZ6,RA6),"")</f>
        <v>39.450000000000003</v>
      </c>
      <c r="RD6" s="40">
        <f>IF(SUM(QQ6,QU6)&gt;0,SUM(QQ6,QU6),"")</f>
        <v>7.35</v>
      </c>
      <c r="RE6" s="40">
        <f>IF(SUM(QP6:QQ6,QS6:QU6,QW6)-SUM(QR6,QV6)&gt;0,SUM(QP6:QQ6,QS6:QU6,QW6)-SUM(QR6,QV6),"")</f>
        <v>40.400000000000006</v>
      </c>
      <c r="RF6" s="40">
        <f>IF(SUM(QZ6,RA6,RE6)&gt;0,SUM(QZ6,RA6,RE6),"")</f>
        <v>79.850000000000009</v>
      </c>
    </row>
    <row r="7" spans="1:474" x14ac:dyDescent="0.2">
      <c r="A7" s="4" cm="1">
        <f t="array" ref="A7">IF(AND(J7&lt;&gt;"",J7&lt;&gt;"No DD"),SUMPRODUCT((J$4:J$19&lt;&gt;"")*(J$4:J$19&lt;&gt;"No DD")*(F$4:F$19&gt;F7))+1,IF(J7="No DD",SUMPRODUCT((J$4:J$19="No DD")*(F$4:F$19&gt;F7))+1+SUMPRODUCT((J$4:J$19&lt;&gt;"")*(J$4:J$19&lt;&gt;"No DD")),""))</f>
        <v>4</v>
      </c>
      <c r="B7" s="4" t="str" cm="1">
        <f t="array" ref="B7">IF(AND(J7&lt;&gt;"",J7&lt;&gt;"No DD",G7=""),SUMPRODUCT((J$4:J$19&lt;&gt;"")*(J$4:J$19&lt;&gt;"No DD")*(G$4:G$19="")*(F$4:F$19&gt;F7))+1,IF(J7="No DD",SUMPRODUCT((J$4:J$19="No DD")*(F$4:F$19&gt;F7)*(G$4:G$19=""))+1+SUMPRODUCT((J$4:J$19&lt;&gt;"")*(G$4:G$19="")*(J$4:J$19&lt;&gt;"No DD")),""))</f>
        <v/>
      </c>
      <c r="C7" s="5" t="s">
        <v>140</v>
      </c>
      <c r="D7" s="4" t="s">
        <v>4</v>
      </c>
      <c r="E7" s="4">
        <v>2004</v>
      </c>
      <c r="F7" s="9">
        <f>SUM(L7:R7)+SUM(L7:O7)*0.0000001+SUM(L7)*0.0000000000001</f>
        <v>124.90000828000433</v>
      </c>
      <c r="G7" s="64" t="s">
        <v>46</v>
      </c>
      <c r="H7" s="3" t="str">
        <f>IF(OR(AND(AP7&gt;=AW$21,AQ7&gt;=AW$25,AP7&lt;&gt;"",AO7=""),AND(AU7&gt;=AW$21,AV7&gt;=AW$25,AU7&lt;&gt;"",AO7=""),AND(BS7&gt;=BZ$21,BT7&gt;=BZ$25,BS7&lt;&gt;"",BR7=""),AND(BX7&gt;=BZ$21,BY7&gt;=BZ$25,BX7&lt;&gt;"",BR7=""),AND(CV7&gt;=DC$21,CW7&gt;=DC$25,CV7&lt;&gt;"",CU7=""),AND(DA7&gt;=DC$21,DB7&gt;=DC$25,DA7&lt;&gt;""),AND(DZ7&gt;=EG$21,EA7&gt;=EG$25,DZ7&lt;&gt;""),AND(EE7&gt;=EG$21,EF7&gt;=EG$25,EE7&lt;&gt;""),AND(FB7&gt;=FI$21,FC7&gt;=FI$25,FB7&lt;&gt;""),AND(FG7&gt;=FI$21,FH7&gt;=FI$25,FG7&lt;&gt;""),AND(GD7&gt;=GK$21,GE7&gt;=GK$25,GD7&lt;&gt;""),AND(GI7&gt;=GK$21,GJ7&gt;=GK$25,GI7&lt;&gt;""),AND(HF7&gt;=HM$21,HG7&gt;=HM$25,HF7&lt;&gt;""),AND(HK7&gt;=HM$21,HL7&gt;=HM$25,HK7&lt;&gt;""),AND(IH7&gt;=IO$21,II7&gt;=IO$25,IH7&lt;&gt;""),AND(IM7&gt;=IO$21,IN7&gt;=IO$25,IM7&lt;&gt;""),AND(JJ7&gt;=JQ$21,JK7&gt;=JQ$25,JJ7&lt;&gt;""),AND(JO7&gt;=JQ$21,JP7&gt;=JQ$25,JO7&lt;&gt;""),AND(KL7&gt;=KS$21,KM7&gt;=KS$25,KL7&lt;&gt;""),AND(KQ7&gt;=KS$21,KR7&gt;=KS$25,KQ7&lt;&gt;""),AND(LN7&gt;=LU$21,LO7&gt;=LU$25,LN7&lt;&gt;""),AND(LS7&gt;=LU$21,LT7&gt;=LU$25,LS7&lt;&gt;""),AND(MP7&gt;=MW$21,MQ7&gt;=MW$25,MP7&lt;&gt;""),AND(MU7&gt;=MW$21,MV7&gt;=MW$25,MU7&lt;&gt;""),AND(NR7&gt;=NY$21,NS7&gt;=NY$25,NR7&lt;&gt;""),AND(NW7&gt;=NY$21,NX7&gt;=NY$25,NW7&lt;&gt;""),AND(OT7&gt;=PA$21,OU7&gt;=PA$25,OT7&lt;&gt;""),AND(OY7&gt;=PA$21,OZ7&gt;=PA$25,OY7&lt;&gt;""),AND(PV7&gt;=QC$21,PW7&gt;=QC$25,PV7&lt;&gt;""),AND(QA7&gt;=QC$21,QB7&gt;=QC$25,QA7&lt;&gt;"")),"P","")</f>
        <v>P</v>
      </c>
      <c r="I7" s="3" t="str">
        <f>IF(OR(AND(AQ7&gt;=AW$25,AQ7&lt;&gt;"",AO7=""),AND(AV7&gt;=AW$25,AV7&lt;&gt;"",AO7=""),AND(BT7&gt;=BZ$25,BT7&lt;&gt;"",BR7=""),AND(BY7&gt;=BZ$25,BY7&lt;&gt;"",BR7=""),AND(CW7&gt;=DC$25,CW7&lt;&gt;"",CU7=""),AND(DB7&gt;=DC$25,DB7&lt;&gt;"",CU7=""),AND(EA7&gt;=EG$25,EA7&lt;&gt;""),AND(EF7&gt;=EG$25,EF7&lt;&gt;""),AND(FC7&gt;=FI$25,FC7&lt;&gt;""),AND(FH7&gt;=FI$25,FH7&lt;&gt;""),AND(GE7&gt;=GK$25,GE7&lt;&gt;""),AND(GJ7&gt;=GK$25,GJ7&lt;&gt;""),AND(HG7&gt;=HM$25,HG7&lt;&gt;""),AND(HL7&gt;=HM$25,HL7&lt;&gt;""),AND(II7&gt;=IO$25,II7&lt;&gt;""),AND(IN7&gt;=IO$25,IN7&lt;&gt;""),AND(JK7&gt;=JQ$25,JK7&lt;&gt;""),AND(JP7&gt;=JQ$25,JP7&lt;&gt;""),AND(KM7&gt;=KS$25,KM7&lt;&gt;""),AND(KR7&gt;=KS$25,KR7&lt;&gt;""),AND(LO7&gt;=LU$25,LO7&lt;&gt;""),AND(LT7&gt;=LU$25,LT7&lt;&gt;""),AND(MQ7&gt;=MW$25,MQ7&lt;&gt;""),AND(MV7&gt;=MW$25,MV7&lt;&gt;""),AND(NS7&gt;=NY$25,NS7&lt;&gt;""),AND(NX7&gt;=NY$25,NX7&lt;&gt;""),AND(OU7&gt;=PA$25,OU7&lt;&gt;""),AND(OZ7&gt;=PA$25,OZ7&lt;&gt;""),AND(PW7&gt;=QC$25,PW7&lt;&gt;""),AND(QB7&gt;=QC$25,QB7&lt;&gt;"")),"P","")</f>
        <v>P</v>
      </c>
      <c r="J7" s="36" t="str">
        <f>IF(AND(I7="P",H7=""),"No DD",IF(OR(AND(AS7&gt;=AW$24,AT7&gt;=AW$28,AS7&lt;&gt;"",AO7=""),AND(BV7&gt;=BZ$24,BW7&gt;=BZ$28,BV7&lt;&gt;"",BR7=""),AND(CY7&gt;=DC$24,CZ7&gt;=DC$28,CY7&lt;&gt;"",CU7=""),AND(EC7&gt;=EG$24,ED7&gt;=EG$28,EC7&lt;&gt;""),AND(FE7&gt;=FI$24,FF7&gt;=FI$28,FE7&lt;&gt;""),AND(GG7&gt;=GK$24,GH7&gt;=GK$28,GG7&lt;&gt;""),AND(HI7&gt;=HM$24,HJ7&gt;=HM$28,HI7&lt;&gt;""),AND(IK7&gt;=IO$24,IL7&gt;=IO$28,IK7&lt;&gt;""),AND(JM7&gt;=JQ$24,JN7&gt;=JQ$28,JM7&lt;&gt;""),AND(KO7&gt;=KS$24,KP7&gt;=KS$28,KO7&lt;&gt;""),AND(LQ7&gt;=LU$24,LR7&gt;=LU$28,LQ7&lt;&gt;""),AND(MS7&gt;=MW$24,MT7&gt;=MW$28,MS7&lt;&gt;""),AND(NU7&gt;=NY$24,NV7&gt;=NY$28,NU7&lt;&gt;""),AND(OW7&gt;=PA$24,OX7&gt;=PA$28,OW7&lt;&gt;""),AND(PY7&gt;=QC$24,PZ7&gt;=QC$28,PY7&lt;&gt;"")),"Merit",IF(OR(AND(AS7&gt;=AW$23,AT7&gt;=AW$27,AS7&lt;&gt;"",AO7=""),AND(BV7&gt;=BZ$23,BW7&gt;=BZ$27,BV7&lt;&gt;"",BR7=""),AND(CY7&gt;=DC$23,CZ7&gt;=DC$27,CY7&lt;&gt;"",CU7=""),AND(EC7&gt;=EG$23,ED7&gt;=EG$27,EC7&lt;&gt;""),AND(FE7&gt;=FI$23,FF7&gt;=FI$27,FE7&lt;&gt;""),AND(GG7&gt;=GK$23,GH7&gt;=GK$27,GG7&lt;&gt;""),AND(HI7&gt;=HM$23,HJ7&gt;=HM$27,HI7&lt;&gt;""),AND(IK7&gt;=IO$23,IL7&gt;=IO$27,IK7&lt;&gt;""),AND(JM7&gt;=JQ$23,JN7&gt;=JQ$27,JM7&lt;&gt;""),AND(KO7&gt;=KS$23,KP7&gt;=KS$27,KO7&lt;&gt;""),AND(LQ7&gt;=LU$23,LR7&gt;=LU$27,LQ7&lt;&gt;""),AND(MS7&gt;=MW$23,MT7&gt;=MW$27,MS7&lt;&gt;""),AND(NU7&gt;=NY$23,NV7&gt;=NY$27,NU7&lt;&gt;""),AND(OW7&gt;=PA$23,OX7&gt;=PA$27,OW7&lt;&gt;""),AND(PY7&gt;=QC$23,PZ7&gt;=QC$27,PY7&lt;&gt;"")),"Excellence",IF(K7="P","Worlds Team",IF(H7="P","National Team","")))))</f>
        <v>National Team</v>
      </c>
      <c r="K7" s="3" t="str">
        <f>IF(OR(AND(AS7&gt;=AW$22,AT7&gt;=AW$26,AS7&lt;&gt;"",AO7=""),AND(BV7&gt;=BZ$22,BW7&gt;=BZ$26,BV7&lt;&gt;"",BR7=""),AND(CY7&gt;=DC$22,CZ7&gt;=DC$26,CY7&lt;&gt;"",CU7=""),AND(EC7&gt;=EG$22,ED7&gt;=EG$26,EC7&lt;&gt;""),AND(FE7&gt;=FI$22,FF7&gt;=FI$26,FE7&lt;&gt;""),AND(GG7&gt;=GK$22,GH7&gt;=GK$26,GG7&lt;&gt;""),AND(HI7&gt;=HM$22,HJ7&gt;=HM$26,HI7&lt;&gt;""),AND(IK7&gt;=IO$22,IL7&gt;=IO$26,IK7&lt;&gt;""),AND(JM7&gt;=JQ$22,JN7&gt;=JQ$26,JM7&lt;&gt;""),AND(KO7&gt;=KS$22,KP7&gt;=KS$26,KO7&lt;&gt;""),AND(LQ7&gt;=LU$22,LR7&gt;=LU$26,LQ7&lt;&gt;""),AND(MS7&gt;=MW$22,MT7&gt;=MW$26,MS7&lt;&gt;""),AND(NU7&gt;=NY$22,NV7&gt;=NY$26,NU7&lt;&gt;""),AND(OW7&gt;=PA$22,OX7&gt;=PA$26,OW7&lt;&gt;""),AND(PY7&gt;=QC$22,PZ7&gt;=QC$26,PY7&lt;&gt;"")),"P","")</f>
        <v/>
      </c>
      <c r="L7" s="8">
        <f>IF(COUNT(AQ7,BT7,CW7)&gt;0,LARGE((AQ7,BT7,CW7),1),0)</f>
        <v>43.2</v>
      </c>
      <c r="M7" s="8" t="str">
        <f>IF(L7=0,"",IF(L7=CW7,$CA$1,IF(L7=BT7,$AX$1,IF(L7=AQ7,$U$1,""))))</f>
        <v>2025 3rd Domestic Trial</v>
      </c>
      <c r="N7" s="8">
        <f>IF(COUNT(AQ7,BT7,CW7)&gt;1,LARGE((AQ7,BT7,CW7),2),0)</f>
        <v>39.6</v>
      </c>
      <c r="O7" s="8" t="str">
        <f>IF(N7=0,"",IF(AND(N7=L7,N7=AQ7,N7=BT7),$U$1,IF(AND(N7=L7,N7=AQ7,N7=CW7),$U$1,IF(AND(N7=L7,N7=BT7,N7=CW7),$AX$1,IF(N7=CW7,$CA$1,IF(N7=BT7,$AX$1,IF(N7=AQ7,$U$1,"")))))))</f>
        <v>2025 Nationals</v>
      </c>
      <c r="P7" s="8">
        <f>IF(MAX(AV7,BY7,DB7)&gt;0,MAX(AV7,BY7,DB7),0)</f>
        <v>42.1</v>
      </c>
      <c r="Q7" s="8" t="str">
        <f>IF(P7=0,"",IF(P7=DB7,$CA$1,IF(P7=BY7,$AX$1,IF(P7=AV7,$U$1,""))))</f>
        <v>2025 Nationals</v>
      </c>
      <c r="R7" s="8" t="str">
        <f>IF(MAX(DD7:DE7)&gt;0,MAX(DD7:DE7),"")</f>
        <v/>
      </c>
      <c r="S7" s="11" t="str">
        <f>IF(R7="","",IF(R7=DD7,"("&amp;DD$2&amp;")",IF(R7=DE7,"("&amp;DE$2&amp;")")))</f>
        <v/>
      </c>
      <c r="T7" s="8" t="str">
        <f>IF(R7="","",IF(R7=DD7,IF(R7+IF(N7="",0,N7)=PW7,$PB$1,IF(R7+IF(N7="",0,N7)=OU7,$NZ$1,IF(R7+IF(N7="",0,N7)=NS7,$MX$1,IF(R7+IF(N7="",0,N7)=MQ7,$LV$1,IF(R7+IF(N7="",0,N7)=LO7,$KT$1,IF(R7+IF(N7="",0,N7)=KM7,$JR$1,IF(R7+IF(N7="",0,N7)=JK7,$IP$1,IF(R7+IF(N7="",0,N7)=II7,$HN$1,IF(R7+IF(N7="",0,N7)=HG7,$GL$1,IF(R7+IF(N7="",0,N7)=GE7,$FJ$1,IF(R7+IF(N7="",0,N7)=FC7,$EH$1,IF(R7+IF(N7="",0,N7)=EA7,$DF$1)))))))))))),IF(R7=DE7,IF(R7+IF(P7="",0,P7)=QB7,$PB$1,IF(R7+IF(P7="",0,P7)=OZ7,$NZ$1,IF(R7+IF(P7="",0,P7)=NX7,$MX$1,IF(R7+IF(P7="",0,P7)=MV7,$LV$1,IF(R7+IF(P7="",0,P7)=LT7,$KT$1,IF(R7+IF(P7="",0,P7)=KR7,$JR$1,IF(R7+IF(P7="",0,P7)=JP7,$IP$1,IF(R7+IF(P7="",0,P7)=IN7,$HN$1,IF(R7+IF(P7="",0,P7)=HL7,$GL$1,IF(R7+IF(P7="",0,P7)=GJ7,$FJ$1,IF(R7+IF(P7="",0,P7)=FH7,$EH$1,IF(R7+IF(P7="",0,P7)=EF7,$DF$1)))))))))))))))</f>
        <v/>
      </c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27"/>
      <c r="AP7" s="40" t="str">
        <f>IF(SUM(V7,Z7)&gt;0,SUM(V7,Z7),"")</f>
        <v/>
      </c>
      <c r="AQ7" s="40" t="str">
        <f>IF(SUM(U7:V7,X7:Z7,AB7)-W7-AA7&gt;0,SUM(U7:V7,X7:Z7,AB7)-W7-AA7,"")</f>
        <v/>
      </c>
      <c r="AR7" s="40" t="str">
        <f>IF(SUM(AC7:AD7,AF7)-AE7&gt;0,SUM(AC7:AD7,AF7)-AE7,"")</f>
        <v/>
      </c>
      <c r="AS7" s="40" t="str">
        <f>IF(SUM(V7,Z7,AD7)&gt;0,SUM(V7,Z7,AD7),"")</f>
        <v/>
      </c>
      <c r="AT7" s="40" t="str">
        <f>IF(SUM(AQ7,AR7)&gt;0,SUM(AQ7,AR7),"")</f>
        <v/>
      </c>
      <c r="AU7" s="40" t="str">
        <f>IF(SUM(AH7,AL7)&gt;0,SUM(AH7,AL7),"")</f>
        <v/>
      </c>
      <c r="AV7" s="40" t="str">
        <f>IF(SUM(AG7:AH7,AJ7:AL7,AN7)-SUM(AI7,AM7)&gt;0,SUM(AG7:AH7,AJ7:AL7,AN7)-SUM(AI7,AM7),"")</f>
        <v/>
      </c>
      <c r="AW7" s="40" t="str">
        <f>IF(SUM(AQ7,AR7,AV7)&gt;0,SUM(AQ7,AR7,AV7),"")</f>
        <v/>
      </c>
      <c r="AX7" s="18">
        <v>16.600000000000001</v>
      </c>
      <c r="AY7" s="18">
        <v>6.1</v>
      </c>
      <c r="AZ7" s="18">
        <v>0</v>
      </c>
      <c r="BA7" s="18">
        <v>0.7</v>
      </c>
      <c r="BB7" s="18">
        <v>17.100000000000001</v>
      </c>
      <c r="BC7" s="18">
        <v>2.1</v>
      </c>
      <c r="BD7" s="18">
        <v>3</v>
      </c>
      <c r="BE7" s="18">
        <v>0</v>
      </c>
      <c r="BF7" s="18"/>
      <c r="BG7" s="18"/>
      <c r="BH7" s="18"/>
      <c r="BI7" s="18"/>
      <c r="BJ7" s="18">
        <v>16.899999999999999</v>
      </c>
      <c r="BK7" s="18">
        <v>6.1</v>
      </c>
      <c r="BL7" s="18">
        <v>0</v>
      </c>
      <c r="BM7" s="18">
        <v>0.7</v>
      </c>
      <c r="BN7" s="18">
        <v>17.5</v>
      </c>
      <c r="BO7" s="18">
        <v>2.1</v>
      </c>
      <c r="BP7" s="18">
        <v>1.2</v>
      </c>
      <c r="BQ7" s="18">
        <v>0</v>
      </c>
      <c r="BR7" s="28"/>
      <c r="BS7" s="11">
        <f>IF(SUM(AY7,BC7)&gt;0,SUM(AY7,BC7),"")</f>
        <v>8.1999999999999993</v>
      </c>
      <c r="BT7" s="11">
        <f>IF(SUM(AX7:AY7,BA7:BC7,BE7)-AZ7-BD7&gt;0,SUM(AX7:AY7,BA7:BC7,BE7)-AZ7-BD7,"")</f>
        <v>39.6</v>
      </c>
      <c r="BU7" s="11" t="str">
        <f>IF(SUM(BF7:BG7,BI7)-BH7&gt;0,SUM(BF7:BG7,BI7)-BH7,"")</f>
        <v/>
      </c>
      <c r="BV7" s="11">
        <f>IF(SUM(AY7,BC7,BG7)&gt;0,SUM(AY7,BC7,BG7),"")</f>
        <v>8.1999999999999993</v>
      </c>
      <c r="BW7" s="11">
        <f>IF(SUM(BT7,BU7)&gt;0,SUM(BT7,BU7),"")</f>
        <v>39.6</v>
      </c>
      <c r="BX7" s="11">
        <f>IF(SUM(BK7,BO7)&gt;0,SUM(BK7,BO7),"")</f>
        <v>8.1999999999999993</v>
      </c>
      <c r="BY7" s="11">
        <f>IF(SUM(BJ7:BK7,BM7:BO7,BQ7)-SUM(BL7,BP7)&gt;0,SUM(BJ7:BK7,BM7:BO7,BQ7)-SUM(BL7,BP7),"")</f>
        <v>42.1</v>
      </c>
      <c r="BZ7" s="11">
        <f>IF(SUM(BT7,BU7,BY7)&gt;0,SUM(BT7,BU7,BY7),"")</f>
        <v>81.7</v>
      </c>
      <c r="CA7" s="19">
        <v>15.9</v>
      </c>
      <c r="CB7" s="19">
        <v>6.1</v>
      </c>
      <c r="CC7" s="19">
        <v>0</v>
      </c>
      <c r="CD7" s="19">
        <v>0.7</v>
      </c>
      <c r="CE7" s="19">
        <v>15.6</v>
      </c>
      <c r="CF7" s="19">
        <v>4.2</v>
      </c>
      <c r="CG7" s="19">
        <v>0</v>
      </c>
      <c r="CH7" s="19">
        <v>0.7</v>
      </c>
      <c r="CI7" s="19"/>
      <c r="CJ7" s="19"/>
      <c r="CK7" s="19"/>
      <c r="CL7" s="19"/>
      <c r="CM7" s="19">
        <v>16.3</v>
      </c>
      <c r="CN7" s="19">
        <v>6.1</v>
      </c>
      <c r="CO7" s="19">
        <v>0</v>
      </c>
      <c r="CP7" s="19">
        <v>0.7</v>
      </c>
      <c r="CQ7" s="19">
        <v>13.5</v>
      </c>
      <c r="CR7" s="19">
        <v>3.9</v>
      </c>
      <c r="CS7" s="19">
        <v>0</v>
      </c>
      <c r="CT7" s="19">
        <v>0.7</v>
      </c>
      <c r="CU7" s="27"/>
      <c r="CV7" s="40">
        <f>IF(SUM(CB7,CF7)&gt;0,SUM(CB7,CF7),"")</f>
        <v>10.3</v>
      </c>
      <c r="CW7" s="40">
        <f>IF(SUM(CA7:CB7,CD7:CF7,CH7)-CC7-CG7&gt;0,SUM(CA7:CB7,CD7:CF7,CH7)-CC7-CG7,"")</f>
        <v>43.2</v>
      </c>
      <c r="CX7" s="40" t="str">
        <f>IF(SUM(CI7:CJ7,CL7)-CK7&gt;0,SUM(CI7:CJ7,CL7)-CK7,"")</f>
        <v/>
      </c>
      <c r="CY7" s="40">
        <f>IF(SUM(CB7,CF7,CJ7)&gt;0,SUM(CB7,CF7,CJ7),"")</f>
        <v>10.3</v>
      </c>
      <c r="CZ7" s="40">
        <f>IF(SUM(CW7,CX7)&gt;0,SUM(CW7,CX7),"")</f>
        <v>43.2</v>
      </c>
      <c r="DA7" s="40">
        <f>IF(SUM(CN7,CR7)&gt;0,SUM(CN7,CR7),"")</f>
        <v>10</v>
      </c>
      <c r="DB7" s="40">
        <f>IF(SUM(CM7:CN7,CP7:CR7,CT7)-SUM(CO7,CS7)&gt;0,SUM(CM7:CN7,CP7:CR7,CT7)-SUM(CO7,CS7),"")</f>
        <v>41.199999999999996</v>
      </c>
      <c r="DC7" s="40">
        <f>IF(SUM(CW7,CX7,DB7)&gt;0,SUM(CW7,CX7,DB7),"")</f>
        <v>84.4</v>
      </c>
      <c r="DD7" s="50" t="str">
        <f>IF(MAX(EA7,FC7,GE7,HG7,II7,JK7,KM7,LO7,MQ7,NS7,OU7,PW7)-IF(N7="",0,N7)&gt;0.001,MAX(EA7,FC7,GE7,HG7,II7,JK7,KM7,LO7,MQ7,NS7,OU7,PW7)-IF(N7="",0,N7),"")</f>
        <v/>
      </c>
      <c r="DE7" s="50" t="str">
        <f>IF(MAX(EF7,FH7,GJ7,HL7,IN7,JP7,KR7,LT7,MV7,NX7,OZ7,QB7)-IF(P7="",0,P7)&gt;0.001,MAX(EF7,FH7,GJ7,HL7,IN7,JP7,KR7,LT7,MV7,NX7,OZ7,QB7)-IF(P7="",0,P7),"")</f>
        <v/>
      </c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40" t="str">
        <f>IF(SUM(DG7,DK7)&gt;0,SUM(DG7,DK7),"")</f>
        <v/>
      </c>
      <c r="EA7" s="40" t="str">
        <f>IF(SUM(DF7:DG7,DI7:DK7,DM7)-DH7-DL7&gt;0,SUM(DF7:DG7,DI7:DK7,DM7)-DH7-DL7,"")</f>
        <v/>
      </c>
      <c r="EB7" s="40" t="str">
        <f>IF(SUM(DN7:DO7,DQ7)-DP7&gt;0,SUM(DN7:DO7,DQ7)-DP7,"")</f>
        <v/>
      </c>
      <c r="EC7" s="40" t="str">
        <f>IF(SUM(DG7,DK7,DO7)&gt;0,SUM(DG7,DK7,DO7),"")</f>
        <v/>
      </c>
      <c r="ED7" s="40" t="str">
        <f>IF(SUM(EA7,EB7)&gt;0,SUM(EA7,EB7),"")</f>
        <v/>
      </c>
      <c r="EE7" s="40" t="str">
        <f>IF(SUM(DS7,DW7)&gt;0,SUM(DS7,DW7),"")</f>
        <v/>
      </c>
      <c r="EF7" s="40" t="str">
        <f>IF(SUM(DR7:DS7,DU7:DW7,DY7)-SUM(DT7,DX7)&gt;0,SUM(DR7:DS7,DU7:DW7,DY7)-SUM(DT7,DX7),"")</f>
        <v/>
      </c>
      <c r="EG7" s="40" t="str">
        <f>IF(SUM(EA7,EB7,EF7)&gt;0,SUM(EA7,EB7,EF7),"")</f>
        <v/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 t="str">
        <f>IF(SUM(EI7,EM7)&gt;0,SUM(EI7,EM7),"")</f>
        <v/>
      </c>
      <c r="FC7" s="11" t="str">
        <f>IF(SUM(EH7:EI7,EK7:EM7,EO7)-EJ7-EN7&gt;0,SUM(EH7:EI7,EK7:EM7,EO7)-EJ7-EN7,"")</f>
        <v/>
      </c>
      <c r="FD7" s="11" t="str">
        <f>IF(SUM(EP7:EQ7,ES7)-ER7&gt;0,SUM(EP7:EQ7,ES7)-ER7,"")</f>
        <v/>
      </c>
      <c r="FE7" s="11" t="str">
        <f>IF(SUM(EI7,EM7,EQ7)&gt;0,SUM(EI7,EM7,EQ7),"")</f>
        <v/>
      </c>
      <c r="FF7" s="11" t="str">
        <f>IF(SUM(FC7,FD7)&gt;0,SUM(FC7,FD7),"")</f>
        <v/>
      </c>
      <c r="FG7" s="11" t="str">
        <f>IF(SUM(EU7,EY7)&gt;0,SUM(EU7,EY7),"")</f>
        <v/>
      </c>
      <c r="FH7" s="11" t="str">
        <f>IF(SUM(ET7:EU7,EW7:EY7,FA7)-SUM(EV7,EZ7)&gt;0,SUM(ET7:EU7,EW7:EY7,FA7)-SUM(EV7,EZ7),"")</f>
        <v/>
      </c>
      <c r="FI7" s="11" t="str">
        <f>IF(SUM(FC7,FD7,FH7)&gt;0,SUM(FC7,FD7,FH7),"")</f>
        <v/>
      </c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 t="str">
        <f>IF(SUM(FK7,FO7)&gt;0,SUM(FK7,FO7),"")</f>
        <v/>
      </c>
      <c r="GE7" s="40" t="str">
        <f>IF(SUM(FJ7:FK7,FM7:FO7,FQ7)-FL7-FP7&gt;0,SUM(FJ7:FK7,FM7:FO7,FQ7)-FL7-FP7,"")</f>
        <v/>
      </c>
      <c r="GF7" s="40" t="str">
        <f>IF(SUM(FR7:FS7,FU7)-FT7&gt;0,SUM(FR7:FS7,FU7)-FT7,"")</f>
        <v/>
      </c>
      <c r="GG7" s="40" t="str">
        <f>IF(SUM(FK7,FO7,FS7)&gt;0,SUM(FK7,FO7,FS7),"")</f>
        <v/>
      </c>
      <c r="GH7" s="40" t="str">
        <f>IF(SUM(GE7,GF7)&gt;0,SUM(GE7,GF7),"")</f>
        <v/>
      </c>
      <c r="GI7" s="40" t="str">
        <f>IF(SUM(FW7,GA7)&gt;0,SUM(FW7,GA7),"")</f>
        <v/>
      </c>
      <c r="GJ7" s="40" t="str">
        <f>IF(SUM(FV7:FW7,FY7:GA7,GC7)-SUM(FX7,GB7)&gt;0,SUM(FV7:FW7,FY7:GA7,GC7)-SUM(FX7,GB7),"")</f>
        <v/>
      </c>
      <c r="GK7" s="40" t="str">
        <f>IF(SUM(GE7,GF7,GJ7)&gt;0,SUM(GE7,GF7,GJ7),"")</f>
        <v/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>IF(SUM(GM7,GQ7)&gt;0,SUM(GM7,GQ7),"")</f>
        <v/>
      </c>
      <c r="HG7" s="11" t="str">
        <f>IF(SUM(GL7:GM7,GO7:GQ7,GS7)-GN7-GR7&gt;0,SUM(GL7:GM7,GO7:GQ7,GS7)-GN7-GR7,"")</f>
        <v/>
      </c>
      <c r="HH7" s="11" t="str">
        <f>IF(SUM(GT7:GU7,GW7)-GV7&gt;0,SUM(GT7:GU7,GW7)-GV7,"")</f>
        <v/>
      </c>
      <c r="HI7" s="11" t="str">
        <f>IF(SUM(GM7,GQ7,GU7)&gt;0,SUM(GM7,GQ7,GU7),"")</f>
        <v/>
      </c>
      <c r="HJ7" s="11" t="str">
        <f>IF(SUM(HG7,HH7)&gt;0,SUM(HG7,HH7),"")</f>
        <v/>
      </c>
      <c r="HK7" s="11" t="str">
        <f>IF(SUM(GY7,HC7)&gt;0,SUM(GY7,HC7),"")</f>
        <v/>
      </c>
      <c r="HL7" s="11" t="str">
        <f>IF(SUM(GX7:GY7,HA7:HC7,HE7)-SUM(GZ7,HD7)&gt;0,SUM(GX7:GY7,HA7:HC7,HE7)-SUM(GZ7,HD7),"")</f>
        <v/>
      </c>
      <c r="HM7" s="11" t="str">
        <f>IF(SUM(HG7,HH7,HL7)&gt;0,SUM(HG7,HH7,HL7),"")</f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>IF(SUM(HO7,HS7)&gt;0,SUM(HO7,HS7),"")</f>
        <v/>
      </c>
      <c r="II7" s="40" t="str">
        <f>IF(SUM(HN7:HO7,HQ7:HS7,HU7)-HP7-HT7&gt;0,SUM(HN7:HO7,HQ7:HS7,HU7)-HP7-HT7,"")</f>
        <v/>
      </c>
      <c r="IJ7" s="40" t="str">
        <f>IF(SUM(HV7:HW7,HY7)-HX7&gt;0,SUM(HV7:HW7,HY7)-HX7,"")</f>
        <v/>
      </c>
      <c r="IK7" s="40" t="str">
        <f>IF(SUM(HO7,HS7,HW7)&gt;0,SUM(HO7,HS7,HW7),"")</f>
        <v/>
      </c>
      <c r="IL7" s="40" t="str">
        <f>IF(SUM(II7,IJ7)&gt;0,SUM(II7,IJ7),"")</f>
        <v/>
      </c>
      <c r="IM7" s="40" t="str">
        <f>IF(SUM(IA7,IE7)&gt;0,SUM(IA7,IE7),"")</f>
        <v/>
      </c>
      <c r="IN7" s="40" t="str">
        <f>IF(SUM(HZ7:IA7,IC7:IE7,IG7)-SUM(IB7,IF7)&gt;0,SUM(HZ7:IA7,IC7:IE7,IG7)-SUM(IB7,IF7),"")</f>
        <v/>
      </c>
      <c r="IO7" s="40" t="str">
        <f>IF(SUM(II7,IJ7,IN7)&gt;0,SUM(II7,IJ7,IN7),"")</f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>IF(SUM(IQ7,IU7)&gt;0,SUM(IQ7,IU7),"")</f>
        <v/>
      </c>
      <c r="JK7" s="11" t="str">
        <f>IF(SUM(IP7:IQ7,IS7:IU7,IW7)-IR7-IV7&gt;0,SUM(IP7:IQ7,IS7:IU7,IW7)-IR7-IV7,"")</f>
        <v/>
      </c>
      <c r="JL7" s="11" t="str">
        <f>IF(SUM(IX7:IY7,JA7)-IZ7&gt;0,SUM(IX7:IY7,JA7)-IZ7,"")</f>
        <v/>
      </c>
      <c r="JM7" s="11" t="str">
        <f>IF(SUM(IQ7,IU7,IY7)&gt;0,SUM(IQ7,IU7,IY7),"")</f>
        <v/>
      </c>
      <c r="JN7" s="11" t="str">
        <f>IF(SUM(JK7,JL7)&gt;0,SUM(JK7,JL7),"")</f>
        <v/>
      </c>
      <c r="JO7" s="11" t="str">
        <f>IF(SUM(JC7,JG7)&gt;0,SUM(JC7,JG7),"")</f>
        <v/>
      </c>
      <c r="JP7" s="11" t="str">
        <f>IF(SUM(JB7:JC7,JE7:JG7,JI7)-SUM(JD7,JH7)&gt;0,SUM(JB7:JC7,JE7:JG7,JI7)-SUM(JD7,JH7),"")</f>
        <v/>
      </c>
      <c r="JQ7" s="11" t="str">
        <f>IF(SUM(JK7,JL7,JP7)&gt;0,SUM(JK7,JL7,JP7),"")</f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>IF(SUM(JS7,JW7)&gt;0,SUM(JS7,JW7),"")</f>
        <v/>
      </c>
      <c r="KM7" s="40" t="str">
        <f>IF(SUM(JR7:JS7,JU7:JW7,JY7)-JT7-JX7&gt;0,SUM(JR7:JS7,JU7:JW7,JY7)-JT7-JX7,"")</f>
        <v/>
      </c>
      <c r="KN7" s="40" t="str">
        <f>IF(SUM(JZ7:KA7,KC7)-KB7&gt;0,SUM(JZ7:KA7,KC7)-KB7,"")</f>
        <v/>
      </c>
      <c r="KO7" s="40" t="str">
        <f>IF(SUM(JS7,JW7,KA7)&gt;0,SUM(JS7,JW7,KA7),"")</f>
        <v/>
      </c>
      <c r="KP7" s="40" t="str">
        <f>IF(SUM(KM7,KN7)&gt;0,SUM(KM7,KN7),"")</f>
        <v/>
      </c>
      <c r="KQ7" s="40" t="str">
        <f>IF(SUM(KE7,KI7)&gt;0,SUM(KE7,KI7),"")</f>
        <v/>
      </c>
      <c r="KR7" s="40" t="str">
        <f>IF(SUM(KD7:KE7,KG7:KI7,KK7)-SUM(KF7,KJ7)&gt;0,SUM(KD7:KE7,KG7:KI7,KK7)-SUM(KF7,KJ7),"")</f>
        <v/>
      </c>
      <c r="KS7" s="40" t="str">
        <f>IF(SUM(KM7,KN7,KR7)&gt;0,SUM(KM7,KN7,KR7),"")</f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>IF(SUM(KU7,KY7)&gt;0,SUM(KU7,KY7),"")</f>
        <v/>
      </c>
      <c r="LO7" s="11" t="str">
        <f>IF(SUM(KT7:KU7,KW7:KY7,LA7)-KV7-KZ7&gt;0,SUM(KT7:KU7,KW7:KY7,LA7)-KV7-KZ7,"")</f>
        <v/>
      </c>
      <c r="LP7" s="11" t="str">
        <f>IF(SUM(LB7:LC7,LE7)-LD7&gt;0,SUM(LB7:LC7,LE7)-LD7,"")</f>
        <v/>
      </c>
      <c r="LQ7" s="11" t="str">
        <f>IF(SUM(KU7,KY7,LC7)&gt;0,SUM(KU7,KY7,LC7),"")</f>
        <v/>
      </c>
      <c r="LR7" s="11" t="str">
        <f>IF(SUM(LO7,LP7)&gt;0,SUM(LO7,LP7),"")</f>
        <v/>
      </c>
      <c r="LS7" s="11" t="str">
        <f>IF(SUM(LG7,LK7)&gt;0,SUM(LG7,LK7),"")</f>
        <v/>
      </c>
      <c r="LT7" s="11" t="str">
        <f>IF(SUM(LF7:LG7,LI7:LK7,LM7)-SUM(LH7,LL7)&gt;0,SUM(LF7:LG7,LI7:LK7,LM7)-SUM(LH7,LL7),"")</f>
        <v/>
      </c>
      <c r="LU7" s="11" t="str">
        <f>IF(SUM(LO7,LP7,LT7)&gt;0,SUM(LO7,LP7,LT7),"")</f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>IF(SUM(LW7,MA7)&gt;0,SUM(LW7,MA7),"")</f>
        <v/>
      </c>
      <c r="MQ7" s="40" t="str">
        <f>IF(SUM(LV7:LW7,LY7:MA7,MC7)-LX7-MB7&gt;0,SUM(LV7:LW7,LY7:MA7,MC7)-LX7-MB7,"")</f>
        <v/>
      </c>
      <c r="MR7" s="40" t="str">
        <f>IF(SUM(MD7:ME7,MG7)-MF7&gt;0,SUM(MD7:ME7,MG7)-MF7,"")</f>
        <v/>
      </c>
      <c r="MS7" s="40" t="str">
        <f>IF(SUM(LW7,MA7,ME7)&gt;0,SUM(LW7,MA7,ME7),"")</f>
        <v/>
      </c>
      <c r="MT7" s="40" t="str">
        <f>IF(SUM(MQ7,MR7)&gt;0,SUM(MQ7,MR7),"")</f>
        <v/>
      </c>
      <c r="MU7" s="40" t="str">
        <f>IF(SUM(MI7,MM7)&gt;0,SUM(MI7,MM7),"")</f>
        <v/>
      </c>
      <c r="MV7" s="40" t="str">
        <f>IF(SUM(MH7:MI7,MK7:MM7,MO7)-SUM(MJ7,MN7)&gt;0,SUM(MH7:MI7,MK7:MM7,MO7)-SUM(MJ7,MN7),"")</f>
        <v/>
      </c>
      <c r="MW7" s="40" t="str">
        <f>IF(SUM(MQ7,MR7,MV7)&gt;0,SUM(MQ7,MR7,MV7),"")</f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>IF(SUM(MY7,NC7)&gt;0,SUM(MY7,NC7),"")</f>
        <v/>
      </c>
      <c r="NS7" s="11" t="str">
        <f>IF(SUM(MX7:MY7,NA7:NC7,NE7)-MZ7-ND7&gt;0,SUM(MX7:MY7,NA7:NC7,NE7)-MZ7-ND7,"")</f>
        <v/>
      </c>
      <c r="NT7" s="11" t="str">
        <f>IF(SUM(NF7:NG7,NI7)-NH7&gt;0,SUM(NF7:NG7,NI7)-NH7,"")</f>
        <v/>
      </c>
      <c r="NU7" s="11" t="str">
        <f>IF(SUM(MY7,NC7,NG7)&gt;0,SUM(MY7,NC7,NG7),"")</f>
        <v/>
      </c>
      <c r="NV7" s="11" t="str">
        <f>IF(SUM(NS7,NT7)&gt;0,SUM(NS7,NT7),"")</f>
        <v/>
      </c>
      <c r="NW7" s="11" t="str">
        <f>IF(SUM(NK7,NO7)&gt;0,SUM(NK7,NO7),"")</f>
        <v/>
      </c>
      <c r="NX7" s="11" t="str">
        <f>IF(SUM(NJ7:NK7,NM7:NO7,NQ7)-SUM(NL7,NP7)&gt;0,SUM(NJ7:NK7,NM7:NO7,NQ7)-SUM(NL7,NP7),"")</f>
        <v/>
      </c>
      <c r="NY7" s="11" t="str">
        <f>IF(SUM(NS7,NT7,NX7)&gt;0,SUM(NS7,NT7,NX7),"")</f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>IF(SUM(OA7,OE7)&gt;0,SUM(OA7,OE7),"")</f>
        <v/>
      </c>
      <c r="OU7" s="40" t="str">
        <f>IF(SUM(NZ7:OA7,OC7:OE7,OG7)-OB7-OF7&gt;0,SUM(NZ7:OA7,OC7:OE7,OG7)-OB7-OF7,"")</f>
        <v/>
      </c>
      <c r="OV7" s="40" t="str">
        <f>IF(SUM(OH7:OI7,OK7)-OJ7&gt;0,SUM(OH7:OI7,OK7)-OJ7,"")</f>
        <v/>
      </c>
      <c r="OW7" s="40" t="str">
        <f>IF(SUM(OA7,OE7,OI7)&gt;0,SUM(OA7,OE7,OI7),"")</f>
        <v/>
      </c>
      <c r="OX7" s="40" t="str">
        <f>IF(SUM(OU7,OV7)&gt;0,SUM(OU7,OV7),"")</f>
        <v/>
      </c>
      <c r="OY7" s="40" t="str">
        <f>IF(SUM(OM7,OQ7)&gt;0,SUM(OM7,OQ7),"")</f>
        <v/>
      </c>
      <c r="OZ7" s="40" t="str">
        <f>IF(SUM(OL7:OM7,OO7:OQ7,OS7)-SUM(ON7,OR7)&gt;0,SUM(OL7:OM7,OO7:OQ7,OS7)-SUM(ON7,OR7),"")</f>
        <v/>
      </c>
      <c r="PA7" s="40" t="str">
        <f>IF(SUM(OU7,OV7,OZ7)&gt;0,SUM(OU7,OV7,OZ7),"")</f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>IF(SUM(PC7,PG7)&gt;0,SUM(PC7,PG7),"")</f>
        <v/>
      </c>
      <c r="PW7" s="11" t="str">
        <f>IF(SUM(PB7:PC7,PE7:PG7,PI7)-PD7-PH7&gt;0,SUM(PB7:PC7,PE7:PG7,PI7)-PD7-PH7,"")</f>
        <v/>
      </c>
      <c r="PX7" s="11" t="str">
        <f>IF(SUM(PJ7:PK7,PM7)-PL7&gt;0,SUM(PJ7:PK7,PM7)-PL7,"")</f>
        <v/>
      </c>
      <c r="PY7" s="11" t="str">
        <f>IF(SUM(PC7,PG7,PK7)&gt;0,SUM(PC7,PG7,PK7),"")</f>
        <v/>
      </c>
      <c r="PZ7" s="11" t="str">
        <f>IF(SUM(PW7,PX7)&gt;0,SUM(PW7,PX7),"")</f>
        <v/>
      </c>
      <c r="QA7" s="11" t="str">
        <f>IF(SUM(PO7,PS7)&gt;0,SUM(PO7,PS7),"")</f>
        <v/>
      </c>
      <c r="QB7" s="11" t="str">
        <f>IF(SUM(PN7:PO7,PQ7:PS7,PU7)-SUM(PP7,PT7)&gt;0,SUM(PN7:PO7,PQ7:PS7,PU7)-SUM(PP7,PT7),"")</f>
        <v/>
      </c>
      <c r="QC7" s="11" t="str">
        <f>IF(SUM(PW7,PX7,QB7)&gt;0,SUM(PW7,PX7,QB7),"")</f>
        <v/>
      </c>
      <c r="QD7" s="22">
        <f>IF($CU7="P",CA7,(CA7+AX7)/2)</f>
        <v>16.25</v>
      </c>
      <c r="QE7" s="22">
        <f>IF($CU7="P",CB7,(CB7+AY7)/2)</f>
        <v>6.1</v>
      </c>
      <c r="QF7" s="22">
        <f>IF($CU7="P",CC7,(CC7+AZ7)/2)</f>
        <v>0</v>
      </c>
      <c r="QG7" s="22">
        <f>IF($CU7="P",CD7,(CD7+BA7)/2)</f>
        <v>0.7</v>
      </c>
      <c r="QH7" s="22">
        <f>IF($CU7="P",CE7,(CE7+BB7)/2)</f>
        <v>16.350000000000001</v>
      </c>
      <c r="QI7" s="22">
        <f>IF($CU7="P",CF7,(CF7+BC7)/2)</f>
        <v>3.1500000000000004</v>
      </c>
      <c r="QJ7" s="22">
        <f>IF($CU7="P",CG7,(CG7+BD7)/2)</f>
        <v>1.5</v>
      </c>
      <c r="QK7" s="22">
        <f>IF($CU7="P",CH7,(CH7+BE7)/2)</f>
        <v>0.35</v>
      </c>
      <c r="QL7" s="22">
        <f>IF($CU7="P",CI7,(CI7+BF7)/2)</f>
        <v>0</v>
      </c>
      <c r="QM7" s="22">
        <f>IF($CU7="P",CJ7,(CJ7+BG7)/2)</f>
        <v>0</v>
      </c>
      <c r="QN7" s="22">
        <f>IF($CU7="P",CK7,(CK7+BH7)/2)</f>
        <v>0</v>
      </c>
      <c r="QO7" s="22">
        <f>IF($CU7="P",CL7,(CL7+BI7)/2)</f>
        <v>0</v>
      </c>
      <c r="QP7" s="22">
        <f>IF($CU7="P",CM7,(CM7+BJ7)/2)</f>
        <v>16.600000000000001</v>
      </c>
      <c r="QQ7" s="22">
        <f>IF($CU7="P",CN7,(CN7+BK7)/2)</f>
        <v>6.1</v>
      </c>
      <c r="QR7" s="22">
        <f>IF($CU7="P",CO7,(CO7+BL7)/2)</f>
        <v>0</v>
      </c>
      <c r="QS7" s="22">
        <f>IF($CU7="P",CP7,(CP7+BM7)/2)</f>
        <v>0.7</v>
      </c>
      <c r="QT7" s="22">
        <f>IF($CU7="P",CQ7,(CQ7+BN7)/2)</f>
        <v>15.5</v>
      </c>
      <c r="QU7" s="22">
        <f>IF($CU7="P",CR7,(CR7+BO7)/2)</f>
        <v>3</v>
      </c>
      <c r="QV7" s="22">
        <f>IF($CU7="P",CS7,(CS7+BP7)/2)</f>
        <v>0.6</v>
      </c>
      <c r="QW7" s="22">
        <f>IF($CU7="P",CT7,(CT7+BQ7)/2)</f>
        <v>0.35</v>
      </c>
      <c r="QX7" s="27" t="s">
        <v>46</v>
      </c>
      <c r="QY7" s="40">
        <f>IF(SUM(QE7,QI7)&gt;0,SUM(QE7,QI7),"")</f>
        <v>9.25</v>
      </c>
      <c r="QZ7" s="40">
        <f>IF(SUM(QD7:QE7,QG7:QI7,QK7)-QF7-QJ7&gt;0,SUM(QD7:QE7,QG7:QI7,QK7)-QF7-QJ7,"")</f>
        <v>41.400000000000006</v>
      </c>
      <c r="RA7" s="40" t="str">
        <f>IF(SUM(QL7:QM7,QO7)-QN7&gt;0,SUM(QL7:QM7,QO7)-QN7,"")</f>
        <v/>
      </c>
      <c r="RB7" s="40">
        <f>IF(SUM(QE7,QI7,QM7)&gt;0,SUM(QE7,QI7,QM7),"")</f>
        <v>9.25</v>
      </c>
      <c r="RC7" s="40">
        <f>IF(SUM(QZ7,RA7)&gt;0,SUM(QZ7,RA7),"")</f>
        <v>41.400000000000006</v>
      </c>
      <c r="RD7" s="40">
        <f>IF(SUM(QQ7,QU7)&gt;0,SUM(QQ7,QU7),"")</f>
        <v>9.1</v>
      </c>
      <c r="RE7" s="40">
        <f>IF(SUM(QP7:QQ7,QS7:QU7,QW7)-SUM(QR7,QV7)&gt;0,SUM(QP7:QQ7,QS7:QU7,QW7)-SUM(QR7,QV7),"")</f>
        <v>41.650000000000006</v>
      </c>
      <c r="RF7" s="40">
        <f>IF(SUM(QZ7,RA7,RE7)&gt;0,SUM(QZ7,RA7,RE7),"")</f>
        <v>83.050000000000011</v>
      </c>
    </row>
    <row r="8" spans="1:474" x14ac:dyDescent="0.2">
      <c r="A8" s="4" t="str" cm="1">
        <f t="array" ref="A8">IF(AND(J8&lt;&gt;"",J8&lt;&gt;"No DD"),SUMPRODUCT((J$4:J$19&lt;&gt;"")*(J$4:J$19&lt;&gt;"No DD")*(F$4:F$19&gt;F8))+1,IF(J8="No DD",SUMPRODUCT((J$4:J$19="No DD")*(F$4:F$19&gt;F8))+1+SUMPRODUCT((J$4:J$19&lt;&gt;"")*(J$4:J$19&lt;&gt;"No DD")),""))</f>
        <v/>
      </c>
      <c r="B8" s="4" t="str" cm="1">
        <f t="array" ref="B8">IF(AND(J8&lt;&gt;"",J8&lt;&gt;"No DD",G8=""),SUMPRODUCT((J$4:J$19&lt;&gt;"")*(J$4:J$19&lt;&gt;"No DD")*(G$4:G$19="")*(F$4:F$19&gt;F8))+1,IF(J8="No DD",SUMPRODUCT((J$4:J$19="No DD")*(F$4:F$19&gt;F8)*(G$4:G$19=""))+1+SUMPRODUCT((J$4:J$19&lt;&gt;"")*(G$4:G$19="")*(J$4:J$19&lt;&gt;"No DD")),""))</f>
        <v/>
      </c>
      <c r="C8" s="5" t="s">
        <v>98</v>
      </c>
      <c r="D8" s="4" t="s">
        <v>6</v>
      </c>
      <c r="E8" s="4">
        <v>2005</v>
      </c>
      <c r="F8" s="9">
        <f>SUM(L8:R8)+SUM(L8:O8)*0.0000001+SUM(L8)*0.0000000000001</f>
        <v>126.60000842000423</v>
      </c>
      <c r="G8" s="64"/>
      <c r="H8" s="3" t="str">
        <f>IF(OR(AND(AP8&gt;=AW$21,AQ8&gt;=AW$25,AP8&lt;&gt;"",AO8=""),AND(AU8&gt;=AW$21,AV8&gt;=AW$25,AU8&lt;&gt;"",AO8=""),AND(BS8&gt;=BZ$21,BT8&gt;=BZ$25,BS8&lt;&gt;"",BR8=""),AND(BX8&gt;=BZ$21,BY8&gt;=BZ$25,BX8&lt;&gt;"",BR8=""),AND(CV8&gt;=DC$21,CW8&gt;=DC$25,CV8&lt;&gt;"",CU8=""),AND(DA8&gt;=DC$21,DB8&gt;=DC$25,DA8&lt;&gt;""),AND(DZ8&gt;=EG$21,EA8&gt;=EG$25,DZ8&lt;&gt;""),AND(EE8&gt;=EG$21,EF8&gt;=EG$25,EE8&lt;&gt;""),AND(FB8&gt;=FI$21,FC8&gt;=FI$25,FB8&lt;&gt;""),AND(FG8&gt;=FI$21,FH8&gt;=FI$25,FG8&lt;&gt;""),AND(GD8&gt;=GK$21,GE8&gt;=GK$25,GD8&lt;&gt;""),AND(GI8&gt;=GK$21,GJ8&gt;=GK$25,GI8&lt;&gt;""),AND(HF8&gt;=HM$21,HG8&gt;=HM$25,HF8&lt;&gt;""),AND(HK8&gt;=HM$21,HL8&gt;=HM$25,HK8&lt;&gt;""),AND(IH8&gt;=IO$21,II8&gt;=IO$25,IH8&lt;&gt;""),AND(IM8&gt;=IO$21,IN8&gt;=IO$25,IM8&lt;&gt;""),AND(JJ8&gt;=JQ$21,JK8&gt;=JQ$25,JJ8&lt;&gt;""),AND(JO8&gt;=JQ$21,JP8&gt;=JQ$25,JO8&lt;&gt;""),AND(KL8&gt;=KS$21,KM8&gt;=KS$25,KL8&lt;&gt;""),AND(KQ8&gt;=KS$21,KR8&gt;=KS$25,KQ8&lt;&gt;""),AND(LN8&gt;=LU$21,LO8&gt;=LU$25,LN8&lt;&gt;""),AND(LS8&gt;=LU$21,LT8&gt;=LU$25,LS8&lt;&gt;""),AND(MP8&gt;=MW$21,MQ8&gt;=MW$25,MP8&lt;&gt;""),AND(MU8&gt;=MW$21,MV8&gt;=MW$25,MU8&lt;&gt;""),AND(NR8&gt;=NY$21,NS8&gt;=NY$25,NR8&lt;&gt;""),AND(NW8&gt;=NY$21,NX8&gt;=NY$25,NW8&lt;&gt;""),AND(OT8&gt;=PA$21,OU8&gt;=PA$25,OT8&lt;&gt;""),AND(OY8&gt;=PA$21,OZ8&gt;=PA$25,OY8&lt;&gt;""),AND(PV8&gt;=QC$21,PW8&gt;=QC$25,PV8&lt;&gt;""),AND(QA8&gt;=QC$21,QB8&gt;=QC$25,QA8&lt;&gt;"")),"P","")</f>
        <v/>
      </c>
      <c r="I8" s="3" t="str">
        <f>IF(OR(AND(AQ8&gt;=AW$25,AQ8&lt;&gt;"",AO8=""),AND(AV8&gt;=AW$25,AV8&lt;&gt;"",AO8=""),AND(BT8&gt;=BZ$25,BT8&lt;&gt;"",BR8=""),AND(BY8&gt;=BZ$25,BY8&lt;&gt;"",BR8=""),AND(CW8&gt;=DC$25,CW8&lt;&gt;"",CU8=""),AND(DB8&gt;=DC$25,DB8&lt;&gt;"",CU8=""),AND(EA8&gt;=EG$25,EA8&lt;&gt;""),AND(EF8&gt;=EG$25,EF8&lt;&gt;""),AND(FC8&gt;=FI$25,FC8&lt;&gt;""),AND(FH8&gt;=FI$25,FH8&lt;&gt;""),AND(GE8&gt;=GK$25,GE8&lt;&gt;""),AND(GJ8&gt;=GK$25,GJ8&lt;&gt;""),AND(HG8&gt;=HM$25,HG8&lt;&gt;""),AND(HL8&gt;=HM$25,HL8&lt;&gt;""),AND(II8&gt;=IO$25,II8&lt;&gt;""),AND(IN8&gt;=IO$25,IN8&lt;&gt;""),AND(JK8&gt;=JQ$25,JK8&lt;&gt;""),AND(JP8&gt;=JQ$25,JP8&lt;&gt;""),AND(KM8&gt;=KS$25,KM8&lt;&gt;""),AND(KR8&gt;=KS$25,KR8&lt;&gt;""),AND(LO8&gt;=LU$25,LO8&lt;&gt;""),AND(LT8&gt;=LU$25,LT8&lt;&gt;""),AND(MQ8&gt;=MW$25,MQ8&lt;&gt;""),AND(MV8&gt;=MW$25,MV8&lt;&gt;""),AND(NS8&gt;=NY$25,NS8&lt;&gt;""),AND(NX8&gt;=NY$25,NX8&lt;&gt;""),AND(OU8&gt;=PA$25,OU8&lt;&gt;""),AND(OZ8&gt;=PA$25,OZ8&lt;&gt;""),AND(PW8&gt;=QC$25,PW8&lt;&gt;""),AND(QB8&gt;=QC$25,QB8&lt;&gt;"")),"P","")</f>
        <v/>
      </c>
      <c r="J8" s="36" t="str">
        <f>IF(AND(I8="P",H8=""),"No DD",IF(OR(AND(AS8&gt;=AW$24,AT8&gt;=AW$28,AS8&lt;&gt;"",AO8=""),AND(BV8&gt;=BZ$24,BW8&gt;=BZ$28,BV8&lt;&gt;"",BR8=""),AND(CY8&gt;=DC$24,CZ8&gt;=DC$28,CY8&lt;&gt;"",CU8=""),AND(EC8&gt;=EG$24,ED8&gt;=EG$28,EC8&lt;&gt;""),AND(FE8&gt;=FI$24,FF8&gt;=FI$28,FE8&lt;&gt;""),AND(GG8&gt;=GK$24,GH8&gt;=GK$28,GG8&lt;&gt;""),AND(HI8&gt;=HM$24,HJ8&gt;=HM$28,HI8&lt;&gt;""),AND(IK8&gt;=IO$24,IL8&gt;=IO$28,IK8&lt;&gt;""),AND(JM8&gt;=JQ$24,JN8&gt;=JQ$28,JM8&lt;&gt;""),AND(KO8&gt;=KS$24,KP8&gt;=KS$28,KO8&lt;&gt;""),AND(LQ8&gt;=LU$24,LR8&gt;=LU$28,LQ8&lt;&gt;""),AND(MS8&gt;=MW$24,MT8&gt;=MW$28,MS8&lt;&gt;""),AND(NU8&gt;=NY$24,NV8&gt;=NY$28,NU8&lt;&gt;""),AND(OW8&gt;=PA$24,OX8&gt;=PA$28,OW8&lt;&gt;""),AND(PY8&gt;=QC$24,PZ8&gt;=QC$28,PY8&lt;&gt;"")),"Merit",IF(OR(AND(AS8&gt;=AW$23,AT8&gt;=AW$27,AS8&lt;&gt;"",AO8=""),AND(BV8&gt;=BZ$23,BW8&gt;=BZ$27,BV8&lt;&gt;"",BR8=""),AND(CY8&gt;=DC$23,CZ8&gt;=DC$27,CY8&lt;&gt;"",CU8=""),AND(EC8&gt;=EG$23,ED8&gt;=EG$27,EC8&lt;&gt;""),AND(FE8&gt;=FI$23,FF8&gt;=FI$27,FE8&lt;&gt;""),AND(GG8&gt;=GK$23,GH8&gt;=GK$27,GG8&lt;&gt;""),AND(HI8&gt;=HM$23,HJ8&gt;=HM$27,HI8&lt;&gt;""),AND(IK8&gt;=IO$23,IL8&gt;=IO$27,IK8&lt;&gt;""),AND(JM8&gt;=JQ$23,JN8&gt;=JQ$27,JM8&lt;&gt;""),AND(KO8&gt;=KS$23,KP8&gt;=KS$27,KO8&lt;&gt;""),AND(LQ8&gt;=LU$23,LR8&gt;=LU$27,LQ8&lt;&gt;""),AND(MS8&gt;=MW$23,MT8&gt;=MW$27,MS8&lt;&gt;""),AND(NU8&gt;=NY$23,NV8&gt;=NY$27,NU8&lt;&gt;""),AND(OW8&gt;=PA$23,OX8&gt;=PA$27,OW8&lt;&gt;""),AND(PY8&gt;=QC$23,PZ8&gt;=QC$27,PY8&lt;&gt;"")),"Excellence",IF(K8="P","Worlds Team",IF(H8="P","National Team","")))))</f>
        <v/>
      </c>
      <c r="K8" s="3" t="str">
        <f>IF(OR(AND(AS8&gt;=AW$22,AT8&gt;=AW$26,AS8&lt;&gt;"",AO8=""),AND(BV8&gt;=BZ$22,BW8&gt;=BZ$26,BV8&lt;&gt;"",BR8=""),AND(CY8&gt;=DC$22,CZ8&gt;=DC$26,CY8&lt;&gt;"",CU8=""),AND(EC8&gt;=EG$22,ED8&gt;=EG$26,EC8&lt;&gt;""),AND(FE8&gt;=FI$22,FF8&gt;=FI$26,FE8&lt;&gt;""),AND(GG8&gt;=GK$22,GH8&gt;=GK$26,GG8&lt;&gt;""),AND(HI8&gt;=HM$22,HJ8&gt;=HM$26,HI8&lt;&gt;""),AND(IK8&gt;=IO$22,IL8&gt;=IO$26,IK8&lt;&gt;""),AND(JM8&gt;=JQ$22,JN8&gt;=JQ$26,JM8&lt;&gt;""),AND(KO8&gt;=KS$22,KP8&gt;=KS$26,KO8&lt;&gt;""),AND(LQ8&gt;=LU$22,LR8&gt;=LU$26,LQ8&lt;&gt;""),AND(MS8&gt;=MW$22,MT8&gt;=MW$26,MS8&lt;&gt;""),AND(NU8&gt;=NY$22,NV8&gt;=NY$26,NU8&lt;&gt;""),AND(OW8&gt;=PA$22,OX8&gt;=PA$26,OW8&lt;&gt;""),AND(PY8&gt;=QC$22,PZ8&gt;=QC$26,PY8&lt;&gt;"")),"P","")</f>
        <v/>
      </c>
      <c r="L8" s="8">
        <f>IF(COUNT(AQ8,BT8,CW8)&gt;0,LARGE((AQ8,BT8,CW8),1),0)</f>
        <v>42.300000000000004</v>
      </c>
      <c r="M8" s="8" t="str">
        <f>IF(L8=0,"",IF(L8=CW8,$CA$1,IF(L8=BT8,$AX$1,IF(L8=AQ8,$U$1,""))))</f>
        <v>2025 Nationals</v>
      </c>
      <c r="N8" s="8">
        <f>IF(COUNT(AQ8,BT8,CW8)&gt;1,LARGE((AQ8,BT8,CW8),2),0)</f>
        <v>41.9</v>
      </c>
      <c r="O8" s="8" t="str">
        <f>IF(N8=0,"",IF(AND(N8=L8,N8=AQ8,N8=BT8),$U$1,IF(AND(N8=L8,N8=AQ8,N8=CW8),$U$1,IF(AND(N8=L8,N8=BT8,N8=CW8),$AX$1,IF(N8=CW8,$CA$1,IF(N8=BT8,$AX$1,IF(N8=AQ8,$U$1,"")))))))</f>
        <v>2025 Elite Canada</v>
      </c>
      <c r="P8" s="8">
        <f>IF(MAX(AV8,BY8,DB8)&gt;0,MAX(AV8,BY8,DB8),0)</f>
        <v>42.4</v>
      </c>
      <c r="Q8" s="8" t="str">
        <f>IF(P8=0,"",IF(P8=DB8,$CA$1,IF(P8=BY8,$AX$1,IF(P8=AV8,$U$1,""))))</f>
        <v>2025 Nationals</v>
      </c>
      <c r="R8" s="8" t="str">
        <f>IF(MAX(DD8:DE8)&gt;0,MAX(DD8:DE8),"")</f>
        <v/>
      </c>
      <c r="S8" s="11" t="str">
        <f>IF(R8="","",IF(R8=DD8,"("&amp;DD$2&amp;")",IF(R8=DE8,"("&amp;DE$2&amp;")")))</f>
        <v/>
      </c>
      <c r="T8" s="8" t="str">
        <f>IF(R8="","",IF(R8=DD8,IF(R8+IF(N8="",0,N8)=PW8,$PB$1,IF(R8+IF(N8="",0,N8)=OU8,$NZ$1,IF(R8+IF(N8="",0,N8)=NS8,$MX$1,IF(R8+IF(N8="",0,N8)=MQ8,$LV$1,IF(R8+IF(N8="",0,N8)=LO8,$KT$1,IF(R8+IF(N8="",0,N8)=KM8,$JR$1,IF(R8+IF(N8="",0,N8)=JK8,$IP$1,IF(R8+IF(N8="",0,N8)=II8,$HN$1,IF(R8+IF(N8="",0,N8)=HG8,$GL$1,IF(R8+IF(N8="",0,N8)=GE8,$FJ$1,IF(R8+IF(N8="",0,N8)=FC8,$EH$1,IF(R8+IF(N8="",0,N8)=EA8,$DF$1)))))))))))),IF(R8=DE8,IF(R8+IF(P8="",0,P8)=QB8,$PB$1,IF(R8+IF(P8="",0,P8)=OZ8,$NZ$1,IF(R8+IF(P8="",0,P8)=NX8,$MX$1,IF(R8+IF(P8="",0,P8)=MV8,$LV$1,IF(R8+IF(P8="",0,P8)=LT8,$KT$1,IF(R8+IF(P8="",0,P8)=KR8,$JR$1,IF(R8+IF(P8="",0,P8)=JP8,$IP$1,IF(R8+IF(P8="",0,P8)=IN8,$HN$1,IF(R8+IF(P8="",0,P8)=HL8,$GL$1,IF(R8+IF(P8="",0,P8)=GJ8,$FJ$1,IF(R8+IF(P8="",0,P8)=FH8,$EH$1,IF(R8+IF(P8="",0,P8)=EF8,$DF$1)))))))))))))))</f>
        <v/>
      </c>
      <c r="U8" s="19">
        <v>16.899999999999999</v>
      </c>
      <c r="V8" s="19">
        <v>4.0999999999999996</v>
      </c>
      <c r="W8" s="19">
        <v>0</v>
      </c>
      <c r="X8" s="19">
        <v>0</v>
      </c>
      <c r="Y8" s="19">
        <v>17</v>
      </c>
      <c r="Z8" s="19">
        <v>3.9</v>
      </c>
      <c r="AA8" s="19">
        <v>0</v>
      </c>
      <c r="AB8" s="19">
        <v>0</v>
      </c>
      <c r="AC8" s="19"/>
      <c r="AD8" s="19"/>
      <c r="AE8" s="19"/>
      <c r="AF8" s="19"/>
      <c r="AG8" s="19">
        <v>16.8</v>
      </c>
      <c r="AH8" s="19">
        <v>4.0999999999999996</v>
      </c>
      <c r="AI8" s="19">
        <v>0</v>
      </c>
      <c r="AJ8" s="19">
        <v>0</v>
      </c>
      <c r="AK8" s="19">
        <v>14.8</v>
      </c>
      <c r="AL8" s="19">
        <v>4.5999999999999996</v>
      </c>
      <c r="AM8" s="19">
        <v>0</v>
      </c>
      <c r="AN8" s="19">
        <v>0</v>
      </c>
      <c r="AO8" s="27"/>
      <c r="AP8" s="40">
        <f>IF(SUM(V8,Z8)&gt;0,SUM(V8,Z8),"")</f>
        <v>8</v>
      </c>
      <c r="AQ8" s="40">
        <f>IF(SUM(U8:V8,X8:Z8,AB8)-W8-AA8&gt;0,SUM(U8:V8,X8:Z8,AB8)-W8-AA8,"")</f>
        <v>41.9</v>
      </c>
      <c r="AR8" s="40" t="str">
        <f>IF(SUM(AC8:AD8,AF8)-AE8&gt;0,SUM(AC8:AD8,AF8)-AE8,"")</f>
        <v/>
      </c>
      <c r="AS8" s="40">
        <f>IF(SUM(V8,Z8,AD8)&gt;0,SUM(V8,Z8,AD8),"")</f>
        <v>8</v>
      </c>
      <c r="AT8" s="40">
        <f>IF(SUM(AQ8,AR8)&gt;0,SUM(AQ8,AR8),"")</f>
        <v>41.9</v>
      </c>
      <c r="AU8" s="40">
        <f>IF(SUM(AH8,AL8)&gt;0,SUM(AH8,AL8),"")</f>
        <v>8.6999999999999993</v>
      </c>
      <c r="AV8" s="40">
        <f>IF(SUM(AG8:AH8,AJ8:AL8,AN8)-SUM(AI8,AM8)&gt;0,SUM(AG8:AH8,AJ8:AL8,AN8)-SUM(AI8,AM8),"")</f>
        <v>40.300000000000004</v>
      </c>
      <c r="AW8" s="40">
        <f>IF(SUM(AQ8,AR8,AV8)&gt;0,SUM(AQ8,AR8,AV8),"")</f>
        <v>82.2</v>
      </c>
      <c r="AX8" s="18">
        <v>16.899999999999999</v>
      </c>
      <c r="AY8" s="18">
        <v>4.0999999999999996</v>
      </c>
      <c r="AZ8" s="18">
        <v>0</v>
      </c>
      <c r="BA8" s="18">
        <v>0</v>
      </c>
      <c r="BB8" s="18">
        <v>16.7</v>
      </c>
      <c r="BC8" s="18">
        <v>4.5999999999999996</v>
      </c>
      <c r="BD8" s="18">
        <v>0</v>
      </c>
      <c r="BE8" s="18">
        <v>0</v>
      </c>
      <c r="BF8" s="18"/>
      <c r="BG8" s="18"/>
      <c r="BH8" s="18"/>
      <c r="BI8" s="18"/>
      <c r="BJ8" s="18">
        <v>16.5</v>
      </c>
      <c r="BK8" s="18">
        <v>4.8</v>
      </c>
      <c r="BL8" s="18">
        <v>0</v>
      </c>
      <c r="BM8" s="18">
        <v>0</v>
      </c>
      <c r="BN8" s="18">
        <v>16.5</v>
      </c>
      <c r="BO8" s="18">
        <v>4.5999999999999996</v>
      </c>
      <c r="BP8" s="18">
        <v>0</v>
      </c>
      <c r="BQ8" s="18">
        <v>0</v>
      </c>
      <c r="BR8" s="28"/>
      <c r="BS8" s="11">
        <f>IF(SUM(AY8,BC8)&gt;0,SUM(AY8,BC8),"")</f>
        <v>8.6999999999999993</v>
      </c>
      <c r="BT8" s="11">
        <f>IF(SUM(AX8:AY8,BA8:BC8,BE8)-AZ8-BD8&gt;0,SUM(AX8:AY8,BA8:BC8,BE8)-AZ8-BD8,"")</f>
        <v>42.300000000000004</v>
      </c>
      <c r="BU8" s="11" t="str">
        <f>IF(SUM(BF8:BG8,BI8)-BH8&gt;0,SUM(BF8:BG8,BI8)-BH8,"")</f>
        <v/>
      </c>
      <c r="BV8" s="11">
        <f>IF(SUM(AY8,BC8,BG8)&gt;0,SUM(AY8,BC8,BG8),"")</f>
        <v>8.6999999999999993</v>
      </c>
      <c r="BW8" s="11">
        <f>IF(SUM(BT8,BU8)&gt;0,SUM(BT8,BU8),"")</f>
        <v>42.300000000000004</v>
      </c>
      <c r="BX8" s="11">
        <f>IF(SUM(BK8,BO8)&gt;0,SUM(BK8,BO8),"")</f>
        <v>9.3999999999999986</v>
      </c>
      <c r="BY8" s="11">
        <f>IF(SUM(BJ8:BK8,BM8:BO8,BQ8)-SUM(BL8,BP8)&gt;0,SUM(BJ8:BK8,BM8:BO8,BQ8)-SUM(BL8,BP8),"")</f>
        <v>42.4</v>
      </c>
      <c r="BZ8" s="11">
        <f>IF(SUM(BT8,BU8,BY8)&gt;0,SUM(BT8,BU8,BY8),"")</f>
        <v>84.7</v>
      </c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27"/>
      <c r="CV8" s="40" t="str">
        <f>IF(SUM(CB8,CF8)&gt;0,SUM(CB8,CF8),"")</f>
        <v/>
      </c>
      <c r="CW8" s="40" t="str">
        <f>IF(SUM(CA8:CB8,CD8:CF8,CH8)-CC8-CG8&gt;0,SUM(CA8:CB8,CD8:CF8,CH8)-CC8-CG8,"")</f>
        <v/>
      </c>
      <c r="CX8" s="40" t="str">
        <f>IF(SUM(CI8:CJ8,CL8)-CK8&gt;0,SUM(CI8:CJ8,CL8)-CK8,"")</f>
        <v/>
      </c>
      <c r="CY8" s="40" t="str">
        <f>IF(SUM(CB8,CF8,CJ8)&gt;0,SUM(CB8,CF8,CJ8),"")</f>
        <v/>
      </c>
      <c r="CZ8" s="40" t="str">
        <f>IF(SUM(CW8,CX8)&gt;0,SUM(CW8,CX8),"")</f>
        <v/>
      </c>
      <c r="DA8" s="40" t="str">
        <f>IF(SUM(CN8,CR8)&gt;0,SUM(CN8,CR8),"")</f>
        <v/>
      </c>
      <c r="DB8" s="40" t="str">
        <f>IF(SUM(CM8:CN8,CP8:CR8,CT8)-SUM(CO8,CS8)&gt;0,SUM(CM8:CN8,CP8:CR8,CT8)-SUM(CO8,CS8),"")</f>
        <v/>
      </c>
      <c r="DC8" s="40" t="str">
        <f>IF(SUM(CW8,CX8,DB8)&gt;0,SUM(CW8,CX8,DB8),"")</f>
        <v/>
      </c>
      <c r="DD8" s="50" t="str">
        <f>IF(MAX(EA8,FC8,GE8,HG8,II8,JK8,KM8,LO8,MQ8,NS8,OU8,PW8)-IF(N8="",0,N8)&gt;0.001,MAX(EA8,FC8,GE8,HG8,II8,JK8,KM8,LO8,MQ8,NS8,OU8,PW8)-IF(N8="",0,N8),"")</f>
        <v/>
      </c>
      <c r="DE8" s="50" t="str">
        <f>IF(MAX(EF8,FH8,GJ8,HL8,IN8,JP8,KR8,LT8,MV8,NX8,OZ8,QB8)-IF(P8="",0,P8)&gt;0.001,MAX(EF8,FH8,GJ8,HL8,IN8,JP8,KR8,LT8,MV8,NX8,OZ8,QB8)-IF(P8="",0,P8),"")</f>
        <v/>
      </c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40" t="str">
        <f>IF(SUM(DG8,DK8)&gt;0,SUM(DG8,DK8),"")</f>
        <v/>
      </c>
      <c r="EA8" s="40" t="str">
        <f>IF(SUM(DF8:DG8,DI8:DK8,DM8)-DH8-DL8&gt;0,SUM(DF8:DG8,DI8:DK8,DM8)-DH8-DL8,"")</f>
        <v/>
      </c>
      <c r="EB8" s="40" t="str">
        <f>IF(SUM(DN8:DO8,DQ8)-DP8&gt;0,SUM(DN8:DO8,DQ8)-DP8,"")</f>
        <v/>
      </c>
      <c r="EC8" s="40" t="str">
        <f>IF(SUM(DG8,DK8,DO8)&gt;0,SUM(DG8,DK8,DO8),"")</f>
        <v/>
      </c>
      <c r="ED8" s="40" t="str">
        <f>IF(SUM(EA8,EB8)&gt;0,SUM(EA8,EB8),"")</f>
        <v/>
      </c>
      <c r="EE8" s="40" t="str">
        <f>IF(SUM(DS8,DW8)&gt;0,SUM(DS8,DW8),"")</f>
        <v/>
      </c>
      <c r="EF8" s="40" t="str">
        <f>IF(SUM(DR8:DS8,DU8:DW8,DY8)-SUM(DT8,DX8)&gt;0,SUM(DR8:DS8,DU8:DW8,DY8)-SUM(DT8,DX8),"")</f>
        <v/>
      </c>
      <c r="EG8" s="40" t="str">
        <f>IF(SUM(EA8,EB8,EF8)&gt;0,SUM(EA8,EB8,EF8),"")</f>
        <v/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>IF(SUM(EI8,EM8)&gt;0,SUM(EI8,EM8),"")</f>
        <v/>
      </c>
      <c r="FC8" s="11" t="str">
        <f>IF(SUM(EH8:EI8,EK8:EM8,EO8)-EJ8-EN8&gt;0,SUM(EH8:EI8,EK8:EM8,EO8)-EJ8-EN8,"")</f>
        <v/>
      </c>
      <c r="FD8" s="11" t="str">
        <f>IF(SUM(EP8:EQ8,ES8)-ER8&gt;0,SUM(EP8:EQ8,ES8)-ER8,"")</f>
        <v/>
      </c>
      <c r="FE8" s="11" t="str">
        <f>IF(SUM(EI8,EM8,EQ8)&gt;0,SUM(EI8,EM8,EQ8),"")</f>
        <v/>
      </c>
      <c r="FF8" s="11" t="str">
        <f>IF(SUM(FC8,FD8)&gt;0,SUM(FC8,FD8),"")</f>
        <v/>
      </c>
      <c r="FG8" s="11" t="str">
        <f>IF(SUM(EU8,EY8)&gt;0,SUM(EU8,EY8),"")</f>
        <v/>
      </c>
      <c r="FH8" s="11" t="str">
        <f>IF(SUM(ET8:EU8,EW8:EY8,FA8)-SUM(EV8,EZ8)&gt;0,SUM(ET8:EU8,EW8:EY8,FA8)-SUM(EV8,EZ8),"")</f>
        <v/>
      </c>
      <c r="FI8" s="11" t="str">
        <f>IF(SUM(FC8,FD8,FH8)&gt;0,SUM(FC8,FD8,FH8),"")</f>
        <v/>
      </c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40" t="str">
        <f>IF(SUM(FK8,FO8)&gt;0,SUM(FK8,FO8),"")</f>
        <v/>
      </c>
      <c r="GE8" s="40" t="str">
        <f>IF(SUM(FJ8:FK8,FM8:FO8,FQ8)-FL8-FP8&gt;0,SUM(FJ8:FK8,FM8:FO8,FQ8)-FL8-FP8,"")</f>
        <v/>
      </c>
      <c r="GF8" s="40" t="str">
        <f>IF(SUM(FR8:FS8,FU8)-FT8&gt;0,SUM(FR8:FS8,FU8)-FT8,"")</f>
        <v/>
      </c>
      <c r="GG8" s="40" t="str">
        <f>IF(SUM(FK8,FO8,FS8)&gt;0,SUM(FK8,FO8,FS8),"")</f>
        <v/>
      </c>
      <c r="GH8" s="40" t="str">
        <f>IF(SUM(GE8,GF8)&gt;0,SUM(GE8,GF8),"")</f>
        <v/>
      </c>
      <c r="GI8" s="40" t="str">
        <f>IF(SUM(FW8,GA8)&gt;0,SUM(FW8,GA8),"")</f>
        <v/>
      </c>
      <c r="GJ8" s="40" t="str">
        <f>IF(SUM(FV8:FW8,FY8:GA8,GC8)-SUM(FX8,GB8)&gt;0,SUM(FV8:FW8,FY8:GA8,GC8)-SUM(FX8,GB8),"")</f>
        <v/>
      </c>
      <c r="GK8" s="40" t="str">
        <f>IF(SUM(GE8,GF8,GJ8)&gt;0,SUM(GE8,GF8,GJ8),"")</f>
        <v/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>IF(SUM(GM8,GQ8)&gt;0,SUM(GM8,GQ8),"")</f>
        <v/>
      </c>
      <c r="HG8" s="11" t="str">
        <f>IF(SUM(GL8:GM8,GO8:GQ8,GS8)-GN8-GR8&gt;0,SUM(GL8:GM8,GO8:GQ8,GS8)-GN8-GR8,"")</f>
        <v/>
      </c>
      <c r="HH8" s="11" t="str">
        <f>IF(SUM(GT8:GU8,GW8)-GV8&gt;0,SUM(GT8:GU8,GW8)-GV8,"")</f>
        <v/>
      </c>
      <c r="HI8" s="11" t="str">
        <f>IF(SUM(GM8,GQ8,GU8)&gt;0,SUM(GM8,GQ8,GU8),"")</f>
        <v/>
      </c>
      <c r="HJ8" s="11" t="str">
        <f>IF(SUM(HG8,HH8)&gt;0,SUM(HG8,HH8),"")</f>
        <v/>
      </c>
      <c r="HK8" s="11" t="str">
        <f>IF(SUM(GY8,HC8)&gt;0,SUM(GY8,HC8),"")</f>
        <v/>
      </c>
      <c r="HL8" s="11" t="str">
        <f>IF(SUM(GX8:GY8,HA8:HC8,HE8)-SUM(GZ8,HD8)&gt;0,SUM(GX8:GY8,HA8:HC8,HE8)-SUM(GZ8,HD8),"")</f>
        <v/>
      </c>
      <c r="HM8" s="11" t="str">
        <f>IF(SUM(HG8,HH8,HL8)&gt;0,SUM(HG8,HH8,HL8),"")</f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>IF(SUM(HO8,HS8)&gt;0,SUM(HO8,HS8),"")</f>
        <v/>
      </c>
      <c r="II8" s="40" t="str">
        <f>IF(SUM(HN8:HO8,HQ8:HS8,HU8)-HP8-HT8&gt;0,SUM(HN8:HO8,HQ8:HS8,HU8)-HP8-HT8,"")</f>
        <v/>
      </c>
      <c r="IJ8" s="40" t="str">
        <f>IF(SUM(HV8:HW8,HY8)-HX8&gt;0,SUM(HV8:HW8,HY8)-HX8,"")</f>
        <v/>
      </c>
      <c r="IK8" s="40" t="str">
        <f>IF(SUM(HO8,HS8,HW8)&gt;0,SUM(HO8,HS8,HW8),"")</f>
        <v/>
      </c>
      <c r="IL8" s="40" t="str">
        <f>IF(SUM(II8,IJ8)&gt;0,SUM(II8,IJ8),"")</f>
        <v/>
      </c>
      <c r="IM8" s="40" t="str">
        <f>IF(SUM(IA8,IE8)&gt;0,SUM(IA8,IE8),"")</f>
        <v/>
      </c>
      <c r="IN8" s="40" t="str">
        <f>IF(SUM(HZ8:IA8,IC8:IE8,IG8)-SUM(IB8,IF8)&gt;0,SUM(HZ8:IA8,IC8:IE8,IG8)-SUM(IB8,IF8),"")</f>
        <v/>
      </c>
      <c r="IO8" s="40" t="str">
        <f>IF(SUM(II8,IJ8,IN8)&gt;0,SUM(II8,IJ8,IN8),"")</f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>IF(SUM(IQ8,IU8)&gt;0,SUM(IQ8,IU8),"")</f>
        <v/>
      </c>
      <c r="JK8" s="11" t="str">
        <f>IF(SUM(IP8:IQ8,IS8:IU8,IW8)-IR8-IV8&gt;0,SUM(IP8:IQ8,IS8:IU8,IW8)-IR8-IV8,"")</f>
        <v/>
      </c>
      <c r="JL8" s="11" t="str">
        <f>IF(SUM(IX8:IY8,JA8)-IZ8&gt;0,SUM(IX8:IY8,JA8)-IZ8,"")</f>
        <v/>
      </c>
      <c r="JM8" s="11" t="str">
        <f>IF(SUM(IQ8,IU8,IY8)&gt;0,SUM(IQ8,IU8,IY8),"")</f>
        <v/>
      </c>
      <c r="JN8" s="11" t="str">
        <f>IF(SUM(JK8,JL8)&gt;0,SUM(JK8,JL8),"")</f>
        <v/>
      </c>
      <c r="JO8" s="11" t="str">
        <f>IF(SUM(JC8,JG8)&gt;0,SUM(JC8,JG8),"")</f>
        <v/>
      </c>
      <c r="JP8" s="11" t="str">
        <f>IF(SUM(JB8:JC8,JE8:JG8,JI8)-SUM(JD8,JH8)&gt;0,SUM(JB8:JC8,JE8:JG8,JI8)-SUM(JD8,JH8),"")</f>
        <v/>
      </c>
      <c r="JQ8" s="11" t="str">
        <f>IF(SUM(JK8,JL8,JP8)&gt;0,SUM(JK8,JL8,JP8),"")</f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>IF(SUM(JS8,JW8)&gt;0,SUM(JS8,JW8),"")</f>
        <v/>
      </c>
      <c r="KM8" s="40" t="str">
        <f>IF(SUM(JR8:JS8,JU8:JW8,JY8)-JT8-JX8&gt;0,SUM(JR8:JS8,JU8:JW8,JY8)-JT8-JX8,"")</f>
        <v/>
      </c>
      <c r="KN8" s="40" t="str">
        <f>IF(SUM(JZ8:KA8,KC8)-KB8&gt;0,SUM(JZ8:KA8,KC8)-KB8,"")</f>
        <v/>
      </c>
      <c r="KO8" s="40" t="str">
        <f>IF(SUM(JS8,JW8,KA8)&gt;0,SUM(JS8,JW8,KA8),"")</f>
        <v/>
      </c>
      <c r="KP8" s="40" t="str">
        <f>IF(SUM(KM8,KN8)&gt;0,SUM(KM8,KN8),"")</f>
        <v/>
      </c>
      <c r="KQ8" s="40" t="str">
        <f>IF(SUM(KE8,KI8)&gt;0,SUM(KE8,KI8),"")</f>
        <v/>
      </c>
      <c r="KR8" s="40" t="str">
        <f>IF(SUM(KD8:KE8,KG8:KI8,KK8)-SUM(KF8,KJ8)&gt;0,SUM(KD8:KE8,KG8:KI8,KK8)-SUM(KF8,KJ8),"")</f>
        <v/>
      </c>
      <c r="KS8" s="40" t="str">
        <f>IF(SUM(KM8,KN8,KR8)&gt;0,SUM(KM8,KN8,KR8),"")</f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>IF(SUM(KU8,KY8)&gt;0,SUM(KU8,KY8),"")</f>
        <v/>
      </c>
      <c r="LO8" s="11" t="str">
        <f>IF(SUM(KT8:KU8,KW8:KY8,LA8)-KV8-KZ8&gt;0,SUM(KT8:KU8,KW8:KY8,LA8)-KV8-KZ8,"")</f>
        <v/>
      </c>
      <c r="LP8" s="11" t="str">
        <f>IF(SUM(LB8:LC8,LE8)-LD8&gt;0,SUM(LB8:LC8,LE8)-LD8,"")</f>
        <v/>
      </c>
      <c r="LQ8" s="11" t="str">
        <f>IF(SUM(KU8,KY8,LC8)&gt;0,SUM(KU8,KY8,LC8),"")</f>
        <v/>
      </c>
      <c r="LR8" s="11" t="str">
        <f>IF(SUM(LO8,LP8)&gt;0,SUM(LO8,LP8),"")</f>
        <v/>
      </c>
      <c r="LS8" s="11" t="str">
        <f>IF(SUM(LG8,LK8)&gt;0,SUM(LG8,LK8),"")</f>
        <v/>
      </c>
      <c r="LT8" s="11" t="str">
        <f>IF(SUM(LF8:LG8,LI8:LK8,LM8)-SUM(LH8,LL8)&gt;0,SUM(LF8:LG8,LI8:LK8,LM8)-SUM(LH8,LL8),"")</f>
        <v/>
      </c>
      <c r="LU8" s="11" t="str">
        <f>IF(SUM(LO8,LP8,LT8)&gt;0,SUM(LO8,LP8,LT8),"")</f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>IF(SUM(LW8,MA8)&gt;0,SUM(LW8,MA8),"")</f>
        <v/>
      </c>
      <c r="MQ8" s="40" t="str">
        <f>IF(SUM(LV8:LW8,LY8:MA8,MC8)-LX8-MB8&gt;0,SUM(LV8:LW8,LY8:MA8,MC8)-LX8-MB8,"")</f>
        <v/>
      </c>
      <c r="MR8" s="40" t="str">
        <f>IF(SUM(MD8:ME8,MG8)-MF8&gt;0,SUM(MD8:ME8,MG8)-MF8,"")</f>
        <v/>
      </c>
      <c r="MS8" s="40" t="str">
        <f>IF(SUM(LW8,MA8,ME8)&gt;0,SUM(LW8,MA8,ME8),"")</f>
        <v/>
      </c>
      <c r="MT8" s="40" t="str">
        <f>IF(SUM(MQ8,MR8)&gt;0,SUM(MQ8,MR8),"")</f>
        <v/>
      </c>
      <c r="MU8" s="40" t="str">
        <f>IF(SUM(MI8,MM8)&gt;0,SUM(MI8,MM8),"")</f>
        <v/>
      </c>
      <c r="MV8" s="40" t="str">
        <f>IF(SUM(MH8:MI8,MK8:MM8,MO8)-SUM(MJ8,MN8)&gt;0,SUM(MH8:MI8,MK8:MM8,MO8)-SUM(MJ8,MN8),"")</f>
        <v/>
      </c>
      <c r="MW8" s="40" t="str">
        <f>IF(SUM(MQ8,MR8,MV8)&gt;0,SUM(MQ8,MR8,MV8),"")</f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>IF(SUM(MY8,NC8)&gt;0,SUM(MY8,NC8),"")</f>
        <v/>
      </c>
      <c r="NS8" s="11" t="str">
        <f>IF(SUM(MX8:MY8,NA8:NC8,NE8)-MZ8-ND8&gt;0,SUM(MX8:MY8,NA8:NC8,NE8)-MZ8-ND8,"")</f>
        <v/>
      </c>
      <c r="NT8" s="11" t="str">
        <f>IF(SUM(NF8:NG8,NI8)-NH8&gt;0,SUM(NF8:NG8,NI8)-NH8,"")</f>
        <v/>
      </c>
      <c r="NU8" s="11" t="str">
        <f>IF(SUM(MY8,NC8,NG8)&gt;0,SUM(MY8,NC8,NG8),"")</f>
        <v/>
      </c>
      <c r="NV8" s="11" t="str">
        <f>IF(SUM(NS8,NT8)&gt;0,SUM(NS8,NT8),"")</f>
        <v/>
      </c>
      <c r="NW8" s="11" t="str">
        <f>IF(SUM(NK8,NO8)&gt;0,SUM(NK8,NO8),"")</f>
        <v/>
      </c>
      <c r="NX8" s="11" t="str">
        <f>IF(SUM(NJ8:NK8,NM8:NO8,NQ8)-SUM(NL8,NP8)&gt;0,SUM(NJ8:NK8,NM8:NO8,NQ8)-SUM(NL8,NP8),"")</f>
        <v/>
      </c>
      <c r="NY8" s="11" t="str">
        <f>IF(SUM(NS8,NT8,NX8)&gt;0,SUM(NS8,NT8,NX8),"")</f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>IF(SUM(OA8,OE8)&gt;0,SUM(OA8,OE8),"")</f>
        <v/>
      </c>
      <c r="OU8" s="40" t="str">
        <f>IF(SUM(NZ8:OA8,OC8:OE8,OG8)-OB8-OF8&gt;0,SUM(NZ8:OA8,OC8:OE8,OG8)-OB8-OF8,"")</f>
        <v/>
      </c>
      <c r="OV8" s="40" t="str">
        <f>IF(SUM(OH8:OI8,OK8)-OJ8&gt;0,SUM(OH8:OI8,OK8)-OJ8,"")</f>
        <v/>
      </c>
      <c r="OW8" s="40" t="str">
        <f>IF(SUM(OA8,OE8,OI8)&gt;0,SUM(OA8,OE8,OI8),"")</f>
        <v/>
      </c>
      <c r="OX8" s="40" t="str">
        <f>IF(SUM(OU8,OV8)&gt;0,SUM(OU8,OV8),"")</f>
        <v/>
      </c>
      <c r="OY8" s="40" t="str">
        <f>IF(SUM(OM8,OQ8)&gt;0,SUM(OM8,OQ8),"")</f>
        <v/>
      </c>
      <c r="OZ8" s="40" t="str">
        <f>IF(SUM(OL8:OM8,OO8:OQ8,OS8)-SUM(ON8,OR8)&gt;0,SUM(OL8:OM8,OO8:OQ8,OS8)-SUM(ON8,OR8),"")</f>
        <v/>
      </c>
      <c r="PA8" s="40" t="str">
        <f>IF(SUM(OU8,OV8,OZ8)&gt;0,SUM(OU8,OV8,OZ8),"")</f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>IF(SUM(PC8,PG8)&gt;0,SUM(PC8,PG8),"")</f>
        <v/>
      </c>
      <c r="PW8" s="11" t="str">
        <f>IF(SUM(PB8:PC8,PE8:PG8,PI8)-PD8-PH8&gt;0,SUM(PB8:PC8,PE8:PG8,PI8)-PD8-PH8,"")</f>
        <v/>
      </c>
      <c r="PX8" s="11" t="str">
        <f>IF(SUM(PJ8:PK8,PM8)-PL8&gt;0,SUM(PJ8:PK8,PM8)-PL8,"")</f>
        <v/>
      </c>
      <c r="PY8" s="11" t="str">
        <f>IF(SUM(PC8,PG8,PK8)&gt;0,SUM(PC8,PG8,PK8),"")</f>
        <v/>
      </c>
      <c r="PZ8" s="11" t="str">
        <f>IF(SUM(PW8,PX8)&gt;0,SUM(PW8,PX8),"")</f>
        <v/>
      </c>
      <c r="QA8" s="11" t="str">
        <f>IF(SUM(PO8,PS8)&gt;0,SUM(PO8,PS8),"")</f>
        <v/>
      </c>
      <c r="QB8" s="11" t="str">
        <f>IF(SUM(PN8:PO8,PQ8:PS8,PU8)-SUM(PP8,PT8)&gt;0,SUM(PN8:PO8,PQ8:PS8,PU8)-SUM(PP8,PT8),"")</f>
        <v/>
      </c>
      <c r="QC8" s="11" t="str">
        <f>IF(SUM(PW8,PX8,QB8)&gt;0,SUM(PW8,PX8,QB8),"")</f>
        <v/>
      </c>
      <c r="QD8" s="22">
        <f>IF($CU8="P",CA8,(CA8+AX8)/2)</f>
        <v>8.4499999999999993</v>
      </c>
      <c r="QE8" s="22">
        <f>IF($CU8="P",CB8,(CB8+AY8)/2)</f>
        <v>2.0499999999999998</v>
      </c>
      <c r="QF8" s="22">
        <f>IF($CU8="P",CC8,(CC8+AZ8)/2)</f>
        <v>0</v>
      </c>
      <c r="QG8" s="22">
        <f>IF($CU8="P",CD8,(CD8+BA8)/2)</f>
        <v>0</v>
      </c>
      <c r="QH8" s="22">
        <f>IF($CU8="P",CE8,(CE8+BB8)/2)</f>
        <v>8.35</v>
      </c>
      <c r="QI8" s="22">
        <f>IF($CU8="P",CF8,(CF8+BC8)/2)</f>
        <v>2.2999999999999998</v>
      </c>
      <c r="QJ8" s="22">
        <f>IF($CU8="P",CG8,(CG8+BD8)/2)</f>
        <v>0</v>
      </c>
      <c r="QK8" s="22">
        <f>IF($CU8="P",CH8,(CH8+BE8)/2)</f>
        <v>0</v>
      </c>
      <c r="QL8" s="22">
        <f>IF($CU8="P",CI8,(CI8+BF8)/2)</f>
        <v>0</v>
      </c>
      <c r="QM8" s="22">
        <f>IF($CU8="P",CJ8,(CJ8+BG8)/2)</f>
        <v>0</v>
      </c>
      <c r="QN8" s="22">
        <f>IF($CU8="P",CK8,(CK8+BH8)/2)</f>
        <v>0</v>
      </c>
      <c r="QO8" s="22">
        <f>IF($CU8="P",CL8,(CL8+BI8)/2)</f>
        <v>0</v>
      </c>
      <c r="QP8" s="22">
        <f>IF($CU8="P",CM8,(CM8+BJ8)/2)</f>
        <v>8.25</v>
      </c>
      <c r="QQ8" s="22">
        <f>IF($CU8="P",CN8,(CN8+BK8)/2)</f>
        <v>2.4</v>
      </c>
      <c r="QR8" s="22">
        <f>IF($CU8="P",CO8,(CO8+BL8)/2)</f>
        <v>0</v>
      </c>
      <c r="QS8" s="22">
        <f>IF($CU8="P",CP8,(CP8+BM8)/2)</f>
        <v>0</v>
      </c>
      <c r="QT8" s="22">
        <f>IF($CU8="P",CQ8,(CQ8+BN8)/2)</f>
        <v>8.25</v>
      </c>
      <c r="QU8" s="22">
        <f>IF($CU8="P",CR8,(CR8+BO8)/2)</f>
        <v>2.2999999999999998</v>
      </c>
      <c r="QV8" s="22">
        <f>IF($CU8="P",CS8,(CS8+BP8)/2)</f>
        <v>0</v>
      </c>
      <c r="QW8" s="22">
        <f>IF($CU8="P",CT8,(CT8+BQ8)/2)</f>
        <v>0</v>
      </c>
      <c r="QX8" s="27" t="s">
        <v>46</v>
      </c>
      <c r="QY8" s="40">
        <f>IF(SUM(QE8,QI8)&gt;0,SUM(QE8,QI8),"")</f>
        <v>4.3499999999999996</v>
      </c>
      <c r="QZ8" s="40">
        <f>IF(SUM(QD8:QE8,QG8:QI8,QK8)-QF8-QJ8&gt;0,SUM(QD8:QE8,QG8:QI8,QK8)-QF8-QJ8,"")</f>
        <v>21.150000000000002</v>
      </c>
      <c r="RA8" s="40" t="str">
        <f>IF(SUM(QL8:QM8,QO8)-QN8&gt;0,SUM(QL8:QM8,QO8)-QN8,"")</f>
        <v/>
      </c>
      <c r="RB8" s="40">
        <f>IF(SUM(QE8,QI8,QM8)&gt;0,SUM(QE8,QI8,QM8),"")</f>
        <v>4.3499999999999996</v>
      </c>
      <c r="RC8" s="40">
        <f>IF(SUM(QZ8,RA8)&gt;0,SUM(QZ8,RA8),"")</f>
        <v>21.150000000000002</v>
      </c>
      <c r="RD8" s="40">
        <f>IF(SUM(QQ8,QU8)&gt;0,SUM(QQ8,QU8),"")</f>
        <v>4.6999999999999993</v>
      </c>
      <c r="RE8" s="40">
        <f>IF(SUM(QP8:QQ8,QS8:QU8,QW8)-SUM(QR8,QV8)&gt;0,SUM(QP8:QQ8,QS8:QU8,QW8)-SUM(QR8,QV8),"")</f>
        <v>21.2</v>
      </c>
      <c r="RF8" s="40">
        <f>IF(SUM(QZ8,RA8,RE8)&gt;0,SUM(QZ8,RA8,RE8),"")</f>
        <v>42.35</v>
      </c>
    </row>
    <row r="9" spans="1:474" x14ac:dyDescent="0.2">
      <c r="A9" s="4" t="str" cm="1">
        <f t="array" ref="A9">IF(AND(J9&lt;&gt;"",J9&lt;&gt;"No DD"),SUMPRODUCT((J$4:J$19&lt;&gt;"")*(J$4:J$19&lt;&gt;"No DD")*(F$4:F$19&gt;F9))+1,IF(J9="No DD",SUMPRODUCT((J$4:J$19="No DD")*(F$4:F$19&gt;F9))+1+SUMPRODUCT((J$4:J$19&lt;&gt;"")*(J$4:J$19&lt;&gt;"No DD")),""))</f>
        <v/>
      </c>
      <c r="B9" s="4" t="str" cm="1">
        <f t="array" ref="B9">IF(AND(J9&lt;&gt;"",J9&lt;&gt;"No DD",G9=""),SUMPRODUCT((J$4:J$19&lt;&gt;"")*(J$4:J$19&lt;&gt;"No DD")*(G$4:G$19="")*(F$4:F$19&gt;F9))+1,IF(J9="No DD",SUMPRODUCT((J$4:J$19="No DD")*(F$4:F$19&gt;F9)*(G$4:G$19=""))+1+SUMPRODUCT((J$4:J$19&lt;&gt;"")*(G$4:G$19="")*(J$4:J$19&lt;&gt;"No DD")),""))</f>
        <v/>
      </c>
      <c r="C9" s="5" t="s">
        <v>130</v>
      </c>
      <c r="D9" s="4" t="s">
        <v>3</v>
      </c>
      <c r="E9" s="4">
        <v>2007</v>
      </c>
      <c r="F9" s="9">
        <f>SUM(L9:R9)+SUM(L9:O9)*0.0000001+SUM(L9)*0.0000000000001</f>
        <v>123.70000820000418</v>
      </c>
      <c r="G9" s="64"/>
      <c r="H9" s="3" t="str">
        <f>IF(OR(AND(AP9&gt;=AW$21,AQ9&gt;=AW$25,AP9&lt;&gt;"",AO9=""),AND(AU9&gt;=AW$21,AV9&gt;=AW$25,AU9&lt;&gt;"",AO9=""),AND(BS9&gt;=BZ$21,BT9&gt;=BZ$25,BS9&lt;&gt;"",BR9=""),AND(BX9&gt;=BZ$21,BY9&gt;=BZ$25,BX9&lt;&gt;"",BR9=""),AND(CV9&gt;=DC$21,CW9&gt;=DC$25,CV9&lt;&gt;"",CU9=""),AND(DA9&gt;=DC$21,DB9&gt;=DC$25,DA9&lt;&gt;""),AND(DZ9&gt;=EG$21,EA9&gt;=EG$25,DZ9&lt;&gt;""),AND(EE9&gt;=EG$21,EF9&gt;=EG$25,EE9&lt;&gt;""),AND(FB9&gt;=FI$21,FC9&gt;=FI$25,FB9&lt;&gt;""),AND(FG9&gt;=FI$21,FH9&gt;=FI$25,FG9&lt;&gt;""),AND(GD9&gt;=GK$21,GE9&gt;=GK$25,GD9&lt;&gt;""),AND(GI9&gt;=GK$21,GJ9&gt;=GK$25,GI9&lt;&gt;""),AND(HF9&gt;=HM$21,HG9&gt;=HM$25,HF9&lt;&gt;""),AND(HK9&gt;=HM$21,HL9&gt;=HM$25,HK9&lt;&gt;""),AND(IH9&gt;=IO$21,II9&gt;=IO$25,IH9&lt;&gt;""),AND(IM9&gt;=IO$21,IN9&gt;=IO$25,IM9&lt;&gt;""),AND(JJ9&gt;=JQ$21,JK9&gt;=JQ$25,JJ9&lt;&gt;""),AND(JO9&gt;=JQ$21,JP9&gt;=JQ$25,JO9&lt;&gt;""),AND(KL9&gt;=KS$21,KM9&gt;=KS$25,KL9&lt;&gt;""),AND(KQ9&gt;=KS$21,KR9&gt;=KS$25,KQ9&lt;&gt;""),AND(LN9&gt;=LU$21,LO9&gt;=LU$25,LN9&lt;&gt;""),AND(LS9&gt;=LU$21,LT9&gt;=LU$25,LS9&lt;&gt;""),AND(MP9&gt;=MW$21,MQ9&gt;=MW$25,MP9&lt;&gt;""),AND(MU9&gt;=MW$21,MV9&gt;=MW$25,MU9&lt;&gt;""),AND(NR9&gt;=NY$21,NS9&gt;=NY$25,NR9&lt;&gt;""),AND(NW9&gt;=NY$21,NX9&gt;=NY$25,NW9&lt;&gt;""),AND(OT9&gt;=PA$21,OU9&gt;=PA$25,OT9&lt;&gt;""),AND(OY9&gt;=PA$21,OZ9&gt;=PA$25,OY9&lt;&gt;""),AND(PV9&gt;=QC$21,PW9&gt;=QC$25,PV9&lt;&gt;""),AND(QA9&gt;=QC$21,QB9&gt;=QC$25,QA9&lt;&gt;"")),"P","")</f>
        <v/>
      </c>
      <c r="I9" s="3" t="str">
        <f>IF(OR(AND(AQ9&gt;=AW$25,AQ9&lt;&gt;"",AO9=""),AND(AV9&gt;=AW$25,AV9&lt;&gt;"",AO9=""),AND(BT9&gt;=BZ$25,BT9&lt;&gt;"",BR9=""),AND(BY9&gt;=BZ$25,BY9&lt;&gt;"",BR9=""),AND(CW9&gt;=DC$25,CW9&lt;&gt;"",CU9=""),AND(DB9&gt;=DC$25,DB9&lt;&gt;"",CU9=""),AND(EA9&gt;=EG$25,EA9&lt;&gt;""),AND(EF9&gt;=EG$25,EF9&lt;&gt;""),AND(FC9&gt;=FI$25,FC9&lt;&gt;""),AND(FH9&gt;=FI$25,FH9&lt;&gt;""),AND(GE9&gt;=GK$25,GE9&lt;&gt;""),AND(GJ9&gt;=GK$25,GJ9&lt;&gt;""),AND(HG9&gt;=HM$25,HG9&lt;&gt;""),AND(HL9&gt;=HM$25,HL9&lt;&gt;""),AND(II9&gt;=IO$25,II9&lt;&gt;""),AND(IN9&gt;=IO$25,IN9&lt;&gt;""),AND(JK9&gt;=JQ$25,JK9&lt;&gt;""),AND(JP9&gt;=JQ$25,JP9&lt;&gt;""),AND(KM9&gt;=KS$25,KM9&lt;&gt;""),AND(KR9&gt;=KS$25,KR9&lt;&gt;""),AND(LO9&gt;=LU$25,LO9&lt;&gt;""),AND(LT9&gt;=LU$25,LT9&lt;&gt;""),AND(MQ9&gt;=MW$25,MQ9&lt;&gt;""),AND(MV9&gt;=MW$25,MV9&lt;&gt;""),AND(NS9&gt;=NY$25,NS9&lt;&gt;""),AND(NX9&gt;=NY$25,NX9&lt;&gt;""),AND(OU9&gt;=PA$25,OU9&lt;&gt;""),AND(OZ9&gt;=PA$25,OZ9&lt;&gt;""),AND(PW9&gt;=QC$25,PW9&lt;&gt;""),AND(QB9&gt;=QC$25,QB9&lt;&gt;"")),"P","")</f>
        <v/>
      </c>
      <c r="J9" s="36" t="str">
        <f>IF(AND(I9="P",H9=""),"No DD",IF(OR(AND(AS9&gt;=AW$24,AT9&gt;=AW$28,AS9&lt;&gt;"",AO9=""),AND(BV9&gt;=BZ$24,BW9&gt;=BZ$28,BV9&lt;&gt;"",BR9=""),AND(CY9&gt;=DC$24,CZ9&gt;=DC$28,CY9&lt;&gt;"",CU9=""),AND(EC9&gt;=EG$24,ED9&gt;=EG$28,EC9&lt;&gt;""),AND(FE9&gt;=FI$24,FF9&gt;=FI$28,FE9&lt;&gt;""),AND(GG9&gt;=GK$24,GH9&gt;=GK$28,GG9&lt;&gt;""),AND(HI9&gt;=HM$24,HJ9&gt;=HM$28,HI9&lt;&gt;""),AND(IK9&gt;=IO$24,IL9&gt;=IO$28,IK9&lt;&gt;""),AND(JM9&gt;=JQ$24,JN9&gt;=JQ$28,JM9&lt;&gt;""),AND(KO9&gt;=KS$24,KP9&gt;=KS$28,KO9&lt;&gt;""),AND(LQ9&gt;=LU$24,LR9&gt;=LU$28,LQ9&lt;&gt;""),AND(MS9&gt;=MW$24,MT9&gt;=MW$28,MS9&lt;&gt;""),AND(NU9&gt;=NY$24,NV9&gt;=NY$28,NU9&lt;&gt;""),AND(OW9&gt;=PA$24,OX9&gt;=PA$28,OW9&lt;&gt;""),AND(PY9&gt;=QC$24,PZ9&gt;=QC$28,PY9&lt;&gt;"")),"Merit",IF(OR(AND(AS9&gt;=AW$23,AT9&gt;=AW$27,AS9&lt;&gt;"",AO9=""),AND(BV9&gt;=BZ$23,BW9&gt;=BZ$27,BV9&lt;&gt;"",BR9=""),AND(CY9&gt;=DC$23,CZ9&gt;=DC$27,CY9&lt;&gt;"",CU9=""),AND(EC9&gt;=EG$23,ED9&gt;=EG$27,EC9&lt;&gt;""),AND(FE9&gt;=FI$23,FF9&gt;=FI$27,FE9&lt;&gt;""),AND(GG9&gt;=GK$23,GH9&gt;=GK$27,GG9&lt;&gt;""),AND(HI9&gt;=HM$23,HJ9&gt;=HM$27,HI9&lt;&gt;""),AND(IK9&gt;=IO$23,IL9&gt;=IO$27,IK9&lt;&gt;""),AND(JM9&gt;=JQ$23,JN9&gt;=JQ$27,JM9&lt;&gt;""),AND(KO9&gt;=KS$23,KP9&gt;=KS$27,KO9&lt;&gt;""),AND(LQ9&gt;=LU$23,LR9&gt;=LU$27,LQ9&lt;&gt;""),AND(MS9&gt;=MW$23,MT9&gt;=MW$27,MS9&lt;&gt;""),AND(NU9&gt;=NY$23,NV9&gt;=NY$27,NU9&lt;&gt;""),AND(OW9&gt;=PA$23,OX9&gt;=PA$27,OW9&lt;&gt;""),AND(PY9&gt;=QC$23,PZ9&gt;=QC$27,PY9&lt;&gt;"")),"Excellence",IF(K9="P","Worlds Team",IF(H9="P","National Team","")))))</f>
        <v/>
      </c>
      <c r="K9" s="3" t="str">
        <f>IF(OR(AND(AS9&gt;=AW$22,AT9&gt;=AW$26,AS9&lt;&gt;"",AO9=""),AND(BV9&gt;=BZ$22,BW9&gt;=BZ$26,BV9&lt;&gt;"",BR9=""),AND(CY9&gt;=DC$22,CZ9&gt;=DC$26,CY9&lt;&gt;"",CU9=""),AND(EC9&gt;=EG$22,ED9&gt;=EG$26,EC9&lt;&gt;""),AND(FE9&gt;=FI$22,FF9&gt;=FI$26,FE9&lt;&gt;""),AND(GG9&gt;=GK$22,GH9&gt;=GK$26,GG9&lt;&gt;""),AND(HI9&gt;=HM$22,HJ9&gt;=HM$26,HI9&lt;&gt;""),AND(IK9&gt;=IO$22,IL9&gt;=IO$26,IK9&lt;&gt;""),AND(JM9&gt;=JQ$22,JN9&gt;=JQ$26,JM9&lt;&gt;""),AND(KO9&gt;=KS$22,KP9&gt;=KS$26,KO9&lt;&gt;""),AND(LQ9&gt;=LU$22,LR9&gt;=LU$26,LQ9&lt;&gt;""),AND(MS9&gt;=MW$22,MT9&gt;=MW$26,MS9&lt;&gt;""),AND(NU9&gt;=NY$22,NV9&gt;=NY$26,NU9&lt;&gt;""),AND(OW9&gt;=PA$22,OX9&gt;=PA$26,OW9&lt;&gt;""),AND(PY9&gt;=QC$22,PZ9&gt;=QC$26,PY9&lt;&gt;"")),"P","")</f>
        <v/>
      </c>
      <c r="L9" s="8">
        <f>IF(COUNT(AQ9,BT9,CW9)&gt;0,LARGE((AQ9,BT9,CW9),1),0)</f>
        <v>41.9</v>
      </c>
      <c r="M9" s="8" t="str">
        <f>IF(L9=0,"",IF(L9=CW9,$CA$1,IF(L9=BT9,$AX$1,IF(L9=AQ9,$U$1,""))))</f>
        <v>2025 Nationals</v>
      </c>
      <c r="N9" s="8">
        <f>IF(COUNT(AQ9,BT9,CW9)&gt;1,LARGE((AQ9,BT9,CW9),2),0)</f>
        <v>40.1</v>
      </c>
      <c r="O9" s="8" t="str">
        <f>IF(N9=0,"",IF(AND(N9=L9,N9=AQ9,N9=BT9),$U$1,IF(AND(N9=L9,N9=AQ9,N9=CW9),$U$1,IF(AND(N9=L9,N9=BT9,N9=CW9),$AX$1,IF(N9=CW9,$CA$1,IF(N9=BT9,$AX$1,IF(N9=AQ9,$U$1,"")))))))</f>
        <v>2025 Elite Canada</v>
      </c>
      <c r="P9" s="8">
        <f>IF(MAX(AV9,BY9,DB9)&gt;0,MAX(AV9,BY9,DB9),0)</f>
        <v>41.699999999999996</v>
      </c>
      <c r="Q9" s="8" t="str">
        <f>IF(P9=0,"",IF(P9=DB9,$CA$1,IF(P9=BY9,$AX$1,IF(P9=AV9,$U$1,""))))</f>
        <v>2025 Nationals</v>
      </c>
      <c r="R9" s="8" t="str">
        <f>IF(MAX(DD9:DE9)&gt;0,MAX(DD9:DE9),"")</f>
        <v/>
      </c>
      <c r="S9" s="11" t="str">
        <f>IF(R9="","",IF(R9=DD9,"("&amp;DD$2&amp;")",IF(R9=DE9,"("&amp;DE$2&amp;")")))</f>
        <v/>
      </c>
      <c r="T9" s="8" t="str">
        <f>IF(R9="","",IF(R9=DD9,IF(R9+IF(N9="",0,N9)=PW9,$PB$1,IF(R9+IF(N9="",0,N9)=OU9,$NZ$1,IF(R9+IF(N9="",0,N9)=NS9,$MX$1,IF(R9+IF(N9="",0,N9)=MQ9,$LV$1,IF(R9+IF(N9="",0,N9)=LO9,$KT$1,IF(R9+IF(N9="",0,N9)=KM9,$JR$1,IF(R9+IF(N9="",0,N9)=JK9,$IP$1,IF(R9+IF(N9="",0,N9)=II9,$HN$1,IF(R9+IF(N9="",0,N9)=HG9,$GL$1,IF(R9+IF(N9="",0,N9)=GE9,$FJ$1,IF(R9+IF(N9="",0,N9)=FC9,$EH$1,IF(R9+IF(N9="",0,N9)=EA9,$DF$1)))))))))))),IF(R9=DE9,IF(R9+IF(P9="",0,P9)=QB9,$PB$1,IF(R9+IF(P9="",0,P9)=OZ9,$NZ$1,IF(R9+IF(P9="",0,P9)=NX9,$MX$1,IF(R9+IF(P9="",0,P9)=MV9,$LV$1,IF(R9+IF(P9="",0,P9)=LT9,$KT$1,IF(R9+IF(P9="",0,P9)=KR9,$JR$1,IF(R9+IF(P9="",0,P9)=JP9,$IP$1,IF(R9+IF(P9="",0,P9)=IN9,$HN$1,IF(R9+IF(P9="",0,P9)=HL9,$GL$1,IF(R9+IF(P9="",0,P9)=GJ9,$FJ$1,IF(R9+IF(P9="",0,P9)=FH9,$EH$1,IF(R9+IF(P9="",0,P9)=EF9,$DF$1)))))))))))))))</f>
        <v/>
      </c>
      <c r="U9" s="19">
        <v>15.3</v>
      </c>
      <c r="V9" s="19">
        <v>4.2</v>
      </c>
      <c r="W9" s="19">
        <v>0.4</v>
      </c>
      <c r="X9" s="19">
        <v>0.7</v>
      </c>
      <c r="Y9" s="19">
        <v>15.7</v>
      </c>
      <c r="Z9" s="19">
        <v>4.5999999999999996</v>
      </c>
      <c r="AA9" s="19">
        <v>0</v>
      </c>
      <c r="AB9" s="19">
        <v>0</v>
      </c>
      <c r="AC9" s="19"/>
      <c r="AD9" s="19"/>
      <c r="AE9" s="19"/>
      <c r="AF9" s="19"/>
      <c r="AG9" s="19">
        <v>15.6</v>
      </c>
      <c r="AH9" s="19">
        <v>4.0999999999999996</v>
      </c>
      <c r="AI9" s="19">
        <v>0</v>
      </c>
      <c r="AJ9" s="19">
        <v>0.7</v>
      </c>
      <c r="AK9" s="19">
        <v>16.399999999999999</v>
      </c>
      <c r="AL9" s="19">
        <v>4.8</v>
      </c>
      <c r="AM9" s="19">
        <v>0</v>
      </c>
      <c r="AN9" s="19">
        <v>0</v>
      </c>
      <c r="AO9" s="27"/>
      <c r="AP9" s="40">
        <f>IF(SUM(V9,Z9)&gt;0,SUM(V9,Z9),"")</f>
        <v>8.8000000000000007</v>
      </c>
      <c r="AQ9" s="40">
        <f>IF(SUM(U9:V9,X9:Z9,AB9)-W9-AA9&gt;0,SUM(U9:V9,X9:Z9,AB9)-W9-AA9,"")</f>
        <v>40.1</v>
      </c>
      <c r="AR9" s="40" t="str">
        <f>IF(SUM(AC9:AD9,AF9)-AE9&gt;0,SUM(AC9:AD9,AF9)-AE9,"")</f>
        <v/>
      </c>
      <c r="AS9" s="40">
        <f>IF(SUM(V9,Z9,AD9)&gt;0,SUM(V9,Z9,AD9),"")</f>
        <v>8.8000000000000007</v>
      </c>
      <c r="AT9" s="40">
        <f>IF(SUM(AQ9,AR9)&gt;0,SUM(AQ9,AR9),"")</f>
        <v>40.1</v>
      </c>
      <c r="AU9" s="40">
        <f>IF(SUM(AH9,AL9)&gt;0,SUM(AH9,AL9),"")</f>
        <v>8.8999999999999986</v>
      </c>
      <c r="AV9" s="40">
        <f>IF(SUM(AG9:AH9,AJ9:AL9,AN9)-SUM(AI9,AM9)&gt;0,SUM(AG9:AH9,AJ9:AL9,AN9)-SUM(AI9,AM9),"")</f>
        <v>41.599999999999994</v>
      </c>
      <c r="AW9" s="40">
        <f>IF(SUM(AQ9,AR9,AV9)&gt;0,SUM(AQ9,AR9,AV9),"")</f>
        <v>81.699999999999989</v>
      </c>
      <c r="AX9" s="18">
        <v>16.399999999999999</v>
      </c>
      <c r="AY9" s="18">
        <v>4.2</v>
      </c>
      <c r="AZ9" s="18">
        <v>0</v>
      </c>
      <c r="BA9" s="18">
        <v>0.7</v>
      </c>
      <c r="BB9" s="18">
        <v>16</v>
      </c>
      <c r="BC9" s="18">
        <v>4.5999999999999996</v>
      </c>
      <c r="BD9" s="18">
        <v>0</v>
      </c>
      <c r="BE9" s="18">
        <v>0</v>
      </c>
      <c r="BF9" s="18"/>
      <c r="BG9" s="18"/>
      <c r="BH9" s="18"/>
      <c r="BI9" s="18"/>
      <c r="BJ9" s="18">
        <v>16.2</v>
      </c>
      <c r="BK9" s="18">
        <v>3.3</v>
      </c>
      <c r="BL9" s="18">
        <v>0</v>
      </c>
      <c r="BM9" s="18">
        <v>0.7</v>
      </c>
      <c r="BN9" s="18">
        <v>16.7</v>
      </c>
      <c r="BO9" s="18">
        <v>4.8</v>
      </c>
      <c r="BP9" s="18">
        <v>0</v>
      </c>
      <c r="BQ9" s="18">
        <v>0</v>
      </c>
      <c r="BR9" s="28"/>
      <c r="BS9" s="11">
        <f>IF(SUM(AY9,BC9)&gt;0,SUM(AY9,BC9),"")</f>
        <v>8.8000000000000007</v>
      </c>
      <c r="BT9" s="11">
        <f>IF(SUM(AX9:AY9,BA9:BC9,BE9)-AZ9-BD9&gt;0,SUM(AX9:AY9,BA9:BC9,BE9)-AZ9-BD9,"")</f>
        <v>41.9</v>
      </c>
      <c r="BU9" s="11" t="str">
        <f>IF(SUM(BF9:BG9,BI9)-BH9&gt;0,SUM(BF9:BG9,BI9)-BH9,"")</f>
        <v/>
      </c>
      <c r="BV9" s="11">
        <f>IF(SUM(AY9,BC9,BG9)&gt;0,SUM(AY9,BC9,BG9),"")</f>
        <v>8.8000000000000007</v>
      </c>
      <c r="BW9" s="11">
        <f>IF(SUM(BT9,BU9)&gt;0,SUM(BT9,BU9),"")</f>
        <v>41.9</v>
      </c>
      <c r="BX9" s="11">
        <f>IF(SUM(BK9,BO9)&gt;0,SUM(BK9,BO9),"")</f>
        <v>8.1</v>
      </c>
      <c r="BY9" s="11">
        <f>IF(SUM(BJ9:BK9,BM9:BO9,BQ9)-SUM(BL9,BP9)&gt;0,SUM(BJ9:BK9,BM9:BO9,BQ9)-SUM(BL9,BP9),"")</f>
        <v>41.699999999999996</v>
      </c>
      <c r="BZ9" s="11">
        <f>IF(SUM(BT9,BU9,BY9)&gt;0,SUM(BT9,BU9,BY9),"")</f>
        <v>83.6</v>
      </c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7"/>
      <c r="CV9" s="40" t="str">
        <f>IF(SUM(CB9,CF9)&gt;0,SUM(CB9,CF9),"")</f>
        <v/>
      </c>
      <c r="CW9" s="40" t="str">
        <f>IF(SUM(CA9:CB9,CD9:CF9,CH9)-CC9-CG9&gt;0,SUM(CA9:CB9,CD9:CF9,CH9)-CC9-CG9,"")</f>
        <v/>
      </c>
      <c r="CX9" s="40" t="str">
        <f>IF(SUM(CI9:CJ9,CL9)-CK9&gt;0,SUM(CI9:CJ9,CL9)-CK9,"")</f>
        <v/>
      </c>
      <c r="CY9" s="40" t="str">
        <f>IF(SUM(CB9,CF9,CJ9)&gt;0,SUM(CB9,CF9,CJ9),"")</f>
        <v/>
      </c>
      <c r="CZ9" s="40" t="str">
        <f>IF(SUM(CW9,CX9)&gt;0,SUM(CW9,CX9),"")</f>
        <v/>
      </c>
      <c r="DA9" s="40" t="str">
        <f>IF(SUM(CN9,CR9)&gt;0,SUM(CN9,CR9),"")</f>
        <v/>
      </c>
      <c r="DB9" s="40" t="str">
        <f>IF(SUM(CM9:CN9,CP9:CR9,CT9)-SUM(CO9,CS9)&gt;0,SUM(CM9:CN9,CP9:CR9,CT9)-SUM(CO9,CS9),"")</f>
        <v/>
      </c>
      <c r="DC9" s="40" t="str">
        <f>IF(SUM(CW9,CX9,DB9)&gt;0,SUM(CW9,CX9,DB9),"")</f>
        <v/>
      </c>
      <c r="DD9" s="50" t="str">
        <f>IF(MAX(EA9,FC9,GE9,HG9,II9,JK9,KM9,LO9,MQ9,NS9,OU9,PW9)-IF(N9="",0,N9)&gt;0.001,MAX(EA9,FC9,GE9,HG9,II9,JK9,KM9,LO9,MQ9,NS9,OU9,PW9)-IF(N9="",0,N9),"")</f>
        <v/>
      </c>
      <c r="DE9" s="50" t="str">
        <f>IF(MAX(EF9,FH9,GJ9,HL9,IN9,JP9,KR9,LT9,MV9,NX9,OZ9,QB9)-IF(P9="",0,P9)&gt;0.001,MAX(EF9,FH9,GJ9,HL9,IN9,JP9,KR9,LT9,MV9,NX9,OZ9,QB9)-IF(P9="",0,P9),"")</f>
        <v/>
      </c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40" t="str">
        <f>IF(SUM(DG9,DK9)&gt;0,SUM(DG9,DK9),"")</f>
        <v/>
      </c>
      <c r="EA9" s="40" t="str">
        <f>IF(SUM(DF9:DG9,DI9:DK9,DM9)-DH9-DL9&gt;0,SUM(DF9:DG9,DI9:DK9,DM9)-DH9-DL9,"")</f>
        <v/>
      </c>
      <c r="EB9" s="40" t="str">
        <f>IF(SUM(DN9:DO9,DQ9)-DP9&gt;0,SUM(DN9:DO9,DQ9)-DP9,"")</f>
        <v/>
      </c>
      <c r="EC9" s="40" t="str">
        <f>IF(SUM(DG9,DK9,DO9)&gt;0,SUM(DG9,DK9,DO9),"")</f>
        <v/>
      </c>
      <c r="ED9" s="40" t="str">
        <f>IF(SUM(EA9,EB9)&gt;0,SUM(EA9,EB9),"")</f>
        <v/>
      </c>
      <c r="EE9" s="40" t="str">
        <f>IF(SUM(DS9,DW9)&gt;0,SUM(DS9,DW9),"")</f>
        <v/>
      </c>
      <c r="EF9" s="40" t="str">
        <f>IF(SUM(DR9:DS9,DU9:DW9,DY9)-SUM(DT9,DX9)&gt;0,SUM(DR9:DS9,DU9:DW9,DY9)-SUM(DT9,DX9),"")</f>
        <v/>
      </c>
      <c r="EG9" s="40" t="str">
        <f>IF(SUM(EA9,EB9,EF9)&gt;0,SUM(EA9,EB9,EF9),"")</f>
        <v/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>IF(SUM(EI9,EM9)&gt;0,SUM(EI9,EM9),"")</f>
        <v/>
      </c>
      <c r="FC9" s="11" t="str">
        <f>IF(SUM(EH9:EI9,EK9:EM9,EO9)-EJ9-EN9&gt;0,SUM(EH9:EI9,EK9:EM9,EO9)-EJ9-EN9,"")</f>
        <v/>
      </c>
      <c r="FD9" s="11" t="str">
        <f>IF(SUM(EP9:EQ9,ES9)-ER9&gt;0,SUM(EP9:EQ9,ES9)-ER9,"")</f>
        <v/>
      </c>
      <c r="FE9" s="11" t="str">
        <f>IF(SUM(EI9,EM9,EQ9)&gt;0,SUM(EI9,EM9,EQ9),"")</f>
        <v/>
      </c>
      <c r="FF9" s="11" t="str">
        <f>IF(SUM(FC9,FD9)&gt;0,SUM(FC9,FD9),"")</f>
        <v/>
      </c>
      <c r="FG9" s="11" t="str">
        <f>IF(SUM(EU9,EY9)&gt;0,SUM(EU9,EY9),"")</f>
        <v/>
      </c>
      <c r="FH9" s="11" t="str">
        <f>IF(SUM(ET9:EU9,EW9:EY9,FA9)-SUM(EV9,EZ9)&gt;0,SUM(ET9:EU9,EW9:EY9,FA9)-SUM(EV9,EZ9),"")</f>
        <v/>
      </c>
      <c r="FI9" s="11" t="str">
        <f>IF(SUM(FC9,FD9,FH9)&gt;0,SUM(FC9,FD9,FH9),"")</f>
        <v/>
      </c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40" t="str">
        <f>IF(SUM(FK9,FO9)&gt;0,SUM(FK9,FO9),"")</f>
        <v/>
      </c>
      <c r="GE9" s="40" t="str">
        <f>IF(SUM(FJ9:FK9,FM9:FO9,FQ9)-FL9-FP9&gt;0,SUM(FJ9:FK9,FM9:FO9,FQ9)-FL9-FP9,"")</f>
        <v/>
      </c>
      <c r="GF9" s="40" t="str">
        <f>IF(SUM(FR9:FS9,FU9)-FT9&gt;0,SUM(FR9:FS9,FU9)-FT9,"")</f>
        <v/>
      </c>
      <c r="GG9" s="40" t="str">
        <f>IF(SUM(FK9,FO9,FS9)&gt;0,SUM(FK9,FO9,FS9),"")</f>
        <v/>
      </c>
      <c r="GH9" s="40" t="str">
        <f>IF(SUM(GE9,GF9)&gt;0,SUM(GE9,GF9),"")</f>
        <v/>
      </c>
      <c r="GI9" s="40" t="str">
        <f>IF(SUM(FW9,GA9)&gt;0,SUM(FW9,GA9),"")</f>
        <v/>
      </c>
      <c r="GJ9" s="40" t="str">
        <f>IF(SUM(FV9:FW9,FY9:GA9,GC9)-SUM(FX9,GB9)&gt;0,SUM(FV9:FW9,FY9:GA9,GC9)-SUM(FX9,GB9),"")</f>
        <v/>
      </c>
      <c r="GK9" s="40" t="str">
        <f>IF(SUM(GE9,GF9,GJ9)&gt;0,SUM(GE9,GF9,GJ9),"")</f>
        <v/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>IF(SUM(GM9,GQ9)&gt;0,SUM(GM9,GQ9),"")</f>
        <v/>
      </c>
      <c r="HG9" s="11" t="str">
        <f>IF(SUM(GL9:GM9,GO9:GQ9,GS9)-GN9-GR9&gt;0,SUM(GL9:GM9,GO9:GQ9,GS9)-GN9-GR9,"")</f>
        <v/>
      </c>
      <c r="HH9" s="11" t="str">
        <f>IF(SUM(GT9:GU9,GW9)-GV9&gt;0,SUM(GT9:GU9,GW9)-GV9,"")</f>
        <v/>
      </c>
      <c r="HI9" s="11" t="str">
        <f>IF(SUM(GM9,GQ9,GU9)&gt;0,SUM(GM9,GQ9,GU9),"")</f>
        <v/>
      </c>
      <c r="HJ9" s="11" t="str">
        <f>IF(SUM(HG9,HH9)&gt;0,SUM(HG9,HH9),"")</f>
        <v/>
      </c>
      <c r="HK9" s="11" t="str">
        <f>IF(SUM(GY9,HC9)&gt;0,SUM(GY9,HC9),"")</f>
        <v/>
      </c>
      <c r="HL9" s="11" t="str">
        <f>IF(SUM(GX9:GY9,HA9:HC9,HE9)-SUM(GZ9,HD9)&gt;0,SUM(GX9:GY9,HA9:HC9,HE9)-SUM(GZ9,HD9),"")</f>
        <v/>
      </c>
      <c r="HM9" s="11" t="str">
        <f>IF(SUM(HG9,HH9,HL9)&gt;0,SUM(HG9,HH9,HL9),"")</f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>IF(SUM(HO9,HS9)&gt;0,SUM(HO9,HS9),"")</f>
        <v/>
      </c>
      <c r="II9" s="40" t="str">
        <f>IF(SUM(HN9:HO9,HQ9:HS9,HU9)-HP9-HT9&gt;0,SUM(HN9:HO9,HQ9:HS9,HU9)-HP9-HT9,"")</f>
        <v/>
      </c>
      <c r="IJ9" s="40" t="str">
        <f>IF(SUM(HV9:HW9,HY9)-HX9&gt;0,SUM(HV9:HW9,HY9)-HX9,"")</f>
        <v/>
      </c>
      <c r="IK9" s="40" t="str">
        <f>IF(SUM(HO9,HS9,HW9)&gt;0,SUM(HO9,HS9,HW9),"")</f>
        <v/>
      </c>
      <c r="IL9" s="40" t="str">
        <f>IF(SUM(II9,IJ9)&gt;0,SUM(II9,IJ9),"")</f>
        <v/>
      </c>
      <c r="IM9" s="40" t="str">
        <f>IF(SUM(IA9,IE9)&gt;0,SUM(IA9,IE9),"")</f>
        <v/>
      </c>
      <c r="IN9" s="40" t="str">
        <f>IF(SUM(HZ9:IA9,IC9:IE9,IG9)-SUM(IB9,IF9)&gt;0,SUM(HZ9:IA9,IC9:IE9,IG9)-SUM(IB9,IF9),"")</f>
        <v/>
      </c>
      <c r="IO9" s="40" t="str">
        <f>IF(SUM(II9,IJ9,IN9)&gt;0,SUM(II9,IJ9,IN9),"")</f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>IF(SUM(IQ9,IU9)&gt;0,SUM(IQ9,IU9),"")</f>
        <v/>
      </c>
      <c r="JK9" s="11" t="str">
        <f>IF(SUM(IP9:IQ9,IS9:IU9,IW9)-IR9-IV9&gt;0,SUM(IP9:IQ9,IS9:IU9,IW9)-IR9-IV9,"")</f>
        <v/>
      </c>
      <c r="JL9" s="11" t="str">
        <f>IF(SUM(IX9:IY9,JA9)-IZ9&gt;0,SUM(IX9:IY9,JA9)-IZ9,"")</f>
        <v/>
      </c>
      <c r="JM9" s="11" t="str">
        <f>IF(SUM(IQ9,IU9,IY9)&gt;0,SUM(IQ9,IU9,IY9),"")</f>
        <v/>
      </c>
      <c r="JN9" s="11" t="str">
        <f>IF(SUM(JK9,JL9)&gt;0,SUM(JK9,JL9),"")</f>
        <v/>
      </c>
      <c r="JO9" s="11" t="str">
        <f>IF(SUM(JC9,JG9)&gt;0,SUM(JC9,JG9),"")</f>
        <v/>
      </c>
      <c r="JP9" s="11" t="str">
        <f>IF(SUM(JB9:JC9,JE9:JG9,JI9)-SUM(JD9,JH9)&gt;0,SUM(JB9:JC9,JE9:JG9,JI9)-SUM(JD9,JH9),"")</f>
        <v/>
      </c>
      <c r="JQ9" s="11" t="str">
        <f>IF(SUM(JK9,JL9,JP9)&gt;0,SUM(JK9,JL9,JP9),"")</f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>IF(SUM(JS9,JW9)&gt;0,SUM(JS9,JW9),"")</f>
        <v/>
      </c>
      <c r="KM9" s="40" t="str">
        <f>IF(SUM(JR9:JS9,JU9:JW9,JY9)-JT9-JX9&gt;0,SUM(JR9:JS9,JU9:JW9,JY9)-JT9-JX9,"")</f>
        <v/>
      </c>
      <c r="KN9" s="40" t="str">
        <f>IF(SUM(JZ9:KA9,KC9)-KB9&gt;0,SUM(JZ9:KA9,KC9)-KB9,"")</f>
        <v/>
      </c>
      <c r="KO9" s="40" t="str">
        <f>IF(SUM(JS9,JW9,KA9)&gt;0,SUM(JS9,JW9,KA9),"")</f>
        <v/>
      </c>
      <c r="KP9" s="40" t="str">
        <f>IF(SUM(KM9,KN9)&gt;0,SUM(KM9,KN9),"")</f>
        <v/>
      </c>
      <c r="KQ9" s="40" t="str">
        <f>IF(SUM(KE9,KI9)&gt;0,SUM(KE9,KI9),"")</f>
        <v/>
      </c>
      <c r="KR9" s="40" t="str">
        <f>IF(SUM(KD9:KE9,KG9:KI9,KK9)-SUM(KF9,KJ9)&gt;0,SUM(KD9:KE9,KG9:KI9,KK9)-SUM(KF9,KJ9),"")</f>
        <v/>
      </c>
      <c r="KS9" s="40" t="str">
        <f>IF(SUM(KM9,KN9,KR9)&gt;0,SUM(KM9,KN9,KR9),"")</f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>IF(SUM(KU9,KY9)&gt;0,SUM(KU9,KY9),"")</f>
        <v/>
      </c>
      <c r="LO9" s="11" t="str">
        <f>IF(SUM(KT9:KU9,KW9:KY9,LA9)-KV9-KZ9&gt;0,SUM(KT9:KU9,KW9:KY9,LA9)-KV9-KZ9,"")</f>
        <v/>
      </c>
      <c r="LP9" s="11" t="str">
        <f>IF(SUM(LB9:LC9,LE9)-LD9&gt;0,SUM(LB9:LC9,LE9)-LD9,"")</f>
        <v/>
      </c>
      <c r="LQ9" s="11" t="str">
        <f>IF(SUM(KU9,KY9,LC9)&gt;0,SUM(KU9,KY9,LC9),"")</f>
        <v/>
      </c>
      <c r="LR9" s="11" t="str">
        <f>IF(SUM(LO9,LP9)&gt;0,SUM(LO9,LP9),"")</f>
        <v/>
      </c>
      <c r="LS9" s="11" t="str">
        <f>IF(SUM(LG9,LK9)&gt;0,SUM(LG9,LK9),"")</f>
        <v/>
      </c>
      <c r="LT9" s="11" t="str">
        <f>IF(SUM(LF9:LG9,LI9:LK9,LM9)-SUM(LH9,LL9)&gt;0,SUM(LF9:LG9,LI9:LK9,LM9)-SUM(LH9,LL9),"")</f>
        <v/>
      </c>
      <c r="LU9" s="11" t="str">
        <f>IF(SUM(LO9,LP9,LT9)&gt;0,SUM(LO9,LP9,LT9),"")</f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>IF(SUM(LW9,MA9)&gt;0,SUM(LW9,MA9),"")</f>
        <v/>
      </c>
      <c r="MQ9" s="40" t="str">
        <f>IF(SUM(LV9:LW9,LY9:MA9,MC9)-LX9-MB9&gt;0,SUM(LV9:LW9,LY9:MA9,MC9)-LX9-MB9,"")</f>
        <v/>
      </c>
      <c r="MR9" s="40" t="str">
        <f>IF(SUM(MD9:ME9,MG9)-MF9&gt;0,SUM(MD9:ME9,MG9)-MF9,"")</f>
        <v/>
      </c>
      <c r="MS9" s="40" t="str">
        <f>IF(SUM(LW9,MA9,ME9)&gt;0,SUM(LW9,MA9,ME9),"")</f>
        <v/>
      </c>
      <c r="MT9" s="40" t="str">
        <f>IF(SUM(MQ9,MR9)&gt;0,SUM(MQ9,MR9),"")</f>
        <v/>
      </c>
      <c r="MU9" s="40" t="str">
        <f>IF(SUM(MI9,MM9)&gt;0,SUM(MI9,MM9),"")</f>
        <v/>
      </c>
      <c r="MV9" s="40" t="str">
        <f>IF(SUM(MH9:MI9,MK9:MM9,MO9)-SUM(MJ9,MN9)&gt;0,SUM(MH9:MI9,MK9:MM9,MO9)-SUM(MJ9,MN9),"")</f>
        <v/>
      </c>
      <c r="MW9" s="40" t="str">
        <f>IF(SUM(MQ9,MR9,MV9)&gt;0,SUM(MQ9,MR9,MV9),"")</f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>IF(SUM(MY9,NC9)&gt;0,SUM(MY9,NC9),"")</f>
        <v/>
      </c>
      <c r="NS9" s="11" t="str">
        <f>IF(SUM(MX9:MY9,NA9:NC9,NE9)-MZ9-ND9&gt;0,SUM(MX9:MY9,NA9:NC9,NE9)-MZ9-ND9,"")</f>
        <v/>
      </c>
      <c r="NT9" s="11" t="str">
        <f>IF(SUM(NF9:NG9,NI9)-NH9&gt;0,SUM(NF9:NG9,NI9)-NH9,"")</f>
        <v/>
      </c>
      <c r="NU9" s="11" t="str">
        <f>IF(SUM(MY9,NC9,NG9)&gt;0,SUM(MY9,NC9,NG9),"")</f>
        <v/>
      </c>
      <c r="NV9" s="11" t="str">
        <f>IF(SUM(NS9,NT9)&gt;0,SUM(NS9,NT9),"")</f>
        <v/>
      </c>
      <c r="NW9" s="11" t="str">
        <f>IF(SUM(NK9,NO9)&gt;0,SUM(NK9,NO9),"")</f>
        <v/>
      </c>
      <c r="NX9" s="11" t="str">
        <f>IF(SUM(NJ9:NK9,NM9:NO9,NQ9)-SUM(NL9,NP9)&gt;0,SUM(NJ9:NK9,NM9:NO9,NQ9)-SUM(NL9,NP9),"")</f>
        <v/>
      </c>
      <c r="NY9" s="11" t="str">
        <f>IF(SUM(NS9,NT9,NX9)&gt;0,SUM(NS9,NT9,NX9),"")</f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>IF(SUM(OA9,OE9)&gt;0,SUM(OA9,OE9),"")</f>
        <v/>
      </c>
      <c r="OU9" s="40" t="str">
        <f>IF(SUM(NZ9:OA9,OC9:OE9,OG9)-OB9-OF9&gt;0,SUM(NZ9:OA9,OC9:OE9,OG9)-OB9-OF9,"")</f>
        <v/>
      </c>
      <c r="OV9" s="40" t="str">
        <f>IF(SUM(OH9:OI9,OK9)-OJ9&gt;0,SUM(OH9:OI9,OK9)-OJ9,"")</f>
        <v/>
      </c>
      <c r="OW9" s="40" t="str">
        <f>IF(SUM(OA9,OE9,OI9)&gt;0,SUM(OA9,OE9,OI9),"")</f>
        <v/>
      </c>
      <c r="OX9" s="40" t="str">
        <f>IF(SUM(OU9,OV9)&gt;0,SUM(OU9,OV9),"")</f>
        <v/>
      </c>
      <c r="OY9" s="40" t="str">
        <f>IF(SUM(OM9,OQ9)&gt;0,SUM(OM9,OQ9),"")</f>
        <v/>
      </c>
      <c r="OZ9" s="40" t="str">
        <f>IF(SUM(OL9:OM9,OO9:OQ9,OS9)-SUM(ON9,OR9)&gt;0,SUM(OL9:OM9,OO9:OQ9,OS9)-SUM(ON9,OR9),"")</f>
        <v/>
      </c>
      <c r="PA9" s="40" t="str">
        <f>IF(SUM(OU9,OV9,OZ9)&gt;0,SUM(OU9,OV9,OZ9),"")</f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>IF(SUM(PC9,PG9)&gt;0,SUM(PC9,PG9),"")</f>
        <v/>
      </c>
      <c r="PW9" s="11" t="str">
        <f>IF(SUM(PB9:PC9,PE9:PG9,PI9)-PD9-PH9&gt;0,SUM(PB9:PC9,PE9:PG9,PI9)-PD9-PH9,"")</f>
        <v/>
      </c>
      <c r="PX9" s="11" t="str">
        <f>IF(SUM(PJ9:PK9,PM9)-PL9&gt;0,SUM(PJ9:PK9,PM9)-PL9,"")</f>
        <v/>
      </c>
      <c r="PY9" s="11" t="str">
        <f>IF(SUM(PC9,PG9,PK9)&gt;0,SUM(PC9,PG9,PK9),"")</f>
        <v/>
      </c>
      <c r="PZ9" s="11" t="str">
        <f>IF(SUM(PW9,PX9)&gt;0,SUM(PW9,PX9),"")</f>
        <v/>
      </c>
      <c r="QA9" s="11" t="str">
        <f>IF(SUM(PO9,PS9)&gt;0,SUM(PO9,PS9),"")</f>
        <v/>
      </c>
      <c r="QB9" s="11" t="str">
        <f>IF(SUM(PN9:PO9,PQ9:PS9,PU9)-SUM(PP9,PT9)&gt;0,SUM(PN9:PO9,PQ9:PS9,PU9)-SUM(PP9,PT9),"")</f>
        <v/>
      </c>
      <c r="QC9" s="11" t="str">
        <f>IF(SUM(PW9,PX9,QB9)&gt;0,SUM(PW9,PX9,QB9),"")</f>
        <v/>
      </c>
      <c r="QD9" s="22">
        <f>IF($CU9="P",CA9,(CA9+AX9)/2)</f>
        <v>8.1999999999999993</v>
      </c>
      <c r="QE9" s="22">
        <f>IF($CU9="P",CB9,(CB9+AY9)/2)</f>
        <v>2.1</v>
      </c>
      <c r="QF9" s="22">
        <f>IF($CU9="P",CC9,(CC9+AZ9)/2)</f>
        <v>0</v>
      </c>
      <c r="QG9" s="22">
        <f>IF($CU9="P",CD9,(CD9+BA9)/2)</f>
        <v>0.35</v>
      </c>
      <c r="QH9" s="22">
        <f>IF($CU9="P",CE9,(CE9+BB9)/2)</f>
        <v>8</v>
      </c>
      <c r="QI9" s="22">
        <f>IF($CU9="P",CF9,(CF9+BC9)/2)</f>
        <v>2.2999999999999998</v>
      </c>
      <c r="QJ9" s="22">
        <f>IF($CU9="P",CG9,(CG9+BD9)/2)</f>
        <v>0</v>
      </c>
      <c r="QK9" s="22">
        <f>IF($CU9="P",CH9,(CH9+BE9)/2)</f>
        <v>0</v>
      </c>
      <c r="QL9" s="22">
        <f>IF($CU9="P",CI9,(CI9+BF9)/2)</f>
        <v>0</v>
      </c>
      <c r="QM9" s="22">
        <f>IF($CU9="P",CJ9,(CJ9+BG9)/2)</f>
        <v>0</v>
      </c>
      <c r="QN9" s="22">
        <f>IF($CU9="P",CK9,(CK9+BH9)/2)</f>
        <v>0</v>
      </c>
      <c r="QO9" s="22">
        <f>IF($CU9="P",CL9,(CL9+BI9)/2)</f>
        <v>0</v>
      </c>
      <c r="QP9" s="22">
        <f>IF($CU9="P",CM9,(CM9+BJ9)/2)</f>
        <v>8.1</v>
      </c>
      <c r="QQ9" s="22">
        <f>IF($CU9="P",CN9,(CN9+BK9)/2)</f>
        <v>1.65</v>
      </c>
      <c r="QR9" s="22">
        <f>IF($CU9="P",CO9,(CO9+BL9)/2)</f>
        <v>0</v>
      </c>
      <c r="QS9" s="22">
        <f>IF($CU9="P",CP9,(CP9+BM9)/2)</f>
        <v>0.35</v>
      </c>
      <c r="QT9" s="22">
        <f>IF($CU9="P",CQ9,(CQ9+BN9)/2)</f>
        <v>8.35</v>
      </c>
      <c r="QU9" s="22">
        <f>IF($CU9="P",CR9,(CR9+BO9)/2)</f>
        <v>2.4</v>
      </c>
      <c r="QV9" s="22">
        <f>IF($CU9="P",CS9,(CS9+BP9)/2)</f>
        <v>0</v>
      </c>
      <c r="QW9" s="22">
        <f>IF($CU9="P",CT9,(CT9+BQ9)/2)</f>
        <v>0</v>
      </c>
      <c r="QX9" s="27" t="s">
        <v>46</v>
      </c>
      <c r="QY9" s="40">
        <f>IF(SUM(QE9,QI9)&gt;0,SUM(QE9,QI9),"")</f>
        <v>4.4000000000000004</v>
      </c>
      <c r="QZ9" s="40">
        <f>IF(SUM(QD9:QE9,QG9:QI9,QK9)-QF9-QJ9&gt;0,SUM(QD9:QE9,QG9:QI9,QK9)-QF9-QJ9,"")</f>
        <v>20.95</v>
      </c>
      <c r="RA9" s="40" t="str">
        <f>IF(SUM(QL9:QM9,QO9)-QN9&gt;0,SUM(QL9:QM9,QO9)-QN9,"")</f>
        <v/>
      </c>
      <c r="RB9" s="40">
        <f>IF(SUM(QE9,QI9,QM9)&gt;0,SUM(QE9,QI9,QM9),"")</f>
        <v>4.4000000000000004</v>
      </c>
      <c r="RC9" s="40">
        <f>IF(SUM(QZ9,RA9)&gt;0,SUM(QZ9,RA9),"")</f>
        <v>20.95</v>
      </c>
      <c r="RD9" s="40">
        <f>IF(SUM(QQ9,QU9)&gt;0,SUM(QQ9,QU9),"")</f>
        <v>4.05</v>
      </c>
      <c r="RE9" s="40">
        <f>IF(SUM(QP9:QQ9,QS9:QU9,QW9)-SUM(QR9,QV9)&gt;0,SUM(QP9:QQ9,QS9:QU9,QW9)-SUM(QR9,QV9),"")</f>
        <v>20.849999999999998</v>
      </c>
      <c r="RF9" s="40">
        <f>IF(SUM(QZ9,RA9,RE9)&gt;0,SUM(QZ9,RA9,RE9),"")</f>
        <v>41.8</v>
      </c>
    </row>
    <row r="10" spans="1:474" x14ac:dyDescent="0.2">
      <c r="A10" s="4" t="str" cm="1">
        <f t="array" ref="A10">IF(AND(J10&lt;&gt;"",J10&lt;&gt;"No DD"),SUMPRODUCT((J$4:J$19&lt;&gt;"")*(J$4:J$19&lt;&gt;"No DD")*(F$4:F$19&gt;F10))+1,IF(J10="No DD",SUMPRODUCT((J$4:J$19="No DD")*(F$4:F$19&gt;F10))+1+SUMPRODUCT((J$4:J$19&lt;&gt;"")*(J$4:J$19&lt;&gt;"No DD")),""))</f>
        <v/>
      </c>
      <c r="B10" s="4" t="str" cm="1">
        <f t="array" ref="B10">IF(AND(J10&lt;&gt;"",J10&lt;&gt;"No DD",G10=""),SUMPRODUCT((J$4:J$19&lt;&gt;"")*(J$4:J$19&lt;&gt;"No DD")*(G$4:G$19="")*(F$4:F$19&gt;F10))+1,IF(J10="No DD",SUMPRODUCT((J$4:J$19="No DD")*(F$4:F$19&gt;F10)*(G$4:G$19=""))+1+SUMPRODUCT((J$4:J$19&lt;&gt;"")*(G$4:G$19="")*(J$4:J$19&lt;&gt;"No DD")),""))</f>
        <v/>
      </c>
      <c r="C10" s="5" t="s">
        <v>116</v>
      </c>
      <c r="D10" s="4" t="s">
        <v>3</v>
      </c>
      <c r="E10" s="4">
        <v>2005</v>
      </c>
      <c r="F10" s="9">
        <f>SUM(L10:R10)+SUM(L10:O10)*0.0000001+SUM(L10)*0.0000000000001</f>
        <v>122.40000800000411</v>
      </c>
      <c r="G10" s="64"/>
      <c r="H10" s="3" t="str">
        <f>IF(OR(AND(AP10&gt;=AW$21,AQ10&gt;=AW$25,AP10&lt;&gt;"",AO10=""),AND(AU10&gt;=AW$21,AV10&gt;=AW$25,AU10&lt;&gt;"",AO10=""),AND(BS10&gt;=BZ$21,BT10&gt;=BZ$25,BS10&lt;&gt;"",BR10=""),AND(BX10&gt;=BZ$21,BY10&gt;=BZ$25,BX10&lt;&gt;"",BR10=""),AND(CV10&gt;=DC$21,CW10&gt;=DC$25,CV10&lt;&gt;"",CU10=""),AND(DA10&gt;=DC$21,DB10&gt;=DC$25,DA10&lt;&gt;""),AND(DZ10&gt;=EG$21,EA10&gt;=EG$25,DZ10&lt;&gt;""),AND(EE10&gt;=EG$21,EF10&gt;=EG$25,EE10&lt;&gt;""),AND(FB10&gt;=FI$21,FC10&gt;=FI$25,FB10&lt;&gt;""),AND(FG10&gt;=FI$21,FH10&gt;=FI$25,FG10&lt;&gt;""),AND(GD10&gt;=GK$21,GE10&gt;=GK$25,GD10&lt;&gt;""),AND(GI10&gt;=GK$21,GJ10&gt;=GK$25,GI10&lt;&gt;""),AND(HF10&gt;=HM$21,HG10&gt;=HM$25,HF10&lt;&gt;""),AND(HK10&gt;=HM$21,HL10&gt;=HM$25,HK10&lt;&gt;""),AND(IH10&gt;=IO$21,II10&gt;=IO$25,IH10&lt;&gt;""),AND(IM10&gt;=IO$21,IN10&gt;=IO$25,IM10&lt;&gt;""),AND(JJ10&gt;=JQ$21,JK10&gt;=JQ$25,JJ10&lt;&gt;""),AND(JO10&gt;=JQ$21,JP10&gt;=JQ$25,JO10&lt;&gt;""),AND(KL10&gt;=KS$21,KM10&gt;=KS$25,KL10&lt;&gt;""),AND(KQ10&gt;=KS$21,KR10&gt;=KS$25,KQ10&lt;&gt;""),AND(LN10&gt;=LU$21,LO10&gt;=LU$25,LN10&lt;&gt;""),AND(LS10&gt;=LU$21,LT10&gt;=LU$25,LS10&lt;&gt;""),AND(MP10&gt;=MW$21,MQ10&gt;=MW$25,MP10&lt;&gt;""),AND(MU10&gt;=MW$21,MV10&gt;=MW$25,MU10&lt;&gt;""),AND(NR10&gt;=NY$21,NS10&gt;=NY$25,NR10&lt;&gt;""),AND(NW10&gt;=NY$21,NX10&gt;=NY$25,NW10&lt;&gt;""),AND(OT10&gt;=PA$21,OU10&gt;=PA$25,OT10&lt;&gt;""),AND(OY10&gt;=PA$21,OZ10&gt;=PA$25,OY10&lt;&gt;""),AND(PV10&gt;=QC$21,PW10&gt;=QC$25,PV10&lt;&gt;""),AND(QA10&gt;=QC$21,QB10&gt;=QC$25,QA10&lt;&gt;"")),"P","")</f>
        <v/>
      </c>
      <c r="I10" s="3" t="str">
        <f>IF(OR(AND(AQ10&gt;=AW$25,AQ10&lt;&gt;"",AO10=""),AND(AV10&gt;=AW$25,AV10&lt;&gt;"",AO10=""),AND(BT10&gt;=BZ$25,BT10&lt;&gt;"",BR10=""),AND(BY10&gt;=BZ$25,BY10&lt;&gt;"",BR10=""),AND(CW10&gt;=DC$25,CW10&lt;&gt;"",CU10=""),AND(DB10&gt;=DC$25,DB10&lt;&gt;"",CU10=""),AND(EA10&gt;=EG$25,EA10&lt;&gt;""),AND(EF10&gt;=EG$25,EF10&lt;&gt;""),AND(FC10&gt;=FI$25,FC10&lt;&gt;""),AND(FH10&gt;=FI$25,FH10&lt;&gt;""),AND(GE10&gt;=GK$25,GE10&lt;&gt;""),AND(GJ10&gt;=GK$25,GJ10&lt;&gt;""),AND(HG10&gt;=HM$25,HG10&lt;&gt;""),AND(HL10&gt;=HM$25,HL10&lt;&gt;""),AND(II10&gt;=IO$25,II10&lt;&gt;""),AND(IN10&gt;=IO$25,IN10&lt;&gt;""),AND(JK10&gt;=JQ$25,JK10&lt;&gt;""),AND(JP10&gt;=JQ$25,JP10&lt;&gt;""),AND(KM10&gt;=KS$25,KM10&lt;&gt;""),AND(KR10&gt;=KS$25,KR10&lt;&gt;""),AND(LO10&gt;=LU$25,LO10&lt;&gt;""),AND(LT10&gt;=LU$25,LT10&lt;&gt;""),AND(MQ10&gt;=MW$25,MQ10&lt;&gt;""),AND(MV10&gt;=MW$25,MV10&lt;&gt;""),AND(NS10&gt;=NY$25,NS10&lt;&gt;""),AND(NX10&gt;=NY$25,NX10&lt;&gt;""),AND(OU10&gt;=PA$25,OU10&lt;&gt;""),AND(OZ10&gt;=PA$25,OZ10&lt;&gt;""),AND(PW10&gt;=QC$25,PW10&lt;&gt;""),AND(QB10&gt;=QC$25,QB10&lt;&gt;"")),"P","")</f>
        <v/>
      </c>
      <c r="J10" s="36" t="str">
        <f>IF(AND(I10="P",H10=""),"No DD",IF(OR(AND(AS10&gt;=AW$24,AT10&gt;=AW$28,AS10&lt;&gt;"",AO10=""),AND(BV10&gt;=BZ$24,BW10&gt;=BZ$28,BV10&lt;&gt;"",BR10=""),AND(CY10&gt;=DC$24,CZ10&gt;=DC$28,CY10&lt;&gt;"",CU10=""),AND(EC10&gt;=EG$24,ED10&gt;=EG$28,EC10&lt;&gt;""),AND(FE10&gt;=FI$24,FF10&gt;=FI$28,FE10&lt;&gt;""),AND(GG10&gt;=GK$24,GH10&gt;=GK$28,GG10&lt;&gt;""),AND(HI10&gt;=HM$24,HJ10&gt;=HM$28,HI10&lt;&gt;""),AND(IK10&gt;=IO$24,IL10&gt;=IO$28,IK10&lt;&gt;""),AND(JM10&gt;=JQ$24,JN10&gt;=JQ$28,JM10&lt;&gt;""),AND(KO10&gt;=KS$24,KP10&gt;=KS$28,KO10&lt;&gt;""),AND(LQ10&gt;=LU$24,LR10&gt;=LU$28,LQ10&lt;&gt;""),AND(MS10&gt;=MW$24,MT10&gt;=MW$28,MS10&lt;&gt;""),AND(NU10&gt;=NY$24,NV10&gt;=NY$28,NU10&lt;&gt;""),AND(OW10&gt;=PA$24,OX10&gt;=PA$28,OW10&lt;&gt;""),AND(PY10&gt;=QC$24,PZ10&gt;=QC$28,PY10&lt;&gt;"")),"Merit",IF(OR(AND(AS10&gt;=AW$23,AT10&gt;=AW$27,AS10&lt;&gt;"",AO10=""),AND(BV10&gt;=BZ$23,BW10&gt;=BZ$27,BV10&lt;&gt;"",BR10=""),AND(CY10&gt;=DC$23,CZ10&gt;=DC$27,CY10&lt;&gt;"",CU10=""),AND(EC10&gt;=EG$23,ED10&gt;=EG$27,EC10&lt;&gt;""),AND(FE10&gt;=FI$23,FF10&gt;=FI$27,FE10&lt;&gt;""),AND(GG10&gt;=GK$23,GH10&gt;=GK$27,GG10&lt;&gt;""),AND(HI10&gt;=HM$23,HJ10&gt;=HM$27,HI10&lt;&gt;""),AND(IK10&gt;=IO$23,IL10&gt;=IO$27,IK10&lt;&gt;""),AND(JM10&gt;=JQ$23,JN10&gt;=JQ$27,JM10&lt;&gt;""),AND(KO10&gt;=KS$23,KP10&gt;=KS$27,KO10&lt;&gt;""),AND(LQ10&gt;=LU$23,LR10&gt;=LU$27,LQ10&lt;&gt;""),AND(MS10&gt;=MW$23,MT10&gt;=MW$27,MS10&lt;&gt;""),AND(NU10&gt;=NY$23,NV10&gt;=NY$27,NU10&lt;&gt;""),AND(OW10&gt;=PA$23,OX10&gt;=PA$27,OW10&lt;&gt;""),AND(PY10&gt;=QC$23,PZ10&gt;=QC$27,PY10&lt;&gt;"")),"Excellence",IF(K10="P","Worlds Team",IF(H10="P","National Team","")))))</f>
        <v/>
      </c>
      <c r="K10" s="3" t="str">
        <f>IF(OR(AND(AS10&gt;=AW$22,AT10&gt;=AW$26,AS10&lt;&gt;"",AO10=""),AND(BV10&gt;=BZ$22,BW10&gt;=BZ$26,BV10&lt;&gt;"",BR10=""),AND(CY10&gt;=DC$22,CZ10&gt;=DC$26,CY10&lt;&gt;"",CU10=""),AND(EC10&gt;=EG$22,ED10&gt;=EG$26,EC10&lt;&gt;""),AND(FE10&gt;=FI$22,FF10&gt;=FI$26,FE10&lt;&gt;""),AND(GG10&gt;=GK$22,GH10&gt;=GK$26,GG10&lt;&gt;""),AND(HI10&gt;=HM$22,HJ10&gt;=HM$26,HI10&lt;&gt;""),AND(IK10&gt;=IO$22,IL10&gt;=IO$26,IK10&lt;&gt;""),AND(JM10&gt;=JQ$22,JN10&gt;=JQ$26,JM10&lt;&gt;""),AND(KO10&gt;=KS$22,KP10&gt;=KS$26,KO10&lt;&gt;""),AND(LQ10&gt;=LU$22,LR10&gt;=LU$26,LQ10&lt;&gt;""),AND(MS10&gt;=MW$22,MT10&gt;=MW$26,MS10&lt;&gt;""),AND(NU10&gt;=NY$22,NV10&gt;=NY$26,NU10&lt;&gt;""),AND(OW10&gt;=PA$22,OX10&gt;=PA$26,OW10&lt;&gt;""),AND(PY10&gt;=QC$22,PZ10&gt;=QC$26,PY10&lt;&gt;"")),"P","")</f>
        <v/>
      </c>
      <c r="L10" s="8">
        <f>IF(COUNT(AQ10,BT10,CW10)&gt;0,LARGE((AQ10,BT10,CW10),1),0)</f>
        <v>41.399999999999991</v>
      </c>
      <c r="M10" s="8" t="str">
        <f>IF(L10=0,"",IF(L10=CW10,$CA$1,IF(L10=BT10,$AX$1,IF(L10=AQ10,$U$1,""))))</f>
        <v>2025 3rd Domestic Trial</v>
      </c>
      <c r="N10" s="8">
        <f>IF(COUNT(AQ10,BT10,CW10)&gt;1,LARGE((AQ10,BT10,CW10),2),0)</f>
        <v>38.599999999999994</v>
      </c>
      <c r="O10" s="8" t="str">
        <f>IF(N10=0,"",IF(AND(N10=L10,N10=AQ10,N10=BT10),$U$1,IF(AND(N10=L10,N10=AQ10,N10=CW10),$U$1,IF(AND(N10=L10,N10=BT10,N10=CW10),$AX$1,IF(N10=CW10,$CA$1,IF(N10=BT10,$AX$1,IF(N10=AQ10,$U$1,"")))))))</f>
        <v>2025 Elite Canada</v>
      </c>
      <c r="P10" s="8">
        <f>IF(MAX(AV10,BY10,DB10)&gt;0,MAX(AV10,BY10,DB10),0)</f>
        <v>42.4</v>
      </c>
      <c r="Q10" s="8" t="str">
        <f>IF(P10=0,"",IF(P10=DB10,$CA$1,IF(P10=BY10,$AX$1,IF(P10=AV10,$U$1,""))))</f>
        <v>2025 Nationals</v>
      </c>
      <c r="R10" s="8" t="str">
        <f>IF(MAX(DD10:DE10)&gt;0,MAX(DD10:DE10),"")</f>
        <v/>
      </c>
      <c r="S10" s="11" t="str">
        <f>IF(R10="","",IF(R10=DD10,"("&amp;DD$2&amp;")",IF(R10=DE10,"("&amp;DE$2&amp;")")))</f>
        <v/>
      </c>
      <c r="T10" s="8" t="str">
        <f>IF(R10="","",IF(R10=DD10,IF(R10+IF(N10="",0,N10)=PW10,$PB$1,IF(R10+IF(N10="",0,N10)=OU10,$NZ$1,IF(R10+IF(N10="",0,N10)=NS10,$MX$1,IF(R10+IF(N10="",0,N10)=MQ10,$LV$1,IF(R10+IF(N10="",0,N10)=LO10,$KT$1,IF(R10+IF(N10="",0,N10)=KM10,$JR$1,IF(R10+IF(N10="",0,N10)=JK10,$IP$1,IF(R10+IF(N10="",0,N10)=II10,$HN$1,IF(R10+IF(N10="",0,N10)=HG10,$GL$1,IF(R10+IF(N10="",0,N10)=GE10,$FJ$1,IF(R10+IF(N10="",0,N10)=FC10,$EH$1,IF(R10+IF(N10="",0,N10)=EA10,$DF$1)))))))))))),IF(R10=DE10,IF(R10+IF(P10="",0,P10)=QB10,$PB$1,IF(R10+IF(P10="",0,P10)=OZ10,$NZ$1,IF(R10+IF(P10="",0,P10)=NX10,$MX$1,IF(R10+IF(P10="",0,P10)=MV10,$LV$1,IF(R10+IF(P10="",0,P10)=LT10,$KT$1,IF(R10+IF(P10="",0,P10)=KR10,$JR$1,IF(R10+IF(P10="",0,P10)=JP10,$IP$1,IF(R10+IF(P10="",0,P10)=IN10,$HN$1,IF(R10+IF(P10="",0,P10)=HL10,$GL$1,IF(R10+IF(P10="",0,P10)=GJ10,$FJ$1,IF(R10+IF(P10="",0,P10)=FH10,$EH$1,IF(R10+IF(P10="",0,P10)=EF10,$DF$1)))))))))))))))</f>
        <v/>
      </c>
      <c r="U10" s="19">
        <v>16.2</v>
      </c>
      <c r="V10" s="19">
        <v>3.9</v>
      </c>
      <c r="W10" s="19">
        <v>0</v>
      </c>
      <c r="X10" s="19">
        <v>0</v>
      </c>
      <c r="Y10" s="19">
        <v>14.6</v>
      </c>
      <c r="Z10" s="19">
        <v>4.0999999999999996</v>
      </c>
      <c r="AA10" s="19">
        <v>0.2</v>
      </c>
      <c r="AB10" s="19">
        <v>0</v>
      </c>
      <c r="AC10" s="19"/>
      <c r="AD10" s="19"/>
      <c r="AE10" s="19"/>
      <c r="AF10" s="19"/>
      <c r="AG10" s="19">
        <v>14.3</v>
      </c>
      <c r="AH10" s="19">
        <v>4.5999999999999996</v>
      </c>
      <c r="AI10" s="19">
        <v>0</v>
      </c>
      <c r="AJ10" s="19">
        <v>0</v>
      </c>
      <c r="AK10" s="19">
        <v>16.3</v>
      </c>
      <c r="AL10" s="19">
        <v>4.0999999999999996</v>
      </c>
      <c r="AM10" s="19">
        <v>0</v>
      </c>
      <c r="AN10" s="19">
        <v>0</v>
      </c>
      <c r="AO10" s="27"/>
      <c r="AP10" s="40">
        <f>IF(SUM(V10,Z10)&gt;0,SUM(V10,Z10),"")</f>
        <v>8</v>
      </c>
      <c r="AQ10" s="40">
        <f>IF(SUM(U10:V10,X10:Z10,AB10)-W10-AA10&gt;0,SUM(U10:V10,X10:Z10,AB10)-W10-AA10,"")</f>
        <v>38.599999999999994</v>
      </c>
      <c r="AR10" s="40" t="str">
        <f>IF(SUM(AC10:AD10,AF10)-AE10&gt;0,SUM(AC10:AD10,AF10)-AE10,"")</f>
        <v/>
      </c>
      <c r="AS10" s="40">
        <f>IF(SUM(V10,Z10,AD10)&gt;0,SUM(V10,Z10,AD10),"")</f>
        <v>8</v>
      </c>
      <c r="AT10" s="40">
        <f>IF(SUM(AQ10,AR10)&gt;0,SUM(AQ10,AR10),"")</f>
        <v>38.599999999999994</v>
      </c>
      <c r="AU10" s="40">
        <f>IF(SUM(AH10,AL10)&gt;0,SUM(AH10,AL10),"")</f>
        <v>8.6999999999999993</v>
      </c>
      <c r="AV10" s="40">
        <f>IF(SUM(AG10:AH10,AJ10:AL10,AN10)-SUM(AI10,AM10)&gt;0,SUM(AG10:AH10,AJ10:AL10,AN10)-SUM(AI10,AM10),"")</f>
        <v>39.300000000000004</v>
      </c>
      <c r="AW10" s="40">
        <f>IF(SUM(AQ10,AR10,AV10)&gt;0,SUM(AQ10,AR10,AV10),"")</f>
        <v>77.900000000000006</v>
      </c>
      <c r="AX10" s="18">
        <v>14.5</v>
      </c>
      <c r="AY10" s="18">
        <v>4.5999999999999996</v>
      </c>
      <c r="AZ10" s="18">
        <v>0</v>
      </c>
      <c r="BA10" s="18">
        <v>0</v>
      </c>
      <c r="BB10" s="18">
        <v>14.5</v>
      </c>
      <c r="BC10" s="18">
        <v>4.8</v>
      </c>
      <c r="BD10" s="18">
        <v>0</v>
      </c>
      <c r="BE10" s="18">
        <v>0</v>
      </c>
      <c r="BF10" s="18"/>
      <c r="BG10" s="18"/>
      <c r="BH10" s="18"/>
      <c r="BI10" s="18"/>
      <c r="BJ10" s="18">
        <v>16.399999999999999</v>
      </c>
      <c r="BK10" s="18">
        <v>4.5999999999999996</v>
      </c>
      <c r="BL10" s="18">
        <v>0</v>
      </c>
      <c r="BM10" s="18">
        <v>0</v>
      </c>
      <c r="BN10" s="18">
        <v>16.600000000000001</v>
      </c>
      <c r="BO10" s="18">
        <v>4.8</v>
      </c>
      <c r="BP10" s="18">
        <v>0</v>
      </c>
      <c r="BQ10" s="18">
        <v>0</v>
      </c>
      <c r="BR10" s="28"/>
      <c r="BS10" s="11">
        <f>IF(SUM(AY10,BC10)&gt;0,SUM(AY10,BC10),"")</f>
        <v>9.3999999999999986</v>
      </c>
      <c r="BT10" s="11">
        <f>IF(SUM(AX10:AY10,BA10:BC10,BE10)-AZ10-BD10&gt;0,SUM(AX10:AY10,BA10:BC10,BE10)-AZ10-BD10,"")</f>
        <v>38.4</v>
      </c>
      <c r="BU10" s="11" t="str">
        <f>IF(SUM(BF10:BG10,BI10)-BH10&gt;0,SUM(BF10:BG10,BI10)-BH10,"")</f>
        <v/>
      </c>
      <c r="BV10" s="11">
        <f>IF(SUM(AY10,BC10,BG10)&gt;0,SUM(AY10,BC10,BG10),"")</f>
        <v>9.3999999999999986</v>
      </c>
      <c r="BW10" s="11">
        <f>IF(SUM(BT10,BU10)&gt;0,SUM(BT10,BU10),"")</f>
        <v>38.4</v>
      </c>
      <c r="BX10" s="11">
        <f>IF(SUM(BK10,BO10)&gt;0,SUM(BK10,BO10),"")</f>
        <v>9.3999999999999986</v>
      </c>
      <c r="BY10" s="11">
        <f>IF(SUM(BJ10:BK10,BM10:BO10,BQ10)-SUM(BL10,BP10)&gt;0,SUM(BJ10:BK10,BM10:BO10,BQ10)-SUM(BL10,BP10),"")</f>
        <v>42.4</v>
      </c>
      <c r="BZ10" s="11">
        <f>IF(SUM(BT10,BU10,BY10)&gt;0,SUM(BT10,BU10,BY10),"")</f>
        <v>80.8</v>
      </c>
      <c r="CA10" s="19">
        <v>16.2</v>
      </c>
      <c r="CB10" s="19">
        <v>4.5999999999999996</v>
      </c>
      <c r="CC10" s="19">
        <v>0</v>
      </c>
      <c r="CD10" s="19">
        <v>0</v>
      </c>
      <c r="CE10" s="19">
        <v>16</v>
      </c>
      <c r="CF10" s="19">
        <v>4.8</v>
      </c>
      <c r="CG10" s="19">
        <v>0.2</v>
      </c>
      <c r="CH10" s="19">
        <v>0</v>
      </c>
      <c r="CI10" s="19"/>
      <c r="CJ10" s="19"/>
      <c r="CK10" s="19"/>
      <c r="CL10" s="19"/>
      <c r="CM10" s="19">
        <v>16.100000000000001</v>
      </c>
      <c r="CN10" s="19">
        <v>4.5999999999999996</v>
      </c>
      <c r="CO10" s="19">
        <v>0</v>
      </c>
      <c r="CP10" s="19">
        <v>0</v>
      </c>
      <c r="CQ10" s="19">
        <v>16.2</v>
      </c>
      <c r="CR10" s="19">
        <v>4.8</v>
      </c>
      <c r="CS10" s="19">
        <v>0</v>
      </c>
      <c r="CT10" s="19">
        <v>0</v>
      </c>
      <c r="CU10" s="27"/>
      <c r="CV10" s="40">
        <f>IF(SUM(CB10,CF10)&gt;0,SUM(CB10,CF10),"")</f>
        <v>9.3999999999999986</v>
      </c>
      <c r="CW10" s="40">
        <f>IF(SUM(CA10:CB10,CD10:CF10,CH10)-CC10-CG10&gt;0,SUM(CA10:CB10,CD10:CF10,CH10)-CC10-CG10,"")</f>
        <v>41.399999999999991</v>
      </c>
      <c r="CX10" s="40" t="str">
        <f>IF(SUM(CI10:CJ10,CL10)-CK10&gt;0,SUM(CI10:CJ10,CL10)-CK10,"")</f>
        <v/>
      </c>
      <c r="CY10" s="40">
        <f>IF(SUM(CB10,CF10,CJ10)&gt;0,SUM(CB10,CF10,CJ10),"")</f>
        <v>9.3999999999999986</v>
      </c>
      <c r="CZ10" s="40">
        <f>IF(SUM(CW10,CX10)&gt;0,SUM(CW10,CX10),"")</f>
        <v>41.399999999999991</v>
      </c>
      <c r="DA10" s="40">
        <f>IF(SUM(CN10,CR10)&gt;0,SUM(CN10,CR10),"")</f>
        <v>9.3999999999999986</v>
      </c>
      <c r="DB10" s="40">
        <f>IF(SUM(CM10:CN10,CP10:CR10,CT10)-SUM(CO10,CS10)&gt;0,SUM(CM10:CN10,CP10:CR10,CT10)-SUM(CO10,CS10),"")</f>
        <v>41.7</v>
      </c>
      <c r="DC10" s="40">
        <f>IF(SUM(CW10,CX10,DB10)&gt;0,SUM(CW10,CX10,DB10),"")</f>
        <v>83.1</v>
      </c>
      <c r="DD10" s="50" t="str">
        <f>IF(MAX(EA10,FC10,GE10,HG10,II10,JK10,KM10,LO10,MQ10,NS10,OU10,PW10)-IF(N10="",0,N10)&gt;0.001,MAX(EA10,FC10,GE10,HG10,II10,JK10,KM10,LO10,MQ10,NS10,OU10,PW10)-IF(N10="",0,N10),"")</f>
        <v/>
      </c>
      <c r="DE10" s="50" t="str">
        <f>IF(MAX(EF10,FH10,GJ10,HL10,IN10,JP10,KR10,LT10,MV10,NX10,OZ10,QB10)-IF(P10="",0,P10)&gt;0.001,MAX(EF10,FH10,GJ10,HL10,IN10,JP10,KR10,LT10,MV10,NX10,OZ10,QB10)-IF(P10="",0,P10),"")</f>
        <v/>
      </c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40" t="str">
        <f>IF(SUM(DG10,DK10)&gt;0,SUM(DG10,DK10),"")</f>
        <v/>
      </c>
      <c r="EA10" s="40" t="str">
        <f>IF(SUM(DF10:DG10,DI10:DK10,DM10)-DH10-DL10&gt;0,SUM(DF10:DG10,DI10:DK10,DM10)-DH10-DL10,"")</f>
        <v/>
      </c>
      <c r="EB10" s="40" t="str">
        <f>IF(SUM(DN10:DO10,DQ10)-DP10&gt;0,SUM(DN10:DO10,DQ10)-DP10,"")</f>
        <v/>
      </c>
      <c r="EC10" s="40" t="str">
        <f>IF(SUM(DG10,DK10,DO10)&gt;0,SUM(DG10,DK10,DO10),"")</f>
        <v/>
      </c>
      <c r="ED10" s="40" t="str">
        <f>IF(SUM(EA10,EB10)&gt;0,SUM(EA10,EB10),"")</f>
        <v/>
      </c>
      <c r="EE10" s="40" t="str">
        <f>IF(SUM(DS10,DW10)&gt;0,SUM(DS10,DW10),"")</f>
        <v/>
      </c>
      <c r="EF10" s="40" t="str">
        <f>IF(SUM(DR10:DS10,DU10:DW10,DY10)-SUM(DT10,DX10)&gt;0,SUM(DR10:DS10,DU10:DW10,DY10)-SUM(DT10,DX10),"")</f>
        <v/>
      </c>
      <c r="EG10" s="40" t="str">
        <f>IF(SUM(EA10,EB10,EF10)&gt;0,SUM(EA10,EB10,EF10),"")</f>
        <v/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>IF(SUM(EI10,EM10)&gt;0,SUM(EI10,EM10),"")</f>
        <v/>
      </c>
      <c r="FC10" s="11" t="str">
        <f>IF(SUM(EH10:EI10,EK10:EM10,EO10)-EJ10-EN10&gt;0,SUM(EH10:EI10,EK10:EM10,EO10)-EJ10-EN10,"")</f>
        <v/>
      </c>
      <c r="FD10" s="11" t="str">
        <f>IF(SUM(EP10:EQ10,ES10)-ER10&gt;0,SUM(EP10:EQ10,ES10)-ER10,"")</f>
        <v/>
      </c>
      <c r="FE10" s="11" t="str">
        <f>IF(SUM(EI10,EM10,EQ10)&gt;0,SUM(EI10,EM10,EQ10),"")</f>
        <v/>
      </c>
      <c r="FF10" s="11" t="str">
        <f>IF(SUM(FC10,FD10)&gt;0,SUM(FC10,FD10),"")</f>
        <v/>
      </c>
      <c r="FG10" s="11" t="str">
        <f>IF(SUM(EU10,EY10)&gt;0,SUM(EU10,EY10),"")</f>
        <v/>
      </c>
      <c r="FH10" s="11" t="str">
        <f>IF(SUM(ET10:EU10,EW10:EY10,FA10)-SUM(EV10,EZ10)&gt;0,SUM(ET10:EU10,EW10:EY10,FA10)-SUM(EV10,EZ10),"")</f>
        <v/>
      </c>
      <c r="FI10" s="11" t="str">
        <f>IF(SUM(FC10,FD10,FH10)&gt;0,SUM(FC10,FD10,FH10),"")</f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>IF(SUM(FK10,FO10)&gt;0,SUM(FK10,FO10),"")</f>
        <v/>
      </c>
      <c r="GE10" s="40" t="str">
        <f>IF(SUM(FJ10:FK10,FM10:FO10,FQ10)-FL10-FP10&gt;0,SUM(FJ10:FK10,FM10:FO10,FQ10)-FL10-FP10,"")</f>
        <v/>
      </c>
      <c r="GF10" s="40" t="str">
        <f>IF(SUM(FR10:FS10,FU10)-FT10&gt;0,SUM(FR10:FS10,FU10)-FT10,"")</f>
        <v/>
      </c>
      <c r="GG10" s="40" t="str">
        <f>IF(SUM(FK10,FO10,FS10)&gt;0,SUM(FK10,FO10,FS10),"")</f>
        <v/>
      </c>
      <c r="GH10" s="40" t="str">
        <f>IF(SUM(GE10,GF10)&gt;0,SUM(GE10,GF10),"")</f>
        <v/>
      </c>
      <c r="GI10" s="40" t="str">
        <f>IF(SUM(FW10,GA10)&gt;0,SUM(FW10,GA10),"")</f>
        <v/>
      </c>
      <c r="GJ10" s="40" t="str">
        <f>IF(SUM(FV10:FW10,FY10:GA10,GC10)-SUM(FX10,GB10)&gt;0,SUM(FV10:FW10,FY10:GA10,GC10)-SUM(FX10,GB10),"")</f>
        <v/>
      </c>
      <c r="GK10" s="40" t="str">
        <f>IF(SUM(GE10,GF10,GJ10)&gt;0,SUM(GE10,GF10,GJ10),"")</f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>IF(SUM(GM10,GQ10)&gt;0,SUM(GM10,GQ10),"")</f>
        <v/>
      </c>
      <c r="HG10" s="11" t="str">
        <f>IF(SUM(GL10:GM10,GO10:GQ10,GS10)-GN10-GR10&gt;0,SUM(GL10:GM10,GO10:GQ10,GS10)-GN10-GR10,"")</f>
        <v/>
      </c>
      <c r="HH10" s="11" t="str">
        <f>IF(SUM(GT10:GU10,GW10)-GV10&gt;0,SUM(GT10:GU10,GW10)-GV10,"")</f>
        <v/>
      </c>
      <c r="HI10" s="11" t="str">
        <f>IF(SUM(GM10,GQ10,GU10)&gt;0,SUM(GM10,GQ10,GU10),"")</f>
        <v/>
      </c>
      <c r="HJ10" s="11" t="str">
        <f>IF(SUM(HG10,HH10)&gt;0,SUM(HG10,HH10),"")</f>
        <v/>
      </c>
      <c r="HK10" s="11" t="str">
        <f>IF(SUM(GY10,HC10)&gt;0,SUM(GY10,HC10),"")</f>
        <v/>
      </c>
      <c r="HL10" s="11" t="str">
        <f>IF(SUM(GX10:GY10,HA10:HC10,HE10)-SUM(GZ10,HD10)&gt;0,SUM(GX10:GY10,HA10:HC10,HE10)-SUM(GZ10,HD10),"")</f>
        <v/>
      </c>
      <c r="HM10" s="11" t="str">
        <f>IF(SUM(HG10,HH10,HL10)&gt;0,SUM(HG10,HH10,HL10),"")</f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>IF(SUM(HO10,HS10)&gt;0,SUM(HO10,HS10),"")</f>
        <v/>
      </c>
      <c r="II10" s="40" t="str">
        <f>IF(SUM(HN10:HO10,HQ10:HS10,HU10)-HP10-HT10&gt;0,SUM(HN10:HO10,HQ10:HS10,HU10)-HP10-HT10,"")</f>
        <v/>
      </c>
      <c r="IJ10" s="40" t="str">
        <f>IF(SUM(HV10:HW10,HY10)-HX10&gt;0,SUM(HV10:HW10,HY10)-HX10,"")</f>
        <v/>
      </c>
      <c r="IK10" s="40" t="str">
        <f>IF(SUM(HO10,HS10,HW10)&gt;0,SUM(HO10,HS10,HW10),"")</f>
        <v/>
      </c>
      <c r="IL10" s="40" t="str">
        <f>IF(SUM(II10,IJ10)&gt;0,SUM(II10,IJ10),"")</f>
        <v/>
      </c>
      <c r="IM10" s="40" t="str">
        <f>IF(SUM(IA10,IE10)&gt;0,SUM(IA10,IE10),"")</f>
        <v/>
      </c>
      <c r="IN10" s="40" t="str">
        <f>IF(SUM(HZ10:IA10,IC10:IE10,IG10)-SUM(IB10,IF10)&gt;0,SUM(HZ10:IA10,IC10:IE10,IG10)-SUM(IB10,IF10),"")</f>
        <v/>
      </c>
      <c r="IO10" s="40" t="str">
        <f>IF(SUM(II10,IJ10,IN10)&gt;0,SUM(II10,IJ10,IN10),"")</f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>IF(SUM(IQ10,IU10)&gt;0,SUM(IQ10,IU10),"")</f>
        <v/>
      </c>
      <c r="JK10" s="11" t="str">
        <f>IF(SUM(IP10:IQ10,IS10:IU10,IW10)-IR10-IV10&gt;0,SUM(IP10:IQ10,IS10:IU10,IW10)-IR10-IV10,"")</f>
        <v/>
      </c>
      <c r="JL10" s="11" t="str">
        <f>IF(SUM(IX10:IY10,JA10)-IZ10&gt;0,SUM(IX10:IY10,JA10)-IZ10,"")</f>
        <v/>
      </c>
      <c r="JM10" s="11" t="str">
        <f>IF(SUM(IQ10,IU10,IY10)&gt;0,SUM(IQ10,IU10,IY10),"")</f>
        <v/>
      </c>
      <c r="JN10" s="11" t="str">
        <f>IF(SUM(JK10,JL10)&gt;0,SUM(JK10,JL10),"")</f>
        <v/>
      </c>
      <c r="JO10" s="11" t="str">
        <f>IF(SUM(JC10,JG10)&gt;0,SUM(JC10,JG10),"")</f>
        <v/>
      </c>
      <c r="JP10" s="11" t="str">
        <f>IF(SUM(JB10:JC10,JE10:JG10,JI10)-SUM(JD10,JH10)&gt;0,SUM(JB10:JC10,JE10:JG10,JI10)-SUM(JD10,JH10),"")</f>
        <v/>
      </c>
      <c r="JQ10" s="11" t="str">
        <f>IF(SUM(JK10,JL10,JP10)&gt;0,SUM(JK10,JL10,JP10),"")</f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>IF(SUM(JS10,JW10)&gt;0,SUM(JS10,JW10),"")</f>
        <v/>
      </c>
      <c r="KM10" s="40" t="str">
        <f>IF(SUM(JR10:JS10,JU10:JW10,JY10)-JT10-JX10&gt;0,SUM(JR10:JS10,JU10:JW10,JY10)-JT10-JX10,"")</f>
        <v/>
      </c>
      <c r="KN10" s="40" t="str">
        <f>IF(SUM(JZ10:KA10,KC10)-KB10&gt;0,SUM(JZ10:KA10,KC10)-KB10,"")</f>
        <v/>
      </c>
      <c r="KO10" s="40" t="str">
        <f>IF(SUM(JS10,JW10,KA10)&gt;0,SUM(JS10,JW10,KA10),"")</f>
        <v/>
      </c>
      <c r="KP10" s="40" t="str">
        <f>IF(SUM(KM10,KN10)&gt;0,SUM(KM10,KN10),"")</f>
        <v/>
      </c>
      <c r="KQ10" s="40" t="str">
        <f>IF(SUM(KE10,KI10)&gt;0,SUM(KE10,KI10),"")</f>
        <v/>
      </c>
      <c r="KR10" s="40" t="str">
        <f>IF(SUM(KD10:KE10,KG10:KI10,KK10)-SUM(KF10,KJ10)&gt;0,SUM(KD10:KE10,KG10:KI10,KK10)-SUM(KF10,KJ10),"")</f>
        <v/>
      </c>
      <c r="KS10" s="40" t="str">
        <f>IF(SUM(KM10,KN10,KR10)&gt;0,SUM(KM10,KN10,KR10),"")</f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>IF(SUM(KU10,KY10)&gt;0,SUM(KU10,KY10),"")</f>
        <v/>
      </c>
      <c r="LO10" s="11" t="str">
        <f>IF(SUM(KT10:KU10,KW10:KY10,LA10)-KV10-KZ10&gt;0,SUM(KT10:KU10,KW10:KY10,LA10)-KV10-KZ10,"")</f>
        <v/>
      </c>
      <c r="LP10" s="11" t="str">
        <f>IF(SUM(LB10:LC10,LE10)-LD10&gt;0,SUM(LB10:LC10,LE10)-LD10,"")</f>
        <v/>
      </c>
      <c r="LQ10" s="11" t="str">
        <f>IF(SUM(KU10,KY10,LC10)&gt;0,SUM(KU10,KY10,LC10),"")</f>
        <v/>
      </c>
      <c r="LR10" s="11" t="str">
        <f>IF(SUM(LO10,LP10)&gt;0,SUM(LO10,LP10),"")</f>
        <v/>
      </c>
      <c r="LS10" s="11" t="str">
        <f>IF(SUM(LG10,LK10)&gt;0,SUM(LG10,LK10),"")</f>
        <v/>
      </c>
      <c r="LT10" s="11" t="str">
        <f>IF(SUM(LF10:LG10,LI10:LK10,LM10)-SUM(LH10,LL10)&gt;0,SUM(LF10:LG10,LI10:LK10,LM10)-SUM(LH10,LL10),"")</f>
        <v/>
      </c>
      <c r="LU10" s="11" t="str">
        <f>IF(SUM(LO10,LP10,LT10)&gt;0,SUM(LO10,LP10,LT10),"")</f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>IF(SUM(LW10,MA10)&gt;0,SUM(LW10,MA10),"")</f>
        <v/>
      </c>
      <c r="MQ10" s="40" t="str">
        <f>IF(SUM(LV10:LW10,LY10:MA10,MC10)-LX10-MB10&gt;0,SUM(LV10:LW10,LY10:MA10,MC10)-LX10-MB10,"")</f>
        <v/>
      </c>
      <c r="MR10" s="40" t="str">
        <f>IF(SUM(MD10:ME10,MG10)-MF10&gt;0,SUM(MD10:ME10,MG10)-MF10,"")</f>
        <v/>
      </c>
      <c r="MS10" s="40" t="str">
        <f>IF(SUM(LW10,MA10,ME10)&gt;0,SUM(LW10,MA10,ME10),"")</f>
        <v/>
      </c>
      <c r="MT10" s="40" t="str">
        <f>IF(SUM(MQ10,MR10)&gt;0,SUM(MQ10,MR10),"")</f>
        <v/>
      </c>
      <c r="MU10" s="40" t="str">
        <f>IF(SUM(MI10,MM10)&gt;0,SUM(MI10,MM10),"")</f>
        <v/>
      </c>
      <c r="MV10" s="40" t="str">
        <f>IF(SUM(MH10:MI10,MK10:MM10,MO10)-SUM(MJ10,MN10)&gt;0,SUM(MH10:MI10,MK10:MM10,MO10)-SUM(MJ10,MN10),"")</f>
        <v/>
      </c>
      <c r="MW10" s="40" t="str">
        <f>IF(SUM(MQ10,MR10,MV10)&gt;0,SUM(MQ10,MR10,MV10),"")</f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>IF(SUM(MY10,NC10)&gt;0,SUM(MY10,NC10),"")</f>
        <v/>
      </c>
      <c r="NS10" s="11" t="str">
        <f>IF(SUM(MX10:MY10,NA10:NC10,NE10)-MZ10-ND10&gt;0,SUM(MX10:MY10,NA10:NC10,NE10)-MZ10-ND10,"")</f>
        <v/>
      </c>
      <c r="NT10" s="11" t="str">
        <f>IF(SUM(NF10:NG10,NI10)-NH10&gt;0,SUM(NF10:NG10,NI10)-NH10,"")</f>
        <v/>
      </c>
      <c r="NU10" s="11" t="str">
        <f>IF(SUM(MY10,NC10,NG10)&gt;0,SUM(MY10,NC10,NG10),"")</f>
        <v/>
      </c>
      <c r="NV10" s="11" t="str">
        <f>IF(SUM(NS10,NT10)&gt;0,SUM(NS10,NT10),"")</f>
        <v/>
      </c>
      <c r="NW10" s="11" t="str">
        <f>IF(SUM(NK10,NO10)&gt;0,SUM(NK10,NO10),"")</f>
        <v/>
      </c>
      <c r="NX10" s="11" t="str">
        <f>IF(SUM(NJ10:NK10,NM10:NO10,NQ10)-SUM(NL10,NP10)&gt;0,SUM(NJ10:NK10,NM10:NO10,NQ10)-SUM(NL10,NP10),"")</f>
        <v/>
      </c>
      <c r="NY10" s="11" t="str">
        <f>IF(SUM(NS10,NT10,NX10)&gt;0,SUM(NS10,NT10,NX10),"")</f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>IF(SUM(OA10,OE10)&gt;0,SUM(OA10,OE10),"")</f>
        <v/>
      </c>
      <c r="OU10" s="40" t="str">
        <f>IF(SUM(NZ10:OA10,OC10:OE10,OG10)-OB10-OF10&gt;0,SUM(NZ10:OA10,OC10:OE10,OG10)-OB10-OF10,"")</f>
        <v/>
      </c>
      <c r="OV10" s="40" t="str">
        <f>IF(SUM(OH10:OI10,OK10)-OJ10&gt;0,SUM(OH10:OI10,OK10)-OJ10,"")</f>
        <v/>
      </c>
      <c r="OW10" s="40" t="str">
        <f>IF(SUM(OA10,OE10,OI10)&gt;0,SUM(OA10,OE10,OI10),"")</f>
        <v/>
      </c>
      <c r="OX10" s="40" t="str">
        <f>IF(SUM(OU10,OV10)&gt;0,SUM(OU10,OV10),"")</f>
        <v/>
      </c>
      <c r="OY10" s="40" t="str">
        <f>IF(SUM(OM10,OQ10)&gt;0,SUM(OM10,OQ10),"")</f>
        <v/>
      </c>
      <c r="OZ10" s="40" t="str">
        <f>IF(SUM(OL10:OM10,OO10:OQ10,OS10)-SUM(ON10,OR10)&gt;0,SUM(OL10:OM10,OO10:OQ10,OS10)-SUM(ON10,OR10),"")</f>
        <v/>
      </c>
      <c r="PA10" s="40" t="str">
        <f>IF(SUM(OU10,OV10,OZ10)&gt;0,SUM(OU10,OV10,OZ10),"")</f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>IF(SUM(PC10,PG10)&gt;0,SUM(PC10,PG10),"")</f>
        <v/>
      </c>
      <c r="PW10" s="11" t="str">
        <f>IF(SUM(PB10:PC10,PE10:PG10,PI10)-PD10-PH10&gt;0,SUM(PB10:PC10,PE10:PG10,PI10)-PD10-PH10,"")</f>
        <v/>
      </c>
      <c r="PX10" s="11" t="str">
        <f>IF(SUM(PJ10:PK10,PM10)-PL10&gt;0,SUM(PJ10:PK10,PM10)-PL10,"")</f>
        <v/>
      </c>
      <c r="PY10" s="11" t="str">
        <f>IF(SUM(PC10,PG10,PK10)&gt;0,SUM(PC10,PG10,PK10),"")</f>
        <v/>
      </c>
      <c r="PZ10" s="11" t="str">
        <f>IF(SUM(PW10,PX10)&gt;0,SUM(PW10,PX10),"")</f>
        <v/>
      </c>
      <c r="QA10" s="11" t="str">
        <f>IF(SUM(PO10,PS10)&gt;0,SUM(PO10,PS10),"")</f>
        <v/>
      </c>
      <c r="QB10" s="11" t="str">
        <f>IF(SUM(PN10:PO10,PQ10:PS10,PU10)-SUM(PP10,PT10)&gt;0,SUM(PN10:PO10,PQ10:PS10,PU10)-SUM(PP10,PT10),"")</f>
        <v/>
      </c>
      <c r="QC10" s="11" t="str">
        <f>IF(SUM(PW10,PX10,QB10)&gt;0,SUM(PW10,PX10,QB10),"")</f>
        <v/>
      </c>
      <c r="QD10" s="22">
        <f>IF($CU10="P",CA10,(CA10+AX10)/2)</f>
        <v>15.35</v>
      </c>
      <c r="QE10" s="22">
        <f>IF($CU10="P",CB10,(CB10+AY10)/2)</f>
        <v>4.5999999999999996</v>
      </c>
      <c r="QF10" s="22">
        <f>IF($CU10="P",CC10,(CC10+AZ10)/2)</f>
        <v>0</v>
      </c>
      <c r="QG10" s="22">
        <f>IF($CU10="P",CD10,(CD10+BA10)/2)</f>
        <v>0</v>
      </c>
      <c r="QH10" s="22">
        <f>IF($CU10="P",CE10,(CE10+BB10)/2)</f>
        <v>15.25</v>
      </c>
      <c r="QI10" s="22">
        <f>IF($CU10="P",CF10,(CF10+BC10)/2)</f>
        <v>4.8</v>
      </c>
      <c r="QJ10" s="22">
        <f>IF($CU10="P",CG10,(CG10+BD10)/2)</f>
        <v>0.1</v>
      </c>
      <c r="QK10" s="22">
        <f>IF($CU10="P",CH10,(CH10+BE10)/2)</f>
        <v>0</v>
      </c>
      <c r="QL10" s="22">
        <f>IF($CU10="P",CI10,(CI10+BF10)/2)</f>
        <v>0</v>
      </c>
      <c r="QM10" s="22">
        <f>IF($CU10="P",CJ10,(CJ10+BG10)/2)</f>
        <v>0</v>
      </c>
      <c r="QN10" s="22">
        <f>IF($CU10="P",CK10,(CK10+BH10)/2)</f>
        <v>0</v>
      </c>
      <c r="QO10" s="22">
        <f>IF($CU10="P",CL10,(CL10+BI10)/2)</f>
        <v>0</v>
      </c>
      <c r="QP10" s="22">
        <f>IF($CU10="P",CM10,(CM10+BJ10)/2)</f>
        <v>16.25</v>
      </c>
      <c r="QQ10" s="22">
        <f>IF($CU10="P",CN10,(CN10+BK10)/2)</f>
        <v>4.5999999999999996</v>
      </c>
      <c r="QR10" s="22">
        <f>IF($CU10="P",CO10,(CO10+BL10)/2)</f>
        <v>0</v>
      </c>
      <c r="QS10" s="22">
        <f>IF($CU10="P",CP10,(CP10+BM10)/2)</f>
        <v>0</v>
      </c>
      <c r="QT10" s="22">
        <f>IF($CU10="P",CQ10,(CQ10+BN10)/2)</f>
        <v>16.399999999999999</v>
      </c>
      <c r="QU10" s="22">
        <f>IF($CU10="P",CR10,(CR10+BO10)/2)</f>
        <v>4.8</v>
      </c>
      <c r="QV10" s="22">
        <f>IF($CU10="P",CS10,(CS10+BP10)/2)</f>
        <v>0</v>
      </c>
      <c r="QW10" s="22">
        <f>IF($CU10="P",CT10,(CT10+BQ10)/2)</f>
        <v>0</v>
      </c>
      <c r="QX10" s="27" t="s">
        <v>46</v>
      </c>
      <c r="QY10" s="40">
        <f>IF(SUM(QE10,QI10)&gt;0,SUM(QE10,QI10),"")</f>
        <v>9.3999999999999986</v>
      </c>
      <c r="QZ10" s="40">
        <f>IF(SUM(QD10:QE10,QG10:QI10,QK10)-QF10-QJ10&gt;0,SUM(QD10:QE10,QG10:QI10,QK10)-QF10-QJ10,"")</f>
        <v>39.9</v>
      </c>
      <c r="RA10" s="40" t="str">
        <f>IF(SUM(QL10:QM10,QO10)-QN10&gt;0,SUM(QL10:QM10,QO10)-QN10,"")</f>
        <v/>
      </c>
      <c r="RB10" s="40">
        <f>IF(SUM(QE10,QI10,QM10)&gt;0,SUM(QE10,QI10,QM10),"")</f>
        <v>9.3999999999999986</v>
      </c>
      <c r="RC10" s="40">
        <f>IF(SUM(QZ10,RA10)&gt;0,SUM(QZ10,RA10),"")</f>
        <v>39.9</v>
      </c>
      <c r="RD10" s="40">
        <f>IF(SUM(QQ10,QU10)&gt;0,SUM(QQ10,QU10),"")</f>
        <v>9.3999999999999986</v>
      </c>
      <c r="RE10" s="40">
        <f>IF(SUM(QP10:QQ10,QS10:QU10,QW10)-SUM(QR10,QV10)&gt;0,SUM(QP10:QQ10,QS10:QU10,QW10)-SUM(QR10,QV10),"")</f>
        <v>42.05</v>
      </c>
      <c r="RF10" s="40">
        <f>IF(SUM(QZ10,RA10,RE10)&gt;0,SUM(QZ10,RA10,RE10),"")</f>
        <v>81.949999999999989</v>
      </c>
    </row>
    <row r="11" spans="1:474" x14ac:dyDescent="0.2">
      <c r="A11" s="4" t="str" cm="1">
        <f t="array" ref="A11">IF(AND(J11&lt;&gt;"",J11&lt;&gt;"No DD"),SUMPRODUCT((J$4:J$19&lt;&gt;"")*(J$4:J$19&lt;&gt;"No DD")*(F$4:F$19&gt;F11))+1,IF(J11="No DD",SUMPRODUCT((J$4:J$19="No DD")*(F$4:F$19&gt;F11))+1+SUMPRODUCT((J$4:J$19&lt;&gt;"")*(J$4:J$19&lt;&gt;"No DD")),""))</f>
        <v/>
      </c>
      <c r="B11" s="4" t="str" cm="1">
        <f t="array" ref="B11">IF(AND(J11&lt;&gt;"",J11&lt;&gt;"No DD",G11=""),SUMPRODUCT((J$4:J$19&lt;&gt;"")*(J$4:J$19&lt;&gt;"No DD")*(G$4:G$19="")*(F$4:F$19&gt;F11))+1,IF(J11="No DD",SUMPRODUCT((J$4:J$19="No DD")*(F$4:F$19&gt;F11)*(G$4:G$19=""))+1+SUMPRODUCT((J$4:J$19&lt;&gt;"")*(G$4:G$19="")*(J$4:J$19&lt;&gt;"No DD")),""))</f>
        <v/>
      </c>
      <c r="C11" s="5" t="s">
        <v>141</v>
      </c>
      <c r="D11" s="4" t="s">
        <v>6</v>
      </c>
      <c r="E11" s="4">
        <v>2006</v>
      </c>
      <c r="F11" s="9">
        <f>SUM(L11:R11)+SUM(L11:O11)*0.0000001+SUM(L11)*0.0000000000001</f>
        <v>122.10000817000413</v>
      </c>
      <c r="G11" s="64"/>
      <c r="H11" s="3" t="str">
        <f>IF(OR(AND(AP11&gt;=AW$21,AQ11&gt;=AW$25,AP11&lt;&gt;"",AO11=""),AND(AU11&gt;=AW$21,AV11&gt;=AW$25,AU11&lt;&gt;"",AO11=""),AND(BS11&gt;=BZ$21,BT11&gt;=BZ$25,BS11&lt;&gt;"",BR11=""),AND(BX11&gt;=BZ$21,BY11&gt;=BZ$25,BX11&lt;&gt;"",BR11=""),AND(CV11&gt;=DC$21,CW11&gt;=DC$25,CV11&lt;&gt;"",CU11=""),AND(DA11&gt;=DC$21,DB11&gt;=DC$25,DA11&lt;&gt;""),AND(DZ11&gt;=EG$21,EA11&gt;=EG$25,DZ11&lt;&gt;""),AND(EE11&gt;=EG$21,EF11&gt;=EG$25,EE11&lt;&gt;""),AND(FB11&gt;=FI$21,FC11&gt;=FI$25,FB11&lt;&gt;""),AND(FG11&gt;=FI$21,FH11&gt;=FI$25,FG11&lt;&gt;""),AND(GD11&gt;=GK$21,GE11&gt;=GK$25,GD11&lt;&gt;""),AND(GI11&gt;=GK$21,GJ11&gt;=GK$25,GI11&lt;&gt;""),AND(HF11&gt;=HM$21,HG11&gt;=HM$25,HF11&lt;&gt;""),AND(HK11&gt;=HM$21,HL11&gt;=HM$25,HK11&lt;&gt;""),AND(IH11&gt;=IO$21,II11&gt;=IO$25,IH11&lt;&gt;""),AND(IM11&gt;=IO$21,IN11&gt;=IO$25,IM11&lt;&gt;""),AND(JJ11&gt;=JQ$21,JK11&gt;=JQ$25,JJ11&lt;&gt;""),AND(JO11&gt;=JQ$21,JP11&gt;=JQ$25,JO11&lt;&gt;""),AND(KL11&gt;=KS$21,KM11&gt;=KS$25,KL11&lt;&gt;""),AND(KQ11&gt;=KS$21,KR11&gt;=KS$25,KQ11&lt;&gt;""),AND(LN11&gt;=LU$21,LO11&gt;=LU$25,LN11&lt;&gt;""),AND(LS11&gt;=LU$21,LT11&gt;=LU$25,LS11&lt;&gt;""),AND(MP11&gt;=MW$21,MQ11&gt;=MW$25,MP11&lt;&gt;""),AND(MU11&gt;=MW$21,MV11&gt;=MW$25,MU11&lt;&gt;""),AND(NR11&gt;=NY$21,NS11&gt;=NY$25,NR11&lt;&gt;""),AND(NW11&gt;=NY$21,NX11&gt;=NY$25,NW11&lt;&gt;""),AND(OT11&gt;=PA$21,OU11&gt;=PA$25,OT11&lt;&gt;""),AND(OY11&gt;=PA$21,OZ11&gt;=PA$25,OY11&lt;&gt;""),AND(PV11&gt;=QC$21,PW11&gt;=QC$25,PV11&lt;&gt;""),AND(QA11&gt;=QC$21,QB11&gt;=QC$25,QA11&lt;&gt;"")),"P","")</f>
        <v/>
      </c>
      <c r="I11" s="3" t="str">
        <f>IF(OR(AND(AQ11&gt;=AW$25,AQ11&lt;&gt;"",AO11=""),AND(AV11&gt;=AW$25,AV11&lt;&gt;"",AO11=""),AND(BT11&gt;=BZ$25,BT11&lt;&gt;"",BR11=""),AND(BY11&gt;=BZ$25,BY11&lt;&gt;"",BR11=""),AND(CW11&gt;=DC$25,CW11&lt;&gt;"",CU11=""),AND(DB11&gt;=DC$25,DB11&lt;&gt;"",CU11=""),AND(EA11&gt;=EG$25,EA11&lt;&gt;""),AND(EF11&gt;=EG$25,EF11&lt;&gt;""),AND(FC11&gt;=FI$25,FC11&lt;&gt;""),AND(FH11&gt;=FI$25,FH11&lt;&gt;""),AND(GE11&gt;=GK$25,GE11&lt;&gt;""),AND(GJ11&gt;=GK$25,GJ11&lt;&gt;""),AND(HG11&gt;=HM$25,HG11&lt;&gt;""),AND(HL11&gt;=HM$25,HL11&lt;&gt;""),AND(II11&gt;=IO$25,II11&lt;&gt;""),AND(IN11&gt;=IO$25,IN11&lt;&gt;""),AND(JK11&gt;=JQ$25,JK11&lt;&gt;""),AND(JP11&gt;=JQ$25,JP11&lt;&gt;""),AND(KM11&gt;=KS$25,KM11&lt;&gt;""),AND(KR11&gt;=KS$25,KR11&lt;&gt;""),AND(LO11&gt;=LU$25,LO11&lt;&gt;""),AND(LT11&gt;=LU$25,LT11&lt;&gt;""),AND(MQ11&gt;=MW$25,MQ11&lt;&gt;""),AND(MV11&gt;=MW$25,MV11&lt;&gt;""),AND(NS11&gt;=NY$25,NS11&lt;&gt;""),AND(NX11&gt;=NY$25,NX11&lt;&gt;""),AND(OU11&gt;=PA$25,OU11&lt;&gt;""),AND(OZ11&gt;=PA$25,OZ11&lt;&gt;""),AND(PW11&gt;=QC$25,PW11&lt;&gt;""),AND(QB11&gt;=QC$25,QB11&lt;&gt;"")),"P","")</f>
        <v/>
      </c>
      <c r="J11" s="36" t="str">
        <f>IF(AND(I11="P",H11=""),"No DD",IF(OR(AND(AS11&gt;=AW$24,AT11&gt;=AW$28,AS11&lt;&gt;"",AO11=""),AND(BV11&gt;=BZ$24,BW11&gt;=BZ$28,BV11&lt;&gt;"",BR11=""),AND(CY11&gt;=DC$24,CZ11&gt;=DC$28,CY11&lt;&gt;"",CU11=""),AND(EC11&gt;=EG$24,ED11&gt;=EG$28,EC11&lt;&gt;""),AND(FE11&gt;=FI$24,FF11&gt;=FI$28,FE11&lt;&gt;""),AND(GG11&gt;=GK$24,GH11&gt;=GK$28,GG11&lt;&gt;""),AND(HI11&gt;=HM$24,HJ11&gt;=HM$28,HI11&lt;&gt;""),AND(IK11&gt;=IO$24,IL11&gt;=IO$28,IK11&lt;&gt;""),AND(JM11&gt;=JQ$24,JN11&gt;=JQ$28,JM11&lt;&gt;""),AND(KO11&gt;=KS$24,KP11&gt;=KS$28,KO11&lt;&gt;""),AND(LQ11&gt;=LU$24,LR11&gt;=LU$28,LQ11&lt;&gt;""),AND(MS11&gt;=MW$24,MT11&gt;=MW$28,MS11&lt;&gt;""),AND(NU11&gt;=NY$24,NV11&gt;=NY$28,NU11&lt;&gt;""),AND(OW11&gt;=PA$24,OX11&gt;=PA$28,OW11&lt;&gt;""),AND(PY11&gt;=QC$24,PZ11&gt;=QC$28,PY11&lt;&gt;"")),"Merit",IF(OR(AND(AS11&gt;=AW$23,AT11&gt;=AW$27,AS11&lt;&gt;"",AO11=""),AND(BV11&gt;=BZ$23,BW11&gt;=BZ$27,BV11&lt;&gt;"",BR11=""),AND(CY11&gt;=DC$23,CZ11&gt;=DC$27,CY11&lt;&gt;"",CU11=""),AND(EC11&gt;=EG$23,ED11&gt;=EG$27,EC11&lt;&gt;""),AND(FE11&gt;=FI$23,FF11&gt;=FI$27,FE11&lt;&gt;""),AND(GG11&gt;=GK$23,GH11&gt;=GK$27,GG11&lt;&gt;""),AND(HI11&gt;=HM$23,HJ11&gt;=HM$27,HI11&lt;&gt;""),AND(IK11&gt;=IO$23,IL11&gt;=IO$27,IK11&lt;&gt;""),AND(JM11&gt;=JQ$23,JN11&gt;=JQ$27,JM11&lt;&gt;""),AND(KO11&gt;=KS$23,KP11&gt;=KS$27,KO11&lt;&gt;""),AND(LQ11&gt;=LU$23,LR11&gt;=LU$27,LQ11&lt;&gt;""),AND(MS11&gt;=MW$23,MT11&gt;=MW$27,MS11&lt;&gt;""),AND(NU11&gt;=NY$23,NV11&gt;=NY$27,NU11&lt;&gt;""),AND(OW11&gt;=PA$23,OX11&gt;=PA$27,OW11&lt;&gt;""),AND(PY11&gt;=QC$23,PZ11&gt;=QC$27,PY11&lt;&gt;"")),"Excellence",IF(K11="P","Worlds Team",IF(H11="P","National Team","")))))</f>
        <v/>
      </c>
      <c r="K11" s="3" t="str">
        <f>IF(OR(AND(AS11&gt;=AW$22,AT11&gt;=AW$26,AS11&lt;&gt;"",AO11=""),AND(BV11&gt;=BZ$22,BW11&gt;=BZ$26,BV11&lt;&gt;"",BR11=""),AND(CY11&gt;=DC$22,CZ11&gt;=DC$26,CY11&lt;&gt;"",CU11=""),AND(EC11&gt;=EG$22,ED11&gt;=EG$26,EC11&lt;&gt;""),AND(FE11&gt;=FI$22,FF11&gt;=FI$26,FE11&lt;&gt;""),AND(GG11&gt;=GK$22,GH11&gt;=GK$26,GG11&lt;&gt;""),AND(HI11&gt;=HM$22,HJ11&gt;=HM$26,HI11&lt;&gt;""),AND(IK11&gt;=IO$22,IL11&gt;=IO$26,IK11&lt;&gt;""),AND(JM11&gt;=JQ$22,JN11&gt;=JQ$26,JM11&lt;&gt;""),AND(KO11&gt;=KS$22,KP11&gt;=KS$26,KO11&lt;&gt;""),AND(LQ11&gt;=LU$22,LR11&gt;=LU$26,LQ11&lt;&gt;""),AND(MS11&gt;=MW$22,MT11&gt;=MW$26,MS11&lt;&gt;""),AND(NU11&gt;=NY$22,NV11&gt;=NY$26,NU11&lt;&gt;""),AND(OW11&gt;=PA$22,OX11&gt;=PA$26,OW11&lt;&gt;""),AND(PY11&gt;=QC$22,PZ11&gt;=QC$26,PY11&lt;&gt;"")),"P","")</f>
        <v/>
      </c>
      <c r="L11" s="8">
        <f>IF(COUNT(AQ11,BT11,CW11)&gt;0,LARGE((AQ11,BT11,CW11),1),0)</f>
        <v>41.4</v>
      </c>
      <c r="M11" s="8" t="str">
        <f>IF(L11=0,"",IF(L11=CW11,$CA$1,IF(L11=BT11,$AX$1,IF(L11=AQ11,$U$1,""))))</f>
        <v>2025 Nationals</v>
      </c>
      <c r="N11" s="8">
        <f>IF(COUNT(AQ11,BT11,CW11)&gt;1,LARGE((AQ11,BT11,CW11),2),0)</f>
        <v>40.299999999999997</v>
      </c>
      <c r="O11" s="8" t="str">
        <f>IF(N11=0,"",IF(AND(N11=L11,N11=AQ11,N11=BT11),$U$1,IF(AND(N11=L11,N11=AQ11,N11=CW11),$U$1,IF(AND(N11=L11,N11=BT11,N11=CW11),$AX$1,IF(N11=CW11,$CA$1,IF(N11=BT11,$AX$1,IF(N11=AQ11,$U$1,"")))))))</f>
        <v>2025 Elite Canada</v>
      </c>
      <c r="P11" s="8">
        <f>IF(MAX(AV11,BY11,DB11)&gt;0,MAX(AV11,BY11,DB11),0)</f>
        <v>40.4</v>
      </c>
      <c r="Q11" s="8" t="str">
        <f>IF(P11=0,"",IF(P11=DB11,$CA$1,IF(P11=BY11,$AX$1,IF(P11=AV11,$U$1,""))))</f>
        <v>2025 Elite Canada</v>
      </c>
      <c r="R11" s="8" t="str">
        <f>IF(MAX(DD11:DE11)&gt;0,MAX(DD11:DE11),"")</f>
        <v/>
      </c>
      <c r="S11" s="11" t="str">
        <f>IF(R11="","",IF(R11=DD11,"("&amp;DD$2&amp;")",IF(R11=DE11,"("&amp;DE$2&amp;")")))</f>
        <v/>
      </c>
      <c r="T11" s="8" t="str">
        <f>IF(R11="","",IF(R11=DD11,IF(R11+IF(N11="",0,N11)=PW11,$PB$1,IF(R11+IF(N11="",0,N11)=OU11,$NZ$1,IF(R11+IF(N11="",0,N11)=NS11,$MX$1,IF(R11+IF(N11="",0,N11)=MQ11,$LV$1,IF(R11+IF(N11="",0,N11)=LO11,$KT$1,IF(R11+IF(N11="",0,N11)=KM11,$JR$1,IF(R11+IF(N11="",0,N11)=JK11,$IP$1,IF(R11+IF(N11="",0,N11)=II11,$HN$1,IF(R11+IF(N11="",0,N11)=HG11,$GL$1,IF(R11+IF(N11="",0,N11)=GE11,$FJ$1,IF(R11+IF(N11="",0,N11)=FC11,$EH$1,IF(R11+IF(N11="",0,N11)=EA11,$DF$1)))))))))))),IF(R11=DE11,IF(R11+IF(P11="",0,P11)=QB11,$PB$1,IF(R11+IF(P11="",0,P11)=OZ11,$NZ$1,IF(R11+IF(P11="",0,P11)=NX11,$MX$1,IF(R11+IF(P11="",0,P11)=MV11,$LV$1,IF(R11+IF(P11="",0,P11)=LT11,$KT$1,IF(R11+IF(P11="",0,P11)=KR11,$JR$1,IF(R11+IF(P11="",0,P11)=JP11,$IP$1,IF(R11+IF(P11="",0,P11)=IN11,$HN$1,IF(R11+IF(P11="",0,P11)=HL11,$GL$1,IF(R11+IF(P11="",0,P11)=GJ11,$FJ$1,IF(R11+IF(P11="",0,P11)=FH11,$EH$1,IF(R11+IF(P11="",0,P11)=EF11,$DF$1)))))))))))))))</f>
        <v/>
      </c>
      <c r="U11" s="19">
        <v>15.9</v>
      </c>
      <c r="V11" s="19">
        <v>4.0999999999999996</v>
      </c>
      <c r="W11" s="19">
        <v>0</v>
      </c>
      <c r="X11" s="19">
        <v>0</v>
      </c>
      <c r="Y11" s="19">
        <v>16.399999999999999</v>
      </c>
      <c r="Z11" s="19">
        <v>3.9</v>
      </c>
      <c r="AA11" s="19">
        <v>0</v>
      </c>
      <c r="AB11" s="19">
        <v>0</v>
      </c>
      <c r="AC11" s="19"/>
      <c r="AD11" s="19"/>
      <c r="AE11" s="19"/>
      <c r="AF11" s="19"/>
      <c r="AG11" s="19">
        <v>15.5</v>
      </c>
      <c r="AH11" s="19">
        <v>4.5999999999999996</v>
      </c>
      <c r="AI11" s="19">
        <v>0</v>
      </c>
      <c r="AJ11" s="19">
        <v>0</v>
      </c>
      <c r="AK11" s="19">
        <v>16.2</v>
      </c>
      <c r="AL11" s="19">
        <v>4.0999999999999996</v>
      </c>
      <c r="AM11" s="19">
        <v>0</v>
      </c>
      <c r="AN11" s="19">
        <v>0</v>
      </c>
      <c r="AO11" s="27"/>
      <c r="AP11" s="40">
        <f>IF(SUM(V11,Z11)&gt;0,SUM(V11,Z11),"")</f>
        <v>8</v>
      </c>
      <c r="AQ11" s="40">
        <f>IF(SUM(U11:V11,X11:Z11,AB11)-W11-AA11&gt;0,SUM(U11:V11,X11:Z11,AB11)-W11-AA11,"")</f>
        <v>40.299999999999997</v>
      </c>
      <c r="AR11" s="40" t="str">
        <f>IF(SUM(AC11:AD11,AF11)-AE11&gt;0,SUM(AC11:AD11,AF11)-AE11,"")</f>
        <v/>
      </c>
      <c r="AS11" s="40">
        <f>IF(SUM(V11,Z11,AD11)&gt;0,SUM(V11,Z11,AD11),"")</f>
        <v>8</v>
      </c>
      <c r="AT11" s="40">
        <f>IF(SUM(AQ11,AR11)&gt;0,SUM(AQ11,AR11),"")</f>
        <v>40.299999999999997</v>
      </c>
      <c r="AU11" s="40">
        <f>IF(SUM(AH11,AL11)&gt;0,SUM(AH11,AL11),"")</f>
        <v>8.6999999999999993</v>
      </c>
      <c r="AV11" s="40">
        <f>IF(SUM(AG11:AH11,AJ11:AL11,AN11)-SUM(AI11,AM11)&gt;0,SUM(AG11:AH11,AJ11:AL11,AN11)-SUM(AI11,AM11),"")</f>
        <v>40.4</v>
      </c>
      <c r="AW11" s="40">
        <f>IF(SUM(AQ11,AR11,AV11)&gt;0,SUM(AQ11,AR11,AV11),"")</f>
        <v>80.699999999999989</v>
      </c>
      <c r="AX11" s="18">
        <v>16.3</v>
      </c>
      <c r="AY11" s="18">
        <v>4.0999999999999996</v>
      </c>
      <c r="AZ11" s="18">
        <v>0</v>
      </c>
      <c r="BA11" s="18">
        <v>0</v>
      </c>
      <c r="BB11" s="18">
        <v>17.100000000000001</v>
      </c>
      <c r="BC11" s="18">
        <v>3.9</v>
      </c>
      <c r="BD11" s="18">
        <v>0</v>
      </c>
      <c r="BE11" s="18">
        <v>0</v>
      </c>
      <c r="BF11" s="18"/>
      <c r="BG11" s="18"/>
      <c r="BH11" s="18"/>
      <c r="BI11" s="18"/>
      <c r="BJ11" s="18">
        <v>13.7</v>
      </c>
      <c r="BK11" s="18">
        <v>1.8</v>
      </c>
      <c r="BL11" s="18">
        <v>0</v>
      </c>
      <c r="BM11" s="18">
        <v>0</v>
      </c>
      <c r="BN11" s="18">
        <v>14.6</v>
      </c>
      <c r="BO11" s="18">
        <v>2.8</v>
      </c>
      <c r="BP11" s="18">
        <v>0.6</v>
      </c>
      <c r="BQ11" s="18">
        <v>0</v>
      </c>
      <c r="BR11" s="28"/>
      <c r="BS11" s="11">
        <f>IF(SUM(AY11,BC11)&gt;0,SUM(AY11,BC11),"")</f>
        <v>8</v>
      </c>
      <c r="BT11" s="11">
        <f>IF(SUM(AX11:AY11,BA11:BC11,BE11)-AZ11-BD11&gt;0,SUM(AX11:AY11,BA11:BC11,BE11)-AZ11-BD11,"")</f>
        <v>41.4</v>
      </c>
      <c r="BU11" s="11" t="str">
        <f>IF(SUM(BF11:BG11,BI11)-BH11&gt;0,SUM(BF11:BG11,BI11)-BH11,"")</f>
        <v/>
      </c>
      <c r="BV11" s="11">
        <f>IF(SUM(AY11,BC11,BG11)&gt;0,SUM(AY11,BC11,BG11),"")</f>
        <v>8</v>
      </c>
      <c r="BW11" s="11">
        <f>IF(SUM(BT11,BU11)&gt;0,SUM(BT11,BU11),"")</f>
        <v>41.4</v>
      </c>
      <c r="BX11" s="11">
        <f>IF(SUM(BK11,BO11)&gt;0,SUM(BK11,BO11),"")</f>
        <v>4.5999999999999996</v>
      </c>
      <c r="BY11" s="11">
        <f>IF(SUM(BJ11:BK11,BM11:BO11,BQ11)-SUM(BL11,BP11)&gt;0,SUM(BJ11:BK11,BM11:BO11,BQ11)-SUM(BL11,BP11),"")</f>
        <v>32.299999999999997</v>
      </c>
      <c r="BZ11" s="11">
        <f>IF(SUM(BT11,BU11,BY11)&gt;0,SUM(BT11,BU11,BY11),"")</f>
        <v>73.699999999999989</v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 t="str">
        <f>IF(SUM(CB11,CF11)&gt;0,SUM(CB11,CF11),"")</f>
        <v/>
      </c>
      <c r="CW11" s="40" t="str">
        <f>IF(SUM(CA11:CB11,CD11:CF11,CH11)-CC11-CG11&gt;0,SUM(CA11:CB11,CD11:CF11,CH11)-CC11-CG11,"")</f>
        <v/>
      </c>
      <c r="CX11" s="40" t="str">
        <f>IF(SUM(CI11:CJ11,CL11)-CK11&gt;0,SUM(CI11:CJ11,CL11)-CK11,"")</f>
        <v/>
      </c>
      <c r="CY11" s="40" t="str">
        <f>IF(SUM(CB11,CF11,CJ11)&gt;0,SUM(CB11,CF11,CJ11),"")</f>
        <v/>
      </c>
      <c r="CZ11" s="40" t="str">
        <f>IF(SUM(CW11,CX11)&gt;0,SUM(CW11,CX11),"")</f>
        <v/>
      </c>
      <c r="DA11" s="40" t="str">
        <f>IF(SUM(CN11,CR11)&gt;0,SUM(CN11,CR11),"")</f>
        <v/>
      </c>
      <c r="DB11" s="40" t="str">
        <f>IF(SUM(CM11:CN11,CP11:CR11,CT11)-SUM(CO11,CS11)&gt;0,SUM(CM11:CN11,CP11:CR11,CT11)-SUM(CO11,CS11),"")</f>
        <v/>
      </c>
      <c r="DC11" s="40" t="str">
        <f>IF(SUM(CW11,CX11,DB11)&gt;0,SUM(CW11,CX11,DB11),"")</f>
        <v/>
      </c>
      <c r="DD11" s="50" t="str">
        <f>IF(MAX(EA11,FC11,GE11,HG11,II11,JK11,KM11,LO11,MQ11,NS11,OU11,PW11)-IF(N11="",0,N11)&gt;0.001,MAX(EA11,FC11,GE11,HG11,II11,JK11,KM11,LO11,MQ11,NS11,OU11,PW11)-IF(N11="",0,N11),"")</f>
        <v/>
      </c>
      <c r="DE11" s="50" t="str">
        <f>IF(MAX(EF11,FH11,GJ11,HL11,IN11,JP11,KR11,LT11,MV11,NX11,OZ11,QB11)-IF(P11="",0,P11)&gt;0.001,MAX(EF11,FH11,GJ11,HL11,IN11,JP11,KR11,LT11,MV11,NX11,OZ11,QB11)-IF(P11="",0,P11),"")</f>
        <v/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 t="str">
        <f>IF(SUM(DG11,DK11)&gt;0,SUM(DG11,DK11),"")</f>
        <v/>
      </c>
      <c r="EA11" s="40" t="str">
        <f>IF(SUM(DF11:DG11,DI11:DK11,DM11)-DH11-DL11&gt;0,SUM(DF11:DG11,DI11:DK11,DM11)-DH11-DL11,"")</f>
        <v/>
      </c>
      <c r="EB11" s="40" t="str">
        <f>IF(SUM(DN11:DO11,DQ11)-DP11&gt;0,SUM(DN11:DO11,DQ11)-DP11,"")</f>
        <v/>
      </c>
      <c r="EC11" s="40" t="str">
        <f>IF(SUM(DG11,DK11,DO11)&gt;0,SUM(DG11,DK11,DO11),"")</f>
        <v/>
      </c>
      <c r="ED11" s="40" t="str">
        <f>IF(SUM(EA11,EB11)&gt;0,SUM(EA11,EB11),"")</f>
        <v/>
      </c>
      <c r="EE11" s="40" t="str">
        <f>IF(SUM(DS11,DW11)&gt;0,SUM(DS11,DW11),"")</f>
        <v/>
      </c>
      <c r="EF11" s="40" t="str">
        <f>IF(SUM(DR11:DS11,DU11:DW11,DY11)-SUM(DT11,DX11)&gt;0,SUM(DR11:DS11,DU11:DW11,DY11)-SUM(DT11,DX11),"")</f>
        <v/>
      </c>
      <c r="EG11" s="40" t="str">
        <f>IF(SUM(EA11,EB11,EF11)&gt;0,SUM(EA11,EB11,EF11),"")</f>
        <v/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>IF(SUM(EI11,EM11)&gt;0,SUM(EI11,EM11),"")</f>
        <v/>
      </c>
      <c r="FC11" s="11" t="str">
        <f>IF(SUM(EH11:EI11,EK11:EM11,EO11)-EJ11-EN11&gt;0,SUM(EH11:EI11,EK11:EM11,EO11)-EJ11-EN11,"")</f>
        <v/>
      </c>
      <c r="FD11" s="11" t="str">
        <f>IF(SUM(EP11:EQ11,ES11)-ER11&gt;0,SUM(EP11:EQ11,ES11)-ER11,"")</f>
        <v/>
      </c>
      <c r="FE11" s="11" t="str">
        <f>IF(SUM(EI11,EM11,EQ11)&gt;0,SUM(EI11,EM11,EQ11),"")</f>
        <v/>
      </c>
      <c r="FF11" s="11" t="str">
        <f>IF(SUM(FC11,FD11)&gt;0,SUM(FC11,FD11),"")</f>
        <v/>
      </c>
      <c r="FG11" s="11" t="str">
        <f>IF(SUM(EU11,EY11)&gt;0,SUM(EU11,EY11),"")</f>
        <v/>
      </c>
      <c r="FH11" s="11" t="str">
        <f>IF(SUM(ET11:EU11,EW11:EY11,FA11)-SUM(EV11,EZ11)&gt;0,SUM(ET11:EU11,EW11:EY11,FA11)-SUM(EV11,EZ11),"")</f>
        <v/>
      </c>
      <c r="FI11" s="11" t="str">
        <f>IF(SUM(FC11,FD11,FH11)&gt;0,SUM(FC11,FD11,FH11),"")</f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>IF(SUM(FK11,FO11)&gt;0,SUM(FK11,FO11),"")</f>
        <v/>
      </c>
      <c r="GE11" s="40" t="str">
        <f>IF(SUM(FJ11:FK11,FM11:FO11,FQ11)-FL11-FP11&gt;0,SUM(FJ11:FK11,FM11:FO11,FQ11)-FL11-FP11,"")</f>
        <v/>
      </c>
      <c r="GF11" s="40" t="str">
        <f>IF(SUM(FR11:FS11,FU11)-FT11&gt;0,SUM(FR11:FS11,FU11)-FT11,"")</f>
        <v/>
      </c>
      <c r="GG11" s="40" t="str">
        <f>IF(SUM(FK11,FO11,FS11)&gt;0,SUM(FK11,FO11,FS11),"")</f>
        <v/>
      </c>
      <c r="GH11" s="40" t="str">
        <f>IF(SUM(GE11,GF11)&gt;0,SUM(GE11,GF11),"")</f>
        <v/>
      </c>
      <c r="GI11" s="40" t="str">
        <f>IF(SUM(FW11,GA11)&gt;0,SUM(FW11,GA11),"")</f>
        <v/>
      </c>
      <c r="GJ11" s="40" t="str">
        <f>IF(SUM(FV11:FW11,FY11:GA11,GC11)-SUM(FX11,GB11)&gt;0,SUM(FV11:FW11,FY11:GA11,GC11)-SUM(FX11,GB11),"")</f>
        <v/>
      </c>
      <c r="GK11" s="40" t="str">
        <f>IF(SUM(GE11,GF11,GJ11)&gt;0,SUM(GE11,GF11,GJ11),"")</f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>IF(SUM(GM11,GQ11)&gt;0,SUM(GM11,GQ11),"")</f>
        <v/>
      </c>
      <c r="HG11" s="11" t="str">
        <f>IF(SUM(GL11:GM11,GO11:GQ11,GS11)-GN11-GR11&gt;0,SUM(GL11:GM11,GO11:GQ11,GS11)-GN11-GR11,"")</f>
        <v/>
      </c>
      <c r="HH11" s="11" t="str">
        <f>IF(SUM(GT11:GU11,GW11)-GV11&gt;0,SUM(GT11:GU11,GW11)-GV11,"")</f>
        <v/>
      </c>
      <c r="HI11" s="11" t="str">
        <f>IF(SUM(GM11,GQ11,GU11)&gt;0,SUM(GM11,GQ11,GU11),"")</f>
        <v/>
      </c>
      <c r="HJ11" s="11" t="str">
        <f>IF(SUM(HG11,HH11)&gt;0,SUM(HG11,HH11),"")</f>
        <v/>
      </c>
      <c r="HK11" s="11" t="str">
        <f>IF(SUM(GY11,HC11)&gt;0,SUM(GY11,HC11),"")</f>
        <v/>
      </c>
      <c r="HL11" s="11" t="str">
        <f>IF(SUM(GX11:GY11,HA11:HC11,HE11)-SUM(GZ11,HD11)&gt;0,SUM(GX11:GY11,HA11:HC11,HE11)-SUM(GZ11,HD11),"")</f>
        <v/>
      </c>
      <c r="HM11" s="11" t="str">
        <f>IF(SUM(HG11,HH11,HL11)&gt;0,SUM(HG11,HH11,HL11),"")</f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>IF(SUM(HO11,HS11)&gt;0,SUM(HO11,HS11),"")</f>
        <v/>
      </c>
      <c r="II11" s="40" t="str">
        <f>IF(SUM(HN11:HO11,HQ11:HS11,HU11)-HP11-HT11&gt;0,SUM(HN11:HO11,HQ11:HS11,HU11)-HP11-HT11,"")</f>
        <v/>
      </c>
      <c r="IJ11" s="40" t="str">
        <f>IF(SUM(HV11:HW11,HY11)-HX11&gt;0,SUM(HV11:HW11,HY11)-HX11,"")</f>
        <v/>
      </c>
      <c r="IK11" s="40" t="str">
        <f>IF(SUM(HO11,HS11,HW11)&gt;0,SUM(HO11,HS11,HW11),"")</f>
        <v/>
      </c>
      <c r="IL11" s="40" t="str">
        <f>IF(SUM(II11,IJ11)&gt;0,SUM(II11,IJ11),"")</f>
        <v/>
      </c>
      <c r="IM11" s="40" t="str">
        <f>IF(SUM(IA11,IE11)&gt;0,SUM(IA11,IE11),"")</f>
        <v/>
      </c>
      <c r="IN11" s="40" t="str">
        <f>IF(SUM(HZ11:IA11,IC11:IE11,IG11)-SUM(IB11,IF11)&gt;0,SUM(HZ11:IA11,IC11:IE11,IG11)-SUM(IB11,IF11),"")</f>
        <v/>
      </c>
      <c r="IO11" s="40" t="str">
        <f>IF(SUM(II11,IJ11,IN11)&gt;0,SUM(II11,IJ11,IN11),"")</f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>IF(SUM(IQ11,IU11)&gt;0,SUM(IQ11,IU11),"")</f>
        <v/>
      </c>
      <c r="JK11" s="11" t="str">
        <f>IF(SUM(IP11:IQ11,IS11:IU11,IW11)-IR11-IV11&gt;0,SUM(IP11:IQ11,IS11:IU11,IW11)-IR11-IV11,"")</f>
        <v/>
      </c>
      <c r="JL11" s="11" t="str">
        <f>IF(SUM(IX11:IY11,JA11)-IZ11&gt;0,SUM(IX11:IY11,JA11)-IZ11,"")</f>
        <v/>
      </c>
      <c r="JM11" s="11" t="str">
        <f>IF(SUM(IQ11,IU11,IY11)&gt;0,SUM(IQ11,IU11,IY11),"")</f>
        <v/>
      </c>
      <c r="JN11" s="11" t="str">
        <f>IF(SUM(JK11,JL11)&gt;0,SUM(JK11,JL11),"")</f>
        <v/>
      </c>
      <c r="JO11" s="11" t="str">
        <f>IF(SUM(JC11,JG11)&gt;0,SUM(JC11,JG11),"")</f>
        <v/>
      </c>
      <c r="JP11" s="11" t="str">
        <f>IF(SUM(JB11:JC11,JE11:JG11,JI11)-SUM(JD11,JH11)&gt;0,SUM(JB11:JC11,JE11:JG11,JI11)-SUM(JD11,JH11),"")</f>
        <v/>
      </c>
      <c r="JQ11" s="11" t="str">
        <f>IF(SUM(JK11,JL11,JP11)&gt;0,SUM(JK11,JL11,JP11),"")</f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>IF(SUM(JS11,JW11)&gt;0,SUM(JS11,JW11),"")</f>
        <v/>
      </c>
      <c r="KM11" s="40" t="str">
        <f>IF(SUM(JR11:JS11,JU11:JW11,JY11)-JT11-JX11&gt;0,SUM(JR11:JS11,JU11:JW11,JY11)-JT11-JX11,"")</f>
        <v/>
      </c>
      <c r="KN11" s="40" t="str">
        <f>IF(SUM(JZ11:KA11,KC11)-KB11&gt;0,SUM(JZ11:KA11,KC11)-KB11,"")</f>
        <v/>
      </c>
      <c r="KO11" s="40" t="str">
        <f>IF(SUM(JS11,JW11,KA11)&gt;0,SUM(JS11,JW11,KA11),"")</f>
        <v/>
      </c>
      <c r="KP11" s="40" t="str">
        <f>IF(SUM(KM11,KN11)&gt;0,SUM(KM11,KN11),"")</f>
        <v/>
      </c>
      <c r="KQ11" s="40" t="str">
        <f>IF(SUM(KE11,KI11)&gt;0,SUM(KE11,KI11),"")</f>
        <v/>
      </c>
      <c r="KR11" s="40" t="str">
        <f>IF(SUM(KD11:KE11,KG11:KI11,KK11)-SUM(KF11,KJ11)&gt;0,SUM(KD11:KE11,KG11:KI11,KK11)-SUM(KF11,KJ11),"")</f>
        <v/>
      </c>
      <c r="KS11" s="40" t="str">
        <f>IF(SUM(KM11,KN11,KR11)&gt;0,SUM(KM11,KN11,KR11),"")</f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>IF(SUM(KU11,KY11)&gt;0,SUM(KU11,KY11),"")</f>
        <v/>
      </c>
      <c r="LO11" s="11" t="str">
        <f>IF(SUM(KT11:KU11,KW11:KY11,LA11)-KV11-KZ11&gt;0,SUM(KT11:KU11,KW11:KY11,LA11)-KV11-KZ11,"")</f>
        <v/>
      </c>
      <c r="LP11" s="11" t="str">
        <f>IF(SUM(LB11:LC11,LE11)-LD11&gt;0,SUM(LB11:LC11,LE11)-LD11,"")</f>
        <v/>
      </c>
      <c r="LQ11" s="11" t="str">
        <f>IF(SUM(KU11,KY11,LC11)&gt;0,SUM(KU11,KY11,LC11),"")</f>
        <v/>
      </c>
      <c r="LR11" s="11" t="str">
        <f>IF(SUM(LO11,LP11)&gt;0,SUM(LO11,LP11),"")</f>
        <v/>
      </c>
      <c r="LS11" s="11" t="str">
        <f>IF(SUM(LG11,LK11)&gt;0,SUM(LG11,LK11),"")</f>
        <v/>
      </c>
      <c r="LT11" s="11" t="str">
        <f>IF(SUM(LF11:LG11,LI11:LK11,LM11)-SUM(LH11,LL11)&gt;0,SUM(LF11:LG11,LI11:LK11,LM11)-SUM(LH11,LL11),"")</f>
        <v/>
      </c>
      <c r="LU11" s="11" t="str">
        <f>IF(SUM(LO11,LP11,LT11)&gt;0,SUM(LO11,LP11,LT11),"")</f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>IF(SUM(LW11,MA11)&gt;0,SUM(LW11,MA11),"")</f>
        <v/>
      </c>
      <c r="MQ11" s="40" t="str">
        <f>IF(SUM(LV11:LW11,LY11:MA11,MC11)-LX11-MB11&gt;0,SUM(LV11:LW11,LY11:MA11,MC11)-LX11-MB11,"")</f>
        <v/>
      </c>
      <c r="MR11" s="40" t="str">
        <f>IF(SUM(MD11:ME11,MG11)-MF11&gt;0,SUM(MD11:ME11,MG11)-MF11,"")</f>
        <v/>
      </c>
      <c r="MS11" s="40" t="str">
        <f>IF(SUM(LW11,MA11,ME11)&gt;0,SUM(LW11,MA11,ME11),"")</f>
        <v/>
      </c>
      <c r="MT11" s="40" t="str">
        <f>IF(SUM(MQ11,MR11)&gt;0,SUM(MQ11,MR11),"")</f>
        <v/>
      </c>
      <c r="MU11" s="40" t="str">
        <f>IF(SUM(MI11,MM11)&gt;0,SUM(MI11,MM11),"")</f>
        <v/>
      </c>
      <c r="MV11" s="40" t="str">
        <f>IF(SUM(MH11:MI11,MK11:MM11,MO11)-SUM(MJ11,MN11)&gt;0,SUM(MH11:MI11,MK11:MM11,MO11)-SUM(MJ11,MN11),"")</f>
        <v/>
      </c>
      <c r="MW11" s="40" t="str">
        <f>IF(SUM(MQ11,MR11,MV11)&gt;0,SUM(MQ11,MR11,MV11),"")</f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>IF(SUM(MY11,NC11)&gt;0,SUM(MY11,NC11),"")</f>
        <v/>
      </c>
      <c r="NS11" s="11" t="str">
        <f>IF(SUM(MX11:MY11,NA11:NC11,NE11)-MZ11-ND11&gt;0,SUM(MX11:MY11,NA11:NC11,NE11)-MZ11-ND11,"")</f>
        <v/>
      </c>
      <c r="NT11" s="11" t="str">
        <f>IF(SUM(NF11:NG11,NI11)-NH11&gt;0,SUM(NF11:NG11,NI11)-NH11,"")</f>
        <v/>
      </c>
      <c r="NU11" s="11" t="str">
        <f>IF(SUM(MY11,NC11,NG11)&gt;0,SUM(MY11,NC11,NG11),"")</f>
        <v/>
      </c>
      <c r="NV11" s="11" t="str">
        <f>IF(SUM(NS11,NT11)&gt;0,SUM(NS11,NT11),"")</f>
        <v/>
      </c>
      <c r="NW11" s="11" t="str">
        <f>IF(SUM(NK11,NO11)&gt;0,SUM(NK11,NO11),"")</f>
        <v/>
      </c>
      <c r="NX11" s="11" t="str">
        <f>IF(SUM(NJ11:NK11,NM11:NO11,NQ11)-SUM(NL11,NP11)&gt;0,SUM(NJ11:NK11,NM11:NO11,NQ11)-SUM(NL11,NP11),"")</f>
        <v/>
      </c>
      <c r="NY11" s="11" t="str">
        <f>IF(SUM(NS11,NT11,NX11)&gt;0,SUM(NS11,NT11,NX11),"")</f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>IF(SUM(OA11,OE11)&gt;0,SUM(OA11,OE11),"")</f>
        <v/>
      </c>
      <c r="OU11" s="40" t="str">
        <f>IF(SUM(NZ11:OA11,OC11:OE11,OG11)-OB11-OF11&gt;0,SUM(NZ11:OA11,OC11:OE11,OG11)-OB11-OF11,"")</f>
        <v/>
      </c>
      <c r="OV11" s="40" t="str">
        <f>IF(SUM(OH11:OI11,OK11)-OJ11&gt;0,SUM(OH11:OI11,OK11)-OJ11,"")</f>
        <v/>
      </c>
      <c r="OW11" s="40" t="str">
        <f>IF(SUM(OA11,OE11,OI11)&gt;0,SUM(OA11,OE11,OI11),"")</f>
        <v/>
      </c>
      <c r="OX11" s="40" t="str">
        <f>IF(SUM(OU11,OV11)&gt;0,SUM(OU11,OV11),"")</f>
        <v/>
      </c>
      <c r="OY11" s="40" t="str">
        <f>IF(SUM(OM11,OQ11)&gt;0,SUM(OM11,OQ11),"")</f>
        <v/>
      </c>
      <c r="OZ11" s="40" t="str">
        <f>IF(SUM(OL11:OM11,OO11:OQ11,OS11)-SUM(ON11,OR11)&gt;0,SUM(OL11:OM11,OO11:OQ11,OS11)-SUM(ON11,OR11),"")</f>
        <v/>
      </c>
      <c r="PA11" s="40" t="str">
        <f>IF(SUM(OU11,OV11,OZ11)&gt;0,SUM(OU11,OV11,OZ11),"")</f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>IF(SUM(PC11,PG11)&gt;0,SUM(PC11,PG11),"")</f>
        <v/>
      </c>
      <c r="PW11" s="11" t="str">
        <f>IF(SUM(PB11:PC11,PE11:PG11,PI11)-PD11-PH11&gt;0,SUM(PB11:PC11,PE11:PG11,PI11)-PD11-PH11,"")</f>
        <v/>
      </c>
      <c r="PX11" s="11" t="str">
        <f>IF(SUM(PJ11:PK11,PM11)-PL11&gt;0,SUM(PJ11:PK11,PM11)-PL11,"")</f>
        <v/>
      </c>
      <c r="PY11" s="11" t="str">
        <f>IF(SUM(PC11,PG11,PK11)&gt;0,SUM(PC11,PG11,PK11),"")</f>
        <v/>
      </c>
      <c r="PZ11" s="11" t="str">
        <f>IF(SUM(PW11,PX11)&gt;0,SUM(PW11,PX11),"")</f>
        <v/>
      </c>
      <c r="QA11" s="11" t="str">
        <f>IF(SUM(PO11,PS11)&gt;0,SUM(PO11,PS11),"")</f>
        <v/>
      </c>
      <c r="QB11" s="11" t="str">
        <f>IF(SUM(PN11:PO11,PQ11:PS11,PU11)-SUM(PP11,PT11)&gt;0,SUM(PN11:PO11,PQ11:PS11,PU11)-SUM(PP11,PT11),"")</f>
        <v/>
      </c>
      <c r="QC11" s="11" t="str">
        <f>IF(SUM(PW11,PX11,QB11)&gt;0,SUM(PW11,PX11,QB11),"")</f>
        <v/>
      </c>
      <c r="QD11" s="22">
        <f>IF($CU11="P",CA11,(CA11+AX11)/2)</f>
        <v>8.15</v>
      </c>
      <c r="QE11" s="22">
        <f>IF($CU11="P",CB11,(CB11+AY11)/2)</f>
        <v>2.0499999999999998</v>
      </c>
      <c r="QF11" s="22">
        <f>IF($CU11="P",CC11,(CC11+AZ11)/2)</f>
        <v>0</v>
      </c>
      <c r="QG11" s="22">
        <f>IF($CU11="P",CD11,(CD11+BA11)/2)</f>
        <v>0</v>
      </c>
      <c r="QH11" s="22">
        <f>IF($CU11="P",CE11,(CE11+BB11)/2)</f>
        <v>8.5500000000000007</v>
      </c>
      <c r="QI11" s="22">
        <f>IF($CU11="P",CF11,(CF11+BC11)/2)</f>
        <v>1.95</v>
      </c>
      <c r="QJ11" s="22">
        <f>IF($CU11="P",CG11,(CG11+BD11)/2)</f>
        <v>0</v>
      </c>
      <c r="QK11" s="22">
        <f>IF($CU11="P",CH11,(CH11+BE11)/2)</f>
        <v>0</v>
      </c>
      <c r="QL11" s="22">
        <f>IF($CU11="P",CI11,(CI11+BF11)/2)</f>
        <v>0</v>
      </c>
      <c r="QM11" s="22">
        <f>IF($CU11="P",CJ11,(CJ11+BG11)/2)</f>
        <v>0</v>
      </c>
      <c r="QN11" s="22">
        <f>IF($CU11="P",CK11,(CK11+BH11)/2)</f>
        <v>0</v>
      </c>
      <c r="QO11" s="22">
        <f>IF($CU11="P",CL11,(CL11+BI11)/2)</f>
        <v>0</v>
      </c>
      <c r="QP11" s="22">
        <f>IF($CU11="P",CM11,(CM11+BJ11)/2)</f>
        <v>6.85</v>
      </c>
      <c r="QQ11" s="22">
        <f>IF($CU11="P",CN11,(CN11+BK11)/2)</f>
        <v>0.9</v>
      </c>
      <c r="QR11" s="22">
        <f>IF($CU11="P",CO11,(CO11+BL11)/2)</f>
        <v>0</v>
      </c>
      <c r="QS11" s="22">
        <f>IF($CU11="P",CP11,(CP11+BM11)/2)</f>
        <v>0</v>
      </c>
      <c r="QT11" s="22">
        <f>IF($CU11="P",CQ11,(CQ11+BN11)/2)</f>
        <v>7.3</v>
      </c>
      <c r="QU11" s="22">
        <f>IF($CU11="P",CR11,(CR11+BO11)/2)</f>
        <v>1.4</v>
      </c>
      <c r="QV11" s="22">
        <f>IF($CU11="P",CS11,(CS11+BP11)/2)</f>
        <v>0.3</v>
      </c>
      <c r="QW11" s="22">
        <f>IF($CU11="P",CT11,(CT11+BQ11)/2)</f>
        <v>0</v>
      </c>
      <c r="QX11" s="27" t="s">
        <v>46</v>
      </c>
      <c r="QY11" s="40">
        <f>IF(SUM(QE11,QI11)&gt;0,SUM(QE11,QI11),"")</f>
        <v>4</v>
      </c>
      <c r="QZ11" s="40">
        <f>IF(SUM(QD11:QE11,QG11:QI11,QK11)-QF11-QJ11&gt;0,SUM(QD11:QE11,QG11:QI11,QK11)-QF11-QJ11,"")</f>
        <v>20.7</v>
      </c>
      <c r="RA11" s="40" t="str">
        <f>IF(SUM(QL11:QM11,QO11)-QN11&gt;0,SUM(QL11:QM11,QO11)-QN11,"")</f>
        <v/>
      </c>
      <c r="RB11" s="40">
        <f>IF(SUM(QE11,QI11,QM11)&gt;0,SUM(QE11,QI11,QM11),"")</f>
        <v>4</v>
      </c>
      <c r="RC11" s="40">
        <f>IF(SUM(QZ11,RA11)&gt;0,SUM(QZ11,RA11),"")</f>
        <v>20.7</v>
      </c>
      <c r="RD11" s="40">
        <f>IF(SUM(QQ11,QU11)&gt;0,SUM(QQ11,QU11),"")</f>
        <v>2.2999999999999998</v>
      </c>
      <c r="RE11" s="40">
        <f>IF(SUM(QP11:QQ11,QS11:QU11,QW11)-SUM(QR11,QV11)&gt;0,SUM(QP11:QQ11,QS11:QU11,QW11)-SUM(QR11,QV11),"")</f>
        <v>16.149999999999999</v>
      </c>
      <c r="RF11" s="40">
        <f>IF(SUM(QZ11,RA11,RE11)&gt;0,SUM(QZ11,RA11,RE11),"")</f>
        <v>36.849999999999994</v>
      </c>
    </row>
    <row r="12" spans="1:474" x14ac:dyDescent="0.2">
      <c r="A12" s="4" t="str" cm="1">
        <f t="array" ref="A12">IF(AND(J12&lt;&gt;"",J12&lt;&gt;"No DD"),SUMPRODUCT((J$4:J$19&lt;&gt;"")*(J$4:J$19&lt;&gt;"No DD")*(F$4:F$19&gt;F12))+1,IF(J12="No DD",SUMPRODUCT((J$4:J$19="No DD")*(F$4:F$19&gt;F12))+1+SUMPRODUCT((J$4:J$19&lt;&gt;"")*(J$4:J$19&lt;&gt;"No DD")),""))</f>
        <v/>
      </c>
      <c r="B12" s="4" t="str" cm="1">
        <f t="array" ref="B12">IF(AND(J12&lt;&gt;"",J12&lt;&gt;"No DD",G12=""),SUMPRODUCT((J$4:J$19&lt;&gt;"")*(J$4:J$19&lt;&gt;"No DD")*(G$4:G$19="")*(F$4:F$19&gt;F12))+1,IF(J12="No DD",SUMPRODUCT((J$4:J$19="No DD")*(F$4:F$19&gt;F12)*(G$4:G$19=""))+1+SUMPRODUCT((J$4:J$19&lt;&gt;"")*(G$4:G$19="")*(J$4:J$19&lt;&gt;"No DD")),""))</f>
        <v/>
      </c>
      <c r="C12" s="5" t="s">
        <v>63</v>
      </c>
      <c r="D12" s="4" t="s">
        <v>5</v>
      </c>
      <c r="E12" s="4">
        <v>2004</v>
      </c>
      <c r="F12" s="9">
        <f>SUM(L12:R12)+SUM(L12:O12)*0.0000001+SUM(L12)*0.0000000000001</f>
        <v>120.20000804000412</v>
      </c>
      <c r="G12" s="64"/>
      <c r="H12" s="3" t="str">
        <f>IF(OR(AND(AP12&gt;=AW$21,AQ12&gt;=AW$25,AP12&lt;&gt;"",AO12=""),AND(AU12&gt;=AW$21,AV12&gt;=AW$25,AU12&lt;&gt;"",AO12=""),AND(BS12&gt;=BZ$21,BT12&gt;=BZ$25,BS12&lt;&gt;"",BR12=""),AND(BX12&gt;=BZ$21,BY12&gt;=BZ$25,BX12&lt;&gt;"",BR12=""),AND(CV12&gt;=DC$21,CW12&gt;=DC$25,CV12&lt;&gt;"",CU12=""),AND(DA12&gt;=DC$21,DB12&gt;=DC$25,DA12&lt;&gt;""),AND(DZ12&gt;=EG$21,EA12&gt;=EG$25,DZ12&lt;&gt;""),AND(EE12&gt;=EG$21,EF12&gt;=EG$25,EE12&lt;&gt;""),AND(FB12&gt;=FI$21,FC12&gt;=FI$25,FB12&lt;&gt;""),AND(FG12&gt;=FI$21,FH12&gt;=FI$25,FG12&lt;&gt;""),AND(GD12&gt;=GK$21,GE12&gt;=GK$25,GD12&lt;&gt;""),AND(GI12&gt;=GK$21,GJ12&gt;=GK$25,GI12&lt;&gt;""),AND(HF12&gt;=HM$21,HG12&gt;=HM$25,HF12&lt;&gt;""),AND(HK12&gt;=HM$21,HL12&gt;=HM$25,HK12&lt;&gt;""),AND(IH12&gt;=IO$21,II12&gt;=IO$25,IH12&lt;&gt;""),AND(IM12&gt;=IO$21,IN12&gt;=IO$25,IM12&lt;&gt;""),AND(JJ12&gt;=JQ$21,JK12&gt;=JQ$25,JJ12&lt;&gt;""),AND(JO12&gt;=JQ$21,JP12&gt;=JQ$25,JO12&lt;&gt;""),AND(KL12&gt;=KS$21,KM12&gt;=KS$25,KL12&lt;&gt;""),AND(KQ12&gt;=KS$21,KR12&gt;=KS$25,KQ12&lt;&gt;""),AND(LN12&gt;=LU$21,LO12&gt;=LU$25,LN12&lt;&gt;""),AND(LS12&gt;=LU$21,LT12&gt;=LU$25,LS12&lt;&gt;""),AND(MP12&gt;=MW$21,MQ12&gt;=MW$25,MP12&lt;&gt;""),AND(MU12&gt;=MW$21,MV12&gt;=MW$25,MU12&lt;&gt;""),AND(NR12&gt;=NY$21,NS12&gt;=NY$25,NR12&lt;&gt;""),AND(NW12&gt;=NY$21,NX12&gt;=NY$25,NW12&lt;&gt;""),AND(OT12&gt;=PA$21,OU12&gt;=PA$25,OT12&lt;&gt;""),AND(OY12&gt;=PA$21,OZ12&gt;=PA$25,OY12&lt;&gt;""),AND(PV12&gt;=QC$21,PW12&gt;=QC$25,PV12&lt;&gt;""),AND(QA12&gt;=QC$21,QB12&gt;=QC$25,QA12&lt;&gt;"")),"P","")</f>
        <v/>
      </c>
      <c r="I12" s="3" t="str">
        <f>IF(OR(AND(AQ12&gt;=AW$25,AQ12&lt;&gt;"",AO12=""),AND(AV12&gt;=AW$25,AV12&lt;&gt;"",AO12=""),AND(BT12&gt;=BZ$25,BT12&lt;&gt;"",BR12=""),AND(BY12&gt;=BZ$25,BY12&lt;&gt;"",BR12=""),AND(CW12&gt;=DC$25,CW12&lt;&gt;"",CU12=""),AND(DB12&gt;=DC$25,DB12&lt;&gt;"",CU12=""),AND(EA12&gt;=EG$25,EA12&lt;&gt;""),AND(EF12&gt;=EG$25,EF12&lt;&gt;""),AND(FC12&gt;=FI$25,FC12&lt;&gt;""),AND(FH12&gt;=FI$25,FH12&lt;&gt;""),AND(GE12&gt;=GK$25,GE12&lt;&gt;""),AND(GJ12&gt;=GK$25,GJ12&lt;&gt;""),AND(HG12&gt;=HM$25,HG12&lt;&gt;""),AND(HL12&gt;=HM$25,HL12&lt;&gt;""),AND(II12&gt;=IO$25,II12&lt;&gt;""),AND(IN12&gt;=IO$25,IN12&lt;&gt;""),AND(JK12&gt;=JQ$25,JK12&lt;&gt;""),AND(JP12&gt;=JQ$25,JP12&lt;&gt;""),AND(KM12&gt;=KS$25,KM12&lt;&gt;""),AND(KR12&gt;=KS$25,KR12&lt;&gt;""),AND(LO12&gt;=LU$25,LO12&lt;&gt;""),AND(LT12&gt;=LU$25,LT12&lt;&gt;""),AND(MQ12&gt;=MW$25,MQ12&lt;&gt;""),AND(MV12&gt;=MW$25,MV12&lt;&gt;""),AND(NS12&gt;=NY$25,NS12&lt;&gt;""),AND(NX12&gt;=NY$25,NX12&lt;&gt;""),AND(OU12&gt;=PA$25,OU12&lt;&gt;""),AND(OZ12&gt;=PA$25,OZ12&lt;&gt;""),AND(PW12&gt;=QC$25,PW12&lt;&gt;""),AND(QB12&gt;=QC$25,QB12&lt;&gt;"")),"P","")</f>
        <v/>
      </c>
      <c r="J12" s="36" t="str">
        <f>IF(AND(I12="P",H12=""),"No DD",IF(OR(AND(AS12&gt;=AW$24,AT12&gt;=AW$28,AS12&lt;&gt;"",AO12=""),AND(BV12&gt;=BZ$24,BW12&gt;=BZ$28,BV12&lt;&gt;"",BR12=""),AND(CY12&gt;=DC$24,CZ12&gt;=DC$28,CY12&lt;&gt;"",CU12=""),AND(EC12&gt;=EG$24,ED12&gt;=EG$28,EC12&lt;&gt;""),AND(FE12&gt;=FI$24,FF12&gt;=FI$28,FE12&lt;&gt;""),AND(GG12&gt;=GK$24,GH12&gt;=GK$28,GG12&lt;&gt;""),AND(HI12&gt;=HM$24,HJ12&gt;=HM$28,HI12&lt;&gt;""),AND(IK12&gt;=IO$24,IL12&gt;=IO$28,IK12&lt;&gt;""),AND(JM12&gt;=JQ$24,JN12&gt;=JQ$28,JM12&lt;&gt;""),AND(KO12&gt;=KS$24,KP12&gt;=KS$28,KO12&lt;&gt;""),AND(LQ12&gt;=LU$24,LR12&gt;=LU$28,LQ12&lt;&gt;""),AND(MS12&gt;=MW$24,MT12&gt;=MW$28,MS12&lt;&gt;""),AND(NU12&gt;=NY$24,NV12&gt;=NY$28,NU12&lt;&gt;""),AND(OW12&gt;=PA$24,OX12&gt;=PA$28,OW12&lt;&gt;""),AND(PY12&gt;=QC$24,PZ12&gt;=QC$28,PY12&lt;&gt;"")),"Merit",IF(OR(AND(AS12&gt;=AW$23,AT12&gt;=AW$27,AS12&lt;&gt;"",AO12=""),AND(BV12&gt;=BZ$23,BW12&gt;=BZ$27,BV12&lt;&gt;"",BR12=""),AND(CY12&gt;=DC$23,CZ12&gt;=DC$27,CY12&lt;&gt;"",CU12=""),AND(EC12&gt;=EG$23,ED12&gt;=EG$27,EC12&lt;&gt;""),AND(FE12&gt;=FI$23,FF12&gt;=FI$27,FE12&lt;&gt;""),AND(GG12&gt;=GK$23,GH12&gt;=GK$27,GG12&lt;&gt;""),AND(HI12&gt;=HM$23,HJ12&gt;=HM$27,HI12&lt;&gt;""),AND(IK12&gt;=IO$23,IL12&gt;=IO$27,IK12&lt;&gt;""),AND(JM12&gt;=JQ$23,JN12&gt;=JQ$27,JM12&lt;&gt;""),AND(KO12&gt;=KS$23,KP12&gt;=KS$27,KO12&lt;&gt;""),AND(LQ12&gt;=LU$23,LR12&gt;=LU$27,LQ12&lt;&gt;""),AND(MS12&gt;=MW$23,MT12&gt;=MW$27,MS12&lt;&gt;""),AND(NU12&gt;=NY$23,NV12&gt;=NY$27,NU12&lt;&gt;""),AND(OW12&gt;=PA$23,OX12&gt;=PA$27,OW12&lt;&gt;""),AND(PY12&gt;=QC$23,PZ12&gt;=QC$27,PY12&lt;&gt;"")),"Excellence",IF(K12="P","Worlds Team",IF(H12="P","National Team","")))))</f>
        <v/>
      </c>
      <c r="K12" s="3" t="str">
        <f>IF(OR(AND(AS12&gt;=AW$22,AT12&gt;=AW$26,AS12&lt;&gt;"",AO12=""),AND(BV12&gt;=BZ$22,BW12&gt;=BZ$26,BV12&lt;&gt;"",BR12=""),AND(CY12&gt;=DC$22,CZ12&gt;=DC$26,CY12&lt;&gt;"",CU12=""),AND(EC12&gt;=EG$22,ED12&gt;=EG$26,EC12&lt;&gt;""),AND(FE12&gt;=FI$22,FF12&gt;=FI$26,FE12&lt;&gt;""),AND(GG12&gt;=GK$22,GH12&gt;=GK$26,GG12&lt;&gt;""),AND(HI12&gt;=HM$22,HJ12&gt;=HM$26,HI12&lt;&gt;""),AND(IK12&gt;=IO$22,IL12&gt;=IO$26,IK12&lt;&gt;""),AND(JM12&gt;=JQ$22,JN12&gt;=JQ$26,JM12&lt;&gt;""),AND(KO12&gt;=KS$22,KP12&gt;=KS$26,KO12&lt;&gt;""),AND(LQ12&gt;=LU$22,LR12&gt;=LU$26,LQ12&lt;&gt;""),AND(MS12&gt;=MW$22,MT12&gt;=MW$26,MS12&lt;&gt;""),AND(NU12&gt;=NY$22,NV12&gt;=NY$26,NU12&lt;&gt;""),AND(OW12&gt;=PA$22,OX12&gt;=PA$26,OW12&lt;&gt;""),AND(PY12&gt;=QC$22,PZ12&gt;=QC$26,PY12&lt;&gt;"")),"P","")</f>
        <v/>
      </c>
      <c r="L12" s="8">
        <f>IF(COUNT(AQ12,BT12,CW12)&gt;0,LARGE((AQ12,BT12,CW12),1),0)</f>
        <v>41.199999999999996</v>
      </c>
      <c r="M12" s="8" t="str">
        <f>IF(L12=0,"",IF(L12=CW12,$CA$1,IF(L12=BT12,$AX$1,IF(L12=AQ12,$U$1,""))))</f>
        <v>2025 3rd Domestic Trial</v>
      </c>
      <c r="N12" s="8">
        <f>IF(COUNT(AQ12,BT12,CW12)&gt;1,LARGE((AQ12,BT12,CW12),2),0)</f>
        <v>39.200000000000003</v>
      </c>
      <c r="O12" s="8" t="str">
        <f>IF(N12=0,"",IF(AND(N12=L12,N12=AQ12,N12=BT12),$U$1,IF(AND(N12=L12,N12=AQ12,N12=CW12),$U$1,IF(AND(N12=L12,N12=BT12,N12=CW12),$AX$1,IF(N12=CW12,$CA$1,IF(N12=BT12,$AX$1,IF(N12=AQ12,$U$1,"")))))))</f>
        <v>2025 Elite Canada</v>
      </c>
      <c r="P12" s="8">
        <f>IF(MAX(AV12,BY12,DB12)&gt;0,MAX(AV12,BY12,DB12),0)</f>
        <v>39.799999999999997</v>
      </c>
      <c r="Q12" s="8" t="str">
        <f>IF(P12=0,"",IF(P12=DB12,$CA$1,IF(P12=BY12,$AX$1,IF(P12=AV12,$U$1,""))))</f>
        <v>2025 3rd Domestic Trial</v>
      </c>
      <c r="R12" s="8" t="str">
        <f>IF(MAX(DD12:DE12)&gt;0,MAX(DD12:DE12),"")</f>
        <v/>
      </c>
      <c r="S12" s="11" t="str">
        <f>IF(R12="","",IF(R12=DD12,"("&amp;DD$2&amp;")",IF(R12=DE12,"("&amp;DE$2&amp;")")))</f>
        <v/>
      </c>
      <c r="T12" s="8" t="str">
        <f>IF(R12="","",IF(R12=DD12,IF(R12+IF(N12="",0,N12)=PW12,$PB$1,IF(R12+IF(N12="",0,N12)=OU12,$NZ$1,IF(R12+IF(N12="",0,N12)=NS12,$MX$1,IF(R12+IF(N12="",0,N12)=MQ12,$LV$1,IF(R12+IF(N12="",0,N12)=LO12,$KT$1,IF(R12+IF(N12="",0,N12)=KM12,$JR$1,IF(R12+IF(N12="",0,N12)=JK12,$IP$1,IF(R12+IF(N12="",0,N12)=II12,$HN$1,IF(R12+IF(N12="",0,N12)=HG12,$GL$1,IF(R12+IF(N12="",0,N12)=GE12,$FJ$1,IF(R12+IF(N12="",0,N12)=FC12,$EH$1,IF(R12+IF(N12="",0,N12)=EA12,$DF$1)))))))))))),IF(R12=DE12,IF(R12+IF(P12="",0,P12)=QB12,$PB$1,IF(R12+IF(P12="",0,P12)=OZ12,$NZ$1,IF(R12+IF(P12="",0,P12)=NX12,$MX$1,IF(R12+IF(P12="",0,P12)=MV12,$LV$1,IF(R12+IF(P12="",0,P12)=LT12,$KT$1,IF(R12+IF(P12="",0,P12)=KR12,$JR$1,IF(R12+IF(P12="",0,P12)=JP12,$IP$1,IF(R12+IF(P12="",0,P12)=IN12,$HN$1,IF(R12+IF(P12="",0,P12)=HL12,$GL$1,IF(R12+IF(P12="",0,P12)=GJ12,$FJ$1,IF(R12+IF(P12="",0,P12)=FH12,$EH$1,IF(R12+IF(P12="",0,P12)=EF12,$DF$1)))))))))))))))</f>
        <v/>
      </c>
      <c r="U12" s="19">
        <v>16.8</v>
      </c>
      <c r="V12" s="19">
        <v>3.5</v>
      </c>
      <c r="W12" s="19">
        <v>0.5</v>
      </c>
      <c r="X12" s="19">
        <v>0.7</v>
      </c>
      <c r="Y12" s="19">
        <v>14.6</v>
      </c>
      <c r="Z12" s="19">
        <v>4.0999999999999996</v>
      </c>
      <c r="AA12" s="19">
        <v>0</v>
      </c>
      <c r="AB12" s="19">
        <v>0</v>
      </c>
      <c r="AC12" s="19"/>
      <c r="AD12" s="19"/>
      <c r="AE12" s="19"/>
      <c r="AF12" s="19"/>
      <c r="AG12" s="19">
        <v>16.899999999999999</v>
      </c>
      <c r="AH12" s="19">
        <v>3.8</v>
      </c>
      <c r="AI12" s="19">
        <v>0.4</v>
      </c>
      <c r="AJ12" s="19">
        <v>0.7</v>
      </c>
      <c r="AK12" s="19">
        <v>15.5</v>
      </c>
      <c r="AL12" s="19">
        <v>1.9</v>
      </c>
      <c r="AM12" s="19">
        <v>0</v>
      </c>
      <c r="AN12" s="19">
        <v>0</v>
      </c>
      <c r="AO12" s="27"/>
      <c r="AP12" s="40">
        <f>IF(SUM(V12,Z12)&gt;0,SUM(V12,Z12),"")</f>
        <v>7.6</v>
      </c>
      <c r="AQ12" s="40">
        <f>IF(SUM(U12:V12,X12:Z12,AB12)-W12-AA12&gt;0,SUM(U12:V12,X12:Z12,AB12)-W12-AA12,"")</f>
        <v>39.200000000000003</v>
      </c>
      <c r="AR12" s="40" t="str">
        <f>IF(SUM(AC12:AD12,AF12)-AE12&gt;0,SUM(AC12:AD12,AF12)-AE12,"")</f>
        <v/>
      </c>
      <c r="AS12" s="40">
        <f>IF(SUM(V12,Z12,AD12)&gt;0,SUM(V12,Z12,AD12),"")</f>
        <v>7.6</v>
      </c>
      <c r="AT12" s="40">
        <f>IF(SUM(AQ12,AR12)&gt;0,SUM(AQ12,AR12),"")</f>
        <v>39.200000000000003</v>
      </c>
      <c r="AU12" s="40">
        <f>IF(SUM(AH12,AL12)&gt;0,SUM(AH12,AL12),"")</f>
        <v>5.6999999999999993</v>
      </c>
      <c r="AV12" s="40">
        <f>IF(SUM(AG12:AH12,AJ12:AL12,AN12)-SUM(AI12,AM12)&gt;0,SUM(AG12:AH12,AJ12:AL12,AN12)-SUM(AI12,AM12),"")</f>
        <v>38.4</v>
      </c>
      <c r="AW12" s="40">
        <f>IF(SUM(AQ12,AR12,AV12)&gt;0,SUM(AQ12,AR12,AV12),"")</f>
        <v>77.599999999999994</v>
      </c>
      <c r="AX12" s="18">
        <v>16.100000000000001</v>
      </c>
      <c r="AY12" s="18">
        <v>3.8</v>
      </c>
      <c r="AZ12" s="18">
        <v>0.4</v>
      </c>
      <c r="BA12" s="18">
        <v>0.7</v>
      </c>
      <c r="BB12" s="18">
        <v>15.5</v>
      </c>
      <c r="BC12" s="18">
        <v>1.9</v>
      </c>
      <c r="BD12" s="18">
        <v>0</v>
      </c>
      <c r="BE12" s="18">
        <v>0</v>
      </c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>
        <f>IF(SUM(AY12,BC12)&gt;0,SUM(AY12,BC12),"")</f>
        <v>5.6999999999999993</v>
      </c>
      <c r="BT12" s="11">
        <f>IF(SUM(AX12:AY12,BA12:BC12,BE12)-AZ12-BD12&gt;0,SUM(AX12:AY12,BA12:BC12,BE12)-AZ12-BD12,"")</f>
        <v>37.6</v>
      </c>
      <c r="BU12" s="11" t="str">
        <f>IF(SUM(BF12:BG12,BI12)-BH12&gt;0,SUM(BF12:BG12,BI12)-BH12,"")</f>
        <v/>
      </c>
      <c r="BV12" s="11">
        <f>IF(SUM(AY12,BC12,BG12)&gt;0,SUM(AY12,BC12,BG12),"")</f>
        <v>5.6999999999999993</v>
      </c>
      <c r="BW12" s="11">
        <f>IF(SUM(BT12,BU12)&gt;0,SUM(BT12,BU12),"")</f>
        <v>37.6</v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>
        <f>IF(SUM(BT12,BU12,BY12)&gt;0,SUM(BT12,BU12,BY12),"")</f>
        <v>37.6</v>
      </c>
      <c r="CA12" s="19">
        <v>16.8</v>
      </c>
      <c r="CB12" s="19">
        <v>3.6</v>
      </c>
      <c r="CC12" s="19">
        <v>0.2</v>
      </c>
      <c r="CD12" s="19">
        <v>0.7</v>
      </c>
      <c r="CE12" s="19">
        <v>16</v>
      </c>
      <c r="CF12" s="19">
        <v>3.8</v>
      </c>
      <c r="CG12" s="19">
        <v>0.2</v>
      </c>
      <c r="CH12" s="19">
        <v>0.7</v>
      </c>
      <c r="CI12" s="19"/>
      <c r="CJ12" s="19"/>
      <c r="CK12" s="19"/>
      <c r="CL12" s="19"/>
      <c r="CM12" s="19">
        <v>17.2</v>
      </c>
      <c r="CN12" s="19">
        <v>3.6</v>
      </c>
      <c r="CO12" s="19">
        <v>0</v>
      </c>
      <c r="CP12" s="19">
        <v>0.7</v>
      </c>
      <c r="CQ12" s="19">
        <v>17</v>
      </c>
      <c r="CR12" s="19">
        <v>2.2999999999999998</v>
      </c>
      <c r="CS12" s="19">
        <v>1</v>
      </c>
      <c r="CT12" s="19">
        <v>0</v>
      </c>
      <c r="CU12" s="27"/>
      <c r="CV12" s="40">
        <f>IF(SUM(CB12,CF12)&gt;0,SUM(CB12,CF12),"")</f>
        <v>7.4</v>
      </c>
      <c r="CW12" s="40">
        <f>IF(SUM(CA12:CB12,CD12:CF12,CH12)-CC12-CG12&gt;0,SUM(CA12:CB12,CD12:CF12,CH12)-CC12-CG12,"")</f>
        <v>41.199999999999996</v>
      </c>
      <c r="CX12" s="40" t="str">
        <f>IF(SUM(CI12:CJ12,CL12)-CK12&gt;0,SUM(CI12:CJ12,CL12)-CK12,"")</f>
        <v/>
      </c>
      <c r="CY12" s="40">
        <f>IF(SUM(CB12,CF12,CJ12)&gt;0,SUM(CB12,CF12,CJ12),"")</f>
        <v>7.4</v>
      </c>
      <c r="CZ12" s="40">
        <f>IF(SUM(CW12,CX12)&gt;0,SUM(CW12,CX12),"")</f>
        <v>41.199999999999996</v>
      </c>
      <c r="DA12" s="40">
        <f>IF(SUM(CN12,CR12)&gt;0,SUM(CN12,CR12),"")</f>
        <v>5.9</v>
      </c>
      <c r="DB12" s="40">
        <f>IF(SUM(CM12:CN12,CP12:CR12,CT12)-SUM(CO12,CS12)&gt;0,SUM(CM12:CN12,CP12:CR12,CT12)-SUM(CO12,CS12),"")</f>
        <v>39.799999999999997</v>
      </c>
      <c r="DC12" s="40">
        <f>IF(SUM(CW12,CX12,DB12)&gt;0,SUM(CW12,CX12,DB12),"")</f>
        <v>81</v>
      </c>
      <c r="DD12" s="50" t="str">
        <f>IF(MAX(EA12,FC12,GE12,HG12,II12,JK12,KM12,LO12,MQ12,NS12,OU12,PW12)-IF(N12="",0,N12)&gt;0.001,MAX(EA12,FC12,GE12,HG12,II12,JK12,KM12,LO12,MQ12,NS12,OU12,PW12)-IF(N12="",0,N12),"")</f>
        <v/>
      </c>
      <c r="DE12" s="50" t="str">
        <f>IF(MAX(EF12,FH12,GJ12,HL12,IN12,JP12,KR12,LT12,MV12,NX12,OZ12,QB12)-IF(P12="",0,P12)&gt;0.001,MAX(EF12,FH12,GJ12,HL12,IN12,JP12,KR12,LT12,MV12,NX12,OZ12,QB12)-IF(P12="",0,P12),"")</f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>IF(SUM(DG12,DK12)&gt;0,SUM(DG12,DK12),"")</f>
        <v/>
      </c>
      <c r="EA12" s="40" t="str">
        <f>IF(SUM(DF12:DG12,DI12:DK12,DM12)-DH12-DL12&gt;0,SUM(DF12:DG12,DI12:DK12,DM12)-DH12-DL12,"")</f>
        <v/>
      </c>
      <c r="EB12" s="40" t="str">
        <f>IF(SUM(DN12:DO12,DQ12)-DP12&gt;0,SUM(DN12:DO12,DQ12)-DP12,"")</f>
        <v/>
      </c>
      <c r="EC12" s="40" t="str">
        <f>IF(SUM(DG12,DK12,DO12)&gt;0,SUM(DG12,DK12,DO12),"")</f>
        <v/>
      </c>
      <c r="ED12" s="40" t="str">
        <f>IF(SUM(EA12,EB12)&gt;0,SUM(EA12,EB12),"")</f>
        <v/>
      </c>
      <c r="EE12" s="40" t="str">
        <f>IF(SUM(DS12,DW12)&gt;0,SUM(DS12,DW12),"")</f>
        <v/>
      </c>
      <c r="EF12" s="40" t="str">
        <f>IF(SUM(DR12:DS12,DU12:DW12,DY12)-SUM(DT12,DX12)&gt;0,SUM(DR12:DS12,DU12:DW12,DY12)-SUM(DT12,DX12),"")</f>
        <v/>
      </c>
      <c r="EG12" s="40" t="str">
        <f>IF(SUM(EA12,EB12,EF12)&gt;0,SUM(EA12,EB12,EF12),"")</f>
        <v/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 t="str">
        <f>IF(SUM(EI12,EM12)&gt;0,SUM(EI12,EM12),"")</f>
        <v/>
      </c>
      <c r="FC12" s="11" t="str">
        <f>IF(SUM(EH12:EI12,EK12:EM12,EO12)-EJ12-EN12&gt;0,SUM(EH12:EI12,EK12:EM12,EO12)-EJ12-EN12,"")</f>
        <v/>
      </c>
      <c r="FD12" s="11" t="str">
        <f>IF(SUM(EP12:EQ12,ES12)-ER12&gt;0,SUM(EP12:EQ12,ES12)-ER12,"")</f>
        <v/>
      </c>
      <c r="FE12" s="11" t="str">
        <f>IF(SUM(EI12,EM12,EQ12)&gt;0,SUM(EI12,EM12,EQ12),"")</f>
        <v/>
      </c>
      <c r="FF12" s="11" t="str">
        <f>IF(SUM(FC12,FD12)&gt;0,SUM(FC12,FD12),"")</f>
        <v/>
      </c>
      <c r="FG12" s="11" t="str">
        <f>IF(SUM(EU12,EY12)&gt;0,SUM(EU12,EY12),"")</f>
        <v/>
      </c>
      <c r="FH12" s="11" t="str">
        <f>IF(SUM(ET12:EU12,EW12:EY12,FA12)-SUM(EV12,EZ12)&gt;0,SUM(ET12:EU12,EW12:EY12,FA12)-SUM(EV12,EZ12),"")</f>
        <v/>
      </c>
      <c r="FI12" s="11" t="str">
        <f>IF(SUM(FC12,FD12,FH12)&gt;0,SUM(FC12,FD12,FH12),"")</f>
        <v/>
      </c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 t="str">
        <f>IF(SUM(FK12,FO12)&gt;0,SUM(FK12,FO12),"")</f>
        <v/>
      </c>
      <c r="GE12" s="40" t="str">
        <f>IF(SUM(FJ12:FK12,FM12:FO12,FQ12)-FL12-FP12&gt;0,SUM(FJ12:FK12,FM12:FO12,FQ12)-FL12-FP12,"")</f>
        <v/>
      </c>
      <c r="GF12" s="40" t="str">
        <f>IF(SUM(FR12:FS12,FU12)-FT12&gt;0,SUM(FR12:FS12,FU12)-FT12,"")</f>
        <v/>
      </c>
      <c r="GG12" s="40" t="str">
        <f>IF(SUM(FK12,FO12,FS12)&gt;0,SUM(FK12,FO12,FS12),"")</f>
        <v/>
      </c>
      <c r="GH12" s="40" t="str">
        <f>IF(SUM(GE12,GF12)&gt;0,SUM(GE12,GF12),"")</f>
        <v/>
      </c>
      <c r="GI12" s="40" t="str">
        <f>IF(SUM(FW12,GA12)&gt;0,SUM(FW12,GA12),"")</f>
        <v/>
      </c>
      <c r="GJ12" s="40" t="str">
        <f>IF(SUM(FV12:FW12,FY12:GA12,GC12)-SUM(FX12,GB12)&gt;0,SUM(FV12:FW12,FY12:GA12,GC12)-SUM(FX12,GB12),"")</f>
        <v/>
      </c>
      <c r="GK12" s="40" t="str">
        <f>IF(SUM(GE12,GF12,GJ12)&gt;0,SUM(GE12,GF12,GJ12),"")</f>
        <v/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>IF(SUM(GM12,GQ12)&gt;0,SUM(GM12,GQ12),"")</f>
        <v/>
      </c>
      <c r="HG12" s="11" t="str">
        <f>IF(SUM(GL12:GM12,GO12:GQ12,GS12)-GN12-GR12&gt;0,SUM(GL12:GM12,GO12:GQ12,GS12)-GN12-GR12,"")</f>
        <v/>
      </c>
      <c r="HH12" s="11" t="str">
        <f>IF(SUM(GT12:GU12,GW12)-GV12&gt;0,SUM(GT12:GU12,GW12)-GV12,"")</f>
        <v/>
      </c>
      <c r="HI12" s="11" t="str">
        <f>IF(SUM(GM12,GQ12,GU12)&gt;0,SUM(GM12,GQ12,GU12),"")</f>
        <v/>
      </c>
      <c r="HJ12" s="11" t="str">
        <f>IF(SUM(HG12,HH12)&gt;0,SUM(HG12,HH12),"")</f>
        <v/>
      </c>
      <c r="HK12" s="11" t="str">
        <f>IF(SUM(GY12,HC12)&gt;0,SUM(GY12,HC12),"")</f>
        <v/>
      </c>
      <c r="HL12" s="11" t="str">
        <f>IF(SUM(GX12:GY12,HA12:HC12,HE12)-SUM(GZ12,HD12)&gt;0,SUM(GX12:GY12,HA12:HC12,HE12)-SUM(GZ12,HD12),"")</f>
        <v/>
      </c>
      <c r="HM12" s="11" t="str">
        <f>IF(SUM(HG12,HH12,HL12)&gt;0,SUM(HG12,HH12,HL12),"")</f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>IF(SUM(HO12,HS12)&gt;0,SUM(HO12,HS12),"")</f>
        <v/>
      </c>
      <c r="II12" s="40" t="str">
        <f>IF(SUM(HN12:HO12,HQ12:HS12,HU12)-HP12-HT12&gt;0,SUM(HN12:HO12,HQ12:HS12,HU12)-HP12-HT12,"")</f>
        <v/>
      </c>
      <c r="IJ12" s="40" t="str">
        <f>IF(SUM(HV12:HW12,HY12)-HX12&gt;0,SUM(HV12:HW12,HY12)-HX12,"")</f>
        <v/>
      </c>
      <c r="IK12" s="40" t="str">
        <f>IF(SUM(HO12,HS12,HW12)&gt;0,SUM(HO12,HS12,HW12),"")</f>
        <v/>
      </c>
      <c r="IL12" s="40" t="str">
        <f>IF(SUM(II12,IJ12)&gt;0,SUM(II12,IJ12),"")</f>
        <v/>
      </c>
      <c r="IM12" s="40" t="str">
        <f>IF(SUM(IA12,IE12)&gt;0,SUM(IA12,IE12),"")</f>
        <v/>
      </c>
      <c r="IN12" s="40" t="str">
        <f>IF(SUM(HZ12:IA12,IC12:IE12,IG12)-SUM(IB12,IF12)&gt;0,SUM(HZ12:IA12,IC12:IE12,IG12)-SUM(IB12,IF12),"")</f>
        <v/>
      </c>
      <c r="IO12" s="40" t="str">
        <f>IF(SUM(II12,IJ12,IN12)&gt;0,SUM(II12,IJ12,IN12),"")</f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>IF(SUM(IQ12,IU12)&gt;0,SUM(IQ12,IU12),"")</f>
        <v/>
      </c>
      <c r="JK12" s="11" t="str">
        <f>IF(SUM(IP12:IQ12,IS12:IU12,IW12)-IR12-IV12&gt;0,SUM(IP12:IQ12,IS12:IU12,IW12)-IR12-IV12,"")</f>
        <v/>
      </c>
      <c r="JL12" s="11" t="str">
        <f>IF(SUM(IX12:IY12,JA12)-IZ12&gt;0,SUM(IX12:IY12,JA12)-IZ12,"")</f>
        <v/>
      </c>
      <c r="JM12" s="11" t="str">
        <f>IF(SUM(IQ12,IU12,IY12)&gt;0,SUM(IQ12,IU12,IY12),"")</f>
        <v/>
      </c>
      <c r="JN12" s="11" t="str">
        <f>IF(SUM(JK12,JL12)&gt;0,SUM(JK12,JL12),"")</f>
        <v/>
      </c>
      <c r="JO12" s="11" t="str">
        <f>IF(SUM(JC12,JG12)&gt;0,SUM(JC12,JG12),"")</f>
        <v/>
      </c>
      <c r="JP12" s="11" t="str">
        <f>IF(SUM(JB12:JC12,JE12:JG12,JI12)-SUM(JD12,JH12)&gt;0,SUM(JB12:JC12,JE12:JG12,JI12)-SUM(JD12,JH12),"")</f>
        <v/>
      </c>
      <c r="JQ12" s="11" t="str">
        <f>IF(SUM(JK12,JL12,JP12)&gt;0,SUM(JK12,JL12,JP12),"")</f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>IF(SUM(JS12,JW12)&gt;0,SUM(JS12,JW12),"")</f>
        <v/>
      </c>
      <c r="KM12" s="40" t="str">
        <f>IF(SUM(JR12:JS12,JU12:JW12,JY12)-JT12-JX12&gt;0,SUM(JR12:JS12,JU12:JW12,JY12)-JT12-JX12,"")</f>
        <v/>
      </c>
      <c r="KN12" s="40" t="str">
        <f>IF(SUM(JZ12:KA12,KC12)-KB12&gt;0,SUM(JZ12:KA12,KC12)-KB12,"")</f>
        <v/>
      </c>
      <c r="KO12" s="40" t="str">
        <f>IF(SUM(JS12,JW12,KA12)&gt;0,SUM(JS12,JW12,KA12),"")</f>
        <v/>
      </c>
      <c r="KP12" s="40" t="str">
        <f>IF(SUM(KM12,KN12)&gt;0,SUM(KM12,KN12),"")</f>
        <v/>
      </c>
      <c r="KQ12" s="40" t="str">
        <f>IF(SUM(KE12,KI12)&gt;0,SUM(KE12,KI12),"")</f>
        <v/>
      </c>
      <c r="KR12" s="40" t="str">
        <f>IF(SUM(KD12:KE12,KG12:KI12,KK12)-SUM(KF12,KJ12)&gt;0,SUM(KD12:KE12,KG12:KI12,KK12)-SUM(KF12,KJ12),"")</f>
        <v/>
      </c>
      <c r="KS12" s="40" t="str">
        <f>IF(SUM(KM12,KN12,KR12)&gt;0,SUM(KM12,KN12,KR12),"")</f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>IF(SUM(KU12,KY12)&gt;0,SUM(KU12,KY12),"")</f>
        <v/>
      </c>
      <c r="LO12" s="11" t="str">
        <f>IF(SUM(KT12:KU12,KW12:KY12,LA12)-KV12-KZ12&gt;0,SUM(KT12:KU12,KW12:KY12,LA12)-KV12-KZ12,"")</f>
        <v/>
      </c>
      <c r="LP12" s="11" t="str">
        <f>IF(SUM(LB12:LC12,LE12)-LD12&gt;0,SUM(LB12:LC12,LE12)-LD12,"")</f>
        <v/>
      </c>
      <c r="LQ12" s="11" t="str">
        <f>IF(SUM(KU12,KY12,LC12)&gt;0,SUM(KU12,KY12,LC12),"")</f>
        <v/>
      </c>
      <c r="LR12" s="11" t="str">
        <f>IF(SUM(LO12,LP12)&gt;0,SUM(LO12,LP12),"")</f>
        <v/>
      </c>
      <c r="LS12" s="11" t="str">
        <f>IF(SUM(LG12,LK12)&gt;0,SUM(LG12,LK12),"")</f>
        <v/>
      </c>
      <c r="LT12" s="11" t="str">
        <f>IF(SUM(LF12:LG12,LI12:LK12,LM12)-SUM(LH12,LL12)&gt;0,SUM(LF12:LG12,LI12:LK12,LM12)-SUM(LH12,LL12),"")</f>
        <v/>
      </c>
      <c r="LU12" s="11" t="str">
        <f>IF(SUM(LO12,LP12,LT12)&gt;0,SUM(LO12,LP12,LT12),"")</f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>IF(SUM(LW12,MA12)&gt;0,SUM(LW12,MA12),"")</f>
        <v/>
      </c>
      <c r="MQ12" s="40" t="str">
        <f>IF(SUM(LV12:LW12,LY12:MA12,MC12)-LX12-MB12&gt;0,SUM(LV12:LW12,LY12:MA12,MC12)-LX12-MB12,"")</f>
        <v/>
      </c>
      <c r="MR12" s="40" t="str">
        <f>IF(SUM(MD12:ME12,MG12)-MF12&gt;0,SUM(MD12:ME12,MG12)-MF12,"")</f>
        <v/>
      </c>
      <c r="MS12" s="40" t="str">
        <f>IF(SUM(LW12,MA12,ME12)&gt;0,SUM(LW12,MA12,ME12),"")</f>
        <v/>
      </c>
      <c r="MT12" s="40" t="str">
        <f>IF(SUM(MQ12,MR12)&gt;0,SUM(MQ12,MR12),"")</f>
        <v/>
      </c>
      <c r="MU12" s="40" t="str">
        <f>IF(SUM(MI12,MM12)&gt;0,SUM(MI12,MM12),"")</f>
        <v/>
      </c>
      <c r="MV12" s="40" t="str">
        <f>IF(SUM(MH12:MI12,MK12:MM12,MO12)-SUM(MJ12,MN12)&gt;0,SUM(MH12:MI12,MK12:MM12,MO12)-SUM(MJ12,MN12),"")</f>
        <v/>
      </c>
      <c r="MW12" s="40" t="str">
        <f>IF(SUM(MQ12,MR12,MV12)&gt;0,SUM(MQ12,MR12,MV12),"")</f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>IF(SUM(MY12,NC12)&gt;0,SUM(MY12,NC12),"")</f>
        <v/>
      </c>
      <c r="NS12" s="11" t="str">
        <f>IF(SUM(MX12:MY12,NA12:NC12,NE12)-MZ12-ND12&gt;0,SUM(MX12:MY12,NA12:NC12,NE12)-MZ12-ND12,"")</f>
        <v/>
      </c>
      <c r="NT12" s="11" t="str">
        <f>IF(SUM(NF12:NG12,NI12)-NH12&gt;0,SUM(NF12:NG12,NI12)-NH12,"")</f>
        <v/>
      </c>
      <c r="NU12" s="11" t="str">
        <f>IF(SUM(MY12,NC12,NG12)&gt;0,SUM(MY12,NC12,NG12),"")</f>
        <v/>
      </c>
      <c r="NV12" s="11" t="str">
        <f>IF(SUM(NS12,NT12)&gt;0,SUM(NS12,NT12),"")</f>
        <v/>
      </c>
      <c r="NW12" s="11" t="str">
        <f>IF(SUM(NK12,NO12)&gt;0,SUM(NK12,NO12),"")</f>
        <v/>
      </c>
      <c r="NX12" s="11" t="str">
        <f>IF(SUM(NJ12:NK12,NM12:NO12,NQ12)-SUM(NL12,NP12)&gt;0,SUM(NJ12:NK12,NM12:NO12,NQ12)-SUM(NL12,NP12),"")</f>
        <v/>
      </c>
      <c r="NY12" s="11" t="str">
        <f>IF(SUM(NS12,NT12,NX12)&gt;0,SUM(NS12,NT12,NX12),"")</f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>IF(SUM(OA12,OE12)&gt;0,SUM(OA12,OE12),"")</f>
        <v/>
      </c>
      <c r="OU12" s="40" t="str">
        <f>IF(SUM(NZ12:OA12,OC12:OE12,OG12)-OB12-OF12&gt;0,SUM(NZ12:OA12,OC12:OE12,OG12)-OB12-OF12,"")</f>
        <v/>
      </c>
      <c r="OV12" s="40" t="str">
        <f>IF(SUM(OH12:OI12,OK12)-OJ12&gt;0,SUM(OH12:OI12,OK12)-OJ12,"")</f>
        <v/>
      </c>
      <c r="OW12" s="40" t="str">
        <f>IF(SUM(OA12,OE12,OI12)&gt;0,SUM(OA12,OE12,OI12),"")</f>
        <v/>
      </c>
      <c r="OX12" s="40" t="str">
        <f>IF(SUM(OU12,OV12)&gt;0,SUM(OU12,OV12),"")</f>
        <v/>
      </c>
      <c r="OY12" s="40" t="str">
        <f>IF(SUM(OM12,OQ12)&gt;0,SUM(OM12,OQ12),"")</f>
        <v/>
      </c>
      <c r="OZ12" s="40" t="str">
        <f>IF(SUM(OL12:OM12,OO12:OQ12,OS12)-SUM(ON12,OR12)&gt;0,SUM(OL12:OM12,OO12:OQ12,OS12)-SUM(ON12,OR12),"")</f>
        <v/>
      </c>
      <c r="PA12" s="40" t="str">
        <f>IF(SUM(OU12,OV12,OZ12)&gt;0,SUM(OU12,OV12,OZ12),"")</f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>IF(SUM(PC12,PG12)&gt;0,SUM(PC12,PG12),"")</f>
        <v/>
      </c>
      <c r="PW12" s="11" t="str">
        <f>IF(SUM(PB12:PC12,PE12:PG12,PI12)-PD12-PH12&gt;0,SUM(PB12:PC12,PE12:PG12,PI12)-PD12-PH12,"")</f>
        <v/>
      </c>
      <c r="PX12" s="11" t="str">
        <f>IF(SUM(PJ12:PK12,PM12)-PL12&gt;0,SUM(PJ12:PK12,PM12)-PL12,"")</f>
        <v/>
      </c>
      <c r="PY12" s="11" t="str">
        <f>IF(SUM(PC12,PG12,PK12)&gt;0,SUM(PC12,PG12,PK12),"")</f>
        <v/>
      </c>
      <c r="PZ12" s="11" t="str">
        <f>IF(SUM(PW12,PX12)&gt;0,SUM(PW12,PX12),"")</f>
        <v/>
      </c>
      <c r="QA12" s="11" t="str">
        <f>IF(SUM(PO12,PS12)&gt;0,SUM(PO12,PS12),"")</f>
        <v/>
      </c>
      <c r="QB12" s="11" t="str">
        <f>IF(SUM(PN12:PO12,PQ12:PS12,PU12)-SUM(PP12,PT12)&gt;0,SUM(PN12:PO12,PQ12:PS12,PU12)-SUM(PP12,PT12),"")</f>
        <v/>
      </c>
      <c r="QC12" s="11" t="str">
        <f>IF(SUM(PW12,PX12,QB12)&gt;0,SUM(PW12,PX12,QB12),"")</f>
        <v/>
      </c>
      <c r="QD12" s="22">
        <f>IF($CU12="P",CA12,(CA12+AX12)/2)</f>
        <v>16.450000000000003</v>
      </c>
      <c r="QE12" s="22">
        <f>IF($CU12="P",CB12,(CB12+AY12)/2)</f>
        <v>3.7</v>
      </c>
      <c r="QF12" s="22">
        <f>IF($CU12="P",CC12,(CC12+AZ12)/2)</f>
        <v>0.30000000000000004</v>
      </c>
      <c r="QG12" s="22">
        <f>IF($CU12="P",CD12,(CD12+BA12)/2)</f>
        <v>0.7</v>
      </c>
      <c r="QH12" s="22">
        <f>IF($CU12="P",CE12,(CE12+BB12)/2)</f>
        <v>15.75</v>
      </c>
      <c r="QI12" s="22">
        <f>IF($CU12="P",CF12,(CF12+BC12)/2)</f>
        <v>2.8499999999999996</v>
      </c>
      <c r="QJ12" s="22">
        <f>IF($CU12="P",CG12,(CG12+BD12)/2)</f>
        <v>0.1</v>
      </c>
      <c r="QK12" s="22">
        <f>IF($CU12="P",CH12,(CH12+BE12)/2)</f>
        <v>0.35</v>
      </c>
      <c r="QL12" s="22">
        <f>IF($CU12="P",CI12,(CI12+BF12)/2)</f>
        <v>0</v>
      </c>
      <c r="QM12" s="22">
        <f>IF($CU12="P",CJ12,(CJ12+BG12)/2)</f>
        <v>0</v>
      </c>
      <c r="QN12" s="22">
        <f>IF($CU12="P",CK12,(CK12+BH12)/2)</f>
        <v>0</v>
      </c>
      <c r="QO12" s="22">
        <f>IF($CU12="P",CL12,(CL12+BI12)/2)</f>
        <v>0</v>
      </c>
      <c r="QP12" s="22">
        <f>IF($CU12="P",CM12,(CM12+BJ12)/2)</f>
        <v>8.6</v>
      </c>
      <c r="QQ12" s="22">
        <f>IF($CU12="P",CN12,(CN12+BK12)/2)</f>
        <v>1.8</v>
      </c>
      <c r="QR12" s="22">
        <f>IF($CU12="P",CO12,(CO12+BL12)/2)</f>
        <v>0</v>
      </c>
      <c r="QS12" s="22">
        <f>IF($CU12="P",CP12,(CP12+BM12)/2)</f>
        <v>0.35</v>
      </c>
      <c r="QT12" s="22">
        <f>IF($CU12="P",CQ12,(CQ12+BN12)/2)</f>
        <v>8.5</v>
      </c>
      <c r="QU12" s="22">
        <f>IF($CU12="P",CR12,(CR12+BO12)/2)</f>
        <v>1.1499999999999999</v>
      </c>
      <c r="QV12" s="22">
        <f>IF($CU12="P",CS12,(CS12+BP12)/2)</f>
        <v>0.5</v>
      </c>
      <c r="QW12" s="22">
        <f>IF($CU12="P",CT12,(CT12+BQ12)/2)</f>
        <v>0</v>
      </c>
      <c r="QX12" s="27" t="s">
        <v>46</v>
      </c>
      <c r="QY12" s="40">
        <f>IF(SUM(QE12,QI12)&gt;0,SUM(QE12,QI12),"")</f>
        <v>6.55</v>
      </c>
      <c r="QZ12" s="40">
        <f>IF(SUM(QD12:QE12,QG12:QI12,QK12)-QF12-QJ12&gt;0,SUM(QD12:QE12,QG12:QI12,QK12)-QF12-QJ12,"")</f>
        <v>39.400000000000006</v>
      </c>
      <c r="RA12" s="40" t="str">
        <f>IF(SUM(QL12:QM12,QO12)-QN12&gt;0,SUM(QL12:QM12,QO12)-QN12,"")</f>
        <v/>
      </c>
      <c r="RB12" s="40">
        <f>IF(SUM(QE12,QI12,QM12)&gt;0,SUM(QE12,QI12,QM12),"")</f>
        <v>6.55</v>
      </c>
      <c r="RC12" s="40">
        <f>IF(SUM(QZ12,RA12)&gt;0,SUM(QZ12,RA12),"")</f>
        <v>39.400000000000006</v>
      </c>
      <c r="RD12" s="40">
        <f>IF(SUM(QQ12,QU12)&gt;0,SUM(QQ12,QU12),"")</f>
        <v>2.95</v>
      </c>
      <c r="RE12" s="40">
        <f>IF(SUM(QP12:QQ12,QS12:QU12,QW12)-SUM(QR12,QV12)&gt;0,SUM(QP12:QQ12,QS12:QU12,QW12)-SUM(QR12,QV12),"")</f>
        <v>19.899999999999999</v>
      </c>
      <c r="RF12" s="40">
        <f>IF(SUM(QZ12,RA12,RE12)&gt;0,SUM(QZ12,RA12,RE12),"")</f>
        <v>59.300000000000004</v>
      </c>
    </row>
    <row r="13" spans="1:474" x14ac:dyDescent="0.2">
      <c r="A13" s="4" t="str" cm="1">
        <f t="array" ref="A13">IF(AND(J13&lt;&gt;"",J13&lt;&gt;"No DD"),SUMPRODUCT((J$4:J$19&lt;&gt;"")*(J$4:J$19&lt;&gt;"No DD")*(F$4:F$19&gt;F13))+1,IF(J13="No DD",SUMPRODUCT((J$4:J$19="No DD")*(F$4:F$19&gt;F13))+1+SUMPRODUCT((J$4:J$19&lt;&gt;"")*(J$4:J$19&lt;&gt;"No DD")),""))</f>
        <v/>
      </c>
      <c r="B13" s="4" t="str" cm="1">
        <f t="array" ref="B13">IF(AND(J13&lt;&gt;"",J13&lt;&gt;"No DD",G13=""),SUMPRODUCT((J$4:J$19&lt;&gt;"")*(J$4:J$19&lt;&gt;"No DD")*(G$4:G$19="")*(F$4:F$19&gt;F13))+1,IF(J13="No DD",SUMPRODUCT((J$4:J$19="No DD")*(F$4:F$19&gt;F13)*(G$4:G$19=""))+1+SUMPRODUCT((J$4:J$19&lt;&gt;"")*(G$4:G$19="")*(J$4:J$19&lt;&gt;"No DD")),""))</f>
        <v/>
      </c>
      <c r="C13" s="5" t="s">
        <v>147</v>
      </c>
      <c r="D13" s="4" t="s">
        <v>4</v>
      </c>
      <c r="E13" s="4">
        <v>2005</v>
      </c>
      <c r="F13" s="9">
        <f>SUM(L13:R13)+SUM(L13:O13)*0.0000001+SUM(L13)*0.0000000000001</f>
        <v>118.10000777000396</v>
      </c>
      <c r="G13" s="64"/>
      <c r="H13" s="3" t="str">
        <f>IF(OR(AND(AP13&gt;=AW$21,AQ13&gt;=AW$25,AP13&lt;&gt;"",AO13=""),AND(AU13&gt;=AW$21,AV13&gt;=AW$25,AU13&lt;&gt;"",AO13=""),AND(BS13&gt;=BZ$21,BT13&gt;=BZ$25,BS13&lt;&gt;"",BR13=""),AND(BX13&gt;=BZ$21,BY13&gt;=BZ$25,BX13&lt;&gt;"",BR13=""),AND(CV13&gt;=DC$21,CW13&gt;=DC$25,CV13&lt;&gt;"",CU13=""),AND(DA13&gt;=DC$21,DB13&gt;=DC$25,DA13&lt;&gt;""),AND(DZ13&gt;=EG$21,EA13&gt;=EG$25,DZ13&lt;&gt;""),AND(EE13&gt;=EG$21,EF13&gt;=EG$25,EE13&lt;&gt;""),AND(FB13&gt;=FI$21,FC13&gt;=FI$25,FB13&lt;&gt;""),AND(FG13&gt;=FI$21,FH13&gt;=FI$25,FG13&lt;&gt;""),AND(GD13&gt;=GK$21,GE13&gt;=GK$25,GD13&lt;&gt;""),AND(GI13&gt;=GK$21,GJ13&gt;=GK$25,GI13&lt;&gt;""),AND(HF13&gt;=HM$21,HG13&gt;=HM$25,HF13&lt;&gt;""),AND(HK13&gt;=HM$21,HL13&gt;=HM$25,HK13&lt;&gt;""),AND(IH13&gt;=IO$21,II13&gt;=IO$25,IH13&lt;&gt;""),AND(IM13&gt;=IO$21,IN13&gt;=IO$25,IM13&lt;&gt;""),AND(JJ13&gt;=JQ$21,JK13&gt;=JQ$25,JJ13&lt;&gt;""),AND(JO13&gt;=JQ$21,JP13&gt;=JQ$25,JO13&lt;&gt;""),AND(KL13&gt;=KS$21,KM13&gt;=KS$25,KL13&lt;&gt;""),AND(KQ13&gt;=KS$21,KR13&gt;=KS$25,KQ13&lt;&gt;""),AND(LN13&gt;=LU$21,LO13&gt;=LU$25,LN13&lt;&gt;""),AND(LS13&gt;=LU$21,LT13&gt;=LU$25,LS13&lt;&gt;""),AND(MP13&gt;=MW$21,MQ13&gt;=MW$25,MP13&lt;&gt;""),AND(MU13&gt;=MW$21,MV13&gt;=MW$25,MU13&lt;&gt;""),AND(NR13&gt;=NY$21,NS13&gt;=NY$25,NR13&lt;&gt;""),AND(NW13&gt;=NY$21,NX13&gt;=NY$25,NW13&lt;&gt;""),AND(OT13&gt;=PA$21,OU13&gt;=PA$25,OT13&lt;&gt;""),AND(OY13&gt;=PA$21,OZ13&gt;=PA$25,OY13&lt;&gt;""),AND(PV13&gt;=QC$21,PW13&gt;=QC$25,PV13&lt;&gt;""),AND(QA13&gt;=QC$21,QB13&gt;=QC$25,QA13&lt;&gt;"")),"P","")</f>
        <v/>
      </c>
      <c r="I13" s="3" t="str">
        <f>IF(OR(AND(AQ13&gt;=AW$25,AQ13&lt;&gt;"",AO13=""),AND(AV13&gt;=AW$25,AV13&lt;&gt;"",AO13=""),AND(BT13&gt;=BZ$25,BT13&lt;&gt;"",BR13=""),AND(BY13&gt;=BZ$25,BY13&lt;&gt;"",BR13=""),AND(CW13&gt;=DC$25,CW13&lt;&gt;"",CU13=""),AND(DB13&gt;=DC$25,DB13&lt;&gt;"",CU13=""),AND(EA13&gt;=EG$25,EA13&lt;&gt;""),AND(EF13&gt;=EG$25,EF13&lt;&gt;""),AND(FC13&gt;=FI$25,FC13&lt;&gt;""),AND(FH13&gt;=FI$25,FH13&lt;&gt;""),AND(GE13&gt;=GK$25,GE13&lt;&gt;""),AND(GJ13&gt;=GK$25,GJ13&lt;&gt;""),AND(HG13&gt;=HM$25,HG13&lt;&gt;""),AND(HL13&gt;=HM$25,HL13&lt;&gt;""),AND(II13&gt;=IO$25,II13&lt;&gt;""),AND(IN13&gt;=IO$25,IN13&lt;&gt;""),AND(JK13&gt;=JQ$25,JK13&lt;&gt;""),AND(JP13&gt;=JQ$25,JP13&lt;&gt;""),AND(KM13&gt;=KS$25,KM13&lt;&gt;""),AND(KR13&gt;=KS$25,KR13&lt;&gt;""),AND(LO13&gt;=LU$25,LO13&lt;&gt;""),AND(LT13&gt;=LU$25,LT13&lt;&gt;""),AND(MQ13&gt;=MW$25,MQ13&lt;&gt;""),AND(MV13&gt;=MW$25,MV13&lt;&gt;""),AND(NS13&gt;=NY$25,NS13&lt;&gt;""),AND(NX13&gt;=NY$25,NX13&lt;&gt;""),AND(OU13&gt;=PA$25,OU13&lt;&gt;""),AND(OZ13&gt;=PA$25,OZ13&lt;&gt;""),AND(PW13&gt;=QC$25,PW13&lt;&gt;""),AND(QB13&gt;=QC$25,QB13&lt;&gt;"")),"P","")</f>
        <v/>
      </c>
      <c r="J13" s="36" t="str">
        <f>IF(AND(I13="P",H13=""),"No DD",IF(OR(AND(AS13&gt;=AW$24,AT13&gt;=AW$28,AS13&lt;&gt;"",AO13=""),AND(BV13&gt;=BZ$24,BW13&gt;=BZ$28,BV13&lt;&gt;"",BR13=""),AND(CY13&gt;=DC$24,CZ13&gt;=DC$28,CY13&lt;&gt;"",CU13=""),AND(EC13&gt;=EG$24,ED13&gt;=EG$28,EC13&lt;&gt;""),AND(FE13&gt;=FI$24,FF13&gt;=FI$28,FE13&lt;&gt;""),AND(GG13&gt;=GK$24,GH13&gt;=GK$28,GG13&lt;&gt;""),AND(HI13&gt;=HM$24,HJ13&gt;=HM$28,HI13&lt;&gt;""),AND(IK13&gt;=IO$24,IL13&gt;=IO$28,IK13&lt;&gt;""),AND(JM13&gt;=JQ$24,JN13&gt;=JQ$28,JM13&lt;&gt;""),AND(KO13&gt;=KS$24,KP13&gt;=KS$28,KO13&lt;&gt;""),AND(LQ13&gt;=LU$24,LR13&gt;=LU$28,LQ13&lt;&gt;""),AND(MS13&gt;=MW$24,MT13&gt;=MW$28,MS13&lt;&gt;""),AND(NU13&gt;=NY$24,NV13&gt;=NY$28,NU13&lt;&gt;""),AND(OW13&gt;=PA$24,OX13&gt;=PA$28,OW13&lt;&gt;""),AND(PY13&gt;=QC$24,PZ13&gt;=QC$28,PY13&lt;&gt;"")),"Merit",IF(OR(AND(AS13&gt;=AW$23,AT13&gt;=AW$27,AS13&lt;&gt;"",AO13=""),AND(BV13&gt;=BZ$23,BW13&gt;=BZ$27,BV13&lt;&gt;"",BR13=""),AND(CY13&gt;=DC$23,CZ13&gt;=DC$27,CY13&lt;&gt;"",CU13=""),AND(EC13&gt;=EG$23,ED13&gt;=EG$27,EC13&lt;&gt;""),AND(FE13&gt;=FI$23,FF13&gt;=FI$27,FE13&lt;&gt;""),AND(GG13&gt;=GK$23,GH13&gt;=GK$27,GG13&lt;&gt;""),AND(HI13&gt;=HM$23,HJ13&gt;=HM$27,HI13&lt;&gt;""),AND(IK13&gt;=IO$23,IL13&gt;=IO$27,IK13&lt;&gt;""),AND(JM13&gt;=JQ$23,JN13&gt;=JQ$27,JM13&lt;&gt;""),AND(KO13&gt;=KS$23,KP13&gt;=KS$27,KO13&lt;&gt;""),AND(LQ13&gt;=LU$23,LR13&gt;=LU$27,LQ13&lt;&gt;""),AND(MS13&gt;=MW$23,MT13&gt;=MW$27,MS13&lt;&gt;""),AND(NU13&gt;=NY$23,NV13&gt;=NY$27,NU13&lt;&gt;""),AND(OW13&gt;=PA$23,OX13&gt;=PA$27,OW13&lt;&gt;""),AND(PY13&gt;=QC$23,PZ13&gt;=QC$27,PY13&lt;&gt;"")),"Excellence",IF(K13="P","Worlds Team",IF(H13="P","National Team","")))))</f>
        <v/>
      </c>
      <c r="K13" s="3" t="str">
        <f>IF(OR(AND(AS13&gt;=AW$22,AT13&gt;=AW$26,AS13&lt;&gt;"",AO13=""),AND(BV13&gt;=BZ$22,BW13&gt;=BZ$26,BV13&lt;&gt;"",BR13=""),AND(CY13&gt;=DC$22,CZ13&gt;=DC$26,CY13&lt;&gt;"",CU13=""),AND(EC13&gt;=EG$22,ED13&gt;=EG$26,EC13&lt;&gt;""),AND(FE13&gt;=FI$22,FF13&gt;=FI$26,FE13&lt;&gt;""),AND(GG13&gt;=GK$22,GH13&gt;=GK$26,GG13&lt;&gt;""),AND(HI13&gt;=HM$22,HJ13&gt;=HM$26,HI13&lt;&gt;""),AND(IK13&gt;=IO$22,IL13&gt;=IO$26,IK13&lt;&gt;""),AND(JM13&gt;=JQ$22,JN13&gt;=JQ$26,JM13&lt;&gt;""),AND(KO13&gt;=KS$22,KP13&gt;=KS$26,KO13&lt;&gt;""),AND(LQ13&gt;=LU$22,LR13&gt;=LU$26,LQ13&lt;&gt;""),AND(MS13&gt;=MW$22,MT13&gt;=MW$26,MS13&lt;&gt;""),AND(NU13&gt;=NY$22,NV13&gt;=NY$26,NU13&lt;&gt;""),AND(OW13&gt;=PA$22,OX13&gt;=PA$26,OW13&lt;&gt;""),AND(PY13&gt;=QC$22,PZ13&gt;=QC$26,PY13&lt;&gt;"")),"P","")</f>
        <v/>
      </c>
      <c r="L13" s="8">
        <f>IF(COUNT(AQ13,BT13,CW13)&gt;0,LARGE((AQ13,BT13,CW13),1),0)</f>
        <v>39.599999999999994</v>
      </c>
      <c r="M13" s="8" t="str">
        <f>IF(L13=0,"",IF(L13=CW13,$CA$1,IF(L13=BT13,$AX$1,IF(L13=AQ13,$U$1,""))))</f>
        <v>2025 Nationals</v>
      </c>
      <c r="N13" s="8">
        <f>IF(COUNT(AQ13,BT13,CW13)&gt;1,LARGE((AQ13,BT13,CW13),2),0)</f>
        <v>38.099999999999994</v>
      </c>
      <c r="O13" s="8" t="str">
        <f>IF(N13=0,"",IF(AND(N13=L13,N13=AQ13,N13=BT13),$U$1,IF(AND(N13=L13,N13=AQ13,N13=CW13),$U$1,IF(AND(N13=L13,N13=BT13,N13=CW13),$AX$1,IF(N13=CW13,$CA$1,IF(N13=BT13,$AX$1,IF(N13=AQ13,$U$1,"")))))))</f>
        <v>2025 Elite Canada</v>
      </c>
      <c r="P13" s="8">
        <f>IF(MAX(AV13,BY13,DB13)&gt;0,MAX(AV13,BY13,DB13),0)</f>
        <v>40.4</v>
      </c>
      <c r="Q13" s="8" t="str">
        <f>IF(P13=0,"",IF(P13=DB13,$CA$1,IF(P13=BY13,$AX$1,IF(P13=AV13,$U$1,""))))</f>
        <v>2025 Elite Canada</v>
      </c>
      <c r="R13" s="8" t="str">
        <f>IF(MAX(DD13:DE13)&gt;0,MAX(DD13:DE13),"")</f>
        <v/>
      </c>
      <c r="S13" s="11" t="str">
        <f>IF(R13="","",IF(R13=DD13,"("&amp;DD$2&amp;")",IF(R13=DE13,"("&amp;DE$2&amp;")")))</f>
        <v/>
      </c>
      <c r="T13" s="8" t="str">
        <f>IF(R13="","",IF(R13=DD13,IF(R13+IF(N13="",0,N13)=PW13,$PB$1,IF(R13+IF(N13="",0,N13)=OU13,$NZ$1,IF(R13+IF(N13="",0,N13)=NS13,$MX$1,IF(R13+IF(N13="",0,N13)=MQ13,$LV$1,IF(R13+IF(N13="",0,N13)=LO13,$KT$1,IF(R13+IF(N13="",0,N13)=KM13,$JR$1,IF(R13+IF(N13="",0,N13)=JK13,$IP$1,IF(R13+IF(N13="",0,N13)=II13,$HN$1,IF(R13+IF(N13="",0,N13)=HG13,$GL$1,IF(R13+IF(N13="",0,N13)=GE13,$FJ$1,IF(R13+IF(N13="",0,N13)=FC13,$EH$1,IF(R13+IF(N13="",0,N13)=EA13,$DF$1)))))))))))),IF(R13=DE13,IF(R13+IF(P13="",0,P13)=QB13,$PB$1,IF(R13+IF(P13="",0,P13)=OZ13,$NZ$1,IF(R13+IF(P13="",0,P13)=NX13,$MX$1,IF(R13+IF(P13="",0,P13)=MV13,$LV$1,IF(R13+IF(P13="",0,P13)=LT13,$KT$1,IF(R13+IF(P13="",0,P13)=KR13,$JR$1,IF(R13+IF(P13="",0,P13)=JP13,$IP$1,IF(R13+IF(P13="",0,P13)=IN13,$HN$1,IF(R13+IF(P13="",0,P13)=HL13,$GL$1,IF(R13+IF(P13="",0,P13)=GJ13,$FJ$1,IF(R13+IF(P13="",0,P13)=FH13,$EH$1,IF(R13+IF(P13="",0,P13)=EF13,$DF$1)))))))))))))))</f>
        <v/>
      </c>
      <c r="U13" s="19">
        <v>16.899999999999999</v>
      </c>
      <c r="V13" s="19">
        <v>3.9</v>
      </c>
      <c r="W13" s="19">
        <v>0</v>
      </c>
      <c r="X13" s="19">
        <v>0</v>
      </c>
      <c r="Y13" s="19">
        <v>16.399999999999999</v>
      </c>
      <c r="Z13" s="19">
        <v>1.9</v>
      </c>
      <c r="AA13" s="19">
        <v>1</v>
      </c>
      <c r="AB13" s="19">
        <v>0</v>
      </c>
      <c r="AC13" s="19"/>
      <c r="AD13" s="19"/>
      <c r="AE13" s="19"/>
      <c r="AF13" s="19"/>
      <c r="AG13" s="19">
        <v>16</v>
      </c>
      <c r="AH13" s="19">
        <v>4.0999999999999996</v>
      </c>
      <c r="AI13" s="19">
        <v>0.2</v>
      </c>
      <c r="AJ13" s="19">
        <v>0</v>
      </c>
      <c r="AK13" s="19">
        <v>16.600000000000001</v>
      </c>
      <c r="AL13" s="19">
        <v>3.9</v>
      </c>
      <c r="AM13" s="19">
        <v>0</v>
      </c>
      <c r="AN13" s="19">
        <v>0</v>
      </c>
      <c r="AO13" s="27"/>
      <c r="AP13" s="40">
        <f>IF(SUM(V13,Z13)&gt;0,SUM(V13,Z13),"")</f>
        <v>5.8</v>
      </c>
      <c r="AQ13" s="40">
        <f>IF(SUM(U13:V13,X13:Z13,AB13)-W13-AA13&gt;0,SUM(U13:V13,X13:Z13,AB13)-W13-AA13,"")</f>
        <v>38.099999999999994</v>
      </c>
      <c r="AR13" s="40" t="str">
        <f>IF(SUM(AC13:AD13,AF13)-AE13&gt;0,SUM(AC13:AD13,AF13)-AE13,"")</f>
        <v/>
      </c>
      <c r="AS13" s="40">
        <f>IF(SUM(V13,Z13,AD13)&gt;0,SUM(V13,Z13,AD13),"")</f>
        <v>5.8</v>
      </c>
      <c r="AT13" s="40">
        <f>IF(SUM(AQ13,AR13)&gt;0,SUM(AQ13,AR13),"")</f>
        <v>38.099999999999994</v>
      </c>
      <c r="AU13" s="40">
        <f>IF(SUM(AH13,AL13)&gt;0,SUM(AH13,AL13),"")</f>
        <v>8</v>
      </c>
      <c r="AV13" s="40">
        <f>IF(SUM(AG13:AH13,AJ13:AL13,AN13)-SUM(AI13,AM13)&gt;0,SUM(AG13:AH13,AJ13:AL13,AN13)-SUM(AI13,AM13),"")</f>
        <v>40.4</v>
      </c>
      <c r="AW13" s="40">
        <f>IF(SUM(AQ13,AR13,AV13)&gt;0,SUM(AQ13,AR13,AV13),"")</f>
        <v>78.5</v>
      </c>
      <c r="AX13" s="18">
        <v>16.5</v>
      </c>
      <c r="AY13" s="18">
        <v>3.9</v>
      </c>
      <c r="AZ13" s="18">
        <v>0</v>
      </c>
      <c r="BA13" s="18">
        <v>0</v>
      </c>
      <c r="BB13" s="18">
        <v>16.600000000000001</v>
      </c>
      <c r="BC13" s="18">
        <v>2.8</v>
      </c>
      <c r="BD13" s="18">
        <v>0.2</v>
      </c>
      <c r="BE13" s="18">
        <v>0</v>
      </c>
      <c r="BF13" s="18"/>
      <c r="BG13" s="18"/>
      <c r="BH13" s="18"/>
      <c r="BI13" s="18"/>
      <c r="BJ13" s="18">
        <v>16.399999999999999</v>
      </c>
      <c r="BK13" s="18">
        <v>3.9</v>
      </c>
      <c r="BL13" s="18">
        <v>0</v>
      </c>
      <c r="BM13" s="18">
        <v>0</v>
      </c>
      <c r="BN13" s="18">
        <v>15.7</v>
      </c>
      <c r="BO13" s="18">
        <v>1.9</v>
      </c>
      <c r="BP13" s="18">
        <v>0</v>
      </c>
      <c r="BQ13" s="18">
        <v>0</v>
      </c>
      <c r="BR13" s="28"/>
      <c r="BS13" s="11">
        <f>IF(SUM(AY13,BC13)&gt;0,SUM(AY13,BC13),"")</f>
        <v>6.6999999999999993</v>
      </c>
      <c r="BT13" s="11">
        <f>IF(SUM(AX13:AY13,BA13:BC13,BE13)-AZ13-BD13&gt;0,SUM(AX13:AY13,BA13:BC13,BE13)-AZ13-BD13,"")</f>
        <v>39.599999999999994</v>
      </c>
      <c r="BU13" s="11" t="str">
        <f>IF(SUM(BF13:BG13,BI13)-BH13&gt;0,SUM(BF13:BG13,BI13)-BH13,"")</f>
        <v/>
      </c>
      <c r="BV13" s="11">
        <f>IF(SUM(AY13,BC13,BG13)&gt;0,SUM(AY13,BC13,BG13),"")</f>
        <v>6.6999999999999993</v>
      </c>
      <c r="BW13" s="11">
        <f>IF(SUM(BT13,BU13)&gt;0,SUM(BT13,BU13),"")</f>
        <v>39.599999999999994</v>
      </c>
      <c r="BX13" s="11">
        <f>IF(SUM(BK13,BO13)&gt;0,SUM(BK13,BO13),"")</f>
        <v>5.8</v>
      </c>
      <c r="BY13" s="11">
        <f>IF(SUM(BJ13:BK13,BM13:BO13,BQ13)-SUM(BL13,BP13)&gt;0,SUM(BJ13:BK13,BM13:BO13,BQ13)-SUM(BL13,BP13),"")</f>
        <v>37.9</v>
      </c>
      <c r="BZ13" s="11">
        <f>IF(SUM(BT13,BU13,BY13)&gt;0,SUM(BT13,BU13,BY13),"")</f>
        <v>77.5</v>
      </c>
      <c r="CA13" s="19">
        <v>15.6</v>
      </c>
      <c r="CB13" s="19">
        <v>1.9</v>
      </c>
      <c r="CC13" s="19">
        <v>0</v>
      </c>
      <c r="CD13" s="19">
        <v>0</v>
      </c>
      <c r="CE13" s="19">
        <v>16.3</v>
      </c>
      <c r="CF13" s="19">
        <v>2.8</v>
      </c>
      <c r="CG13" s="19">
        <v>0.2</v>
      </c>
      <c r="CH13" s="19">
        <v>0</v>
      </c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7"/>
      <c r="CV13" s="40">
        <f>IF(SUM(CB13,CF13)&gt;0,SUM(CB13,CF13),"")</f>
        <v>4.6999999999999993</v>
      </c>
      <c r="CW13" s="40">
        <f>IF(SUM(CA13:CB13,CD13:CF13,CH13)-CC13-CG13&gt;0,SUM(CA13:CB13,CD13:CF13,CH13)-CC13-CG13,"")</f>
        <v>36.399999999999991</v>
      </c>
      <c r="CX13" s="40" t="str">
        <f>IF(SUM(CI13:CJ13,CL13)-CK13&gt;0,SUM(CI13:CJ13,CL13)-CK13,"")</f>
        <v/>
      </c>
      <c r="CY13" s="40">
        <f>IF(SUM(CB13,CF13,CJ13)&gt;0,SUM(CB13,CF13,CJ13),"")</f>
        <v>4.6999999999999993</v>
      </c>
      <c r="CZ13" s="40">
        <f>IF(SUM(CW13,CX13)&gt;0,SUM(CW13,CX13),"")</f>
        <v>36.399999999999991</v>
      </c>
      <c r="DA13" s="40" t="str">
        <f>IF(SUM(CN13,CR13)&gt;0,SUM(CN13,CR13),"")</f>
        <v/>
      </c>
      <c r="DB13" s="40" t="str">
        <f>IF(SUM(CM13:CN13,CP13:CR13,CT13)-SUM(CO13,CS13)&gt;0,SUM(CM13:CN13,CP13:CR13,CT13)-SUM(CO13,CS13),"")</f>
        <v/>
      </c>
      <c r="DC13" s="40">
        <f>IF(SUM(CW13,CX13,DB13)&gt;0,SUM(CW13,CX13,DB13),"")</f>
        <v>36.399999999999991</v>
      </c>
      <c r="DD13" s="50" t="str">
        <f>IF(MAX(EA13,FC13,GE13,HG13,II13,JK13,KM13,LO13,MQ13,NS13,OU13,PW13)-IF(N13="",0,N13)&gt;0.001,MAX(EA13,FC13,GE13,HG13,II13,JK13,KM13,LO13,MQ13,NS13,OU13,PW13)-IF(N13="",0,N13),"")</f>
        <v/>
      </c>
      <c r="DE13" s="50" t="str">
        <f>IF(MAX(EF13,FH13,GJ13,HL13,IN13,JP13,KR13,LT13,MV13,NX13,OZ13,QB13)-IF(P13="",0,P13)&gt;0.001,MAX(EF13,FH13,GJ13,HL13,IN13,JP13,KR13,LT13,MV13,NX13,OZ13,QB13)-IF(P13="",0,P13),"")</f>
        <v/>
      </c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40" t="str">
        <f>IF(SUM(DG13,DK13)&gt;0,SUM(DG13,DK13),"")</f>
        <v/>
      </c>
      <c r="EA13" s="40" t="str">
        <f>IF(SUM(DF13:DG13,DI13:DK13,DM13)-DH13-DL13&gt;0,SUM(DF13:DG13,DI13:DK13,DM13)-DH13-DL13,"")</f>
        <v/>
      </c>
      <c r="EB13" s="40" t="str">
        <f>IF(SUM(DN13:DO13,DQ13)-DP13&gt;0,SUM(DN13:DO13,DQ13)-DP13,"")</f>
        <v/>
      </c>
      <c r="EC13" s="40" t="str">
        <f>IF(SUM(DG13,DK13,DO13)&gt;0,SUM(DG13,DK13,DO13),"")</f>
        <v/>
      </c>
      <c r="ED13" s="40" t="str">
        <f>IF(SUM(EA13,EB13)&gt;0,SUM(EA13,EB13),"")</f>
        <v/>
      </c>
      <c r="EE13" s="40" t="str">
        <f>IF(SUM(DS13,DW13)&gt;0,SUM(DS13,DW13),"")</f>
        <v/>
      </c>
      <c r="EF13" s="40" t="str">
        <f>IF(SUM(DR13:DS13,DU13:DW13,DY13)-SUM(DT13,DX13)&gt;0,SUM(DR13:DS13,DU13:DW13,DY13)-SUM(DT13,DX13),"")</f>
        <v/>
      </c>
      <c r="EG13" s="40" t="str">
        <f>IF(SUM(EA13,EB13,EF13)&gt;0,SUM(EA13,EB13,EF13),"")</f>
        <v/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 t="str">
        <f>IF(SUM(EI13,EM13)&gt;0,SUM(EI13,EM13),"")</f>
        <v/>
      </c>
      <c r="FC13" s="11" t="str">
        <f>IF(SUM(EH13:EI13,EK13:EM13,EO13)-EJ13-EN13&gt;0,SUM(EH13:EI13,EK13:EM13,EO13)-EJ13-EN13,"")</f>
        <v/>
      </c>
      <c r="FD13" s="11" t="str">
        <f>IF(SUM(EP13:EQ13,ES13)-ER13&gt;0,SUM(EP13:EQ13,ES13)-ER13,"")</f>
        <v/>
      </c>
      <c r="FE13" s="11" t="str">
        <f>IF(SUM(EI13,EM13,EQ13)&gt;0,SUM(EI13,EM13,EQ13),"")</f>
        <v/>
      </c>
      <c r="FF13" s="11" t="str">
        <f>IF(SUM(FC13,FD13)&gt;0,SUM(FC13,FD13),"")</f>
        <v/>
      </c>
      <c r="FG13" s="11" t="str">
        <f>IF(SUM(EU13,EY13)&gt;0,SUM(EU13,EY13),"")</f>
        <v/>
      </c>
      <c r="FH13" s="11" t="str">
        <f>IF(SUM(ET13:EU13,EW13:EY13,FA13)-SUM(EV13,EZ13)&gt;0,SUM(ET13:EU13,EW13:EY13,FA13)-SUM(EV13,EZ13),"")</f>
        <v/>
      </c>
      <c r="FI13" s="11" t="str">
        <f>IF(SUM(FC13,FD13,FH13)&gt;0,SUM(FC13,FD13,FH13),"")</f>
        <v/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>IF(SUM(FK13,FO13)&gt;0,SUM(FK13,FO13),"")</f>
        <v/>
      </c>
      <c r="GE13" s="40" t="str">
        <f>IF(SUM(FJ13:FK13,FM13:FO13,FQ13)-FL13-FP13&gt;0,SUM(FJ13:FK13,FM13:FO13,FQ13)-FL13-FP13,"")</f>
        <v/>
      </c>
      <c r="GF13" s="40" t="str">
        <f>IF(SUM(FR13:FS13,FU13)-FT13&gt;0,SUM(FR13:FS13,FU13)-FT13,"")</f>
        <v/>
      </c>
      <c r="GG13" s="40" t="str">
        <f>IF(SUM(FK13,FO13,FS13)&gt;0,SUM(FK13,FO13,FS13),"")</f>
        <v/>
      </c>
      <c r="GH13" s="40" t="str">
        <f>IF(SUM(GE13,GF13)&gt;0,SUM(GE13,GF13),"")</f>
        <v/>
      </c>
      <c r="GI13" s="40" t="str">
        <f>IF(SUM(FW13,GA13)&gt;0,SUM(FW13,GA13),"")</f>
        <v/>
      </c>
      <c r="GJ13" s="40" t="str">
        <f>IF(SUM(FV13:FW13,FY13:GA13,GC13)-SUM(FX13,GB13)&gt;0,SUM(FV13:FW13,FY13:GA13,GC13)-SUM(FX13,GB13),"")</f>
        <v/>
      </c>
      <c r="GK13" s="40" t="str">
        <f>IF(SUM(GE13,GF13,GJ13)&gt;0,SUM(GE13,GF13,GJ13),"")</f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>IF(SUM(GM13,GQ13)&gt;0,SUM(GM13,GQ13),"")</f>
        <v/>
      </c>
      <c r="HG13" s="11" t="str">
        <f>IF(SUM(GL13:GM13,GO13:GQ13,GS13)-GN13-GR13&gt;0,SUM(GL13:GM13,GO13:GQ13,GS13)-GN13-GR13,"")</f>
        <v/>
      </c>
      <c r="HH13" s="11" t="str">
        <f>IF(SUM(GT13:GU13,GW13)-GV13&gt;0,SUM(GT13:GU13,GW13)-GV13,"")</f>
        <v/>
      </c>
      <c r="HI13" s="11" t="str">
        <f>IF(SUM(GM13,GQ13,GU13)&gt;0,SUM(GM13,GQ13,GU13),"")</f>
        <v/>
      </c>
      <c r="HJ13" s="11" t="str">
        <f>IF(SUM(HG13,HH13)&gt;0,SUM(HG13,HH13),"")</f>
        <v/>
      </c>
      <c r="HK13" s="11" t="str">
        <f>IF(SUM(GY13,HC13)&gt;0,SUM(GY13,HC13),"")</f>
        <v/>
      </c>
      <c r="HL13" s="11" t="str">
        <f>IF(SUM(GX13:GY13,HA13:HC13,HE13)-SUM(GZ13,HD13)&gt;0,SUM(GX13:GY13,HA13:HC13,HE13)-SUM(GZ13,HD13),"")</f>
        <v/>
      </c>
      <c r="HM13" s="11" t="str">
        <f>IF(SUM(HG13,HH13,HL13)&gt;0,SUM(HG13,HH13,HL13),"")</f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>IF(SUM(HO13,HS13)&gt;0,SUM(HO13,HS13),"")</f>
        <v/>
      </c>
      <c r="II13" s="40" t="str">
        <f>IF(SUM(HN13:HO13,HQ13:HS13,HU13)-HP13-HT13&gt;0,SUM(HN13:HO13,HQ13:HS13,HU13)-HP13-HT13,"")</f>
        <v/>
      </c>
      <c r="IJ13" s="40" t="str">
        <f>IF(SUM(HV13:HW13,HY13)-HX13&gt;0,SUM(HV13:HW13,HY13)-HX13,"")</f>
        <v/>
      </c>
      <c r="IK13" s="40" t="str">
        <f>IF(SUM(HO13,HS13,HW13)&gt;0,SUM(HO13,HS13,HW13),"")</f>
        <v/>
      </c>
      <c r="IL13" s="40" t="str">
        <f>IF(SUM(II13,IJ13)&gt;0,SUM(II13,IJ13),"")</f>
        <v/>
      </c>
      <c r="IM13" s="40" t="str">
        <f>IF(SUM(IA13,IE13)&gt;0,SUM(IA13,IE13),"")</f>
        <v/>
      </c>
      <c r="IN13" s="40" t="str">
        <f>IF(SUM(HZ13:IA13,IC13:IE13,IG13)-SUM(IB13,IF13)&gt;0,SUM(HZ13:IA13,IC13:IE13,IG13)-SUM(IB13,IF13),"")</f>
        <v/>
      </c>
      <c r="IO13" s="40" t="str">
        <f>IF(SUM(II13,IJ13,IN13)&gt;0,SUM(II13,IJ13,IN13),"")</f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>IF(SUM(IQ13,IU13)&gt;0,SUM(IQ13,IU13),"")</f>
        <v/>
      </c>
      <c r="JK13" s="11" t="str">
        <f>IF(SUM(IP13:IQ13,IS13:IU13,IW13)-IR13-IV13&gt;0,SUM(IP13:IQ13,IS13:IU13,IW13)-IR13-IV13,"")</f>
        <v/>
      </c>
      <c r="JL13" s="11" t="str">
        <f>IF(SUM(IX13:IY13,JA13)-IZ13&gt;0,SUM(IX13:IY13,JA13)-IZ13,"")</f>
        <v/>
      </c>
      <c r="JM13" s="11" t="str">
        <f>IF(SUM(IQ13,IU13,IY13)&gt;0,SUM(IQ13,IU13,IY13),"")</f>
        <v/>
      </c>
      <c r="JN13" s="11" t="str">
        <f>IF(SUM(JK13,JL13)&gt;0,SUM(JK13,JL13),"")</f>
        <v/>
      </c>
      <c r="JO13" s="11" t="str">
        <f>IF(SUM(JC13,JG13)&gt;0,SUM(JC13,JG13),"")</f>
        <v/>
      </c>
      <c r="JP13" s="11" t="str">
        <f>IF(SUM(JB13:JC13,JE13:JG13,JI13)-SUM(JD13,JH13)&gt;0,SUM(JB13:JC13,JE13:JG13,JI13)-SUM(JD13,JH13),"")</f>
        <v/>
      </c>
      <c r="JQ13" s="11" t="str">
        <f>IF(SUM(JK13,JL13,JP13)&gt;0,SUM(JK13,JL13,JP13),"")</f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>IF(SUM(JS13,JW13)&gt;0,SUM(JS13,JW13),"")</f>
        <v/>
      </c>
      <c r="KM13" s="40" t="str">
        <f>IF(SUM(JR13:JS13,JU13:JW13,JY13)-JT13-JX13&gt;0,SUM(JR13:JS13,JU13:JW13,JY13)-JT13-JX13,"")</f>
        <v/>
      </c>
      <c r="KN13" s="40" t="str">
        <f>IF(SUM(JZ13:KA13,KC13)-KB13&gt;0,SUM(JZ13:KA13,KC13)-KB13,"")</f>
        <v/>
      </c>
      <c r="KO13" s="40" t="str">
        <f>IF(SUM(JS13,JW13,KA13)&gt;0,SUM(JS13,JW13,KA13),"")</f>
        <v/>
      </c>
      <c r="KP13" s="40" t="str">
        <f>IF(SUM(KM13,KN13)&gt;0,SUM(KM13,KN13),"")</f>
        <v/>
      </c>
      <c r="KQ13" s="40" t="str">
        <f>IF(SUM(KE13,KI13)&gt;0,SUM(KE13,KI13),"")</f>
        <v/>
      </c>
      <c r="KR13" s="40" t="str">
        <f>IF(SUM(KD13:KE13,KG13:KI13,KK13)-SUM(KF13,KJ13)&gt;0,SUM(KD13:KE13,KG13:KI13,KK13)-SUM(KF13,KJ13),"")</f>
        <v/>
      </c>
      <c r="KS13" s="40" t="str">
        <f>IF(SUM(KM13,KN13,KR13)&gt;0,SUM(KM13,KN13,KR13),"")</f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>IF(SUM(KU13,KY13)&gt;0,SUM(KU13,KY13),"")</f>
        <v/>
      </c>
      <c r="LO13" s="11" t="str">
        <f>IF(SUM(KT13:KU13,KW13:KY13,LA13)-KV13-KZ13&gt;0,SUM(KT13:KU13,KW13:KY13,LA13)-KV13-KZ13,"")</f>
        <v/>
      </c>
      <c r="LP13" s="11" t="str">
        <f>IF(SUM(LB13:LC13,LE13)-LD13&gt;0,SUM(LB13:LC13,LE13)-LD13,"")</f>
        <v/>
      </c>
      <c r="LQ13" s="11" t="str">
        <f>IF(SUM(KU13,KY13,LC13)&gt;0,SUM(KU13,KY13,LC13),"")</f>
        <v/>
      </c>
      <c r="LR13" s="11" t="str">
        <f>IF(SUM(LO13,LP13)&gt;0,SUM(LO13,LP13),"")</f>
        <v/>
      </c>
      <c r="LS13" s="11" t="str">
        <f>IF(SUM(LG13,LK13)&gt;0,SUM(LG13,LK13),"")</f>
        <v/>
      </c>
      <c r="LT13" s="11" t="str">
        <f>IF(SUM(LF13:LG13,LI13:LK13,LM13)-SUM(LH13,LL13)&gt;0,SUM(LF13:LG13,LI13:LK13,LM13)-SUM(LH13,LL13),"")</f>
        <v/>
      </c>
      <c r="LU13" s="11" t="str">
        <f>IF(SUM(LO13,LP13,LT13)&gt;0,SUM(LO13,LP13,LT13),"")</f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>IF(SUM(LW13,MA13)&gt;0,SUM(LW13,MA13),"")</f>
        <v/>
      </c>
      <c r="MQ13" s="40" t="str">
        <f>IF(SUM(LV13:LW13,LY13:MA13,MC13)-LX13-MB13&gt;0,SUM(LV13:LW13,LY13:MA13,MC13)-LX13-MB13,"")</f>
        <v/>
      </c>
      <c r="MR13" s="40" t="str">
        <f>IF(SUM(MD13:ME13,MG13)-MF13&gt;0,SUM(MD13:ME13,MG13)-MF13,"")</f>
        <v/>
      </c>
      <c r="MS13" s="40" t="str">
        <f>IF(SUM(LW13,MA13,ME13)&gt;0,SUM(LW13,MA13,ME13),"")</f>
        <v/>
      </c>
      <c r="MT13" s="40" t="str">
        <f>IF(SUM(MQ13,MR13)&gt;0,SUM(MQ13,MR13),"")</f>
        <v/>
      </c>
      <c r="MU13" s="40" t="str">
        <f>IF(SUM(MI13,MM13)&gt;0,SUM(MI13,MM13),"")</f>
        <v/>
      </c>
      <c r="MV13" s="40" t="str">
        <f>IF(SUM(MH13:MI13,MK13:MM13,MO13)-SUM(MJ13,MN13)&gt;0,SUM(MH13:MI13,MK13:MM13,MO13)-SUM(MJ13,MN13),"")</f>
        <v/>
      </c>
      <c r="MW13" s="40" t="str">
        <f>IF(SUM(MQ13,MR13,MV13)&gt;0,SUM(MQ13,MR13,MV13),"")</f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>IF(SUM(MY13,NC13)&gt;0,SUM(MY13,NC13),"")</f>
        <v/>
      </c>
      <c r="NS13" s="11" t="str">
        <f>IF(SUM(MX13:MY13,NA13:NC13,NE13)-MZ13-ND13&gt;0,SUM(MX13:MY13,NA13:NC13,NE13)-MZ13-ND13,"")</f>
        <v/>
      </c>
      <c r="NT13" s="11" t="str">
        <f>IF(SUM(NF13:NG13,NI13)-NH13&gt;0,SUM(NF13:NG13,NI13)-NH13,"")</f>
        <v/>
      </c>
      <c r="NU13" s="11" t="str">
        <f>IF(SUM(MY13,NC13,NG13)&gt;0,SUM(MY13,NC13,NG13),"")</f>
        <v/>
      </c>
      <c r="NV13" s="11" t="str">
        <f>IF(SUM(NS13,NT13)&gt;0,SUM(NS13,NT13),"")</f>
        <v/>
      </c>
      <c r="NW13" s="11" t="str">
        <f>IF(SUM(NK13,NO13)&gt;0,SUM(NK13,NO13),"")</f>
        <v/>
      </c>
      <c r="NX13" s="11" t="str">
        <f>IF(SUM(NJ13:NK13,NM13:NO13,NQ13)-SUM(NL13,NP13)&gt;0,SUM(NJ13:NK13,NM13:NO13,NQ13)-SUM(NL13,NP13),"")</f>
        <v/>
      </c>
      <c r="NY13" s="11" t="str">
        <f>IF(SUM(NS13,NT13,NX13)&gt;0,SUM(NS13,NT13,NX13),"")</f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>IF(SUM(OA13,OE13)&gt;0,SUM(OA13,OE13),"")</f>
        <v/>
      </c>
      <c r="OU13" s="40" t="str">
        <f>IF(SUM(NZ13:OA13,OC13:OE13,OG13)-OB13-OF13&gt;0,SUM(NZ13:OA13,OC13:OE13,OG13)-OB13-OF13,"")</f>
        <v/>
      </c>
      <c r="OV13" s="40" t="str">
        <f>IF(SUM(OH13:OI13,OK13)-OJ13&gt;0,SUM(OH13:OI13,OK13)-OJ13,"")</f>
        <v/>
      </c>
      <c r="OW13" s="40" t="str">
        <f>IF(SUM(OA13,OE13,OI13)&gt;0,SUM(OA13,OE13,OI13),"")</f>
        <v/>
      </c>
      <c r="OX13" s="40" t="str">
        <f>IF(SUM(OU13,OV13)&gt;0,SUM(OU13,OV13),"")</f>
        <v/>
      </c>
      <c r="OY13" s="40" t="str">
        <f>IF(SUM(OM13,OQ13)&gt;0,SUM(OM13,OQ13),"")</f>
        <v/>
      </c>
      <c r="OZ13" s="40" t="str">
        <f>IF(SUM(OL13:OM13,OO13:OQ13,OS13)-SUM(ON13,OR13)&gt;0,SUM(OL13:OM13,OO13:OQ13,OS13)-SUM(ON13,OR13),"")</f>
        <v/>
      </c>
      <c r="PA13" s="40" t="str">
        <f>IF(SUM(OU13,OV13,OZ13)&gt;0,SUM(OU13,OV13,OZ13),"")</f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>IF(SUM(PC13,PG13)&gt;0,SUM(PC13,PG13),"")</f>
        <v/>
      </c>
      <c r="PW13" s="11" t="str">
        <f>IF(SUM(PB13:PC13,PE13:PG13,PI13)-PD13-PH13&gt;0,SUM(PB13:PC13,PE13:PG13,PI13)-PD13-PH13,"")</f>
        <v/>
      </c>
      <c r="PX13" s="11" t="str">
        <f>IF(SUM(PJ13:PK13,PM13)-PL13&gt;0,SUM(PJ13:PK13,PM13)-PL13,"")</f>
        <v/>
      </c>
      <c r="PY13" s="11" t="str">
        <f>IF(SUM(PC13,PG13,PK13)&gt;0,SUM(PC13,PG13,PK13),"")</f>
        <v/>
      </c>
      <c r="PZ13" s="11" t="str">
        <f>IF(SUM(PW13,PX13)&gt;0,SUM(PW13,PX13),"")</f>
        <v/>
      </c>
      <c r="QA13" s="11" t="str">
        <f>IF(SUM(PO13,PS13)&gt;0,SUM(PO13,PS13),"")</f>
        <v/>
      </c>
      <c r="QB13" s="11" t="str">
        <f>IF(SUM(PN13:PO13,PQ13:PS13,PU13)-SUM(PP13,PT13)&gt;0,SUM(PN13:PO13,PQ13:PS13,PU13)-SUM(PP13,PT13),"")</f>
        <v/>
      </c>
      <c r="QC13" s="11" t="str">
        <f>IF(SUM(PW13,PX13,QB13)&gt;0,SUM(PW13,PX13,QB13),"")</f>
        <v/>
      </c>
      <c r="QD13" s="22">
        <f>IF($CU13="P",CA13,(CA13+AX13)/2)</f>
        <v>16.05</v>
      </c>
      <c r="QE13" s="22">
        <f>IF($CU13="P",CB13,(CB13+AY13)/2)</f>
        <v>2.9</v>
      </c>
      <c r="QF13" s="22">
        <f>IF($CU13="P",CC13,(CC13+AZ13)/2)</f>
        <v>0</v>
      </c>
      <c r="QG13" s="22">
        <f>IF($CU13="P",CD13,(CD13+BA13)/2)</f>
        <v>0</v>
      </c>
      <c r="QH13" s="22">
        <f>IF($CU13="P",CE13,(CE13+BB13)/2)</f>
        <v>16.450000000000003</v>
      </c>
      <c r="QI13" s="22">
        <f>IF($CU13="P",CF13,(CF13+BC13)/2)</f>
        <v>2.8</v>
      </c>
      <c r="QJ13" s="22">
        <f>IF($CU13="P",CG13,(CG13+BD13)/2)</f>
        <v>0.2</v>
      </c>
      <c r="QK13" s="22">
        <f>IF($CU13="P",CH13,(CH13+BE13)/2)</f>
        <v>0</v>
      </c>
      <c r="QL13" s="22">
        <f>IF($CU13="P",CI13,(CI13+BF13)/2)</f>
        <v>0</v>
      </c>
      <c r="QM13" s="22">
        <f>IF($CU13="P",CJ13,(CJ13+BG13)/2)</f>
        <v>0</v>
      </c>
      <c r="QN13" s="22">
        <f>IF($CU13="P",CK13,(CK13+BH13)/2)</f>
        <v>0</v>
      </c>
      <c r="QO13" s="22">
        <f>IF($CU13="P",CL13,(CL13+BI13)/2)</f>
        <v>0</v>
      </c>
      <c r="QP13" s="22">
        <f>IF($CU13="P",CM13,(CM13+BJ13)/2)</f>
        <v>8.1999999999999993</v>
      </c>
      <c r="QQ13" s="22">
        <f>IF($CU13="P",CN13,(CN13+BK13)/2)</f>
        <v>1.95</v>
      </c>
      <c r="QR13" s="22">
        <f>IF($CU13="P",CO13,(CO13+BL13)/2)</f>
        <v>0</v>
      </c>
      <c r="QS13" s="22">
        <f>IF($CU13="P",CP13,(CP13+BM13)/2)</f>
        <v>0</v>
      </c>
      <c r="QT13" s="22">
        <f>IF($CU13="P",CQ13,(CQ13+BN13)/2)</f>
        <v>7.85</v>
      </c>
      <c r="QU13" s="22">
        <f>IF($CU13="P",CR13,(CR13+BO13)/2)</f>
        <v>0.95</v>
      </c>
      <c r="QV13" s="22">
        <f>IF($CU13="P",CS13,(CS13+BP13)/2)</f>
        <v>0</v>
      </c>
      <c r="QW13" s="22">
        <f>IF($CU13="P",CT13,(CT13+BQ13)/2)</f>
        <v>0</v>
      </c>
      <c r="QX13" s="27" t="s">
        <v>46</v>
      </c>
      <c r="QY13" s="40">
        <f>IF(SUM(QE13,QI13)&gt;0,SUM(QE13,QI13),"")</f>
        <v>5.6999999999999993</v>
      </c>
      <c r="QZ13" s="40">
        <f>IF(SUM(QD13:QE13,QG13:QI13,QK13)-QF13-QJ13&gt;0,SUM(QD13:QE13,QG13:QI13,QK13)-QF13-QJ13,"")</f>
        <v>38</v>
      </c>
      <c r="RA13" s="40" t="str">
        <f>IF(SUM(QL13:QM13,QO13)-QN13&gt;0,SUM(QL13:QM13,QO13)-QN13,"")</f>
        <v/>
      </c>
      <c r="RB13" s="40">
        <f>IF(SUM(QE13,QI13,QM13)&gt;0,SUM(QE13,QI13,QM13),"")</f>
        <v>5.6999999999999993</v>
      </c>
      <c r="RC13" s="40">
        <f>IF(SUM(QZ13,RA13)&gt;0,SUM(QZ13,RA13),"")</f>
        <v>38</v>
      </c>
      <c r="RD13" s="40">
        <f>IF(SUM(QQ13,QU13)&gt;0,SUM(QQ13,QU13),"")</f>
        <v>2.9</v>
      </c>
      <c r="RE13" s="40">
        <f>IF(SUM(QP13:QQ13,QS13:QU13,QW13)-SUM(QR13,QV13)&gt;0,SUM(QP13:QQ13,QS13:QU13,QW13)-SUM(QR13,QV13),"")</f>
        <v>18.95</v>
      </c>
      <c r="RF13" s="40">
        <f>IF(SUM(QZ13,RA13,RE13)&gt;0,SUM(QZ13,RA13,RE13),"")</f>
        <v>56.95</v>
      </c>
    </row>
    <row r="14" spans="1:474" x14ac:dyDescent="0.2">
      <c r="A14" s="4" t="str" cm="1">
        <f t="array" ref="A14">IF(AND(J14&lt;&gt;"",J14&lt;&gt;"No DD"),SUMPRODUCT((J$4:J$19&lt;&gt;"")*(J$4:J$19&lt;&gt;"No DD")*(F$4:F$19&gt;F14))+1,IF(J14="No DD",SUMPRODUCT((J$4:J$19="No DD")*(F$4:F$19&gt;F14))+1+SUMPRODUCT((J$4:J$19&lt;&gt;"")*(J$4:J$19&lt;&gt;"No DD")),""))</f>
        <v/>
      </c>
      <c r="B14" s="4" t="str" cm="1">
        <f t="array" ref="B14">IF(AND(J14&lt;&gt;"",J14&lt;&gt;"No DD",G14=""),SUMPRODUCT((J$4:J$19&lt;&gt;"")*(J$4:J$19&lt;&gt;"No DD")*(G$4:G$19="")*(F$4:F$19&gt;F14))+1,IF(J14="No DD",SUMPRODUCT((J$4:J$19="No DD")*(F$4:F$19&gt;F14)*(G$4:G$19=""))+1+SUMPRODUCT((J$4:J$19&lt;&gt;"")*(G$4:G$19="")*(J$4:J$19&lt;&gt;"No DD")),""))</f>
        <v/>
      </c>
      <c r="C14" s="5" t="s">
        <v>172</v>
      </c>
      <c r="D14" s="4" t="s">
        <v>4</v>
      </c>
      <c r="E14" s="4">
        <v>2008</v>
      </c>
      <c r="F14" s="9">
        <f>SUM(L14:R14)+SUM(L14:O14)*0.0000001+SUM(L14)*0.0000000000001</f>
        <v>114.00000754000392</v>
      </c>
      <c r="G14" s="64"/>
      <c r="H14" s="3" t="str">
        <f>IF(OR(AND(AP14&gt;=AW$21,AQ14&gt;=AW$25,AP14&lt;&gt;"",AO14=""),AND(AU14&gt;=AW$21,AV14&gt;=AW$25,AU14&lt;&gt;"",AO14=""),AND(BS14&gt;=BZ$21,BT14&gt;=BZ$25,BS14&lt;&gt;"",BR14=""),AND(BX14&gt;=BZ$21,BY14&gt;=BZ$25,BX14&lt;&gt;"",BR14=""),AND(CV14&gt;=DC$21,CW14&gt;=DC$25,CV14&lt;&gt;"",CU14=""),AND(DA14&gt;=DC$21,DB14&gt;=DC$25,DA14&lt;&gt;""),AND(DZ14&gt;=EG$21,EA14&gt;=EG$25,DZ14&lt;&gt;""),AND(EE14&gt;=EG$21,EF14&gt;=EG$25,EE14&lt;&gt;""),AND(FB14&gt;=FI$21,FC14&gt;=FI$25,FB14&lt;&gt;""),AND(FG14&gt;=FI$21,FH14&gt;=FI$25,FG14&lt;&gt;""),AND(GD14&gt;=GK$21,GE14&gt;=GK$25,GD14&lt;&gt;""),AND(GI14&gt;=GK$21,GJ14&gt;=GK$25,GI14&lt;&gt;""),AND(HF14&gt;=HM$21,HG14&gt;=HM$25,HF14&lt;&gt;""),AND(HK14&gt;=HM$21,HL14&gt;=HM$25,HK14&lt;&gt;""),AND(IH14&gt;=IO$21,II14&gt;=IO$25,IH14&lt;&gt;""),AND(IM14&gt;=IO$21,IN14&gt;=IO$25,IM14&lt;&gt;""),AND(JJ14&gt;=JQ$21,JK14&gt;=JQ$25,JJ14&lt;&gt;""),AND(JO14&gt;=JQ$21,JP14&gt;=JQ$25,JO14&lt;&gt;""),AND(KL14&gt;=KS$21,KM14&gt;=KS$25,KL14&lt;&gt;""),AND(KQ14&gt;=KS$21,KR14&gt;=KS$25,KQ14&lt;&gt;""),AND(LN14&gt;=LU$21,LO14&gt;=LU$25,LN14&lt;&gt;""),AND(LS14&gt;=LU$21,LT14&gt;=LU$25,LS14&lt;&gt;""),AND(MP14&gt;=MW$21,MQ14&gt;=MW$25,MP14&lt;&gt;""),AND(MU14&gt;=MW$21,MV14&gt;=MW$25,MU14&lt;&gt;""),AND(NR14&gt;=NY$21,NS14&gt;=NY$25,NR14&lt;&gt;""),AND(NW14&gt;=NY$21,NX14&gt;=NY$25,NW14&lt;&gt;""),AND(OT14&gt;=PA$21,OU14&gt;=PA$25,OT14&lt;&gt;""),AND(OY14&gt;=PA$21,OZ14&gt;=PA$25,OY14&lt;&gt;""),AND(PV14&gt;=QC$21,PW14&gt;=QC$25,PV14&lt;&gt;""),AND(QA14&gt;=QC$21,QB14&gt;=QC$25,QA14&lt;&gt;"")),"P","")</f>
        <v/>
      </c>
      <c r="I14" s="3" t="str">
        <f>IF(OR(AND(AQ14&gt;=AW$25,AQ14&lt;&gt;"",AO14=""),AND(AV14&gt;=AW$25,AV14&lt;&gt;"",AO14=""),AND(BT14&gt;=BZ$25,BT14&lt;&gt;"",BR14=""),AND(BY14&gt;=BZ$25,BY14&lt;&gt;"",BR14=""),AND(CW14&gt;=DC$25,CW14&lt;&gt;"",CU14=""),AND(DB14&gt;=DC$25,DB14&lt;&gt;"",CU14=""),AND(EA14&gt;=EG$25,EA14&lt;&gt;""),AND(EF14&gt;=EG$25,EF14&lt;&gt;""),AND(FC14&gt;=FI$25,FC14&lt;&gt;""),AND(FH14&gt;=FI$25,FH14&lt;&gt;""),AND(GE14&gt;=GK$25,GE14&lt;&gt;""),AND(GJ14&gt;=GK$25,GJ14&lt;&gt;""),AND(HG14&gt;=HM$25,HG14&lt;&gt;""),AND(HL14&gt;=HM$25,HL14&lt;&gt;""),AND(II14&gt;=IO$25,II14&lt;&gt;""),AND(IN14&gt;=IO$25,IN14&lt;&gt;""),AND(JK14&gt;=JQ$25,JK14&lt;&gt;""),AND(JP14&gt;=JQ$25,JP14&lt;&gt;""),AND(KM14&gt;=KS$25,KM14&lt;&gt;""),AND(KR14&gt;=KS$25,KR14&lt;&gt;""),AND(LO14&gt;=LU$25,LO14&lt;&gt;""),AND(LT14&gt;=LU$25,LT14&lt;&gt;""),AND(MQ14&gt;=MW$25,MQ14&lt;&gt;""),AND(MV14&gt;=MW$25,MV14&lt;&gt;""),AND(NS14&gt;=NY$25,NS14&lt;&gt;""),AND(NX14&gt;=NY$25,NX14&lt;&gt;""),AND(OU14&gt;=PA$25,OU14&lt;&gt;""),AND(OZ14&gt;=PA$25,OZ14&lt;&gt;""),AND(PW14&gt;=QC$25,PW14&lt;&gt;""),AND(QB14&gt;=QC$25,QB14&lt;&gt;"")),"P","")</f>
        <v/>
      </c>
      <c r="J14" s="36" t="str">
        <f>IF(AND(I14="P",H14=""),"No DD",IF(OR(AND(AS14&gt;=AW$24,AT14&gt;=AW$28,AS14&lt;&gt;"",AO14=""),AND(BV14&gt;=BZ$24,BW14&gt;=BZ$28,BV14&lt;&gt;"",BR14=""),AND(CY14&gt;=DC$24,CZ14&gt;=DC$28,CY14&lt;&gt;"",CU14=""),AND(EC14&gt;=EG$24,ED14&gt;=EG$28,EC14&lt;&gt;""),AND(FE14&gt;=FI$24,FF14&gt;=FI$28,FE14&lt;&gt;""),AND(GG14&gt;=GK$24,GH14&gt;=GK$28,GG14&lt;&gt;""),AND(HI14&gt;=HM$24,HJ14&gt;=HM$28,HI14&lt;&gt;""),AND(IK14&gt;=IO$24,IL14&gt;=IO$28,IK14&lt;&gt;""),AND(JM14&gt;=JQ$24,JN14&gt;=JQ$28,JM14&lt;&gt;""),AND(KO14&gt;=KS$24,KP14&gt;=KS$28,KO14&lt;&gt;""),AND(LQ14&gt;=LU$24,LR14&gt;=LU$28,LQ14&lt;&gt;""),AND(MS14&gt;=MW$24,MT14&gt;=MW$28,MS14&lt;&gt;""),AND(NU14&gt;=NY$24,NV14&gt;=NY$28,NU14&lt;&gt;""),AND(OW14&gt;=PA$24,OX14&gt;=PA$28,OW14&lt;&gt;""),AND(PY14&gt;=QC$24,PZ14&gt;=QC$28,PY14&lt;&gt;"")),"Merit",IF(OR(AND(AS14&gt;=AW$23,AT14&gt;=AW$27,AS14&lt;&gt;"",AO14=""),AND(BV14&gt;=BZ$23,BW14&gt;=BZ$27,BV14&lt;&gt;"",BR14=""),AND(CY14&gt;=DC$23,CZ14&gt;=DC$27,CY14&lt;&gt;"",CU14=""),AND(EC14&gt;=EG$23,ED14&gt;=EG$27,EC14&lt;&gt;""),AND(FE14&gt;=FI$23,FF14&gt;=FI$27,FE14&lt;&gt;""),AND(GG14&gt;=GK$23,GH14&gt;=GK$27,GG14&lt;&gt;""),AND(HI14&gt;=HM$23,HJ14&gt;=HM$27,HI14&lt;&gt;""),AND(IK14&gt;=IO$23,IL14&gt;=IO$27,IK14&lt;&gt;""),AND(JM14&gt;=JQ$23,JN14&gt;=JQ$27,JM14&lt;&gt;""),AND(KO14&gt;=KS$23,KP14&gt;=KS$27,KO14&lt;&gt;""),AND(LQ14&gt;=LU$23,LR14&gt;=LU$27,LQ14&lt;&gt;""),AND(MS14&gt;=MW$23,MT14&gt;=MW$27,MS14&lt;&gt;""),AND(NU14&gt;=NY$23,NV14&gt;=NY$27,NU14&lt;&gt;""),AND(OW14&gt;=PA$23,OX14&gt;=PA$27,OW14&lt;&gt;""),AND(PY14&gt;=QC$23,PZ14&gt;=QC$27,PY14&lt;&gt;"")),"Excellence",IF(K14="P","Worlds Team",IF(H14="P","National Team","")))))</f>
        <v/>
      </c>
      <c r="K14" s="3" t="str">
        <f>IF(OR(AND(AS14&gt;=AW$22,AT14&gt;=AW$26,AS14&lt;&gt;"",AO14=""),AND(BV14&gt;=BZ$22,BW14&gt;=BZ$26,BV14&lt;&gt;"",BR14=""),AND(CY14&gt;=DC$22,CZ14&gt;=DC$26,CY14&lt;&gt;"",CU14=""),AND(EC14&gt;=EG$22,ED14&gt;=EG$26,EC14&lt;&gt;""),AND(FE14&gt;=FI$22,FF14&gt;=FI$26,FE14&lt;&gt;""),AND(GG14&gt;=GK$22,GH14&gt;=GK$26,GG14&lt;&gt;""),AND(HI14&gt;=HM$22,HJ14&gt;=HM$26,HI14&lt;&gt;""),AND(IK14&gt;=IO$22,IL14&gt;=IO$26,IK14&lt;&gt;""),AND(JM14&gt;=JQ$22,JN14&gt;=JQ$26,JM14&lt;&gt;""),AND(KO14&gt;=KS$22,KP14&gt;=KS$26,KO14&lt;&gt;""),AND(LQ14&gt;=LU$22,LR14&gt;=LU$26,LQ14&lt;&gt;""),AND(MS14&gt;=MW$22,MT14&gt;=MW$26,MS14&lt;&gt;""),AND(NU14&gt;=NY$22,NV14&gt;=NY$26,NU14&lt;&gt;""),AND(OW14&gt;=PA$22,OX14&gt;=PA$26,OW14&lt;&gt;""),AND(PY14&gt;=QC$22,PZ14&gt;=QC$26,PY14&lt;&gt;"")),"P","")</f>
        <v/>
      </c>
      <c r="L14" s="8">
        <f>IF(COUNT(AQ14,BT14,CW14)&gt;0,LARGE((AQ14,BT14,CW14),1),0)</f>
        <v>39.199999999999996</v>
      </c>
      <c r="M14" s="8" t="str">
        <f>IF(L14=0,"",IF(L14=CW14,$CA$1,IF(L14=BT14,$AX$1,IF(L14=AQ14,$U$1,""))))</f>
        <v>2025 Elite Canada</v>
      </c>
      <c r="N14" s="8">
        <f>IF(COUNT(AQ14,BT14,CW14)&gt;1,LARGE((AQ14,BT14,CW14),2),0)</f>
        <v>36.199999999999996</v>
      </c>
      <c r="O14" s="8" t="str">
        <f>IF(N14=0,"",IF(AND(N14=L14,N14=AQ14,N14=BT14),$U$1,IF(AND(N14=L14,N14=AQ14,N14=CW14),$U$1,IF(AND(N14=L14,N14=BT14,N14=CW14),$AX$1,IF(N14=CW14,$CA$1,IF(N14=BT14,$AX$1,IF(N14=AQ14,$U$1,"")))))))</f>
        <v>2025 Nationals</v>
      </c>
      <c r="P14" s="8">
        <f>IF(MAX(AV14,BY14,DB14)&gt;0,MAX(AV14,BY14,DB14),0)</f>
        <v>38.6</v>
      </c>
      <c r="Q14" s="8" t="str">
        <f>IF(P14=0,"",IF(P14=DB14,$CA$1,IF(P14=BY14,$AX$1,IF(P14=AV14,$U$1,""))))</f>
        <v>2025 Elite Canada</v>
      </c>
      <c r="R14" s="8" t="str">
        <f>IF(MAX(DD14:DE14)&gt;0,MAX(DD14:DE14),"")</f>
        <v/>
      </c>
      <c r="S14" s="11" t="str">
        <f>IF(R14="","",IF(R14=DD14,"("&amp;DD$2&amp;")",IF(R14=DE14,"("&amp;DE$2&amp;")")))</f>
        <v/>
      </c>
      <c r="T14" s="8" t="str">
        <f>IF(R14="","",IF(R14=DD14,IF(R14+IF(N14="",0,N14)=PW14,$PB$1,IF(R14+IF(N14="",0,N14)=OU14,$NZ$1,IF(R14+IF(N14="",0,N14)=NS14,$MX$1,IF(R14+IF(N14="",0,N14)=MQ14,$LV$1,IF(R14+IF(N14="",0,N14)=LO14,$KT$1,IF(R14+IF(N14="",0,N14)=KM14,$JR$1,IF(R14+IF(N14="",0,N14)=JK14,$IP$1,IF(R14+IF(N14="",0,N14)=II14,$HN$1,IF(R14+IF(N14="",0,N14)=HG14,$GL$1,IF(R14+IF(N14="",0,N14)=GE14,$FJ$1,IF(R14+IF(N14="",0,N14)=FC14,$EH$1,IF(R14+IF(N14="",0,N14)=EA14,$DF$1)))))))))))),IF(R14=DE14,IF(R14+IF(P14="",0,P14)=QB14,$PB$1,IF(R14+IF(P14="",0,P14)=OZ14,$NZ$1,IF(R14+IF(P14="",0,P14)=NX14,$MX$1,IF(R14+IF(P14="",0,P14)=MV14,$LV$1,IF(R14+IF(P14="",0,P14)=LT14,$KT$1,IF(R14+IF(P14="",0,P14)=KR14,$JR$1,IF(R14+IF(P14="",0,P14)=JP14,$IP$1,IF(R14+IF(P14="",0,P14)=IN14,$HN$1,IF(R14+IF(P14="",0,P14)=HL14,$GL$1,IF(R14+IF(P14="",0,P14)=GJ14,$FJ$1,IF(R14+IF(P14="",0,P14)=FH14,$EH$1,IF(R14+IF(P14="",0,P14)=EF14,$DF$1)))))))))))))))</f>
        <v/>
      </c>
      <c r="U14" s="19">
        <v>16.3</v>
      </c>
      <c r="V14" s="19">
        <v>3.4</v>
      </c>
      <c r="W14" s="19">
        <v>0.2</v>
      </c>
      <c r="X14" s="19">
        <v>0</v>
      </c>
      <c r="Y14" s="19">
        <v>15.1</v>
      </c>
      <c r="Z14" s="19">
        <v>4.5999999999999996</v>
      </c>
      <c r="AA14" s="19">
        <v>0</v>
      </c>
      <c r="AB14" s="19">
        <v>0</v>
      </c>
      <c r="AC14" s="19"/>
      <c r="AD14" s="19"/>
      <c r="AE14" s="19"/>
      <c r="AF14" s="19"/>
      <c r="AG14" s="19">
        <v>15.1</v>
      </c>
      <c r="AH14" s="19">
        <v>3.4</v>
      </c>
      <c r="AI14" s="19">
        <v>0</v>
      </c>
      <c r="AJ14" s="19">
        <v>0</v>
      </c>
      <c r="AK14" s="19">
        <v>15.5</v>
      </c>
      <c r="AL14" s="19">
        <v>4.5999999999999996</v>
      </c>
      <c r="AM14" s="19">
        <v>0</v>
      </c>
      <c r="AN14" s="19">
        <v>0</v>
      </c>
      <c r="AO14" s="27"/>
      <c r="AP14" s="40">
        <f>IF(SUM(V14,Z14)&gt;0,SUM(V14,Z14),"")</f>
        <v>8</v>
      </c>
      <c r="AQ14" s="40">
        <f>IF(SUM(U14:V14,X14:Z14,AB14)-W14-AA14&gt;0,SUM(U14:V14,X14:Z14,AB14)-W14-AA14,"")</f>
        <v>39.199999999999996</v>
      </c>
      <c r="AR14" s="40" t="str">
        <f>IF(SUM(AC14:AD14,AF14)-AE14&gt;0,SUM(AC14:AD14,AF14)-AE14,"")</f>
        <v/>
      </c>
      <c r="AS14" s="40">
        <f>IF(SUM(V14,Z14,AD14)&gt;0,SUM(V14,Z14,AD14),"")</f>
        <v>8</v>
      </c>
      <c r="AT14" s="40">
        <f>IF(SUM(AQ14,AR14)&gt;0,SUM(AQ14,AR14),"")</f>
        <v>39.199999999999996</v>
      </c>
      <c r="AU14" s="40">
        <f>IF(SUM(AH14,AL14)&gt;0,SUM(AH14,AL14),"")</f>
        <v>8</v>
      </c>
      <c r="AV14" s="40">
        <f>IF(SUM(AG14:AH14,AJ14:AL14,AN14)-SUM(AI14,AM14)&gt;0,SUM(AG14:AH14,AJ14:AL14,AN14)-SUM(AI14,AM14),"")</f>
        <v>38.6</v>
      </c>
      <c r="AW14" s="40">
        <f>IF(SUM(AQ14,AR14,AV14)&gt;0,SUM(AQ14,AR14,AV14),"")</f>
        <v>77.8</v>
      </c>
      <c r="AX14" s="18">
        <v>15.6</v>
      </c>
      <c r="AY14" s="18">
        <v>1.2</v>
      </c>
      <c r="AZ14" s="18">
        <v>0</v>
      </c>
      <c r="BA14" s="18">
        <v>0</v>
      </c>
      <c r="BB14" s="18">
        <v>15</v>
      </c>
      <c r="BC14" s="18">
        <v>4.5999999999999996</v>
      </c>
      <c r="BD14" s="18">
        <v>0.2</v>
      </c>
      <c r="BE14" s="18">
        <v>0</v>
      </c>
      <c r="BF14" s="18"/>
      <c r="BG14" s="18"/>
      <c r="BH14" s="18"/>
      <c r="BI14" s="18"/>
      <c r="BJ14" s="18">
        <v>14.6</v>
      </c>
      <c r="BK14" s="18">
        <v>3.4</v>
      </c>
      <c r="BL14" s="18">
        <v>0</v>
      </c>
      <c r="BM14" s="18">
        <v>0</v>
      </c>
      <c r="BN14" s="18">
        <v>15.2</v>
      </c>
      <c r="BO14" s="18">
        <v>2.6</v>
      </c>
      <c r="BP14" s="18">
        <v>0</v>
      </c>
      <c r="BQ14" s="18">
        <v>0</v>
      </c>
      <c r="BR14" s="28"/>
      <c r="BS14" s="11">
        <f>IF(SUM(AY14,BC14)&gt;0,SUM(AY14,BC14),"")</f>
        <v>5.8</v>
      </c>
      <c r="BT14" s="11">
        <f>IF(SUM(AX14:AY14,BA14:BC14,BE14)-AZ14-BD14&gt;0,SUM(AX14:AY14,BA14:BC14,BE14)-AZ14-BD14,"")</f>
        <v>36.199999999999996</v>
      </c>
      <c r="BU14" s="11" t="str">
        <f>IF(SUM(BF14:BG14,BI14)-BH14&gt;0,SUM(BF14:BG14,BI14)-BH14,"")</f>
        <v/>
      </c>
      <c r="BV14" s="11">
        <f>IF(SUM(AY14,BC14,BG14)&gt;0,SUM(AY14,BC14,BG14),"")</f>
        <v>5.8</v>
      </c>
      <c r="BW14" s="11">
        <f>IF(SUM(BT14,BU14)&gt;0,SUM(BT14,BU14),"")</f>
        <v>36.199999999999996</v>
      </c>
      <c r="BX14" s="11">
        <f>IF(SUM(BK14,BO14)&gt;0,SUM(BK14,BO14),"")</f>
        <v>6</v>
      </c>
      <c r="BY14" s="11">
        <f>IF(SUM(BJ14:BK14,BM14:BO14,BQ14)-SUM(BL14,BP14)&gt;0,SUM(BJ14:BK14,BM14:BO14,BQ14)-SUM(BL14,BP14),"")</f>
        <v>35.800000000000004</v>
      </c>
      <c r="BZ14" s="11">
        <f>IF(SUM(BT14,BU14,BY14)&gt;0,SUM(BT14,BU14,BY14),"")</f>
        <v>72</v>
      </c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 t="str">
        <f>IF(SUM(CB14,CF14)&gt;0,SUM(CB14,CF14),"")</f>
        <v/>
      </c>
      <c r="CW14" s="40" t="str">
        <f>IF(SUM(CA14:CB14,CD14:CF14,CH14)-CC14-CG14&gt;0,SUM(CA14:CB14,CD14:CF14,CH14)-CC14-CG14,"")</f>
        <v/>
      </c>
      <c r="CX14" s="40" t="str">
        <f>IF(SUM(CI14:CJ14,CL14)-CK14&gt;0,SUM(CI14:CJ14,CL14)-CK14,"")</f>
        <v/>
      </c>
      <c r="CY14" s="40" t="str">
        <f>IF(SUM(CB14,CF14,CJ14)&gt;0,SUM(CB14,CF14,CJ14),"")</f>
        <v/>
      </c>
      <c r="CZ14" s="40" t="str">
        <f>IF(SUM(CW14,CX14)&gt;0,SUM(CW14,CX14),"")</f>
        <v/>
      </c>
      <c r="DA14" s="40" t="str">
        <f>IF(SUM(CN14,CR14)&gt;0,SUM(CN14,CR14),"")</f>
        <v/>
      </c>
      <c r="DB14" s="40" t="str">
        <f>IF(SUM(CM14:CN14,CP14:CR14,CT14)-SUM(CO14,CS14)&gt;0,SUM(CM14:CN14,CP14:CR14,CT14)-SUM(CO14,CS14),"")</f>
        <v/>
      </c>
      <c r="DC14" s="40" t="str">
        <f>IF(SUM(CW14,CX14,DB14)&gt;0,SUM(CW14,CX14,DB14),"")</f>
        <v/>
      </c>
      <c r="DD14" s="50" t="str">
        <f>IF(MAX(EA14,FC14,GE14,HG14,II14,JK14,KM14,LO14,MQ14,NS14,OU14,PW14)-IF(N14="",0,N14)&gt;0.001,MAX(EA14,FC14,GE14,HG14,II14,JK14,KM14,LO14,MQ14,NS14,OU14,PW14)-IF(N14="",0,N14),"")</f>
        <v/>
      </c>
      <c r="DE14" s="50" t="str">
        <f>IF(MAX(EF14,FH14,GJ14,HL14,IN14,JP14,KR14,LT14,MV14,NX14,OZ14,QB14)-IF(P14="",0,P14)&gt;0.001,MAX(EF14,FH14,GJ14,HL14,IN14,JP14,KR14,LT14,MV14,NX14,OZ14,QB14)-IF(P14="",0,P14),"")</f>
        <v/>
      </c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40" t="str">
        <f>IF(SUM(DG14,DK14)&gt;0,SUM(DG14,DK14),"")</f>
        <v/>
      </c>
      <c r="EA14" s="40" t="str">
        <f>IF(SUM(DF14:DG14,DI14:DK14,DM14)-DH14-DL14&gt;0,SUM(DF14:DG14,DI14:DK14,DM14)-DH14-DL14,"")</f>
        <v/>
      </c>
      <c r="EB14" s="40" t="str">
        <f>IF(SUM(DN14:DO14,DQ14)-DP14&gt;0,SUM(DN14:DO14,DQ14)-DP14,"")</f>
        <v/>
      </c>
      <c r="EC14" s="40" t="str">
        <f>IF(SUM(DG14,DK14,DO14)&gt;0,SUM(DG14,DK14,DO14),"")</f>
        <v/>
      </c>
      <c r="ED14" s="40" t="str">
        <f>IF(SUM(EA14,EB14)&gt;0,SUM(EA14,EB14),"")</f>
        <v/>
      </c>
      <c r="EE14" s="40" t="str">
        <f>IF(SUM(DS14,DW14)&gt;0,SUM(DS14,DW14),"")</f>
        <v/>
      </c>
      <c r="EF14" s="40" t="str">
        <f>IF(SUM(DR14:DS14,DU14:DW14,DY14)-SUM(DT14,DX14)&gt;0,SUM(DR14:DS14,DU14:DW14,DY14)-SUM(DT14,DX14),"")</f>
        <v/>
      </c>
      <c r="EG14" s="40" t="str">
        <f>IF(SUM(EA14,EB14,EF14)&gt;0,SUM(EA14,EB14,EF14),"")</f>
        <v/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 t="str">
        <f>IF(SUM(EI14,EM14)&gt;0,SUM(EI14,EM14),"")</f>
        <v/>
      </c>
      <c r="FC14" s="11" t="str">
        <f>IF(SUM(EH14:EI14,EK14:EM14,EO14)-EJ14-EN14&gt;0,SUM(EH14:EI14,EK14:EM14,EO14)-EJ14-EN14,"")</f>
        <v/>
      </c>
      <c r="FD14" s="11" t="str">
        <f>IF(SUM(EP14:EQ14,ES14)-ER14&gt;0,SUM(EP14:EQ14,ES14)-ER14,"")</f>
        <v/>
      </c>
      <c r="FE14" s="11" t="str">
        <f>IF(SUM(EI14,EM14,EQ14)&gt;0,SUM(EI14,EM14,EQ14),"")</f>
        <v/>
      </c>
      <c r="FF14" s="11" t="str">
        <f>IF(SUM(FC14,FD14)&gt;0,SUM(FC14,FD14),"")</f>
        <v/>
      </c>
      <c r="FG14" s="11" t="str">
        <f>IF(SUM(EU14,EY14)&gt;0,SUM(EU14,EY14),"")</f>
        <v/>
      </c>
      <c r="FH14" s="11" t="str">
        <f>IF(SUM(ET14:EU14,EW14:EY14,FA14)-SUM(EV14,EZ14)&gt;0,SUM(ET14:EU14,EW14:EY14,FA14)-SUM(EV14,EZ14),"")</f>
        <v/>
      </c>
      <c r="FI14" s="11" t="str">
        <f>IF(SUM(FC14,FD14,FH14)&gt;0,SUM(FC14,FD14,FH14),"")</f>
        <v/>
      </c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40" t="str">
        <f>IF(SUM(FK14,FO14)&gt;0,SUM(FK14,FO14),"")</f>
        <v/>
      </c>
      <c r="GE14" s="40" t="str">
        <f>IF(SUM(FJ14:FK14,FM14:FO14,FQ14)-FL14-FP14&gt;0,SUM(FJ14:FK14,FM14:FO14,FQ14)-FL14-FP14,"")</f>
        <v/>
      </c>
      <c r="GF14" s="40" t="str">
        <f>IF(SUM(FR14:FS14,FU14)-FT14&gt;0,SUM(FR14:FS14,FU14)-FT14,"")</f>
        <v/>
      </c>
      <c r="GG14" s="40" t="str">
        <f>IF(SUM(FK14,FO14,FS14)&gt;0,SUM(FK14,FO14,FS14),"")</f>
        <v/>
      </c>
      <c r="GH14" s="40" t="str">
        <f>IF(SUM(GE14,GF14)&gt;0,SUM(GE14,GF14),"")</f>
        <v/>
      </c>
      <c r="GI14" s="40" t="str">
        <f>IF(SUM(FW14,GA14)&gt;0,SUM(FW14,GA14),"")</f>
        <v/>
      </c>
      <c r="GJ14" s="40" t="str">
        <f>IF(SUM(FV14:FW14,FY14:GA14,GC14)-SUM(FX14,GB14)&gt;0,SUM(FV14:FW14,FY14:GA14,GC14)-SUM(FX14,GB14),"")</f>
        <v/>
      </c>
      <c r="GK14" s="40" t="str">
        <f>IF(SUM(GE14,GF14,GJ14)&gt;0,SUM(GE14,GF14,GJ14),"")</f>
        <v/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>IF(SUM(GM14,GQ14)&gt;0,SUM(GM14,GQ14),"")</f>
        <v/>
      </c>
      <c r="HG14" s="11" t="str">
        <f>IF(SUM(GL14:GM14,GO14:GQ14,GS14)-GN14-GR14&gt;0,SUM(GL14:GM14,GO14:GQ14,GS14)-GN14-GR14,"")</f>
        <v/>
      </c>
      <c r="HH14" s="11" t="str">
        <f>IF(SUM(GT14:GU14,GW14)-GV14&gt;0,SUM(GT14:GU14,GW14)-GV14,"")</f>
        <v/>
      </c>
      <c r="HI14" s="11" t="str">
        <f>IF(SUM(GM14,GQ14,GU14)&gt;0,SUM(GM14,GQ14,GU14),"")</f>
        <v/>
      </c>
      <c r="HJ14" s="11" t="str">
        <f>IF(SUM(HG14,HH14)&gt;0,SUM(HG14,HH14),"")</f>
        <v/>
      </c>
      <c r="HK14" s="11" t="str">
        <f>IF(SUM(GY14,HC14)&gt;0,SUM(GY14,HC14),"")</f>
        <v/>
      </c>
      <c r="HL14" s="11" t="str">
        <f>IF(SUM(GX14:GY14,HA14:HC14,HE14)-SUM(GZ14,HD14)&gt;0,SUM(GX14:GY14,HA14:HC14,HE14)-SUM(GZ14,HD14),"")</f>
        <v/>
      </c>
      <c r="HM14" s="11" t="str">
        <f>IF(SUM(HG14,HH14,HL14)&gt;0,SUM(HG14,HH14,HL14),"")</f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>IF(SUM(HO14,HS14)&gt;0,SUM(HO14,HS14),"")</f>
        <v/>
      </c>
      <c r="II14" s="40" t="str">
        <f>IF(SUM(HN14:HO14,HQ14:HS14,HU14)-HP14-HT14&gt;0,SUM(HN14:HO14,HQ14:HS14,HU14)-HP14-HT14,"")</f>
        <v/>
      </c>
      <c r="IJ14" s="40" t="str">
        <f>IF(SUM(HV14:HW14,HY14)-HX14&gt;0,SUM(HV14:HW14,HY14)-HX14,"")</f>
        <v/>
      </c>
      <c r="IK14" s="40" t="str">
        <f>IF(SUM(HO14,HS14,HW14)&gt;0,SUM(HO14,HS14,HW14),"")</f>
        <v/>
      </c>
      <c r="IL14" s="40" t="str">
        <f>IF(SUM(II14,IJ14)&gt;0,SUM(II14,IJ14),"")</f>
        <v/>
      </c>
      <c r="IM14" s="40" t="str">
        <f>IF(SUM(IA14,IE14)&gt;0,SUM(IA14,IE14),"")</f>
        <v/>
      </c>
      <c r="IN14" s="40" t="str">
        <f>IF(SUM(HZ14:IA14,IC14:IE14,IG14)-SUM(IB14,IF14)&gt;0,SUM(HZ14:IA14,IC14:IE14,IG14)-SUM(IB14,IF14),"")</f>
        <v/>
      </c>
      <c r="IO14" s="40" t="str">
        <f>IF(SUM(II14,IJ14,IN14)&gt;0,SUM(II14,IJ14,IN14),"")</f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>IF(SUM(IQ14,IU14)&gt;0,SUM(IQ14,IU14),"")</f>
        <v/>
      </c>
      <c r="JK14" s="11" t="str">
        <f>IF(SUM(IP14:IQ14,IS14:IU14,IW14)-IR14-IV14&gt;0,SUM(IP14:IQ14,IS14:IU14,IW14)-IR14-IV14,"")</f>
        <v/>
      </c>
      <c r="JL14" s="11" t="str">
        <f>IF(SUM(IX14:IY14,JA14)-IZ14&gt;0,SUM(IX14:IY14,JA14)-IZ14,"")</f>
        <v/>
      </c>
      <c r="JM14" s="11" t="str">
        <f>IF(SUM(IQ14,IU14,IY14)&gt;0,SUM(IQ14,IU14,IY14),"")</f>
        <v/>
      </c>
      <c r="JN14" s="11" t="str">
        <f>IF(SUM(JK14,JL14)&gt;0,SUM(JK14,JL14),"")</f>
        <v/>
      </c>
      <c r="JO14" s="11" t="str">
        <f>IF(SUM(JC14,JG14)&gt;0,SUM(JC14,JG14),"")</f>
        <v/>
      </c>
      <c r="JP14" s="11" t="str">
        <f>IF(SUM(JB14:JC14,JE14:JG14,JI14)-SUM(JD14,JH14)&gt;0,SUM(JB14:JC14,JE14:JG14,JI14)-SUM(JD14,JH14),"")</f>
        <v/>
      </c>
      <c r="JQ14" s="11" t="str">
        <f>IF(SUM(JK14,JL14,JP14)&gt;0,SUM(JK14,JL14,JP14),"")</f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>IF(SUM(JS14,JW14)&gt;0,SUM(JS14,JW14),"")</f>
        <v/>
      </c>
      <c r="KM14" s="40" t="str">
        <f>IF(SUM(JR14:JS14,JU14:JW14,JY14)-JT14-JX14&gt;0,SUM(JR14:JS14,JU14:JW14,JY14)-JT14-JX14,"")</f>
        <v/>
      </c>
      <c r="KN14" s="40" t="str">
        <f>IF(SUM(JZ14:KA14,KC14)-KB14&gt;0,SUM(JZ14:KA14,KC14)-KB14,"")</f>
        <v/>
      </c>
      <c r="KO14" s="40" t="str">
        <f>IF(SUM(JS14,JW14,KA14)&gt;0,SUM(JS14,JW14,KA14),"")</f>
        <v/>
      </c>
      <c r="KP14" s="40" t="str">
        <f>IF(SUM(KM14,KN14)&gt;0,SUM(KM14,KN14),"")</f>
        <v/>
      </c>
      <c r="KQ14" s="40" t="str">
        <f>IF(SUM(KE14,KI14)&gt;0,SUM(KE14,KI14),"")</f>
        <v/>
      </c>
      <c r="KR14" s="40" t="str">
        <f>IF(SUM(KD14:KE14,KG14:KI14,KK14)-SUM(KF14,KJ14)&gt;0,SUM(KD14:KE14,KG14:KI14,KK14)-SUM(KF14,KJ14),"")</f>
        <v/>
      </c>
      <c r="KS14" s="40" t="str">
        <f>IF(SUM(KM14,KN14,KR14)&gt;0,SUM(KM14,KN14,KR14),"")</f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>IF(SUM(KU14,KY14)&gt;0,SUM(KU14,KY14),"")</f>
        <v/>
      </c>
      <c r="LO14" s="11" t="str">
        <f>IF(SUM(KT14:KU14,KW14:KY14,LA14)-KV14-KZ14&gt;0,SUM(KT14:KU14,KW14:KY14,LA14)-KV14-KZ14,"")</f>
        <v/>
      </c>
      <c r="LP14" s="11" t="str">
        <f>IF(SUM(LB14:LC14,LE14)-LD14&gt;0,SUM(LB14:LC14,LE14)-LD14,"")</f>
        <v/>
      </c>
      <c r="LQ14" s="11" t="str">
        <f>IF(SUM(KU14,KY14,LC14)&gt;0,SUM(KU14,KY14,LC14),"")</f>
        <v/>
      </c>
      <c r="LR14" s="11" t="str">
        <f>IF(SUM(LO14,LP14)&gt;0,SUM(LO14,LP14),"")</f>
        <v/>
      </c>
      <c r="LS14" s="11" t="str">
        <f>IF(SUM(LG14,LK14)&gt;0,SUM(LG14,LK14),"")</f>
        <v/>
      </c>
      <c r="LT14" s="11" t="str">
        <f>IF(SUM(LF14:LG14,LI14:LK14,LM14)-SUM(LH14,LL14)&gt;0,SUM(LF14:LG14,LI14:LK14,LM14)-SUM(LH14,LL14),"")</f>
        <v/>
      </c>
      <c r="LU14" s="11" t="str">
        <f>IF(SUM(LO14,LP14,LT14)&gt;0,SUM(LO14,LP14,LT14),"")</f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>IF(SUM(LW14,MA14)&gt;0,SUM(LW14,MA14),"")</f>
        <v/>
      </c>
      <c r="MQ14" s="40" t="str">
        <f>IF(SUM(LV14:LW14,LY14:MA14,MC14)-LX14-MB14&gt;0,SUM(LV14:LW14,LY14:MA14,MC14)-LX14-MB14,"")</f>
        <v/>
      </c>
      <c r="MR14" s="40" t="str">
        <f>IF(SUM(MD14:ME14,MG14)-MF14&gt;0,SUM(MD14:ME14,MG14)-MF14,"")</f>
        <v/>
      </c>
      <c r="MS14" s="40" t="str">
        <f>IF(SUM(LW14,MA14,ME14)&gt;0,SUM(LW14,MA14,ME14),"")</f>
        <v/>
      </c>
      <c r="MT14" s="40" t="str">
        <f>IF(SUM(MQ14,MR14)&gt;0,SUM(MQ14,MR14),"")</f>
        <v/>
      </c>
      <c r="MU14" s="40" t="str">
        <f>IF(SUM(MI14,MM14)&gt;0,SUM(MI14,MM14),"")</f>
        <v/>
      </c>
      <c r="MV14" s="40" t="str">
        <f>IF(SUM(MH14:MI14,MK14:MM14,MO14)-SUM(MJ14,MN14)&gt;0,SUM(MH14:MI14,MK14:MM14,MO14)-SUM(MJ14,MN14),"")</f>
        <v/>
      </c>
      <c r="MW14" s="40" t="str">
        <f>IF(SUM(MQ14,MR14,MV14)&gt;0,SUM(MQ14,MR14,MV14),"")</f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>IF(SUM(MY14,NC14)&gt;0,SUM(MY14,NC14),"")</f>
        <v/>
      </c>
      <c r="NS14" s="11" t="str">
        <f>IF(SUM(MX14:MY14,NA14:NC14,NE14)-MZ14-ND14&gt;0,SUM(MX14:MY14,NA14:NC14,NE14)-MZ14-ND14,"")</f>
        <v/>
      </c>
      <c r="NT14" s="11" t="str">
        <f>IF(SUM(NF14:NG14,NI14)-NH14&gt;0,SUM(NF14:NG14,NI14)-NH14,"")</f>
        <v/>
      </c>
      <c r="NU14" s="11" t="str">
        <f>IF(SUM(MY14,NC14,NG14)&gt;0,SUM(MY14,NC14,NG14),"")</f>
        <v/>
      </c>
      <c r="NV14" s="11" t="str">
        <f>IF(SUM(NS14,NT14)&gt;0,SUM(NS14,NT14),"")</f>
        <v/>
      </c>
      <c r="NW14" s="11" t="str">
        <f>IF(SUM(NK14,NO14)&gt;0,SUM(NK14,NO14),"")</f>
        <v/>
      </c>
      <c r="NX14" s="11" t="str">
        <f>IF(SUM(NJ14:NK14,NM14:NO14,NQ14)-SUM(NL14,NP14)&gt;0,SUM(NJ14:NK14,NM14:NO14,NQ14)-SUM(NL14,NP14),"")</f>
        <v/>
      </c>
      <c r="NY14" s="11" t="str">
        <f>IF(SUM(NS14,NT14,NX14)&gt;0,SUM(NS14,NT14,NX14),"")</f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>IF(SUM(OA14,OE14)&gt;0,SUM(OA14,OE14),"")</f>
        <v/>
      </c>
      <c r="OU14" s="40" t="str">
        <f>IF(SUM(NZ14:OA14,OC14:OE14,OG14)-OB14-OF14&gt;0,SUM(NZ14:OA14,OC14:OE14,OG14)-OB14-OF14,"")</f>
        <v/>
      </c>
      <c r="OV14" s="40" t="str">
        <f>IF(SUM(OH14:OI14,OK14)-OJ14&gt;0,SUM(OH14:OI14,OK14)-OJ14,"")</f>
        <v/>
      </c>
      <c r="OW14" s="40" t="str">
        <f>IF(SUM(OA14,OE14,OI14)&gt;0,SUM(OA14,OE14,OI14),"")</f>
        <v/>
      </c>
      <c r="OX14" s="40" t="str">
        <f>IF(SUM(OU14,OV14)&gt;0,SUM(OU14,OV14),"")</f>
        <v/>
      </c>
      <c r="OY14" s="40" t="str">
        <f>IF(SUM(OM14,OQ14)&gt;0,SUM(OM14,OQ14),"")</f>
        <v/>
      </c>
      <c r="OZ14" s="40" t="str">
        <f>IF(SUM(OL14:OM14,OO14:OQ14,OS14)-SUM(ON14,OR14)&gt;0,SUM(OL14:OM14,OO14:OQ14,OS14)-SUM(ON14,OR14),"")</f>
        <v/>
      </c>
      <c r="PA14" s="40" t="str">
        <f>IF(SUM(OU14,OV14,OZ14)&gt;0,SUM(OU14,OV14,OZ14),"")</f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>IF(SUM(PC14,PG14)&gt;0,SUM(PC14,PG14),"")</f>
        <v/>
      </c>
      <c r="PW14" s="11" t="str">
        <f>IF(SUM(PB14:PC14,PE14:PG14,PI14)-PD14-PH14&gt;0,SUM(PB14:PC14,PE14:PG14,PI14)-PD14-PH14,"")</f>
        <v/>
      </c>
      <c r="PX14" s="11" t="str">
        <f>IF(SUM(PJ14:PK14,PM14)-PL14&gt;0,SUM(PJ14:PK14,PM14)-PL14,"")</f>
        <v/>
      </c>
      <c r="PY14" s="11" t="str">
        <f>IF(SUM(PC14,PG14,PK14)&gt;0,SUM(PC14,PG14,PK14),"")</f>
        <v/>
      </c>
      <c r="PZ14" s="11" t="str">
        <f>IF(SUM(PW14,PX14)&gt;0,SUM(PW14,PX14),"")</f>
        <v/>
      </c>
      <c r="QA14" s="11" t="str">
        <f>IF(SUM(PO14,PS14)&gt;0,SUM(PO14,PS14),"")</f>
        <v/>
      </c>
      <c r="QB14" s="11" t="str">
        <f>IF(SUM(PN14:PO14,PQ14:PS14,PU14)-SUM(PP14,PT14)&gt;0,SUM(PN14:PO14,PQ14:PS14,PU14)-SUM(PP14,PT14),"")</f>
        <v/>
      </c>
      <c r="QC14" s="11" t="str">
        <f>IF(SUM(PW14,PX14,QB14)&gt;0,SUM(PW14,PX14,QB14),"")</f>
        <v/>
      </c>
      <c r="QD14" s="22">
        <f>IF($CU14="P",CA14,(CA14+AX14)/2)</f>
        <v>7.8</v>
      </c>
      <c r="QE14" s="22">
        <f>IF($CU14="P",CB14,(CB14+AY14)/2)</f>
        <v>0.6</v>
      </c>
      <c r="QF14" s="22">
        <f>IF($CU14="P",CC14,(CC14+AZ14)/2)</f>
        <v>0</v>
      </c>
      <c r="QG14" s="22">
        <f>IF($CU14="P",CD14,(CD14+BA14)/2)</f>
        <v>0</v>
      </c>
      <c r="QH14" s="22">
        <f>IF($CU14="P",CE14,(CE14+BB14)/2)</f>
        <v>7.5</v>
      </c>
      <c r="QI14" s="22">
        <f>IF($CU14="P",CF14,(CF14+BC14)/2)</f>
        <v>2.2999999999999998</v>
      </c>
      <c r="QJ14" s="22">
        <f>IF($CU14="P",CG14,(CG14+BD14)/2)</f>
        <v>0.1</v>
      </c>
      <c r="QK14" s="22">
        <f>IF($CU14="P",CH14,(CH14+BE14)/2)</f>
        <v>0</v>
      </c>
      <c r="QL14" s="22">
        <f>IF($CU14="P",CI14,(CI14+BF14)/2)</f>
        <v>0</v>
      </c>
      <c r="QM14" s="22">
        <f>IF($CU14="P",CJ14,(CJ14+BG14)/2)</f>
        <v>0</v>
      </c>
      <c r="QN14" s="22">
        <f>IF($CU14="P",CK14,(CK14+BH14)/2)</f>
        <v>0</v>
      </c>
      <c r="QO14" s="22">
        <f>IF($CU14="P",CL14,(CL14+BI14)/2)</f>
        <v>0</v>
      </c>
      <c r="QP14" s="22">
        <f>IF($CU14="P",CM14,(CM14+BJ14)/2)</f>
        <v>7.3</v>
      </c>
      <c r="QQ14" s="22">
        <f>IF($CU14="P",CN14,(CN14+BK14)/2)</f>
        <v>1.7</v>
      </c>
      <c r="QR14" s="22">
        <f>IF($CU14="P",CO14,(CO14+BL14)/2)</f>
        <v>0</v>
      </c>
      <c r="QS14" s="22">
        <f>IF($CU14="P",CP14,(CP14+BM14)/2)</f>
        <v>0</v>
      </c>
      <c r="QT14" s="22">
        <f>IF($CU14="P",CQ14,(CQ14+BN14)/2)</f>
        <v>7.6</v>
      </c>
      <c r="QU14" s="22">
        <f>IF($CU14="P",CR14,(CR14+BO14)/2)</f>
        <v>1.3</v>
      </c>
      <c r="QV14" s="22">
        <f>IF($CU14="P",CS14,(CS14+BP14)/2)</f>
        <v>0</v>
      </c>
      <c r="QW14" s="22">
        <f>IF($CU14="P",CT14,(CT14+BQ14)/2)</f>
        <v>0</v>
      </c>
      <c r="QX14" s="27" t="s">
        <v>46</v>
      </c>
      <c r="QY14" s="40">
        <f>IF(SUM(QE14,QI14)&gt;0,SUM(QE14,QI14),"")</f>
        <v>2.9</v>
      </c>
      <c r="QZ14" s="40">
        <f>IF(SUM(QD14:QE14,QG14:QI14,QK14)-QF14-QJ14&gt;0,SUM(QD14:QE14,QG14:QI14,QK14)-QF14-QJ14,"")</f>
        <v>18.099999999999998</v>
      </c>
      <c r="RA14" s="40" t="str">
        <f>IF(SUM(QL14:QM14,QO14)-QN14&gt;0,SUM(QL14:QM14,QO14)-QN14,"")</f>
        <v/>
      </c>
      <c r="RB14" s="40">
        <f>IF(SUM(QE14,QI14,QM14)&gt;0,SUM(QE14,QI14,QM14),"")</f>
        <v>2.9</v>
      </c>
      <c r="RC14" s="40">
        <f>IF(SUM(QZ14,RA14)&gt;0,SUM(QZ14,RA14),"")</f>
        <v>18.099999999999998</v>
      </c>
      <c r="RD14" s="40">
        <f>IF(SUM(QQ14,QU14)&gt;0,SUM(QQ14,QU14),"")</f>
        <v>3</v>
      </c>
      <c r="RE14" s="40">
        <f>IF(SUM(QP14:QQ14,QS14:QU14,QW14)-SUM(QR14,QV14)&gt;0,SUM(QP14:QQ14,QS14:QU14,QW14)-SUM(QR14,QV14),"")</f>
        <v>17.900000000000002</v>
      </c>
      <c r="RF14" s="40">
        <f>IF(SUM(QZ14,RA14,RE14)&gt;0,SUM(QZ14,RA14,RE14),"")</f>
        <v>36</v>
      </c>
    </row>
    <row r="15" spans="1:474" x14ac:dyDescent="0.2">
      <c r="A15" s="4" t="str" cm="1">
        <f t="array" ref="A15">IF(AND(J15&lt;&gt;"",J15&lt;&gt;"No DD"),SUMPRODUCT((J$4:J$19&lt;&gt;"")*(J$4:J$19&lt;&gt;"No DD")*(F$4:F$19&gt;F15))+1,IF(J15="No DD",SUMPRODUCT((J$4:J$19="No DD")*(F$4:F$19&gt;F15))+1+SUMPRODUCT((J$4:J$19&lt;&gt;"")*(J$4:J$19&lt;&gt;"No DD")),""))</f>
        <v/>
      </c>
      <c r="B15" s="4" t="str" cm="1">
        <f t="array" ref="B15">IF(AND(J15&lt;&gt;"",J15&lt;&gt;"No DD",G15=""),SUMPRODUCT((J$4:J$19&lt;&gt;"")*(J$4:J$19&lt;&gt;"No DD")*(G$4:G$19="")*(F$4:F$19&gt;F15))+1,IF(J15="No DD",SUMPRODUCT((J$4:J$19="No DD")*(F$4:F$19&gt;F15)*(G$4:G$19=""))+1+SUMPRODUCT((J$4:J$19&lt;&gt;"")*(G$4:G$19="")*(J$4:J$19&lt;&gt;"No DD")),""))</f>
        <v/>
      </c>
      <c r="C15" s="5" t="s">
        <v>139</v>
      </c>
      <c r="D15" s="4" t="s">
        <v>3</v>
      </c>
      <c r="E15" s="4">
        <v>2007</v>
      </c>
      <c r="F15" s="9">
        <f>SUM(L15:R15)+SUM(L15:O15)*0.0000001+SUM(L15)*0.0000000000001</f>
        <v>113.80000732000397</v>
      </c>
      <c r="G15" s="64"/>
      <c r="H15" s="3" t="str">
        <f>IF(OR(AND(AP15&gt;=AW$21,AQ15&gt;=AW$25,AP15&lt;&gt;"",AO15=""),AND(AU15&gt;=AW$21,AV15&gt;=AW$25,AU15&lt;&gt;"",AO15=""),AND(BS15&gt;=BZ$21,BT15&gt;=BZ$25,BS15&lt;&gt;"",BR15=""),AND(BX15&gt;=BZ$21,BY15&gt;=BZ$25,BX15&lt;&gt;"",BR15=""),AND(CV15&gt;=DC$21,CW15&gt;=DC$25,CV15&lt;&gt;"",CU15=""),AND(DA15&gt;=DC$21,DB15&gt;=DC$25,DA15&lt;&gt;""),AND(DZ15&gt;=EG$21,EA15&gt;=EG$25,DZ15&lt;&gt;""),AND(EE15&gt;=EG$21,EF15&gt;=EG$25,EE15&lt;&gt;""),AND(FB15&gt;=FI$21,FC15&gt;=FI$25,FB15&lt;&gt;""),AND(FG15&gt;=FI$21,FH15&gt;=FI$25,FG15&lt;&gt;""),AND(GD15&gt;=GK$21,GE15&gt;=GK$25,GD15&lt;&gt;""),AND(GI15&gt;=GK$21,GJ15&gt;=GK$25,GI15&lt;&gt;""),AND(HF15&gt;=HM$21,HG15&gt;=HM$25,HF15&lt;&gt;""),AND(HK15&gt;=HM$21,HL15&gt;=HM$25,HK15&lt;&gt;""),AND(IH15&gt;=IO$21,II15&gt;=IO$25,IH15&lt;&gt;""),AND(IM15&gt;=IO$21,IN15&gt;=IO$25,IM15&lt;&gt;""),AND(JJ15&gt;=JQ$21,JK15&gt;=JQ$25,JJ15&lt;&gt;""),AND(JO15&gt;=JQ$21,JP15&gt;=JQ$25,JO15&lt;&gt;""),AND(KL15&gt;=KS$21,KM15&gt;=KS$25,KL15&lt;&gt;""),AND(KQ15&gt;=KS$21,KR15&gt;=KS$25,KQ15&lt;&gt;""),AND(LN15&gt;=LU$21,LO15&gt;=LU$25,LN15&lt;&gt;""),AND(LS15&gt;=LU$21,LT15&gt;=LU$25,LS15&lt;&gt;""),AND(MP15&gt;=MW$21,MQ15&gt;=MW$25,MP15&lt;&gt;""),AND(MU15&gt;=MW$21,MV15&gt;=MW$25,MU15&lt;&gt;""),AND(NR15&gt;=NY$21,NS15&gt;=NY$25,NR15&lt;&gt;""),AND(NW15&gt;=NY$21,NX15&gt;=NY$25,NW15&lt;&gt;""),AND(OT15&gt;=PA$21,OU15&gt;=PA$25,OT15&lt;&gt;""),AND(OY15&gt;=PA$21,OZ15&gt;=PA$25,OY15&lt;&gt;""),AND(PV15&gt;=QC$21,PW15&gt;=QC$25,PV15&lt;&gt;""),AND(QA15&gt;=QC$21,QB15&gt;=QC$25,QA15&lt;&gt;"")),"P","")</f>
        <v/>
      </c>
      <c r="I15" s="3" t="str">
        <f>IF(OR(AND(AQ15&gt;=AW$25,AQ15&lt;&gt;"",AO15=""),AND(AV15&gt;=AW$25,AV15&lt;&gt;"",AO15=""),AND(BT15&gt;=BZ$25,BT15&lt;&gt;"",BR15=""),AND(BY15&gt;=BZ$25,BY15&lt;&gt;"",BR15=""),AND(CW15&gt;=DC$25,CW15&lt;&gt;"",CU15=""),AND(DB15&gt;=DC$25,DB15&lt;&gt;"",CU15=""),AND(EA15&gt;=EG$25,EA15&lt;&gt;""),AND(EF15&gt;=EG$25,EF15&lt;&gt;""),AND(FC15&gt;=FI$25,FC15&lt;&gt;""),AND(FH15&gt;=FI$25,FH15&lt;&gt;""),AND(GE15&gt;=GK$25,GE15&lt;&gt;""),AND(GJ15&gt;=GK$25,GJ15&lt;&gt;""),AND(HG15&gt;=HM$25,HG15&lt;&gt;""),AND(HL15&gt;=HM$25,HL15&lt;&gt;""),AND(II15&gt;=IO$25,II15&lt;&gt;""),AND(IN15&gt;=IO$25,IN15&lt;&gt;""),AND(JK15&gt;=JQ$25,JK15&lt;&gt;""),AND(JP15&gt;=JQ$25,JP15&lt;&gt;""),AND(KM15&gt;=KS$25,KM15&lt;&gt;""),AND(KR15&gt;=KS$25,KR15&lt;&gt;""),AND(LO15&gt;=LU$25,LO15&lt;&gt;""),AND(LT15&gt;=LU$25,LT15&lt;&gt;""),AND(MQ15&gt;=MW$25,MQ15&lt;&gt;""),AND(MV15&gt;=MW$25,MV15&lt;&gt;""),AND(NS15&gt;=NY$25,NS15&lt;&gt;""),AND(NX15&gt;=NY$25,NX15&lt;&gt;""),AND(OU15&gt;=PA$25,OU15&lt;&gt;""),AND(OZ15&gt;=PA$25,OZ15&lt;&gt;""),AND(PW15&gt;=QC$25,PW15&lt;&gt;""),AND(QB15&gt;=QC$25,QB15&lt;&gt;"")),"P","")</f>
        <v/>
      </c>
      <c r="J15" s="36" t="str">
        <f>IF(AND(I15="P",H15=""),"No DD",IF(OR(AND(AS15&gt;=AW$24,AT15&gt;=AW$28,AS15&lt;&gt;"",AO15=""),AND(BV15&gt;=BZ$24,BW15&gt;=BZ$28,BV15&lt;&gt;"",BR15=""),AND(CY15&gt;=DC$24,CZ15&gt;=DC$28,CY15&lt;&gt;"",CU15=""),AND(EC15&gt;=EG$24,ED15&gt;=EG$28,EC15&lt;&gt;""),AND(FE15&gt;=FI$24,FF15&gt;=FI$28,FE15&lt;&gt;""),AND(GG15&gt;=GK$24,GH15&gt;=GK$28,GG15&lt;&gt;""),AND(HI15&gt;=HM$24,HJ15&gt;=HM$28,HI15&lt;&gt;""),AND(IK15&gt;=IO$24,IL15&gt;=IO$28,IK15&lt;&gt;""),AND(JM15&gt;=JQ$24,JN15&gt;=JQ$28,JM15&lt;&gt;""),AND(KO15&gt;=KS$24,KP15&gt;=KS$28,KO15&lt;&gt;""),AND(LQ15&gt;=LU$24,LR15&gt;=LU$28,LQ15&lt;&gt;""),AND(MS15&gt;=MW$24,MT15&gt;=MW$28,MS15&lt;&gt;""),AND(NU15&gt;=NY$24,NV15&gt;=NY$28,NU15&lt;&gt;""),AND(OW15&gt;=PA$24,OX15&gt;=PA$28,OW15&lt;&gt;""),AND(PY15&gt;=QC$24,PZ15&gt;=QC$28,PY15&lt;&gt;"")),"Merit",IF(OR(AND(AS15&gt;=AW$23,AT15&gt;=AW$27,AS15&lt;&gt;"",AO15=""),AND(BV15&gt;=BZ$23,BW15&gt;=BZ$27,BV15&lt;&gt;"",BR15=""),AND(CY15&gt;=DC$23,CZ15&gt;=DC$27,CY15&lt;&gt;"",CU15=""),AND(EC15&gt;=EG$23,ED15&gt;=EG$27,EC15&lt;&gt;""),AND(FE15&gt;=FI$23,FF15&gt;=FI$27,FE15&lt;&gt;""),AND(GG15&gt;=GK$23,GH15&gt;=GK$27,GG15&lt;&gt;""),AND(HI15&gt;=HM$23,HJ15&gt;=HM$27,HI15&lt;&gt;""),AND(IK15&gt;=IO$23,IL15&gt;=IO$27,IK15&lt;&gt;""),AND(JM15&gt;=JQ$23,JN15&gt;=JQ$27,JM15&lt;&gt;""),AND(KO15&gt;=KS$23,KP15&gt;=KS$27,KO15&lt;&gt;""),AND(LQ15&gt;=LU$23,LR15&gt;=LU$27,LQ15&lt;&gt;""),AND(MS15&gt;=MW$23,MT15&gt;=MW$27,MS15&lt;&gt;""),AND(NU15&gt;=NY$23,NV15&gt;=NY$27,NU15&lt;&gt;""),AND(OW15&gt;=PA$23,OX15&gt;=PA$27,OW15&lt;&gt;""),AND(PY15&gt;=QC$23,PZ15&gt;=QC$27,PY15&lt;&gt;"")),"Excellence",IF(K15="P","Worlds Team",IF(H15="P","National Team","")))))</f>
        <v/>
      </c>
      <c r="K15" s="3" t="str">
        <f>IF(OR(AND(AS15&gt;=AW$22,AT15&gt;=AW$26,AS15&lt;&gt;"",AO15=""),AND(BV15&gt;=BZ$22,BW15&gt;=BZ$26,BV15&lt;&gt;"",BR15=""),AND(CY15&gt;=DC$22,CZ15&gt;=DC$26,CY15&lt;&gt;"",CU15=""),AND(EC15&gt;=EG$22,ED15&gt;=EG$26,EC15&lt;&gt;""),AND(FE15&gt;=FI$22,FF15&gt;=FI$26,FE15&lt;&gt;""),AND(GG15&gt;=GK$22,GH15&gt;=GK$26,GG15&lt;&gt;""),AND(HI15&gt;=HM$22,HJ15&gt;=HM$26,HI15&lt;&gt;""),AND(IK15&gt;=IO$22,IL15&gt;=IO$26,IK15&lt;&gt;""),AND(JM15&gt;=JQ$22,JN15&gt;=JQ$26,JM15&lt;&gt;""),AND(KO15&gt;=KS$22,KP15&gt;=KS$26,KO15&lt;&gt;""),AND(LQ15&gt;=LU$22,LR15&gt;=LU$26,LQ15&lt;&gt;""),AND(MS15&gt;=MW$22,MT15&gt;=MW$26,MS15&lt;&gt;""),AND(NU15&gt;=NY$22,NV15&gt;=NY$26,NU15&lt;&gt;""),AND(OW15&gt;=PA$22,OX15&gt;=PA$26,OW15&lt;&gt;""),AND(PY15&gt;=QC$22,PZ15&gt;=QC$26,PY15&lt;&gt;"")),"P","")</f>
        <v/>
      </c>
      <c r="L15" s="8">
        <f>IF(COUNT(AQ15,BT15,CW15)&gt;0,LARGE((AQ15,BT15,CW15),1),0)</f>
        <v>39.799999999999997</v>
      </c>
      <c r="M15" s="8" t="str">
        <f>IF(L15=0,"",IF(L15=CW15,$CA$1,IF(L15=BT15,$AX$1,IF(L15=AQ15,$U$1,""))))</f>
        <v>2025 Nationals</v>
      </c>
      <c r="N15" s="8">
        <f>IF(COUNT(AQ15,BT15,CW15)&gt;1,LARGE((AQ15,BT15,CW15),2),0)</f>
        <v>33.400000000000006</v>
      </c>
      <c r="O15" s="8" t="str">
        <f>IF(N15=0,"",IF(AND(N15=L15,N15=AQ15,N15=BT15),$U$1,IF(AND(N15=L15,N15=AQ15,N15=CW15),$U$1,IF(AND(N15=L15,N15=BT15,N15=CW15),$AX$1,IF(N15=CW15,$CA$1,IF(N15=BT15,$AX$1,IF(N15=AQ15,$U$1,"")))))))</f>
        <v>2025 Elite Canada</v>
      </c>
      <c r="P15" s="8">
        <f>IF(MAX(AV15,BY15,DB15)&gt;0,MAX(AV15,BY15,DB15),0)</f>
        <v>40.599999999999994</v>
      </c>
      <c r="Q15" s="8" t="str">
        <f>IF(P15=0,"",IF(P15=DB15,$CA$1,IF(P15=BY15,$AX$1,IF(P15=AV15,$U$1,""))))</f>
        <v>2025 Nationals</v>
      </c>
      <c r="R15" s="8" t="str">
        <f>IF(MAX(DD15:DE15)&gt;0,MAX(DD15:DE15),"")</f>
        <v/>
      </c>
      <c r="S15" s="11" t="str">
        <f>IF(R15="","",IF(R15=DD15,"("&amp;DD$2&amp;")",IF(R15=DE15,"("&amp;DE$2&amp;")")))</f>
        <v/>
      </c>
      <c r="T15" s="8" t="str">
        <f>IF(R15="","",IF(R15=DD15,IF(R15+IF(N15="",0,N15)=PW15,$PB$1,IF(R15+IF(N15="",0,N15)=OU15,$NZ$1,IF(R15+IF(N15="",0,N15)=NS15,$MX$1,IF(R15+IF(N15="",0,N15)=MQ15,$LV$1,IF(R15+IF(N15="",0,N15)=LO15,$KT$1,IF(R15+IF(N15="",0,N15)=KM15,$JR$1,IF(R15+IF(N15="",0,N15)=JK15,$IP$1,IF(R15+IF(N15="",0,N15)=II15,$HN$1,IF(R15+IF(N15="",0,N15)=HG15,$GL$1,IF(R15+IF(N15="",0,N15)=GE15,$FJ$1,IF(R15+IF(N15="",0,N15)=FC15,$EH$1,IF(R15+IF(N15="",0,N15)=EA15,$DF$1)))))))))))),IF(R15=DE15,IF(R15+IF(P15="",0,P15)=QB15,$PB$1,IF(R15+IF(P15="",0,P15)=OZ15,$NZ$1,IF(R15+IF(P15="",0,P15)=NX15,$MX$1,IF(R15+IF(P15="",0,P15)=MV15,$LV$1,IF(R15+IF(P15="",0,P15)=LT15,$KT$1,IF(R15+IF(P15="",0,P15)=KR15,$JR$1,IF(R15+IF(P15="",0,P15)=JP15,$IP$1,IF(R15+IF(P15="",0,P15)=IN15,$HN$1,IF(R15+IF(P15="",0,P15)=HL15,$GL$1,IF(R15+IF(P15="",0,P15)=GJ15,$FJ$1,IF(R15+IF(P15="",0,P15)=FH15,$EH$1,IF(R15+IF(P15="",0,P15)=EF15,$DF$1)))))))))))))))</f>
        <v/>
      </c>
      <c r="U15" s="19">
        <v>14.5</v>
      </c>
      <c r="V15" s="19">
        <v>1.6</v>
      </c>
      <c r="W15" s="19">
        <v>0</v>
      </c>
      <c r="X15" s="19">
        <v>0</v>
      </c>
      <c r="Y15" s="19">
        <v>16.3</v>
      </c>
      <c r="Z15" s="19">
        <v>1.2</v>
      </c>
      <c r="AA15" s="19">
        <v>0.2</v>
      </c>
      <c r="AB15" s="19">
        <v>0</v>
      </c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>
        <f>IF(SUM(V15,Z15)&gt;0,SUM(V15,Z15),"")</f>
        <v>2.8</v>
      </c>
      <c r="AQ15" s="40">
        <f>IF(SUM(U15:V15,X15:Z15,AB15)-W15-AA15&gt;0,SUM(U15:V15,X15:Z15,AB15)-W15-AA15,"")</f>
        <v>33.400000000000006</v>
      </c>
      <c r="AR15" s="40" t="str">
        <f>IF(SUM(AC15:AD15,AF15)-AE15&gt;0,SUM(AC15:AD15,AF15)-AE15,"")</f>
        <v/>
      </c>
      <c r="AS15" s="40">
        <f>IF(SUM(V15,Z15,AD15)&gt;0,SUM(V15,Z15,AD15),"")</f>
        <v>2.8</v>
      </c>
      <c r="AT15" s="40">
        <f>IF(SUM(AQ15,AR15)&gt;0,SUM(AQ15,AR15),"")</f>
        <v>33.400000000000006</v>
      </c>
      <c r="AU15" s="40" t="str">
        <f>IF(SUM(AH15,AL15)&gt;0,SUM(AH15,AL15),"")</f>
        <v/>
      </c>
      <c r="AV15" s="40" t="str">
        <f>IF(SUM(AG15:AH15,AJ15:AL15,AN15)-SUM(AI15,AM15)&gt;0,SUM(AG15:AH15,AJ15:AL15,AN15)-SUM(AI15,AM15),"")</f>
        <v/>
      </c>
      <c r="AW15" s="40">
        <f>IF(SUM(AQ15,AR15,AV15)&gt;0,SUM(AQ15,AR15,AV15),"")</f>
        <v>33.400000000000006</v>
      </c>
      <c r="AX15" s="18">
        <v>16.7</v>
      </c>
      <c r="AY15" s="18">
        <v>3.4</v>
      </c>
      <c r="AZ15" s="18">
        <v>0.2</v>
      </c>
      <c r="BA15" s="18">
        <v>0</v>
      </c>
      <c r="BB15" s="18">
        <v>16.8</v>
      </c>
      <c r="BC15" s="18">
        <v>3.1</v>
      </c>
      <c r="BD15" s="18">
        <v>0</v>
      </c>
      <c r="BE15" s="18">
        <v>0</v>
      </c>
      <c r="BF15" s="18"/>
      <c r="BG15" s="18"/>
      <c r="BH15" s="18"/>
      <c r="BI15" s="18"/>
      <c r="BJ15" s="18">
        <v>17.100000000000001</v>
      </c>
      <c r="BK15" s="18">
        <v>3.4</v>
      </c>
      <c r="BL15" s="18">
        <v>0</v>
      </c>
      <c r="BM15" s="18">
        <v>0</v>
      </c>
      <c r="BN15" s="18">
        <v>17.3</v>
      </c>
      <c r="BO15" s="18">
        <v>2.9</v>
      </c>
      <c r="BP15" s="18">
        <v>0.1</v>
      </c>
      <c r="BQ15" s="18">
        <v>0</v>
      </c>
      <c r="BR15" s="28"/>
      <c r="BS15" s="11">
        <f>IF(SUM(AY15,BC15)&gt;0,SUM(AY15,BC15),"")</f>
        <v>6.5</v>
      </c>
      <c r="BT15" s="11">
        <f>IF(SUM(AX15:AY15,BA15:BC15,BE15)-AZ15-BD15&gt;0,SUM(AX15:AY15,BA15:BC15,BE15)-AZ15-BD15,"")</f>
        <v>39.799999999999997</v>
      </c>
      <c r="BU15" s="11" t="str">
        <f>IF(SUM(BF15:BG15,BI15)-BH15&gt;0,SUM(BF15:BG15,BI15)-BH15,"")</f>
        <v/>
      </c>
      <c r="BV15" s="11">
        <f>IF(SUM(AY15,BC15,BG15)&gt;0,SUM(AY15,BC15,BG15),"")</f>
        <v>6.5</v>
      </c>
      <c r="BW15" s="11">
        <f>IF(SUM(BT15,BU15)&gt;0,SUM(BT15,BU15),"")</f>
        <v>39.799999999999997</v>
      </c>
      <c r="BX15" s="11">
        <f>IF(SUM(BK15,BO15)&gt;0,SUM(BK15,BO15),"")</f>
        <v>6.3</v>
      </c>
      <c r="BY15" s="11">
        <f>IF(SUM(BJ15:BK15,BM15:BO15,BQ15)-SUM(BL15,BP15)&gt;0,SUM(BJ15:BK15,BM15:BO15,BQ15)-SUM(BL15,BP15),"")</f>
        <v>40.599999999999994</v>
      </c>
      <c r="BZ15" s="11">
        <f>IF(SUM(BT15,BU15,BY15)&gt;0,SUM(BT15,BU15,BY15),"")</f>
        <v>80.399999999999991</v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7"/>
      <c r="CV15" s="40" t="str">
        <f>IF(SUM(CB15,CF15)&gt;0,SUM(CB15,CF15),"")</f>
        <v/>
      </c>
      <c r="CW15" s="40" t="str">
        <f>IF(SUM(CA15:CB15,CD15:CF15,CH15)-CC15-CG15&gt;0,SUM(CA15:CB15,CD15:CF15,CH15)-CC15-CG15,"")</f>
        <v/>
      </c>
      <c r="CX15" s="40" t="str">
        <f>IF(SUM(CI15:CJ15,CL15)-CK15&gt;0,SUM(CI15:CJ15,CL15)-CK15,"")</f>
        <v/>
      </c>
      <c r="CY15" s="40" t="str">
        <f>IF(SUM(CB15,CF15,CJ15)&gt;0,SUM(CB15,CF15,CJ15),"")</f>
        <v/>
      </c>
      <c r="CZ15" s="40" t="str">
        <f>IF(SUM(CW15,CX15)&gt;0,SUM(CW15,CX15),"")</f>
        <v/>
      </c>
      <c r="DA15" s="40" t="str">
        <f>IF(SUM(CN15,CR15)&gt;0,SUM(CN15,CR15),"")</f>
        <v/>
      </c>
      <c r="DB15" s="40" t="str">
        <f>IF(SUM(CM15:CN15,CP15:CR15,CT15)-SUM(CO15,CS15)&gt;0,SUM(CM15:CN15,CP15:CR15,CT15)-SUM(CO15,CS15),"")</f>
        <v/>
      </c>
      <c r="DC15" s="40" t="str">
        <f>IF(SUM(CW15,CX15,DB15)&gt;0,SUM(CW15,CX15,DB15),"")</f>
        <v/>
      </c>
      <c r="DD15" s="50" t="str">
        <f>IF(MAX(EA15,FC15,GE15,HG15,II15,JK15,KM15,LO15,MQ15,NS15,OU15,PW15)-IF(N15="",0,N15)&gt;0.001,MAX(EA15,FC15,GE15,HG15,II15,JK15,KM15,LO15,MQ15,NS15,OU15,PW15)-IF(N15="",0,N15),"")</f>
        <v/>
      </c>
      <c r="DE15" s="50" t="str">
        <f>IF(MAX(EF15,FH15,GJ15,HL15,IN15,JP15,KR15,LT15,MV15,NX15,OZ15,QB15)-IF(P15="",0,P15)&gt;0.001,MAX(EF15,FH15,GJ15,HL15,IN15,JP15,KR15,LT15,MV15,NX15,OZ15,QB15)-IF(P15="",0,P15),"")</f>
        <v/>
      </c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 t="str">
        <f>IF(SUM(DG15,DK15)&gt;0,SUM(DG15,DK15),"")</f>
        <v/>
      </c>
      <c r="EA15" s="40" t="str">
        <f>IF(SUM(DF15:DG15,DI15:DK15,DM15)-DH15-DL15&gt;0,SUM(DF15:DG15,DI15:DK15,DM15)-DH15-DL15,"")</f>
        <v/>
      </c>
      <c r="EB15" s="40" t="str">
        <f>IF(SUM(DN15:DO15,DQ15)-DP15&gt;0,SUM(DN15:DO15,DQ15)-DP15,"")</f>
        <v/>
      </c>
      <c r="EC15" s="40" t="str">
        <f>IF(SUM(DG15,DK15,DO15)&gt;0,SUM(DG15,DK15,DO15),"")</f>
        <v/>
      </c>
      <c r="ED15" s="40" t="str">
        <f>IF(SUM(EA15,EB15)&gt;0,SUM(EA15,EB15),"")</f>
        <v/>
      </c>
      <c r="EE15" s="40" t="str">
        <f>IF(SUM(DS15,DW15)&gt;0,SUM(DS15,DW15),"")</f>
        <v/>
      </c>
      <c r="EF15" s="40" t="str">
        <f>IF(SUM(DR15:DS15,DU15:DW15,DY15)-SUM(DT15,DX15)&gt;0,SUM(DR15:DS15,DU15:DW15,DY15)-SUM(DT15,DX15),"")</f>
        <v/>
      </c>
      <c r="EG15" s="40" t="str">
        <f>IF(SUM(EA15,EB15,EF15)&gt;0,SUM(EA15,EB15,EF15),"")</f>
        <v/>
      </c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 t="str">
        <f>IF(SUM(EI15,EM15)&gt;0,SUM(EI15,EM15),"")</f>
        <v/>
      </c>
      <c r="FC15" s="11" t="str">
        <f>IF(SUM(EH15:EI15,EK15:EM15,EO15)-EJ15-EN15&gt;0,SUM(EH15:EI15,EK15:EM15,EO15)-EJ15-EN15,"")</f>
        <v/>
      </c>
      <c r="FD15" s="11" t="str">
        <f>IF(SUM(EP15:EQ15,ES15)-ER15&gt;0,SUM(EP15:EQ15,ES15)-ER15,"")</f>
        <v/>
      </c>
      <c r="FE15" s="11" t="str">
        <f>IF(SUM(EI15,EM15,EQ15)&gt;0,SUM(EI15,EM15,EQ15),"")</f>
        <v/>
      </c>
      <c r="FF15" s="11" t="str">
        <f>IF(SUM(FC15,FD15)&gt;0,SUM(FC15,FD15),"")</f>
        <v/>
      </c>
      <c r="FG15" s="11" t="str">
        <f>IF(SUM(EU15,EY15)&gt;0,SUM(EU15,EY15),"")</f>
        <v/>
      </c>
      <c r="FH15" s="11" t="str">
        <f>IF(SUM(ET15:EU15,EW15:EY15,FA15)-SUM(EV15,EZ15)&gt;0,SUM(ET15:EU15,EW15:EY15,FA15)-SUM(EV15,EZ15),"")</f>
        <v/>
      </c>
      <c r="FI15" s="11" t="str">
        <f>IF(SUM(FC15,FD15,FH15)&gt;0,SUM(FC15,FD15,FH15),"")</f>
        <v/>
      </c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 t="str">
        <f>IF(SUM(FK15,FO15)&gt;0,SUM(FK15,FO15),"")</f>
        <v/>
      </c>
      <c r="GE15" s="40" t="str">
        <f>IF(SUM(FJ15:FK15,FM15:FO15,FQ15)-FL15-FP15&gt;0,SUM(FJ15:FK15,FM15:FO15,FQ15)-FL15-FP15,"")</f>
        <v/>
      </c>
      <c r="GF15" s="40" t="str">
        <f>IF(SUM(FR15:FS15,FU15)-FT15&gt;0,SUM(FR15:FS15,FU15)-FT15,"")</f>
        <v/>
      </c>
      <c r="GG15" s="40" t="str">
        <f>IF(SUM(FK15,FO15,FS15)&gt;0,SUM(FK15,FO15,FS15),"")</f>
        <v/>
      </c>
      <c r="GH15" s="40" t="str">
        <f>IF(SUM(GE15,GF15)&gt;0,SUM(GE15,GF15),"")</f>
        <v/>
      </c>
      <c r="GI15" s="40" t="str">
        <f>IF(SUM(FW15,GA15)&gt;0,SUM(FW15,GA15),"")</f>
        <v/>
      </c>
      <c r="GJ15" s="40" t="str">
        <f>IF(SUM(FV15:FW15,FY15:GA15,GC15)-SUM(FX15,GB15)&gt;0,SUM(FV15:FW15,FY15:GA15,GC15)-SUM(FX15,GB15),"")</f>
        <v/>
      </c>
      <c r="GK15" s="40" t="str">
        <f>IF(SUM(GE15,GF15,GJ15)&gt;0,SUM(GE15,GF15,GJ15),"")</f>
        <v/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>IF(SUM(GM15,GQ15)&gt;0,SUM(GM15,GQ15),"")</f>
        <v/>
      </c>
      <c r="HG15" s="11" t="str">
        <f>IF(SUM(GL15:GM15,GO15:GQ15,GS15)-GN15-GR15&gt;0,SUM(GL15:GM15,GO15:GQ15,GS15)-GN15-GR15,"")</f>
        <v/>
      </c>
      <c r="HH15" s="11" t="str">
        <f>IF(SUM(GT15:GU15,GW15)-GV15&gt;0,SUM(GT15:GU15,GW15)-GV15,"")</f>
        <v/>
      </c>
      <c r="HI15" s="11" t="str">
        <f>IF(SUM(GM15,GQ15,GU15)&gt;0,SUM(GM15,GQ15,GU15),"")</f>
        <v/>
      </c>
      <c r="HJ15" s="11" t="str">
        <f>IF(SUM(HG15,HH15)&gt;0,SUM(HG15,HH15),"")</f>
        <v/>
      </c>
      <c r="HK15" s="11" t="str">
        <f>IF(SUM(GY15,HC15)&gt;0,SUM(GY15,HC15),"")</f>
        <v/>
      </c>
      <c r="HL15" s="11" t="str">
        <f>IF(SUM(GX15:GY15,HA15:HC15,HE15)-SUM(GZ15,HD15)&gt;0,SUM(GX15:GY15,HA15:HC15,HE15)-SUM(GZ15,HD15),"")</f>
        <v/>
      </c>
      <c r="HM15" s="11" t="str">
        <f>IF(SUM(HG15,HH15,HL15)&gt;0,SUM(HG15,HH15,HL15),"")</f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>IF(SUM(HO15,HS15)&gt;0,SUM(HO15,HS15),"")</f>
        <v/>
      </c>
      <c r="II15" s="40" t="str">
        <f>IF(SUM(HN15:HO15,HQ15:HS15,HU15)-HP15-HT15&gt;0,SUM(HN15:HO15,HQ15:HS15,HU15)-HP15-HT15,"")</f>
        <v/>
      </c>
      <c r="IJ15" s="40" t="str">
        <f>IF(SUM(HV15:HW15,HY15)-HX15&gt;0,SUM(HV15:HW15,HY15)-HX15,"")</f>
        <v/>
      </c>
      <c r="IK15" s="40" t="str">
        <f>IF(SUM(HO15,HS15,HW15)&gt;0,SUM(HO15,HS15,HW15),"")</f>
        <v/>
      </c>
      <c r="IL15" s="40" t="str">
        <f>IF(SUM(II15,IJ15)&gt;0,SUM(II15,IJ15),"")</f>
        <v/>
      </c>
      <c r="IM15" s="40" t="str">
        <f>IF(SUM(IA15,IE15)&gt;0,SUM(IA15,IE15),"")</f>
        <v/>
      </c>
      <c r="IN15" s="40" t="str">
        <f>IF(SUM(HZ15:IA15,IC15:IE15,IG15)-SUM(IB15,IF15)&gt;0,SUM(HZ15:IA15,IC15:IE15,IG15)-SUM(IB15,IF15),"")</f>
        <v/>
      </c>
      <c r="IO15" s="40" t="str">
        <f>IF(SUM(II15,IJ15,IN15)&gt;0,SUM(II15,IJ15,IN15),"")</f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>IF(SUM(IQ15,IU15)&gt;0,SUM(IQ15,IU15),"")</f>
        <v/>
      </c>
      <c r="JK15" s="11" t="str">
        <f>IF(SUM(IP15:IQ15,IS15:IU15,IW15)-IR15-IV15&gt;0,SUM(IP15:IQ15,IS15:IU15,IW15)-IR15-IV15,"")</f>
        <v/>
      </c>
      <c r="JL15" s="11" t="str">
        <f>IF(SUM(IX15:IY15,JA15)-IZ15&gt;0,SUM(IX15:IY15,JA15)-IZ15,"")</f>
        <v/>
      </c>
      <c r="JM15" s="11" t="str">
        <f>IF(SUM(IQ15,IU15,IY15)&gt;0,SUM(IQ15,IU15,IY15),"")</f>
        <v/>
      </c>
      <c r="JN15" s="11" t="str">
        <f>IF(SUM(JK15,JL15)&gt;0,SUM(JK15,JL15),"")</f>
        <v/>
      </c>
      <c r="JO15" s="11" t="str">
        <f>IF(SUM(JC15,JG15)&gt;0,SUM(JC15,JG15),"")</f>
        <v/>
      </c>
      <c r="JP15" s="11" t="str">
        <f>IF(SUM(JB15:JC15,JE15:JG15,JI15)-SUM(JD15,JH15)&gt;0,SUM(JB15:JC15,JE15:JG15,JI15)-SUM(JD15,JH15),"")</f>
        <v/>
      </c>
      <c r="JQ15" s="11" t="str">
        <f>IF(SUM(JK15,JL15,JP15)&gt;0,SUM(JK15,JL15,JP15),"")</f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>IF(SUM(JS15,JW15)&gt;0,SUM(JS15,JW15),"")</f>
        <v/>
      </c>
      <c r="KM15" s="40" t="str">
        <f>IF(SUM(JR15:JS15,JU15:JW15,JY15)-JT15-JX15&gt;0,SUM(JR15:JS15,JU15:JW15,JY15)-JT15-JX15,"")</f>
        <v/>
      </c>
      <c r="KN15" s="40" t="str">
        <f>IF(SUM(JZ15:KA15,KC15)-KB15&gt;0,SUM(JZ15:KA15,KC15)-KB15,"")</f>
        <v/>
      </c>
      <c r="KO15" s="40" t="str">
        <f>IF(SUM(JS15,JW15,KA15)&gt;0,SUM(JS15,JW15,KA15),"")</f>
        <v/>
      </c>
      <c r="KP15" s="40" t="str">
        <f>IF(SUM(KM15,KN15)&gt;0,SUM(KM15,KN15),"")</f>
        <v/>
      </c>
      <c r="KQ15" s="40" t="str">
        <f>IF(SUM(KE15,KI15)&gt;0,SUM(KE15,KI15),"")</f>
        <v/>
      </c>
      <c r="KR15" s="40" t="str">
        <f>IF(SUM(KD15:KE15,KG15:KI15,KK15)-SUM(KF15,KJ15)&gt;0,SUM(KD15:KE15,KG15:KI15,KK15)-SUM(KF15,KJ15),"")</f>
        <v/>
      </c>
      <c r="KS15" s="40" t="str">
        <f>IF(SUM(KM15,KN15,KR15)&gt;0,SUM(KM15,KN15,KR15),"")</f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>IF(SUM(KU15,KY15)&gt;0,SUM(KU15,KY15),"")</f>
        <v/>
      </c>
      <c r="LO15" s="11" t="str">
        <f>IF(SUM(KT15:KU15,KW15:KY15,LA15)-KV15-KZ15&gt;0,SUM(KT15:KU15,KW15:KY15,LA15)-KV15-KZ15,"")</f>
        <v/>
      </c>
      <c r="LP15" s="11" t="str">
        <f>IF(SUM(LB15:LC15,LE15)-LD15&gt;0,SUM(LB15:LC15,LE15)-LD15,"")</f>
        <v/>
      </c>
      <c r="LQ15" s="11" t="str">
        <f>IF(SUM(KU15,KY15,LC15)&gt;0,SUM(KU15,KY15,LC15),"")</f>
        <v/>
      </c>
      <c r="LR15" s="11" t="str">
        <f>IF(SUM(LO15,LP15)&gt;0,SUM(LO15,LP15),"")</f>
        <v/>
      </c>
      <c r="LS15" s="11" t="str">
        <f>IF(SUM(LG15,LK15)&gt;0,SUM(LG15,LK15),"")</f>
        <v/>
      </c>
      <c r="LT15" s="11" t="str">
        <f>IF(SUM(LF15:LG15,LI15:LK15,LM15)-SUM(LH15,LL15)&gt;0,SUM(LF15:LG15,LI15:LK15,LM15)-SUM(LH15,LL15),"")</f>
        <v/>
      </c>
      <c r="LU15" s="11" t="str">
        <f>IF(SUM(LO15,LP15,LT15)&gt;0,SUM(LO15,LP15,LT15),"")</f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>IF(SUM(LW15,MA15)&gt;0,SUM(LW15,MA15),"")</f>
        <v/>
      </c>
      <c r="MQ15" s="40" t="str">
        <f>IF(SUM(LV15:LW15,LY15:MA15,MC15)-LX15-MB15&gt;0,SUM(LV15:LW15,LY15:MA15,MC15)-LX15-MB15,"")</f>
        <v/>
      </c>
      <c r="MR15" s="40" t="str">
        <f>IF(SUM(MD15:ME15,MG15)-MF15&gt;0,SUM(MD15:ME15,MG15)-MF15,"")</f>
        <v/>
      </c>
      <c r="MS15" s="40" t="str">
        <f>IF(SUM(LW15,MA15,ME15)&gt;0,SUM(LW15,MA15,ME15),"")</f>
        <v/>
      </c>
      <c r="MT15" s="40" t="str">
        <f>IF(SUM(MQ15,MR15)&gt;0,SUM(MQ15,MR15),"")</f>
        <v/>
      </c>
      <c r="MU15" s="40" t="str">
        <f>IF(SUM(MI15,MM15)&gt;0,SUM(MI15,MM15),"")</f>
        <v/>
      </c>
      <c r="MV15" s="40" t="str">
        <f>IF(SUM(MH15:MI15,MK15:MM15,MO15)-SUM(MJ15,MN15)&gt;0,SUM(MH15:MI15,MK15:MM15,MO15)-SUM(MJ15,MN15),"")</f>
        <v/>
      </c>
      <c r="MW15" s="40" t="str">
        <f>IF(SUM(MQ15,MR15,MV15)&gt;0,SUM(MQ15,MR15,MV15),"")</f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>IF(SUM(MY15,NC15)&gt;0,SUM(MY15,NC15),"")</f>
        <v/>
      </c>
      <c r="NS15" s="11" t="str">
        <f>IF(SUM(MX15:MY15,NA15:NC15,NE15)-MZ15-ND15&gt;0,SUM(MX15:MY15,NA15:NC15,NE15)-MZ15-ND15,"")</f>
        <v/>
      </c>
      <c r="NT15" s="11" t="str">
        <f>IF(SUM(NF15:NG15,NI15)-NH15&gt;0,SUM(NF15:NG15,NI15)-NH15,"")</f>
        <v/>
      </c>
      <c r="NU15" s="11" t="str">
        <f>IF(SUM(MY15,NC15,NG15)&gt;0,SUM(MY15,NC15,NG15),"")</f>
        <v/>
      </c>
      <c r="NV15" s="11" t="str">
        <f>IF(SUM(NS15,NT15)&gt;0,SUM(NS15,NT15),"")</f>
        <v/>
      </c>
      <c r="NW15" s="11" t="str">
        <f>IF(SUM(NK15,NO15)&gt;0,SUM(NK15,NO15),"")</f>
        <v/>
      </c>
      <c r="NX15" s="11" t="str">
        <f>IF(SUM(NJ15:NK15,NM15:NO15,NQ15)-SUM(NL15,NP15)&gt;0,SUM(NJ15:NK15,NM15:NO15,NQ15)-SUM(NL15,NP15),"")</f>
        <v/>
      </c>
      <c r="NY15" s="11" t="str">
        <f>IF(SUM(NS15,NT15,NX15)&gt;0,SUM(NS15,NT15,NX15),"")</f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>IF(SUM(OA15,OE15)&gt;0,SUM(OA15,OE15),"")</f>
        <v/>
      </c>
      <c r="OU15" s="40" t="str">
        <f>IF(SUM(NZ15:OA15,OC15:OE15,OG15)-OB15-OF15&gt;0,SUM(NZ15:OA15,OC15:OE15,OG15)-OB15-OF15,"")</f>
        <v/>
      </c>
      <c r="OV15" s="40" t="str">
        <f>IF(SUM(OH15:OI15,OK15)-OJ15&gt;0,SUM(OH15:OI15,OK15)-OJ15,"")</f>
        <v/>
      </c>
      <c r="OW15" s="40" t="str">
        <f>IF(SUM(OA15,OE15,OI15)&gt;0,SUM(OA15,OE15,OI15),"")</f>
        <v/>
      </c>
      <c r="OX15" s="40" t="str">
        <f>IF(SUM(OU15,OV15)&gt;0,SUM(OU15,OV15),"")</f>
        <v/>
      </c>
      <c r="OY15" s="40" t="str">
        <f>IF(SUM(OM15,OQ15)&gt;0,SUM(OM15,OQ15),"")</f>
        <v/>
      </c>
      <c r="OZ15" s="40" t="str">
        <f>IF(SUM(OL15:OM15,OO15:OQ15,OS15)-SUM(ON15,OR15)&gt;0,SUM(OL15:OM15,OO15:OQ15,OS15)-SUM(ON15,OR15),"")</f>
        <v/>
      </c>
      <c r="PA15" s="40" t="str">
        <f>IF(SUM(OU15,OV15,OZ15)&gt;0,SUM(OU15,OV15,OZ15),"")</f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>IF(SUM(PC15,PG15)&gt;0,SUM(PC15,PG15),"")</f>
        <v/>
      </c>
      <c r="PW15" s="11" t="str">
        <f>IF(SUM(PB15:PC15,PE15:PG15,PI15)-PD15-PH15&gt;0,SUM(PB15:PC15,PE15:PG15,PI15)-PD15-PH15,"")</f>
        <v/>
      </c>
      <c r="PX15" s="11" t="str">
        <f>IF(SUM(PJ15:PK15,PM15)-PL15&gt;0,SUM(PJ15:PK15,PM15)-PL15,"")</f>
        <v/>
      </c>
      <c r="PY15" s="11" t="str">
        <f>IF(SUM(PC15,PG15,PK15)&gt;0,SUM(PC15,PG15,PK15),"")</f>
        <v/>
      </c>
      <c r="PZ15" s="11" t="str">
        <f>IF(SUM(PW15,PX15)&gt;0,SUM(PW15,PX15),"")</f>
        <v/>
      </c>
      <c r="QA15" s="11" t="str">
        <f>IF(SUM(PO15,PS15)&gt;0,SUM(PO15,PS15),"")</f>
        <v/>
      </c>
      <c r="QB15" s="11" t="str">
        <f>IF(SUM(PN15:PO15,PQ15:PS15,PU15)-SUM(PP15,PT15)&gt;0,SUM(PN15:PO15,PQ15:PS15,PU15)-SUM(PP15,PT15),"")</f>
        <v/>
      </c>
      <c r="QC15" s="11" t="str">
        <f>IF(SUM(PW15,PX15,QB15)&gt;0,SUM(PW15,PX15,QB15),"")</f>
        <v/>
      </c>
      <c r="QD15" s="22">
        <f>IF($CU15="P",CA15,(CA15+AX15)/2)</f>
        <v>8.35</v>
      </c>
      <c r="QE15" s="22">
        <f>IF($CU15="P",CB15,(CB15+AY15)/2)</f>
        <v>1.7</v>
      </c>
      <c r="QF15" s="22">
        <f>IF($CU15="P",CC15,(CC15+AZ15)/2)</f>
        <v>0.1</v>
      </c>
      <c r="QG15" s="22">
        <f>IF($CU15="P",CD15,(CD15+BA15)/2)</f>
        <v>0</v>
      </c>
      <c r="QH15" s="22">
        <f>IF($CU15="P",CE15,(CE15+BB15)/2)</f>
        <v>8.4</v>
      </c>
      <c r="QI15" s="22">
        <f>IF($CU15="P",CF15,(CF15+BC15)/2)</f>
        <v>1.55</v>
      </c>
      <c r="QJ15" s="22">
        <f>IF($CU15="P",CG15,(CG15+BD15)/2)</f>
        <v>0</v>
      </c>
      <c r="QK15" s="22">
        <f>IF($CU15="P",CH15,(CH15+BE15)/2)</f>
        <v>0</v>
      </c>
      <c r="QL15" s="22">
        <f>IF($CU15="P",CI15,(CI15+BF15)/2)</f>
        <v>0</v>
      </c>
      <c r="QM15" s="22">
        <f>IF($CU15="P",CJ15,(CJ15+BG15)/2)</f>
        <v>0</v>
      </c>
      <c r="QN15" s="22">
        <f>IF($CU15="P",CK15,(CK15+BH15)/2)</f>
        <v>0</v>
      </c>
      <c r="QO15" s="22">
        <f>IF($CU15="P",CL15,(CL15+BI15)/2)</f>
        <v>0</v>
      </c>
      <c r="QP15" s="22">
        <f>IF($CU15="P",CM15,(CM15+BJ15)/2)</f>
        <v>8.5500000000000007</v>
      </c>
      <c r="QQ15" s="22">
        <f>IF($CU15="P",CN15,(CN15+BK15)/2)</f>
        <v>1.7</v>
      </c>
      <c r="QR15" s="22">
        <f>IF($CU15="P",CO15,(CO15+BL15)/2)</f>
        <v>0</v>
      </c>
      <c r="QS15" s="22">
        <f>IF($CU15="P",CP15,(CP15+BM15)/2)</f>
        <v>0</v>
      </c>
      <c r="QT15" s="22">
        <f>IF($CU15="P",CQ15,(CQ15+BN15)/2)</f>
        <v>8.65</v>
      </c>
      <c r="QU15" s="22">
        <f>IF($CU15="P",CR15,(CR15+BO15)/2)</f>
        <v>1.45</v>
      </c>
      <c r="QV15" s="22">
        <f>IF($CU15="P",CS15,(CS15+BP15)/2)</f>
        <v>0.05</v>
      </c>
      <c r="QW15" s="22">
        <f>IF($CU15="P",CT15,(CT15+BQ15)/2)</f>
        <v>0</v>
      </c>
      <c r="QX15" s="27" t="s">
        <v>46</v>
      </c>
      <c r="QY15" s="40">
        <f>IF(SUM(QE15,QI15)&gt;0,SUM(QE15,QI15),"")</f>
        <v>3.25</v>
      </c>
      <c r="QZ15" s="40">
        <f>IF(SUM(QD15:QE15,QG15:QI15,QK15)-QF15-QJ15&gt;0,SUM(QD15:QE15,QG15:QI15,QK15)-QF15-QJ15,"")</f>
        <v>19.899999999999999</v>
      </c>
      <c r="RA15" s="40" t="str">
        <f>IF(SUM(QL15:QM15,QO15)-QN15&gt;0,SUM(QL15:QM15,QO15)-QN15,"")</f>
        <v/>
      </c>
      <c r="RB15" s="40">
        <f>IF(SUM(QE15,QI15,QM15)&gt;0,SUM(QE15,QI15,QM15),"")</f>
        <v>3.25</v>
      </c>
      <c r="RC15" s="40">
        <f>IF(SUM(QZ15,RA15)&gt;0,SUM(QZ15,RA15),"")</f>
        <v>19.899999999999999</v>
      </c>
      <c r="RD15" s="40">
        <f>IF(SUM(QQ15,QU15)&gt;0,SUM(QQ15,QU15),"")</f>
        <v>3.15</v>
      </c>
      <c r="RE15" s="40">
        <f>IF(SUM(QP15:QQ15,QS15:QU15,QW15)-SUM(QR15,QV15)&gt;0,SUM(QP15:QQ15,QS15:QU15,QW15)-SUM(QR15,QV15),"")</f>
        <v>20.299999999999997</v>
      </c>
      <c r="RF15" s="40">
        <f>IF(SUM(QZ15,RA15,RE15)&gt;0,SUM(QZ15,RA15,RE15),"")</f>
        <v>40.199999999999996</v>
      </c>
    </row>
    <row r="16" spans="1:474" x14ac:dyDescent="0.2">
      <c r="A16" s="4" t="str" cm="1">
        <f t="array" ref="A16">IF(AND(J16&lt;&gt;"",J16&lt;&gt;"No DD"),SUMPRODUCT((J$4:J$19&lt;&gt;"")*(J$4:J$19&lt;&gt;"No DD")*(F$4:F$19&gt;F16))+1,IF(J16="No DD",SUMPRODUCT((J$4:J$19="No DD")*(F$4:F$19&gt;F16))+1+SUMPRODUCT((J$4:J$19&lt;&gt;"")*(J$4:J$19&lt;&gt;"No DD")),""))</f>
        <v/>
      </c>
      <c r="B16" s="4" t="str" cm="1">
        <f t="array" ref="B16">IF(AND(J16&lt;&gt;"",J16&lt;&gt;"No DD",G16=""),SUMPRODUCT((J$4:J$19&lt;&gt;"")*(J$4:J$19&lt;&gt;"No DD")*(G$4:G$19="")*(F$4:F$19&gt;F16))+1,IF(J16="No DD",SUMPRODUCT((J$4:J$19="No DD")*(F$4:F$19&gt;F16)*(G$4:G$19=""))+1+SUMPRODUCT((J$4:J$19&lt;&gt;"")*(G$4:G$19="")*(J$4:J$19&lt;&gt;"No DD")),""))</f>
        <v/>
      </c>
      <c r="C16" s="5" t="s">
        <v>171</v>
      </c>
      <c r="D16" s="4" t="s">
        <v>6</v>
      </c>
      <c r="E16" s="4">
        <v>2004</v>
      </c>
      <c r="F16" s="9">
        <f>SUM(L16:R16)+SUM(L16:O16)*0.0000001+SUM(L16)*0.0000000000001</f>
        <v>112.30000734000372</v>
      </c>
      <c r="G16" s="64"/>
      <c r="H16" s="3" t="str">
        <f>IF(OR(AND(AP16&gt;=AW$21,AQ16&gt;=AW$25,AP16&lt;&gt;"",AO16=""),AND(AU16&gt;=AW$21,AV16&gt;=AW$25,AU16&lt;&gt;"",AO16=""),AND(BS16&gt;=BZ$21,BT16&gt;=BZ$25,BS16&lt;&gt;"",BR16=""),AND(BX16&gt;=BZ$21,BY16&gt;=BZ$25,BX16&lt;&gt;"",BR16=""),AND(CV16&gt;=DC$21,CW16&gt;=DC$25,CV16&lt;&gt;"",CU16=""),AND(DA16&gt;=DC$21,DB16&gt;=DC$25,DA16&lt;&gt;""),AND(DZ16&gt;=EG$21,EA16&gt;=EG$25,DZ16&lt;&gt;""),AND(EE16&gt;=EG$21,EF16&gt;=EG$25,EE16&lt;&gt;""),AND(FB16&gt;=FI$21,FC16&gt;=FI$25,FB16&lt;&gt;""),AND(FG16&gt;=FI$21,FH16&gt;=FI$25,FG16&lt;&gt;""),AND(GD16&gt;=GK$21,GE16&gt;=GK$25,GD16&lt;&gt;""),AND(GI16&gt;=GK$21,GJ16&gt;=GK$25,GI16&lt;&gt;""),AND(HF16&gt;=HM$21,HG16&gt;=HM$25,HF16&lt;&gt;""),AND(HK16&gt;=HM$21,HL16&gt;=HM$25,HK16&lt;&gt;""),AND(IH16&gt;=IO$21,II16&gt;=IO$25,IH16&lt;&gt;""),AND(IM16&gt;=IO$21,IN16&gt;=IO$25,IM16&lt;&gt;""),AND(JJ16&gt;=JQ$21,JK16&gt;=JQ$25,JJ16&lt;&gt;""),AND(JO16&gt;=JQ$21,JP16&gt;=JQ$25,JO16&lt;&gt;""),AND(KL16&gt;=KS$21,KM16&gt;=KS$25,KL16&lt;&gt;""),AND(KQ16&gt;=KS$21,KR16&gt;=KS$25,KQ16&lt;&gt;""),AND(LN16&gt;=LU$21,LO16&gt;=LU$25,LN16&lt;&gt;""),AND(LS16&gt;=LU$21,LT16&gt;=LU$25,LS16&lt;&gt;""),AND(MP16&gt;=MW$21,MQ16&gt;=MW$25,MP16&lt;&gt;""),AND(MU16&gt;=MW$21,MV16&gt;=MW$25,MU16&lt;&gt;""),AND(NR16&gt;=NY$21,NS16&gt;=NY$25,NR16&lt;&gt;""),AND(NW16&gt;=NY$21,NX16&gt;=NY$25,NW16&lt;&gt;""),AND(OT16&gt;=PA$21,OU16&gt;=PA$25,OT16&lt;&gt;""),AND(OY16&gt;=PA$21,OZ16&gt;=PA$25,OY16&lt;&gt;""),AND(PV16&gt;=QC$21,PW16&gt;=QC$25,PV16&lt;&gt;""),AND(QA16&gt;=QC$21,QB16&gt;=QC$25,QA16&lt;&gt;"")),"P","")</f>
        <v/>
      </c>
      <c r="I16" s="3" t="str">
        <f>IF(OR(AND(AQ16&gt;=AW$25,AQ16&lt;&gt;"",AO16=""),AND(AV16&gt;=AW$25,AV16&lt;&gt;"",AO16=""),AND(BT16&gt;=BZ$25,BT16&lt;&gt;"",BR16=""),AND(BY16&gt;=BZ$25,BY16&lt;&gt;"",BR16=""),AND(CW16&gt;=DC$25,CW16&lt;&gt;"",CU16=""),AND(DB16&gt;=DC$25,DB16&lt;&gt;"",CU16=""),AND(EA16&gt;=EG$25,EA16&lt;&gt;""),AND(EF16&gt;=EG$25,EF16&lt;&gt;""),AND(FC16&gt;=FI$25,FC16&lt;&gt;""),AND(FH16&gt;=FI$25,FH16&lt;&gt;""),AND(GE16&gt;=GK$25,GE16&lt;&gt;""),AND(GJ16&gt;=GK$25,GJ16&lt;&gt;""),AND(HG16&gt;=HM$25,HG16&lt;&gt;""),AND(HL16&gt;=HM$25,HL16&lt;&gt;""),AND(II16&gt;=IO$25,II16&lt;&gt;""),AND(IN16&gt;=IO$25,IN16&lt;&gt;""),AND(JK16&gt;=JQ$25,JK16&lt;&gt;""),AND(JP16&gt;=JQ$25,JP16&lt;&gt;""),AND(KM16&gt;=KS$25,KM16&lt;&gt;""),AND(KR16&gt;=KS$25,KR16&lt;&gt;""),AND(LO16&gt;=LU$25,LO16&lt;&gt;""),AND(LT16&gt;=LU$25,LT16&lt;&gt;""),AND(MQ16&gt;=MW$25,MQ16&lt;&gt;""),AND(MV16&gt;=MW$25,MV16&lt;&gt;""),AND(NS16&gt;=NY$25,NS16&lt;&gt;""),AND(NX16&gt;=NY$25,NX16&lt;&gt;""),AND(OU16&gt;=PA$25,OU16&lt;&gt;""),AND(OZ16&gt;=PA$25,OZ16&lt;&gt;""),AND(PW16&gt;=QC$25,PW16&lt;&gt;""),AND(QB16&gt;=QC$25,QB16&lt;&gt;"")),"P","")</f>
        <v/>
      </c>
      <c r="J16" s="36" t="str">
        <f>IF(AND(I16="P",H16=""),"No DD",IF(OR(AND(AS16&gt;=AW$24,AT16&gt;=AW$28,AS16&lt;&gt;"",AO16=""),AND(BV16&gt;=BZ$24,BW16&gt;=BZ$28,BV16&lt;&gt;"",BR16=""),AND(CY16&gt;=DC$24,CZ16&gt;=DC$28,CY16&lt;&gt;"",CU16=""),AND(EC16&gt;=EG$24,ED16&gt;=EG$28,EC16&lt;&gt;""),AND(FE16&gt;=FI$24,FF16&gt;=FI$28,FE16&lt;&gt;""),AND(GG16&gt;=GK$24,GH16&gt;=GK$28,GG16&lt;&gt;""),AND(HI16&gt;=HM$24,HJ16&gt;=HM$28,HI16&lt;&gt;""),AND(IK16&gt;=IO$24,IL16&gt;=IO$28,IK16&lt;&gt;""),AND(JM16&gt;=JQ$24,JN16&gt;=JQ$28,JM16&lt;&gt;""),AND(KO16&gt;=KS$24,KP16&gt;=KS$28,KO16&lt;&gt;""),AND(LQ16&gt;=LU$24,LR16&gt;=LU$28,LQ16&lt;&gt;""),AND(MS16&gt;=MW$24,MT16&gt;=MW$28,MS16&lt;&gt;""),AND(NU16&gt;=NY$24,NV16&gt;=NY$28,NU16&lt;&gt;""),AND(OW16&gt;=PA$24,OX16&gt;=PA$28,OW16&lt;&gt;""),AND(PY16&gt;=QC$24,PZ16&gt;=QC$28,PY16&lt;&gt;"")),"Merit",IF(OR(AND(AS16&gt;=AW$23,AT16&gt;=AW$27,AS16&lt;&gt;"",AO16=""),AND(BV16&gt;=BZ$23,BW16&gt;=BZ$27,BV16&lt;&gt;"",BR16=""),AND(CY16&gt;=DC$23,CZ16&gt;=DC$27,CY16&lt;&gt;"",CU16=""),AND(EC16&gt;=EG$23,ED16&gt;=EG$27,EC16&lt;&gt;""),AND(FE16&gt;=FI$23,FF16&gt;=FI$27,FE16&lt;&gt;""),AND(GG16&gt;=GK$23,GH16&gt;=GK$27,GG16&lt;&gt;""),AND(HI16&gt;=HM$23,HJ16&gt;=HM$27,HI16&lt;&gt;""),AND(IK16&gt;=IO$23,IL16&gt;=IO$27,IK16&lt;&gt;""),AND(JM16&gt;=JQ$23,JN16&gt;=JQ$27,JM16&lt;&gt;""),AND(KO16&gt;=KS$23,KP16&gt;=KS$27,KO16&lt;&gt;""),AND(LQ16&gt;=LU$23,LR16&gt;=LU$27,LQ16&lt;&gt;""),AND(MS16&gt;=MW$23,MT16&gt;=MW$27,MS16&lt;&gt;""),AND(NU16&gt;=NY$23,NV16&gt;=NY$27,NU16&lt;&gt;""),AND(OW16&gt;=PA$23,OX16&gt;=PA$27,OW16&lt;&gt;""),AND(PY16&gt;=QC$23,PZ16&gt;=QC$27,PY16&lt;&gt;"")),"Excellence",IF(K16="P","Worlds Team",IF(H16="P","National Team","")))))</f>
        <v/>
      </c>
      <c r="K16" s="3" t="str">
        <f>IF(OR(AND(AS16&gt;=AW$22,AT16&gt;=AW$26,AS16&lt;&gt;"",AO16=""),AND(BV16&gt;=BZ$22,BW16&gt;=BZ$26,BV16&lt;&gt;"",BR16=""),AND(CY16&gt;=DC$22,CZ16&gt;=DC$26,CY16&lt;&gt;"",CU16=""),AND(EC16&gt;=EG$22,ED16&gt;=EG$26,EC16&lt;&gt;""),AND(FE16&gt;=FI$22,FF16&gt;=FI$26,FE16&lt;&gt;""),AND(GG16&gt;=GK$22,GH16&gt;=GK$26,GG16&lt;&gt;""),AND(HI16&gt;=HM$22,HJ16&gt;=HM$26,HI16&lt;&gt;""),AND(IK16&gt;=IO$22,IL16&gt;=IO$26,IK16&lt;&gt;""),AND(JM16&gt;=JQ$22,JN16&gt;=JQ$26,JM16&lt;&gt;""),AND(KO16&gt;=KS$22,KP16&gt;=KS$26,KO16&lt;&gt;""),AND(LQ16&gt;=LU$22,LR16&gt;=LU$26,LQ16&lt;&gt;""),AND(MS16&gt;=MW$22,MT16&gt;=MW$26,MS16&lt;&gt;""),AND(NU16&gt;=NY$22,NV16&gt;=NY$26,NU16&lt;&gt;""),AND(OW16&gt;=PA$22,OX16&gt;=PA$26,OW16&lt;&gt;""),AND(PY16&gt;=QC$22,PZ16&gt;=QC$26,PY16&lt;&gt;"")),"P","")</f>
        <v/>
      </c>
      <c r="L16" s="8">
        <f>IF(COUNT(AQ16,BT16,CW16)&gt;0,LARGE((AQ16,BT16,CW16),1),0)</f>
        <v>37.100000000000009</v>
      </c>
      <c r="M16" s="8" t="str">
        <f>IF(L16=0,"",IF(L16=CW16,$CA$1,IF(L16=BT16,$AX$1,IF(L16=AQ16,$U$1,""))))</f>
        <v>2025 Nationals</v>
      </c>
      <c r="N16" s="8">
        <f>IF(COUNT(AQ16,BT16,CW16)&gt;1,LARGE((AQ16,BT16,CW16),2),0)</f>
        <v>36.299999999999997</v>
      </c>
      <c r="O16" s="8" t="str">
        <f>IF(N16=0,"",IF(AND(N16=L16,N16=AQ16,N16=BT16),$U$1,IF(AND(N16=L16,N16=AQ16,N16=CW16),$U$1,IF(AND(N16=L16,N16=BT16,N16=CW16),$AX$1,IF(N16=CW16,$CA$1,IF(N16=BT16,$AX$1,IF(N16=AQ16,$U$1,"")))))))</f>
        <v>2025 Elite Canada</v>
      </c>
      <c r="P16" s="8">
        <f>IF(MAX(AV16,BY16,DB16)&gt;0,MAX(AV16,BY16,DB16),0)</f>
        <v>38.9</v>
      </c>
      <c r="Q16" s="8" t="str">
        <f>IF(P16=0,"",IF(P16=DB16,$CA$1,IF(P16=BY16,$AX$1,IF(P16=AV16,$U$1,""))))</f>
        <v>2025 Elite Canada</v>
      </c>
      <c r="R16" s="8" t="str">
        <f>IF(MAX(DD16:DE16)&gt;0,MAX(DD16:DE16),"")</f>
        <v/>
      </c>
      <c r="S16" s="11" t="str">
        <f>IF(R16="","",IF(R16=DD16,"("&amp;DD$2&amp;")",IF(R16=DE16,"("&amp;DE$2&amp;")")))</f>
        <v/>
      </c>
      <c r="T16" s="8" t="str">
        <f>IF(R16="","",IF(R16=DD16,IF(R16+IF(N16="",0,N16)=PW16,$PB$1,IF(R16+IF(N16="",0,N16)=OU16,$NZ$1,IF(R16+IF(N16="",0,N16)=NS16,$MX$1,IF(R16+IF(N16="",0,N16)=MQ16,$LV$1,IF(R16+IF(N16="",0,N16)=LO16,$KT$1,IF(R16+IF(N16="",0,N16)=KM16,$JR$1,IF(R16+IF(N16="",0,N16)=JK16,$IP$1,IF(R16+IF(N16="",0,N16)=II16,$HN$1,IF(R16+IF(N16="",0,N16)=HG16,$GL$1,IF(R16+IF(N16="",0,N16)=GE16,$FJ$1,IF(R16+IF(N16="",0,N16)=FC16,$EH$1,IF(R16+IF(N16="",0,N16)=EA16,$DF$1)))))))))))),IF(R16=DE16,IF(R16+IF(P16="",0,P16)=QB16,$PB$1,IF(R16+IF(P16="",0,P16)=OZ16,$NZ$1,IF(R16+IF(P16="",0,P16)=NX16,$MX$1,IF(R16+IF(P16="",0,P16)=MV16,$LV$1,IF(R16+IF(P16="",0,P16)=LT16,$KT$1,IF(R16+IF(P16="",0,P16)=KR16,$JR$1,IF(R16+IF(P16="",0,P16)=JP16,$IP$1,IF(R16+IF(P16="",0,P16)=IN16,$HN$1,IF(R16+IF(P16="",0,P16)=HL16,$GL$1,IF(R16+IF(P16="",0,P16)=GJ16,$FJ$1,IF(R16+IF(P16="",0,P16)=FH16,$EH$1,IF(R16+IF(P16="",0,P16)=EF16,$DF$1)))))))))))))))</f>
        <v/>
      </c>
      <c r="U16" s="19">
        <v>15.7</v>
      </c>
      <c r="V16" s="19">
        <v>1.5</v>
      </c>
      <c r="W16" s="19">
        <v>0</v>
      </c>
      <c r="X16" s="19">
        <v>0</v>
      </c>
      <c r="Y16" s="19">
        <v>16.899999999999999</v>
      </c>
      <c r="Z16" s="19">
        <v>2.6</v>
      </c>
      <c r="AA16" s="19">
        <v>0.4</v>
      </c>
      <c r="AB16" s="19">
        <v>0</v>
      </c>
      <c r="AC16" s="19"/>
      <c r="AD16" s="19"/>
      <c r="AE16" s="19"/>
      <c r="AF16" s="19"/>
      <c r="AG16" s="19">
        <v>16.3</v>
      </c>
      <c r="AH16" s="19">
        <v>3.7</v>
      </c>
      <c r="AI16" s="19">
        <v>0.2</v>
      </c>
      <c r="AJ16" s="19">
        <v>0</v>
      </c>
      <c r="AK16" s="19">
        <v>15.5</v>
      </c>
      <c r="AL16" s="19">
        <v>3.6</v>
      </c>
      <c r="AM16" s="19">
        <v>0</v>
      </c>
      <c r="AN16" s="19">
        <v>0</v>
      </c>
      <c r="AO16" s="27"/>
      <c r="AP16" s="40">
        <f>IF(SUM(V16,Z16)&gt;0,SUM(V16,Z16),"")</f>
        <v>4.0999999999999996</v>
      </c>
      <c r="AQ16" s="40">
        <f>IF(SUM(U16:V16,X16:Z16,AB16)-W16-AA16&gt;0,SUM(U16:V16,X16:Z16,AB16)-W16-AA16,"")</f>
        <v>36.299999999999997</v>
      </c>
      <c r="AR16" s="40" t="str">
        <f>IF(SUM(AC16:AD16,AF16)-AE16&gt;0,SUM(AC16:AD16,AF16)-AE16,"")</f>
        <v/>
      </c>
      <c r="AS16" s="40">
        <f>IF(SUM(V16,Z16,AD16)&gt;0,SUM(V16,Z16,AD16),"")</f>
        <v>4.0999999999999996</v>
      </c>
      <c r="AT16" s="40">
        <f>IF(SUM(AQ16,AR16)&gt;0,SUM(AQ16,AR16),"")</f>
        <v>36.299999999999997</v>
      </c>
      <c r="AU16" s="40">
        <f>IF(SUM(AH16,AL16)&gt;0,SUM(AH16,AL16),"")</f>
        <v>7.3000000000000007</v>
      </c>
      <c r="AV16" s="40">
        <f>IF(SUM(AG16:AH16,AJ16:AL16,AN16)-SUM(AI16,AM16)&gt;0,SUM(AG16:AH16,AJ16:AL16,AN16)-SUM(AI16,AM16),"")</f>
        <v>38.9</v>
      </c>
      <c r="AW16" s="40">
        <f>IF(SUM(AQ16,AR16,AV16)&gt;0,SUM(AQ16,AR16,AV16),"")</f>
        <v>75.199999999999989</v>
      </c>
      <c r="AX16" s="18">
        <v>17.100000000000001</v>
      </c>
      <c r="AY16" s="18">
        <v>2.5</v>
      </c>
      <c r="AZ16" s="18">
        <v>0.5</v>
      </c>
      <c r="BA16" s="18">
        <v>0</v>
      </c>
      <c r="BB16" s="18">
        <v>16.3</v>
      </c>
      <c r="BC16" s="18">
        <v>1.7</v>
      </c>
      <c r="BD16" s="18">
        <v>0</v>
      </c>
      <c r="BE16" s="18">
        <v>0</v>
      </c>
      <c r="BF16" s="18"/>
      <c r="BG16" s="18"/>
      <c r="BH16" s="18"/>
      <c r="BI16" s="18"/>
      <c r="BJ16" s="18">
        <v>17.100000000000001</v>
      </c>
      <c r="BK16" s="18">
        <v>2.5</v>
      </c>
      <c r="BL16" s="18">
        <v>0.5</v>
      </c>
      <c r="BM16" s="18">
        <v>0</v>
      </c>
      <c r="BN16" s="18">
        <v>17.399999999999999</v>
      </c>
      <c r="BO16" s="18">
        <v>2.2999999999999998</v>
      </c>
      <c r="BP16" s="18">
        <v>0.7</v>
      </c>
      <c r="BQ16" s="18">
        <v>0</v>
      </c>
      <c r="BR16" s="28"/>
      <c r="BS16" s="11">
        <f>IF(SUM(AY16,BC16)&gt;0,SUM(AY16,BC16),"")</f>
        <v>4.2</v>
      </c>
      <c r="BT16" s="11">
        <f>IF(SUM(AX16:AY16,BA16:BC16,BE16)-AZ16-BD16&gt;0,SUM(AX16:AY16,BA16:BC16,BE16)-AZ16-BD16,"")</f>
        <v>37.100000000000009</v>
      </c>
      <c r="BU16" s="11" t="str">
        <f>IF(SUM(BF16:BG16,BI16)-BH16&gt;0,SUM(BF16:BG16,BI16)-BH16,"")</f>
        <v/>
      </c>
      <c r="BV16" s="11">
        <f>IF(SUM(AY16,BC16,BG16)&gt;0,SUM(AY16,BC16,BG16),"")</f>
        <v>4.2</v>
      </c>
      <c r="BW16" s="11">
        <f>IF(SUM(BT16,BU16)&gt;0,SUM(BT16,BU16),"")</f>
        <v>37.100000000000009</v>
      </c>
      <c r="BX16" s="11">
        <f>IF(SUM(BK16,BO16)&gt;0,SUM(BK16,BO16),"")</f>
        <v>4.8</v>
      </c>
      <c r="BY16" s="11">
        <f>IF(SUM(BJ16:BK16,BM16:BO16,BQ16)-SUM(BL16,BP16)&gt;0,SUM(BJ16:BK16,BM16:BO16,BQ16)-SUM(BL16,BP16),"")</f>
        <v>38.099999999999994</v>
      </c>
      <c r="BZ16" s="11">
        <f>IF(SUM(BT16,BU16,BY16)&gt;0,SUM(BT16,BU16,BY16),"")</f>
        <v>75.2</v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 t="str">
        <f>IF(SUM(CB16,CF16)&gt;0,SUM(CB16,CF16),"")</f>
        <v/>
      </c>
      <c r="CW16" s="40" t="str">
        <f>IF(SUM(CA16:CB16,CD16:CF16,CH16)-CC16-CG16&gt;0,SUM(CA16:CB16,CD16:CF16,CH16)-CC16-CG16,"")</f>
        <v/>
      </c>
      <c r="CX16" s="40" t="str">
        <f>IF(SUM(CI16:CJ16,CL16)-CK16&gt;0,SUM(CI16:CJ16,CL16)-CK16,"")</f>
        <v/>
      </c>
      <c r="CY16" s="40" t="str">
        <f>IF(SUM(CB16,CF16,CJ16)&gt;0,SUM(CB16,CF16,CJ16),"")</f>
        <v/>
      </c>
      <c r="CZ16" s="40" t="str">
        <f>IF(SUM(CW16,CX16)&gt;0,SUM(CW16,CX16),"")</f>
        <v/>
      </c>
      <c r="DA16" s="40" t="str">
        <f>IF(SUM(CN16,CR16)&gt;0,SUM(CN16,CR16),"")</f>
        <v/>
      </c>
      <c r="DB16" s="40" t="str">
        <f>IF(SUM(CM16:CN16,CP16:CR16,CT16)-SUM(CO16,CS16)&gt;0,SUM(CM16:CN16,CP16:CR16,CT16)-SUM(CO16,CS16),"")</f>
        <v/>
      </c>
      <c r="DC16" s="40" t="str">
        <f>IF(SUM(CW16,CX16,DB16)&gt;0,SUM(CW16,CX16,DB16),"")</f>
        <v/>
      </c>
      <c r="DD16" s="50" t="str">
        <f>IF(MAX(EA16,FC16,GE16,HG16,II16,JK16,KM16,LO16,MQ16,NS16,OU16,PW16)-IF(N16="",0,N16)&gt;0.001,MAX(EA16,FC16,GE16,HG16,II16,JK16,KM16,LO16,MQ16,NS16,OU16,PW16)-IF(N16="",0,N16),"")</f>
        <v/>
      </c>
      <c r="DE16" s="50" t="str">
        <f>IF(MAX(EF16,FH16,GJ16,HL16,IN16,JP16,KR16,LT16,MV16,NX16,OZ16,QB16)-IF(P16="",0,P16)&gt;0.001,MAX(EF16,FH16,GJ16,HL16,IN16,JP16,KR16,LT16,MV16,NX16,OZ16,QB16)-IF(P16="",0,P16),"")</f>
        <v/>
      </c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 t="str">
        <f>IF(SUM(DG16,DK16)&gt;0,SUM(DG16,DK16),"")</f>
        <v/>
      </c>
      <c r="EA16" s="40" t="str">
        <f>IF(SUM(DF16:DG16,DI16:DK16,DM16)-DH16-DL16&gt;0,SUM(DF16:DG16,DI16:DK16,DM16)-DH16-DL16,"")</f>
        <v/>
      </c>
      <c r="EB16" s="40" t="str">
        <f>IF(SUM(DN16:DO16,DQ16)-DP16&gt;0,SUM(DN16:DO16,DQ16)-DP16,"")</f>
        <v/>
      </c>
      <c r="EC16" s="40" t="str">
        <f>IF(SUM(DG16,DK16,DO16)&gt;0,SUM(DG16,DK16,DO16),"")</f>
        <v/>
      </c>
      <c r="ED16" s="40" t="str">
        <f>IF(SUM(EA16,EB16)&gt;0,SUM(EA16,EB16),"")</f>
        <v/>
      </c>
      <c r="EE16" s="40" t="str">
        <f>IF(SUM(DS16,DW16)&gt;0,SUM(DS16,DW16),"")</f>
        <v/>
      </c>
      <c r="EF16" s="40" t="str">
        <f>IF(SUM(DR16:DS16,DU16:DW16,DY16)-SUM(DT16,DX16)&gt;0,SUM(DR16:DS16,DU16:DW16,DY16)-SUM(DT16,DX16),"")</f>
        <v/>
      </c>
      <c r="EG16" s="40" t="str">
        <f>IF(SUM(EA16,EB16,EF16)&gt;0,SUM(EA16,EB16,EF16),"")</f>
        <v/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>IF(SUM(EI16,EM16)&gt;0,SUM(EI16,EM16),"")</f>
        <v/>
      </c>
      <c r="FC16" s="11" t="str">
        <f>IF(SUM(EH16:EI16,EK16:EM16,EO16)-EJ16-EN16&gt;0,SUM(EH16:EI16,EK16:EM16,EO16)-EJ16-EN16,"")</f>
        <v/>
      </c>
      <c r="FD16" s="11" t="str">
        <f>IF(SUM(EP16:EQ16,ES16)-ER16&gt;0,SUM(EP16:EQ16,ES16)-ER16,"")</f>
        <v/>
      </c>
      <c r="FE16" s="11" t="str">
        <f>IF(SUM(EI16,EM16,EQ16)&gt;0,SUM(EI16,EM16,EQ16),"")</f>
        <v/>
      </c>
      <c r="FF16" s="11" t="str">
        <f>IF(SUM(FC16,FD16)&gt;0,SUM(FC16,FD16),"")</f>
        <v/>
      </c>
      <c r="FG16" s="11" t="str">
        <f>IF(SUM(EU16,EY16)&gt;0,SUM(EU16,EY16),"")</f>
        <v/>
      </c>
      <c r="FH16" s="11" t="str">
        <f>IF(SUM(ET16:EU16,EW16:EY16,FA16)-SUM(EV16,EZ16)&gt;0,SUM(ET16:EU16,EW16:EY16,FA16)-SUM(EV16,EZ16),"")</f>
        <v/>
      </c>
      <c r="FI16" s="11" t="str">
        <f>IF(SUM(FC16,FD16,FH16)&gt;0,SUM(FC16,FD16,FH16),"")</f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>IF(SUM(FK16,FO16)&gt;0,SUM(FK16,FO16),"")</f>
        <v/>
      </c>
      <c r="GE16" s="40" t="str">
        <f>IF(SUM(FJ16:FK16,FM16:FO16,FQ16)-FL16-FP16&gt;0,SUM(FJ16:FK16,FM16:FO16,FQ16)-FL16-FP16,"")</f>
        <v/>
      </c>
      <c r="GF16" s="40" t="str">
        <f>IF(SUM(FR16:FS16,FU16)-FT16&gt;0,SUM(FR16:FS16,FU16)-FT16,"")</f>
        <v/>
      </c>
      <c r="GG16" s="40" t="str">
        <f>IF(SUM(FK16,FO16,FS16)&gt;0,SUM(FK16,FO16,FS16),"")</f>
        <v/>
      </c>
      <c r="GH16" s="40" t="str">
        <f>IF(SUM(GE16,GF16)&gt;0,SUM(GE16,GF16),"")</f>
        <v/>
      </c>
      <c r="GI16" s="40" t="str">
        <f>IF(SUM(FW16,GA16)&gt;0,SUM(FW16,GA16),"")</f>
        <v/>
      </c>
      <c r="GJ16" s="40" t="str">
        <f>IF(SUM(FV16:FW16,FY16:GA16,GC16)-SUM(FX16,GB16)&gt;0,SUM(FV16:FW16,FY16:GA16,GC16)-SUM(FX16,GB16),"")</f>
        <v/>
      </c>
      <c r="GK16" s="40" t="str">
        <f>IF(SUM(GE16,GF16,GJ16)&gt;0,SUM(GE16,GF16,GJ16),"")</f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>IF(SUM(GM16,GQ16)&gt;0,SUM(GM16,GQ16),"")</f>
        <v/>
      </c>
      <c r="HG16" s="11" t="str">
        <f>IF(SUM(GL16:GM16,GO16:GQ16,GS16)-GN16-GR16&gt;0,SUM(GL16:GM16,GO16:GQ16,GS16)-GN16-GR16,"")</f>
        <v/>
      </c>
      <c r="HH16" s="11" t="str">
        <f>IF(SUM(GT16:GU16,GW16)-GV16&gt;0,SUM(GT16:GU16,GW16)-GV16,"")</f>
        <v/>
      </c>
      <c r="HI16" s="11" t="str">
        <f>IF(SUM(GM16,GQ16,GU16)&gt;0,SUM(GM16,GQ16,GU16),"")</f>
        <v/>
      </c>
      <c r="HJ16" s="11" t="str">
        <f>IF(SUM(HG16,HH16)&gt;0,SUM(HG16,HH16),"")</f>
        <v/>
      </c>
      <c r="HK16" s="11" t="str">
        <f>IF(SUM(GY16,HC16)&gt;0,SUM(GY16,HC16),"")</f>
        <v/>
      </c>
      <c r="HL16" s="11" t="str">
        <f>IF(SUM(GX16:GY16,HA16:HC16,HE16)-SUM(GZ16,HD16)&gt;0,SUM(GX16:GY16,HA16:HC16,HE16)-SUM(GZ16,HD16),"")</f>
        <v/>
      </c>
      <c r="HM16" s="11" t="str">
        <f>IF(SUM(HG16,HH16,HL16)&gt;0,SUM(HG16,HH16,HL16),"")</f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>IF(SUM(HO16,HS16)&gt;0,SUM(HO16,HS16),"")</f>
        <v/>
      </c>
      <c r="II16" s="40" t="str">
        <f>IF(SUM(HN16:HO16,HQ16:HS16,HU16)-HP16-HT16&gt;0,SUM(HN16:HO16,HQ16:HS16,HU16)-HP16-HT16,"")</f>
        <v/>
      </c>
      <c r="IJ16" s="40" t="str">
        <f>IF(SUM(HV16:HW16,HY16)-HX16&gt;0,SUM(HV16:HW16,HY16)-HX16,"")</f>
        <v/>
      </c>
      <c r="IK16" s="40" t="str">
        <f>IF(SUM(HO16,HS16,HW16)&gt;0,SUM(HO16,HS16,HW16),"")</f>
        <v/>
      </c>
      <c r="IL16" s="40" t="str">
        <f>IF(SUM(II16,IJ16)&gt;0,SUM(II16,IJ16),"")</f>
        <v/>
      </c>
      <c r="IM16" s="40" t="str">
        <f>IF(SUM(IA16,IE16)&gt;0,SUM(IA16,IE16),"")</f>
        <v/>
      </c>
      <c r="IN16" s="40" t="str">
        <f>IF(SUM(HZ16:IA16,IC16:IE16,IG16)-SUM(IB16,IF16)&gt;0,SUM(HZ16:IA16,IC16:IE16,IG16)-SUM(IB16,IF16),"")</f>
        <v/>
      </c>
      <c r="IO16" s="40" t="str">
        <f>IF(SUM(II16,IJ16,IN16)&gt;0,SUM(II16,IJ16,IN16),"")</f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>IF(SUM(IQ16,IU16)&gt;0,SUM(IQ16,IU16),"")</f>
        <v/>
      </c>
      <c r="JK16" s="11" t="str">
        <f>IF(SUM(IP16:IQ16,IS16:IU16,IW16)-IR16-IV16&gt;0,SUM(IP16:IQ16,IS16:IU16,IW16)-IR16-IV16,"")</f>
        <v/>
      </c>
      <c r="JL16" s="11" t="str">
        <f>IF(SUM(IX16:IY16,JA16)-IZ16&gt;0,SUM(IX16:IY16,JA16)-IZ16,"")</f>
        <v/>
      </c>
      <c r="JM16" s="11" t="str">
        <f>IF(SUM(IQ16,IU16,IY16)&gt;0,SUM(IQ16,IU16,IY16),"")</f>
        <v/>
      </c>
      <c r="JN16" s="11" t="str">
        <f>IF(SUM(JK16,JL16)&gt;0,SUM(JK16,JL16),"")</f>
        <v/>
      </c>
      <c r="JO16" s="11" t="str">
        <f>IF(SUM(JC16,JG16)&gt;0,SUM(JC16,JG16),"")</f>
        <v/>
      </c>
      <c r="JP16" s="11" t="str">
        <f>IF(SUM(JB16:JC16,JE16:JG16,JI16)-SUM(JD16,JH16)&gt;0,SUM(JB16:JC16,JE16:JG16,JI16)-SUM(JD16,JH16),"")</f>
        <v/>
      </c>
      <c r="JQ16" s="11" t="str">
        <f>IF(SUM(JK16,JL16,JP16)&gt;0,SUM(JK16,JL16,JP16),"")</f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>IF(SUM(JS16,JW16)&gt;0,SUM(JS16,JW16),"")</f>
        <v/>
      </c>
      <c r="KM16" s="40" t="str">
        <f>IF(SUM(JR16:JS16,JU16:JW16,JY16)-JT16-JX16&gt;0,SUM(JR16:JS16,JU16:JW16,JY16)-JT16-JX16,"")</f>
        <v/>
      </c>
      <c r="KN16" s="40" t="str">
        <f>IF(SUM(JZ16:KA16,KC16)-KB16&gt;0,SUM(JZ16:KA16,KC16)-KB16,"")</f>
        <v/>
      </c>
      <c r="KO16" s="40" t="str">
        <f>IF(SUM(JS16,JW16,KA16)&gt;0,SUM(JS16,JW16,KA16),"")</f>
        <v/>
      </c>
      <c r="KP16" s="40" t="str">
        <f>IF(SUM(KM16,KN16)&gt;0,SUM(KM16,KN16),"")</f>
        <v/>
      </c>
      <c r="KQ16" s="40" t="str">
        <f>IF(SUM(KE16,KI16)&gt;0,SUM(KE16,KI16),"")</f>
        <v/>
      </c>
      <c r="KR16" s="40" t="str">
        <f>IF(SUM(KD16:KE16,KG16:KI16,KK16)-SUM(KF16,KJ16)&gt;0,SUM(KD16:KE16,KG16:KI16,KK16)-SUM(KF16,KJ16),"")</f>
        <v/>
      </c>
      <c r="KS16" s="40" t="str">
        <f>IF(SUM(KM16,KN16,KR16)&gt;0,SUM(KM16,KN16,KR16),"")</f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>IF(SUM(KU16,KY16)&gt;0,SUM(KU16,KY16),"")</f>
        <v/>
      </c>
      <c r="LO16" s="11" t="str">
        <f>IF(SUM(KT16:KU16,KW16:KY16,LA16)-KV16-KZ16&gt;0,SUM(KT16:KU16,KW16:KY16,LA16)-KV16-KZ16,"")</f>
        <v/>
      </c>
      <c r="LP16" s="11" t="str">
        <f>IF(SUM(LB16:LC16,LE16)-LD16&gt;0,SUM(LB16:LC16,LE16)-LD16,"")</f>
        <v/>
      </c>
      <c r="LQ16" s="11" t="str">
        <f>IF(SUM(KU16,KY16,LC16)&gt;0,SUM(KU16,KY16,LC16),"")</f>
        <v/>
      </c>
      <c r="LR16" s="11" t="str">
        <f>IF(SUM(LO16,LP16)&gt;0,SUM(LO16,LP16),"")</f>
        <v/>
      </c>
      <c r="LS16" s="11" t="str">
        <f>IF(SUM(LG16,LK16)&gt;0,SUM(LG16,LK16),"")</f>
        <v/>
      </c>
      <c r="LT16" s="11" t="str">
        <f>IF(SUM(LF16:LG16,LI16:LK16,LM16)-SUM(LH16,LL16)&gt;0,SUM(LF16:LG16,LI16:LK16,LM16)-SUM(LH16,LL16),"")</f>
        <v/>
      </c>
      <c r="LU16" s="11" t="str">
        <f>IF(SUM(LO16,LP16,LT16)&gt;0,SUM(LO16,LP16,LT16),"")</f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>IF(SUM(LW16,MA16)&gt;0,SUM(LW16,MA16),"")</f>
        <v/>
      </c>
      <c r="MQ16" s="40" t="str">
        <f>IF(SUM(LV16:LW16,LY16:MA16,MC16)-LX16-MB16&gt;0,SUM(LV16:LW16,LY16:MA16,MC16)-LX16-MB16,"")</f>
        <v/>
      </c>
      <c r="MR16" s="40" t="str">
        <f>IF(SUM(MD16:ME16,MG16)-MF16&gt;0,SUM(MD16:ME16,MG16)-MF16,"")</f>
        <v/>
      </c>
      <c r="MS16" s="40" t="str">
        <f>IF(SUM(LW16,MA16,ME16)&gt;0,SUM(LW16,MA16,ME16),"")</f>
        <v/>
      </c>
      <c r="MT16" s="40" t="str">
        <f>IF(SUM(MQ16,MR16)&gt;0,SUM(MQ16,MR16),"")</f>
        <v/>
      </c>
      <c r="MU16" s="40" t="str">
        <f>IF(SUM(MI16,MM16)&gt;0,SUM(MI16,MM16),"")</f>
        <v/>
      </c>
      <c r="MV16" s="40" t="str">
        <f>IF(SUM(MH16:MI16,MK16:MM16,MO16)-SUM(MJ16,MN16)&gt;0,SUM(MH16:MI16,MK16:MM16,MO16)-SUM(MJ16,MN16),"")</f>
        <v/>
      </c>
      <c r="MW16" s="40" t="str">
        <f>IF(SUM(MQ16,MR16,MV16)&gt;0,SUM(MQ16,MR16,MV16),"")</f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>IF(SUM(MY16,NC16)&gt;0,SUM(MY16,NC16),"")</f>
        <v/>
      </c>
      <c r="NS16" s="11" t="str">
        <f>IF(SUM(MX16:MY16,NA16:NC16,NE16)-MZ16-ND16&gt;0,SUM(MX16:MY16,NA16:NC16,NE16)-MZ16-ND16,"")</f>
        <v/>
      </c>
      <c r="NT16" s="11" t="str">
        <f>IF(SUM(NF16:NG16,NI16)-NH16&gt;0,SUM(NF16:NG16,NI16)-NH16,"")</f>
        <v/>
      </c>
      <c r="NU16" s="11" t="str">
        <f>IF(SUM(MY16,NC16,NG16)&gt;0,SUM(MY16,NC16,NG16),"")</f>
        <v/>
      </c>
      <c r="NV16" s="11" t="str">
        <f>IF(SUM(NS16,NT16)&gt;0,SUM(NS16,NT16),"")</f>
        <v/>
      </c>
      <c r="NW16" s="11" t="str">
        <f>IF(SUM(NK16,NO16)&gt;0,SUM(NK16,NO16),"")</f>
        <v/>
      </c>
      <c r="NX16" s="11" t="str">
        <f>IF(SUM(NJ16:NK16,NM16:NO16,NQ16)-SUM(NL16,NP16)&gt;0,SUM(NJ16:NK16,NM16:NO16,NQ16)-SUM(NL16,NP16),"")</f>
        <v/>
      </c>
      <c r="NY16" s="11" t="str">
        <f>IF(SUM(NS16,NT16,NX16)&gt;0,SUM(NS16,NT16,NX16),"")</f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>IF(SUM(OA16,OE16)&gt;0,SUM(OA16,OE16),"")</f>
        <v/>
      </c>
      <c r="OU16" s="40" t="str">
        <f>IF(SUM(NZ16:OA16,OC16:OE16,OG16)-OB16-OF16&gt;0,SUM(NZ16:OA16,OC16:OE16,OG16)-OB16-OF16,"")</f>
        <v/>
      </c>
      <c r="OV16" s="40" t="str">
        <f>IF(SUM(OH16:OI16,OK16)-OJ16&gt;0,SUM(OH16:OI16,OK16)-OJ16,"")</f>
        <v/>
      </c>
      <c r="OW16" s="40" t="str">
        <f>IF(SUM(OA16,OE16,OI16)&gt;0,SUM(OA16,OE16,OI16),"")</f>
        <v/>
      </c>
      <c r="OX16" s="40" t="str">
        <f>IF(SUM(OU16,OV16)&gt;0,SUM(OU16,OV16),"")</f>
        <v/>
      </c>
      <c r="OY16" s="40" t="str">
        <f>IF(SUM(OM16,OQ16)&gt;0,SUM(OM16,OQ16),"")</f>
        <v/>
      </c>
      <c r="OZ16" s="40" t="str">
        <f>IF(SUM(OL16:OM16,OO16:OQ16,OS16)-SUM(ON16,OR16)&gt;0,SUM(OL16:OM16,OO16:OQ16,OS16)-SUM(ON16,OR16),"")</f>
        <v/>
      </c>
      <c r="PA16" s="40" t="str">
        <f>IF(SUM(OU16,OV16,OZ16)&gt;0,SUM(OU16,OV16,OZ16),"")</f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>IF(SUM(PC16,PG16)&gt;0,SUM(PC16,PG16),"")</f>
        <v/>
      </c>
      <c r="PW16" s="11" t="str">
        <f>IF(SUM(PB16:PC16,PE16:PG16,PI16)-PD16-PH16&gt;0,SUM(PB16:PC16,PE16:PG16,PI16)-PD16-PH16,"")</f>
        <v/>
      </c>
      <c r="PX16" s="11" t="str">
        <f>IF(SUM(PJ16:PK16,PM16)-PL16&gt;0,SUM(PJ16:PK16,PM16)-PL16,"")</f>
        <v/>
      </c>
      <c r="PY16" s="11" t="str">
        <f>IF(SUM(PC16,PG16,PK16)&gt;0,SUM(PC16,PG16,PK16),"")</f>
        <v/>
      </c>
      <c r="PZ16" s="11" t="str">
        <f>IF(SUM(PW16,PX16)&gt;0,SUM(PW16,PX16),"")</f>
        <v/>
      </c>
      <c r="QA16" s="11" t="str">
        <f>IF(SUM(PO16,PS16)&gt;0,SUM(PO16,PS16),"")</f>
        <v/>
      </c>
      <c r="QB16" s="11" t="str">
        <f>IF(SUM(PN16:PO16,PQ16:PS16,PU16)-SUM(PP16,PT16)&gt;0,SUM(PN16:PO16,PQ16:PS16,PU16)-SUM(PP16,PT16),"")</f>
        <v/>
      </c>
      <c r="QC16" s="11" t="str">
        <f>IF(SUM(PW16,PX16,QB16)&gt;0,SUM(PW16,PX16,QB16),"")</f>
        <v/>
      </c>
      <c r="QD16" s="22">
        <f>IF($CU16="P",CA16,(CA16+AX16)/2)</f>
        <v>8.5500000000000007</v>
      </c>
      <c r="QE16" s="22">
        <f>IF($CU16="P",CB16,(CB16+AY16)/2)</f>
        <v>1.25</v>
      </c>
      <c r="QF16" s="22">
        <f>IF($CU16="P",CC16,(CC16+AZ16)/2)</f>
        <v>0.25</v>
      </c>
      <c r="QG16" s="22">
        <f>IF($CU16="P",CD16,(CD16+BA16)/2)</f>
        <v>0</v>
      </c>
      <c r="QH16" s="22">
        <f>IF($CU16="P",CE16,(CE16+BB16)/2)</f>
        <v>8.15</v>
      </c>
      <c r="QI16" s="22">
        <f>IF($CU16="P",CF16,(CF16+BC16)/2)</f>
        <v>0.85</v>
      </c>
      <c r="QJ16" s="22">
        <f>IF($CU16="P",CG16,(CG16+BD16)/2)</f>
        <v>0</v>
      </c>
      <c r="QK16" s="22">
        <f>IF($CU16="P",CH16,(CH16+BE16)/2)</f>
        <v>0</v>
      </c>
      <c r="QL16" s="22">
        <f>IF($CU16="P",CI16,(CI16+BF16)/2)</f>
        <v>0</v>
      </c>
      <c r="QM16" s="22">
        <f>IF($CU16="P",CJ16,(CJ16+BG16)/2)</f>
        <v>0</v>
      </c>
      <c r="QN16" s="22">
        <f>IF($CU16="P",CK16,(CK16+BH16)/2)</f>
        <v>0</v>
      </c>
      <c r="QO16" s="22">
        <f>IF($CU16="P",CL16,(CL16+BI16)/2)</f>
        <v>0</v>
      </c>
      <c r="QP16" s="22">
        <f>IF($CU16="P",CM16,(CM16+BJ16)/2)</f>
        <v>8.5500000000000007</v>
      </c>
      <c r="QQ16" s="22">
        <f>IF($CU16="P",CN16,(CN16+BK16)/2)</f>
        <v>1.25</v>
      </c>
      <c r="QR16" s="22">
        <f>IF($CU16="P",CO16,(CO16+BL16)/2)</f>
        <v>0.25</v>
      </c>
      <c r="QS16" s="22">
        <f>IF($CU16="P",CP16,(CP16+BM16)/2)</f>
        <v>0</v>
      </c>
      <c r="QT16" s="22">
        <f>IF($CU16="P",CQ16,(CQ16+BN16)/2)</f>
        <v>8.6999999999999993</v>
      </c>
      <c r="QU16" s="22">
        <f>IF($CU16="P",CR16,(CR16+BO16)/2)</f>
        <v>1.1499999999999999</v>
      </c>
      <c r="QV16" s="22">
        <f>IF($CU16="P",CS16,(CS16+BP16)/2)</f>
        <v>0.35</v>
      </c>
      <c r="QW16" s="22">
        <f>IF($CU16="P",CT16,(CT16+BQ16)/2)</f>
        <v>0</v>
      </c>
      <c r="QX16" s="27" t="s">
        <v>46</v>
      </c>
      <c r="QY16" s="40">
        <f>IF(SUM(QE16,QI16)&gt;0,SUM(QE16,QI16),"")</f>
        <v>2.1</v>
      </c>
      <c r="QZ16" s="40">
        <f>IF(SUM(QD16:QE16,QG16:QI16,QK16)-QF16-QJ16&gt;0,SUM(QD16:QE16,QG16:QI16,QK16)-QF16-QJ16,"")</f>
        <v>18.550000000000004</v>
      </c>
      <c r="RA16" s="40" t="str">
        <f>IF(SUM(QL16:QM16,QO16)-QN16&gt;0,SUM(QL16:QM16,QO16)-QN16,"")</f>
        <v/>
      </c>
      <c r="RB16" s="40">
        <f>IF(SUM(QE16,QI16,QM16)&gt;0,SUM(QE16,QI16,QM16),"")</f>
        <v>2.1</v>
      </c>
      <c r="RC16" s="40">
        <f>IF(SUM(QZ16,RA16)&gt;0,SUM(QZ16,RA16),"")</f>
        <v>18.550000000000004</v>
      </c>
      <c r="RD16" s="40">
        <f>IF(SUM(QQ16,QU16)&gt;0,SUM(QQ16,QU16),"")</f>
        <v>2.4</v>
      </c>
      <c r="RE16" s="40">
        <f>IF(SUM(QP16:QQ16,QS16:QU16,QW16)-SUM(QR16,QV16)&gt;0,SUM(QP16:QQ16,QS16:QU16,QW16)-SUM(QR16,QV16),"")</f>
        <v>19.049999999999997</v>
      </c>
      <c r="RF16" s="40">
        <f>IF(SUM(QZ16,RA16,RE16)&gt;0,SUM(QZ16,RA16,RE16),"")</f>
        <v>37.6</v>
      </c>
    </row>
    <row r="17" spans="1:474" x14ac:dyDescent="0.2">
      <c r="A17" s="4" t="str" cm="1">
        <f t="array" ref="A17">IF(AND(J17&lt;&gt;"",J17&lt;&gt;"No DD"),SUMPRODUCT((J$4:J$19&lt;&gt;"")*(J$4:J$19&lt;&gt;"No DD")*(F$4:F$19&gt;F17))+1,IF(J17="No DD",SUMPRODUCT((J$4:J$19="No DD")*(F$4:F$19&gt;F17))+1+SUMPRODUCT((J$4:J$19&lt;&gt;"")*(J$4:J$19&lt;&gt;"No DD")),""))</f>
        <v/>
      </c>
      <c r="B17" s="4" t="str" cm="1">
        <f t="array" ref="B17">IF(AND(J17&lt;&gt;"",J17&lt;&gt;"No DD",G17=""),SUMPRODUCT((J$4:J$19&lt;&gt;"")*(J$4:J$19&lt;&gt;"No DD")*(G$4:G$19="")*(F$4:F$19&gt;F17))+1,IF(J17="No DD",SUMPRODUCT((J$4:J$19="No DD")*(F$4:F$19&gt;F17)*(G$4:G$19=""))+1+SUMPRODUCT((J$4:J$19&lt;&gt;"")*(G$4:G$19="")*(J$4:J$19&lt;&gt;"No DD")),""))</f>
        <v/>
      </c>
      <c r="C17" s="5" t="s">
        <v>110</v>
      </c>
      <c r="D17" s="4" t="s">
        <v>4</v>
      </c>
      <c r="E17" s="4">
        <v>2005</v>
      </c>
      <c r="F17" s="9">
        <f>SUM(L17:R17)+SUM(L17:O17)*0.0000001+SUM(L17)*0.0000000000001</f>
        <v>33.800003380003382</v>
      </c>
      <c r="G17" s="64"/>
      <c r="H17" s="3" t="str">
        <f>IF(OR(AND(AP17&gt;=AW$21,AQ17&gt;=AW$25,AP17&lt;&gt;"",AO17=""),AND(AU17&gt;=AW$21,AV17&gt;=AW$25,AU17&lt;&gt;"",AO17=""),AND(BS17&gt;=BZ$21,BT17&gt;=BZ$25,BS17&lt;&gt;"",BR17=""),AND(BX17&gt;=BZ$21,BY17&gt;=BZ$25,BX17&lt;&gt;"",BR17=""),AND(CV17&gt;=DC$21,CW17&gt;=DC$25,CV17&lt;&gt;"",CU17=""),AND(DA17&gt;=DC$21,DB17&gt;=DC$25,DA17&lt;&gt;""),AND(DZ17&gt;=EG$21,EA17&gt;=EG$25,DZ17&lt;&gt;""),AND(EE17&gt;=EG$21,EF17&gt;=EG$25,EE17&lt;&gt;""),AND(FB17&gt;=FI$21,FC17&gt;=FI$25,FB17&lt;&gt;""),AND(FG17&gt;=FI$21,FH17&gt;=FI$25,FG17&lt;&gt;""),AND(GD17&gt;=GK$21,GE17&gt;=GK$25,GD17&lt;&gt;""),AND(GI17&gt;=GK$21,GJ17&gt;=GK$25,GI17&lt;&gt;""),AND(HF17&gt;=HM$21,HG17&gt;=HM$25,HF17&lt;&gt;""),AND(HK17&gt;=HM$21,HL17&gt;=HM$25,HK17&lt;&gt;""),AND(IH17&gt;=IO$21,II17&gt;=IO$25,IH17&lt;&gt;""),AND(IM17&gt;=IO$21,IN17&gt;=IO$25,IM17&lt;&gt;""),AND(JJ17&gt;=JQ$21,JK17&gt;=JQ$25,JJ17&lt;&gt;""),AND(JO17&gt;=JQ$21,JP17&gt;=JQ$25,JO17&lt;&gt;""),AND(KL17&gt;=KS$21,KM17&gt;=KS$25,KL17&lt;&gt;""),AND(KQ17&gt;=KS$21,KR17&gt;=KS$25,KQ17&lt;&gt;""),AND(LN17&gt;=LU$21,LO17&gt;=LU$25,LN17&lt;&gt;""),AND(LS17&gt;=LU$21,LT17&gt;=LU$25,LS17&lt;&gt;""),AND(MP17&gt;=MW$21,MQ17&gt;=MW$25,MP17&lt;&gt;""),AND(MU17&gt;=MW$21,MV17&gt;=MW$25,MU17&lt;&gt;""),AND(NR17&gt;=NY$21,NS17&gt;=NY$25,NR17&lt;&gt;""),AND(NW17&gt;=NY$21,NX17&gt;=NY$25,NW17&lt;&gt;""),AND(OT17&gt;=PA$21,OU17&gt;=PA$25,OT17&lt;&gt;""),AND(OY17&gt;=PA$21,OZ17&gt;=PA$25,OY17&lt;&gt;""),AND(PV17&gt;=QC$21,PW17&gt;=QC$25,PV17&lt;&gt;""),AND(QA17&gt;=QC$21,QB17&gt;=QC$25,QA17&lt;&gt;"")),"P","")</f>
        <v/>
      </c>
      <c r="I17" s="3" t="str">
        <f>IF(OR(AND(AQ17&gt;=AW$25,AQ17&lt;&gt;"",AO17=""),AND(AV17&gt;=AW$25,AV17&lt;&gt;"",AO17=""),AND(BT17&gt;=BZ$25,BT17&lt;&gt;"",BR17=""),AND(BY17&gt;=BZ$25,BY17&lt;&gt;"",BR17=""),AND(CW17&gt;=DC$25,CW17&lt;&gt;"",CU17=""),AND(DB17&gt;=DC$25,DB17&lt;&gt;"",CU17=""),AND(EA17&gt;=EG$25,EA17&lt;&gt;""),AND(EF17&gt;=EG$25,EF17&lt;&gt;""),AND(FC17&gt;=FI$25,FC17&lt;&gt;""),AND(FH17&gt;=FI$25,FH17&lt;&gt;""),AND(GE17&gt;=GK$25,GE17&lt;&gt;""),AND(GJ17&gt;=GK$25,GJ17&lt;&gt;""),AND(HG17&gt;=HM$25,HG17&lt;&gt;""),AND(HL17&gt;=HM$25,HL17&lt;&gt;""),AND(II17&gt;=IO$25,II17&lt;&gt;""),AND(IN17&gt;=IO$25,IN17&lt;&gt;""),AND(JK17&gt;=JQ$25,JK17&lt;&gt;""),AND(JP17&gt;=JQ$25,JP17&lt;&gt;""),AND(KM17&gt;=KS$25,KM17&lt;&gt;""),AND(KR17&gt;=KS$25,KR17&lt;&gt;""),AND(LO17&gt;=LU$25,LO17&lt;&gt;""),AND(LT17&gt;=LU$25,LT17&lt;&gt;""),AND(MQ17&gt;=MW$25,MQ17&lt;&gt;""),AND(MV17&gt;=MW$25,MV17&lt;&gt;""),AND(NS17&gt;=NY$25,NS17&lt;&gt;""),AND(NX17&gt;=NY$25,NX17&lt;&gt;""),AND(OU17&gt;=PA$25,OU17&lt;&gt;""),AND(OZ17&gt;=PA$25,OZ17&lt;&gt;""),AND(PW17&gt;=QC$25,PW17&lt;&gt;""),AND(QB17&gt;=QC$25,QB17&lt;&gt;"")),"P","")</f>
        <v/>
      </c>
      <c r="J17" s="36" t="str">
        <f>IF(AND(I17="P",H17=""),"No DD",IF(OR(AND(AS17&gt;=AW$24,AT17&gt;=AW$28,AS17&lt;&gt;"",AO17=""),AND(BV17&gt;=BZ$24,BW17&gt;=BZ$28,BV17&lt;&gt;"",BR17=""),AND(CY17&gt;=DC$24,CZ17&gt;=DC$28,CY17&lt;&gt;"",CU17=""),AND(EC17&gt;=EG$24,ED17&gt;=EG$28,EC17&lt;&gt;""),AND(FE17&gt;=FI$24,FF17&gt;=FI$28,FE17&lt;&gt;""),AND(GG17&gt;=GK$24,GH17&gt;=GK$28,GG17&lt;&gt;""),AND(HI17&gt;=HM$24,HJ17&gt;=HM$28,HI17&lt;&gt;""),AND(IK17&gt;=IO$24,IL17&gt;=IO$28,IK17&lt;&gt;""),AND(JM17&gt;=JQ$24,JN17&gt;=JQ$28,JM17&lt;&gt;""),AND(KO17&gt;=KS$24,KP17&gt;=KS$28,KO17&lt;&gt;""),AND(LQ17&gt;=LU$24,LR17&gt;=LU$28,LQ17&lt;&gt;""),AND(MS17&gt;=MW$24,MT17&gt;=MW$28,MS17&lt;&gt;""),AND(NU17&gt;=NY$24,NV17&gt;=NY$28,NU17&lt;&gt;""),AND(OW17&gt;=PA$24,OX17&gt;=PA$28,OW17&lt;&gt;""),AND(PY17&gt;=QC$24,PZ17&gt;=QC$28,PY17&lt;&gt;"")),"Merit",IF(OR(AND(AS17&gt;=AW$23,AT17&gt;=AW$27,AS17&lt;&gt;"",AO17=""),AND(BV17&gt;=BZ$23,BW17&gt;=BZ$27,BV17&lt;&gt;"",BR17=""),AND(CY17&gt;=DC$23,CZ17&gt;=DC$27,CY17&lt;&gt;"",CU17=""),AND(EC17&gt;=EG$23,ED17&gt;=EG$27,EC17&lt;&gt;""),AND(FE17&gt;=FI$23,FF17&gt;=FI$27,FE17&lt;&gt;""),AND(GG17&gt;=GK$23,GH17&gt;=GK$27,GG17&lt;&gt;""),AND(HI17&gt;=HM$23,HJ17&gt;=HM$27,HI17&lt;&gt;""),AND(IK17&gt;=IO$23,IL17&gt;=IO$27,IK17&lt;&gt;""),AND(JM17&gt;=JQ$23,JN17&gt;=JQ$27,JM17&lt;&gt;""),AND(KO17&gt;=KS$23,KP17&gt;=KS$27,KO17&lt;&gt;""),AND(LQ17&gt;=LU$23,LR17&gt;=LU$27,LQ17&lt;&gt;""),AND(MS17&gt;=MW$23,MT17&gt;=MW$27,MS17&lt;&gt;""),AND(NU17&gt;=NY$23,NV17&gt;=NY$27,NU17&lt;&gt;""),AND(OW17&gt;=PA$23,OX17&gt;=PA$27,OW17&lt;&gt;""),AND(PY17&gt;=QC$23,PZ17&gt;=QC$27,PY17&lt;&gt;"")),"Excellence",IF(K17="P","Worlds Team",IF(H17="P","National Team","")))))</f>
        <v/>
      </c>
      <c r="K17" s="3" t="str">
        <f>IF(OR(AND(AS17&gt;=AW$22,AT17&gt;=AW$26,AS17&lt;&gt;"",AO17=""),AND(BV17&gt;=BZ$22,BW17&gt;=BZ$26,BV17&lt;&gt;"",BR17=""),AND(CY17&gt;=DC$22,CZ17&gt;=DC$26,CY17&lt;&gt;"",CU17=""),AND(EC17&gt;=EG$22,ED17&gt;=EG$26,EC17&lt;&gt;""),AND(FE17&gt;=FI$22,FF17&gt;=FI$26,FE17&lt;&gt;""),AND(GG17&gt;=GK$22,GH17&gt;=GK$26,GG17&lt;&gt;""),AND(HI17&gt;=HM$22,HJ17&gt;=HM$26,HI17&lt;&gt;""),AND(IK17&gt;=IO$22,IL17&gt;=IO$26,IK17&lt;&gt;""),AND(JM17&gt;=JQ$22,JN17&gt;=JQ$26,JM17&lt;&gt;""),AND(KO17&gt;=KS$22,KP17&gt;=KS$26,KO17&lt;&gt;""),AND(LQ17&gt;=LU$22,LR17&gt;=LU$26,LQ17&lt;&gt;""),AND(MS17&gt;=MW$22,MT17&gt;=MW$26,MS17&lt;&gt;""),AND(NU17&gt;=NY$22,NV17&gt;=NY$26,NU17&lt;&gt;""),AND(OW17&gt;=PA$22,OX17&gt;=PA$26,OW17&lt;&gt;""),AND(PY17&gt;=QC$22,PZ17&gt;=QC$26,PY17&lt;&gt;"")),"P","")</f>
        <v/>
      </c>
      <c r="L17" s="8">
        <f>IF(COUNT(AQ17,BT17,CW17)&gt;0,LARGE((AQ17,BT17,CW17),1),0)</f>
        <v>33.799999999999997</v>
      </c>
      <c r="M17" s="8" t="str">
        <f>IF(L17=0,"",IF(L17=CW17,$CA$1,IF(L17=BT17,$AX$1,IF(L17=AQ17,$U$1,""))))</f>
        <v>2025 Elite Canada</v>
      </c>
      <c r="N17" s="8">
        <f>IF(COUNT(AQ17,BT17,CW17)&gt;1,LARGE((AQ17,BT17,CW17),2),0)</f>
        <v>0</v>
      </c>
      <c r="O17" s="8" t="str">
        <f>IF(N17=0,"",IF(AND(N17=L17,N17=AQ17,N17=BT17),$U$1,IF(AND(N17=L17,N17=AQ17,N17=CW17),$U$1,IF(AND(N17=L17,N17=BT17,N17=CW17),$AX$1,IF(N17=CW17,$CA$1,IF(N17=BT17,$AX$1,IF(N17=AQ17,$U$1,"")))))))</f>
        <v/>
      </c>
      <c r="P17" s="8">
        <f>IF(MAX(AV17,BY17,DB17)&gt;0,MAX(AV17,BY17,DB17),0)</f>
        <v>0</v>
      </c>
      <c r="Q17" s="8" t="str">
        <f>IF(P17=0,"",IF(P17=DB17,$CA$1,IF(P17=BY17,$AX$1,IF(P17=AV17,$U$1,""))))</f>
        <v/>
      </c>
      <c r="R17" s="8" t="str">
        <f>IF(MAX(DD17:DE17)&gt;0,MAX(DD17:DE17),"")</f>
        <v/>
      </c>
      <c r="S17" s="11" t="str">
        <f>IF(R17="","",IF(R17=DD17,"("&amp;DD$2&amp;")",IF(R17=DE17,"("&amp;DE$2&amp;")")))</f>
        <v/>
      </c>
      <c r="T17" s="8" t="str">
        <f>IF(R17="","",IF(R17=DD17,IF(R17+IF(N17="",0,N17)=PW17,$PB$1,IF(R17+IF(N17="",0,N17)=OU17,$NZ$1,IF(R17+IF(N17="",0,N17)=NS17,$MX$1,IF(R17+IF(N17="",0,N17)=MQ17,$LV$1,IF(R17+IF(N17="",0,N17)=LO17,$KT$1,IF(R17+IF(N17="",0,N17)=KM17,$JR$1,IF(R17+IF(N17="",0,N17)=JK17,$IP$1,IF(R17+IF(N17="",0,N17)=II17,$HN$1,IF(R17+IF(N17="",0,N17)=HG17,$GL$1,IF(R17+IF(N17="",0,N17)=GE17,$FJ$1,IF(R17+IF(N17="",0,N17)=FC17,$EH$1,IF(R17+IF(N17="",0,N17)=EA17,$DF$1)))))))))))),IF(R17=DE17,IF(R17+IF(P17="",0,P17)=QB17,$PB$1,IF(R17+IF(P17="",0,P17)=OZ17,$NZ$1,IF(R17+IF(P17="",0,P17)=NX17,$MX$1,IF(R17+IF(P17="",0,P17)=MV17,$LV$1,IF(R17+IF(P17="",0,P17)=LT17,$KT$1,IF(R17+IF(P17="",0,P17)=KR17,$JR$1,IF(R17+IF(P17="",0,P17)=JP17,$IP$1,IF(R17+IF(P17="",0,P17)=IN17,$HN$1,IF(R17+IF(P17="",0,P17)=HL17,$GL$1,IF(R17+IF(P17="",0,P17)=GJ17,$FJ$1,IF(R17+IF(P17="",0,P17)=FH17,$EH$1,IF(R17+IF(P17="",0,P17)=EF17,$DF$1)))))))))))))))</f>
        <v/>
      </c>
      <c r="U17" s="19">
        <v>16.100000000000001</v>
      </c>
      <c r="V17" s="19">
        <v>4.2</v>
      </c>
      <c r="W17" s="19">
        <v>0.2</v>
      </c>
      <c r="X17" s="19">
        <v>0</v>
      </c>
      <c r="Y17" s="19">
        <v>10.6</v>
      </c>
      <c r="Z17" s="19">
        <v>2.4</v>
      </c>
      <c r="AA17" s="19">
        <v>0</v>
      </c>
      <c r="AB17" s="19">
        <v>0.7</v>
      </c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>
        <f>IF(SUM(V17,Z17)&gt;0,SUM(V17,Z17),"")</f>
        <v>6.6</v>
      </c>
      <c r="AQ17" s="40">
        <f>IF(SUM(U17:V17,X17:Z17,AB17)-W17-AA17&gt;0,SUM(U17:V17,X17:Z17,AB17)-W17-AA17,"")</f>
        <v>33.799999999999997</v>
      </c>
      <c r="AR17" s="40" t="str">
        <f>IF(SUM(AC17:AD17,AF17)-AE17&gt;0,SUM(AC17:AD17,AF17)-AE17,"")</f>
        <v/>
      </c>
      <c r="AS17" s="40">
        <f>IF(SUM(V17,Z17,AD17)&gt;0,SUM(V17,Z17,AD17),"")</f>
        <v>6.6</v>
      </c>
      <c r="AT17" s="40">
        <f>IF(SUM(AQ17,AR17)&gt;0,SUM(AQ17,AR17),"")</f>
        <v>33.799999999999997</v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>
        <f>IF(SUM(AQ17,AR17,AV17)&gt;0,SUM(AQ17,AR17,AV17),"")</f>
        <v>33.799999999999997</v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 t="str">
        <f>IF(SUM(AY17,BC17)&gt;0,SUM(AY17,BC17),"")</f>
        <v/>
      </c>
      <c r="BT17" s="11" t="str">
        <f>IF(SUM(AX17:AY17,BA17:BC17,BE17)-AZ17-BD17&gt;0,SUM(AX17:AY17,BA17:BC17,BE17)-AZ17-BD17,"")</f>
        <v/>
      </c>
      <c r="BU17" s="11" t="str">
        <f>IF(SUM(BF17:BG17,BI17)-BH17&gt;0,SUM(BF17:BG17,BI17)-BH17,"")</f>
        <v/>
      </c>
      <c r="BV17" s="11" t="str">
        <f>IF(SUM(AY17,BC17,BG17)&gt;0,SUM(AY17,BC17,BG17),"")</f>
        <v/>
      </c>
      <c r="BW17" s="11" t="str">
        <f>IF(SUM(BT17,BU17)&gt;0,SUM(BT17,BU17),"")</f>
        <v/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 t="str">
        <f>IF(SUM(BT17,BU17,BY17)&gt;0,SUM(BT17,BU17,BY17),"")</f>
        <v/>
      </c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7"/>
      <c r="CV17" s="40" t="str">
        <f>IF(SUM(CB17,CF17)&gt;0,SUM(CB17,CF17),"")</f>
        <v/>
      </c>
      <c r="CW17" s="40" t="str">
        <f>IF(SUM(CA17:CB17,CD17:CF17,CH17)-CC17-CG17&gt;0,SUM(CA17:CB17,CD17:CF17,CH17)-CC17-CG17,"")</f>
        <v/>
      </c>
      <c r="CX17" s="40" t="str">
        <f>IF(SUM(CI17:CJ17,CL17)-CK17&gt;0,SUM(CI17:CJ17,CL17)-CK17,"")</f>
        <v/>
      </c>
      <c r="CY17" s="40" t="str">
        <f>IF(SUM(CB17,CF17,CJ17)&gt;0,SUM(CB17,CF17,CJ17),"")</f>
        <v/>
      </c>
      <c r="CZ17" s="40" t="str">
        <f>IF(SUM(CW17,CX17)&gt;0,SUM(CW17,CX17),"")</f>
        <v/>
      </c>
      <c r="DA17" s="40" t="str">
        <f>IF(SUM(CN17,CR17)&gt;0,SUM(CN17,CR17),"")</f>
        <v/>
      </c>
      <c r="DB17" s="40" t="str">
        <f>IF(SUM(CM17:CN17,CP17:CR17,CT17)-SUM(CO17,CS17)&gt;0,SUM(CM17:CN17,CP17:CR17,CT17)-SUM(CO17,CS17),"")</f>
        <v/>
      </c>
      <c r="DC17" s="40" t="str">
        <f>IF(SUM(CW17,CX17,DB17)&gt;0,SUM(CW17,CX17,DB17),"")</f>
        <v/>
      </c>
      <c r="DD17" s="50" t="str">
        <f>IF(MAX(EA17,FC17,GE17,HG17,II17,JK17,KM17,LO17,MQ17,NS17,OU17,PW17)-IF(N17="",0,N17)&gt;0.001,MAX(EA17,FC17,GE17,HG17,II17,JK17,KM17,LO17,MQ17,NS17,OU17,PW17)-IF(N17="",0,N17),"")</f>
        <v/>
      </c>
      <c r="DE17" s="50" t="str">
        <f>IF(MAX(EF17,FH17,GJ17,HL17,IN17,JP17,KR17,LT17,MV17,NX17,OZ17,QB17)-IF(P17="",0,P17)&gt;0.001,MAX(EF17,FH17,GJ17,HL17,IN17,JP17,KR17,LT17,MV17,NX17,OZ17,QB17)-IF(P17="",0,P17),"")</f>
        <v/>
      </c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 t="str">
        <f>IF(SUM(DG17,DK17)&gt;0,SUM(DG17,DK17),"")</f>
        <v/>
      </c>
      <c r="EA17" s="40" t="str">
        <f>IF(SUM(DF17:DG17,DI17:DK17,DM17)-DH17-DL17&gt;0,SUM(DF17:DG17,DI17:DK17,DM17)-DH17-DL17,"")</f>
        <v/>
      </c>
      <c r="EB17" s="40" t="str">
        <f>IF(SUM(DN17:DO17,DQ17)-DP17&gt;0,SUM(DN17:DO17,DQ17)-DP17,"")</f>
        <v/>
      </c>
      <c r="EC17" s="40" t="str">
        <f>IF(SUM(DG17,DK17,DO17)&gt;0,SUM(DG17,DK17,DO17),"")</f>
        <v/>
      </c>
      <c r="ED17" s="40" t="str">
        <f>IF(SUM(EA17,EB17)&gt;0,SUM(EA17,EB17),"")</f>
        <v/>
      </c>
      <c r="EE17" s="40" t="str">
        <f>IF(SUM(DS17,DW17)&gt;0,SUM(DS17,DW17),"")</f>
        <v/>
      </c>
      <c r="EF17" s="40" t="str">
        <f>IF(SUM(DR17:DS17,DU17:DW17,DY17)-SUM(DT17,DX17)&gt;0,SUM(DR17:DS17,DU17:DW17,DY17)-SUM(DT17,DX17),"")</f>
        <v/>
      </c>
      <c r="EG17" s="40" t="str">
        <f>IF(SUM(EA17,EB17,EF17)&gt;0,SUM(EA17,EB17,EF17),"")</f>
        <v/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>IF(SUM(EI17,EM17)&gt;0,SUM(EI17,EM17),"")</f>
        <v/>
      </c>
      <c r="FC17" s="11" t="str">
        <f>IF(SUM(EH17:EI17,EK17:EM17,EO17)-EJ17-EN17&gt;0,SUM(EH17:EI17,EK17:EM17,EO17)-EJ17-EN17,"")</f>
        <v/>
      </c>
      <c r="FD17" s="11" t="str">
        <f>IF(SUM(EP17:EQ17,ES17)-ER17&gt;0,SUM(EP17:EQ17,ES17)-ER17,"")</f>
        <v/>
      </c>
      <c r="FE17" s="11" t="str">
        <f>IF(SUM(EI17,EM17,EQ17)&gt;0,SUM(EI17,EM17,EQ17),"")</f>
        <v/>
      </c>
      <c r="FF17" s="11" t="str">
        <f>IF(SUM(FC17,FD17)&gt;0,SUM(FC17,FD17),"")</f>
        <v/>
      </c>
      <c r="FG17" s="11" t="str">
        <f>IF(SUM(EU17,EY17)&gt;0,SUM(EU17,EY17),"")</f>
        <v/>
      </c>
      <c r="FH17" s="11" t="str">
        <f>IF(SUM(ET17:EU17,EW17:EY17,FA17)-SUM(EV17,EZ17)&gt;0,SUM(ET17:EU17,EW17:EY17,FA17)-SUM(EV17,EZ17),"")</f>
        <v/>
      </c>
      <c r="FI17" s="11" t="str">
        <f>IF(SUM(FC17,FD17,FH17)&gt;0,SUM(FC17,FD17,FH17),"")</f>
        <v/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 t="str">
        <f>IF(SUM(FK17,FO17)&gt;0,SUM(FK17,FO17),"")</f>
        <v/>
      </c>
      <c r="GE17" s="40" t="str">
        <f>IF(SUM(FJ17:FK17,FM17:FO17,FQ17)-FL17-FP17&gt;0,SUM(FJ17:FK17,FM17:FO17,FQ17)-FL17-FP17,"")</f>
        <v/>
      </c>
      <c r="GF17" s="40" t="str">
        <f>IF(SUM(FR17:FS17,FU17)-FT17&gt;0,SUM(FR17:FS17,FU17)-FT17,"")</f>
        <v/>
      </c>
      <c r="GG17" s="40" t="str">
        <f>IF(SUM(FK17,FO17,FS17)&gt;0,SUM(FK17,FO17,FS17),"")</f>
        <v/>
      </c>
      <c r="GH17" s="40" t="str">
        <f>IF(SUM(GE17,GF17)&gt;0,SUM(GE17,GF17),"")</f>
        <v/>
      </c>
      <c r="GI17" s="40" t="str">
        <f>IF(SUM(FW17,GA17)&gt;0,SUM(FW17,GA17),"")</f>
        <v/>
      </c>
      <c r="GJ17" s="40" t="str">
        <f>IF(SUM(FV17:FW17,FY17:GA17,GC17)-SUM(FX17,GB17)&gt;0,SUM(FV17:FW17,FY17:GA17,GC17)-SUM(FX17,GB17),"")</f>
        <v/>
      </c>
      <c r="GK17" s="40" t="str">
        <f>IF(SUM(GE17,GF17,GJ17)&gt;0,SUM(GE17,GF17,GJ17),"")</f>
        <v/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>IF(SUM(GM17,GQ17)&gt;0,SUM(GM17,GQ17),"")</f>
        <v/>
      </c>
      <c r="HG17" s="11" t="str">
        <f>IF(SUM(GL17:GM17,GO17:GQ17,GS17)-GN17-GR17&gt;0,SUM(GL17:GM17,GO17:GQ17,GS17)-GN17-GR17,"")</f>
        <v/>
      </c>
      <c r="HH17" s="11" t="str">
        <f>IF(SUM(GT17:GU17,GW17)-GV17&gt;0,SUM(GT17:GU17,GW17)-GV17,"")</f>
        <v/>
      </c>
      <c r="HI17" s="11" t="str">
        <f>IF(SUM(GM17,GQ17,GU17)&gt;0,SUM(GM17,GQ17,GU17),"")</f>
        <v/>
      </c>
      <c r="HJ17" s="11" t="str">
        <f>IF(SUM(HG17,HH17)&gt;0,SUM(HG17,HH17),"")</f>
        <v/>
      </c>
      <c r="HK17" s="11" t="str">
        <f>IF(SUM(GY17,HC17)&gt;0,SUM(GY17,HC17),"")</f>
        <v/>
      </c>
      <c r="HL17" s="11" t="str">
        <f>IF(SUM(GX17:GY17,HA17:HC17,HE17)-SUM(GZ17,HD17)&gt;0,SUM(GX17:GY17,HA17:HC17,HE17)-SUM(GZ17,HD17),"")</f>
        <v/>
      </c>
      <c r="HM17" s="11" t="str">
        <f>IF(SUM(HG17,HH17,HL17)&gt;0,SUM(HG17,HH17,HL17),"")</f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>IF(SUM(HO17,HS17)&gt;0,SUM(HO17,HS17),"")</f>
        <v/>
      </c>
      <c r="II17" s="40" t="str">
        <f>IF(SUM(HN17:HO17,HQ17:HS17,HU17)-HP17-HT17&gt;0,SUM(HN17:HO17,HQ17:HS17,HU17)-HP17-HT17,"")</f>
        <v/>
      </c>
      <c r="IJ17" s="40" t="str">
        <f>IF(SUM(HV17:HW17,HY17)-HX17&gt;0,SUM(HV17:HW17,HY17)-HX17,"")</f>
        <v/>
      </c>
      <c r="IK17" s="40" t="str">
        <f>IF(SUM(HO17,HS17,HW17)&gt;0,SUM(HO17,HS17,HW17),"")</f>
        <v/>
      </c>
      <c r="IL17" s="40" t="str">
        <f>IF(SUM(II17,IJ17)&gt;0,SUM(II17,IJ17),"")</f>
        <v/>
      </c>
      <c r="IM17" s="40" t="str">
        <f>IF(SUM(IA17,IE17)&gt;0,SUM(IA17,IE17),"")</f>
        <v/>
      </c>
      <c r="IN17" s="40" t="str">
        <f>IF(SUM(HZ17:IA17,IC17:IE17,IG17)-SUM(IB17,IF17)&gt;0,SUM(HZ17:IA17,IC17:IE17,IG17)-SUM(IB17,IF17),"")</f>
        <v/>
      </c>
      <c r="IO17" s="40" t="str">
        <f>IF(SUM(II17,IJ17,IN17)&gt;0,SUM(II17,IJ17,IN17),"")</f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>IF(SUM(IQ17,IU17)&gt;0,SUM(IQ17,IU17),"")</f>
        <v/>
      </c>
      <c r="JK17" s="11" t="str">
        <f>IF(SUM(IP17:IQ17,IS17:IU17,IW17)-IR17-IV17&gt;0,SUM(IP17:IQ17,IS17:IU17,IW17)-IR17-IV17,"")</f>
        <v/>
      </c>
      <c r="JL17" s="11" t="str">
        <f>IF(SUM(IX17:IY17,JA17)-IZ17&gt;0,SUM(IX17:IY17,JA17)-IZ17,"")</f>
        <v/>
      </c>
      <c r="JM17" s="11" t="str">
        <f>IF(SUM(IQ17,IU17,IY17)&gt;0,SUM(IQ17,IU17,IY17),"")</f>
        <v/>
      </c>
      <c r="JN17" s="11" t="str">
        <f>IF(SUM(JK17,JL17)&gt;0,SUM(JK17,JL17),"")</f>
        <v/>
      </c>
      <c r="JO17" s="11" t="str">
        <f>IF(SUM(JC17,JG17)&gt;0,SUM(JC17,JG17),"")</f>
        <v/>
      </c>
      <c r="JP17" s="11" t="str">
        <f>IF(SUM(JB17:JC17,JE17:JG17,JI17)-SUM(JD17,JH17)&gt;0,SUM(JB17:JC17,JE17:JG17,JI17)-SUM(JD17,JH17),"")</f>
        <v/>
      </c>
      <c r="JQ17" s="11" t="str">
        <f>IF(SUM(JK17,JL17,JP17)&gt;0,SUM(JK17,JL17,JP17),"")</f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>IF(SUM(JS17,JW17)&gt;0,SUM(JS17,JW17),"")</f>
        <v/>
      </c>
      <c r="KM17" s="40" t="str">
        <f>IF(SUM(JR17:JS17,JU17:JW17,JY17)-JT17-JX17&gt;0,SUM(JR17:JS17,JU17:JW17,JY17)-JT17-JX17,"")</f>
        <v/>
      </c>
      <c r="KN17" s="40" t="str">
        <f>IF(SUM(JZ17:KA17,KC17)-KB17&gt;0,SUM(JZ17:KA17,KC17)-KB17,"")</f>
        <v/>
      </c>
      <c r="KO17" s="40" t="str">
        <f>IF(SUM(JS17,JW17,KA17)&gt;0,SUM(JS17,JW17,KA17),"")</f>
        <v/>
      </c>
      <c r="KP17" s="40" t="str">
        <f>IF(SUM(KM17,KN17)&gt;0,SUM(KM17,KN17),"")</f>
        <v/>
      </c>
      <c r="KQ17" s="40" t="str">
        <f>IF(SUM(KE17,KI17)&gt;0,SUM(KE17,KI17),"")</f>
        <v/>
      </c>
      <c r="KR17" s="40" t="str">
        <f>IF(SUM(KD17:KE17,KG17:KI17,KK17)-SUM(KF17,KJ17)&gt;0,SUM(KD17:KE17,KG17:KI17,KK17)-SUM(KF17,KJ17),"")</f>
        <v/>
      </c>
      <c r="KS17" s="40" t="str">
        <f>IF(SUM(KM17,KN17,KR17)&gt;0,SUM(KM17,KN17,KR17),"")</f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>IF(SUM(KU17,KY17)&gt;0,SUM(KU17,KY17),"")</f>
        <v/>
      </c>
      <c r="LO17" s="11" t="str">
        <f>IF(SUM(KT17:KU17,KW17:KY17,LA17)-KV17-KZ17&gt;0,SUM(KT17:KU17,KW17:KY17,LA17)-KV17-KZ17,"")</f>
        <v/>
      </c>
      <c r="LP17" s="11" t="str">
        <f>IF(SUM(LB17:LC17,LE17)-LD17&gt;0,SUM(LB17:LC17,LE17)-LD17,"")</f>
        <v/>
      </c>
      <c r="LQ17" s="11" t="str">
        <f>IF(SUM(KU17,KY17,LC17)&gt;0,SUM(KU17,KY17,LC17),"")</f>
        <v/>
      </c>
      <c r="LR17" s="11" t="str">
        <f>IF(SUM(LO17,LP17)&gt;0,SUM(LO17,LP17),"")</f>
        <v/>
      </c>
      <c r="LS17" s="11" t="str">
        <f>IF(SUM(LG17,LK17)&gt;0,SUM(LG17,LK17),"")</f>
        <v/>
      </c>
      <c r="LT17" s="11" t="str">
        <f>IF(SUM(LF17:LG17,LI17:LK17,LM17)-SUM(LH17,LL17)&gt;0,SUM(LF17:LG17,LI17:LK17,LM17)-SUM(LH17,LL17),"")</f>
        <v/>
      </c>
      <c r="LU17" s="11" t="str">
        <f>IF(SUM(LO17,LP17,LT17)&gt;0,SUM(LO17,LP17,LT17),"")</f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>IF(SUM(LW17,MA17)&gt;0,SUM(LW17,MA17),"")</f>
        <v/>
      </c>
      <c r="MQ17" s="40" t="str">
        <f>IF(SUM(LV17:LW17,LY17:MA17,MC17)-LX17-MB17&gt;0,SUM(LV17:LW17,LY17:MA17,MC17)-LX17-MB17,"")</f>
        <v/>
      </c>
      <c r="MR17" s="40" t="str">
        <f>IF(SUM(MD17:ME17,MG17)-MF17&gt;0,SUM(MD17:ME17,MG17)-MF17,"")</f>
        <v/>
      </c>
      <c r="MS17" s="40" t="str">
        <f>IF(SUM(LW17,MA17,ME17)&gt;0,SUM(LW17,MA17,ME17),"")</f>
        <v/>
      </c>
      <c r="MT17" s="40" t="str">
        <f>IF(SUM(MQ17,MR17)&gt;0,SUM(MQ17,MR17),"")</f>
        <v/>
      </c>
      <c r="MU17" s="40" t="str">
        <f>IF(SUM(MI17,MM17)&gt;0,SUM(MI17,MM17),"")</f>
        <v/>
      </c>
      <c r="MV17" s="40" t="str">
        <f>IF(SUM(MH17:MI17,MK17:MM17,MO17)-SUM(MJ17,MN17)&gt;0,SUM(MH17:MI17,MK17:MM17,MO17)-SUM(MJ17,MN17),"")</f>
        <v/>
      </c>
      <c r="MW17" s="40" t="str">
        <f>IF(SUM(MQ17,MR17,MV17)&gt;0,SUM(MQ17,MR17,MV17),"")</f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>IF(SUM(MY17,NC17)&gt;0,SUM(MY17,NC17),"")</f>
        <v/>
      </c>
      <c r="NS17" s="11" t="str">
        <f>IF(SUM(MX17:MY17,NA17:NC17,NE17)-MZ17-ND17&gt;0,SUM(MX17:MY17,NA17:NC17,NE17)-MZ17-ND17,"")</f>
        <v/>
      </c>
      <c r="NT17" s="11" t="str">
        <f>IF(SUM(NF17:NG17,NI17)-NH17&gt;0,SUM(NF17:NG17,NI17)-NH17,"")</f>
        <v/>
      </c>
      <c r="NU17" s="11" t="str">
        <f>IF(SUM(MY17,NC17,NG17)&gt;0,SUM(MY17,NC17,NG17),"")</f>
        <v/>
      </c>
      <c r="NV17" s="11" t="str">
        <f>IF(SUM(NS17,NT17)&gt;0,SUM(NS17,NT17),"")</f>
        <v/>
      </c>
      <c r="NW17" s="11" t="str">
        <f>IF(SUM(NK17,NO17)&gt;0,SUM(NK17,NO17),"")</f>
        <v/>
      </c>
      <c r="NX17" s="11" t="str">
        <f>IF(SUM(NJ17:NK17,NM17:NO17,NQ17)-SUM(NL17,NP17)&gt;0,SUM(NJ17:NK17,NM17:NO17,NQ17)-SUM(NL17,NP17),"")</f>
        <v/>
      </c>
      <c r="NY17" s="11" t="str">
        <f>IF(SUM(NS17,NT17,NX17)&gt;0,SUM(NS17,NT17,NX17),"")</f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>IF(SUM(OA17,OE17)&gt;0,SUM(OA17,OE17),"")</f>
        <v/>
      </c>
      <c r="OU17" s="40" t="str">
        <f>IF(SUM(NZ17:OA17,OC17:OE17,OG17)-OB17-OF17&gt;0,SUM(NZ17:OA17,OC17:OE17,OG17)-OB17-OF17,"")</f>
        <v/>
      </c>
      <c r="OV17" s="40" t="str">
        <f>IF(SUM(OH17:OI17,OK17)-OJ17&gt;0,SUM(OH17:OI17,OK17)-OJ17,"")</f>
        <v/>
      </c>
      <c r="OW17" s="40" t="str">
        <f>IF(SUM(OA17,OE17,OI17)&gt;0,SUM(OA17,OE17,OI17),"")</f>
        <v/>
      </c>
      <c r="OX17" s="40" t="str">
        <f>IF(SUM(OU17,OV17)&gt;0,SUM(OU17,OV17),"")</f>
        <v/>
      </c>
      <c r="OY17" s="40" t="str">
        <f>IF(SUM(OM17,OQ17)&gt;0,SUM(OM17,OQ17),"")</f>
        <v/>
      </c>
      <c r="OZ17" s="40" t="str">
        <f>IF(SUM(OL17:OM17,OO17:OQ17,OS17)-SUM(ON17,OR17)&gt;0,SUM(OL17:OM17,OO17:OQ17,OS17)-SUM(ON17,OR17),"")</f>
        <v/>
      </c>
      <c r="PA17" s="40" t="str">
        <f>IF(SUM(OU17,OV17,OZ17)&gt;0,SUM(OU17,OV17,OZ17),"")</f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>IF(SUM(PC17,PG17)&gt;0,SUM(PC17,PG17),"")</f>
        <v/>
      </c>
      <c r="PW17" s="11" t="str">
        <f>IF(SUM(PB17:PC17,PE17:PG17,PI17)-PD17-PH17&gt;0,SUM(PB17:PC17,PE17:PG17,PI17)-PD17-PH17,"")</f>
        <v/>
      </c>
      <c r="PX17" s="11" t="str">
        <f>IF(SUM(PJ17:PK17,PM17)-PL17&gt;0,SUM(PJ17:PK17,PM17)-PL17,"")</f>
        <v/>
      </c>
      <c r="PY17" s="11" t="str">
        <f>IF(SUM(PC17,PG17,PK17)&gt;0,SUM(PC17,PG17,PK17),"")</f>
        <v/>
      </c>
      <c r="PZ17" s="11" t="str">
        <f>IF(SUM(PW17,PX17)&gt;0,SUM(PW17,PX17),"")</f>
        <v/>
      </c>
      <c r="QA17" s="11" t="str">
        <f>IF(SUM(PO17,PS17)&gt;0,SUM(PO17,PS17),"")</f>
        <v/>
      </c>
      <c r="QB17" s="11" t="str">
        <f>IF(SUM(PN17:PO17,PQ17:PS17,PU17)-SUM(PP17,PT17)&gt;0,SUM(PN17:PO17,PQ17:PS17,PU17)-SUM(PP17,PT17),"")</f>
        <v/>
      </c>
      <c r="QC17" s="11" t="str">
        <f>IF(SUM(PW17,PX17,QB17)&gt;0,SUM(PW17,PX17,QB17),"")</f>
        <v/>
      </c>
      <c r="QD17" s="22">
        <f>IF($CU17="P",CA17,(CA17+AX17)/2)</f>
        <v>0</v>
      </c>
      <c r="QE17" s="22">
        <f>IF($CU17="P",CB17,(CB17+AY17)/2)</f>
        <v>0</v>
      </c>
      <c r="QF17" s="22">
        <f>IF($CU17="P",CC17,(CC17+AZ17)/2)</f>
        <v>0</v>
      </c>
      <c r="QG17" s="22">
        <f>IF($CU17="P",CD17,(CD17+BA17)/2)</f>
        <v>0</v>
      </c>
      <c r="QH17" s="22">
        <f>IF($CU17="P",CE17,(CE17+BB17)/2)</f>
        <v>0</v>
      </c>
      <c r="QI17" s="22">
        <f>IF($CU17="P",CF17,(CF17+BC17)/2)</f>
        <v>0</v>
      </c>
      <c r="QJ17" s="22">
        <f>IF($CU17="P",CG17,(CG17+BD17)/2)</f>
        <v>0</v>
      </c>
      <c r="QK17" s="22">
        <f>IF($CU17="P",CH17,(CH17+BE17)/2)</f>
        <v>0</v>
      </c>
      <c r="QL17" s="22">
        <f>IF($CU17="P",CI17,(CI17+BF17)/2)</f>
        <v>0</v>
      </c>
      <c r="QM17" s="22">
        <f>IF($CU17="P",CJ17,(CJ17+BG17)/2)</f>
        <v>0</v>
      </c>
      <c r="QN17" s="22">
        <f>IF($CU17="P",CK17,(CK17+BH17)/2)</f>
        <v>0</v>
      </c>
      <c r="QO17" s="22">
        <f>IF($CU17="P",CL17,(CL17+BI17)/2)</f>
        <v>0</v>
      </c>
      <c r="QP17" s="22">
        <f>IF($CU17="P",CM17,(CM17+BJ17)/2)</f>
        <v>0</v>
      </c>
      <c r="QQ17" s="22">
        <f>IF($CU17="P",CN17,(CN17+BK17)/2)</f>
        <v>0</v>
      </c>
      <c r="QR17" s="22">
        <f>IF($CU17="P",CO17,(CO17+BL17)/2)</f>
        <v>0</v>
      </c>
      <c r="QS17" s="22">
        <f>IF($CU17="P",CP17,(CP17+BM17)/2)</f>
        <v>0</v>
      </c>
      <c r="QT17" s="22">
        <f>IF($CU17="P",CQ17,(CQ17+BN17)/2)</f>
        <v>0</v>
      </c>
      <c r="QU17" s="22">
        <f>IF($CU17="P",CR17,(CR17+BO17)/2)</f>
        <v>0</v>
      </c>
      <c r="QV17" s="22">
        <f>IF($CU17="P",CS17,(CS17+BP17)/2)</f>
        <v>0</v>
      </c>
      <c r="QW17" s="22">
        <f>IF($CU17="P",CT17,(CT17+BQ17)/2)</f>
        <v>0</v>
      </c>
      <c r="QX17" s="27" t="s">
        <v>46</v>
      </c>
      <c r="QY17" s="40" t="str">
        <f>IF(SUM(QE17,QI17)&gt;0,SUM(QE17,QI17),"")</f>
        <v/>
      </c>
      <c r="QZ17" s="40" t="str">
        <f>IF(SUM(QD17:QE17,QG17:QI17,QK17)-QF17-QJ17&gt;0,SUM(QD17:QE17,QG17:QI17,QK17)-QF17-QJ17,"")</f>
        <v/>
      </c>
      <c r="RA17" s="40" t="str">
        <f>IF(SUM(QL17:QM17,QO17)-QN17&gt;0,SUM(QL17:QM17,QO17)-QN17,"")</f>
        <v/>
      </c>
      <c r="RB17" s="40" t="str">
        <f>IF(SUM(QE17,QI17,QM17)&gt;0,SUM(QE17,QI17,QM17),"")</f>
        <v/>
      </c>
      <c r="RC17" s="40" t="str">
        <f>IF(SUM(QZ17,RA17)&gt;0,SUM(QZ17,RA17),"")</f>
        <v/>
      </c>
      <c r="RD17" s="40" t="str">
        <f>IF(SUM(QQ17,QU17)&gt;0,SUM(QQ17,QU17),"")</f>
        <v/>
      </c>
      <c r="RE17" s="40" t="str">
        <f>IF(SUM(QP17:QQ17,QS17:QU17,QW17)-SUM(QR17,QV17)&gt;0,SUM(QP17:QQ17,QS17:QU17,QW17)-SUM(QR17,QV17),"")</f>
        <v/>
      </c>
      <c r="RF17" s="40" t="str">
        <f>IF(SUM(QZ17,RA17,RE17)&gt;0,SUM(QZ17,RA17,RE17),"")</f>
        <v/>
      </c>
    </row>
    <row r="18" spans="1:474" x14ac:dyDescent="0.2">
      <c r="A18" s="4" t="str" cm="1">
        <f t="array" ref="A18">IF(AND(J18&lt;&gt;"",J18&lt;&gt;"No DD"),SUMPRODUCT((J$4:J$19&lt;&gt;"")*(J$4:J$19&lt;&gt;"No DD")*(F$4:F$19&gt;F18))+1,IF(J18="No DD",SUMPRODUCT((J$4:J$19="No DD")*(F$4:F$19&gt;F18))+1+SUMPRODUCT((J$4:J$19&lt;&gt;"")*(J$4:J$19&lt;&gt;"No DD")),""))</f>
        <v/>
      </c>
      <c r="B18" s="4" t="str" cm="1">
        <f t="array" ref="B18">IF(AND(J18&lt;&gt;"",J18&lt;&gt;"No DD",G18=""),SUMPRODUCT((J$4:J$19&lt;&gt;"")*(J$4:J$19&lt;&gt;"No DD")*(G$4:G$19="")*(F$4:F$19&gt;F18))+1,IF(J18="No DD",SUMPRODUCT((J$4:J$19="No DD")*(F$4:F$19&gt;F18)*(G$4:G$19=""))+1+SUMPRODUCT((J$4:J$19&lt;&gt;"")*(G$4:G$19="")*(J$4:J$19&lt;&gt;"No DD")),""))</f>
        <v/>
      </c>
      <c r="C18" s="5" t="s">
        <v>163</v>
      </c>
      <c r="D18" s="4" t="s">
        <v>3</v>
      </c>
      <c r="E18" s="4">
        <v>2008</v>
      </c>
      <c r="F18" s="9">
        <f>SUM(L18:R18)+SUM(L18:O18)*0.0000001+SUM(L18)*0.0000000000001</f>
        <v>33.000003300003293</v>
      </c>
      <c r="G18" s="64"/>
      <c r="H18" s="3" t="str">
        <f>IF(OR(AND(AP18&gt;=AW$21,AQ18&gt;=AW$25,AP18&lt;&gt;"",AO18=""),AND(AU18&gt;=AW$21,AV18&gt;=AW$25,AU18&lt;&gt;"",AO18=""),AND(BS18&gt;=BZ$21,BT18&gt;=BZ$25,BS18&lt;&gt;"",BR18=""),AND(BX18&gt;=BZ$21,BY18&gt;=BZ$25,BX18&lt;&gt;"",BR18=""),AND(CV18&gt;=DC$21,CW18&gt;=DC$25,CV18&lt;&gt;"",CU18=""),AND(DA18&gt;=DC$21,DB18&gt;=DC$25,DA18&lt;&gt;""),AND(DZ18&gt;=EG$21,EA18&gt;=EG$25,DZ18&lt;&gt;""),AND(EE18&gt;=EG$21,EF18&gt;=EG$25,EE18&lt;&gt;""),AND(FB18&gt;=FI$21,FC18&gt;=FI$25,FB18&lt;&gt;""),AND(FG18&gt;=FI$21,FH18&gt;=FI$25,FG18&lt;&gt;""),AND(GD18&gt;=GK$21,GE18&gt;=GK$25,GD18&lt;&gt;""),AND(GI18&gt;=GK$21,GJ18&gt;=GK$25,GI18&lt;&gt;""),AND(HF18&gt;=HM$21,HG18&gt;=HM$25,HF18&lt;&gt;""),AND(HK18&gt;=HM$21,HL18&gt;=HM$25,HK18&lt;&gt;""),AND(IH18&gt;=IO$21,II18&gt;=IO$25,IH18&lt;&gt;""),AND(IM18&gt;=IO$21,IN18&gt;=IO$25,IM18&lt;&gt;""),AND(JJ18&gt;=JQ$21,JK18&gt;=JQ$25,JJ18&lt;&gt;""),AND(JO18&gt;=JQ$21,JP18&gt;=JQ$25,JO18&lt;&gt;""),AND(KL18&gt;=KS$21,KM18&gt;=KS$25,KL18&lt;&gt;""),AND(KQ18&gt;=KS$21,KR18&gt;=KS$25,KQ18&lt;&gt;""),AND(LN18&gt;=LU$21,LO18&gt;=LU$25,LN18&lt;&gt;""),AND(LS18&gt;=LU$21,LT18&gt;=LU$25,LS18&lt;&gt;""),AND(MP18&gt;=MW$21,MQ18&gt;=MW$25,MP18&lt;&gt;""),AND(MU18&gt;=MW$21,MV18&gt;=MW$25,MU18&lt;&gt;""),AND(NR18&gt;=NY$21,NS18&gt;=NY$25,NR18&lt;&gt;""),AND(NW18&gt;=NY$21,NX18&gt;=NY$25,NW18&lt;&gt;""),AND(OT18&gt;=PA$21,OU18&gt;=PA$25,OT18&lt;&gt;""),AND(OY18&gt;=PA$21,OZ18&gt;=PA$25,OY18&lt;&gt;""),AND(PV18&gt;=QC$21,PW18&gt;=QC$25,PV18&lt;&gt;""),AND(QA18&gt;=QC$21,QB18&gt;=QC$25,QA18&lt;&gt;"")),"P","")</f>
        <v/>
      </c>
      <c r="I18" s="3" t="str">
        <f>IF(OR(AND(AQ18&gt;=AW$25,AQ18&lt;&gt;"",AO18=""),AND(AV18&gt;=AW$25,AV18&lt;&gt;"",AO18=""),AND(BT18&gt;=BZ$25,BT18&lt;&gt;"",BR18=""),AND(BY18&gt;=BZ$25,BY18&lt;&gt;"",BR18=""),AND(CW18&gt;=DC$25,CW18&lt;&gt;"",CU18=""),AND(DB18&gt;=DC$25,DB18&lt;&gt;"",CU18=""),AND(EA18&gt;=EG$25,EA18&lt;&gt;""),AND(EF18&gt;=EG$25,EF18&lt;&gt;""),AND(FC18&gt;=FI$25,FC18&lt;&gt;""),AND(FH18&gt;=FI$25,FH18&lt;&gt;""),AND(GE18&gt;=GK$25,GE18&lt;&gt;""),AND(GJ18&gt;=GK$25,GJ18&lt;&gt;""),AND(HG18&gt;=HM$25,HG18&lt;&gt;""),AND(HL18&gt;=HM$25,HL18&lt;&gt;""),AND(II18&gt;=IO$25,II18&lt;&gt;""),AND(IN18&gt;=IO$25,IN18&lt;&gt;""),AND(JK18&gt;=JQ$25,JK18&lt;&gt;""),AND(JP18&gt;=JQ$25,JP18&lt;&gt;""),AND(KM18&gt;=KS$25,KM18&lt;&gt;""),AND(KR18&gt;=KS$25,KR18&lt;&gt;""),AND(LO18&gt;=LU$25,LO18&lt;&gt;""),AND(LT18&gt;=LU$25,LT18&lt;&gt;""),AND(MQ18&gt;=MW$25,MQ18&lt;&gt;""),AND(MV18&gt;=MW$25,MV18&lt;&gt;""),AND(NS18&gt;=NY$25,NS18&lt;&gt;""),AND(NX18&gt;=NY$25,NX18&lt;&gt;""),AND(OU18&gt;=PA$25,OU18&lt;&gt;""),AND(OZ18&gt;=PA$25,OZ18&lt;&gt;""),AND(PW18&gt;=QC$25,PW18&lt;&gt;""),AND(QB18&gt;=QC$25,QB18&lt;&gt;"")),"P","")</f>
        <v/>
      </c>
      <c r="J18" s="36" t="str">
        <f>IF(AND(I18="P",H18=""),"No DD",IF(OR(AND(AS18&gt;=AW$24,AT18&gt;=AW$28,AS18&lt;&gt;"",AO18=""),AND(BV18&gt;=BZ$24,BW18&gt;=BZ$28,BV18&lt;&gt;"",BR18=""),AND(CY18&gt;=DC$24,CZ18&gt;=DC$28,CY18&lt;&gt;"",CU18=""),AND(EC18&gt;=EG$24,ED18&gt;=EG$28,EC18&lt;&gt;""),AND(FE18&gt;=FI$24,FF18&gt;=FI$28,FE18&lt;&gt;""),AND(GG18&gt;=GK$24,GH18&gt;=GK$28,GG18&lt;&gt;""),AND(HI18&gt;=HM$24,HJ18&gt;=HM$28,HI18&lt;&gt;""),AND(IK18&gt;=IO$24,IL18&gt;=IO$28,IK18&lt;&gt;""),AND(JM18&gt;=JQ$24,JN18&gt;=JQ$28,JM18&lt;&gt;""),AND(KO18&gt;=KS$24,KP18&gt;=KS$28,KO18&lt;&gt;""),AND(LQ18&gt;=LU$24,LR18&gt;=LU$28,LQ18&lt;&gt;""),AND(MS18&gt;=MW$24,MT18&gt;=MW$28,MS18&lt;&gt;""),AND(NU18&gt;=NY$24,NV18&gt;=NY$28,NU18&lt;&gt;""),AND(OW18&gt;=PA$24,OX18&gt;=PA$28,OW18&lt;&gt;""),AND(PY18&gt;=QC$24,PZ18&gt;=QC$28,PY18&lt;&gt;"")),"Merit",IF(OR(AND(AS18&gt;=AW$23,AT18&gt;=AW$27,AS18&lt;&gt;"",AO18=""),AND(BV18&gt;=BZ$23,BW18&gt;=BZ$27,BV18&lt;&gt;"",BR18=""),AND(CY18&gt;=DC$23,CZ18&gt;=DC$27,CY18&lt;&gt;"",CU18=""),AND(EC18&gt;=EG$23,ED18&gt;=EG$27,EC18&lt;&gt;""),AND(FE18&gt;=FI$23,FF18&gt;=FI$27,FE18&lt;&gt;""),AND(GG18&gt;=GK$23,GH18&gt;=GK$27,GG18&lt;&gt;""),AND(HI18&gt;=HM$23,HJ18&gt;=HM$27,HI18&lt;&gt;""),AND(IK18&gt;=IO$23,IL18&gt;=IO$27,IK18&lt;&gt;""),AND(JM18&gt;=JQ$23,JN18&gt;=JQ$27,JM18&lt;&gt;""),AND(KO18&gt;=KS$23,KP18&gt;=KS$27,KO18&lt;&gt;""),AND(LQ18&gt;=LU$23,LR18&gt;=LU$27,LQ18&lt;&gt;""),AND(MS18&gt;=MW$23,MT18&gt;=MW$27,MS18&lt;&gt;""),AND(NU18&gt;=NY$23,NV18&gt;=NY$27,NU18&lt;&gt;""),AND(OW18&gt;=PA$23,OX18&gt;=PA$27,OW18&lt;&gt;""),AND(PY18&gt;=QC$23,PZ18&gt;=QC$27,PY18&lt;&gt;"")),"Excellence",IF(K18="P","Worlds Team",IF(H18="P","National Team","")))))</f>
        <v/>
      </c>
      <c r="K18" s="3" t="str">
        <f>IF(OR(AND(AS18&gt;=AW$22,AT18&gt;=AW$26,AS18&lt;&gt;"",AO18=""),AND(BV18&gt;=BZ$22,BW18&gt;=BZ$26,BV18&lt;&gt;"",BR18=""),AND(CY18&gt;=DC$22,CZ18&gt;=DC$26,CY18&lt;&gt;"",CU18=""),AND(EC18&gt;=EG$22,ED18&gt;=EG$26,EC18&lt;&gt;""),AND(FE18&gt;=FI$22,FF18&gt;=FI$26,FE18&lt;&gt;""),AND(GG18&gt;=GK$22,GH18&gt;=GK$26,GG18&lt;&gt;""),AND(HI18&gt;=HM$22,HJ18&gt;=HM$26,HI18&lt;&gt;""),AND(IK18&gt;=IO$22,IL18&gt;=IO$26,IK18&lt;&gt;""),AND(JM18&gt;=JQ$22,JN18&gt;=JQ$26,JM18&lt;&gt;""),AND(KO18&gt;=KS$22,KP18&gt;=KS$26,KO18&lt;&gt;""),AND(LQ18&gt;=LU$22,LR18&gt;=LU$26,LQ18&lt;&gt;""),AND(MS18&gt;=MW$22,MT18&gt;=MW$26,MS18&lt;&gt;""),AND(NU18&gt;=NY$22,NV18&gt;=NY$26,NU18&lt;&gt;""),AND(OW18&gt;=PA$22,OX18&gt;=PA$26,OW18&lt;&gt;""),AND(PY18&gt;=QC$22,PZ18&gt;=QC$26,PY18&lt;&gt;"")),"P","")</f>
        <v/>
      </c>
      <c r="L18" s="8">
        <f>IF(COUNT(AQ18,BT18,CW18)&gt;0,LARGE((AQ18,BT18,CW18),1),0)</f>
        <v>32.999999999999993</v>
      </c>
      <c r="M18" s="8" t="str">
        <f>IF(L18=0,"",IF(L18=CW18,$CA$1,IF(L18=BT18,$AX$1,IF(L18=AQ18,$U$1,""))))</f>
        <v>2025 Elite Canada</v>
      </c>
      <c r="N18" s="8">
        <f>IF(COUNT(AQ18,BT18,CW18)&gt;1,LARGE((AQ18,BT18,CW18),2),0)</f>
        <v>0</v>
      </c>
      <c r="O18" s="8" t="str">
        <f>IF(N18=0,"",IF(AND(N18=L18,N18=AQ18,N18=BT18),$U$1,IF(AND(N18=L18,N18=AQ18,N18=CW18),$U$1,IF(AND(N18=L18,N18=BT18,N18=CW18),$AX$1,IF(N18=CW18,$CA$1,IF(N18=BT18,$AX$1,IF(N18=AQ18,$U$1,"")))))))</f>
        <v/>
      </c>
      <c r="P18" s="8">
        <f>IF(MAX(AV18,BY18,DB18)&gt;0,MAX(AV18,BY18,DB18),0)</f>
        <v>0</v>
      </c>
      <c r="Q18" s="8" t="str">
        <f>IF(P18=0,"",IF(P18=DB18,$CA$1,IF(P18=BY18,$AX$1,IF(P18=AV18,$U$1,""))))</f>
        <v/>
      </c>
      <c r="R18" s="8" t="str">
        <f>IF(MAX(DD18:DE18)&gt;0,MAX(DD18:DE18),"")</f>
        <v/>
      </c>
      <c r="S18" s="11" t="str">
        <f>IF(R18="","",IF(R18=DD18,"("&amp;DD$2&amp;")",IF(R18=DE18,"("&amp;DE$2&amp;")")))</f>
        <v/>
      </c>
      <c r="T18" s="8" t="str">
        <f>IF(R18="","",IF(R18=DD18,IF(R18+IF(N18="",0,N18)=PW18,$PB$1,IF(R18+IF(N18="",0,N18)=OU18,$NZ$1,IF(R18+IF(N18="",0,N18)=NS18,$MX$1,IF(R18+IF(N18="",0,N18)=MQ18,$LV$1,IF(R18+IF(N18="",0,N18)=LO18,$KT$1,IF(R18+IF(N18="",0,N18)=KM18,$JR$1,IF(R18+IF(N18="",0,N18)=JK18,$IP$1,IF(R18+IF(N18="",0,N18)=II18,$HN$1,IF(R18+IF(N18="",0,N18)=HG18,$GL$1,IF(R18+IF(N18="",0,N18)=GE18,$FJ$1,IF(R18+IF(N18="",0,N18)=FC18,$EH$1,IF(R18+IF(N18="",0,N18)=EA18,$DF$1)))))))))))),IF(R18=DE18,IF(R18+IF(P18="",0,P18)=QB18,$PB$1,IF(R18+IF(P18="",0,P18)=OZ18,$NZ$1,IF(R18+IF(P18="",0,P18)=NX18,$MX$1,IF(R18+IF(P18="",0,P18)=MV18,$LV$1,IF(R18+IF(P18="",0,P18)=LT18,$KT$1,IF(R18+IF(P18="",0,P18)=KR18,$JR$1,IF(R18+IF(P18="",0,P18)=JP18,$IP$1,IF(R18+IF(P18="",0,P18)=IN18,$HN$1,IF(R18+IF(P18="",0,P18)=HL18,$GL$1,IF(R18+IF(P18="",0,P18)=GJ18,$FJ$1,IF(R18+IF(P18="",0,P18)=FH18,$EH$1,IF(R18+IF(P18="",0,P18)=EF18,$DF$1)))))))))))))))</f>
        <v/>
      </c>
      <c r="U18" s="19">
        <v>15.7</v>
      </c>
      <c r="V18" s="19">
        <v>1.9</v>
      </c>
      <c r="W18" s="19">
        <v>0</v>
      </c>
      <c r="X18" s="19">
        <v>0</v>
      </c>
      <c r="Y18" s="19">
        <v>16</v>
      </c>
      <c r="Z18" s="19">
        <v>2.4</v>
      </c>
      <c r="AA18" s="19">
        <v>3</v>
      </c>
      <c r="AB18" s="19">
        <v>0</v>
      </c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>
        <f>IF(SUM(V18,Z18)&gt;0,SUM(V18,Z18),"")</f>
        <v>4.3</v>
      </c>
      <c r="AQ18" s="40">
        <f>IF(SUM(U18:V18,X18:Z18,AB18)-W18-AA18&gt;0,SUM(U18:V18,X18:Z18,AB18)-W18-AA18,"")</f>
        <v>32.999999999999993</v>
      </c>
      <c r="AR18" s="40" t="str">
        <f>IF(SUM(AC18:AD18,AF18)-AE18&gt;0,SUM(AC18:AD18,AF18)-AE18,"")</f>
        <v/>
      </c>
      <c r="AS18" s="40">
        <f>IF(SUM(V18,Z18,AD18)&gt;0,SUM(V18,Z18,AD18),"")</f>
        <v>4.3</v>
      </c>
      <c r="AT18" s="40">
        <f>IF(SUM(AQ18,AR18)&gt;0,SUM(AQ18,AR18),"")</f>
        <v>32.999999999999993</v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>
        <f>IF(SUM(AQ18,AR18,AV18)&gt;0,SUM(AQ18,AR18,AV18),"")</f>
        <v>32.999999999999993</v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 t="str">
        <f>IF(SUM(AY18,BC18)&gt;0,SUM(AY18,BC18),"")</f>
        <v/>
      </c>
      <c r="BT18" s="11" t="str">
        <f>IF(SUM(AX18:AY18,BA18:BC18,BE18)-AZ18-BD18&gt;0,SUM(AX18:AY18,BA18:BC18,BE18)-AZ18-BD18,"")</f>
        <v/>
      </c>
      <c r="BU18" s="11" t="str">
        <f>IF(SUM(BF18:BG18,BI18)-BH18&gt;0,SUM(BF18:BG18,BI18)-BH18,"")</f>
        <v/>
      </c>
      <c r="BV18" s="11" t="str">
        <f>IF(SUM(AY18,BC18,BG18)&gt;0,SUM(AY18,BC18,BG18),"")</f>
        <v/>
      </c>
      <c r="BW18" s="11" t="str">
        <f>IF(SUM(BT18,BU18)&gt;0,SUM(BT18,BU18),"")</f>
        <v/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 t="str">
        <f>IF(SUM(BT18,BU18,BY18)&gt;0,SUM(BT18,BU18,BY18),"")</f>
        <v/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>IF(SUM(CB18,CF18)&gt;0,SUM(CB18,CF18),"")</f>
        <v/>
      </c>
      <c r="CW18" s="40" t="str">
        <f>IF(SUM(CA18:CB18,CD18:CF18,CH18)-CC18-CG18&gt;0,SUM(CA18:CB18,CD18:CF18,CH18)-CC18-CG18,"")</f>
        <v/>
      </c>
      <c r="CX18" s="40" t="str">
        <f>IF(SUM(CI18:CJ18,CL18)-CK18&gt;0,SUM(CI18:CJ18,CL18)-CK18,"")</f>
        <v/>
      </c>
      <c r="CY18" s="40" t="str">
        <f>IF(SUM(CB18,CF18,CJ18)&gt;0,SUM(CB18,CF18,CJ18),"")</f>
        <v/>
      </c>
      <c r="CZ18" s="40" t="str">
        <f>IF(SUM(CW18,CX18)&gt;0,SUM(CW18,CX18),"")</f>
        <v/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 t="str">
        <f>IF(SUM(CW18,CX18,DB18)&gt;0,SUM(CW18,CX18,DB18),"")</f>
        <v/>
      </c>
      <c r="DD18" s="50" t="str">
        <f>IF(MAX(EA18,FC18,GE18,HG18,II18,JK18,KM18,LO18,MQ18,NS18,OU18,PW18)-IF(N18="",0,N18)&gt;0.001,MAX(EA18,FC18,GE18,HG18,II18,JK18,KM18,LO18,MQ18,NS18,OU18,PW18)-IF(N18="",0,N18),"")</f>
        <v/>
      </c>
      <c r="DE18" s="50" t="str">
        <f>IF(MAX(EF18,FH18,GJ18,HL18,IN18,JP18,KR18,LT18,MV18,NX18,OZ18,QB18)-IF(P18="",0,P18)&gt;0.001,MAX(EF18,FH18,GJ18,HL18,IN18,JP18,KR18,LT18,MV18,NX18,OZ18,QB18)-IF(P18="",0,P18),"")</f>
        <v/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 t="str">
        <f>IF(SUM(DG18,DK18)&gt;0,SUM(DG18,DK18),"")</f>
        <v/>
      </c>
      <c r="EA18" s="40" t="str">
        <f>IF(SUM(DF18:DG18,DI18:DK18,DM18)-DH18-DL18&gt;0,SUM(DF18:DG18,DI18:DK18,DM18)-DH18-DL18,"")</f>
        <v/>
      </c>
      <c r="EB18" s="40" t="str">
        <f>IF(SUM(DN18:DO18,DQ18)-DP18&gt;0,SUM(DN18:DO18,DQ18)-DP18,"")</f>
        <v/>
      </c>
      <c r="EC18" s="40" t="str">
        <f>IF(SUM(DG18,DK18,DO18)&gt;0,SUM(DG18,DK18,DO18),"")</f>
        <v/>
      </c>
      <c r="ED18" s="40" t="str">
        <f>IF(SUM(EA18,EB18)&gt;0,SUM(EA18,EB18),"")</f>
        <v/>
      </c>
      <c r="EE18" s="40" t="str">
        <f>IF(SUM(DS18,DW18)&gt;0,SUM(DS18,DW18),"")</f>
        <v/>
      </c>
      <c r="EF18" s="40" t="str">
        <f>IF(SUM(DR18:DS18,DU18:DW18,DY18)-SUM(DT18,DX18)&gt;0,SUM(DR18:DS18,DU18:DW18,DY18)-SUM(DT18,DX18),"")</f>
        <v/>
      </c>
      <c r="EG18" s="40" t="str">
        <f>IF(SUM(EA18,EB18,EF18)&gt;0,SUM(EA18,EB18,EF18),"")</f>
        <v/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>IF(SUM(EI18,EM18)&gt;0,SUM(EI18,EM18),"")</f>
        <v/>
      </c>
      <c r="FC18" s="11" t="str">
        <f>IF(SUM(EH18:EI18,EK18:EM18,EO18)-EJ18-EN18&gt;0,SUM(EH18:EI18,EK18:EM18,EO18)-EJ18-EN18,"")</f>
        <v/>
      </c>
      <c r="FD18" s="11" t="str">
        <f>IF(SUM(EP18:EQ18,ES18)-ER18&gt;0,SUM(EP18:EQ18,ES18)-ER18,"")</f>
        <v/>
      </c>
      <c r="FE18" s="11" t="str">
        <f>IF(SUM(EI18,EM18,EQ18)&gt;0,SUM(EI18,EM18,EQ18),"")</f>
        <v/>
      </c>
      <c r="FF18" s="11" t="str">
        <f>IF(SUM(FC18,FD18)&gt;0,SUM(FC18,FD18),"")</f>
        <v/>
      </c>
      <c r="FG18" s="11" t="str">
        <f>IF(SUM(EU18,EY18)&gt;0,SUM(EU18,EY18),"")</f>
        <v/>
      </c>
      <c r="FH18" s="11" t="str">
        <f>IF(SUM(ET18:EU18,EW18:EY18,FA18)-SUM(EV18,EZ18)&gt;0,SUM(ET18:EU18,EW18:EY18,FA18)-SUM(EV18,EZ18),"")</f>
        <v/>
      </c>
      <c r="FI18" s="11" t="str">
        <f>IF(SUM(FC18,FD18,FH18)&gt;0,SUM(FC18,FD18,FH18),"")</f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>IF(SUM(FK18,FO18)&gt;0,SUM(FK18,FO18),"")</f>
        <v/>
      </c>
      <c r="GE18" s="40" t="str">
        <f>IF(SUM(FJ18:FK18,FM18:FO18,FQ18)-FL18-FP18&gt;0,SUM(FJ18:FK18,FM18:FO18,FQ18)-FL18-FP18,"")</f>
        <v/>
      </c>
      <c r="GF18" s="40" t="str">
        <f>IF(SUM(FR18:FS18,FU18)-FT18&gt;0,SUM(FR18:FS18,FU18)-FT18,"")</f>
        <v/>
      </c>
      <c r="GG18" s="40" t="str">
        <f>IF(SUM(FK18,FO18,FS18)&gt;0,SUM(FK18,FO18,FS18),"")</f>
        <v/>
      </c>
      <c r="GH18" s="40" t="str">
        <f>IF(SUM(GE18,GF18)&gt;0,SUM(GE18,GF18),"")</f>
        <v/>
      </c>
      <c r="GI18" s="40" t="str">
        <f>IF(SUM(FW18,GA18)&gt;0,SUM(FW18,GA18),"")</f>
        <v/>
      </c>
      <c r="GJ18" s="40" t="str">
        <f>IF(SUM(FV18:FW18,FY18:GA18,GC18)-SUM(FX18,GB18)&gt;0,SUM(FV18:FW18,FY18:GA18,GC18)-SUM(FX18,GB18),"")</f>
        <v/>
      </c>
      <c r="GK18" s="40" t="str">
        <f>IF(SUM(GE18,GF18,GJ18)&gt;0,SUM(GE18,GF18,GJ18),"")</f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>IF(SUM(GM18,GQ18)&gt;0,SUM(GM18,GQ18),"")</f>
        <v/>
      </c>
      <c r="HG18" s="11" t="str">
        <f>IF(SUM(GL18:GM18,GO18:GQ18,GS18)-GN18-GR18&gt;0,SUM(GL18:GM18,GO18:GQ18,GS18)-GN18-GR18,"")</f>
        <v/>
      </c>
      <c r="HH18" s="11" t="str">
        <f>IF(SUM(GT18:GU18,GW18)-GV18&gt;0,SUM(GT18:GU18,GW18)-GV18,"")</f>
        <v/>
      </c>
      <c r="HI18" s="11" t="str">
        <f>IF(SUM(GM18,GQ18,GU18)&gt;0,SUM(GM18,GQ18,GU18),"")</f>
        <v/>
      </c>
      <c r="HJ18" s="11" t="str">
        <f>IF(SUM(HG18,HH18)&gt;0,SUM(HG18,HH18),"")</f>
        <v/>
      </c>
      <c r="HK18" s="11" t="str">
        <f>IF(SUM(GY18,HC18)&gt;0,SUM(GY18,HC18),"")</f>
        <v/>
      </c>
      <c r="HL18" s="11" t="str">
        <f>IF(SUM(GX18:GY18,HA18:HC18,HE18)-SUM(GZ18,HD18)&gt;0,SUM(GX18:GY18,HA18:HC18,HE18)-SUM(GZ18,HD18),"")</f>
        <v/>
      </c>
      <c r="HM18" s="11" t="str">
        <f>IF(SUM(HG18,HH18,HL18)&gt;0,SUM(HG18,HH18,HL18),"")</f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>IF(SUM(HO18,HS18)&gt;0,SUM(HO18,HS18),"")</f>
        <v/>
      </c>
      <c r="II18" s="40" t="str">
        <f>IF(SUM(HN18:HO18,HQ18:HS18,HU18)-HP18-HT18&gt;0,SUM(HN18:HO18,HQ18:HS18,HU18)-HP18-HT18,"")</f>
        <v/>
      </c>
      <c r="IJ18" s="40" t="str">
        <f>IF(SUM(HV18:HW18,HY18)-HX18&gt;0,SUM(HV18:HW18,HY18)-HX18,"")</f>
        <v/>
      </c>
      <c r="IK18" s="40" t="str">
        <f>IF(SUM(HO18,HS18,HW18)&gt;0,SUM(HO18,HS18,HW18),"")</f>
        <v/>
      </c>
      <c r="IL18" s="40" t="str">
        <f>IF(SUM(II18,IJ18)&gt;0,SUM(II18,IJ18),"")</f>
        <v/>
      </c>
      <c r="IM18" s="40" t="str">
        <f>IF(SUM(IA18,IE18)&gt;0,SUM(IA18,IE18),"")</f>
        <v/>
      </c>
      <c r="IN18" s="40" t="str">
        <f>IF(SUM(HZ18:IA18,IC18:IE18,IG18)-SUM(IB18,IF18)&gt;0,SUM(HZ18:IA18,IC18:IE18,IG18)-SUM(IB18,IF18),"")</f>
        <v/>
      </c>
      <c r="IO18" s="40" t="str">
        <f>IF(SUM(II18,IJ18,IN18)&gt;0,SUM(II18,IJ18,IN18),"")</f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>IF(SUM(IQ18,IU18)&gt;0,SUM(IQ18,IU18),"")</f>
        <v/>
      </c>
      <c r="JK18" s="11" t="str">
        <f>IF(SUM(IP18:IQ18,IS18:IU18,IW18)-IR18-IV18&gt;0,SUM(IP18:IQ18,IS18:IU18,IW18)-IR18-IV18,"")</f>
        <v/>
      </c>
      <c r="JL18" s="11" t="str">
        <f>IF(SUM(IX18:IY18,JA18)-IZ18&gt;0,SUM(IX18:IY18,JA18)-IZ18,"")</f>
        <v/>
      </c>
      <c r="JM18" s="11" t="str">
        <f>IF(SUM(IQ18,IU18,IY18)&gt;0,SUM(IQ18,IU18,IY18),"")</f>
        <v/>
      </c>
      <c r="JN18" s="11" t="str">
        <f>IF(SUM(JK18,JL18)&gt;0,SUM(JK18,JL18),"")</f>
        <v/>
      </c>
      <c r="JO18" s="11" t="str">
        <f>IF(SUM(JC18,JG18)&gt;0,SUM(JC18,JG18),"")</f>
        <v/>
      </c>
      <c r="JP18" s="11" t="str">
        <f>IF(SUM(JB18:JC18,JE18:JG18,JI18)-SUM(JD18,JH18)&gt;0,SUM(JB18:JC18,JE18:JG18,JI18)-SUM(JD18,JH18),"")</f>
        <v/>
      </c>
      <c r="JQ18" s="11" t="str">
        <f>IF(SUM(JK18,JL18,JP18)&gt;0,SUM(JK18,JL18,JP18),"")</f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>IF(SUM(JS18,JW18)&gt;0,SUM(JS18,JW18),"")</f>
        <v/>
      </c>
      <c r="KM18" s="40" t="str">
        <f>IF(SUM(JR18:JS18,JU18:JW18,JY18)-JT18-JX18&gt;0,SUM(JR18:JS18,JU18:JW18,JY18)-JT18-JX18,"")</f>
        <v/>
      </c>
      <c r="KN18" s="40" t="str">
        <f>IF(SUM(JZ18:KA18,KC18)-KB18&gt;0,SUM(JZ18:KA18,KC18)-KB18,"")</f>
        <v/>
      </c>
      <c r="KO18" s="40" t="str">
        <f>IF(SUM(JS18,JW18,KA18)&gt;0,SUM(JS18,JW18,KA18),"")</f>
        <v/>
      </c>
      <c r="KP18" s="40" t="str">
        <f>IF(SUM(KM18,KN18)&gt;0,SUM(KM18,KN18),"")</f>
        <v/>
      </c>
      <c r="KQ18" s="40" t="str">
        <f>IF(SUM(KE18,KI18)&gt;0,SUM(KE18,KI18),"")</f>
        <v/>
      </c>
      <c r="KR18" s="40" t="str">
        <f>IF(SUM(KD18:KE18,KG18:KI18,KK18)-SUM(KF18,KJ18)&gt;0,SUM(KD18:KE18,KG18:KI18,KK18)-SUM(KF18,KJ18),"")</f>
        <v/>
      </c>
      <c r="KS18" s="40" t="str">
        <f>IF(SUM(KM18,KN18,KR18)&gt;0,SUM(KM18,KN18,KR18),"")</f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>IF(SUM(KU18,KY18)&gt;0,SUM(KU18,KY18),"")</f>
        <v/>
      </c>
      <c r="LO18" s="11" t="str">
        <f>IF(SUM(KT18:KU18,KW18:KY18,LA18)-KV18-KZ18&gt;0,SUM(KT18:KU18,KW18:KY18,LA18)-KV18-KZ18,"")</f>
        <v/>
      </c>
      <c r="LP18" s="11" t="str">
        <f>IF(SUM(LB18:LC18,LE18)-LD18&gt;0,SUM(LB18:LC18,LE18)-LD18,"")</f>
        <v/>
      </c>
      <c r="LQ18" s="11" t="str">
        <f>IF(SUM(KU18,KY18,LC18)&gt;0,SUM(KU18,KY18,LC18),"")</f>
        <v/>
      </c>
      <c r="LR18" s="11" t="str">
        <f>IF(SUM(LO18,LP18)&gt;0,SUM(LO18,LP18),"")</f>
        <v/>
      </c>
      <c r="LS18" s="11" t="str">
        <f>IF(SUM(LG18,LK18)&gt;0,SUM(LG18,LK18),"")</f>
        <v/>
      </c>
      <c r="LT18" s="11" t="str">
        <f>IF(SUM(LF18:LG18,LI18:LK18,LM18)-SUM(LH18,LL18)&gt;0,SUM(LF18:LG18,LI18:LK18,LM18)-SUM(LH18,LL18),"")</f>
        <v/>
      </c>
      <c r="LU18" s="11" t="str">
        <f>IF(SUM(LO18,LP18,LT18)&gt;0,SUM(LO18,LP18,LT18),"")</f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>IF(SUM(LW18,MA18)&gt;0,SUM(LW18,MA18),"")</f>
        <v/>
      </c>
      <c r="MQ18" s="40" t="str">
        <f>IF(SUM(LV18:LW18,LY18:MA18,MC18)-LX18-MB18&gt;0,SUM(LV18:LW18,LY18:MA18,MC18)-LX18-MB18,"")</f>
        <v/>
      </c>
      <c r="MR18" s="40" t="str">
        <f>IF(SUM(MD18:ME18,MG18)-MF18&gt;0,SUM(MD18:ME18,MG18)-MF18,"")</f>
        <v/>
      </c>
      <c r="MS18" s="40" t="str">
        <f>IF(SUM(LW18,MA18,ME18)&gt;0,SUM(LW18,MA18,ME18),"")</f>
        <v/>
      </c>
      <c r="MT18" s="40" t="str">
        <f>IF(SUM(MQ18,MR18)&gt;0,SUM(MQ18,MR18),"")</f>
        <v/>
      </c>
      <c r="MU18" s="40" t="str">
        <f>IF(SUM(MI18,MM18)&gt;0,SUM(MI18,MM18),"")</f>
        <v/>
      </c>
      <c r="MV18" s="40" t="str">
        <f>IF(SUM(MH18:MI18,MK18:MM18,MO18)-SUM(MJ18,MN18)&gt;0,SUM(MH18:MI18,MK18:MM18,MO18)-SUM(MJ18,MN18),"")</f>
        <v/>
      </c>
      <c r="MW18" s="40" t="str">
        <f>IF(SUM(MQ18,MR18,MV18)&gt;0,SUM(MQ18,MR18,MV18),"")</f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>IF(SUM(MY18,NC18)&gt;0,SUM(MY18,NC18),"")</f>
        <v/>
      </c>
      <c r="NS18" s="11" t="str">
        <f>IF(SUM(MX18:MY18,NA18:NC18,NE18)-MZ18-ND18&gt;0,SUM(MX18:MY18,NA18:NC18,NE18)-MZ18-ND18,"")</f>
        <v/>
      </c>
      <c r="NT18" s="11" t="str">
        <f>IF(SUM(NF18:NG18,NI18)-NH18&gt;0,SUM(NF18:NG18,NI18)-NH18,"")</f>
        <v/>
      </c>
      <c r="NU18" s="11" t="str">
        <f>IF(SUM(MY18,NC18,NG18)&gt;0,SUM(MY18,NC18,NG18),"")</f>
        <v/>
      </c>
      <c r="NV18" s="11" t="str">
        <f>IF(SUM(NS18,NT18)&gt;0,SUM(NS18,NT18),"")</f>
        <v/>
      </c>
      <c r="NW18" s="11" t="str">
        <f>IF(SUM(NK18,NO18)&gt;0,SUM(NK18,NO18),"")</f>
        <v/>
      </c>
      <c r="NX18" s="11" t="str">
        <f>IF(SUM(NJ18:NK18,NM18:NO18,NQ18)-SUM(NL18,NP18)&gt;0,SUM(NJ18:NK18,NM18:NO18,NQ18)-SUM(NL18,NP18),"")</f>
        <v/>
      </c>
      <c r="NY18" s="11" t="str">
        <f>IF(SUM(NS18,NT18,NX18)&gt;0,SUM(NS18,NT18,NX18),"")</f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>IF(SUM(OA18,OE18)&gt;0,SUM(OA18,OE18),"")</f>
        <v/>
      </c>
      <c r="OU18" s="40" t="str">
        <f>IF(SUM(NZ18:OA18,OC18:OE18,OG18)-OB18-OF18&gt;0,SUM(NZ18:OA18,OC18:OE18,OG18)-OB18-OF18,"")</f>
        <v/>
      </c>
      <c r="OV18" s="40" t="str">
        <f>IF(SUM(OH18:OI18,OK18)-OJ18&gt;0,SUM(OH18:OI18,OK18)-OJ18,"")</f>
        <v/>
      </c>
      <c r="OW18" s="40" t="str">
        <f>IF(SUM(OA18,OE18,OI18)&gt;0,SUM(OA18,OE18,OI18),"")</f>
        <v/>
      </c>
      <c r="OX18" s="40" t="str">
        <f>IF(SUM(OU18,OV18)&gt;0,SUM(OU18,OV18),"")</f>
        <v/>
      </c>
      <c r="OY18" s="40" t="str">
        <f>IF(SUM(OM18,OQ18)&gt;0,SUM(OM18,OQ18),"")</f>
        <v/>
      </c>
      <c r="OZ18" s="40" t="str">
        <f>IF(SUM(OL18:OM18,OO18:OQ18,OS18)-SUM(ON18,OR18)&gt;0,SUM(OL18:OM18,OO18:OQ18,OS18)-SUM(ON18,OR18),"")</f>
        <v/>
      </c>
      <c r="PA18" s="40" t="str">
        <f>IF(SUM(OU18,OV18,OZ18)&gt;0,SUM(OU18,OV18,OZ18),"")</f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>IF(SUM(PC18,PG18)&gt;0,SUM(PC18,PG18),"")</f>
        <v/>
      </c>
      <c r="PW18" s="11" t="str">
        <f>IF(SUM(PB18:PC18,PE18:PG18,PI18)-PD18-PH18&gt;0,SUM(PB18:PC18,PE18:PG18,PI18)-PD18-PH18,"")</f>
        <v/>
      </c>
      <c r="PX18" s="11" t="str">
        <f>IF(SUM(PJ18:PK18,PM18)-PL18&gt;0,SUM(PJ18:PK18,PM18)-PL18,"")</f>
        <v/>
      </c>
      <c r="PY18" s="11" t="str">
        <f>IF(SUM(PC18,PG18,PK18)&gt;0,SUM(PC18,PG18,PK18),"")</f>
        <v/>
      </c>
      <c r="PZ18" s="11" t="str">
        <f>IF(SUM(PW18,PX18)&gt;0,SUM(PW18,PX18),"")</f>
        <v/>
      </c>
      <c r="QA18" s="11" t="str">
        <f>IF(SUM(PO18,PS18)&gt;0,SUM(PO18,PS18),"")</f>
        <v/>
      </c>
      <c r="QB18" s="11" t="str">
        <f>IF(SUM(PN18:PO18,PQ18:PS18,PU18)-SUM(PP18,PT18)&gt;0,SUM(PN18:PO18,PQ18:PS18,PU18)-SUM(PP18,PT18),"")</f>
        <v/>
      </c>
      <c r="QC18" s="11" t="str">
        <f>IF(SUM(PW18,PX18,QB18)&gt;0,SUM(PW18,PX18,QB18),"")</f>
        <v/>
      </c>
      <c r="QD18" s="22">
        <f>IF($CU18="P",CA18,(CA18+AX18)/2)</f>
        <v>0</v>
      </c>
      <c r="QE18" s="22">
        <f>IF($CU18="P",CB18,(CB18+AY18)/2)</f>
        <v>0</v>
      </c>
      <c r="QF18" s="22">
        <f>IF($CU18="P",CC18,(CC18+AZ18)/2)</f>
        <v>0</v>
      </c>
      <c r="QG18" s="22">
        <f>IF($CU18="P",CD18,(CD18+BA18)/2)</f>
        <v>0</v>
      </c>
      <c r="QH18" s="22">
        <f>IF($CU18="P",CE18,(CE18+BB18)/2)</f>
        <v>0</v>
      </c>
      <c r="QI18" s="22">
        <f>IF($CU18="P",CF18,(CF18+BC18)/2)</f>
        <v>0</v>
      </c>
      <c r="QJ18" s="22">
        <f>IF($CU18="P",CG18,(CG18+BD18)/2)</f>
        <v>0</v>
      </c>
      <c r="QK18" s="22">
        <f>IF($CU18="P",CH18,(CH18+BE18)/2)</f>
        <v>0</v>
      </c>
      <c r="QL18" s="22">
        <f>IF($CU18="P",CI18,(CI18+BF18)/2)</f>
        <v>0</v>
      </c>
      <c r="QM18" s="22">
        <f>IF($CU18="P",CJ18,(CJ18+BG18)/2)</f>
        <v>0</v>
      </c>
      <c r="QN18" s="22">
        <f>IF($CU18="P",CK18,(CK18+BH18)/2)</f>
        <v>0</v>
      </c>
      <c r="QO18" s="22">
        <f>IF($CU18="P",CL18,(CL18+BI18)/2)</f>
        <v>0</v>
      </c>
      <c r="QP18" s="22">
        <f>IF($CU18="P",CM18,(CM18+BJ18)/2)</f>
        <v>0</v>
      </c>
      <c r="QQ18" s="22">
        <f>IF($CU18="P",CN18,(CN18+BK18)/2)</f>
        <v>0</v>
      </c>
      <c r="QR18" s="22">
        <f>IF($CU18="P",CO18,(CO18+BL18)/2)</f>
        <v>0</v>
      </c>
      <c r="QS18" s="22">
        <f>IF($CU18="P",CP18,(CP18+BM18)/2)</f>
        <v>0</v>
      </c>
      <c r="QT18" s="22">
        <f>IF($CU18="P",CQ18,(CQ18+BN18)/2)</f>
        <v>0</v>
      </c>
      <c r="QU18" s="22">
        <f>IF($CU18="P",CR18,(CR18+BO18)/2)</f>
        <v>0</v>
      </c>
      <c r="QV18" s="22">
        <f>IF($CU18="P",CS18,(CS18+BP18)/2)</f>
        <v>0</v>
      </c>
      <c r="QW18" s="22">
        <f>IF($CU18="P",CT18,(CT18+BQ18)/2)</f>
        <v>0</v>
      </c>
      <c r="QX18" s="27" t="s">
        <v>46</v>
      </c>
      <c r="QY18" s="40" t="str">
        <f>IF(SUM(QE18,QI18)&gt;0,SUM(QE18,QI18),"")</f>
        <v/>
      </c>
      <c r="QZ18" s="40" t="str">
        <f>IF(SUM(QD18:QE18,QG18:QI18,QK18)-QF18-QJ18&gt;0,SUM(QD18:QE18,QG18:QI18,QK18)-QF18-QJ18,"")</f>
        <v/>
      </c>
      <c r="RA18" s="40" t="str">
        <f>IF(SUM(QL18:QM18,QO18)-QN18&gt;0,SUM(QL18:QM18,QO18)-QN18,"")</f>
        <v/>
      </c>
      <c r="RB18" s="40" t="str">
        <f>IF(SUM(QE18,QI18,QM18)&gt;0,SUM(QE18,QI18,QM18),"")</f>
        <v/>
      </c>
      <c r="RC18" s="40" t="str">
        <f>IF(SUM(QZ18,RA18)&gt;0,SUM(QZ18,RA18),"")</f>
        <v/>
      </c>
      <c r="RD18" s="40" t="str">
        <f>IF(SUM(QQ18,QU18)&gt;0,SUM(QQ18,QU18),"")</f>
        <v/>
      </c>
      <c r="RE18" s="40" t="str">
        <f>IF(SUM(QP18:QQ18,QS18:QU18,QW18)-SUM(QR18,QV18)&gt;0,SUM(QP18:QQ18,QS18:QU18,QW18)-SUM(QR18,QV18),"")</f>
        <v/>
      </c>
      <c r="RF18" s="40" t="str">
        <f>IF(SUM(QZ18,RA18,RE18)&gt;0,SUM(QZ18,RA18,RE18),"")</f>
        <v/>
      </c>
    </row>
    <row r="19" spans="1:474" ht="17" x14ac:dyDescent="0.2">
      <c r="G19" s="64"/>
      <c r="R19" s="10"/>
      <c r="S19" s="10"/>
      <c r="T19" s="10"/>
    </row>
    <row r="20" spans="1:474" ht="17" x14ac:dyDescent="0.2">
      <c r="G20" s="64"/>
      <c r="R20" s="10"/>
      <c r="S20" s="10"/>
      <c r="T20" s="10"/>
    </row>
    <row r="21" spans="1:474" ht="17" x14ac:dyDescent="0.2">
      <c r="C21" s="23" t="s">
        <v>44</v>
      </c>
      <c r="G21" s="64"/>
      <c r="R21" s="10"/>
      <c r="S21" s="10"/>
      <c r="T21" s="10"/>
      <c r="AP21" s="4"/>
      <c r="AW21" s="42">
        <v>8.4</v>
      </c>
      <c r="BS21" s="4"/>
      <c r="BZ21" s="42">
        <v>8.4</v>
      </c>
      <c r="CV21" s="4"/>
      <c r="DC21" s="42">
        <v>8.4</v>
      </c>
      <c r="DZ21" s="4"/>
      <c r="EG21" s="42">
        <v>8.4</v>
      </c>
      <c r="FB21" s="4"/>
      <c r="FI21" s="42">
        <v>8.4</v>
      </c>
      <c r="GD21" s="4"/>
      <c r="GK21" s="42">
        <v>8.4</v>
      </c>
      <c r="HF21" s="4"/>
      <c r="HM21" s="42">
        <v>8.4</v>
      </c>
      <c r="IH21" s="4"/>
      <c r="IO21" s="42">
        <v>8.4</v>
      </c>
      <c r="JJ21" s="4"/>
      <c r="JQ21" s="42">
        <v>8.4</v>
      </c>
      <c r="KL21" s="4"/>
      <c r="KS21" s="42">
        <v>8.4</v>
      </c>
      <c r="LN21" s="4"/>
      <c r="LU21" s="42">
        <v>8.4</v>
      </c>
      <c r="MP21" s="4"/>
      <c r="MW21" s="42">
        <v>8.4</v>
      </c>
      <c r="NR21" s="4"/>
      <c r="NY21" s="42">
        <v>8.4</v>
      </c>
      <c r="OT21" s="4"/>
      <c r="PA21" s="42">
        <v>8.4</v>
      </c>
      <c r="PV21" s="4"/>
      <c r="QC21" s="42">
        <v>8.4</v>
      </c>
    </row>
    <row r="22" spans="1:474" ht="17" hidden="1" x14ac:dyDescent="0.2">
      <c r="C22" s="30" t="s">
        <v>43</v>
      </c>
      <c r="G22" s="64"/>
      <c r="R22" s="10"/>
      <c r="S22" s="10"/>
      <c r="T22" s="10"/>
      <c r="AP22" s="4"/>
      <c r="AW22" s="51">
        <v>1000</v>
      </c>
      <c r="BS22" s="4"/>
      <c r="BZ22" s="51">
        <v>1000</v>
      </c>
      <c r="CV22" s="4"/>
      <c r="DC22" s="51">
        <v>1000</v>
      </c>
      <c r="DZ22" s="4"/>
      <c r="EG22" s="51">
        <v>1000</v>
      </c>
      <c r="FB22" s="4"/>
      <c r="FI22" s="51">
        <v>1000</v>
      </c>
      <c r="GD22" s="4"/>
      <c r="GK22" s="51">
        <v>1000</v>
      </c>
      <c r="HF22" s="4"/>
      <c r="HM22" s="51">
        <v>1000</v>
      </c>
      <c r="IH22" s="4"/>
      <c r="IO22" s="51">
        <v>1000</v>
      </c>
      <c r="JJ22" s="4"/>
      <c r="JQ22" s="51">
        <v>1000</v>
      </c>
      <c r="KL22" s="4"/>
      <c r="KS22" s="51">
        <v>1000</v>
      </c>
      <c r="LN22" s="4"/>
      <c r="LU22" s="51">
        <v>1000</v>
      </c>
      <c r="MP22" s="4"/>
      <c r="MW22" s="51">
        <v>1000</v>
      </c>
      <c r="NR22" s="4"/>
      <c r="NY22" s="51">
        <v>1000</v>
      </c>
      <c r="OT22" s="4"/>
      <c r="PA22" s="51">
        <v>1000</v>
      </c>
      <c r="PV22" s="4"/>
      <c r="QC22" s="51">
        <v>1000</v>
      </c>
    </row>
    <row r="23" spans="1:474" ht="17" hidden="1" x14ac:dyDescent="0.2">
      <c r="A23" s="5"/>
      <c r="B23" s="5"/>
      <c r="C23" s="31" t="s">
        <v>55</v>
      </c>
      <c r="D23" s="20"/>
      <c r="G23" s="64"/>
      <c r="R23" s="10"/>
      <c r="S23" s="10"/>
      <c r="T23" s="10"/>
      <c r="AP23" s="4"/>
      <c r="AW23" s="43">
        <v>1000</v>
      </c>
      <c r="BS23" s="4"/>
      <c r="BZ23" s="43">
        <v>1000</v>
      </c>
      <c r="CV23" s="4"/>
      <c r="DC23" s="43">
        <v>1000</v>
      </c>
      <c r="DZ23" s="4"/>
      <c r="EG23" s="43">
        <v>1000</v>
      </c>
      <c r="FB23" s="4"/>
      <c r="FI23" s="43">
        <v>1000</v>
      </c>
      <c r="GD23" s="4"/>
      <c r="GK23" s="43">
        <v>1000</v>
      </c>
      <c r="HF23" s="4"/>
      <c r="HM23" s="43">
        <v>1000</v>
      </c>
      <c r="IH23" s="4"/>
      <c r="IO23" s="43">
        <v>1000</v>
      </c>
      <c r="JJ23" s="4"/>
      <c r="JQ23" s="43">
        <v>1000</v>
      </c>
      <c r="KL23" s="4"/>
      <c r="KS23" s="43">
        <v>1000</v>
      </c>
      <c r="LN23" s="4"/>
      <c r="LU23" s="43">
        <v>1000</v>
      </c>
      <c r="MP23" s="4"/>
      <c r="MW23" s="43">
        <v>1000</v>
      </c>
      <c r="NR23" s="4"/>
      <c r="NY23" s="43">
        <v>1000</v>
      </c>
      <c r="OT23" s="4"/>
      <c r="PA23" s="43">
        <v>1000</v>
      </c>
      <c r="PV23" s="4"/>
      <c r="QC23" s="43">
        <v>1000</v>
      </c>
    </row>
    <row r="24" spans="1:474" ht="17" hidden="1" x14ac:dyDescent="0.2">
      <c r="A24" s="5"/>
      <c r="B24" s="5"/>
      <c r="C24" s="35" t="s">
        <v>60</v>
      </c>
      <c r="D24" s="20"/>
      <c r="G24" s="64"/>
      <c r="R24" s="10"/>
      <c r="S24" s="10"/>
      <c r="T24" s="10"/>
      <c r="AP24" s="4"/>
      <c r="AW24" s="44">
        <v>1000</v>
      </c>
      <c r="BS24" s="4"/>
      <c r="BZ24" s="44">
        <v>1000</v>
      </c>
      <c r="CV24" s="4"/>
      <c r="DC24" s="44">
        <v>1000</v>
      </c>
      <c r="DZ24" s="4"/>
      <c r="EG24" s="44">
        <v>1000</v>
      </c>
      <c r="FB24" s="4"/>
      <c r="FI24" s="44">
        <v>1000</v>
      </c>
      <c r="GD24" s="4"/>
      <c r="GK24" s="44">
        <v>1000</v>
      </c>
      <c r="HF24" s="4"/>
      <c r="HM24" s="44">
        <v>1000</v>
      </c>
      <c r="IH24" s="4"/>
      <c r="IO24" s="44">
        <v>1000</v>
      </c>
      <c r="JJ24" s="4"/>
      <c r="JQ24" s="44">
        <v>1000</v>
      </c>
      <c r="KL24" s="4"/>
      <c r="KS24" s="44">
        <v>1000</v>
      </c>
      <c r="LN24" s="4"/>
      <c r="LU24" s="44">
        <v>1000</v>
      </c>
      <c r="MP24" s="4"/>
      <c r="MW24" s="44">
        <v>1000</v>
      </c>
      <c r="NR24" s="4"/>
      <c r="NY24" s="44">
        <v>1000</v>
      </c>
      <c r="OT24" s="4"/>
      <c r="PA24" s="44">
        <v>1000</v>
      </c>
      <c r="PV24" s="4"/>
      <c r="QC24" s="44">
        <v>1000</v>
      </c>
    </row>
    <row r="25" spans="1:474" ht="17" x14ac:dyDescent="0.2">
      <c r="A25" s="5"/>
      <c r="B25" s="5"/>
      <c r="C25" s="34" t="s">
        <v>41</v>
      </c>
      <c r="D25" s="20"/>
      <c r="G25" s="64"/>
      <c r="R25" s="10"/>
      <c r="S25" s="10"/>
      <c r="T25" s="10"/>
      <c r="AP25" s="4"/>
      <c r="AW25" s="45">
        <v>42.8</v>
      </c>
      <c r="BS25" s="4"/>
      <c r="BZ25" s="45">
        <v>42.8</v>
      </c>
      <c r="CV25" s="4"/>
      <c r="DC25" s="45">
        <v>42.8</v>
      </c>
      <c r="DZ25" s="4"/>
      <c r="EG25" s="45">
        <v>42.8</v>
      </c>
      <c r="FB25" s="4"/>
      <c r="FI25" s="45">
        <v>42.8</v>
      </c>
      <c r="GD25" s="4"/>
      <c r="GK25" s="45">
        <v>42.8</v>
      </c>
      <c r="HF25" s="4"/>
      <c r="HM25" s="45">
        <v>42.8</v>
      </c>
      <c r="IH25" s="4"/>
      <c r="IO25" s="45">
        <v>42.8</v>
      </c>
      <c r="JJ25" s="4"/>
      <c r="JQ25" s="45">
        <v>42.8</v>
      </c>
      <c r="KL25" s="4"/>
      <c r="KS25" s="45">
        <v>42.8</v>
      </c>
      <c r="LN25" s="4"/>
      <c r="LU25" s="45">
        <v>42.8</v>
      </c>
      <c r="MP25" s="4"/>
      <c r="MW25" s="45">
        <v>42.8</v>
      </c>
      <c r="NR25" s="4"/>
      <c r="NY25" s="45">
        <v>42.8</v>
      </c>
      <c r="OT25" s="4"/>
      <c r="PA25" s="45">
        <v>42.8</v>
      </c>
      <c r="PV25" s="4"/>
      <c r="QC25" s="45">
        <v>42.8</v>
      </c>
    </row>
    <row r="26" spans="1:474" ht="17" hidden="1" x14ac:dyDescent="0.2">
      <c r="A26" s="5"/>
      <c r="B26" s="5"/>
      <c r="C26" s="24" t="s">
        <v>42</v>
      </c>
      <c r="D26" s="20"/>
      <c r="G26" s="64"/>
      <c r="R26" s="10"/>
      <c r="S26" s="10"/>
      <c r="T26" s="10"/>
      <c r="AP26" s="4"/>
      <c r="AW26" s="46">
        <v>1000</v>
      </c>
      <c r="BS26" s="4"/>
      <c r="BZ26" s="46">
        <v>1000</v>
      </c>
      <c r="CV26" s="4"/>
      <c r="DC26" s="46">
        <v>1000</v>
      </c>
      <c r="DZ26" s="4"/>
      <c r="EG26" s="46">
        <v>1000</v>
      </c>
      <c r="FB26" s="4"/>
      <c r="FI26" s="46">
        <v>1000</v>
      </c>
      <c r="GD26" s="4"/>
      <c r="GK26" s="46">
        <v>1000</v>
      </c>
      <c r="HF26" s="4"/>
      <c r="HM26" s="46">
        <v>1000</v>
      </c>
      <c r="IH26" s="4"/>
      <c r="IO26" s="46">
        <v>1000</v>
      </c>
      <c r="JJ26" s="4"/>
      <c r="JQ26" s="46">
        <v>1000</v>
      </c>
      <c r="KL26" s="4"/>
      <c r="KS26" s="46">
        <v>1000</v>
      </c>
      <c r="LN26" s="4"/>
      <c r="LU26" s="46">
        <v>1000</v>
      </c>
      <c r="MP26" s="4"/>
      <c r="MW26" s="46">
        <v>1000</v>
      </c>
      <c r="NR26" s="4"/>
      <c r="NY26" s="46">
        <v>1000</v>
      </c>
      <c r="OT26" s="4"/>
      <c r="PA26" s="46">
        <v>1000</v>
      </c>
      <c r="PV26" s="4"/>
      <c r="QC26" s="46">
        <v>1000</v>
      </c>
    </row>
    <row r="27" spans="1:474" ht="17" hidden="1" x14ac:dyDescent="0.2">
      <c r="A27" s="5"/>
      <c r="B27" s="5"/>
      <c r="C27" s="33" t="s">
        <v>54</v>
      </c>
      <c r="D27" s="20"/>
      <c r="G27" s="64"/>
      <c r="R27" s="10"/>
      <c r="S27" s="10"/>
      <c r="T27" s="10"/>
      <c r="AP27" s="4"/>
      <c r="AW27" s="47">
        <v>1000</v>
      </c>
      <c r="BS27" s="4"/>
      <c r="BZ27" s="47">
        <v>1000</v>
      </c>
      <c r="CV27" s="4"/>
      <c r="DC27" s="47">
        <v>1000</v>
      </c>
      <c r="DZ27" s="4"/>
      <c r="EG27" s="47">
        <v>1000</v>
      </c>
      <c r="FB27" s="4"/>
      <c r="FI27" s="47">
        <v>1000</v>
      </c>
      <c r="GD27" s="4"/>
      <c r="GK27" s="47">
        <v>1000</v>
      </c>
      <c r="HF27" s="4"/>
      <c r="HM27" s="47">
        <v>1000</v>
      </c>
      <c r="IH27" s="4"/>
      <c r="IO27" s="47">
        <v>1000</v>
      </c>
      <c r="JJ27" s="4"/>
      <c r="JQ27" s="47">
        <v>1000</v>
      </c>
      <c r="KL27" s="4"/>
      <c r="KS27" s="47">
        <v>1000</v>
      </c>
      <c r="LN27" s="4"/>
      <c r="LU27" s="47">
        <v>1000</v>
      </c>
      <c r="MP27" s="4"/>
      <c r="MW27" s="47">
        <v>1000</v>
      </c>
      <c r="NR27" s="4"/>
      <c r="NY27" s="47">
        <v>1000</v>
      </c>
      <c r="OT27" s="4"/>
      <c r="PA27" s="47">
        <v>1000</v>
      </c>
      <c r="PV27" s="4"/>
      <c r="QC27" s="47">
        <v>1000</v>
      </c>
    </row>
    <row r="28" spans="1:474" ht="17" hidden="1" x14ac:dyDescent="0.2">
      <c r="A28" s="5"/>
      <c r="B28" s="5"/>
      <c r="C28" s="25" t="s">
        <v>27</v>
      </c>
      <c r="D28" s="20"/>
      <c r="G28" s="64"/>
      <c r="R28" s="10"/>
      <c r="S28" s="10"/>
      <c r="T28" s="10"/>
      <c r="AP28" s="4"/>
      <c r="AW28" s="48">
        <v>1000</v>
      </c>
      <c r="BS28" s="4"/>
      <c r="BZ28" s="48">
        <v>1000</v>
      </c>
      <c r="CV28" s="4"/>
      <c r="DC28" s="48">
        <v>1000</v>
      </c>
      <c r="DZ28" s="4"/>
      <c r="EG28" s="48">
        <v>1000</v>
      </c>
      <c r="FB28" s="4"/>
      <c r="FI28" s="48">
        <v>1000</v>
      </c>
      <c r="GD28" s="4"/>
      <c r="GK28" s="48">
        <v>1000</v>
      </c>
      <c r="HF28" s="4"/>
      <c r="HM28" s="48">
        <v>1000</v>
      </c>
      <c r="IH28" s="4"/>
      <c r="IO28" s="48">
        <v>1000</v>
      </c>
      <c r="JJ28" s="4"/>
      <c r="JQ28" s="48">
        <v>1000</v>
      </c>
      <c r="KL28" s="4"/>
      <c r="KS28" s="48">
        <v>1000</v>
      </c>
      <c r="LN28" s="4"/>
      <c r="LU28" s="48">
        <v>1000</v>
      </c>
      <c r="MP28" s="4"/>
      <c r="MW28" s="48">
        <v>1000</v>
      </c>
      <c r="NR28" s="4"/>
      <c r="NY28" s="48">
        <v>1000</v>
      </c>
      <c r="OT28" s="4"/>
      <c r="PA28" s="48">
        <v>1000</v>
      </c>
      <c r="PV28" s="4"/>
      <c r="QC28" s="48">
        <v>1000</v>
      </c>
    </row>
    <row r="29" spans="1:474" x14ac:dyDescent="0.2">
      <c r="C29" s="29" t="s">
        <v>47</v>
      </c>
      <c r="D29" s="2"/>
      <c r="G29" s="64"/>
    </row>
    <row r="30" spans="1:474" x14ac:dyDescent="0.2">
      <c r="A30" s="5"/>
      <c r="B30" s="5"/>
      <c r="C30" s="5"/>
      <c r="D30" s="20"/>
      <c r="G30" s="64"/>
      <c r="QE30" s="2"/>
      <c r="QF30" s="2"/>
      <c r="QG30" s="2"/>
      <c r="QH30" s="2"/>
      <c r="QI30" s="2"/>
      <c r="QJ30" s="2"/>
      <c r="QK30" s="2"/>
      <c r="QL30" s="2"/>
      <c r="QM30" s="2"/>
    </row>
    <row r="31" spans="1:474" x14ac:dyDescent="0.2">
      <c r="A31" s="5"/>
      <c r="B31" s="5"/>
      <c r="C31" s="5"/>
      <c r="D31" s="20"/>
      <c r="G31" s="64"/>
    </row>
    <row r="32" spans="1:474" x14ac:dyDescent="0.2">
      <c r="A32" s="5"/>
      <c r="B32" s="5"/>
      <c r="C32" s="5"/>
      <c r="D32" s="20"/>
      <c r="G32" s="64"/>
    </row>
    <row r="33" spans="1:7" x14ac:dyDescent="0.2">
      <c r="A33" s="5"/>
      <c r="B33" s="5"/>
      <c r="C33" s="5"/>
      <c r="D33" s="5"/>
    </row>
    <row r="37" spans="1:7" x14ac:dyDescent="0.2">
      <c r="G37" s="64"/>
    </row>
    <row r="38" spans="1:7" x14ac:dyDescent="0.2">
      <c r="G38" s="64"/>
    </row>
  </sheetData>
  <sheetProtection sheet="1" formatCells="0" formatColumns="0" formatRows="0"/>
  <autoFilter ref="A1:RF12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4:RF18">
      <sortCondition descending="1" ref="H1:H19"/>
    </sortState>
  </autoFilter>
  <mergeCells count="117">
    <mergeCell ref="A1:A3"/>
    <mergeCell ref="C1:C3"/>
    <mergeCell ref="D1:D3"/>
    <mergeCell ref="E1:E3"/>
    <mergeCell ref="F1:F3"/>
    <mergeCell ref="H1:H3"/>
    <mergeCell ref="O1:O3"/>
    <mergeCell ref="B1:B3"/>
    <mergeCell ref="G1:G3"/>
    <mergeCell ref="P1:P3"/>
    <mergeCell ref="Q1:Q3"/>
    <mergeCell ref="R1:R3"/>
    <mergeCell ref="I1:I3"/>
    <mergeCell ref="J1:J3"/>
    <mergeCell ref="K1:K3"/>
    <mergeCell ref="L1:L3"/>
    <mergeCell ref="M1:M3"/>
    <mergeCell ref="N1:N3"/>
    <mergeCell ref="FJ1:GK1"/>
    <mergeCell ref="GL1:HM1"/>
    <mergeCell ref="HN1:IO1"/>
    <mergeCell ref="IP1:JQ1"/>
    <mergeCell ref="S1:S3"/>
    <mergeCell ref="T1:T3"/>
    <mergeCell ref="U1:AW1"/>
    <mergeCell ref="AX1:BZ1"/>
    <mergeCell ref="CA1:DC1"/>
    <mergeCell ref="DD1:DE1"/>
    <mergeCell ref="BN2:BQ2"/>
    <mergeCell ref="CA2:CD2"/>
    <mergeCell ref="CE2:CH2"/>
    <mergeCell ref="CI2:CL2"/>
    <mergeCell ref="CM2:CP2"/>
    <mergeCell ref="CQ2:CT2"/>
    <mergeCell ref="DF2:DI2"/>
    <mergeCell ref="DJ2:DM2"/>
    <mergeCell ref="DN2:DQ2"/>
    <mergeCell ref="DR2:DU2"/>
    <mergeCell ref="DV2:DY2"/>
    <mergeCell ref="EH2:EK2"/>
    <mergeCell ref="EL2:EO2"/>
    <mergeCell ref="EP2:ES2"/>
    <mergeCell ref="QD1:RF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R1:KS1"/>
    <mergeCell ref="KT1:LU1"/>
    <mergeCell ref="LV1:MW1"/>
    <mergeCell ref="MX1:NY1"/>
    <mergeCell ref="NZ1:PA1"/>
    <mergeCell ref="PB1:QC1"/>
    <mergeCell ref="DF1:EG1"/>
    <mergeCell ref="EH1:FI1"/>
    <mergeCell ref="FJ2:FM2"/>
    <mergeCell ref="FN2:FQ2"/>
    <mergeCell ref="FR2:FU2"/>
    <mergeCell ref="FV2:FY2"/>
    <mergeCell ref="FZ2:GC2"/>
    <mergeCell ref="GL2:GO2"/>
    <mergeCell ref="ET2:EW2"/>
    <mergeCell ref="EX2:FA2"/>
    <mergeCell ref="HV2:HY2"/>
    <mergeCell ref="HZ2:IC2"/>
    <mergeCell ref="ID2:IG2"/>
    <mergeCell ref="IP2:IS2"/>
    <mergeCell ref="IT2:IW2"/>
    <mergeCell ref="IX2:JA2"/>
    <mergeCell ref="GP2:GS2"/>
    <mergeCell ref="GT2:GW2"/>
    <mergeCell ref="GX2:HA2"/>
    <mergeCell ref="HB2:HE2"/>
    <mergeCell ref="HN2:HQ2"/>
    <mergeCell ref="HR2:HU2"/>
    <mergeCell ref="KH2:KK2"/>
    <mergeCell ref="KT2:KW2"/>
    <mergeCell ref="KX2:LA2"/>
    <mergeCell ref="LB2:LE2"/>
    <mergeCell ref="LF2:LI2"/>
    <mergeCell ref="LJ2:LM2"/>
    <mergeCell ref="JB2:JE2"/>
    <mergeCell ref="JF2:JI2"/>
    <mergeCell ref="JR2:JU2"/>
    <mergeCell ref="JV2:JY2"/>
    <mergeCell ref="JZ2:KC2"/>
    <mergeCell ref="KD2:KG2"/>
    <mergeCell ref="NB2:NE2"/>
    <mergeCell ref="NF2:NI2"/>
    <mergeCell ref="NJ2:NM2"/>
    <mergeCell ref="NN2:NQ2"/>
    <mergeCell ref="NZ2:OC2"/>
    <mergeCell ref="OD2:OG2"/>
    <mergeCell ref="LV2:LY2"/>
    <mergeCell ref="LZ2:MC2"/>
    <mergeCell ref="MD2:MG2"/>
    <mergeCell ref="MH2:MK2"/>
    <mergeCell ref="ML2:MO2"/>
    <mergeCell ref="MX2:NA2"/>
    <mergeCell ref="QT2:QW2"/>
    <mergeCell ref="PN2:PQ2"/>
    <mergeCell ref="PR2:PU2"/>
    <mergeCell ref="QD2:QG2"/>
    <mergeCell ref="QH2:QK2"/>
    <mergeCell ref="QL2:QO2"/>
    <mergeCell ref="QP2:QS2"/>
    <mergeCell ref="OH2:OK2"/>
    <mergeCell ref="OL2:OO2"/>
    <mergeCell ref="OP2:OS2"/>
    <mergeCell ref="PB2:PE2"/>
    <mergeCell ref="PF2:PI2"/>
    <mergeCell ref="PJ2:PM2"/>
  </mergeCells>
  <conditionalFormatting sqref="U4:AW18">
    <cfRule type="expression" dxfId="89" priority="31" stopIfTrue="1">
      <formula>IF($AO4&lt;&gt;"",1,0)</formula>
    </cfRule>
  </conditionalFormatting>
  <conditionalFormatting sqref="AX4:BZ18">
    <cfRule type="expression" dxfId="88" priority="30" stopIfTrue="1">
      <formula>IF($BR4&lt;&gt;"",1,0)</formula>
    </cfRule>
  </conditionalFormatting>
  <conditionalFormatting sqref="M1:M1048576 Q1:Q1048576 O1:O1048576">
    <cfRule type="expression" dxfId="87" priority="27">
      <formula>IF(M1=$CA$1,1,0)</formula>
    </cfRule>
    <cfRule type="expression" dxfId="86" priority="28">
      <formula>IF(M1=$AX$1,1,0)</formula>
    </cfRule>
    <cfRule type="expression" dxfId="85" priority="29">
      <formula>IF(M1=$U$1,1,0)</formula>
    </cfRule>
  </conditionalFormatting>
  <conditionalFormatting sqref="CA4:DC18">
    <cfRule type="expression" dxfId="84" priority="3" stopIfTrue="1">
      <formula>IF($CU4&lt;&gt;"",1,0)</formula>
    </cfRule>
  </conditionalFormatting>
  <conditionalFormatting sqref="A4:B1048576">
    <cfRule type="expression" dxfId="83" priority="1">
      <formula>AND($I4="P",$H4="")</formula>
    </cfRule>
    <cfRule type="expression" dxfId="82" priority="25">
      <formula>IF(A4&gt;4,1,0)</formula>
    </cfRule>
  </conditionalFormatting>
  <conditionalFormatting sqref="J1:J1048576">
    <cfRule type="containsText" dxfId="81" priority="20" operator="containsText" text="No DD">
      <formula>NOT(ISERROR(SEARCH("No DD",J1)))</formula>
    </cfRule>
    <cfRule type="containsText" dxfId="80" priority="21" operator="containsText" text="Merit">
      <formula>NOT(ISERROR(SEARCH("Merit",J1)))</formula>
    </cfRule>
    <cfRule type="containsText" dxfId="79" priority="22" operator="containsText" text="Excellence">
      <formula>NOT(ISERROR(SEARCH("Excellence",J1)))</formula>
    </cfRule>
    <cfRule type="containsText" dxfId="78" priority="23" operator="containsText" text="Worlds Team">
      <formula>NOT(ISERROR(SEARCH("Worlds Team",J1)))</formula>
    </cfRule>
    <cfRule type="containsText" dxfId="77" priority="24" operator="containsText" text="National Team">
      <formula>NOT(ISERROR(SEARCH("National Team",J1)))</formula>
    </cfRule>
  </conditionalFormatting>
  <conditionalFormatting sqref="AT29:AT1048576 BW29:BW1048576 ED29:ED1048576 BW1:BW27 CZ1:CZ1048576 ED1:ED27 FF1:FF1048576 GH1:GH1048576 HJ1:HJ1048576 IL1:IL1048576 KP1:KP1048576 LR1:LR1048576 MT1:MT1048576 NV1:NV1048576 OX1:OX1048576 PZ1:PZ1048576 AT1:AT27 JN1:JN1048576">
    <cfRule type="cellIs" dxfId="76" priority="17" operator="between">
      <formula>AW$28</formula>
      <formula>1000</formula>
    </cfRule>
    <cfRule type="cellIs" dxfId="75" priority="18" operator="between">
      <formula>AW$27</formula>
      <formula>AW$28</formula>
    </cfRule>
    <cfRule type="cellIs" dxfId="74" priority="19" operator="between">
      <formula>AW$26</formula>
      <formula>AW$27</formula>
    </cfRule>
  </conditionalFormatting>
  <conditionalFormatting sqref="A1:B3">
    <cfRule type="expression" dxfId="73" priority="2">
      <formula>AND(I1&lt;&gt;"",H1="")</formula>
    </cfRule>
  </conditionalFormatting>
  <conditionalFormatting sqref="PV1:PV1048576 AP1:AP1048576 BS1:BS1048576 CV1:CV1048576 DZ1:DZ1048576 FB1:FB1048576 GD1:GD1048576 HF1:HF1048576 IH1:IH1048576 KL1:KL1048576 LN1:LN1048576 MP1:MP1048576 NR1:NR1048576 OT1:OT1048576 JJ1:JJ1048576">
    <cfRule type="cellIs" dxfId="72" priority="240337" operator="between">
      <formula>AW$21</formula>
      <formula>1000</formula>
    </cfRule>
  </conditionalFormatting>
  <conditionalFormatting sqref="PW1:PW1048576 AQ1:AQ1048576 BT1:BT1048576 CW1:CW1048576 EA1:EA1048576 FC1:FC1048576 GE1:GE1048576 HG1:HG1048576 II1:II1048576 KM1:KM1048576 LO1:LO1048576 MQ1:MQ1048576 NS1:NS1048576 OU1:OU1048576 JK1:JK1048576">
    <cfRule type="cellIs" dxfId="71" priority="240382" operator="between">
      <formula>AW$25</formula>
      <formula>1000</formula>
    </cfRule>
  </conditionalFormatting>
  <conditionalFormatting sqref="AU1:AU1048576 BX1:BX1048576 DA1:DA1048576 EE1:EE1048576 FG1:FG1048576 GI1:GI1048576 HK1:HK1048576 IM1:IM1048576 KQ1:KQ1048576 LS1:LS1048576 MU1:MU1048576 NW1:NW1048576 OY1:OY1048576 QA1:QA1048576 JO1:JO1048576">
    <cfRule type="cellIs" dxfId="70" priority="240427" operator="between">
      <formula>AW$21</formula>
      <formula>AW$22</formula>
    </cfRule>
    <cfRule type="cellIs" dxfId="69" priority="240428" operator="between">
      <formula>AW$22</formula>
      <formula>AW$23</formula>
    </cfRule>
    <cfRule type="cellIs" dxfId="68" priority="240429" operator="between">
      <formula>AW$23</formula>
      <formula>AW$24</formula>
    </cfRule>
    <cfRule type="cellIs" dxfId="67" priority="240430" operator="between">
      <formula>AW$24</formula>
      <formula>1000</formula>
    </cfRule>
  </conditionalFormatting>
  <conditionalFormatting sqref="AV1:AV1048576 BY1:BY1048576 DB1:DB1048576 EF1:EF1048576 FH1:FH1048576 GJ1:GJ1048576 HL1:HL1048576 IN1:IN1048576 KR1:KR1048576 LT1:LT1048576 MV1:MV1048576 NX1:NX1048576 OZ1:OZ1048576 QB1:QB1048576 JP1:JP1048576">
    <cfRule type="cellIs" dxfId="66" priority="240607" operator="between">
      <formula>AW$25</formula>
      <formula>AW$26</formula>
    </cfRule>
    <cfRule type="cellIs" dxfId="65" priority="240608" operator="between">
      <formula>AW$26</formula>
      <formula>AW$27</formula>
    </cfRule>
    <cfRule type="cellIs" dxfId="64" priority="240609" operator="between">
      <formula>AW$27</formula>
      <formula>AW$28</formula>
    </cfRule>
    <cfRule type="cellIs" dxfId="63" priority="240610" operator="between">
      <formula>AW$28</formula>
      <formula>1000</formula>
    </cfRule>
  </conditionalFormatting>
  <conditionalFormatting sqref="AS1:AS1048576 BV1:BV1048576 CY1:CY1048576 FE1:FE1048576 GG1:GG1048576 HI1:HI1048576 IK1:IK1048576 KO1:KO1048576 LQ1:LQ1048576 MS1:MS1048576 NU1:NU1048576 OW1:OW1048576 PY1:PY1048576 EC1:EC1048576 JM1:JM1048576">
    <cfRule type="cellIs" dxfId="62" priority="240787" operator="between">
      <formula>AW$24</formula>
      <formula>1000</formula>
    </cfRule>
    <cfRule type="cellIs" dxfId="61" priority="240788" operator="between">
      <formula>AW$23</formula>
      <formula>AW$24</formula>
    </cfRule>
    <cfRule type="cellIs" dxfId="60" priority="240789" operator="between">
      <formula>AW$22</formula>
      <formula>AW$23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F50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customWidth="1"/>
    <col min="166" max="185" width="10.83203125" hidden="1" customWidth="1"/>
    <col min="186" max="193" width="10.83203125" style="36" hidden="1" customWidth="1"/>
    <col min="194" max="213" width="10.83203125" hidden="1" customWidth="1"/>
    <col min="214" max="221" width="10.83203125" style="36" hidden="1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76" t="s">
        <v>122</v>
      </c>
      <c r="B1" s="76" t="s">
        <v>123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124</v>
      </c>
      <c r="H1" s="76" t="s">
        <v>53</v>
      </c>
      <c r="I1" s="76" t="s">
        <v>8</v>
      </c>
      <c r="J1" s="72" t="s">
        <v>9</v>
      </c>
      <c r="K1" s="76" t="s">
        <v>62</v>
      </c>
      <c r="L1" s="73" t="s">
        <v>84</v>
      </c>
      <c r="M1" s="74" t="s">
        <v>25</v>
      </c>
      <c r="N1" s="73" t="s">
        <v>85</v>
      </c>
      <c r="O1" s="74" t="s">
        <v>25</v>
      </c>
      <c r="P1" s="74" t="s">
        <v>10</v>
      </c>
      <c r="Q1" s="74" t="s">
        <v>25</v>
      </c>
      <c r="R1" s="75" t="s">
        <v>11</v>
      </c>
      <c r="S1" s="74" t="s">
        <v>26</v>
      </c>
      <c r="T1" s="74" t="s">
        <v>25</v>
      </c>
      <c r="U1" s="69" t="s">
        <v>168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0" t="s">
        <v>184</v>
      </c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196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1" t="s">
        <v>52</v>
      </c>
      <c r="DE1" s="71"/>
      <c r="DF1" s="69" t="s">
        <v>183</v>
      </c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70" t="s">
        <v>193</v>
      </c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69" t="s">
        <v>56</v>
      </c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</row>
    <row r="2" spans="1:474" x14ac:dyDescent="0.2">
      <c r="A2" s="76"/>
      <c r="B2" s="76"/>
      <c r="C2" s="72"/>
      <c r="D2" s="72"/>
      <c r="E2" s="72"/>
      <c r="F2" s="72"/>
      <c r="G2" s="76"/>
      <c r="H2" s="76"/>
      <c r="I2" s="76"/>
      <c r="J2" s="72"/>
      <c r="K2" s="76"/>
      <c r="L2" s="73"/>
      <c r="M2" s="74"/>
      <c r="N2" s="73"/>
      <c r="O2" s="74"/>
      <c r="P2" s="74"/>
      <c r="Q2" s="74"/>
      <c r="R2" s="75"/>
      <c r="S2" s="74"/>
      <c r="T2" s="74"/>
      <c r="U2" s="67" t="s">
        <v>76</v>
      </c>
      <c r="V2" s="67"/>
      <c r="W2" s="67"/>
      <c r="X2" s="67"/>
      <c r="Y2" s="67" t="s">
        <v>77</v>
      </c>
      <c r="Z2" s="67"/>
      <c r="AA2" s="67"/>
      <c r="AB2" s="67"/>
      <c r="AC2" s="67" t="s">
        <v>78</v>
      </c>
      <c r="AD2" s="67"/>
      <c r="AE2" s="67"/>
      <c r="AF2" s="67"/>
      <c r="AG2" s="67" t="s">
        <v>79</v>
      </c>
      <c r="AH2" s="67"/>
      <c r="AI2" s="67"/>
      <c r="AJ2" s="67"/>
      <c r="AK2" s="77" t="s">
        <v>80</v>
      </c>
      <c r="AL2" s="77"/>
      <c r="AM2" s="77"/>
      <c r="AN2" s="77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8" t="s">
        <v>76</v>
      </c>
      <c r="AY2" s="68"/>
      <c r="AZ2" s="68"/>
      <c r="BA2" s="68"/>
      <c r="BB2" s="68" t="s">
        <v>77</v>
      </c>
      <c r="BC2" s="68"/>
      <c r="BD2" s="68"/>
      <c r="BE2" s="68"/>
      <c r="BF2" s="68" t="s">
        <v>78</v>
      </c>
      <c r="BG2" s="68"/>
      <c r="BH2" s="68"/>
      <c r="BI2" s="68"/>
      <c r="BJ2" s="68" t="s">
        <v>79</v>
      </c>
      <c r="BK2" s="68"/>
      <c r="BL2" s="68"/>
      <c r="BM2" s="68"/>
      <c r="BN2" s="78" t="s">
        <v>80</v>
      </c>
      <c r="BO2" s="78"/>
      <c r="BP2" s="78"/>
      <c r="BQ2" s="78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67" t="s">
        <v>76</v>
      </c>
      <c r="CB2" s="67"/>
      <c r="CC2" s="67"/>
      <c r="CD2" s="67"/>
      <c r="CE2" s="67" t="s">
        <v>77</v>
      </c>
      <c r="CF2" s="67"/>
      <c r="CG2" s="67"/>
      <c r="CH2" s="67"/>
      <c r="CI2" s="67" t="s">
        <v>78</v>
      </c>
      <c r="CJ2" s="67"/>
      <c r="CK2" s="67"/>
      <c r="CL2" s="67"/>
      <c r="CM2" s="67" t="s">
        <v>79</v>
      </c>
      <c r="CN2" s="67"/>
      <c r="CO2" s="67"/>
      <c r="CP2" s="67"/>
      <c r="CQ2" s="77" t="s">
        <v>80</v>
      </c>
      <c r="CR2" s="77"/>
      <c r="CS2" s="77"/>
      <c r="CT2" s="77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67" t="s">
        <v>76</v>
      </c>
      <c r="DG2" s="67"/>
      <c r="DH2" s="67"/>
      <c r="DI2" s="67"/>
      <c r="DJ2" s="67" t="s">
        <v>77</v>
      </c>
      <c r="DK2" s="67"/>
      <c r="DL2" s="67"/>
      <c r="DM2" s="67"/>
      <c r="DN2" s="67" t="s">
        <v>78</v>
      </c>
      <c r="DO2" s="67"/>
      <c r="DP2" s="67"/>
      <c r="DQ2" s="67"/>
      <c r="DR2" s="67" t="s">
        <v>79</v>
      </c>
      <c r="DS2" s="67"/>
      <c r="DT2" s="67"/>
      <c r="DU2" s="67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8" t="s">
        <v>76</v>
      </c>
      <c r="EI2" s="68"/>
      <c r="EJ2" s="68"/>
      <c r="EK2" s="68"/>
      <c r="EL2" s="68" t="s">
        <v>77</v>
      </c>
      <c r="EM2" s="68"/>
      <c r="EN2" s="68"/>
      <c r="EO2" s="68"/>
      <c r="EP2" s="68" t="s">
        <v>78</v>
      </c>
      <c r="EQ2" s="68"/>
      <c r="ER2" s="68"/>
      <c r="ES2" s="68"/>
      <c r="ET2" s="68" t="s">
        <v>79</v>
      </c>
      <c r="EU2" s="68"/>
      <c r="EV2" s="68"/>
      <c r="EW2" s="68"/>
      <c r="EX2" s="78" t="s">
        <v>80</v>
      </c>
      <c r="EY2" s="78"/>
      <c r="EZ2" s="78"/>
      <c r="FA2" s="78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67" t="s">
        <v>76</v>
      </c>
      <c r="FK2" s="67"/>
      <c r="FL2" s="67"/>
      <c r="FM2" s="67"/>
      <c r="FN2" s="67" t="s">
        <v>77</v>
      </c>
      <c r="FO2" s="67"/>
      <c r="FP2" s="67"/>
      <c r="FQ2" s="67"/>
      <c r="FR2" s="67" t="s">
        <v>78</v>
      </c>
      <c r="FS2" s="67"/>
      <c r="FT2" s="67"/>
      <c r="FU2" s="67"/>
      <c r="FV2" s="67" t="s">
        <v>79</v>
      </c>
      <c r="FW2" s="67"/>
      <c r="FX2" s="67"/>
      <c r="FY2" s="67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8" t="s">
        <v>76</v>
      </c>
      <c r="GM2" s="68"/>
      <c r="GN2" s="68"/>
      <c r="GO2" s="68"/>
      <c r="GP2" s="68" t="s">
        <v>77</v>
      </c>
      <c r="GQ2" s="68"/>
      <c r="GR2" s="68"/>
      <c r="GS2" s="68"/>
      <c r="GT2" s="68" t="s">
        <v>78</v>
      </c>
      <c r="GU2" s="68"/>
      <c r="GV2" s="68"/>
      <c r="GW2" s="68"/>
      <c r="GX2" s="68" t="s">
        <v>79</v>
      </c>
      <c r="GY2" s="68"/>
      <c r="GZ2" s="68"/>
      <c r="HA2" s="68"/>
      <c r="HB2" s="78" t="s">
        <v>80</v>
      </c>
      <c r="HC2" s="78"/>
      <c r="HD2" s="78"/>
      <c r="HE2" s="78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67" t="s">
        <v>76</v>
      </c>
      <c r="HO2" s="67"/>
      <c r="HP2" s="67"/>
      <c r="HQ2" s="67"/>
      <c r="HR2" s="67" t="s">
        <v>77</v>
      </c>
      <c r="HS2" s="67"/>
      <c r="HT2" s="67"/>
      <c r="HU2" s="67"/>
      <c r="HV2" s="67" t="s">
        <v>78</v>
      </c>
      <c r="HW2" s="67"/>
      <c r="HX2" s="67"/>
      <c r="HY2" s="67"/>
      <c r="HZ2" s="67" t="s">
        <v>79</v>
      </c>
      <c r="IA2" s="67"/>
      <c r="IB2" s="67"/>
      <c r="IC2" s="67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8" t="s">
        <v>76</v>
      </c>
      <c r="IQ2" s="68"/>
      <c r="IR2" s="68"/>
      <c r="IS2" s="68"/>
      <c r="IT2" s="68" t="s">
        <v>77</v>
      </c>
      <c r="IU2" s="68"/>
      <c r="IV2" s="68"/>
      <c r="IW2" s="68"/>
      <c r="IX2" s="68" t="s">
        <v>78</v>
      </c>
      <c r="IY2" s="68"/>
      <c r="IZ2" s="68"/>
      <c r="JA2" s="68"/>
      <c r="JB2" s="68" t="s">
        <v>79</v>
      </c>
      <c r="JC2" s="68"/>
      <c r="JD2" s="68"/>
      <c r="JE2" s="68"/>
      <c r="JF2" s="78" t="s">
        <v>80</v>
      </c>
      <c r="JG2" s="78"/>
      <c r="JH2" s="78"/>
      <c r="JI2" s="78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67" t="s">
        <v>76</v>
      </c>
      <c r="JS2" s="67"/>
      <c r="JT2" s="67"/>
      <c r="JU2" s="67"/>
      <c r="JV2" s="67" t="s">
        <v>77</v>
      </c>
      <c r="JW2" s="67"/>
      <c r="JX2" s="67"/>
      <c r="JY2" s="67"/>
      <c r="JZ2" s="67" t="s">
        <v>78</v>
      </c>
      <c r="KA2" s="67"/>
      <c r="KB2" s="67"/>
      <c r="KC2" s="67"/>
      <c r="KD2" s="67" t="s">
        <v>79</v>
      </c>
      <c r="KE2" s="67"/>
      <c r="KF2" s="67"/>
      <c r="KG2" s="67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8" t="s">
        <v>76</v>
      </c>
      <c r="KU2" s="68"/>
      <c r="KV2" s="68"/>
      <c r="KW2" s="68"/>
      <c r="KX2" s="68" t="s">
        <v>77</v>
      </c>
      <c r="KY2" s="68"/>
      <c r="KZ2" s="68"/>
      <c r="LA2" s="68"/>
      <c r="LB2" s="68" t="s">
        <v>78</v>
      </c>
      <c r="LC2" s="68"/>
      <c r="LD2" s="68"/>
      <c r="LE2" s="68"/>
      <c r="LF2" s="68" t="s">
        <v>79</v>
      </c>
      <c r="LG2" s="68"/>
      <c r="LH2" s="68"/>
      <c r="LI2" s="68"/>
      <c r="LJ2" s="78" t="s">
        <v>80</v>
      </c>
      <c r="LK2" s="78"/>
      <c r="LL2" s="78"/>
      <c r="LM2" s="78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67" t="s">
        <v>76</v>
      </c>
      <c r="LW2" s="67"/>
      <c r="LX2" s="67"/>
      <c r="LY2" s="67"/>
      <c r="LZ2" s="67" t="s">
        <v>77</v>
      </c>
      <c r="MA2" s="67"/>
      <c r="MB2" s="67"/>
      <c r="MC2" s="67"/>
      <c r="MD2" s="67" t="s">
        <v>78</v>
      </c>
      <c r="ME2" s="67"/>
      <c r="MF2" s="67"/>
      <c r="MG2" s="67"/>
      <c r="MH2" s="67" t="s">
        <v>79</v>
      </c>
      <c r="MI2" s="67"/>
      <c r="MJ2" s="67"/>
      <c r="MK2" s="67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8" t="s">
        <v>76</v>
      </c>
      <c r="MY2" s="68"/>
      <c r="MZ2" s="68"/>
      <c r="NA2" s="68"/>
      <c r="NB2" s="68" t="s">
        <v>77</v>
      </c>
      <c r="NC2" s="68"/>
      <c r="ND2" s="68"/>
      <c r="NE2" s="68"/>
      <c r="NF2" s="68" t="s">
        <v>78</v>
      </c>
      <c r="NG2" s="68"/>
      <c r="NH2" s="68"/>
      <c r="NI2" s="68"/>
      <c r="NJ2" s="68" t="s">
        <v>79</v>
      </c>
      <c r="NK2" s="68"/>
      <c r="NL2" s="68"/>
      <c r="NM2" s="68"/>
      <c r="NN2" s="78" t="s">
        <v>80</v>
      </c>
      <c r="NO2" s="78"/>
      <c r="NP2" s="78"/>
      <c r="NQ2" s="78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67" t="s">
        <v>76</v>
      </c>
      <c r="OA2" s="67"/>
      <c r="OB2" s="67"/>
      <c r="OC2" s="67"/>
      <c r="OD2" s="67" t="s">
        <v>77</v>
      </c>
      <c r="OE2" s="67"/>
      <c r="OF2" s="67"/>
      <c r="OG2" s="67"/>
      <c r="OH2" s="67" t="s">
        <v>78</v>
      </c>
      <c r="OI2" s="67"/>
      <c r="OJ2" s="67"/>
      <c r="OK2" s="67"/>
      <c r="OL2" s="67" t="s">
        <v>79</v>
      </c>
      <c r="OM2" s="67"/>
      <c r="ON2" s="67"/>
      <c r="OO2" s="67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8" t="s">
        <v>76</v>
      </c>
      <c r="PC2" s="68"/>
      <c r="PD2" s="68"/>
      <c r="PE2" s="68"/>
      <c r="PF2" s="68" t="s">
        <v>77</v>
      </c>
      <c r="PG2" s="68"/>
      <c r="PH2" s="68"/>
      <c r="PI2" s="68"/>
      <c r="PJ2" s="68" t="s">
        <v>78</v>
      </c>
      <c r="PK2" s="68"/>
      <c r="PL2" s="68"/>
      <c r="PM2" s="68"/>
      <c r="PN2" s="68" t="s">
        <v>79</v>
      </c>
      <c r="PO2" s="68"/>
      <c r="PP2" s="68"/>
      <c r="PQ2" s="68"/>
      <c r="PR2" s="78" t="s">
        <v>80</v>
      </c>
      <c r="PS2" s="78"/>
      <c r="PT2" s="78"/>
      <c r="PU2" s="78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67" t="s">
        <v>76</v>
      </c>
      <c r="QE2" s="67"/>
      <c r="QF2" s="67"/>
      <c r="QG2" s="67"/>
      <c r="QH2" s="67" t="s">
        <v>77</v>
      </c>
      <c r="QI2" s="67"/>
      <c r="QJ2" s="67"/>
      <c r="QK2" s="67"/>
      <c r="QL2" s="67" t="s">
        <v>78</v>
      </c>
      <c r="QM2" s="67"/>
      <c r="QN2" s="67"/>
      <c r="QO2" s="67"/>
      <c r="QP2" s="67" t="s">
        <v>79</v>
      </c>
      <c r="QQ2" s="67"/>
      <c r="QR2" s="67"/>
      <c r="QS2" s="67"/>
      <c r="QT2" s="77" t="s">
        <v>80</v>
      </c>
      <c r="QU2" s="77"/>
      <c r="QV2" s="77"/>
      <c r="QW2" s="77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76"/>
      <c r="B3" s="76"/>
      <c r="C3" s="72"/>
      <c r="D3" s="72"/>
      <c r="E3" s="72"/>
      <c r="F3" s="72"/>
      <c r="G3" s="76"/>
      <c r="H3" s="76"/>
      <c r="I3" s="76"/>
      <c r="J3" s="72"/>
      <c r="K3" s="76"/>
      <c r="L3" s="73"/>
      <c r="M3" s="74"/>
      <c r="N3" s="73"/>
      <c r="O3" s="74"/>
      <c r="P3" s="74"/>
      <c r="Q3" s="74"/>
      <c r="R3" s="75"/>
      <c r="S3" s="74"/>
      <c r="T3" s="74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DD"),SUMPRODUCT((J$4:J$36&lt;&gt;"")*(J$4:J$36&lt;&gt;"No DD")*(F$4:F$36&gt;F4))+1,IF(J4="No DD",SUMPRODUCT((J$4:J$36="No DD")*(F$4:F$36&gt;F4))+1+SUMPRODUCT((J$4:J$36&lt;&gt;"")*(J$4:J$36&lt;&gt;"No DD")),""))</f>
        <v>1</v>
      </c>
      <c r="B4" s="4" t="str" cm="1">
        <f t="array" ref="B4">IF(AND(J4&lt;&gt;"",J4&lt;&gt;"No DD",G4=""),SUMPRODUCT((J$4:J$36&lt;&gt;"")*(J$4:J$36&lt;&gt;"No DD")*(G$4:G$36="")*(F$4:F$36&gt;F4))+1,IF(J4="No DD",SUMPRODUCT((J$4:J$36="No DD")*(F$4:F$36&gt;F4)*(G$4:G$36=""))+1+SUMPRODUCT((J$4:J$36&lt;&gt;"")*(G$4:G$36="")*(J$4:J$36&lt;&gt;"No DD")),""))</f>
        <v/>
      </c>
      <c r="C4" s="5" t="s">
        <v>157</v>
      </c>
      <c r="D4" s="4" t="s">
        <v>4</v>
      </c>
      <c r="E4" s="4">
        <v>2008</v>
      </c>
      <c r="F4" s="9">
        <f>SUM(L4:R4)+SUM(L4:O4)*0.0000001+SUM(L4)*0.0000000000001</f>
        <v>163.00001078000543</v>
      </c>
      <c r="G4" s="65" t="s">
        <v>46</v>
      </c>
      <c r="H4" s="3" t="str">
        <f>IF(OR(AND(AP4&gt;=AW$38,AQ4&gt;=AW$42,AP4&lt;&gt;"",AO4=""),AND(AU4&gt;=AW$38,AV4&gt;=AW$42,AU4&lt;&gt;"",AO4=""),AND(BS4&gt;=BZ$38,BT4&gt;=BZ$42,BS4&lt;&gt;"",BR4=""),AND(BX4&gt;=BZ$38,BY4&gt;=BZ$42,BX4&lt;&gt;"",BR4=""),AND(CV4&gt;=DC$38,CW4&gt;=DC$42,CV4&lt;&gt;"",CU4=""),AND(DA4&gt;=DC$38,DB4&gt;=DC$42,DA4&lt;&gt;""),AND(DZ4&gt;=EG$38,EA4&gt;=EG$42,DZ4&lt;&gt;""),AND(EE4&gt;=EG$38,EF4&gt;=EG$42,EE4&lt;&gt;""),AND(FB4&gt;=FI$38,FC4&gt;=FI$42,FB4&lt;&gt;""),AND(FG4&gt;=FI$38,FH4&gt;=FI$42,FG4&lt;&gt;""),AND(GD4&gt;=GK$38,GE4&gt;=GK$42,GD4&lt;&gt;""),AND(GI4&gt;=GK$38,GJ4&gt;=GK$42,GI4&lt;&gt;""),AND(HF4&gt;=HM$38,HG4&gt;=HM$42,HF4&lt;&gt;""),AND(HK4&gt;=HM$38,HL4&gt;=HM$42,HK4&lt;&gt;""),AND(IH4&gt;=IO$38,II4&gt;=IO$42,IH4&lt;&gt;""),AND(IM4&gt;=IO$38,IN4&gt;=IO$42,IM4&lt;&gt;""),AND(JJ4&gt;=JQ$38,JK4&gt;=JQ$42,JJ4&lt;&gt;""),AND(JO4&gt;=JQ$38,JP4&gt;=JQ$42,JO4&lt;&gt;""),AND(KL4&gt;=KS$38,KM4&gt;=KS$42,KL4&lt;&gt;""),AND(KQ4&gt;=KS$38,KR4&gt;=KS$42,KQ4&lt;&gt;""),AND(LN4&gt;=LU$38,LO4&gt;=LU$42,LN4&lt;&gt;""),AND(LS4&gt;=LU$38,LT4&gt;=LU$42,LS4&lt;&gt;""),AND(MP4&gt;=MW$38,MQ4&gt;=MW$42,MP4&lt;&gt;""),AND(MU4&gt;=MW$38,MV4&gt;=MW$42,MU4&lt;&gt;""),AND(NR4&gt;=NY$38,NS4&gt;=NY$42,NR4&lt;&gt;""),AND(NW4&gt;=NY$38,NX4&gt;=NY$42,NW4&lt;&gt;""),AND(OT4&gt;=PA$38,OU4&gt;=PA$42,OT4&lt;&gt;""),AND(OY4&gt;=PA$38,OZ4&gt;=PA$42,OY4&lt;&gt;""),AND(PV4&gt;=QC$38,PW4&gt;=QC$42,PV4&lt;&gt;""),AND(QA4&gt;=QC$38,QB4&gt;=QC$42,QA4&lt;&gt;"")),"P","")</f>
        <v>P</v>
      </c>
      <c r="I4" s="3" t="str">
        <f>IF(OR(AND(AQ4&gt;=AW$42,AQ4&lt;&gt;"",AO4=""),AND(AV4&gt;=AW$42,AV4&lt;&gt;"",AO4=""),AND(BT4&gt;=BZ$42,BT4&lt;&gt;"",BR4=""),AND(BY4&gt;=BZ$42,BY4&lt;&gt;"",BR4=""),AND(CW4&gt;=DC$42,CW4&lt;&gt;"",CU4=""),AND(DB4&gt;=DC$42,DB4&lt;&gt;"",CU4=""),AND(EA4&gt;=EG$42,EA4&lt;&gt;""),AND(EF4&gt;=EG$42,EF4&lt;&gt;""),AND(FC4&gt;=FI$42,FC4&lt;&gt;""),AND(FH4&gt;=FI$42,FH4&lt;&gt;""),AND(GE4&gt;=GK$42,GE4&lt;&gt;""),AND(GJ4&gt;=GK$42,GJ4&lt;&gt;""),AND(HG4&gt;=HM$42,HG4&lt;&gt;""),AND(HL4&gt;=HM$42,HL4&lt;&gt;""),AND(II4&gt;=IO$42,II4&lt;&gt;""),AND(IN4&gt;=IO$42,IN4&lt;&gt;""),AND(JK4&gt;=JQ$42,JK4&lt;&gt;""),AND(JP4&gt;=JQ$42,JP4&lt;&gt;""),AND(KM4&gt;=KS$42,KM4&lt;&gt;""),AND(KR4&gt;=KS$42,KR4&lt;&gt;""),AND(LO4&gt;=LU$42,LO4&lt;&gt;""),AND(LT4&gt;=LU$42,LT4&lt;&gt;""),AND(MQ4&gt;=MW$42,MQ4&lt;&gt;""),AND(MV4&gt;=MW$42,MV4&lt;&gt;""),AND(NS4&gt;=NY$42,NS4&lt;&gt;""),AND(NX4&gt;=NY$42,NX4&lt;&gt;""),AND(OU4&gt;=PA$42,OU4&lt;&gt;""),AND(OZ4&gt;=PA$42,OZ4&lt;&gt;""),AND(PW4&gt;=QC$42,PW4&lt;&gt;""),AND(QB4&gt;=QC$42,QB4&lt;&gt;"")),"P","")</f>
        <v>P</v>
      </c>
      <c r="J4" s="36" t="str">
        <f>IF(AND(I4="P",H4=""),"No DD",IF(OR(AND(AS4&gt;=AW$41,AT4&gt;=AW$45,AS4&lt;&gt;"",AO4=""),AND(BV4&gt;=BZ$41,BW4&gt;=BZ$45,BV4&lt;&gt;"",BR4=""),AND(CY4&gt;=DC$41,CZ4&gt;=DC$45,CY4&lt;&gt;"",CU4=""),AND(EC4&gt;=EG$41,ED4&gt;=EG$45,EC4&lt;&gt;""),AND(FE4&gt;=FI$41,FF4&gt;=FI$45,FE4&lt;&gt;""),AND(GG4&gt;=GK$41,GH4&gt;=GK$45,GG4&lt;&gt;""),AND(HI4&gt;=HM$41,HJ4&gt;=HM$45,HI4&lt;&gt;""),AND(IK4&gt;=IO$41,IL4&gt;=IO$45,IK4&lt;&gt;""),AND(JM4&gt;=JQ$41,JN4&gt;=JQ$45,JM4&lt;&gt;""),AND(KO4&gt;=KS$41,KP4&gt;=KS$45,KO4&lt;&gt;""),AND(LQ4&gt;=LU$41,LR4&gt;=LU$45,LQ4&lt;&gt;""),AND(MS4&gt;=MW$41,MT4&gt;=MW$45,MS4&lt;&gt;""),AND(NU4&gt;=NY$41,NV4&gt;=NY$45,NU4&lt;&gt;""),AND(OW4&gt;=PA$41,OX4&gt;=PA$45,OW4&lt;&gt;""),AND(PY4&gt;=QC$41,PZ4&gt;=QC$45,PY4&lt;&gt;"")),"Merit",IF(OR(AND(AS4&gt;=AW$40,AT4&gt;=AW$44,AS4&lt;&gt;"",AO4=""),AND(BV4&gt;=BZ$40,BW4&gt;=BZ$44,BV4&lt;&gt;"",BR4=""),AND(CY4&gt;=DC$40,CZ4&gt;=DC$44,CY4&lt;&gt;"",CU4=""),AND(EC4&gt;=EG$40,ED4&gt;=EG$44,EC4&lt;&gt;""),AND(FE4&gt;=FI$40,FF4&gt;=FI$44,FE4&lt;&gt;""),AND(GG4&gt;=GK$40,GH4&gt;=GK$44,GG4&lt;&gt;""),AND(HI4&gt;=HM$40,HJ4&gt;=HM$44,HI4&lt;&gt;""),AND(IK4&gt;=IO$40,IL4&gt;=IO$44,IK4&lt;&gt;""),AND(JM4&gt;=JQ$40,JN4&gt;=JQ$44,JM4&lt;&gt;""),AND(KO4&gt;=KS$40,KP4&gt;=KS$44,KO4&lt;&gt;""),AND(LQ4&gt;=LU$40,LR4&gt;=LU$44,LQ4&lt;&gt;""),AND(MS4&gt;=MW$40,MT4&gt;=MW$44,MS4&lt;&gt;""),AND(NU4&gt;=NY$40,NV4&gt;=NY$44,NU4&lt;&gt;""),AND(OW4&gt;=PA$40,OX4&gt;=PA$44,OW4&lt;&gt;""),AND(PY4&gt;=QC$40,PZ4&gt;=QC$44,PY4&lt;&gt;"")),"Excellence",IF(K4="P","Worlds Team",IF(H4="P","National Team","")))))</f>
        <v>National Team</v>
      </c>
      <c r="K4" s="3" t="str">
        <f>IF(OR(AND(AS4&gt;=AW$39,AT4&gt;=AW$43,AS4&lt;&gt;"",AO4=""),AND(BV4&gt;=BZ$39,BW4&gt;=BZ$43,BV4&lt;&gt;"",BR4=""),AND(CY4&gt;=DC$39,CZ4&gt;=DC$43,CY4&lt;&gt;"",CU4=""),AND(EC4&gt;=EG$39,ED4&gt;=EG$43,EC4&lt;&gt;""),AND(FE4&gt;=FI$39,FF4&gt;=FI$43,FE4&lt;&gt;""),AND(GG4&gt;=GK$39,GH4&gt;=GK$43,GG4&lt;&gt;""),AND(HI4&gt;=HM$39,HJ4&gt;=HM$43,HI4&lt;&gt;""),AND(IK4&gt;=IO$39,IL4&gt;=IO$43,IK4&lt;&gt;""),AND(JM4&gt;=JQ$39,JN4&gt;=JQ$43,JM4&lt;&gt;""),AND(KO4&gt;=KS$39,KP4&gt;=KS$43,KO4&lt;&gt;""),AND(LQ4&gt;=LU$39,LR4&gt;=LU$43,LQ4&lt;&gt;""),AND(MS4&gt;=MW$39,MT4&gt;=MW$43,MS4&lt;&gt;""),AND(NU4&gt;=NY$39,NV4&gt;=NY$43,NU4&lt;&gt;""),AND(OW4&gt;=PA$39,OX4&gt;=PA$43,OW4&lt;&gt;""),AND(PY4&gt;=QC$39,PZ4&gt;=QC$43,PY4&lt;&gt;"")),"P","")</f>
        <v/>
      </c>
      <c r="L4" s="8">
        <f>IF(COUNT(AQ4,BT4,CW4)&gt;0,LARGE((AQ4,BT4,CW4),1),0)</f>
        <v>54.199999999999996</v>
      </c>
      <c r="M4" s="8" t="str">
        <f>IF(L4=0,"",IF(L4=CW4,$CA$1,IF(L4=BT4,$AX$1,IF(L4=AQ4,$U$1,""))))</f>
        <v>2025 Elite Canada</v>
      </c>
      <c r="N4" s="8">
        <f>IF(COUNT(AQ4,BT4,CW4)&gt;1,LARGE((AQ4,BT4,CW4),2),0)</f>
        <v>53.599999999999994</v>
      </c>
      <c r="O4" s="8" t="str">
        <f>IF(N4=0,"",IF(AND(N4=L4,N4=AQ4,N4=BT4),$U$1,IF(AND(N4=L4,N4=AQ4,N4=CW4),$U$1,IF(AND(N4=L4,N4=BT4,N4=CW4),$AX$1,IF(N4=CW4,$CA$1,IF(N4=BT4,$AX$1,IF(N4=AQ4,$U$1,"")))))))</f>
        <v>2025 3rd Domestic Trial</v>
      </c>
      <c r="P4" s="8">
        <f>IF(MAX(AV4,BY4,DB4)&gt;0,MAX(AV4,BY4,DB4),0)</f>
        <v>55.099999999999994</v>
      </c>
      <c r="Q4" s="8" t="str">
        <f>IF(P4=0,"",IF(P4=DB4,$CA$1,IF(P4=BY4,$AX$1,IF(P4=AV4,$U$1,""))))</f>
        <v>2025 3rd Domestic Trial</v>
      </c>
      <c r="R4" s="8">
        <f>IF(MAX(DD4:DE4)&gt;0,MAX(DD4:DE4),"")</f>
        <v>0.10000000000000853</v>
      </c>
      <c r="S4" s="11" t="str">
        <f>IF(R4="","",IF(R4=DD4,"("&amp;DD$2&amp;")",IF(R4=DE4,"("&amp;DE$2&amp;")")))</f>
        <v>(Q1)</v>
      </c>
      <c r="T4" s="8" t="str">
        <f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>2025 World Cup ITA (April 6)</v>
      </c>
      <c r="U4" s="19">
        <v>19</v>
      </c>
      <c r="V4" s="19">
        <v>8.4</v>
      </c>
      <c r="W4" s="19">
        <v>0</v>
      </c>
      <c r="X4" s="19">
        <v>0</v>
      </c>
      <c r="Y4" s="19">
        <v>18.600000000000001</v>
      </c>
      <c r="Z4" s="19">
        <v>8.1</v>
      </c>
      <c r="AA4" s="19">
        <v>0.2</v>
      </c>
      <c r="AB4" s="19">
        <v>0.3</v>
      </c>
      <c r="AC4" s="19"/>
      <c r="AD4" s="19"/>
      <c r="AE4" s="19"/>
      <c r="AF4" s="19"/>
      <c r="AG4" s="19">
        <v>19</v>
      </c>
      <c r="AH4" s="19">
        <v>8.4</v>
      </c>
      <c r="AI4" s="19">
        <v>0.6</v>
      </c>
      <c r="AJ4" s="19">
        <v>0</v>
      </c>
      <c r="AK4" s="19">
        <v>18.399999999999999</v>
      </c>
      <c r="AL4" s="19">
        <v>7.3</v>
      </c>
      <c r="AM4" s="19">
        <v>0</v>
      </c>
      <c r="AN4" s="19">
        <v>0</v>
      </c>
      <c r="AO4" s="27"/>
      <c r="AP4" s="40">
        <f>IF(SUM(V4,Z4)&gt;0,SUM(V4,Z4),"")</f>
        <v>16.5</v>
      </c>
      <c r="AQ4" s="40">
        <f>IF(SUM(U4:V4,X4:Z4,AB4)-W4-AA4&gt;0,SUM(U4:V4,X4:Z4,AB4)-W4-AA4,"")</f>
        <v>54.199999999999996</v>
      </c>
      <c r="AR4" s="40" t="str">
        <f>IF(SUM(AC4:AD4,AF4)-AE4&gt;0,SUM(AC4:AD4,AF4)-AE4,"")</f>
        <v/>
      </c>
      <c r="AS4" s="40">
        <f>IF(SUM(V4,Z4,AD4)&gt;0,SUM(V4,Z4,AD4),"")</f>
        <v>16.5</v>
      </c>
      <c r="AT4" s="40">
        <f>IF(SUM(AQ4,AR4)&gt;0,SUM(AQ4,AR4),"")</f>
        <v>54.199999999999996</v>
      </c>
      <c r="AU4" s="40">
        <f>IF(SUM(AH4,AL4)&gt;0,SUM(AH4,AL4),"")</f>
        <v>15.7</v>
      </c>
      <c r="AV4" s="40">
        <f>IF(SUM(AG4:AH4,AJ4:AL4,AN4)-SUM(AI4,AM4)&gt;0,SUM(AG4:AH4,AJ4:AL4,AN4)-SUM(AI4,AM4),"")</f>
        <v>52.499999999999993</v>
      </c>
      <c r="AW4" s="40">
        <f>IF(SUM(AQ4,AR4,AV4)&gt;0,SUM(AQ4,AR4,AV4),"")</f>
        <v>106.69999999999999</v>
      </c>
      <c r="AX4" s="18">
        <v>19.100000000000001</v>
      </c>
      <c r="AY4" s="18">
        <v>8.4</v>
      </c>
      <c r="AZ4" s="18">
        <v>0</v>
      </c>
      <c r="BA4" s="18">
        <v>0</v>
      </c>
      <c r="BB4" s="18">
        <v>18.600000000000001</v>
      </c>
      <c r="BC4" s="18">
        <v>7.3</v>
      </c>
      <c r="BD4" s="18">
        <v>0</v>
      </c>
      <c r="BE4" s="18">
        <v>0</v>
      </c>
      <c r="BF4" s="18"/>
      <c r="BG4" s="18"/>
      <c r="BH4" s="18"/>
      <c r="BI4" s="18"/>
      <c r="BJ4" s="18">
        <v>18.7</v>
      </c>
      <c r="BK4" s="18">
        <v>7.6</v>
      </c>
      <c r="BL4" s="18">
        <v>0</v>
      </c>
      <c r="BM4" s="18">
        <v>0</v>
      </c>
      <c r="BN4" s="18">
        <v>15.1</v>
      </c>
      <c r="BO4" s="18">
        <v>5.0999999999999996</v>
      </c>
      <c r="BP4" s="18">
        <v>0</v>
      </c>
      <c r="BQ4" s="18">
        <v>0.3</v>
      </c>
      <c r="BR4" s="28"/>
      <c r="BS4" s="11">
        <f>IF(SUM(AY4,BC4)&gt;0,SUM(AY4,BC4),"")</f>
        <v>15.7</v>
      </c>
      <c r="BT4" s="11">
        <f>IF(SUM(AX4:AY4,BA4:BC4,BE4)-AZ4-BD4&gt;0,SUM(AX4:AY4,BA4:BC4,BE4)-AZ4-BD4,"")</f>
        <v>53.4</v>
      </c>
      <c r="BU4" s="11" t="str">
        <f>IF(SUM(BF4:BG4,BI4)-BH4&gt;0,SUM(BF4:BG4,BI4)-BH4,"")</f>
        <v/>
      </c>
      <c r="BV4" s="11">
        <f>IF(SUM(AY4,BC4,BG4)&gt;0,SUM(AY4,BC4,BG4),"")</f>
        <v>15.7</v>
      </c>
      <c r="BW4" s="11">
        <f>IF(SUM(BT4,BU4)&gt;0,SUM(BT4,BU4),"")</f>
        <v>53.4</v>
      </c>
      <c r="BX4" s="11">
        <f>IF(SUM(BK4,BO4)&gt;0,SUM(BK4,BO4),"")</f>
        <v>12.7</v>
      </c>
      <c r="BY4" s="11">
        <f>IF(SUM(BJ4:BK4,BM4:BO4,BQ4)-SUM(BL4,BP4)&gt;0,SUM(BJ4:BK4,BM4:BO4,BQ4)-SUM(BL4,BP4),"")</f>
        <v>46.8</v>
      </c>
      <c r="BZ4" s="11">
        <f>IF(SUM(BT4,BU4,BY4)&gt;0,SUM(BT4,BU4,BY4),"")</f>
        <v>100.19999999999999</v>
      </c>
      <c r="CA4" s="19">
        <v>19</v>
      </c>
      <c r="CB4" s="19">
        <v>8.4</v>
      </c>
      <c r="CC4" s="19">
        <v>0.6</v>
      </c>
      <c r="CD4" s="19">
        <v>0</v>
      </c>
      <c r="CE4" s="19">
        <v>18.7</v>
      </c>
      <c r="CF4" s="19">
        <v>8.1</v>
      </c>
      <c r="CG4" s="19">
        <v>0</v>
      </c>
      <c r="CH4" s="19">
        <v>0</v>
      </c>
      <c r="CI4" s="19"/>
      <c r="CJ4" s="19"/>
      <c r="CK4" s="19"/>
      <c r="CL4" s="19"/>
      <c r="CM4" s="19">
        <v>19.100000000000001</v>
      </c>
      <c r="CN4" s="19">
        <v>8.4</v>
      </c>
      <c r="CO4" s="19">
        <v>0</v>
      </c>
      <c r="CP4" s="19">
        <v>0</v>
      </c>
      <c r="CQ4" s="19">
        <v>18.600000000000001</v>
      </c>
      <c r="CR4" s="19">
        <v>8.9</v>
      </c>
      <c r="CS4" s="19">
        <v>0.2</v>
      </c>
      <c r="CT4" s="19">
        <v>0.3</v>
      </c>
      <c r="CU4" s="27"/>
      <c r="CV4" s="40">
        <f>IF(SUM(CB4,CF4)&gt;0,SUM(CB4,CF4),"")</f>
        <v>16.5</v>
      </c>
      <c r="CW4" s="40">
        <f>IF(SUM(CA4:CB4,CD4:CF4,CH4)-CC4-CG4&gt;0,SUM(CA4:CB4,CD4:CF4,CH4)-CC4-CG4,"")</f>
        <v>53.599999999999994</v>
      </c>
      <c r="CX4" s="40" t="str">
        <f>IF(SUM(CI4:CJ4,CL4)-CK4&gt;0,SUM(CI4:CJ4,CL4)-CK4,"")</f>
        <v/>
      </c>
      <c r="CY4" s="40">
        <f>IF(SUM(CB4,CF4,CJ4)&gt;0,SUM(CB4,CF4,CJ4),"")</f>
        <v>16.5</v>
      </c>
      <c r="CZ4" s="40">
        <f>IF(SUM(CW4,CX4)&gt;0,SUM(CW4,CX4),"")</f>
        <v>53.599999999999994</v>
      </c>
      <c r="DA4" s="40">
        <f>IF(SUM(CN4,CR4)&gt;0,SUM(CN4,CR4),"")</f>
        <v>17.3</v>
      </c>
      <c r="DB4" s="40">
        <f>IF(SUM(CM4:CN4,CP4:CR4,CT4)-SUM(CO4,CS4)&gt;0,SUM(CM4:CN4,CP4:CR4,CT4)-SUM(CO4,CS4),"")</f>
        <v>55.099999999999994</v>
      </c>
      <c r="DC4" s="40">
        <f>IF(SUM(CW4,CX4,DB4)&gt;0,SUM(CW4,CX4,DB4),"")</f>
        <v>108.69999999999999</v>
      </c>
      <c r="DD4" s="50">
        <f>IF(MAX(EA4,FC4,GE4,HG4,II4,JK4,KM4,LO4,MQ4,NS4,OU4,PW4)-IF(N4="",0,N4)&gt;0.001,MAX(EA4,FC4,GE4,HG4,II4,JK4,KM4,LO4,MQ4,NS4,OU4,PW4)-IF(N4="",0,N4),"")</f>
        <v>0.10000000000000853</v>
      </c>
      <c r="DE4" s="50" t="str">
        <f>IF(MAX(EF4,FH4,GJ4,HL4,IN4,JP4,KR4,LT4,MV4,NX4,OZ4,QB4)-IF(P4="",0,P4)&gt;0.001,MAX(EF4,FH4,GJ4,HL4,IN4,JP4,KR4,LT4,MV4,NX4,OZ4,QB4)-IF(P4="",0,P4),"")</f>
        <v/>
      </c>
      <c r="DF4" s="17">
        <v>18.8</v>
      </c>
      <c r="DG4" s="17">
        <v>8.4</v>
      </c>
      <c r="DH4" s="17">
        <v>0</v>
      </c>
      <c r="DI4" s="17">
        <v>0</v>
      </c>
      <c r="DJ4" s="17">
        <v>18.399999999999999</v>
      </c>
      <c r="DK4" s="17">
        <v>8.1</v>
      </c>
      <c r="DL4" s="17">
        <v>0</v>
      </c>
      <c r="DM4" s="17">
        <v>0</v>
      </c>
      <c r="DN4" s="17">
        <v>17.8</v>
      </c>
      <c r="DO4" s="17">
        <v>9.3000000000000007</v>
      </c>
      <c r="DP4" s="17">
        <v>0.8</v>
      </c>
      <c r="DQ4" s="17">
        <v>0</v>
      </c>
      <c r="DR4" s="17"/>
      <c r="DS4" s="17"/>
      <c r="DT4" s="17"/>
      <c r="DU4" s="17"/>
      <c r="DV4" s="17"/>
      <c r="DW4" s="17"/>
      <c r="DX4" s="17"/>
      <c r="DY4" s="17"/>
      <c r="DZ4" s="40">
        <f>IF(SUM(DG4,DK4)&gt;0,SUM(DG4,DK4),"")</f>
        <v>16.5</v>
      </c>
      <c r="EA4" s="40">
        <f>IF(SUM(DF4:DG4,DI4:DK4,DM4)-DH4-DL4&gt;0,SUM(DF4:DG4,DI4:DK4,DM4)-DH4-DL4,"")</f>
        <v>53.7</v>
      </c>
      <c r="EB4" s="40">
        <f>IF(SUM(DN4:DO4,DQ4)-DP4&gt;0,SUM(DN4:DO4,DQ4)-DP4,"")</f>
        <v>26.3</v>
      </c>
      <c r="EC4" s="40">
        <f>IF(SUM(DG4,DK4,DO4)&gt;0,SUM(DG4,DK4,DO4),"")</f>
        <v>25.8</v>
      </c>
      <c r="ED4" s="40">
        <f>IF(SUM(EA4,EB4)&gt;0,SUM(EA4,EB4),"")</f>
        <v>80</v>
      </c>
      <c r="EE4" s="40" t="str">
        <f>IF(SUM(DS4,DW4)&gt;0,SUM(DS4,DW4),"")</f>
        <v/>
      </c>
      <c r="EF4" s="40" t="str">
        <f>IF(SUM(DR4:DS4,DU4:DW4,DY4)-SUM(DT4,DX4)&gt;0,SUM(DR4:DS4,DU4:DW4,DY4)-SUM(DT4,DX4),"")</f>
        <v/>
      </c>
      <c r="EG4" s="40">
        <f>IF(SUM(EA4,EB4,EF4)&gt;0,SUM(EA4,EB4,EF4),"")</f>
        <v>80</v>
      </c>
      <c r="EH4" s="18">
        <v>16.600000000000001</v>
      </c>
      <c r="EI4" s="18">
        <v>9.1999999999999993</v>
      </c>
      <c r="EJ4" s="18">
        <v>0.8</v>
      </c>
      <c r="EK4" s="18">
        <v>0</v>
      </c>
      <c r="EL4" s="18">
        <v>18</v>
      </c>
      <c r="EM4" s="18">
        <v>8.9</v>
      </c>
      <c r="EN4" s="18">
        <v>0.8</v>
      </c>
      <c r="EO4" s="18">
        <v>0</v>
      </c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1">
        <f>IF(SUM(EI4,EM4)&gt;0,SUM(EI4,EM4),"")</f>
        <v>18.100000000000001</v>
      </c>
      <c r="FC4" s="11">
        <f>IF(SUM(EH4:EI4,EK4:EM4,EO4)-EJ4-EN4&gt;0,SUM(EH4:EI4,EK4:EM4,EO4)-EJ4-EN4,"")</f>
        <v>51.1</v>
      </c>
      <c r="FD4" s="11" t="str">
        <f>IF(SUM(EP4:EQ4,ES4)-ER4&gt;0,SUM(EP4:EQ4,ES4)-ER4,"")</f>
        <v/>
      </c>
      <c r="FE4" s="11">
        <f>IF(SUM(EI4,EM4,EQ4)&gt;0,SUM(EI4,EM4,EQ4),"")</f>
        <v>18.100000000000001</v>
      </c>
      <c r="FF4" s="11">
        <f>IF(SUM(FC4,FD4)&gt;0,SUM(FC4,FD4),"")</f>
        <v>51.1</v>
      </c>
      <c r="FG4" s="11" t="str">
        <f>IF(SUM(EU4,EY4)&gt;0,SUM(EU4,EY4),"")</f>
        <v/>
      </c>
      <c r="FH4" s="11" t="str">
        <f>IF(SUM(ET4:EU4,EW4:EY4,FA4)-SUM(EV4,EZ4)&gt;0,SUM(ET4:EU4,EW4:EY4,FA4)-SUM(EV4,EZ4),"")</f>
        <v/>
      </c>
      <c r="FI4" s="11">
        <f>IF(SUM(FC4,FD4,FH4)&gt;0,SUM(FC4,FD4,FH4),"")</f>
        <v>51.1</v>
      </c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40" t="str">
        <f>IF(SUM(FK4,FO4)&gt;0,SUM(FK4,FO4),"")</f>
        <v/>
      </c>
      <c r="GE4" s="40" t="str">
        <f>IF(SUM(FJ4:FK4,FM4:FO4,FQ4)-FL4-FP4&gt;0,SUM(FJ4:FK4,FM4:FO4,FQ4)-FL4-FP4,"")</f>
        <v/>
      </c>
      <c r="GF4" s="40" t="str">
        <f>IF(SUM(FR4:FS4,FU4)-FT4&gt;0,SUM(FR4:FS4,FU4)-FT4,"")</f>
        <v/>
      </c>
      <c r="GG4" s="40" t="str">
        <f>IF(SUM(FK4,FO4,FS4)&gt;0,SUM(FK4,FO4,FS4),"")</f>
        <v/>
      </c>
      <c r="GH4" s="40" t="str">
        <f>IF(SUM(GE4,GF4)&gt;0,SUM(GE4,GF4),"")</f>
        <v/>
      </c>
      <c r="GI4" s="40" t="str">
        <f>IF(SUM(FW4,GA4)&gt;0,SUM(FW4,GA4),"")</f>
        <v/>
      </c>
      <c r="GJ4" s="40" t="str">
        <f>IF(SUM(FV4:FW4,FY4:GA4,GC4)-SUM(FX4,GB4)&gt;0,SUM(FV4:FW4,FY4:GA4,GC4)-SUM(FX4,GB4),"")</f>
        <v/>
      </c>
      <c r="GK4" s="40" t="str">
        <f>IF(SUM(GE4,GF4,GJ4)&gt;0,SUM(GE4,GF4,GJ4),"")</f>
        <v/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>IF(SUM(GM4,GQ4)&gt;0,SUM(GM4,GQ4),"")</f>
        <v/>
      </c>
      <c r="HG4" s="11" t="str">
        <f>IF(SUM(GL4:GM4,GO4:GQ4,GS4)-GN4-GR4&gt;0,SUM(GL4:GM4,GO4:GQ4,GS4)-GN4-GR4,"")</f>
        <v/>
      </c>
      <c r="HH4" s="11" t="str">
        <f>IF(SUM(GT4:GU4,GW4)-GV4&gt;0,SUM(GT4:GU4,GW4)-GV4,"")</f>
        <v/>
      </c>
      <c r="HI4" s="11" t="str">
        <f>IF(SUM(GM4,GQ4,GU4)&gt;0,SUM(GM4,GQ4,GU4),"")</f>
        <v/>
      </c>
      <c r="HJ4" s="11" t="str">
        <f>IF(SUM(HG4,HH4)&gt;0,SUM(HG4,HH4),"")</f>
        <v/>
      </c>
      <c r="HK4" s="11" t="str">
        <f>IF(SUM(GY4,HC4)&gt;0,SUM(GY4,HC4),"")</f>
        <v/>
      </c>
      <c r="HL4" s="11" t="str">
        <f>IF(SUM(GX4:GY4,HA4:HC4,HE4)-SUM(GZ4,HD4)&gt;0,SUM(GX4:GY4,HA4:HC4,HE4)-SUM(GZ4,HD4),"")</f>
        <v/>
      </c>
      <c r="HM4" s="11" t="str">
        <f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>IF(SUM(HO4,HS4)&gt;0,SUM(HO4,HS4),"")</f>
        <v/>
      </c>
      <c r="II4" s="40" t="str">
        <f>IF(SUM(HN4:HO4,HQ4:HS4,HU4)-HP4-HT4&gt;0,SUM(HN4:HO4,HQ4:HS4,HU4)-HP4-HT4,"")</f>
        <v/>
      </c>
      <c r="IJ4" s="40" t="str">
        <f>IF(SUM(HV4:HW4,HY4)-HX4&gt;0,SUM(HV4:HW4,HY4)-HX4,"")</f>
        <v/>
      </c>
      <c r="IK4" s="40" t="str">
        <f>IF(SUM(HO4,HS4,HW4)&gt;0,SUM(HO4,HS4,HW4),"")</f>
        <v/>
      </c>
      <c r="IL4" s="40" t="str">
        <f>IF(SUM(II4,IJ4)&gt;0,SUM(II4,IJ4),"")</f>
        <v/>
      </c>
      <c r="IM4" s="40" t="str">
        <f>IF(SUM(IA4,IE4)&gt;0,SUM(IA4,IE4),"")</f>
        <v/>
      </c>
      <c r="IN4" s="40" t="str">
        <f>IF(SUM(HZ4:IA4,IC4:IE4,IG4)-SUM(IB4,IF4)&gt;0,SUM(HZ4:IA4,IC4:IE4,IG4)-SUM(IB4,IF4),"")</f>
        <v/>
      </c>
      <c r="IO4" s="40" t="str">
        <f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>IF(SUM(IQ4,IU4)&gt;0,SUM(IQ4,IU4),"")</f>
        <v/>
      </c>
      <c r="JK4" s="11" t="str">
        <f>IF(SUM(IP4:IQ4,IS4:IU4,IW4)-IR4-IV4&gt;0,SUM(IP4:IQ4,IS4:IU4,IW4)-IR4-IV4,"")</f>
        <v/>
      </c>
      <c r="JL4" s="11" t="str">
        <f>IF(SUM(IX4:IY4,JA4)-IZ4&gt;0,SUM(IX4:IY4,JA4)-IZ4,"")</f>
        <v/>
      </c>
      <c r="JM4" s="11" t="str">
        <f>IF(SUM(IQ4,IU4,IY4)&gt;0,SUM(IQ4,IU4,IY4),"")</f>
        <v/>
      </c>
      <c r="JN4" s="11" t="str">
        <f>IF(SUM(JK4,JL4)&gt;0,SUM(JK4,JL4),"")</f>
        <v/>
      </c>
      <c r="JO4" s="11" t="str">
        <f>IF(SUM(JC4,JG4)&gt;0,SUM(JC4,JG4),"")</f>
        <v/>
      </c>
      <c r="JP4" s="11" t="str">
        <f>IF(SUM(JB4:JC4,JE4:JG4,JI4)-SUM(JD4,JH4)&gt;0,SUM(JB4:JC4,JE4:JG4,JI4)-SUM(JD4,JH4),"")</f>
        <v/>
      </c>
      <c r="JQ4" s="11" t="str">
        <f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>IF(SUM(JS4,JW4)&gt;0,SUM(JS4,JW4),"")</f>
        <v/>
      </c>
      <c r="KM4" s="40" t="str">
        <f>IF(SUM(JR4:JS4,JU4:JW4,JY4)-JT4-JX4&gt;0,SUM(JR4:JS4,JU4:JW4,JY4)-JT4-JX4,"")</f>
        <v/>
      </c>
      <c r="KN4" s="40" t="str">
        <f>IF(SUM(JZ4:KA4,KC4)-KB4&gt;0,SUM(JZ4:KA4,KC4)-KB4,"")</f>
        <v/>
      </c>
      <c r="KO4" s="40" t="str">
        <f>IF(SUM(JS4,JW4,KA4)&gt;0,SUM(JS4,JW4,KA4),"")</f>
        <v/>
      </c>
      <c r="KP4" s="40" t="str">
        <f>IF(SUM(KM4,KN4)&gt;0,SUM(KM4,KN4),"")</f>
        <v/>
      </c>
      <c r="KQ4" s="40" t="str">
        <f>IF(SUM(KE4,KI4)&gt;0,SUM(KE4,KI4),"")</f>
        <v/>
      </c>
      <c r="KR4" s="40" t="str">
        <f>IF(SUM(KD4:KE4,KG4:KI4,KK4)-SUM(KF4,KJ4)&gt;0,SUM(KD4:KE4,KG4:KI4,KK4)-SUM(KF4,KJ4),"")</f>
        <v/>
      </c>
      <c r="KS4" s="40" t="str">
        <f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>IF(SUM(KU4,KY4)&gt;0,SUM(KU4,KY4),"")</f>
        <v/>
      </c>
      <c r="LO4" s="11" t="str">
        <f>IF(SUM(KT4:KU4,KW4:KY4,LA4)-KV4-KZ4&gt;0,SUM(KT4:KU4,KW4:KY4,LA4)-KV4-KZ4,"")</f>
        <v/>
      </c>
      <c r="LP4" s="11" t="str">
        <f>IF(SUM(LB4:LC4,LE4)-LD4&gt;0,SUM(LB4:LC4,LE4)-LD4,"")</f>
        <v/>
      </c>
      <c r="LQ4" s="11" t="str">
        <f>IF(SUM(KU4,KY4,LC4)&gt;0,SUM(KU4,KY4,LC4),"")</f>
        <v/>
      </c>
      <c r="LR4" s="11" t="str">
        <f>IF(SUM(LO4,LP4)&gt;0,SUM(LO4,LP4),"")</f>
        <v/>
      </c>
      <c r="LS4" s="11" t="str">
        <f>IF(SUM(LG4,LK4)&gt;0,SUM(LG4,LK4),"")</f>
        <v/>
      </c>
      <c r="LT4" s="11" t="str">
        <f>IF(SUM(LF4:LG4,LI4:LK4,LM4)-SUM(LH4,LL4)&gt;0,SUM(LF4:LG4,LI4:LK4,LM4)-SUM(LH4,LL4),"")</f>
        <v/>
      </c>
      <c r="LU4" s="11" t="str">
        <f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>IF(SUM(LW4,MA4)&gt;0,SUM(LW4,MA4),"")</f>
        <v/>
      </c>
      <c r="MQ4" s="40" t="str">
        <f>IF(SUM(LV4:LW4,LY4:MA4,MC4)-LX4-MB4&gt;0,SUM(LV4:LW4,LY4:MA4,MC4)-LX4-MB4,"")</f>
        <v/>
      </c>
      <c r="MR4" s="40" t="str">
        <f>IF(SUM(MD4:ME4,MG4)-MF4&gt;0,SUM(MD4:ME4,MG4)-MF4,"")</f>
        <v/>
      </c>
      <c r="MS4" s="40" t="str">
        <f>IF(SUM(LW4,MA4,ME4)&gt;0,SUM(LW4,MA4,ME4),"")</f>
        <v/>
      </c>
      <c r="MT4" s="40" t="str">
        <f>IF(SUM(MQ4,MR4)&gt;0,SUM(MQ4,MR4),"")</f>
        <v/>
      </c>
      <c r="MU4" s="40" t="str">
        <f>IF(SUM(MI4,MM4)&gt;0,SUM(MI4,MM4),"")</f>
        <v/>
      </c>
      <c r="MV4" s="40" t="str">
        <f>IF(SUM(MH4:MI4,MK4:MM4,MO4)-SUM(MJ4,MN4)&gt;0,SUM(MH4:MI4,MK4:MM4,MO4)-SUM(MJ4,MN4),"")</f>
        <v/>
      </c>
      <c r="MW4" s="40" t="str">
        <f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>IF(SUM(MY4,NC4)&gt;0,SUM(MY4,NC4),"")</f>
        <v/>
      </c>
      <c r="NS4" s="11" t="str">
        <f>IF(SUM(MX4:MY4,NA4:NC4,NE4)-MZ4-ND4&gt;0,SUM(MX4:MY4,NA4:NC4,NE4)-MZ4-ND4,"")</f>
        <v/>
      </c>
      <c r="NT4" s="11" t="str">
        <f>IF(SUM(NF4:NG4,NI4)-NH4&gt;0,SUM(NF4:NG4,NI4)-NH4,"")</f>
        <v/>
      </c>
      <c r="NU4" s="11" t="str">
        <f>IF(SUM(MY4,NC4,NG4)&gt;0,SUM(MY4,NC4,NG4),"")</f>
        <v/>
      </c>
      <c r="NV4" s="11" t="str">
        <f>IF(SUM(NS4,NT4)&gt;0,SUM(NS4,NT4),"")</f>
        <v/>
      </c>
      <c r="NW4" s="11" t="str">
        <f>IF(SUM(NK4,NO4)&gt;0,SUM(NK4,NO4),"")</f>
        <v/>
      </c>
      <c r="NX4" s="11" t="str">
        <f>IF(SUM(NJ4:NK4,NM4:NO4,NQ4)-SUM(NL4,NP4)&gt;0,SUM(NJ4:NK4,NM4:NO4,NQ4)-SUM(NL4,NP4),"")</f>
        <v/>
      </c>
      <c r="NY4" s="11" t="str">
        <f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>IF(SUM(OA4,OE4)&gt;0,SUM(OA4,OE4),"")</f>
        <v/>
      </c>
      <c r="OU4" s="40" t="str">
        <f>IF(SUM(NZ4:OA4,OC4:OE4,OG4)-OB4-OF4&gt;0,SUM(NZ4:OA4,OC4:OE4,OG4)-OB4-OF4,"")</f>
        <v/>
      </c>
      <c r="OV4" s="40" t="str">
        <f>IF(SUM(OH4:OI4,OK4)-OJ4&gt;0,SUM(OH4:OI4,OK4)-OJ4,"")</f>
        <v/>
      </c>
      <c r="OW4" s="40" t="str">
        <f>IF(SUM(OA4,OE4,OI4)&gt;0,SUM(OA4,OE4,OI4),"")</f>
        <v/>
      </c>
      <c r="OX4" s="40" t="str">
        <f>IF(SUM(OU4,OV4)&gt;0,SUM(OU4,OV4),"")</f>
        <v/>
      </c>
      <c r="OY4" s="40" t="str">
        <f>IF(SUM(OM4,OQ4)&gt;0,SUM(OM4,OQ4),"")</f>
        <v/>
      </c>
      <c r="OZ4" s="40" t="str">
        <f>IF(SUM(OL4:OM4,OO4:OQ4,OS4)-SUM(ON4,OR4)&gt;0,SUM(OL4:OM4,OO4:OQ4,OS4)-SUM(ON4,OR4),"")</f>
        <v/>
      </c>
      <c r="PA4" s="40" t="str">
        <f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>IF(SUM(PC4,PG4)&gt;0,SUM(PC4,PG4),"")</f>
        <v/>
      </c>
      <c r="PW4" s="11" t="str">
        <f>IF(SUM(PB4:PC4,PE4:PG4,PI4)-PD4-PH4&gt;0,SUM(PB4:PC4,PE4:PG4,PI4)-PD4-PH4,"")</f>
        <v/>
      </c>
      <c r="PX4" s="11" t="str">
        <f>IF(SUM(PJ4:PK4,PM4)-PL4&gt;0,SUM(PJ4:PK4,PM4)-PL4,"")</f>
        <v/>
      </c>
      <c r="PY4" s="11" t="str">
        <f>IF(SUM(PC4,PG4,PK4)&gt;0,SUM(PC4,PG4,PK4),"")</f>
        <v/>
      </c>
      <c r="PZ4" s="11" t="str">
        <f>IF(SUM(PW4,PX4)&gt;0,SUM(PW4,PX4),"")</f>
        <v/>
      </c>
      <c r="QA4" s="11" t="str">
        <f>IF(SUM(PO4,PS4)&gt;0,SUM(PO4,PS4),"")</f>
        <v/>
      </c>
      <c r="QB4" s="11" t="str">
        <f>IF(SUM(PN4:PO4,PQ4:PS4,PU4)-SUM(PP4,PT4)&gt;0,SUM(PN4:PO4,PQ4:PS4,PU4)-SUM(PP4,PT4),"")</f>
        <v/>
      </c>
      <c r="QC4" s="11" t="str">
        <f>IF(SUM(PW4,PX4,QB4)&gt;0,SUM(PW4,PX4,QB4),"")</f>
        <v/>
      </c>
      <c r="QD4" s="22">
        <f>IF($CU4="P",CA4,(CA4+AX4)/2)</f>
        <v>19.05</v>
      </c>
      <c r="QE4" s="22">
        <f>IF($CU4="P",CB4,(CB4+AY4)/2)</f>
        <v>8.4</v>
      </c>
      <c r="QF4" s="22">
        <f>IF($CU4="P",CC4,(CC4+AZ4)/2)</f>
        <v>0.3</v>
      </c>
      <c r="QG4" s="22">
        <f>IF($CU4="P",CD4,(CD4+BA4)/2)</f>
        <v>0</v>
      </c>
      <c r="QH4" s="22">
        <f>IF($CU4="P",CE4,(CE4+BB4)/2)</f>
        <v>18.649999999999999</v>
      </c>
      <c r="QI4" s="22">
        <f>IF($CU4="P",CF4,(CF4+BC4)/2)</f>
        <v>7.6999999999999993</v>
      </c>
      <c r="QJ4" s="22">
        <f>IF($CU4="P",CG4,(CG4+BD4)/2)</f>
        <v>0</v>
      </c>
      <c r="QK4" s="22">
        <f>IF($CU4="P",CH4,(CH4+BE4)/2)</f>
        <v>0</v>
      </c>
      <c r="QL4" s="22">
        <f>IF($CU4="P",CI4,(CI4+BF4)/2)</f>
        <v>0</v>
      </c>
      <c r="QM4" s="22">
        <f>IF($CU4="P",CJ4,(CJ4+BG4)/2)</f>
        <v>0</v>
      </c>
      <c r="QN4" s="22">
        <f>IF($CU4="P",CK4,(CK4+BH4)/2)</f>
        <v>0</v>
      </c>
      <c r="QO4" s="22">
        <f>IF($CU4="P",CL4,(CL4+BI4)/2)</f>
        <v>0</v>
      </c>
      <c r="QP4" s="22">
        <f>IF($CU4="P",CM4,(CM4+BJ4)/2)</f>
        <v>18.899999999999999</v>
      </c>
      <c r="QQ4" s="22">
        <f>IF($CU4="P",CN4,(CN4+BK4)/2)</f>
        <v>8</v>
      </c>
      <c r="QR4" s="22">
        <f>IF($CU4="P",CO4,(CO4+BL4)/2)</f>
        <v>0</v>
      </c>
      <c r="QS4" s="22">
        <f>IF($CU4="P",CP4,(CP4+BM4)/2)</f>
        <v>0</v>
      </c>
      <c r="QT4" s="22">
        <f>IF($CU4="P",CQ4,(CQ4+BN4)/2)</f>
        <v>16.850000000000001</v>
      </c>
      <c r="QU4" s="22">
        <f>IF($CU4="P",CR4,(CR4+BO4)/2)</f>
        <v>7</v>
      </c>
      <c r="QV4" s="22">
        <f>IF($CU4="P",CS4,(CS4+BP4)/2)</f>
        <v>0.1</v>
      </c>
      <c r="QW4" s="22">
        <f>IF($CU4="P",CT4,(CT4+BQ4)/2)</f>
        <v>0.3</v>
      </c>
      <c r="QX4" s="27" t="s">
        <v>46</v>
      </c>
      <c r="QY4" s="40">
        <f>IF(SUM(QE4,QI4)&gt;0,SUM(QE4,QI4),"")</f>
        <v>16.100000000000001</v>
      </c>
      <c r="QZ4" s="40">
        <f>IF(SUM(QD4:QE4,QG4:QI4,QK4)-QF4-QJ4&gt;0,SUM(QD4:QE4,QG4:QI4,QK4)-QF4-QJ4,"")</f>
        <v>53.5</v>
      </c>
      <c r="RA4" s="40" t="str">
        <f>IF(SUM(QL4:QM4,QO4)-QN4&gt;0,SUM(QL4:QM4,QO4)-QN4,"")</f>
        <v/>
      </c>
      <c r="RB4" s="40">
        <f>IF(SUM(QE4,QI4,QM4)&gt;0,SUM(QE4,QI4,QM4),"")</f>
        <v>16.100000000000001</v>
      </c>
      <c r="RC4" s="40">
        <f>IF(SUM(QZ4,RA4)&gt;0,SUM(QZ4,RA4),"")</f>
        <v>53.5</v>
      </c>
      <c r="RD4" s="40">
        <f>IF(SUM(QQ4,QU4)&gt;0,SUM(QQ4,QU4),"")</f>
        <v>15</v>
      </c>
      <c r="RE4" s="40">
        <f>IF(SUM(QP4:QQ4,QS4:QU4,QW4)-SUM(QR4,QV4)&gt;0,SUM(QP4:QQ4,QS4:QU4,QW4)-SUM(QR4,QV4),"")</f>
        <v>50.949999999999996</v>
      </c>
      <c r="RF4" s="40">
        <f>IF(SUM(QZ4,RA4,RE4)&gt;0,SUM(QZ4,RA4,RE4),"")</f>
        <v>104.44999999999999</v>
      </c>
    </row>
    <row r="5" spans="1:474" x14ac:dyDescent="0.2">
      <c r="A5" s="4" cm="1">
        <f t="array" ref="A5">IF(AND(J5&lt;&gt;"",J5&lt;&gt;"No DD"),SUMPRODUCT((J$4:J$36&lt;&gt;"")*(J$4:J$36&lt;&gt;"No DD")*(F$4:F$36&gt;F5))+1,IF(J5="No DD",SUMPRODUCT((J$4:J$36="No DD")*(F$4:F$36&gt;F5))+1+SUMPRODUCT((J$4:J$36&lt;&gt;"")*(J$4:J$36&lt;&gt;"No DD")),""))</f>
        <v>2</v>
      </c>
      <c r="B5" s="4" t="str" cm="1">
        <f t="array" ref="B5">IF(AND(J5&lt;&gt;"",J5&lt;&gt;"No DD",G5=""),SUMPRODUCT((J$4:J$36&lt;&gt;"")*(J$4:J$36&lt;&gt;"No DD")*(G$4:G$36="")*(F$4:F$36&gt;F5))+1,IF(J5="No DD",SUMPRODUCT((J$4:J$36="No DD")*(F$4:F$36&gt;F5)*(G$4:G$36=""))+1+SUMPRODUCT((J$4:J$36&lt;&gt;"")*(G$4:G$36="")*(J$4:J$36&lt;&gt;"No DD")),""))</f>
        <v/>
      </c>
      <c r="C5" s="5" t="s">
        <v>131</v>
      </c>
      <c r="D5" s="4" t="s">
        <v>4</v>
      </c>
      <c r="E5" s="4">
        <v>2007</v>
      </c>
      <c r="F5" s="9">
        <f>SUM(L5:R5)+SUM(L5:O5)*0.0000001+SUM(L5)*0.0000000000001</f>
        <v>160.90001063000528</v>
      </c>
      <c r="G5" s="64" t="s">
        <v>46</v>
      </c>
      <c r="H5" s="3" t="str">
        <f>IF(OR(AND(AP5&gt;=AW$38,AQ5&gt;=AW$42,AP5&lt;&gt;"",AO5=""),AND(AU5&gt;=AW$38,AV5&gt;=AW$42,AU5&lt;&gt;"",AO5=""),AND(BS5&gt;=BZ$38,BT5&gt;=BZ$42,BS5&lt;&gt;"",BR5=""),AND(BX5&gt;=BZ$38,BY5&gt;=BZ$42,BX5&lt;&gt;"",BR5=""),AND(CV5&gt;=DC$38,CW5&gt;=DC$42,CV5&lt;&gt;"",CU5=""),AND(DA5&gt;=DC$38,DB5&gt;=DC$42,DA5&lt;&gt;""),AND(DZ5&gt;=EG$38,EA5&gt;=EG$42,DZ5&lt;&gt;""),AND(EE5&gt;=EG$38,EF5&gt;=EG$42,EE5&lt;&gt;""),AND(FB5&gt;=FI$38,FC5&gt;=FI$42,FB5&lt;&gt;""),AND(FG5&gt;=FI$38,FH5&gt;=FI$42,FG5&lt;&gt;""),AND(GD5&gt;=GK$38,GE5&gt;=GK$42,GD5&lt;&gt;""),AND(GI5&gt;=GK$38,GJ5&gt;=GK$42,GI5&lt;&gt;""),AND(HF5&gt;=HM$38,HG5&gt;=HM$42,HF5&lt;&gt;""),AND(HK5&gt;=HM$38,HL5&gt;=HM$42,HK5&lt;&gt;""),AND(IH5&gt;=IO$38,II5&gt;=IO$42,IH5&lt;&gt;""),AND(IM5&gt;=IO$38,IN5&gt;=IO$42,IM5&lt;&gt;""),AND(JJ5&gt;=JQ$38,JK5&gt;=JQ$42,JJ5&lt;&gt;""),AND(JO5&gt;=JQ$38,JP5&gt;=JQ$42,JO5&lt;&gt;""),AND(KL5&gt;=KS$38,KM5&gt;=KS$42,KL5&lt;&gt;""),AND(KQ5&gt;=KS$38,KR5&gt;=KS$42,KQ5&lt;&gt;""),AND(LN5&gt;=LU$38,LO5&gt;=LU$42,LN5&lt;&gt;""),AND(LS5&gt;=LU$38,LT5&gt;=LU$42,LS5&lt;&gt;""),AND(MP5&gt;=MW$38,MQ5&gt;=MW$42,MP5&lt;&gt;""),AND(MU5&gt;=MW$38,MV5&gt;=MW$42,MU5&lt;&gt;""),AND(NR5&gt;=NY$38,NS5&gt;=NY$42,NR5&lt;&gt;""),AND(NW5&gt;=NY$38,NX5&gt;=NY$42,NW5&lt;&gt;""),AND(OT5&gt;=PA$38,OU5&gt;=PA$42,OT5&lt;&gt;""),AND(OY5&gt;=PA$38,OZ5&gt;=PA$42,OY5&lt;&gt;""),AND(PV5&gt;=QC$38,PW5&gt;=QC$42,PV5&lt;&gt;""),AND(QA5&gt;=QC$38,QB5&gt;=QC$42,QA5&lt;&gt;"")),"P","")</f>
        <v>P</v>
      </c>
      <c r="I5" s="3" t="str">
        <f>IF(OR(AND(AQ5&gt;=AW$42,AQ5&lt;&gt;"",AO5=""),AND(AV5&gt;=AW$42,AV5&lt;&gt;"",AO5=""),AND(BT5&gt;=BZ$42,BT5&lt;&gt;"",BR5=""),AND(BY5&gt;=BZ$42,BY5&lt;&gt;"",BR5=""),AND(CW5&gt;=DC$42,CW5&lt;&gt;"",CU5=""),AND(DB5&gt;=DC$42,DB5&lt;&gt;"",CU5=""),AND(EA5&gt;=EG$42,EA5&lt;&gt;""),AND(EF5&gt;=EG$42,EF5&lt;&gt;""),AND(FC5&gt;=FI$42,FC5&lt;&gt;""),AND(FH5&gt;=FI$42,FH5&lt;&gt;""),AND(GE5&gt;=GK$42,GE5&lt;&gt;""),AND(GJ5&gt;=GK$42,GJ5&lt;&gt;""),AND(HG5&gt;=HM$42,HG5&lt;&gt;""),AND(HL5&gt;=HM$42,HL5&lt;&gt;""),AND(II5&gt;=IO$42,II5&lt;&gt;""),AND(IN5&gt;=IO$42,IN5&lt;&gt;""),AND(JK5&gt;=JQ$42,JK5&lt;&gt;""),AND(JP5&gt;=JQ$42,JP5&lt;&gt;""),AND(KM5&gt;=KS$42,KM5&lt;&gt;""),AND(KR5&gt;=KS$42,KR5&lt;&gt;""),AND(LO5&gt;=LU$42,LO5&lt;&gt;""),AND(LT5&gt;=LU$42,LT5&lt;&gt;""),AND(MQ5&gt;=MW$42,MQ5&lt;&gt;""),AND(MV5&gt;=MW$42,MV5&lt;&gt;""),AND(NS5&gt;=NY$42,NS5&lt;&gt;""),AND(NX5&gt;=NY$42,NX5&lt;&gt;""),AND(OU5&gt;=PA$42,OU5&lt;&gt;""),AND(OZ5&gt;=PA$42,OZ5&lt;&gt;""),AND(PW5&gt;=QC$42,PW5&lt;&gt;""),AND(QB5&gt;=QC$42,QB5&lt;&gt;"")),"P","")</f>
        <v>P</v>
      </c>
      <c r="J5" s="36" t="str">
        <f>IF(AND(I5="P",H5=""),"No DD",IF(OR(AND(AS5&gt;=AW$41,AT5&gt;=AW$45,AS5&lt;&gt;"",AO5=""),AND(BV5&gt;=BZ$41,BW5&gt;=BZ$45,BV5&lt;&gt;"",BR5=""),AND(CY5&gt;=DC$41,CZ5&gt;=DC$45,CY5&lt;&gt;"",CU5=""),AND(EC5&gt;=EG$41,ED5&gt;=EG$45,EC5&lt;&gt;""),AND(FE5&gt;=FI$41,FF5&gt;=FI$45,FE5&lt;&gt;""),AND(GG5&gt;=GK$41,GH5&gt;=GK$45,GG5&lt;&gt;""),AND(HI5&gt;=HM$41,HJ5&gt;=HM$45,HI5&lt;&gt;""),AND(IK5&gt;=IO$41,IL5&gt;=IO$45,IK5&lt;&gt;""),AND(JM5&gt;=JQ$41,JN5&gt;=JQ$45,JM5&lt;&gt;""),AND(KO5&gt;=KS$41,KP5&gt;=KS$45,KO5&lt;&gt;""),AND(LQ5&gt;=LU$41,LR5&gt;=LU$45,LQ5&lt;&gt;""),AND(MS5&gt;=MW$41,MT5&gt;=MW$45,MS5&lt;&gt;""),AND(NU5&gt;=NY$41,NV5&gt;=NY$45,NU5&lt;&gt;""),AND(OW5&gt;=PA$41,OX5&gt;=PA$45,OW5&lt;&gt;""),AND(PY5&gt;=QC$41,PZ5&gt;=QC$45,PY5&lt;&gt;"")),"Merit",IF(OR(AND(AS5&gt;=AW$40,AT5&gt;=AW$44,AS5&lt;&gt;"",AO5=""),AND(BV5&gt;=BZ$40,BW5&gt;=BZ$44,BV5&lt;&gt;"",BR5=""),AND(CY5&gt;=DC$40,CZ5&gt;=DC$44,CY5&lt;&gt;"",CU5=""),AND(EC5&gt;=EG$40,ED5&gt;=EG$44,EC5&lt;&gt;""),AND(FE5&gt;=FI$40,FF5&gt;=FI$44,FE5&lt;&gt;""),AND(GG5&gt;=GK$40,GH5&gt;=GK$44,GG5&lt;&gt;""),AND(HI5&gt;=HM$40,HJ5&gt;=HM$44,HI5&lt;&gt;""),AND(IK5&gt;=IO$40,IL5&gt;=IO$44,IK5&lt;&gt;""),AND(JM5&gt;=JQ$40,JN5&gt;=JQ$44,JM5&lt;&gt;""),AND(KO5&gt;=KS$40,KP5&gt;=KS$44,KO5&lt;&gt;""),AND(LQ5&gt;=LU$40,LR5&gt;=LU$44,LQ5&lt;&gt;""),AND(MS5&gt;=MW$40,MT5&gt;=MW$44,MS5&lt;&gt;""),AND(NU5&gt;=NY$40,NV5&gt;=NY$44,NU5&lt;&gt;""),AND(OW5&gt;=PA$40,OX5&gt;=PA$44,OW5&lt;&gt;""),AND(PY5&gt;=QC$40,PZ5&gt;=QC$44,PY5&lt;&gt;"")),"Excellence",IF(K5="P","Worlds Team",IF(H5="P","National Team","")))))</f>
        <v>National Team</v>
      </c>
      <c r="K5" s="3" t="str">
        <f>IF(OR(AND(AS5&gt;=AW$39,AT5&gt;=AW$43,AS5&lt;&gt;"",AO5=""),AND(BV5&gt;=BZ$39,BW5&gt;=BZ$43,BV5&lt;&gt;"",BR5=""),AND(CY5&gt;=DC$39,CZ5&gt;=DC$43,CY5&lt;&gt;"",CU5=""),AND(EC5&gt;=EG$39,ED5&gt;=EG$43,EC5&lt;&gt;""),AND(FE5&gt;=FI$39,FF5&gt;=FI$43,FE5&lt;&gt;""),AND(GG5&gt;=GK$39,GH5&gt;=GK$43,GG5&lt;&gt;""),AND(HI5&gt;=HM$39,HJ5&gt;=HM$43,HI5&lt;&gt;""),AND(IK5&gt;=IO$39,IL5&gt;=IO$43,IK5&lt;&gt;""),AND(JM5&gt;=JQ$39,JN5&gt;=JQ$43,JM5&lt;&gt;""),AND(KO5&gt;=KS$39,KP5&gt;=KS$43,KO5&lt;&gt;""),AND(LQ5&gt;=LU$39,LR5&gt;=LU$43,LQ5&lt;&gt;""),AND(MS5&gt;=MW$39,MT5&gt;=MW$43,MS5&lt;&gt;""),AND(NU5&gt;=NY$39,NV5&gt;=NY$43,NU5&lt;&gt;""),AND(OW5&gt;=PA$39,OX5&gt;=PA$43,OW5&lt;&gt;""),AND(PY5&gt;=QC$39,PZ5&gt;=QC$43,PY5&lt;&gt;"")),"P","")</f>
        <v/>
      </c>
      <c r="L5" s="8">
        <f>IF(COUNT(AQ5,BT5,CW5)&gt;0,LARGE((AQ5,BT5,CW5),1),0)</f>
        <v>53.2</v>
      </c>
      <c r="M5" s="8" t="str">
        <f>IF(L5=0,"",IF(L5=CW5,$CA$1,IF(L5=BT5,$AX$1,IF(L5=AQ5,$U$1,""))))</f>
        <v>2025 3rd Domestic Trial</v>
      </c>
      <c r="N5" s="8">
        <f>IF(COUNT(AQ5,BT5,CW5)&gt;1,LARGE((AQ5,BT5,CW5),2),0)</f>
        <v>53.099999999999994</v>
      </c>
      <c r="O5" s="8" t="str">
        <f>IF(N5=0,"",IF(AND(N5=L5,N5=AQ5,N5=BT5),$U$1,IF(AND(N5=L5,N5=AQ5,N5=CW5),$U$1,IF(AND(N5=L5,N5=BT5,N5=CW5),$AX$1,IF(N5=CW5,$CA$1,IF(N5=BT5,$AX$1,IF(N5=AQ5,$U$1,"")))))))</f>
        <v>2025 Nationals</v>
      </c>
      <c r="P5" s="8">
        <f>IF(MAX(AV5,BY5,DB5)&gt;0,MAX(AV5,BY5,DB5),0)</f>
        <v>54.599999999999994</v>
      </c>
      <c r="Q5" s="8" t="str">
        <f>IF(P5=0,"",IF(P5=DB5,$CA$1,IF(P5=BY5,$AX$1,IF(P5=AV5,$U$1,""))))</f>
        <v>2025 3rd Domestic Trial</v>
      </c>
      <c r="R5" s="8" t="str">
        <f>IF(MAX(DD5:DE5)&gt;0,MAX(DD5:DE5),"")</f>
        <v/>
      </c>
      <c r="S5" s="11" t="str">
        <f>IF(R5="","",IF(R5=DD5,"("&amp;DD$2&amp;")",IF(R5=DE5,"("&amp;DE$2&amp;")")))</f>
        <v/>
      </c>
      <c r="T5" s="8" t="str">
        <f>IF(R5="","",IF(R5=DD5,IF(R5+IF(N5="",0,N5)=PW5,$PB$1,IF(R5+IF(N5="",0,N5)=OU5,$NZ$1,IF(R5+IF(N5="",0,N5)=NS5,$MX$1,IF(R5+IF(N5="",0,N5)=MQ5,$LV$1,IF(R5+IF(N5="",0,N5)=LO5,$KT$1,IF(R5+IF(N5="",0,N5)=KM5,$JR$1,IF(R5+IF(N5="",0,N5)=JK5,$IP$1,IF(R5+IF(N5="",0,N5)=II5,$HN$1,IF(R5+IF(N5="",0,N5)=HG5,$GL$1,IF(R5+IF(N5="",0,N5)=GE5,$FJ$1,IF(R5+IF(N5="",0,N5)=FC5,$EH$1,IF(R5+IF(N5="",0,N5)=EA5,$DF$1)))))))))))),IF(R5=DE5,IF(R5+IF(P5="",0,P5)=QB5,$PB$1,IF(R5+IF(P5="",0,P5)=OZ5,$NZ$1,IF(R5+IF(P5="",0,P5)=NX5,$MX$1,IF(R5+IF(P5="",0,P5)=MV5,$LV$1,IF(R5+IF(P5="",0,P5)=LT5,$KT$1,IF(R5+IF(P5="",0,P5)=KR5,$JR$1,IF(R5+IF(P5="",0,P5)=JP5,$IP$1,IF(R5+IF(P5="",0,P5)=IN5,$HN$1,IF(R5+IF(P5="",0,P5)=HL5,$GL$1,IF(R5+IF(P5="",0,P5)=GJ5,$FJ$1,IF(R5+IF(P5="",0,P5)=FH5,$EH$1,IF(R5+IF(P5="",0,P5)=EF5,$DF$1)))))))))))))))</f>
        <v/>
      </c>
      <c r="U5" s="19">
        <v>18.600000000000001</v>
      </c>
      <c r="V5" s="19">
        <v>8.4</v>
      </c>
      <c r="W5" s="19">
        <v>0</v>
      </c>
      <c r="X5" s="19">
        <v>0</v>
      </c>
      <c r="Y5" s="19">
        <v>18.2</v>
      </c>
      <c r="Z5" s="19">
        <v>7.7</v>
      </c>
      <c r="AA5" s="19">
        <v>0.2</v>
      </c>
      <c r="AB5" s="19">
        <v>0</v>
      </c>
      <c r="AC5" s="19"/>
      <c r="AD5" s="19"/>
      <c r="AE5" s="19"/>
      <c r="AF5" s="19"/>
      <c r="AG5" s="19">
        <v>18.600000000000001</v>
      </c>
      <c r="AH5" s="19">
        <v>8.4</v>
      </c>
      <c r="AI5" s="19">
        <v>0.6</v>
      </c>
      <c r="AJ5" s="19">
        <v>0</v>
      </c>
      <c r="AK5" s="19">
        <v>18.2</v>
      </c>
      <c r="AL5" s="19">
        <v>7.7</v>
      </c>
      <c r="AM5" s="19">
        <v>0.2</v>
      </c>
      <c r="AN5" s="19">
        <v>0</v>
      </c>
      <c r="AO5" s="27"/>
      <c r="AP5" s="40">
        <f>IF(SUM(V5,Z5)&gt;0,SUM(V5,Z5),"")</f>
        <v>16.100000000000001</v>
      </c>
      <c r="AQ5" s="40">
        <f>IF(SUM(U5:V5,X5:Z5,AB5)-W5-AA5&gt;0,SUM(U5:V5,X5:Z5,AB5)-W5-AA5,"")</f>
        <v>52.7</v>
      </c>
      <c r="AR5" s="40" t="str">
        <f>IF(SUM(AC5:AD5,AF5)-AE5&gt;0,SUM(AC5:AD5,AF5)-AE5,"")</f>
        <v/>
      </c>
      <c r="AS5" s="40">
        <f>IF(SUM(V5,Z5,AD5)&gt;0,SUM(V5,Z5,AD5),"")</f>
        <v>16.100000000000001</v>
      </c>
      <c r="AT5" s="40">
        <f>IF(SUM(AQ5,AR5)&gt;0,SUM(AQ5,AR5),"")</f>
        <v>52.7</v>
      </c>
      <c r="AU5" s="40">
        <f>IF(SUM(AH5,AL5)&gt;0,SUM(AH5,AL5),"")</f>
        <v>16.100000000000001</v>
      </c>
      <c r="AV5" s="40">
        <f>IF(SUM(AG5:AH5,AJ5:AL5,AN5)-SUM(AI5,AM5)&gt;0,SUM(AG5:AH5,AJ5:AL5,AN5)-SUM(AI5,AM5),"")</f>
        <v>52.100000000000009</v>
      </c>
      <c r="AW5" s="40">
        <f>IF(SUM(AQ5,AR5,AV5)&gt;0,SUM(AQ5,AR5,AV5),"")</f>
        <v>104.80000000000001</v>
      </c>
      <c r="AX5" s="18">
        <v>19</v>
      </c>
      <c r="AY5" s="18">
        <v>8.4</v>
      </c>
      <c r="AZ5" s="18">
        <v>0.2</v>
      </c>
      <c r="BA5" s="18">
        <v>0</v>
      </c>
      <c r="BB5" s="18">
        <v>18.2</v>
      </c>
      <c r="BC5" s="18">
        <v>7.7</v>
      </c>
      <c r="BD5" s="18">
        <v>0</v>
      </c>
      <c r="BE5" s="18">
        <v>0</v>
      </c>
      <c r="BF5" s="18"/>
      <c r="BG5" s="18"/>
      <c r="BH5" s="18"/>
      <c r="BI5" s="18"/>
      <c r="BJ5" s="18">
        <v>18.7</v>
      </c>
      <c r="BK5" s="18">
        <v>8.4</v>
      </c>
      <c r="BL5" s="18">
        <v>0.8</v>
      </c>
      <c r="BM5" s="18">
        <v>0</v>
      </c>
      <c r="BN5" s="18">
        <v>18.5</v>
      </c>
      <c r="BO5" s="18">
        <v>7.7</v>
      </c>
      <c r="BP5" s="18">
        <v>0.2</v>
      </c>
      <c r="BQ5" s="18">
        <v>0</v>
      </c>
      <c r="BR5" s="28"/>
      <c r="BS5" s="11">
        <f>IF(SUM(AY5,BC5)&gt;0,SUM(AY5,BC5),"")</f>
        <v>16.100000000000001</v>
      </c>
      <c r="BT5" s="11">
        <f>IF(SUM(AX5:AY5,BA5:BC5,BE5)-AZ5-BD5&gt;0,SUM(AX5:AY5,BA5:BC5,BE5)-AZ5-BD5,"")</f>
        <v>53.099999999999994</v>
      </c>
      <c r="BU5" s="11" t="str">
        <f>IF(SUM(BF5:BG5,BI5)-BH5&gt;0,SUM(BF5:BG5,BI5)-BH5,"")</f>
        <v/>
      </c>
      <c r="BV5" s="11">
        <f>IF(SUM(AY5,BC5,BG5)&gt;0,SUM(AY5,BC5,BG5),"")</f>
        <v>16.100000000000001</v>
      </c>
      <c r="BW5" s="11">
        <f>IF(SUM(BT5,BU5)&gt;0,SUM(BT5,BU5),"")</f>
        <v>53.099999999999994</v>
      </c>
      <c r="BX5" s="11">
        <f>IF(SUM(BK5,BO5)&gt;0,SUM(BK5,BO5),"")</f>
        <v>16.100000000000001</v>
      </c>
      <c r="BY5" s="11">
        <f>IF(SUM(BJ5:BK5,BM5:BO5,BQ5)-SUM(BL5,BP5)&gt;0,SUM(BJ5:BK5,BM5:BO5,BQ5)-SUM(BL5,BP5),"")</f>
        <v>52.300000000000004</v>
      </c>
      <c r="BZ5" s="11">
        <f>IF(SUM(BT5,BU5,BY5)&gt;0,SUM(BT5,BU5,BY5),"")</f>
        <v>105.4</v>
      </c>
      <c r="CA5" s="19">
        <v>19.100000000000001</v>
      </c>
      <c r="CB5" s="19">
        <v>8</v>
      </c>
      <c r="CC5" s="19">
        <v>0</v>
      </c>
      <c r="CD5" s="19">
        <v>0.3</v>
      </c>
      <c r="CE5" s="19">
        <v>18.8</v>
      </c>
      <c r="CF5" s="19">
        <v>7.6</v>
      </c>
      <c r="CG5" s="19">
        <v>0.6</v>
      </c>
      <c r="CH5" s="19">
        <v>0</v>
      </c>
      <c r="CI5" s="19"/>
      <c r="CJ5" s="19"/>
      <c r="CK5" s="19"/>
      <c r="CL5" s="19"/>
      <c r="CM5" s="19">
        <v>18.899999999999999</v>
      </c>
      <c r="CN5" s="19">
        <v>8</v>
      </c>
      <c r="CO5" s="19">
        <v>0.2</v>
      </c>
      <c r="CP5" s="19">
        <v>0.3</v>
      </c>
      <c r="CQ5" s="19">
        <v>19.2</v>
      </c>
      <c r="CR5" s="19">
        <v>8.4</v>
      </c>
      <c r="CS5" s="19">
        <v>0</v>
      </c>
      <c r="CT5" s="19">
        <v>0</v>
      </c>
      <c r="CU5" s="27"/>
      <c r="CV5" s="40">
        <f>IF(SUM(CB5,CF5)&gt;0,SUM(CB5,CF5),"")</f>
        <v>15.6</v>
      </c>
      <c r="CW5" s="40">
        <f>IF(SUM(CA5:CB5,CD5:CF5,CH5)-CC5-CG5&gt;0,SUM(CA5:CB5,CD5:CF5,CH5)-CC5-CG5,"")</f>
        <v>53.2</v>
      </c>
      <c r="CX5" s="40" t="str">
        <f>IF(SUM(CI5:CJ5,CL5)-CK5&gt;0,SUM(CI5:CJ5,CL5)-CK5,"")</f>
        <v/>
      </c>
      <c r="CY5" s="40">
        <f>IF(SUM(CB5,CF5,CJ5)&gt;0,SUM(CB5,CF5,CJ5),"")</f>
        <v>15.6</v>
      </c>
      <c r="CZ5" s="40">
        <f>IF(SUM(CW5,CX5)&gt;0,SUM(CW5,CX5),"")</f>
        <v>53.2</v>
      </c>
      <c r="DA5" s="40">
        <f>IF(SUM(CN5,CR5)&gt;0,SUM(CN5,CR5),"")</f>
        <v>16.399999999999999</v>
      </c>
      <c r="DB5" s="40">
        <f>IF(SUM(CM5:CN5,CP5:CR5,CT5)-SUM(CO5,CS5)&gt;0,SUM(CM5:CN5,CP5:CR5,CT5)-SUM(CO5,CS5),"")</f>
        <v>54.599999999999994</v>
      </c>
      <c r="DC5" s="40">
        <f>IF(SUM(CW5,CX5,DB5)&gt;0,SUM(CW5,CX5,DB5),"")</f>
        <v>107.8</v>
      </c>
      <c r="DD5" s="50" t="str">
        <f>IF(MAX(EA5,FC5,GE5,HG5,II5,JK5,KM5,LO5,MQ5,NS5,OU5,PW5)-IF(N5="",0,N5)&gt;0.001,MAX(EA5,FC5,GE5,HG5,II5,JK5,KM5,LO5,MQ5,NS5,OU5,PW5)-IF(N5="",0,N5),"")</f>
        <v/>
      </c>
      <c r="DE5" s="50" t="str">
        <f>IF(MAX(EF5,FH5,GJ5,HL5,IN5,JP5,KR5,LT5,MV5,NX5,OZ5,QB5)-IF(P5="",0,P5)&gt;0.001,MAX(EF5,FH5,GJ5,HL5,IN5,JP5,KR5,LT5,MV5,NX5,OZ5,QB5)-IF(P5="",0,P5),"")</f>
        <v/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40" t="str">
        <f>IF(SUM(DG5,DK5)&gt;0,SUM(DG5,DK5),"")</f>
        <v/>
      </c>
      <c r="EA5" s="40" t="str">
        <f>IF(SUM(DF5:DG5,DI5:DK5,DM5)-DH5-DL5&gt;0,SUM(DF5:DG5,DI5:DK5,DM5)-DH5-DL5,"")</f>
        <v/>
      </c>
      <c r="EB5" s="40" t="str">
        <f>IF(SUM(DN5:DO5,DQ5)-DP5&gt;0,SUM(DN5:DO5,DQ5)-DP5,"")</f>
        <v/>
      </c>
      <c r="EC5" s="40" t="str">
        <f>IF(SUM(DG5,DK5,DO5)&gt;0,SUM(DG5,DK5,DO5),"")</f>
        <v/>
      </c>
      <c r="ED5" s="40" t="str">
        <f>IF(SUM(EA5,EB5)&gt;0,SUM(EA5,EB5),"")</f>
        <v/>
      </c>
      <c r="EE5" s="40" t="str">
        <f>IF(SUM(DS5,DW5)&gt;0,SUM(DS5,DW5),"")</f>
        <v/>
      </c>
      <c r="EF5" s="40" t="str">
        <f>IF(SUM(DR5:DS5,DU5:DW5,DY5)-SUM(DT5,DX5)&gt;0,SUM(DR5:DS5,DU5:DW5,DY5)-SUM(DT5,DX5),"")</f>
        <v/>
      </c>
      <c r="EG5" s="40" t="str">
        <f>IF(SUM(EA5,EB5,EF5)&gt;0,SUM(EA5,EB5,EF5),"")</f>
        <v/>
      </c>
      <c r="EH5" s="18">
        <v>18.399999999999999</v>
      </c>
      <c r="EI5" s="18">
        <v>5.2</v>
      </c>
      <c r="EJ5" s="18">
        <v>0.6</v>
      </c>
      <c r="EK5" s="18">
        <v>0</v>
      </c>
      <c r="EL5" s="18">
        <v>19</v>
      </c>
      <c r="EM5" s="18">
        <v>8.4</v>
      </c>
      <c r="EN5" s="18">
        <v>0</v>
      </c>
      <c r="EO5" s="18">
        <v>0</v>
      </c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1">
        <f>IF(SUM(EI5,EM5)&gt;0,SUM(EI5,EM5),"")</f>
        <v>13.600000000000001</v>
      </c>
      <c r="FC5" s="11">
        <f>IF(SUM(EH5:EI5,EK5:EM5,EO5)-EJ5-EN5&gt;0,SUM(EH5:EI5,EK5:EM5,EO5)-EJ5-EN5,"")</f>
        <v>50.399999999999991</v>
      </c>
      <c r="FD5" s="11" t="str">
        <f>IF(SUM(EP5:EQ5,ES5)-ER5&gt;0,SUM(EP5:EQ5,ES5)-ER5,"")</f>
        <v/>
      </c>
      <c r="FE5" s="11">
        <f>IF(SUM(EI5,EM5,EQ5)&gt;0,SUM(EI5,EM5,EQ5),"")</f>
        <v>13.600000000000001</v>
      </c>
      <c r="FF5" s="11">
        <f>IF(SUM(FC5,FD5)&gt;0,SUM(FC5,FD5),"")</f>
        <v>50.399999999999991</v>
      </c>
      <c r="FG5" s="11" t="str">
        <f>IF(SUM(EU5,EY5)&gt;0,SUM(EU5,EY5),"")</f>
        <v/>
      </c>
      <c r="FH5" s="11" t="str">
        <f>IF(SUM(ET5:EU5,EW5:EY5,FA5)-SUM(EV5,EZ5)&gt;0,SUM(ET5:EU5,EW5:EY5,FA5)-SUM(EV5,EZ5),"")</f>
        <v/>
      </c>
      <c r="FI5" s="11">
        <f>IF(SUM(FC5,FD5,FH5)&gt;0,SUM(FC5,FD5,FH5),"")</f>
        <v>50.399999999999991</v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>IF(SUM(FK5,FO5)&gt;0,SUM(FK5,FO5),"")</f>
        <v/>
      </c>
      <c r="GE5" s="40" t="str">
        <f>IF(SUM(FJ5:FK5,FM5:FO5,FQ5)-FL5-FP5&gt;0,SUM(FJ5:FK5,FM5:FO5,FQ5)-FL5-FP5,"")</f>
        <v/>
      </c>
      <c r="GF5" s="40" t="str">
        <f>IF(SUM(FR5:FS5,FU5)-FT5&gt;0,SUM(FR5:FS5,FU5)-FT5,"")</f>
        <v/>
      </c>
      <c r="GG5" s="40" t="str">
        <f>IF(SUM(FK5,FO5,FS5)&gt;0,SUM(FK5,FO5,FS5),"")</f>
        <v/>
      </c>
      <c r="GH5" s="40" t="str">
        <f>IF(SUM(GE5,GF5)&gt;0,SUM(GE5,GF5),"")</f>
        <v/>
      </c>
      <c r="GI5" s="40" t="str">
        <f>IF(SUM(FW5,GA5)&gt;0,SUM(FW5,GA5),"")</f>
        <v/>
      </c>
      <c r="GJ5" s="40" t="str">
        <f>IF(SUM(FV5:FW5,FY5:GA5,GC5)-SUM(FX5,GB5)&gt;0,SUM(FV5:FW5,FY5:GA5,GC5)-SUM(FX5,GB5),"")</f>
        <v/>
      </c>
      <c r="GK5" s="40" t="str">
        <f>IF(SUM(GE5,GF5,GJ5)&gt;0,SUM(GE5,GF5,GJ5),"")</f>
        <v/>
      </c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 t="str">
        <f>IF(SUM(GM5,GQ5)&gt;0,SUM(GM5,GQ5),"")</f>
        <v/>
      </c>
      <c r="HG5" s="11" t="str">
        <f>IF(SUM(GL5:GM5,GO5:GQ5,GS5)-GN5-GR5&gt;0,SUM(GL5:GM5,GO5:GQ5,GS5)-GN5-GR5,"")</f>
        <v/>
      </c>
      <c r="HH5" s="11" t="str">
        <f>IF(SUM(GT5:GU5,GW5)-GV5&gt;0,SUM(GT5:GU5,GW5)-GV5,"")</f>
        <v/>
      </c>
      <c r="HI5" s="11" t="str">
        <f>IF(SUM(GM5,GQ5,GU5)&gt;0,SUM(GM5,GQ5,GU5),"")</f>
        <v/>
      </c>
      <c r="HJ5" s="11" t="str">
        <f>IF(SUM(HG5,HH5)&gt;0,SUM(HG5,HH5),"")</f>
        <v/>
      </c>
      <c r="HK5" s="11" t="str">
        <f>IF(SUM(GY5,HC5)&gt;0,SUM(GY5,HC5),"")</f>
        <v/>
      </c>
      <c r="HL5" s="11" t="str">
        <f>IF(SUM(GX5:GY5,HA5:HC5,HE5)-SUM(GZ5,HD5)&gt;0,SUM(GX5:GY5,HA5:HC5,HE5)-SUM(GZ5,HD5),"")</f>
        <v/>
      </c>
      <c r="HM5" s="11" t="str">
        <f>IF(SUM(HG5,HH5,HL5)&gt;0,SUM(HG5,HH5,HL5),"")</f>
        <v/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>IF(SUM(HO5,HS5)&gt;0,SUM(HO5,HS5),"")</f>
        <v/>
      </c>
      <c r="II5" s="40" t="str">
        <f>IF(SUM(HN5:HO5,HQ5:HS5,HU5)-HP5-HT5&gt;0,SUM(HN5:HO5,HQ5:HS5,HU5)-HP5-HT5,"")</f>
        <v/>
      </c>
      <c r="IJ5" s="40" t="str">
        <f>IF(SUM(HV5:HW5,HY5)-HX5&gt;0,SUM(HV5:HW5,HY5)-HX5,"")</f>
        <v/>
      </c>
      <c r="IK5" s="40" t="str">
        <f>IF(SUM(HO5,HS5,HW5)&gt;0,SUM(HO5,HS5,HW5),"")</f>
        <v/>
      </c>
      <c r="IL5" s="40" t="str">
        <f>IF(SUM(II5,IJ5)&gt;0,SUM(II5,IJ5),"")</f>
        <v/>
      </c>
      <c r="IM5" s="40" t="str">
        <f>IF(SUM(IA5,IE5)&gt;0,SUM(IA5,IE5),"")</f>
        <v/>
      </c>
      <c r="IN5" s="40" t="str">
        <f>IF(SUM(HZ5:IA5,IC5:IE5,IG5)-SUM(IB5,IF5)&gt;0,SUM(HZ5:IA5,IC5:IE5,IG5)-SUM(IB5,IF5),"")</f>
        <v/>
      </c>
      <c r="IO5" s="40" t="str">
        <f>IF(SUM(II5,IJ5,IN5)&gt;0,SUM(II5,IJ5,IN5),"")</f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>IF(SUM(IQ5,IU5)&gt;0,SUM(IQ5,IU5),"")</f>
        <v/>
      </c>
      <c r="JK5" s="11" t="str">
        <f>IF(SUM(IP5:IQ5,IS5:IU5,IW5)-IR5-IV5&gt;0,SUM(IP5:IQ5,IS5:IU5,IW5)-IR5-IV5,"")</f>
        <v/>
      </c>
      <c r="JL5" s="11" t="str">
        <f>IF(SUM(IX5:IY5,JA5)-IZ5&gt;0,SUM(IX5:IY5,JA5)-IZ5,"")</f>
        <v/>
      </c>
      <c r="JM5" s="11" t="str">
        <f>IF(SUM(IQ5,IU5,IY5)&gt;0,SUM(IQ5,IU5,IY5),"")</f>
        <v/>
      </c>
      <c r="JN5" s="11" t="str">
        <f>IF(SUM(JK5,JL5)&gt;0,SUM(JK5,JL5),"")</f>
        <v/>
      </c>
      <c r="JO5" s="11" t="str">
        <f>IF(SUM(JC5,JG5)&gt;0,SUM(JC5,JG5),"")</f>
        <v/>
      </c>
      <c r="JP5" s="11" t="str">
        <f>IF(SUM(JB5:JC5,JE5:JG5,JI5)-SUM(JD5,JH5)&gt;0,SUM(JB5:JC5,JE5:JG5,JI5)-SUM(JD5,JH5),"")</f>
        <v/>
      </c>
      <c r="JQ5" s="11" t="str">
        <f>IF(SUM(JK5,JL5,JP5)&gt;0,SUM(JK5,JL5,JP5),"")</f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>IF(SUM(JS5,JW5)&gt;0,SUM(JS5,JW5),"")</f>
        <v/>
      </c>
      <c r="KM5" s="40" t="str">
        <f>IF(SUM(JR5:JS5,JU5:JW5,JY5)-JT5-JX5&gt;0,SUM(JR5:JS5,JU5:JW5,JY5)-JT5-JX5,"")</f>
        <v/>
      </c>
      <c r="KN5" s="40" t="str">
        <f>IF(SUM(JZ5:KA5,KC5)-KB5&gt;0,SUM(JZ5:KA5,KC5)-KB5,"")</f>
        <v/>
      </c>
      <c r="KO5" s="40" t="str">
        <f>IF(SUM(JS5,JW5,KA5)&gt;0,SUM(JS5,JW5,KA5),"")</f>
        <v/>
      </c>
      <c r="KP5" s="40" t="str">
        <f>IF(SUM(KM5,KN5)&gt;0,SUM(KM5,KN5),"")</f>
        <v/>
      </c>
      <c r="KQ5" s="40" t="str">
        <f>IF(SUM(KE5,KI5)&gt;0,SUM(KE5,KI5),"")</f>
        <v/>
      </c>
      <c r="KR5" s="40" t="str">
        <f>IF(SUM(KD5:KE5,KG5:KI5,KK5)-SUM(KF5,KJ5)&gt;0,SUM(KD5:KE5,KG5:KI5,KK5)-SUM(KF5,KJ5),"")</f>
        <v/>
      </c>
      <c r="KS5" s="40" t="str">
        <f>IF(SUM(KM5,KN5,KR5)&gt;0,SUM(KM5,KN5,KR5),"")</f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>IF(SUM(KU5,KY5)&gt;0,SUM(KU5,KY5),"")</f>
        <v/>
      </c>
      <c r="LO5" s="11" t="str">
        <f>IF(SUM(KT5:KU5,KW5:KY5,LA5)-KV5-KZ5&gt;0,SUM(KT5:KU5,KW5:KY5,LA5)-KV5-KZ5,"")</f>
        <v/>
      </c>
      <c r="LP5" s="11" t="str">
        <f>IF(SUM(LB5:LC5,LE5)-LD5&gt;0,SUM(LB5:LC5,LE5)-LD5,"")</f>
        <v/>
      </c>
      <c r="LQ5" s="11" t="str">
        <f>IF(SUM(KU5,KY5,LC5)&gt;0,SUM(KU5,KY5,LC5),"")</f>
        <v/>
      </c>
      <c r="LR5" s="11" t="str">
        <f>IF(SUM(LO5,LP5)&gt;0,SUM(LO5,LP5),"")</f>
        <v/>
      </c>
      <c r="LS5" s="11" t="str">
        <f>IF(SUM(LG5,LK5)&gt;0,SUM(LG5,LK5),"")</f>
        <v/>
      </c>
      <c r="LT5" s="11" t="str">
        <f>IF(SUM(LF5:LG5,LI5:LK5,LM5)-SUM(LH5,LL5)&gt;0,SUM(LF5:LG5,LI5:LK5,LM5)-SUM(LH5,LL5),"")</f>
        <v/>
      </c>
      <c r="LU5" s="11" t="str">
        <f>IF(SUM(LO5,LP5,LT5)&gt;0,SUM(LO5,LP5,LT5),"")</f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>IF(SUM(LW5,MA5)&gt;0,SUM(LW5,MA5),"")</f>
        <v/>
      </c>
      <c r="MQ5" s="40" t="str">
        <f>IF(SUM(LV5:LW5,LY5:MA5,MC5)-LX5-MB5&gt;0,SUM(LV5:LW5,LY5:MA5,MC5)-LX5-MB5,"")</f>
        <v/>
      </c>
      <c r="MR5" s="40" t="str">
        <f>IF(SUM(MD5:ME5,MG5)-MF5&gt;0,SUM(MD5:ME5,MG5)-MF5,"")</f>
        <v/>
      </c>
      <c r="MS5" s="40" t="str">
        <f>IF(SUM(LW5,MA5,ME5)&gt;0,SUM(LW5,MA5,ME5),"")</f>
        <v/>
      </c>
      <c r="MT5" s="40" t="str">
        <f>IF(SUM(MQ5,MR5)&gt;0,SUM(MQ5,MR5),"")</f>
        <v/>
      </c>
      <c r="MU5" s="40" t="str">
        <f>IF(SUM(MI5,MM5)&gt;0,SUM(MI5,MM5),"")</f>
        <v/>
      </c>
      <c r="MV5" s="40" t="str">
        <f>IF(SUM(MH5:MI5,MK5:MM5,MO5)-SUM(MJ5,MN5)&gt;0,SUM(MH5:MI5,MK5:MM5,MO5)-SUM(MJ5,MN5),"")</f>
        <v/>
      </c>
      <c r="MW5" s="40" t="str">
        <f>IF(SUM(MQ5,MR5,MV5)&gt;0,SUM(MQ5,MR5,MV5),"")</f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>IF(SUM(MY5,NC5)&gt;0,SUM(MY5,NC5),"")</f>
        <v/>
      </c>
      <c r="NS5" s="11" t="str">
        <f>IF(SUM(MX5:MY5,NA5:NC5,NE5)-MZ5-ND5&gt;0,SUM(MX5:MY5,NA5:NC5,NE5)-MZ5-ND5,"")</f>
        <v/>
      </c>
      <c r="NT5" s="11" t="str">
        <f>IF(SUM(NF5:NG5,NI5)-NH5&gt;0,SUM(NF5:NG5,NI5)-NH5,"")</f>
        <v/>
      </c>
      <c r="NU5" s="11" t="str">
        <f>IF(SUM(MY5,NC5,NG5)&gt;0,SUM(MY5,NC5,NG5),"")</f>
        <v/>
      </c>
      <c r="NV5" s="11" t="str">
        <f>IF(SUM(NS5,NT5)&gt;0,SUM(NS5,NT5),"")</f>
        <v/>
      </c>
      <c r="NW5" s="11" t="str">
        <f>IF(SUM(NK5,NO5)&gt;0,SUM(NK5,NO5),"")</f>
        <v/>
      </c>
      <c r="NX5" s="11" t="str">
        <f>IF(SUM(NJ5:NK5,NM5:NO5,NQ5)-SUM(NL5,NP5)&gt;0,SUM(NJ5:NK5,NM5:NO5,NQ5)-SUM(NL5,NP5),"")</f>
        <v/>
      </c>
      <c r="NY5" s="11" t="str">
        <f>IF(SUM(NS5,NT5,NX5)&gt;0,SUM(NS5,NT5,NX5),"")</f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>IF(SUM(OA5,OE5)&gt;0,SUM(OA5,OE5),"")</f>
        <v/>
      </c>
      <c r="OU5" s="40" t="str">
        <f>IF(SUM(NZ5:OA5,OC5:OE5,OG5)-OB5-OF5&gt;0,SUM(NZ5:OA5,OC5:OE5,OG5)-OB5-OF5,"")</f>
        <v/>
      </c>
      <c r="OV5" s="40" t="str">
        <f>IF(SUM(OH5:OI5,OK5)-OJ5&gt;0,SUM(OH5:OI5,OK5)-OJ5,"")</f>
        <v/>
      </c>
      <c r="OW5" s="40" t="str">
        <f>IF(SUM(OA5,OE5,OI5)&gt;0,SUM(OA5,OE5,OI5),"")</f>
        <v/>
      </c>
      <c r="OX5" s="40" t="str">
        <f>IF(SUM(OU5,OV5)&gt;0,SUM(OU5,OV5),"")</f>
        <v/>
      </c>
      <c r="OY5" s="40" t="str">
        <f>IF(SUM(OM5,OQ5)&gt;0,SUM(OM5,OQ5),"")</f>
        <v/>
      </c>
      <c r="OZ5" s="40" t="str">
        <f>IF(SUM(OL5:OM5,OO5:OQ5,OS5)-SUM(ON5,OR5)&gt;0,SUM(OL5:OM5,OO5:OQ5,OS5)-SUM(ON5,OR5),"")</f>
        <v/>
      </c>
      <c r="PA5" s="40" t="str">
        <f>IF(SUM(OU5,OV5,OZ5)&gt;0,SUM(OU5,OV5,OZ5),"")</f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>IF(SUM(PC5,PG5)&gt;0,SUM(PC5,PG5),"")</f>
        <v/>
      </c>
      <c r="PW5" s="11" t="str">
        <f>IF(SUM(PB5:PC5,PE5:PG5,PI5)-PD5-PH5&gt;0,SUM(PB5:PC5,PE5:PG5,PI5)-PD5-PH5,"")</f>
        <v/>
      </c>
      <c r="PX5" s="11" t="str">
        <f>IF(SUM(PJ5:PK5,PM5)-PL5&gt;0,SUM(PJ5:PK5,PM5)-PL5,"")</f>
        <v/>
      </c>
      <c r="PY5" s="11" t="str">
        <f>IF(SUM(PC5,PG5,PK5)&gt;0,SUM(PC5,PG5,PK5),"")</f>
        <v/>
      </c>
      <c r="PZ5" s="11" t="str">
        <f>IF(SUM(PW5,PX5)&gt;0,SUM(PW5,PX5),"")</f>
        <v/>
      </c>
      <c r="QA5" s="11" t="str">
        <f>IF(SUM(PO5,PS5)&gt;0,SUM(PO5,PS5),"")</f>
        <v/>
      </c>
      <c r="QB5" s="11" t="str">
        <f>IF(SUM(PN5:PO5,PQ5:PS5,PU5)-SUM(PP5,PT5)&gt;0,SUM(PN5:PO5,PQ5:PS5,PU5)-SUM(PP5,PT5),"")</f>
        <v/>
      </c>
      <c r="QC5" s="11" t="str">
        <f>IF(SUM(PW5,PX5,QB5)&gt;0,SUM(PW5,PX5,QB5),"")</f>
        <v/>
      </c>
      <c r="QD5" s="22">
        <f>IF($CU5="P",CA5,(CA5+AX5)/2)</f>
        <v>19.05</v>
      </c>
      <c r="QE5" s="22">
        <f>IF($CU5="P",CB5,(CB5+AY5)/2)</f>
        <v>8.1999999999999993</v>
      </c>
      <c r="QF5" s="22">
        <f>IF($CU5="P",CC5,(CC5+AZ5)/2)</f>
        <v>0.1</v>
      </c>
      <c r="QG5" s="22">
        <f>IF($CU5="P",CD5,(CD5+BA5)/2)</f>
        <v>0.15</v>
      </c>
      <c r="QH5" s="22">
        <f>IF($CU5="P",CE5,(CE5+BB5)/2)</f>
        <v>18.5</v>
      </c>
      <c r="QI5" s="22">
        <f>IF($CU5="P",CF5,(CF5+BC5)/2)</f>
        <v>7.65</v>
      </c>
      <c r="QJ5" s="22">
        <f>IF($CU5="P",CG5,(CG5+BD5)/2)</f>
        <v>0.3</v>
      </c>
      <c r="QK5" s="22">
        <f>IF($CU5="P",CH5,(CH5+BE5)/2)</f>
        <v>0</v>
      </c>
      <c r="QL5" s="22">
        <f>IF($CU5="P",CI5,(CI5+BF5)/2)</f>
        <v>0</v>
      </c>
      <c r="QM5" s="22">
        <f>IF($CU5="P",CJ5,(CJ5+BG5)/2)</f>
        <v>0</v>
      </c>
      <c r="QN5" s="22">
        <f>IF($CU5="P",CK5,(CK5+BH5)/2)</f>
        <v>0</v>
      </c>
      <c r="QO5" s="22">
        <f>IF($CU5="P",CL5,(CL5+BI5)/2)</f>
        <v>0</v>
      </c>
      <c r="QP5" s="22">
        <f>IF($CU5="P",CM5,(CM5+BJ5)/2)</f>
        <v>18.799999999999997</v>
      </c>
      <c r="QQ5" s="22">
        <f>IF($CU5="P",CN5,(CN5+BK5)/2)</f>
        <v>8.1999999999999993</v>
      </c>
      <c r="QR5" s="22">
        <f>IF($CU5="P",CO5,(CO5+BL5)/2)</f>
        <v>0.5</v>
      </c>
      <c r="QS5" s="22">
        <f>IF($CU5="P",CP5,(CP5+BM5)/2)</f>
        <v>0.15</v>
      </c>
      <c r="QT5" s="22">
        <f>IF($CU5="P",CQ5,(CQ5+BN5)/2)</f>
        <v>18.850000000000001</v>
      </c>
      <c r="QU5" s="22">
        <f>IF($CU5="P",CR5,(CR5+BO5)/2)</f>
        <v>8.0500000000000007</v>
      </c>
      <c r="QV5" s="22">
        <f>IF($CU5="P",CS5,(CS5+BP5)/2)</f>
        <v>0.1</v>
      </c>
      <c r="QW5" s="22">
        <f>IF($CU5="P",CT5,(CT5+BQ5)/2)</f>
        <v>0</v>
      </c>
      <c r="QX5" s="27" t="s">
        <v>46</v>
      </c>
      <c r="QY5" s="40">
        <f>IF(SUM(QE5,QI5)&gt;0,SUM(QE5,QI5),"")</f>
        <v>15.85</v>
      </c>
      <c r="QZ5" s="40">
        <f>IF(SUM(QD5:QE5,QG5:QI5,QK5)-QF5-QJ5&gt;0,SUM(QD5:QE5,QG5:QI5,QK5)-QF5-QJ5,"")</f>
        <v>53.15</v>
      </c>
      <c r="RA5" s="40" t="str">
        <f>IF(SUM(QL5:QM5,QO5)-QN5&gt;0,SUM(QL5:QM5,QO5)-QN5,"")</f>
        <v/>
      </c>
      <c r="RB5" s="40">
        <f>IF(SUM(QE5,QI5,QM5)&gt;0,SUM(QE5,QI5,QM5),"")</f>
        <v>15.85</v>
      </c>
      <c r="RC5" s="40">
        <f>IF(SUM(QZ5,RA5)&gt;0,SUM(QZ5,RA5),"")</f>
        <v>53.15</v>
      </c>
      <c r="RD5" s="40">
        <f>IF(SUM(QQ5,QU5)&gt;0,SUM(QQ5,QU5),"")</f>
        <v>16.25</v>
      </c>
      <c r="RE5" s="40">
        <f>IF(SUM(QP5:QQ5,QS5:QU5,QW5)-SUM(QR5,QV5)&gt;0,SUM(QP5:QQ5,QS5:QU5,QW5)-SUM(QR5,QV5),"")</f>
        <v>53.449999999999996</v>
      </c>
      <c r="RF5" s="40">
        <f>IF(SUM(QZ5,RA5,RE5)&gt;0,SUM(QZ5,RA5,RE5),"")</f>
        <v>106.6</v>
      </c>
    </row>
    <row r="6" spans="1:474" x14ac:dyDescent="0.2">
      <c r="A6" s="4" cm="1">
        <f t="array" ref="A6">IF(AND(J6&lt;&gt;"",J6&lt;&gt;"No DD"),SUMPRODUCT((J$4:J$36&lt;&gt;"")*(J$4:J$36&lt;&gt;"No DD")*(F$4:F$36&gt;F6))+1,IF(J6="No DD",SUMPRODUCT((J$4:J$36="No DD")*(F$4:F$36&gt;F6))+1+SUMPRODUCT((J$4:J$36&lt;&gt;"")*(J$4:J$36&lt;&gt;"No DD")),""))</f>
        <v>3</v>
      </c>
      <c r="B6" s="4" t="str" cm="1">
        <f t="array" ref="B6">IF(AND(J6&lt;&gt;"",J6&lt;&gt;"No DD",G6=""),SUMPRODUCT((J$4:J$36&lt;&gt;"")*(J$4:J$36&lt;&gt;"No DD")*(G$4:G$36="")*(F$4:F$36&gt;F6))+1,IF(J6="No DD",SUMPRODUCT((J$4:J$36="No DD")*(F$4:F$36&gt;F6)*(G$4:G$36=""))+1+SUMPRODUCT((J$4:J$36&lt;&gt;"")*(G$4:G$36="")*(J$4:J$36&lt;&gt;"No DD")),""))</f>
        <v/>
      </c>
      <c r="C6" s="5" t="s">
        <v>95</v>
      </c>
      <c r="D6" s="4" t="s">
        <v>5</v>
      </c>
      <c r="E6" s="4">
        <v>2005</v>
      </c>
      <c r="F6" s="9">
        <f>SUM(L6:R6)+SUM(L6:O6)*0.0000001+SUM(L6)*0.0000000000001</f>
        <v>160.50001030000527</v>
      </c>
      <c r="G6" s="64" t="s">
        <v>46</v>
      </c>
      <c r="H6" s="3" t="str">
        <f>IF(OR(AND(AP6&gt;=AW$38,AQ6&gt;=AW$42,AP6&lt;&gt;"",AO6=""),AND(AU6&gt;=AW$38,AV6&gt;=AW$42,AU6&lt;&gt;"",AO6=""),AND(BS6&gt;=BZ$38,BT6&gt;=BZ$42,BS6&lt;&gt;"",BR6=""),AND(BX6&gt;=BZ$38,BY6&gt;=BZ$42,BX6&lt;&gt;"",BR6=""),AND(CV6&gt;=DC$38,CW6&gt;=DC$42,CV6&lt;&gt;"",CU6=""),AND(DA6&gt;=DC$38,DB6&gt;=DC$42,DA6&lt;&gt;""),AND(DZ6&gt;=EG$38,EA6&gt;=EG$42,DZ6&lt;&gt;""),AND(EE6&gt;=EG$38,EF6&gt;=EG$42,EE6&lt;&gt;""),AND(FB6&gt;=FI$38,FC6&gt;=FI$42,FB6&lt;&gt;""),AND(FG6&gt;=FI$38,FH6&gt;=FI$42,FG6&lt;&gt;""),AND(GD6&gt;=GK$38,GE6&gt;=GK$42,GD6&lt;&gt;""),AND(GI6&gt;=GK$38,GJ6&gt;=GK$42,GI6&lt;&gt;""),AND(HF6&gt;=HM$38,HG6&gt;=HM$42,HF6&lt;&gt;""),AND(HK6&gt;=HM$38,HL6&gt;=HM$42,HK6&lt;&gt;""),AND(IH6&gt;=IO$38,II6&gt;=IO$42,IH6&lt;&gt;""),AND(IM6&gt;=IO$38,IN6&gt;=IO$42,IM6&lt;&gt;""),AND(JJ6&gt;=JQ$38,JK6&gt;=JQ$42,JJ6&lt;&gt;""),AND(JO6&gt;=JQ$38,JP6&gt;=JQ$42,JO6&lt;&gt;""),AND(KL6&gt;=KS$38,KM6&gt;=KS$42,KL6&lt;&gt;""),AND(KQ6&gt;=KS$38,KR6&gt;=KS$42,KQ6&lt;&gt;""),AND(LN6&gt;=LU$38,LO6&gt;=LU$42,LN6&lt;&gt;""),AND(LS6&gt;=LU$38,LT6&gt;=LU$42,LS6&lt;&gt;""),AND(MP6&gt;=MW$38,MQ6&gt;=MW$42,MP6&lt;&gt;""),AND(MU6&gt;=MW$38,MV6&gt;=MW$42,MU6&lt;&gt;""),AND(NR6&gt;=NY$38,NS6&gt;=NY$42,NR6&lt;&gt;""),AND(NW6&gt;=NY$38,NX6&gt;=NY$42,NW6&lt;&gt;""),AND(OT6&gt;=PA$38,OU6&gt;=PA$42,OT6&lt;&gt;""),AND(OY6&gt;=PA$38,OZ6&gt;=PA$42,OY6&lt;&gt;""),AND(PV6&gt;=QC$38,PW6&gt;=QC$42,PV6&lt;&gt;""),AND(QA6&gt;=QC$38,QB6&gt;=QC$42,QA6&lt;&gt;"")),"P","")</f>
        <v>P</v>
      </c>
      <c r="I6" s="3" t="str">
        <f>IF(OR(AND(AQ6&gt;=AW$42,AQ6&lt;&gt;"",AO6=""),AND(AV6&gt;=AW$42,AV6&lt;&gt;"",AO6=""),AND(BT6&gt;=BZ$42,BT6&lt;&gt;"",BR6=""),AND(BY6&gt;=BZ$42,BY6&lt;&gt;"",BR6=""),AND(CW6&gt;=DC$42,CW6&lt;&gt;"",CU6=""),AND(DB6&gt;=DC$42,DB6&lt;&gt;"",CU6=""),AND(EA6&gt;=EG$42,EA6&lt;&gt;""),AND(EF6&gt;=EG$42,EF6&lt;&gt;""),AND(FC6&gt;=FI$42,FC6&lt;&gt;""),AND(FH6&gt;=FI$42,FH6&lt;&gt;""),AND(GE6&gt;=GK$42,GE6&lt;&gt;""),AND(GJ6&gt;=GK$42,GJ6&lt;&gt;""),AND(HG6&gt;=HM$42,HG6&lt;&gt;""),AND(HL6&gt;=HM$42,HL6&lt;&gt;""),AND(II6&gt;=IO$42,II6&lt;&gt;""),AND(IN6&gt;=IO$42,IN6&lt;&gt;""),AND(JK6&gt;=JQ$42,JK6&lt;&gt;""),AND(JP6&gt;=JQ$42,JP6&lt;&gt;""),AND(KM6&gt;=KS$42,KM6&lt;&gt;""),AND(KR6&gt;=KS$42,KR6&lt;&gt;""),AND(LO6&gt;=LU$42,LO6&lt;&gt;""),AND(LT6&gt;=LU$42,LT6&lt;&gt;""),AND(MQ6&gt;=MW$42,MQ6&lt;&gt;""),AND(MV6&gt;=MW$42,MV6&lt;&gt;""),AND(NS6&gt;=NY$42,NS6&lt;&gt;""),AND(NX6&gt;=NY$42,NX6&lt;&gt;""),AND(OU6&gt;=PA$42,OU6&lt;&gt;""),AND(OZ6&gt;=PA$42,OZ6&lt;&gt;""),AND(PW6&gt;=QC$42,PW6&lt;&gt;""),AND(QB6&gt;=QC$42,QB6&lt;&gt;"")),"P","")</f>
        <v>P</v>
      </c>
      <c r="J6" s="36" t="str">
        <f>IF(AND(I6="P",H6=""),"No DD",IF(OR(AND(AS6&gt;=AW$41,AT6&gt;=AW$45,AS6&lt;&gt;"",AO6=""),AND(BV6&gt;=BZ$41,BW6&gt;=BZ$45,BV6&lt;&gt;"",BR6=""),AND(CY6&gt;=DC$41,CZ6&gt;=DC$45,CY6&lt;&gt;"",CU6=""),AND(EC6&gt;=EG$41,ED6&gt;=EG$45,EC6&lt;&gt;""),AND(FE6&gt;=FI$41,FF6&gt;=FI$45,FE6&lt;&gt;""),AND(GG6&gt;=GK$41,GH6&gt;=GK$45,GG6&lt;&gt;""),AND(HI6&gt;=HM$41,HJ6&gt;=HM$45,HI6&lt;&gt;""),AND(IK6&gt;=IO$41,IL6&gt;=IO$45,IK6&lt;&gt;""),AND(JM6&gt;=JQ$41,JN6&gt;=JQ$45,JM6&lt;&gt;""),AND(KO6&gt;=KS$41,KP6&gt;=KS$45,KO6&lt;&gt;""),AND(LQ6&gt;=LU$41,LR6&gt;=LU$45,LQ6&lt;&gt;""),AND(MS6&gt;=MW$41,MT6&gt;=MW$45,MS6&lt;&gt;""),AND(NU6&gt;=NY$41,NV6&gt;=NY$45,NU6&lt;&gt;""),AND(OW6&gt;=PA$41,OX6&gt;=PA$45,OW6&lt;&gt;""),AND(PY6&gt;=QC$41,PZ6&gt;=QC$45,PY6&lt;&gt;"")),"Merit",IF(OR(AND(AS6&gt;=AW$40,AT6&gt;=AW$44,AS6&lt;&gt;"",AO6=""),AND(BV6&gt;=BZ$40,BW6&gt;=BZ$44,BV6&lt;&gt;"",BR6=""),AND(CY6&gt;=DC$40,CZ6&gt;=DC$44,CY6&lt;&gt;"",CU6=""),AND(EC6&gt;=EG$40,ED6&gt;=EG$44,EC6&lt;&gt;""),AND(FE6&gt;=FI$40,FF6&gt;=FI$44,FE6&lt;&gt;""),AND(GG6&gt;=GK$40,GH6&gt;=GK$44,GG6&lt;&gt;""),AND(HI6&gt;=HM$40,HJ6&gt;=HM$44,HI6&lt;&gt;""),AND(IK6&gt;=IO$40,IL6&gt;=IO$44,IK6&lt;&gt;""),AND(JM6&gt;=JQ$40,JN6&gt;=JQ$44,JM6&lt;&gt;""),AND(KO6&gt;=KS$40,KP6&gt;=KS$44,KO6&lt;&gt;""),AND(LQ6&gt;=LU$40,LR6&gt;=LU$44,LQ6&lt;&gt;""),AND(MS6&gt;=MW$40,MT6&gt;=MW$44,MS6&lt;&gt;""),AND(NU6&gt;=NY$40,NV6&gt;=NY$44,NU6&lt;&gt;""),AND(OW6&gt;=PA$40,OX6&gt;=PA$44,OW6&lt;&gt;""),AND(PY6&gt;=QC$40,PZ6&gt;=QC$44,PY6&lt;&gt;"")),"Excellence",IF(K6="P","Worlds Team",IF(H6="P","National Team","")))))</f>
        <v>National Team</v>
      </c>
      <c r="K6" s="3" t="str">
        <f>IF(OR(AND(AS6&gt;=AW$39,AT6&gt;=AW$43,AS6&lt;&gt;"",AO6=""),AND(BV6&gt;=BZ$39,BW6&gt;=BZ$43,BV6&lt;&gt;"",BR6=""),AND(CY6&gt;=DC$39,CZ6&gt;=DC$43,CY6&lt;&gt;"",CU6=""),AND(EC6&gt;=EG$39,ED6&gt;=EG$43,EC6&lt;&gt;""),AND(FE6&gt;=FI$39,FF6&gt;=FI$43,FE6&lt;&gt;""),AND(GG6&gt;=GK$39,GH6&gt;=GK$43,GG6&lt;&gt;""),AND(HI6&gt;=HM$39,HJ6&gt;=HM$43,HI6&lt;&gt;""),AND(IK6&gt;=IO$39,IL6&gt;=IO$43,IK6&lt;&gt;""),AND(JM6&gt;=JQ$39,JN6&gt;=JQ$43,JM6&lt;&gt;""),AND(KO6&gt;=KS$39,KP6&gt;=KS$43,KO6&lt;&gt;""),AND(LQ6&gt;=LU$39,LR6&gt;=LU$43,LQ6&lt;&gt;""),AND(MS6&gt;=MW$39,MT6&gt;=MW$43,MS6&lt;&gt;""),AND(NU6&gt;=NY$39,NV6&gt;=NY$43,NU6&lt;&gt;""),AND(OW6&gt;=PA$39,OX6&gt;=PA$43,OW6&lt;&gt;""),AND(PY6&gt;=QC$39,PZ6&gt;=QC$43,PY6&lt;&gt;"")),"P","")</f>
        <v/>
      </c>
      <c r="L6" s="8">
        <f>IF(COUNT(AQ6,BT6,CW6)&gt;0,LARGE((AQ6,BT6,CW6),1),0)</f>
        <v>52.600000000000009</v>
      </c>
      <c r="M6" s="8" t="str">
        <f>IF(L6=0,"",IF(L6=CW6,$CA$1,IF(L6=BT6,$AX$1,IF(L6=AQ6,$U$1,""))))</f>
        <v>2025 Elite Canada</v>
      </c>
      <c r="N6" s="8">
        <f>IF(COUNT(AQ6,BT6,CW6)&gt;1,LARGE((AQ6,BT6,CW6),2),0)</f>
        <v>50.400000000000006</v>
      </c>
      <c r="O6" s="8" t="str">
        <f>IF(N6=0,"",IF(AND(N6=L6,N6=AQ6,N6=BT6),$U$1,IF(AND(N6=L6,N6=AQ6,N6=CW6),$U$1,IF(AND(N6=L6,N6=BT6,N6=CW6),$AX$1,IF(N6=CW6,$CA$1,IF(N6=BT6,$AX$1,IF(N6=AQ6,$U$1,"")))))))</f>
        <v>2025 Nationals</v>
      </c>
      <c r="P6" s="8">
        <f>IF(MAX(AV6,BY6,DB6)&gt;0,MAX(AV6,BY6,DB6),0)</f>
        <v>54</v>
      </c>
      <c r="Q6" s="8" t="str">
        <f>IF(P6=0,"",IF(P6=DB6,$CA$1,IF(P6=BY6,$AX$1,IF(P6=AV6,$U$1,""))))</f>
        <v>2025 Elite Canada</v>
      </c>
      <c r="R6" s="8">
        <f>IF(MAX(DD6:DE6)&gt;0,MAX(DD6:DE6),"")</f>
        <v>3.4999999999999858</v>
      </c>
      <c r="S6" s="11" t="str">
        <f>IF(R6="","",IF(R6=DD6,"("&amp;DD$2&amp;")",IF(R6=DE6,"("&amp;DE$2&amp;")")))</f>
        <v>(Q1)</v>
      </c>
      <c r="T6" s="8" t="str">
        <f>IF(R6="","",IF(R6=DD6,IF(R6+IF(N6="",0,N6)=PW6,$PB$1,IF(R6+IF(N6="",0,N6)=OU6,$NZ$1,IF(R6+IF(N6="",0,N6)=NS6,$MX$1,IF(R6+IF(N6="",0,N6)=MQ6,$LV$1,IF(R6+IF(N6="",0,N6)=LO6,$KT$1,IF(R6+IF(N6="",0,N6)=KM6,$JR$1,IF(R6+IF(N6="",0,N6)=JK6,$IP$1,IF(R6+IF(N6="",0,N6)=II6,$HN$1,IF(R6+IF(N6="",0,N6)=HG6,$GL$1,IF(R6+IF(N6="",0,N6)=GE6,$FJ$1,IF(R6+IF(N6="",0,N6)=FC6,$EH$1,IF(R6+IF(N6="",0,N6)=EA6,$DF$1)))))))))))),IF(R6=DE6,IF(R6+IF(P6="",0,P6)=QB6,$PB$1,IF(R6+IF(P6="",0,P6)=OZ6,$NZ$1,IF(R6+IF(P6="",0,P6)=NX6,$MX$1,IF(R6+IF(P6="",0,P6)=MV6,$LV$1,IF(R6+IF(P6="",0,P6)=LT6,$KT$1,IF(R6+IF(P6="",0,P6)=KR6,$JR$1,IF(R6+IF(P6="",0,P6)=JP6,$IP$1,IF(R6+IF(P6="",0,P6)=IN6,$HN$1,IF(R6+IF(P6="",0,P6)=HL6,$GL$1,IF(R6+IF(P6="",0,P6)=GJ6,$FJ$1,IF(R6+IF(P6="",0,P6)=FH6,$EH$1,IF(R6+IF(P6="",0,P6)=EF6,$DF$1)))))))))))))))</f>
        <v>2025 World Cup POR (July 6)</v>
      </c>
      <c r="U6" s="19">
        <v>18.2</v>
      </c>
      <c r="V6" s="19">
        <v>8.4</v>
      </c>
      <c r="W6" s="19">
        <v>0.8</v>
      </c>
      <c r="X6" s="19">
        <v>0.3</v>
      </c>
      <c r="Y6" s="19">
        <v>18.5</v>
      </c>
      <c r="Z6" s="19">
        <v>8</v>
      </c>
      <c r="AA6" s="19">
        <v>0</v>
      </c>
      <c r="AB6" s="19">
        <v>0</v>
      </c>
      <c r="AC6" s="19"/>
      <c r="AD6" s="19"/>
      <c r="AE6" s="19"/>
      <c r="AF6" s="19"/>
      <c r="AG6" s="19">
        <v>18.100000000000001</v>
      </c>
      <c r="AH6" s="19">
        <v>8.5</v>
      </c>
      <c r="AI6" s="19">
        <v>0.2</v>
      </c>
      <c r="AJ6" s="19">
        <v>0.3</v>
      </c>
      <c r="AK6" s="19">
        <v>18.8</v>
      </c>
      <c r="AL6" s="19">
        <v>8.8000000000000007</v>
      </c>
      <c r="AM6" s="19">
        <v>0.6</v>
      </c>
      <c r="AN6" s="19">
        <v>0.3</v>
      </c>
      <c r="AO6" s="27"/>
      <c r="AP6" s="40">
        <f>IF(SUM(V6,Z6)&gt;0,SUM(V6,Z6),"")</f>
        <v>16.399999999999999</v>
      </c>
      <c r="AQ6" s="40">
        <f>IF(SUM(U6:V6,X6:Z6,AB6)-W6-AA6&gt;0,SUM(U6:V6,X6:Z6,AB6)-W6-AA6,"")</f>
        <v>52.600000000000009</v>
      </c>
      <c r="AR6" s="40" t="str">
        <f>IF(SUM(AC6:AD6,AF6)-AE6&gt;0,SUM(AC6:AD6,AF6)-AE6,"")</f>
        <v/>
      </c>
      <c r="AS6" s="40">
        <f>IF(SUM(V6,Z6,AD6)&gt;0,SUM(V6,Z6,AD6),"")</f>
        <v>16.399999999999999</v>
      </c>
      <c r="AT6" s="40">
        <f>IF(SUM(AQ6,AR6)&gt;0,SUM(AQ6,AR6),"")</f>
        <v>52.600000000000009</v>
      </c>
      <c r="AU6" s="40">
        <f>IF(SUM(AH6,AL6)&gt;0,SUM(AH6,AL6),"")</f>
        <v>17.3</v>
      </c>
      <c r="AV6" s="40">
        <f>IF(SUM(AG6:AH6,AJ6:AL6,AN6)-SUM(AI6,AM6)&gt;0,SUM(AG6:AH6,AJ6:AL6,AN6)-SUM(AI6,AM6),"")</f>
        <v>54</v>
      </c>
      <c r="AW6" s="40">
        <f>IF(SUM(AQ6,AR6,AV6)&gt;0,SUM(AQ6,AR6,AV6),"")</f>
        <v>106.60000000000001</v>
      </c>
      <c r="AX6" s="18">
        <v>18.2</v>
      </c>
      <c r="AY6" s="18">
        <v>8.5</v>
      </c>
      <c r="AZ6" s="18">
        <v>0.8</v>
      </c>
      <c r="BA6" s="18">
        <v>0.3</v>
      </c>
      <c r="BB6" s="18">
        <v>18.2</v>
      </c>
      <c r="BC6" s="18">
        <v>6.4</v>
      </c>
      <c r="BD6" s="18">
        <v>0.4</v>
      </c>
      <c r="BE6" s="18">
        <v>0</v>
      </c>
      <c r="BF6" s="18"/>
      <c r="BG6" s="18"/>
      <c r="BH6" s="18"/>
      <c r="BI6" s="18"/>
      <c r="BJ6" s="18">
        <v>0</v>
      </c>
      <c r="BK6" s="18">
        <v>0</v>
      </c>
      <c r="BL6" s="18">
        <v>0</v>
      </c>
      <c r="BM6" s="18">
        <v>0</v>
      </c>
      <c r="BN6" s="18">
        <v>18.100000000000001</v>
      </c>
      <c r="BO6" s="18">
        <v>7.6</v>
      </c>
      <c r="BP6" s="18">
        <v>0</v>
      </c>
      <c r="BQ6" s="18">
        <v>0</v>
      </c>
      <c r="BR6" s="28"/>
      <c r="BS6" s="11">
        <f>IF(SUM(AY6,BC6)&gt;0,SUM(AY6,BC6),"")</f>
        <v>14.9</v>
      </c>
      <c r="BT6" s="11">
        <f>IF(SUM(AX6:AY6,BA6:BC6,BE6)-AZ6-BD6&gt;0,SUM(AX6:AY6,BA6:BC6,BE6)-AZ6-BD6,"")</f>
        <v>50.400000000000006</v>
      </c>
      <c r="BU6" s="11" t="str">
        <f>IF(SUM(BF6:BG6,BI6)-BH6&gt;0,SUM(BF6:BG6,BI6)-BH6,"")</f>
        <v/>
      </c>
      <c r="BV6" s="11">
        <f>IF(SUM(AY6,BC6,BG6)&gt;0,SUM(AY6,BC6,BG6),"")</f>
        <v>14.9</v>
      </c>
      <c r="BW6" s="11">
        <f>IF(SUM(BT6,BU6)&gt;0,SUM(BT6,BU6),"")</f>
        <v>50.400000000000006</v>
      </c>
      <c r="BX6" s="11">
        <f>IF(SUM(BK6,BO6)&gt;0,SUM(BK6,BO6),"")</f>
        <v>7.6</v>
      </c>
      <c r="BY6" s="11">
        <f>IF(SUM(BJ6:BK6,BM6:BO6,BQ6)-SUM(BL6,BP6)&gt;0,SUM(BJ6:BK6,BM6:BO6,BQ6)-SUM(BL6,BP6),"")</f>
        <v>25.700000000000003</v>
      </c>
      <c r="BZ6" s="11">
        <f>IF(SUM(BT6,BU6,BY6)&gt;0,SUM(BT6,BU6,BY6),"")</f>
        <v>76.100000000000009</v>
      </c>
      <c r="CA6" s="19">
        <v>18.5</v>
      </c>
      <c r="CB6" s="19">
        <v>6.4</v>
      </c>
      <c r="CC6" s="19">
        <v>1.4</v>
      </c>
      <c r="CD6" s="19">
        <v>0</v>
      </c>
      <c r="CE6" s="19">
        <v>15.4</v>
      </c>
      <c r="CF6" s="19">
        <v>3.2</v>
      </c>
      <c r="CG6" s="19">
        <v>0</v>
      </c>
      <c r="CH6" s="19">
        <v>0</v>
      </c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27"/>
      <c r="CV6" s="40">
        <f>IF(SUM(CB6,CF6)&gt;0,SUM(CB6,CF6),"")</f>
        <v>9.6000000000000014</v>
      </c>
      <c r="CW6" s="40">
        <f>IF(SUM(CA6:CB6,CD6:CF6,CH6)-CC6-CG6&gt;0,SUM(CA6:CB6,CD6:CF6,CH6)-CC6-CG6,"")</f>
        <v>42.1</v>
      </c>
      <c r="CX6" s="40" t="str">
        <f>IF(SUM(CI6:CJ6,CL6)-CK6&gt;0,SUM(CI6:CJ6,CL6)-CK6,"")</f>
        <v/>
      </c>
      <c r="CY6" s="40">
        <f>IF(SUM(CB6,CF6,CJ6)&gt;0,SUM(CB6,CF6,CJ6),"")</f>
        <v>9.6000000000000014</v>
      </c>
      <c r="CZ6" s="40">
        <f>IF(SUM(CW6,CX6)&gt;0,SUM(CW6,CX6),"")</f>
        <v>42.1</v>
      </c>
      <c r="DA6" s="40" t="str">
        <f>IF(SUM(CN6,CR6)&gt;0,SUM(CN6,CR6),"")</f>
        <v/>
      </c>
      <c r="DB6" s="40" t="str">
        <f>IF(SUM(CM6:CN6,CP6:CR6,CT6)-SUM(CO6,CS6)&gt;0,SUM(CM6:CN6,CP6:CR6,CT6)-SUM(CO6,CS6),"")</f>
        <v/>
      </c>
      <c r="DC6" s="40">
        <f>IF(SUM(CW6,CX6,DB6)&gt;0,SUM(CW6,CX6,DB6),"")</f>
        <v>42.1</v>
      </c>
      <c r="DD6" s="50">
        <f>IF(MAX(EA6,FC6,GE6,HG6,II6,JK6,KM6,LO6,MQ6,NS6,OU6,PW6)-IF(N6="",0,N6)&gt;0.001,MAX(EA6,FC6,GE6,HG6,II6,JK6,KM6,LO6,MQ6,NS6,OU6,PW6)-IF(N6="",0,N6),"")</f>
        <v>3.4999999999999858</v>
      </c>
      <c r="DE6" s="50" t="str">
        <f>IF(MAX(EF6,FH6,GJ6,HL6,IN6,JP6,KR6,LT6,MV6,NX6,OZ6,QB6)-IF(P6="",0,P6)&gt;0.001,MAX(EF6,FH6,GJ6,HL6,IN6,JP6,KR6,LT6,MV6,NX6,OZ6,QB6)-IF(P6="",0,P6),"")</f>
        <v/>
      </c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40" t="str">
        <f>IF(SUM(DG6,DK6)&gt;0,SUM(DG6,DK6),"")</f>
        <v/>
      </c>
      <c r="EA6" s="40" t="str">
        <f>IF(SUM(DF6:DG6,DI6:DK6,DM6)-DH6-DL6&gt;0,SUM(DF6:DG6,DI6:DK6,DM6)-DH6-DL6,"")</f>
        <v/>
      </c>
      <c r="EB6" s="40" t="str">
        <f>IF(SUM(DN6:DO6,DQ6)-DP6&gt;0,SUM(DN6:DO6,DQ6)-DP6,"")</f>
        <v/>
      </c>
      <c r="EC6" s="40" t="str">
        <f>IF(SUM(DG6,DK6,DO6)&gt;0,SUM(DG6,DK6,DO6),"")</f>
        <v/>
      </c>
      <c r="ED6" s="40" t="str">
        <f>IF(SUM(EA6,EB6)&gt;0,SUM(EA6,EB6),"")</f>
        <v/>
      </c>
      <c r="EE6" s="40" t="str">
        <f>IF(SUM(DS6,DW6)&gt;0,SUM(DS6,DW6),"")</f>
        <v/>
      </c>
      <c r="EF6" s="40" t="str">
        <f>IF(SUM(DR6:DS6,DU6:DW6,DY6)-SUM(DT6,DX6)&gt;0,SUM(DR6:DS6,DU6:DW6,DY6)-SUM(DT6,DX6),"")</f>
        <v/>
      </c>
      <c r="EG6" s="40" t="str">
        <f>IF(SUM(EA6,EB6,EF6)&gt;0,SUM(EA6,EB6,EF6),"")</f>
        <v/>
      </c>
      <c r="EH6" s="18">
        <v>18.399999999999999</v>
      </c>
      <c r="EI6" s="18">
        <v>8.8000000000000007</v>
      </c>
      <c r="EJ6" s="18">
        <v>0.6</v>
      </c>
      <c r="EK6" s="18">
        <v>0</v>
      </c>
      <c r="EL6" s="18">
        <v>18.899999999999999</v>
      </c>
      <c r="EM6" s="18">
        <v>8.4</v>
      </c>
      <c r="EN6" s="18">
        <v>0</v>
      </c>
      <c r="EO6" s="18">
        <v>0</v>
      </c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>
        <f>IF(SUM(EI6,EM6)&gt;0,SUM(EI6,EM6),"")</f>
        <v>17.200000000000003</v>
      </c>
      <c r="FC6" s="11">
        <f>IF(SUM(EH6:EI6,EK6:EM6,EO6)-EJ6-EN6&gt;0,SUM(EH6:EI6,EK6:EM6,EO6)-EJ6-EN6,"")</f>
        <v>53.899999999999991</v>
      </c>
      <c r="FD6" s="11" t="str">
        <f>IF(SUM(EP6:EQ6,ES6)-ER6&gt;0,SUM(EP6:EQ6,ES6)-ER6,"")</f>
        <v/>
      </c>
      <c r="FE6" s="11">
        <f>IF(SUM(EI6,EM6,EQ6)&gt;0,SUM(EI6,EM6,EQ6),"")</f>
        <v>17.200000000000003</v>
      </c>
      <c r="FF6" s="11">
        <f>IF(SUM(FC6,FD6)&gt;0,SUM(FC6,FD6),"")</f>
        <v>53.899999999999991</v>
      </c>
      <c r="FG6" s="11" t="str">
        <f>IF(SUM(EU6,EY6)&gt;0,SUM(EU6,EY6),"")</f>
        <v/>
      </c>
      <c r="FH6" s="11" t="str">
        <f>IF(SUM(ET6:EU6,EW6:EY6,FA6)-SUM(EV6,EZ6)&gt;0,SUM(ET6:EU6,EW6:EY6,FA6)-SUM(EV6,EZ6),"")</f>
        <v/>
      </c>
      <c r="FI6" s="11">
        <f>IF(SUM(FC6,FD6,FH6)&gt;0,SUM(FC6,FD6,FH6),"")</f>
        <v>53.899999999999991</v>
      </c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 t="str">
        <f>IF(SUM(FK6,FO6)&gt;0,SUM(FK6,FO6),"")</f>
        <v/>
      </c>
      <c r="GE6" s="40" t="str">
        <f>IF(SUM(FJ6:FK6,FM6:FO6,FQ6)-FL6-FP6&gt;0,SUM(FJ6:FK6,FM6:FO6,FQ6)-FL6-FP6,"")</f>
        <v/>
      </c>
      <c r="GF6" s="40" t="str">
        <f>IF(SUM(FR6:FS6,FU6)-FT6&gt;0,SUM(FR6:FS6,FU6)-FT6,"")</f>
        <v/>
      </c>
      <c r="GG6" s="40" t="str">
        <f>IF(SUM(FK6,FO6,FS6)&gt;0,SUM(FK6,FO6,FS6),"")</f>
        <v/>
      </c>
      <c r="GH6" s="40" t="str">
        <f>IF(SUM(GE6,GF6)&gt;0,SUM(GE6,GF6),"")</f>
        <v/>
      </c>
      <c r="GI6" s="40" t="str">
        <f>IF(SUM(FW6,GA6)&gt;0,SUM(FW6,GA6),"")</f>
        <v/>
      </c>
      <c r="GJ6" s="40" t="str">
        <f>IF(SUM(FV6:FW6,FY6:GA6,GC6)-SUM(FX6,GB6)&gt;0,SUM(FV6:FW6,FY6:GA6,GC6)-SUM(FX6,GB6),"")</f>
        <v/>
      </c>
      <c r="GK6" s="40" t="str">
        <f>IF(SUM(GE6,GF6,GJ6)&gt;0,SUM(GE6,GF6,GJ6),"")</f>
        <v/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>IF(SUM(GM6,GQ6)&gt;0,SUM(GM6,GQ6),"")</f>
        <v/>
      </c>
      <c r="HG6" s="11" t="str">
        <f>IF(SUM(GL6:GM6,GO6:GQ6,GS6)-GN6-GR6&gt;0,SUM(GL6:GM6,GO6:GQ6,GS6)-GN6-GR6,"")</f>
        <v/>
      </c>
      <c r="HH6" s="11" t="str">
        <f>IF(SUM(GT6:GU6,GW6)-GV6&gt;0,SUM(GT6:GU6,GW6)-GV6,"")</f>
        <v/>
      </c>
      <c r="HI6" s="11" t="str">
        <f>IF(SUM(GM6,GQ6,GU6)&gt;0,SUM(GM6,GQ6,GU6),"")</f>
        <v/>
      </c>
      <c r="HJ6" s="11" t="str">
        <f>IF(SUM(HG6,HH6)&gt;0,SUM(HG6,HH6),"")</f>
        <v/>
      </c>
      <c r="HK6" s="11" t="str">
        <f>IF(SUM(GY6,HC6)&gt;0,SUM(GY6,HC6),"")</f>
        <v/>
      </c>
      <c r="HL6" s="11" t="str">
        <f>IF(SUM(GX6:GY6,HA6:HC6,HE6)-SUM(GZ6,HD6)&gt;0,SUM(GX6:GY6,HA6:HC6,HE6)-SUM(GZ6,HD6),"")</f>
        <v/>
      </c>
      <c r="HM6" s="11" t="str">
        <f>IF(SUM(HG6,HH6,HL6)&gt;0,SUM(HG6,HH6,HL6),"")</f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>IF(SUM(HO6,HS6)&gt;0,SUM(HO6,HS6),"")</f>
        <v/>
      </c>
      <c r="II6" s="40" t="str">
        <f>IF(SUM(HN6:HO6,HQ6:HS6,HU6)-HP6-HT6&gt;0,SUM(HN6:HO6,HQ6:HS6,HU6)-HP6-HT6,"")</f>
        <v/>
      </c>
      <c r="IJ6" s="40" t="str">
        <f>IF(SUM(HV6:HW6,HY6)-HX6&gt;0,SUM(HV6:HW6,HY6)-HX6,"")</f>
        <v/>
      </c>
      <c r="IK6" s="40" t="str">
        <f>IF(SUM(HO6,HS6,HW6)&gt;0,SUM(HO6,HS6,HW6),"")</f>
        <v/>
      </c>
      <c r="IL6" s="40" t="str">
        <f>IF(SUM(II6,IJ6)&gt;0,SUM(II6,IJ6),"")</f>
        <v/>
      </c>
      <c r="IM6" s="40" t="str">
        <f>IF(SUM(IA6,IE6)&gt;0,SUM(IA6,IE6),"")</f>
        <v/>
      </c>
      <c r="IN6" s="40" t="str">
        <f>IF(SUM(HZ6:IA6,IC6:IE6,IG6)-SUM(IB6,IF6)&gt;0,SUM(HZ6:IA6,IC6:IE6,IG6)-SUM(IB6,IF6),"")</f>
        <v/>
      </c>
      <c r="IO6" s="40" t="str">
        <f>IF(SUM(II6,IJ6,IN6)&gt;0,SUM(II6,IJ6,IN6),"")</f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>IF(SUM(IQ6,IU6)&gt;0,SUM(IQ6,IU6),"")</f>
        <v/>
      </c>
      <c r="JK6" s="11" t="str">
        <f>IF(SUM(IP6:IQ6,IS6:IU6,IW6)-IR6-IV6&gt;0,SUM(IP6:IQ6,IS6:IU6,IW6)-IR6-IV6,"")</f>
        <v/>
      </c>
      <c r="JL6" s="11" t="str">
        <f>IF(SUM(IX6:IY6,JA6)-IZ6&gt;0,SUM(IX6:IY6,JA6)-IZ6,"")</f>
        <v/>
      </c>
      <c r="JM6" s="11" t="str">
        <f>IF(SUM(IQ6,IU6,IY6)&gt;0,SUM(IQ6,IU6,IY6),"")</f>
        <v/>
      </c>
      <c r="JN6" s="11" t="str">
        <f>IF(SUM(JK6,JL6)&gt;0,SUM(JK6,JL6),"")</f>
        <v/>
      </c>
      <c r="JO6" s="11" t="str">
        <f>IF(SUM(JC6,JG6)&gt;0,SUM(JC6,JG6),"")</f>
        <v/>
      </c>
      <c r="JP6" s="11" t="str">
        <f>IF(SUM(JB6:JC6,JE6:JG6,JI6)-SUM(JD6,JH6)&gt;0,SUM(JB6:JC6,JE6:JG6,JI6)-SUM(JD6,JH6),"")</f>
        <v/>
      </c>
      <c r="JQ6" s="11" t="str">
        <f>IF(SUM(JK6,JL6,JP6)&gt;0,SUM(JK6,JL6,JP6),"")</f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>IF(SUM(JS6,JW6)&gt;0,SUM(JS6,JW6),"")</f>
        <v/>
      </c>
      <c r="KM6" s="40" t="str">
        <f>IF(SUM(JR6:JS6,JU6:JW6,JY6)-JT6-JX6&gt;0,SUM(JR6:JS6,JU6:JW6,JY6)-JT6-JX6,"")</f>
        <v/>
      </c>
      <c r="KN6" s="40" t="str">
        <f>IF(SUM(JZ6:KA6,KC6)-KB6&gt;0,SUM(JZ6:KA6,KC6)-KB6,"")</f>
        <v/>
      </c>
      <c r="KO6" s="40" t="str">
        <f>IF(SUM(JS6,JW6,KA6)&gt;0,SUM(JS6,JW6,KA6),"")</f>
        <v/>
      </c>
      <c r="KP6" s="40" t="str">
        <f>IF(SUM(KM6,KN6)&gt;0,SUM(KM6,KN6),"")</f>
        <v/>
      </c>
      <c r="KQ6" s="40" t="str">
        <f>IF(SUM(KE6,KI6)&gt;0,SUM(KE6,KI6),"")</f>
        <v/>
      </c>
      <c r="KR6" s="40" t="str">
        <f>IF(SUM(KD6:KE6,KG6:KI6,KK6)-SUM(KF6,KJ6)&gt;0,SUM(KD6:KE6,KG6:KI6,KK6)-SUM(KF6,KJ6),"")</f>
        <v/>
      </c>
      <c r="KS6" s="40" t="str">
        <f>IF(SUM(KM6,KN6,KR6)&gt;0,SUM(KM6,KN6,KR6),"")</f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>IF(SUM(KU6,KY6)&gt;0,SUM(KU6,KY6),"")</f>
        <v/>
      </c>
      <c r="LO6" s="11" t="str">
        <f>IF(SUM(KT6:KU6,KW6:KY6,LA6)-KV6-KZ6&gt;0,SUM(KT6:KU6,KW6:KY6,LA6)-KV6-KZ6,"")</f>
        <v/>
      </c>
      <c r="LP6" s="11" t="str">
        <f>IF(SUM(LB6:LC6,LE6)-LD6&gt;0,SUM(LB6:LC6,LE6)-LD6,"")</f>
        <v/>
      </c>
      <c r="LQ6" s="11" t="str">
        <f>IF(SUM(KU6,KY6,LC6)&gt;0,SUM(KU6,KY6,LC6),"")</f>
        <v/>
      </c>
      <c r="LR6" s="11" t="str">
        <f>IF(SUM(LO6,LP6)&gt;0,SUM(LO6,LP6),"")</f>
        <v/>
      </c>
      <c r="LS6" s="11" t="str">
        <f>IF(SUM(LG6,LK6)&gt;0,SUM(LG6,LK6),"")</f>
        <v/>
      </c>
      <c r="LT6" s="11" t="str">
        <f>IF(SUM(LF6:LG6,LI6:LK6,LM6)-SUM(LH6,LL6)&gt;0,SUM(LF6:LG6,LI6:LK6,LM6)-SUM(LH6,LL6),"")</f>
        <v/>
      </c>
      <c r="LU6" s="11" t="str">
        <f>IF(SUM(LO6,LP6,LT6)&gt;0,SUM(LO6,LP6,LT6),"")</f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>IF(SUM(LW6,MA6)&gt;0,SUM(LW6,MA6),"")</f>
        <v/>
      </c>
      <c r="MQ6" s="40" t="str">
        <f>IF(SUM(LV6:LW6,LY6:MA6,MC6)-LX6-MB6&gt;0,SUM(LV6:LW6,LY6:MA6,MC6)-LX6-MB6,"")</f>
        <v/>
      </c>
      <c r="MR6" s="40" t="str">
        <f>IF(SUM(MD6:ME6,MG6)-MF6&gt;0,SUM(MD6:ME6,MG6)-MF6,"")</f>
        <v/>
      </c>
      <c r="MS6" s="40" t="str">
        <f>IF(SUM(LW6,MA6,ME6)&gt;0,SUM(LW6,MA6,ME6),"")</f>
        <v/>
      </c>
      <c r="MT6" s="40" t="str">
        <f>IF(SUM(MQ6,MR6)&gt;0,SUM(MQ6,MR6),"")</f>
        <v/>
      </c>
      <c r="MU6" s="40" t="str">
        <f>IF(SUM(MI6,MM6)&gt;0,SUM(MI6,MM6),"")</f>
        <v/>
      </c>
      <c r="MV6" s="40" t="str">
        <f>IF(SUM(MH6:MI6,MK6:MM6,MO6)-SUM(MJ6,MN6)&gt;0,SUM(MH6:MI6,MK6:MM6,MO6)-SUM(MJ6,MN6),"")</f>
        <v/>
      </c>
      <c r="MW6" s="40" t="str">
        <f>IF(SUM(MQ6,MR6,MV6)&gt;0,SUM(MQ6,MR6,MV6),"")</f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>IF(SUM(MY6,NC6)&gt;0,SUM(MY6,NC6),"")</f>
        <v/>
      </c>
      <c r="NS6" s="11" t="str">
        <f>IF(SUM(MX6:MY6,NA6:NC6,NE6)-MZ6-ND6&gt;0,SUM(MX6:MY6,NA6:NC6,NE6)-MZ6-ND6,"")</f>
        <v/>
      </c>
      <c r="NT6" s="11" t="str">
        <f>IF(SUM(NF6:NG6,NI6)-NH6&gt;0,SUM(NF6:NG6,NI6)-NH6,"")</f>
        <v/>
      </c>
      <c r="NU6" s="11" t="str">
        <f>IF(SUM(MY6,NC6,NG6)&gt;0,SUM(MY6,NC6,NG6),"")</f>
        <v/>
      </c>
      <c r="NV6" s="11" t="str">
        <f>IF(SUM(NS6,NT6)&gt;0,SUM(NS6,NT6),"")</f>
        <v/>
      </c>
      <c r="NW6" s="11" t="str">
        <f>IF(SUM(NK6,NO6)&gt;0,SUM(NK6,NO6),"")</f>
        <v/>
      </c>
      <c r="NX6" s="11" t="str">
        <f>IF(SUM(NJ6:NK6,NM6:NO6,NQ6)-SUM(NL6,NP6)&gt;0,SUM(NJ6:NK6,NM6:NO6,NQ6)-SUM(NL6,NP6),"")</f>
        <v/>
      </c>
      <c r="NY6" s="11" t="str">
        <f>IF(SUM(NS6,NT6,NX6)&gt;0,SUM(NS6,NT6,NX6),"")</f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>IF(SUM(OA6,OE6)&gt;0,SUM(OA6,OE6),"")</f>
        <v/>
      </c>
      <c r="OU6" s="40" t="str">
        <f>IF(SUM(NZ6:OA6,OC6:OE6,OG6)-OB6-OF6&gt;0,SUM(NZ6:OA6,OC6:OE6,OG6)-OB6-OF6,"")</f>
        <v/>
      </c>
      <c r="OV6" s="40" t="str">
        <f>IF(SUM(OH6:OI6,OK6)-OJ6&gt;0,SUM(OH6:OI6,OK6)-OJ6,"")</f>
        <v/>
      </c>
      <c r="OW6" s="40" t="str">
        <f>IF(SUM(OA6,OE6,OI6)&gt;0,SUM(OA6,OE6,OI6),"")</f>
        <v/>
      </c>
      <c r="OX6" s="40" t="str">
        <f>IF(SUM(OU6,OV6)&gt;0,SUM(OU6,OV6),"")</f>
        <v/>
      </c>
      <c r="OY6" s="40" t="str">
        <f>IF(SUM(OM6,OQ6)&gt;0,SUM(OM6,OQ6),"")</f>
        <v/>
      </c>
      <c r="OZ6" s="40" t="str">
        <f>IF(SUM(OL6:OM6,OO6:OQ6,OS6)-SUM(ON6,OR6)&gt;0,SUM(OL6:OM6,OO6:OQ6,OS6)-SUM(ON6,OR6),"")</f>
        <v/>
      </c>
      <c r="PA6" s="40" t="str">
        <f>IF(SUM(OU6,OV6,OZ6)&gt;0,SUM(OU6,OV6,OZ6),"")</f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>IF(SUM(PC6,PG6)&gt;0,SUM(PC6,PG6),"")</f>
        <v/>
      </c>
      <c r="PW6" s="11" t="str">
        <f>IF(SUM(PB6:PC6,PE6:PG6,PI6)-PD6-PH6&gt;0,SUM(PB6:PC6,PE6:PG6,PI6)-PD6-PH6,"")</f>
        <v/>
      </c>
      <c r="PX6" s="11" t="str">
        <f>IF(SUM(PJ6:PK6,PM6)-PL6&gt;0,SUM(PJ6:PK6,PM6)-PL6,"")</f>
        <v/>
      </c>
      <c r="PY6" s="11" t="str">
        <f>IF(SUM(PC6,PG6,PK6)&gt;0,SUM(PC6,PG6,PK6),"")</f>
        <v/>
      </c>
      <c r="PZ6" s="11" t="str">
        <f>IF(SUM(PW6,PX6)&gt;0,SUM(PW6,PX6),"")</f>
        <v/>
      </c>
      <c r="QA6" s="11" t="str">
        <f>IF(SUM(PO6,PS6)&gt;0,SUM(PO6,PS6),"")</f>
        <v/>
      </c>
      <c r="QB6" s="11" t="str">
        <f>IF(SUM(PN6:PO6,PQ6:PS6,PU6)-SUM(PP6,PT6)&gt;0,SUM(PN6:PO6,PQ6:PS6,PU6)-SUM(PP6,PT6),"")</f>
        <v/>
      </c>
      <c r="QC6" s="11" t="str">
        <f>IF(SUM(PW6,PX6,QB6)&gt;0,SUM(PW6,PX6,QB6),"")</f>
        <v/>
      </c>
      <c r="QD6" s="22">
        <f>IF($CU6="P",CA6,(CA6+AX6)/2)</f>
        <v>18.350000000000001</v>
      </c>
      <c r="QE6" s="22">
        <f>IF($CU6="P",CB6,(CB6+AY6)/2)</f>
        <v>7.45</v>
      </c>
      <c r="QF6" s="22">
        <f>IF($CU6="P",CC6,(CC6+AZ6)/2)</f>
        <v>1.1000000000000001</v>
      </c>
      <c r="QG6" s="22">
        <f>IF($CU6="P",CD6,(CD6+BA6)/2)</f>
        <v>0.15</v>
      </c>
      <c r="QH6" s="22">
        <f>IF($CU6="P",CE6,(CE6+BB6)/2)</f>
        <v>16.8</v>
      </c>
      <c r="QI6" s="22">
        <f>IF($CU6="P",CF6,(CF6+BC6)/2)</f>
        <v>4.8000000000000007</v>
      </c>
      <c r="QJ6" s="22">
        <f>IF($CU6="P",CG6,(CG6+BD6)/2)</f>
        <v>0.2</v>
      </c>
      <c r="QK6" s="22">
        <f>IF($CU6="P",CH6,(CH6+BE6)/2)</f>
        <v>0</v>
      </c>
      <c r="QL6" s="22">
        <f>IF($CU6="P",CI6,(CI6+BF6)/2)</f>
        <v>0</v>
      </c>
      <c r="QM6" s="22">
        <f>IF($CU6="P",CJ6,(CJ6+BG6)/2)</f>
        <v>0</v>
      </c>
      <c r="QN6" s="22">
        <f>IF($CU6="P",CK6,(CK6+BH6)/2)</f>
        <v>0</v>
      </c>
      <c r="QO6" s="22">
        <f>IF($CU6="P",CL6,(CL6+BI6)/2)</f>
        <v>0</v>
      </c>
      <c r="QP6" s="22">
        <f>IF($CU6="P",CM6,(CM6+BJ6)/2)</f>
        <v>0</v>
      </c>
      <c r="QQ6" s="22">
        <f>IF($CU6="P",CN6,(CN6+BK6)/2)</f>
        <v>0</v>
      </c>
      <c r="QR6" s="22">
        <f>IF($CU6="P",CO6,(CO6+BL6)/2)</f>
        <v>0</v>
      </c>
      <c r="QS6" s="22">
        <f>IF($CU6="P",CP6,(CP6+BM6)/2)</f>
        <v>0</v>
      </c>
      <c r="QT6" s="22">
        <f>IF($CU6="P",CQ6,(CQ6+BN6)/2)</f>
        <v>9.0500000000000007</v>
      </c>
      <c r="QU6" s="22">
        <f>IF($CU6="P",CR6,(CR6+BO6)/2)</f>
        <v>3.8</v>
      </c>
      <c r="QV6" s="22">
        <f>IF($CU6="P",CS6,(CS6+BP6)/2)</f>
        <v>0</v>
      </c>
      <c r="QW6" s="22">
        <f>IF($CU6="P",CT6,(CT6+BQ6)/2)</f>
        <v>0</v>
      </c>
      <c r="QX6" s="27" t="s">
        <v>46</v>
      </c>
      <c r="QY6" s="40">
        <f>IF(SUM(QE6,QI6)&gt;0,SUM(QE6,QI6),"")</f>
        <v>12.25</v>
      </c>
      <c r="QZ6" s="40">
        <f>IF(SUM(QD6:QE6,QG6:QI6,QK6)-QF6-QJ6&gt;0,SUM(QD6:QE6,QG6:QI6,QK6)-QF6-QJ6,"")</f>
        <v>46.249999999999993</v>
      </c>
      <c r="RA6" s="40" t="str">
        <f>IF(SUM(QL6:QM6,QO6)-QN6&gt;0,SUM(QL6:QM6,QO6)-QN6,"")</f>
        <v/>
      </c>
      <c r="RB6" s="40">
        <f>IF(SUM(QE6,QI6,QM6)&gt;0,SUM(QE6,QI6,QM6),"")</f>
        <v>12.25</v>
      </c>
      <c r="RC6" s="40">
        <f>IF(SUM(QZ6,RA6)&gt;0,SUM(QZ6,RA6),"")</f>
        <v>46.249999999999993</v>
      </c>
      <c r="RD6" s="40">
        <f>IF(SUM(QQ6,QU6)&gt;0,SUM(QQ6,QU6),"")</f>
        <v>3.8</v>
      </c>
      <c r="RE6" s="40">
        <f>IF(SUM(QP6:QQ6,QS6:QU6,QW6)-SUM(QR6,QV6)&gt;0,SUM(QP6:QQ6,QS6:QU6,QW6)-SUM(QR6,QV6),"")</f>
        <v>12.850000000000001</v>
      </c>
      <c r="RF6" s="40">
        <f>IF(SUM(QZ6,RA6,RE6)&gt;0,SUM(QZ6,RA6,RE6),"")</f>
        <v>59.099999999999994</v>
      </c>
    </row>
    <row r="7" spans="1:474" x14ac:dyDescent="0.2">
      <c r="A7" s="4" cm="1">
        <f t="array" ref="A7">IF(AND(J7&lt;&gt;"",J7&lt;&gt;"No DD"),SUMPRODUCT((J$4:J$36&lt;&gt;"")*(J$4:J$36&lt;&gt;"No DD")*(F$4:F$36&gt;F7))+1,IF(J7="No DD",SUMPRODUCT((J$4:J$36="No DD")*(F$4:F$36&gt;F7))+1+SUMPRODUCT((J$4:J$36&lt;&gt;"")*(J$4:J$36&lt;&gt;"No DD")),""))</f>
        <v>4</v>
      </c>
      <c r="B7" s="4" t="str" cm="1">
        <f t="array" ref="B7">IF(AND(J7&lt;&gt;"",J7&lt;&gt;"No DD",G7=""),SUMPRODUCT((J$4:J$36&lt;&gt;"")*(J$4:J$36&lt;&gt;"No DD")*(G$4:G$36="")*(F$4:F$36&gt;F7))+1,IF(J7="No DD",SUMPRODUCT((J$4:J$36="No DD")*(F$4:F$36&gt;F7)*(G$4:G$36=""))+1+SUMPRODUCT((J$4:J$36&lt;&gt;"")*(G$4:G$36="")*(J$4:J$36&lt;&gt;"No DD")),""))</f>
        <v/>
      </c>
      <c r="C7" s="5" t="s">
        <v>89</v>
      </c>
      <c r="D7" s="4" t="s">
        <v>4</v>
      </c>
      <c r="E7" s="4">
        <v>2004</v>
      </c>
      <c r="F7" s="9">
        <f>SUM(L7:R7)+SUM(L7:O7)*0.0000001+SUM(L7)*0.0000000000001</f>
        <v>158.4000105300054</v>
      </c>
      <c r="G7" s="64" t="s">
        <v>46</v>
      </c>
      <c r="H7" s="3" t="str">
        <f>IF(OR(AND(AP7&gt;=AW$38,AQ7&gt;=AW$42,AP7&lt;&gt;"",AO7=""),AND(AU7&gt;=AW$38,AV7&gt;=AW$42,AU7&lt;&gt;"",AO7=""),AND(BS7&gt;=BZ$38,BT7&gt;=BZ$42,BS7&lt;&gt;"",BR7=""),AND(BX7&gt;=BZ$38,BY7&gt;=BZ$42,BX7&lt;&gt;"",BR7=""),AND(CV7&gt;=DC$38,CW7&gt;=DC$42,CV7&lt;&gt;"",CU7=""),AND(DA7&gt;=DC$38,DB7&gt;=DC$42,DA7&lt;&gt;""),AND(DZ7&gt;=EG$38,EA7&gt;=EG$42,DZ7&lt;&gt;""),AND(EE7&gt;=EG$38,EF7&gt;=EG$42,EE7&lt;&gt;""),AND(FB7&gt;=FI$38,FC7&gt;=FI$42,FB7&lt;&gt;""),AND(FG7&gt;=FI$38,FH7&gt;=FI$42,FG7&lt;&gt;""),AND(GD7&gt;=GK$38,GE7&gt;=GK$42,GD7&lt;&gt;""),AND(GI7&gt;=GK$38,GJ7&gt;=GK$42,GI7&lt;&gt;""),AND(HF7&gt;=HM$38,HG7&gt;=HM$42,HF7&lt;&gt;""),AND(HK7&gt;=HM$38,HL7&gt;=HM$42,HK7&lt;&gt;""),AND(IH7&gt;=IO$38,II7&gt;=IO$42,IH7&lt;&gt;""),AND(IM7&gt;=IO$38,IN7&gt;=IO$42,IM7&lt;&gt;""),AND(JJ7&gt;=JQ$38,JK7&gt;=JQ$42,JJ7&lt;&gt;""),AND(JO7&gt;=JQ$38,JP7&gt;=JQ$42,JO7&lt;&gt;""),AND(KL7&gt;=KS$38,KM7&gt;=KS$42,KL7&lt;&gt;""),AND(KQ7&gt;=KS$38,KR7&gt;=KS$42,KQ7&lt;&gt;""),AND(LN7&gt;=LU$38,LO7&gt;=LU$42,LN7&lt;&gt;""),AND(LS7&gt;=LU$38,LT7&gt;=LU$42,LS7&lt;&gt;""),AND(MP7&gt;=MW$38,MQ7&gt;=MW$42,MP7&lt;&gt;""),AND(MU7&gt;=MW$38,MV7&gt;=MW$42,MU7&lt;&gt;""),AND(NR7&gt;=NY$38,NS7&gt;=NY$42,NR7&lt;&gt;""),AND(NW7&gt;=NY$38,NX7&gt;=NY$42,NW7&lt;&gt;""),AND(OT7&gt;=PA$38,OU7&gt;=PA$42,OT7&lt;&gt;""),AND(OY7&gt;=PA$38,OZ7&gt;=PA$42,OY7&lt;&gt;""),AND(PV7&gt;=QC$38,PW7&gt;=QC$42,PV7&lt;&gt;""),AND(QA7&gt;=QC$38,QB7&gt;=QC$42,QA7&lt;&gt;"")),"P","")</f>
        <v>P</v>
      </c>
      <c r="I7" s="3" t="str">
        <f>IF(OR(AND(AQ7&gt;=AW$42,AQ7&lt;&gt;"",AO7=""),AND(AV7&gt;=AW$42,AV7&lt;&gt;"",AO7=""),AND(BT7&gt;=BZ$42,BT7&lt;&gt;"",BR7=""),AND(BY7&gt;=BZ$42,BY7&lt;&gt;"",BR7=""),AND(CW7&gt;=DC$42,CW7&lt;&gt;"",CU7=""),AND(DB7&gt;=DC$42,DB7&lt;&gt;"",CU7=""),AND(EA7&gt;=EG$42,EA7&lt;&gt;""),AND(EF7&gt;=EG$42,EF7&lt;&gt;""),AND(FC7&gt;=FI$42,FC7&lt;&gt;""),AND(FH7&gt;=FI$42,FH7&lt;&gt;""),AND(GE7&gt;=GK$42,GE7&lt;&gt;""),AND(GJ7&gt;=GK$42,GJ7&lt;&gt;""),AND(HG7&gt;=HM$42,HG7&lt;&gt;""),AND(HL7&gt;=HM$42,HL7&lt;&gt;""),AND(II7&gt;=IO$42,II7&lt;&gt;""),AND(IN7&gt;=IO$42,IN7&lt;&gt;""),AND(JK7&gt;=JQ$42,JK7&lt;&gt;""),AND(JP7&gt;=JQ$42,JP7&lt;&gt;""),AND(KM7&gt;=KS$42,KM7&lt;&gt;""),AND(KR7&gt;=KS$42,KR7&lt;&gt;""),AND(LO7&gt;=LU$42,LO7&lt;&gt;""),AND(LT7&gt;=LU$42,LT7&lt;&gt;""),AND(MQ7&gt;=MW$42,MQ7&lt;&gt;""),AND(MV7&gt;=MW$42,MV7&lt;&gt;""),AND(NS7&gt;=NY$42,NS7&lt;&gt;""),AND(NX7&gt;=NY$42,NX7&lt;&gt;""),AND(OU7&gt;=PA$42,OU7&lt;&gt;""),AND(OZ7&gt;=PA$42,OZ7&lt;&gt;""),AND(PW7&gt;=QC$42,PW7&lt;&gt;""),AND(QB7&gt;=QC$42,QB7&lt;&gt;"")),"P","")</f>
        <v>P</v>
      </c>
      <c r="J7" s="36" t="str">
        <f>IF(AND(I7="P",H7=""),"No DD",IF(OR(AND(AS7&gt;=AW$41,AT7&gt;=AW$45,AS7&lt;&gt;"",AO7=""),AND(BV7&gt;=BZ$41,BW7&gt;=BZ$45,BV7&lt;&gt;"",BR7=""),AND(CY7&gt;=DC$41,CZ7&gt;=DC$45,CY7&lt;&gt;"",CU7=""),AND(EC7&gt;=EG$41,ED7&gt;=EG$45,EC7&lt;&gt;""),AND(FE7&gt;=FI$41,FF7&gt;=FI$45,FE7&lt;&gt;""),AND(GG7&gt;=GK$41,GH7&gt;=GK$45,GG7&lt;&gt;""),AND(HI7&gt;=HM$41,HJ7&gt;=HM$45,HI7&lt;&gt;""),AND(IK7&gt;=IO$41,IL7&gt;=IO$45,IK7&lt;&gt;""),AND(JM7&gt;=JQ$41,JN7&gt;=JQ$45,JM7&lt;&gt;""),AND(KO7&gt;=KS$41,KP7&gt;=KS$45,KO7&lt;&gt;""),AND(LQ7&gt;=LU$41,LR7&gt;=LU$45,LQ7&lt;&gt;""),AND(MS7&gt;=MW$41,MT7&gt;=MW$45,MS7&lt;&gt;""),AND(NU7&gt;=NY$41,NV7&gt;=NY$45,NU7&lt;&gt;""),AND(OW7&gt;=PA$41,OX7&gt;=PA$45,OW7&lt;&gt;""),AND(PY7&gt;=QC$41,PZ7&gt;=QC$45,PY7&lt;&gt;"")),"Merit",IF(OR(AND(AS7&gt;=AW$40,AT7&gt;=AW$44,AS7&lt;&gt;"",AO7=""),AND(BV7&gt;=BZ$40,BW7&gt;=BZ$44,BV7&lt;&gt;"",BR7=""),AND(CY7&gt;=DC$40,CZ7&gt;=DC$44,CY7&lt;&gt;"",CU7=""),AND(EC7&gt;=EG$40,ED7&gt;=EG$44,EC7&lt;&gt;""),AND(FE7&gt;=FI$40,FF7&gt;=FI$44,FE7&lt;&gt;""),AND(GG7&gt;=GK$40,GH7&gt;=GK$44,GG7&lt;&gt;""),AND(HI7&gt;=HM$40,HJ7&gt;=HM$44,HI7&lt;&gt;""),AND(IK7&gt;=IO$40,IL7&gt;=IO$44,IK7&lt;&gt;""),AND(JM7&gt;=JQ$40,JN7&gt;=JQ$44,JM7&lt;&gt;""),AND(KO7&gt;=KS$40,KP7&gt;=KS$44,KO7&lt;&gt;""),AND(LQ7&gt;=LU$40,LR7&gt;=LU$44,LQ7&lt;&gt;""),AND(MS7&gt;=MW$40,MT7&gt;=MW$44,MS7&lt;&gt;""),AND(NU7&gt;=NY$40,NV7&gt;=NY$44,NU7&lt;&gt;""),AND(OW7&gt;=PA$40,OX7&gt;=PA$44,OW7&lt;&gt;""),AND(PY7&gt;=QC$40,PZ7&gt;=QC$44,PY7&lt;&gt;"")),"Excellence",IF(K7="P","Worlds Team",IF(H7="P","National Team","")))))</f>
        <v>National Team</v>
      </c>
      <c r="K7" s="3" t="str">
        <f>IF(OR(AND(AS7&gt;=AW$39,AT7&gt;=AW$43,AS7&lt;&gt;"",AO7=""),AND(BV7&gt;=BZ$39,BW7&gt;=BZ$43,BV7&lt;&gt;"",BR7=""),AND(CY7&gt;=DC$39,CZ7&gt;=DC$43,CY7&lt;&gt;"",CU7=""),AND(EC7&gt;=EG$39,ED7&gt;=EG$43,EC7&lt;&gt;""),AND(FE7&gt;=FI$39,FF7&gt;=FI$43,FE7&lt;&gt;""),AND(GG7&gt;=GK$39,GH7&gt;=GK$43,GG7&lt;&gt;""),AND(HI7&gt;=HM$39,HJ7&gt;=HM$43,HI7&lt;&gt;""),AND(IK7&gt;=IO$39,IL7&gt;=IO$43,IK7&lt;&gt;""),AND(JM7&gt;=JQ$39,JN7&gt;=JQ$43,JM7&lt;&gt;""),AND(KO7&gt;=KS$39,KP7&gt;=KS$43,KO7&lt;&gt;""),AND(LQ7&gt;=LU$39,LR7&gt;=LU$43,LQ7&lt;&gt;""),AND(MS7&gt;=MW$39,MT7&gt;=MW$43,MS7&lt;&gt;""),AND(NU7&gt;=NY$39,NV7&gt;=NY$43,NU7&lt;&gt;""),AND(OW7&gt;=PA$39,OX7&gt;=PA$43,OW7&lt;&gt;""),AND(PY7&gt;=QC$39,PZ7&gt;=QC$43,PY7&lt;&gt;"")),"P","")</f>
        <v/>
      </c>
      <c r="L7" s="8">
        <f>IF(COUNT(AQ7,BT7,CW7)&gt;0,LARGE((AQ7,BT7,CW7),1),0)</f>
        <v>54.399999999999991</v>
      </c>
      <c r="M7" s="8" t="str">
        <f>IF(L7=0,"",IF(L7=CW7,$CA$1,IF(L7=BT7,$AX$1,IF(L7=AQ7,$U$1,""))))</f>
        <v>2025 Nationals</v>
      </c>
      <c r="N7" s="8">
        <f>IF(COUNT(AQ7,BT7,CW7)&gt;1,LARGE((AQ7,BT7,CW7),2),0)</f>
        <v>50.900000000000006</v>
      </c>
      <c r="O7" s="8" t="str">
        <f>IF(N7=0,"",IF(AND(N7=L7,N7=AQ7,N7=BT7),$U$1,IF(AND(N7=L7,N7=AQ7,N7=CW7),$U$1,IF(AND(N7=L7,N7=BT7,N7=CW7),$AX$1,IF(N7=CW7,$CA$1,IF(N7=BT7,$AX$1,IF(N7=AQ7,$U$1,"")))))))</f>
        <v>2025 Elite Canada</v>
      </c>
      <c r="P7" s="8">
        <f>IF(MAX(AV7,BY7,DB7)&gt;0,MAX(AV7,BY7,DB7),0)</f>
        <v>53.099999999999994</v>
      </c>
      <c r="Q7" s="8" t="str">
        <f>IF(P7=0,"",IF(P7=DB7,$CA$1,IF(P7=BY7,$AX$1,IF(P7=AV7,$U$1,""))))</f>
        <v>2025 Nationals</v>
      </c>
      <c r="R7" s="8" t="str">
        <f>IF(MAX(DD7:DE7)&gt;0,MAX(DD7:DE7),"")</f>
        <v/>
      </c>
      <c r="S7" s="11" t="str">
        <f>IF(R7="","",IF(R7=DD7,"("&amp;DD$2&amp;")",IF(R7=DE7,"("&amp;DE$2&amp;")")))</f>
        <v/>
      </c>
      <c r="T7" s="8" t="str">
        <f>IF(R7="","",IF(R7=DD7,IF(R7+IF(N7="",0,N7)=PW7,$PB$1,IF(R7+IF(N7="",0,N7)=OU7,$NZ$1,IF(R7+IF(N7="",0,N7)=NS7,$MX$1,IF(R7+IF(N7="",0,N7)=MQ7,$LV$1,IF(R7+IF(N7="",0,N7)=LO7,$KT$1,IF(R7+IF(N7="",0,N7)=KM7,$JR$1,IF(R7+IF(N7="",0,N7)=JK7,$IP$1,IF(R7+IF(N7="",0,N7)=II7,$HN$1,IF(R7+IF(N7="",0,N7)=HG7,$GL$1,IF(R7+IF(N7="",0,N7)=GE7,$FJ$1,IF(R7+IF(N7="",0,N7)=FC7,$EH$1,IF(R7+IF(N7="",0,N7)=EA7,$DF$1)))))))))))),IF(R7=DE7,IF(R7+IF(P7="",0,P7)=QB7,$PB$1,IF(R7+IF(P7="",0,P7)=OZ7,$NZ$1,IF(R7+IF(P7="",0,P7)=NX7,$MX$1,IF(R7+IF(P7="",0,P7)=MV7,$LV$1,IF(R7+IF(P7="",0,P7)=LT7,$KT$1,IF(R7+IF(P7="",0,P7)=KR7,$JR$1,IF(R7+IF(P7="",0,P7)=JP7,$IP$1,IF(R7+IF(P7="",0,P7)=IN7,$HN$1,IF(R7+IF(P7="",0,P7)=HL7,$GL$1,IF(R7+IF(P7="",0,P7)=GJ7,$FJ$1,IF(R7+IF(P7="",0,P7)=FH7,$EH$1,IF(R7+IF(P7="",0,P7)=EF7,$DF$1)))))))))))))))</f>
        <v/>
      </c>
      <c r="U7" s="19">
        <v>18.399999999999999</v>
      </c>
      <c r="V7" s="19">
        <v>8</v>
      </c>
      <c r="W7" s="19">
        <v>0.2</v>
      </c>
      <c r="X7" s="19">
        <v>0</v>
      </c>
      <c r="Y7" s="19">
        <v>17.8</v>
      </c>
      <c r="Z7" s="19">
        <v>7.7</v>
      </c>
      <c r="AA7" s="19">
        <v>0.8</v>
      </c>
      <c r="AB7" s="19">
        <v>0</v>
      </c>
      <c r="AC7" s="19"/>
      <c r="AD7" s="19"/>
      <c r="AE7" s="19"/>
      <c r="AF7" s="19"/>
      <c r="AG7" s="19">
        <v>18.100000000000001</v>
      </c>
      <c r="AH7" s="19">
        <v>7.2</v>
      </c>
      <c r="AI7" s="19">
        <v>0.6</v>
      </c>
      <c r="AJ7" s="19">
        <v>0</v>
      </c>
      <c r="AK7" s="19">
        <v>17.899999999999999</v>
      </c>
      <c r="AL7" s="19">
        <v>7.7</v>
      </c>
      <c r="AM7" s="19">
        <v>0.8</v>
      </c>
      <c r="AN7" s="19">
        <v>0</v>
      </c>
      <c r="AO7" s="27"/>
      <c r="AP7" s="40">
        <f>IF(SUM(V7,Z7)&gt;0,SUM(V7,Z7),"")</f>
        <v>15.7</v>
      </c>
      <c r="AQ7" s="40">
        <f>IF(SUM(U7:V7,X7:Z7,AB7)-W7-AA7&gt;0,SUM(U7:V7,X7:Z7,AB7)-W7-AA7,"")</f>
        <v>50.900000000000006</v>
      </c>
      <c r="AR7" s="40" t="str">
        <f>IF(SUM(AC7:AD7,AF7)-AE7&gt;0,SUM(AC7:AD7,AF7)-AE7,"")</f>
        <v/>
      </c>
      <c r="AS7" s="40">
        <f>IF(SUM(V7,Z7,AD7)&gt;0,SUM(V7,Z7,AD7),"")</f>
        <v>15.7</v>
      </c>
      <c r="AT7" s="40">
        <f>IF(SUM(AQ7,AR7)&gt;0,SUM(AQ7,AR7),"")</f>
        <v>50.900000000000006</v>
      </c>
      <c r="AU7" s="40">
        <f>IF(SUM(AH7,AL7)&gt;0,SUM(AH7,AL7),"")</f>
        <v>14.9</v>
      </c>
      <c r="AV7" s="40">
        <f>IF(SUM(AG7:AH7,AJ7:AL7,AN7)-SUM(AI7,AM7)&gt;0,SUM(AG7:AH7,AJ7:AL7,AN7)-SUM(AI7,AM7),"")</f>
        <v>49.500000000000007</v>
      </c>
      <c r="AW7" s="40">
        <f>IF(SUM(AQ7,AR7,AV7)&gt;0,SUM(AQ7,AR7,AV7),"")</f>
        <v>100.4</v>
      </c>
      <c r="AX7" s="18">
        <v>19</v>
      </c>
      <c r="AY7" s="18">
        <v>8.4</v>
      </c>
      <c r="AZ7" s="18">
        <v>0</v>
      </c>
      <c r="BA7" s="18">
        <v>0</v>
      </c>
      <c r="BB7" s="18">
        <v>18</v>
      </c>
      <c r="BC7" s="18">
        <v>8.6999999999999993</v>
      </c>
      <c r="BD7" s="18">
        <v>0</v>
      </c>
      <c r="BE7" s="18">
        <v>0.3</v>
      </c>
      <c r="BF7" s="18"/>
      <c r="BG7" s="18"/>
      <c r="BH7" s="18"/>
      <c r="BI7" s="18"/>
      <c r="BJ7" s="18">
        <v>18.7</v>
      </c>
      <c r="BK7" s="18">
        <v>8.4</v>
      </c>
      <c r="BL7" s="18">
        <v>1</v>
      </c>
      <c r="BM7" s="18">
        <v>0</v>
      </c>
      <c r="BN7" s="18">
        <v>18.2</v>
      </c>
      <c r="BO7" s="18">
        <v>8.6999999999999993</v>
      </c>
      <c r="BP7" s="18">
        <v>0.2</v>
      </c>
      <c r="BQ7" s="18">
        <v>0.3</v>
      </c>
      <c r="BR7" s="28"/>
      <c r="BS7" s="11">
        <f>IF(SUM(AY7,BC7)&gt;0,SUM(AY7,BC7),"")</f>
        <v>17.100000000000001</v>
      </c>
      <c r="BT7" s="11">
        <f>IF(SUM(AX7:AY7,BA7:BC7,BE7)-AZ7-BD7&gt;0,SUM(AX7:AY7,BA7:BC7,BE7)-AZ7-BD7,"")</f>
        <v>54.399999999999991</v>
      </c>
      <c r="BU7" s="11" t="str">
        <f>IF(SUM(BF7:BG7,BI7)-BH7&gt;0,SUM(BF7:BG7,BI7)-BH7,"")</f>
        <v/>
      </c>
      <c r="BV7" s="11">
        <f>IF(SUM(AY7,BC7,BG7)&gt;0,SUM(AY7,BC7,BG7),"")</f>
        <v>17.100000000000001</v>
      </c>
      <c r="BW7" s="11">
        <f>IF(SUM(BT7,BU7)&gt;0,SUM(BT7,BU7),"")</f>
        <v>54.399999999999991</v>
      </c>
      <c r="BX7" s="11">
        <f>IF(SUM(BK7,BO7)&gt;0,SUM(BK7,BO7),"")</f>
        <v>17.100000000000001</v>
      </c>
      <c r="BY7" s="11">
        <f>IF(SUM(BJ7:BK7,BM7:BO7,BQ7)-SUM(BL7,BP7)&gt;0,SUM(BJ7:BK7,BM7:BO7,BQ7)-SUM(BL7,BP7),"")</f>
        <v>53.099999999999994</v>
      </c>
      <c r="BZ7" s="11">
        <f>IF(SUM(BT7,BU7,BY7)&gt;0,SUM(BT7,BU7,BY7),"")</f>
        <v>107.49999999999999</v>
      </c>
      <c r="CA7" s="19">
        <v>15.7</v>
      </c>
      <c r="CB7" s="19">
        <v>4</v>
      </c>
      <c r="CC7" s="19">
        <v>0</v>
      </c>
      <c r="CD7" s="19">
        <v>0</v>
      </c>
      <c r="CE7" s="19">
        <v>18.600000000000001</v>
      </c>
      <c r="CF7" s="19">
        <v>9.5</v>
      </c>
      <c r="CG7" s="19">
        <v>0</v>
      </c>
      <c r="CH7" s="19">
        <v>0.3</v>
      </c>
      <c r="CI7" s="19"/>
      <c r="CJ7" s="19"/>
      <c r="CK7" s="19"/>
      <c r="CL7" s="19"/>
      <c r="CM7" s="19">
        <v>15.3</v>
      </c>
      <c r="CN7" s="19">
        <v>3.2</v>
      </c>
      <c r="CO7" s="19">
        <v>0</v>
      </c>
      <c r="CP7" s="19">
        <v>0</v>
      </c>
      <c r="CQ7" s="19">
        <v>15.1</v>
      </c>
      <c r="CR7" s="19">
        <v>5.0999999999999996</v>
      </c>
      <c r="CS7" s="19">
        <v>0</v>
      </c>
      <c r="CT7" s="19">
        <v>0.3</v>
      </c>
      <c r="CU7" s="27"/>
      <c r="CV7" s="40">
        <f>IF(SUM(CB7,CF7)&gt;0,SUM(CB7,CF7),"")</f>
        <v>13.5</v>
      </c>
      <c r="CW7" s="40">
        <f>IF(SUM(CA7:CB7,CD7:CF7,CH7)-CC7-CG7&gt;0,SUM(CA7:CB7,CD7:CF7,CH7)-CC7-CG7,"")</f>
        <v>48.099999999999994</v>
      </c>
      <c r="CX7" s="40" t="str">
        <f>IF(SUM(CI7:CJ7,CL7)-CK7&gt;0,SUM(CI7:CJ7,CL7)-CK7,"")</f>
        <v/>
      </c>
      <c r="CY7" s="40">
        <f>IF(SUM(CB7,CF7,CJ7)&gt;0,SUM(CB7,CF7,CJ7),"")</f>
        <v>13.5</v>
      </c>
      <c r="CZ7" s="40">
        <f>IF(SUM(CW7,CX7)&gt;0,SUM(CW7,CX7),"")</f>
        <v>48.099999999999994</v>
      </c>
      <c r="DA7" s="40">
        <f>IF(SUM(CN7,CR7)&gt;0,SUM(CN7,CR7),"")</f>
        <v>8.3000000000000007</v>
      </c>
      <c r="DB7" s="40">
        <f>IF(SUM(CM7:CN7,CP7:CR7,CT7)-SUM(CO7,CS7)&gt;0,SUM(CM7:CN7,CP7:CR7,CT7)-SUM(CO7,CS7),"")</f>
        <v>39</v>
      </c>
      <c r="DC7" s="40">
        <f>IF(SUM(CW7,CX7,DB7)&gt;0,SUM(CW7,CX7,DB7),"")</f>
        <v>87.1</v>
      </c>
      <c r="DD7" s="50" t="str">
        <f>IF(MAX(EA7,FC7,GE7,HG7,II7,JK7,KM7,LO7,MQ7,NS7,OU7,PW7)-IF(N7="",0,N7)&gt;0.001,MAX(EA7,FC7,GE7,HG7,II7,JK7,KM7,LO7,MQ7,NS7,OU7,PW7)-IF(N7="",0,N7),"")</f>
        <v/>
      </c>
      <c r="DE7" s="50" t="str">
        <f>IF(MAX(EF7,FH7,GJ7,HL7,IN7,JP7,KR7,LT7,MV7,NX7,OZ7,QB7)-IF(P7="",0,P7)&gt;0.001,MAX(EF7,FH7,GJ7,HL7,IN7,JP7,KR7,LT7,MV7,NX7,OZ7,QB7)-IF(P7="",0,P7),"")</f>
        <v/>
      </c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40" t="str">
        <f>IF(SUM(DG7,DK7)&gt;0,SUM(DG7,DK7),"")</f>
        <v/>
      </c>
      <c r="EA7" s="40" t="str">
        <f>IF(SUM(DF7:DG7,DI7:DK7,DM7)-DH7-DL7&gt;0,SUM(DF7:DG7,DI7:DK7,DM7)-DH7-DL7,"")</f>
        <v/>
      </c>
      <c r="EB7" s="40" t="str">
        <f>IF(SUM(DN7:DO7,DQ7)-DP7&gt;0,SUM(DN7:DO7,DQ7)-DP7,"")</f>
        <v/>
      </c>
      <c r="EC7" s="40" t="str">
        <f>IF(SUM(DG7,DK7,DO7)&gt;0,SUM(DG7,DK7,DO7),"")</f>
        <v/>
      </c>
      <c r="ED7" s="40" t="str">
        <f>IF(SUM(EA7,EB7)&gt;0,SUM(EA7,EB7),"")</f>
        <v/>
      </c>
      <c r="EE7" s="40" t="str">
        <f>IF(SUM(DS7,DW7)&gt;0,SUM(DS7,DW7),"")</f>
        <v/>
      </c>
      <c r="EF7" s="40" t="str">
        <f>IF(SUM(DR7:DS7,DU7:DW7,DY7)-SUM(DT7,DX7)&gt;0,SUM(DR7:DS7,DU7:DW7,DY7)-SUM(DT7,DX7),"")</f>
        <v/>
      </c>
      <c r="EG7" s="40" t="str">
        <f>IF(SUM(EA7,EB7,EF7)&gt;0,SUM(EA7,EB7,EF7),"")</f>
        <v/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 t="str">
        <f>IF(SUM(EI7,EM7)&gt;0,SUM(EI7,EM7),"")</f>
        <v/>
      </c>
      <c r="FC7" s="11" t="str">
        <f>IF(SUM(EH7:EI7,EK7:EM7,EO7)-EJ7-EN7&gt;0,SUM(EH7:EI7,EK7:EM7,EO7)-EJ7-EN7,"")</f>
        <v/>
      </c>
      <c r="FD7" s="11" t="str">
        <f>IF(SUM(EP7:EQ7,ES7)-ER7&gt;0,SUM(EP7:EQ7,ES7)-ER7,"")</f>
        <v/>
      </c>
      <c r="FE7" s="11" t="str">
        <f>IF(SUM(EI7,EM7,EQ7)&gt;0,SUM(EI7,EM7,EQ7),"")</f>
        <v/>
      </c>
      <c r="FF7" s="11" t="str">
        <f>IF(SUM(FC7,FD7)&gt;0,SUM(FC7,FD7),"")</f>
        <v/>
      </c>
      <c r="FG7" s="11" t="str">
        <f>IF(SUM(EU7,EY7)&gt;0,SUM(EU7,EY7),"")</f>
        <v/>
      </c>
      <c r="FH7" s="11" t="str">
        <f>IF(SUM(ET7:EU7,EW7:EY7,FA7)-SUM(EV7,EZ7)&gt;0,SUM(ET7:EU7,EW7:EY7,FA7)-SUM(EV7,EZ7),"")</f>
        <v/>
      </c>
      <c r="FI7" s="11" t="str">
        <f>IF(SUM(FC7,FD7,FH7)&gt;0,SUM(FC7,FD7,FH7),"")</f>
        <v/>
      </c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 t="str">
        <f>IF(SUM(FK7,FO7)&gt;0,SUM(FK7,FO7),"")</f>
        <v/>
      </c>
      <c r="GE7" s="40" t="str">
        <f>IF(SUM(FJ7:FK7,FM7:FO7,FQ7)-FL7-FP7&gt;0,SUM(FJ7:FK7,FM7:FO7,FQ7)-FL7-FP7,"")</f>
        <v/>
      </c>
      <c r="GF7" s="40" t="str">
        <f>IF(SUM(FR7:FS7,FU7)-FT7&gt;0,SUM(FR7:FS7,FU7)-FT7,"")</f>
        <v/>
      </c>
      <c r="GG7" s="40" t="str">
        <f>IF(SUM(FK7,FO7,FS7)&gt;0,SUM(FK7,FO7,FS7),"")</f>
        <v/>
      </c>
      <c r="GH7" s="40" t="str">
        <f>IF(SUM(GE7,GF7)&gt;0,SUM(GE7,GF7),"")</f>
        <v/>
      </c>
      <c r="GI7" s="40" t="str">
        <f>IF(SUM(FW7,GA7)&gt;0,SUM(FW7,GA7),"")</f>
        <v/>
      </c>
      <c r="GJ7" s="40" t="str">
        <f>IF(SUM(FV7:FW7,FY7:GA7,GC7)-SUM(FX7,GB7)&gt;0,SUM(FV7:FW7,FY7:GA7,GC7)-SUM(FX7,GB7),"")</f>
        <v/>
      </c>
      <c r="GK7" s="40" t="str">
        <f>IF(SUM(GE7,GF7,GJ7)&gt;0,SUM(GE7,GF7,GJ7),"")</f>
        <v/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>IF(SUM(GM7,GQ7)&gt;0,SUM(GM7,GQ7),"")</f>
        <v/>
      </c>
      <c r="HG7" s="11" t="str">
        <f>IF(SUM(GL7:GM7,GO7:GQ7,GS7)-GN7-GR7&gt;0,SUM(GL7:GM7,GO7:GQ7,GS7)-GN7-GR7,"")</f>
        <v/>
      </c>
      <c r="HH7" s="11" t="str">
        <f>IF(SUM(GT7:GU7,GW7)-GV7&gt;0,SUM(GT7:GU7,GW7)-GV7,"")</f>
        <v/>
      </c>
      <c r="HI7" s="11" t="str">
        <f>IF(SUM(GM7,GQ7,GU7)&gt;0,SUM(GM7,GQ7,GU7),"")</f>
        <v/>
      </c>
      <c r="HJ7" s="11" t="str">
        <f>IF(SUM(HG7,HH7)&gt;0,SUM(HG7,HH7),"")</f>
        <v/>
      </c>
      <c r="HK7" s="11" t="str">
        <f>IF(SUM(GY7,HC7)&gt;0,SUM(GY7,HC7),"")</f>
        <v/>
      </c>
      <c r="HL7" s="11" t="str">
        <f>IF(SUM(GX7:GY7,HA7:HC7,HE7)-SUM(GZ7,HD7)&gt;0,SUM(GX7:GY7,HA7:HC7,HE7)-SUM(GZ7,HD7),"")</f>
        <v/>
      </c>
      <c r="HM7" s="11" t="str">
        <f>IF(SUM(HG7,HH7,HL7)&gt;0,SUM(HG7,HH7,HL7),"")</f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>IF(SUM(HO7,HS7)&gt;0,SUM(HO7,HS7),"")</f>
        <v/>
      </c>
      <c r="II7" s="40" t="str">
        <f>IF(SUM(HN7:HO7,HQ7:HS7,HU7)-HP7-HT7&gt;0,SUM(HN7:HO7,HQ7:HS7,HU7)-HP7-HT7,"")</f>
        <v/>
      </c>
      <c r="IJ7" s="40" t="str">
        <f>IF(SUM(HV7:HW7,HY7)-HX7&gt;0,SUM(HV7:HW7,HY7)-HX7,"")</f>
        <v/>
      </c>
      <c r="IK7" s="40" t="str">
        <f>IF(SUM(HO7,HS7,HW7)&gt;0,SUM(HO7,HS7,HW7),"")</f>
        <v/>
      </c>
      <c r="IL7" s="40" t="str">
        <f>IF(SUM(II7,IJ7)&gt;0,SUM(II7,IJ7),"")</f>
        <v/>
      </c>
      <c r="IM7" s="40" t="str">
        <f>IF(SUM(IA7,IE7)&gt;0,SUM(IA7,IE7),"")</f>
        <v/>
      </c>
      <c r="IN7" s="40" t="str">
        <f>IF(SUM(HZ7:IA7,IC7:IE7,IG7)-SUM(IB7,IF7)&gt;0,SUM(HZ7:IA7,IC7:IE7,IG7)-SUM(IB7,IF7),"")</f>
        <v/>
      </c>
      <c r="IO7" s="40" t="str">
        <f>IF(SUM(II7,IJ7,IN7)&gt;0,SUM(II7,IJ7,IN7),"")</f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>IF(SUM(IQ7,IU7)&gt;0,SUM(IQ7,IU7),"")</f>
        <v/>
      </c>
      <c r="JK7" s="11" t="str">
        <f>IF(SUM(IP7:IQ7,IS7:IU7,IW7)-IR7-IV7&gt;0,SUM(IP7:IQ7,IS7:IU7,IW7)-IR7-IV7,"")</f>
        <v/>
      </c>
      <c r="JL7" s="11" t="str">
        <f>IF(SUM(IX7:IY7,JA7)-IZ7&gt;0,SUM(IX7:IY7,JA7)-IZ7,"")</f>
        <v/>
      </c>
      <c r="JM7" s="11" t="str">
        <f>IF(SUM(IQ7,IU7,IY7)&gt;0,SUM(IQ7,IU7,IY7),"")</f>
        <v/>
      </c>
      <c r="JN7" s="11" t="str">
        <f>IF(SUM(JK7,JL7)&gt;0,SUM(JK7,JL7),"")</f>
        <v/>
      </c>
      <c r="JO7" s="11" t="str">
        <f>IF(SUM(JC7,JG7)&gt;0,SUM(JC7,JG7),"")</f>
        <v/>
      </c>
      <c r="JP7" s="11" t="str">
        <f>IF(SUM(JB7:JC7,JE7:JG7,JI7)-SUM(JD7,JH7)&gt;0,SUM(JB7:JC7,JE7:JG7,JI7)-SUM(JD7,JH7),"")</f>
        <v/>
      </c>
      <c r="JQ7" s="11" t="str">
        <f>IF(SUM(JK7,JL7,JP7)&gt;0,SUM(JK7,JL7,JP7),"")</f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>IF(SUM(JS7,JW7)&gt;0,SUM(JS7,JW7),"")</f>
        <v/>
      </c>
      <c r="KM7" s="40" t="str">
        <f>IF(SUM(JR7:JS7,JU7:JW7,JY7)-JT7-JX7&gt;0,SUM(JR7:JS7,JU7:JW7,JY7)-JT7-JX7,"")</f>
        <v/>
      </c>
      <c r="KN7" s="40" t="str">
        <f>IF(SUM(JZ7:KA7,KC7)-KB7&gt;0,SUM(JZ7:KA7,KC7)-KB7,"")</f>
        <v/>
      </c>
      <c r="KO7" s="40" t="str">
        <f>IF(SUM(JS7,JW7,KA7)&gt;0,SUM(JS7,JW7,KA7),"")</f>
        <v/>
      </c>
      <c r="KP7" s="40" t="str">
        <f>IF(SUM(KM7,KN7)&gt;0,SUM(KM7,KN7),"")</f>
        <v/>
      </c>
      <c r="KQ7" s="40" t="str">
        <f>IF(SUM(KE7,KI7)&gt;0,SUM(KE7,KI7),"")</f>
        <v/>
      </c>
      <c r="KR7" s="40" t="str">
        <f>IF(SUM(KD7:KE7,KG7:KI7,KK7)-SUM(KF7,KJ7)&gt;0,SUM(KD7:KE7,KG7:KI7,KK7)-SUM(KF7,KJ7),"")</f>
        <v/>
      </c>
      <c r="KS7" s="40" t="str">
        <f>IF(SUM(KM7,KN7,KR7)&gt;0,SUM(KM7,KN7,KR7),"")</f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>IF(SUM(KU7,KY7)&gt;0,SUM(KU7,KY7),"")</f>
        <v/>
      </c>
      <c r="LO7" s="11" t="str">
        <f>IF(SUM(KT7:KU7,KW7:KY7,LA7)-KV7-KZ7&gt;0,SUM(KT7:KU7,KW7:KY7,LA7)-KV7-KZ7,"")</f>
        <v/>
      </c>
      <c r="LP7" s="11" t="str">
        <f>IF(SUM(LB7:LC7,LE7)-LD7&gt;0,SUM(LB7:LC7,LE7)-LD7,"")</f>
        <v/>
      </c>
      <c r="LQ7" s="11" t="str">
        <f>IF(SUM(KU7,KY7,LC7)&gt;0,SUM(KU7,KY7,LC7),"")</f>
        <v/>
      </c>
      <c r="LR7" s="11" t="str">
        <f>IF(SUM(LO7,LP7)&gt;0,SUM(LO7,LP7),"")</f>
        <v/>
      </c>
      <c r="LS7" s="11" t="str">
        <f>IF(SUM(LG7,LK7)&gt;0,SUM(LG7,LK7),"")</f>
        <v/>
      </c>
      <c r="LT7" s="11" t="str">
        <f>IF(SUM(LF7:LG7,LI7:LK7,LM7)-SUM(LH7,LL7)&gt;0,SUM(LF7:LG7,LI7:LK7,LM7)-SUM(LH7,LL7),"")</f>
        <v/>
      </c>
      <c r="LU7" s="11" t="str">
        <f>IF(SUM(LO7,LP7,LT7)&gt;0,SUM(LO7,LP7,LT7),"")</f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>IF(SUM(LW7,MA7)&gt;0,SUM(LW7,MA7),"")</f>
        <v/>
      </c>
      <c r="MQ7" s="40" t="str">
        <f>IF(SUM(LV7:LW7,LY7:MA7,MC7)-LX7-MB7&gt;0,SUM(LV7:LW7,LY7:MA7,MC7)-LX7-MB7,"")</f>
        <v/>
      </c>
      <c r="MR7" s="40" t="str">
        <f>IF(SUM(MD7:ME7,MG7)-MF7&gt;0,SUM(MD7:ME7,MG7)-MF7,"")</f>
        <v/>
      </c>
      <c r="MS7" s="40" t="str">
        <f>IF(SUM(LW7,MA7,ME7)&gt;0,SUM(LW7,MA7,ME7),"")</f>
        <v/>
      </c>
      <c r="MT7" s="40" t="str">
        <f>IF(SUM(MQ7,MR7)&gt;0,SUM(MQ7,MR7),"")</f>
        <v/>
      </c>
      <c r="MU7" s="40" t="str">
        <f>IF(SUM(MI7,MM7)&gt;0,SUM(MI7,MM7),"")</f>
        <v/>
      </c>
      <c r="MV7" s="40" t="str">
        <f>IF(SUM(MH7:MI7,MK7:MM7,MO7)-SUM(MJ7,MN7)&gt;0,SUM(MH7:MI7,MK7:MM7,MO7)-SUM(MJ7,MN7),"")</f>
        <v/>
      </c>
      <c r="MW7" s="40" t="str">
        <f>IF(SUM(MQ7,MR7,MV7)&gt;0,SUM(MQ7,MR7,MV7),"")</f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>IF(SUM(MY7,NC7)&gt;0,SUM(MY7,NC7),"")</f>
        <v/>
      </c>
      <c r="NS7" s="11" t="str">
        <f>IF(SUM(MX7:MY7,NA7:NC7,NE7)-MZ7-ND7&gt;0,SUM(MX7:MY7,NA7:NC7,NE7)-MZ7-ND7,"")</f>
        <v/>
      </c>
      <c r="NT7" s="11" t="str">
        <f>IF(SUM(NF7:NG7,NI7)-NH7&gt;0,SUM(NF7:NG7,NI7)-NH7,"")</f>
        <v/>
      </c>
      <c r="NU7" s="11" t="str">
        <f>IF(SUM(MY7,NC7,NG7)&gt;0,SUM(MY7,NC7,NG7),"")</f>
        <v/>
      </c>
      <c r="NV7" s="11" t="str">
        <f>IF(SUM(NS7,NT7)&gt;0,SUM(NS7,NT7),"")</f>
        <v/>
      </c>
      <c r="NW7" s="11" t="str">
        <f>IF(SUM(NK7,NO7)&gt;0,SUM(NK7,NO7),"")</f>
        <v/>
      </c>
      <c r="NX7" s="11" t="str">
        <f>IF(SUM(NJ7:NK7,NM7:NO7,NQ7)-SUM(NL7,NP7)&gt;0,SUM(NJ7:NK7,NM7:NO7,NQ7)-SUM(NL7,NP7),"")</f>
        <v/>
      </c>
      <c r="NY7" s="11" t="str">
        <f>IF(SUM(NS7,NT7,NX7)&gt;0,SUM(NS7,NT7,NX7),"")</f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>IF(SUM(OA7,OE7)&gt;0,SUM(OA7,OE7),"")</f>
        <v/>
      </c>
      <c r="OU7" s="40" t="str">
        <f>IF(SUM(NZ7:OA7,OC7:OE7,OG7)-OB7-OF7&gt;0,SUM(NZ7:OA7,OC7:OE7,OG7)-OB7-OF7,"")</f>
        <v/>
      </c>
      <c r="OV7" s="40" t="str">
        <f>IF(SUM(OH7:OI7,OK7)-OJ7&gt;0,SUM(OH7:OI7,OK7)-OJ7,"")</f>
        <v/>
      </c>
      <c r="OW7" s="40" t="str">
        <f>IF(SUM(OA7,OE7,OI7)&gt;0,SUM(OA7,OE7,OI7),"")</f>
        <v/>
      </c>
      <c r="OX7" s="40" t="str">
        <f>IF(SUM(OU7,OV7)&gt;0,SUM(OU7,OV7),"")</f>
        <v/>
      </c>
      <c r="OY7" s="40" t="str">
        <f>IF(SUM(OM7,OQ7)&gt;0,SUM(OM7,OQ7),"")</f>
        <v/>
      </c>
      <c r="OZ7" s="40" t="str">
        <f>IF(SUM(OL7:OM7,OO7:OQ7,OS7)-SUM(ON7,OR7)&gt;0,SUM(OL7:OM7,OO7:OQ7,OS7)-SUM(ON7,OR7),"")</f>
        <v/>
      </c>
      <c r="PA7" s="40" t="str">
        <f>IF(SUM(OU7,OV7,OZ7)&gt;0,SUM(OU7,OV7,OZ7),"")</f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>IF(SUM(PC7,PG7)&gt;0,SUM(PC7,PG7),"")</f>
        <v/>
      </c>
      <c r="PW7" s="11" t="str">
        <f>IF(SUM(PB7:PC7,PE7:PG7,PI7)-PD7-PH7&gt;0,SUM(PB7:PC7,PE7:PG7,PI7)-PD7-PH7,"")</f>
        <v/>
      </c>
      <c r="PX7" s="11" t="str">
        <f>IF(SUM(PJ7:PK7,PM7)-PL7&gt;0,SUM(PJ7:PK7,PM7)-PL7,"")</f>
        <v/>
      </c>
      <c r="PY7" s="11" t="str">
        <f>IF(SUM(PC7,PG7,PK7)&gt;0,SUM(PC7,PG7,PK7),"")</f>
        <v/>
      </c>
      <c r="PZ7" s="11" t="str">
        <f>IF(SUM(PW7,PX7)&gt;0,SUM(PW7,PX7),"")</f>
        <v/>
      </c>
      <c r="QA7" s="11" t="str">
        <f>IF(SUM(PO7,PS7)&gt;0,SUM(PO7,PS7),"")</f>
        <v/>
      </c>
      <c r="QB7" s="11" t="str">
        <f>IF(SUM(PN7:PO7,PQ7:PS7,PU7)-SUM(PP7,PT7)&gt;0,SUM(PN7:PO7,PQ7:PS7,PU7)-SUM(PP7,PT7),"")</f>
        <v/>
      </c>
      <c r="QC7" s="11" t="str">
        <f>IF(SUM(PW7,PX7,QB7)&gt;0,SUM(PW7,PX7,QB7),"")</f>
        <v/>
      </c>
      <c r="QD7" s="22">
        <f>IF($CU7="P",CA7,(CA7+AX7)/2)</f>
        <v>17.350000000000001</v>
      </c>
      <c r="QE7" s="22">
        <f>IF($CU7="P",CB7,(CB7+AY7)/2)</f>
        <v>6.2</v>
      </c>
      <c r="QF7" s="22">
        <f>IF($CU7="P",CC7,(CC7+AZ7)/2)</f>
        <v>0</v>
      </c>
      <c r="QG7" s="22">
        <f>IF($CU7="P",CD7,(CD7+BA7)/2)</f>
        <v>0</v>
      </c>
      <c r="QH7" s="22">
        <f>IF($CU7="P",CE7,(CE7+BB7)/2)</f>
        <v>18.3</v>
      </c>
      <c r="QI7" s="22">
        <f>IF($CU7="P",CF7,(CF7+BC7)/2)</f>
        <v>9.1</v>
      </c>
      <c r="QJ7" s="22">
        <f>IF($CU7="P",CG7,(CG7+BD7)/2)</f>
        <v>0</v>
      </c>
      <c r="QK7" s="22">
        <f>IF($CU7="P",CH7,(CH7+BE7)/2)</f>
        <v>0.3</v>
      </c>
      <c r="QL7" s="22">
        <f>IF($CU7="P",CI7,(CI7+BF7)/2)</f>
        <v>0</v>
      </c>
      <c r="QM7" s="22">
        <f>IF($CU7="P",CJ7,(CJ7+BG7)/2)</f>
        <v>0</v>
      </c>
      <c r="QN7" s="22">
        <f>IF($CU7="P",CK7,(CK7+BH7)/2)</f>
        <v>0</v>
      </c>
      <c r="QO7" s="22">
        <f>IF($CU7="P",CL7,(CL7+BI7)/2)</f>
        <v>0</v>
      </c>
      <c r="QP7" s="22">
        <f>IF($CU7="P",CM7,(CM7+BJ7)/2)</f>
        <v>17</v>
      </c>
      <c r="QQ7" s="22">
        <f>IF($CU7="P",CN7,(CN7+BK7)/2)</f>
        <v>5.8000000000000007</v>
      </c>
      <c r="QR7" s="22">
        <f>IF($CU7="P",CO7,(CO7+BL7)/2)</f>
        <v>0.5</v>
      </c>
      <c r="QS7" s="22">
        <f>IF($CU7="P",CP7,(CP7+BM7)/2)</f>
        <v>0</v>
      </c>
      <c r="QT7" s="22">
        <f>IF($CU7="P",CQ7,(CQ7+BN7)/2)</f>
        <v>16.649999999999999</v>
      </c>
      <c r="QU7" s="22">
        <f>IF($CU7="P",CR7,(CR7+BO7)/2)</f>
        <v>6.8999999999999995</v>
      </c>
      <c r="QV7" s="22">
        <f>IF($CU7="P",CS7,(CS7+BP7)/2)</f>
        <v>0.1</v>
      </c>
      <c r="QW7" s="22">
        <f>IF($CU7="P",CT7,(CT7+BQ7)/2)</f>
        <v>0.3</v>
      </c>
      <c r="QX7" s="27" t="s">
        <v>46</v>
      </c>
      <c r="QY7" s="40">
        <f>IF(SUM(QE7,QI7)&gt;0,SUM(QE7,QI7),"")</f>
        <v>15.3</v>
      </c>
      <c r="QZ7" s="40">
        <f>IF(SUM(QD7:QE7,QG7:QI7,QK7)-QF7-QJ7&gt;0,SUM(QD7:QE7,QG7:QI7,QK7)-QF7-QJ7,"")</f>
        <v>51.25</v>
      </c>
      <c r="RA7" s="40" t="str">
        <f>IF(SUM(QL7:QM7,QO7)-QN7&gt;0,SUM(QL7:QM7,QO7)-QN7,"")</f>
        <v/>
      </c>
      <c r="RB7" s="40">
        <f>IF(SUM(QE7,QI7,QM7)&gt;0,SUM(QE7,QI7,QM7),"")</f>
        <v>15.3</v>
      </c>
      <c r="RC7" s="40">
        <f>IF(SUM(QZ7,RA7)&gt;0,SUM(QZ7,RA7),"")</f>
        <v>51.25</v>
      </c>
      <c r="RD7" s="40">
        <f>IF(SUM(QQ7,QU7)&gt;0,SUM(QQ7,QU7),"")</f>
        <v>12.7</v>
      </c>
      <c r="RE7" s="40">
        <f>IF(SUM(QP7:QQ7,QS7:QU7,QW7)-SUM(QR7,QV7)&gt;0,SUM(QP7:QQ7,QS7:QU7,QW7)-SUM(QR7,QV7),"")</f>
        <v>46.05</v>
      </c>
      <c r="RF7" s="40">
        <f>IF(SUM(QZ7,RA7,RE7)&gt;0,SUM(QZ7,RA7,RE7),"")</f>
        <v>97.3</v>
      </c>
    </row>
    <row r="8" spans="1:474" x14ac:dyDescent="0.2">
      <c r="A8" s="4" cm="1">
        <f t="array" ref="A8">IF(AND(J8&lt;&gt;"",J8&lt;&gt;"No DD"),SUMPRODUCT((J$4:J$36&lt;&gt;"")*(J$4:J$36&lt;&gt;"No DD")*(F$4:F$36&gt;F8))+1,IF(J8="No DD",SUMPRODUCT((J$4:J$36="No DD")*(F$4:F$36&gt;F8))+1+SUMPRODUCT((J$4:J$36&lt;&gt;"")*(J$4:J$36&lt;&gt;"No DD")),""))</f>
        <v>5</v>
      </c>
      <c r="B8" s="4" t="str" cm="1">
        <f t="array" ref="B8">IF(AND(J8&lt;&gt;"",J8&lt;&gt;"No DD",G8=""),SUMPRODUCT((J$4:J$36&lt;&gt;"")*(J$4:J$36&lt;&gt;"No DD")*(G$4:G$36="")*(F$4:F$36&gt;F8))+1,IF(J8="No DD",SUMPRODUCT((J$4:J$36="No DD")*(F$4:F$36&gt;F8)*(G$4:G$36=""))+1+SUMPRODUCT((J$4:J$36&lt;&gt;"")*(G$4:G$36="")*(J$4:J$36&lt;&gt;"No DD")),""))</f>
        <v/>
      </c>
      <c r="C8" s="5" t="s">
        <v>97</v>
      </c>
      <c r="D8" s="4" t="s">
        <v>4</v>
      </c>
      <c r="E8" s="4">
        <v>2005</v>
      </c>
      <c r="F8" s="9">
        <f>SUM(L8:R8)+SUM(L8:O8)*0.0000001+SUM(L8)*0.0000000000001</f>
        <v>155.20001027000521</v>
      </c>
      <c r="G8" s="64" t="s">
        <v>46</v>
      </c>
      <c r="H8" s="3" t="str">
        <f>IF(OR(AND(AP8&gt;=AW$38,AQ8&gt;=AW$42,AP8&lt;&gt;"",AO8=""),AND(AU8&gt;=AW$38,AV8&gt;=AW$42,AU8&lt;&gt;"",AO8=""),AND(BS8&gt;=BZ$38,BT8&gt;=BZ$42,BS8&lt;&gt;"",BR8=""),AND(BX8&gt;=BZ$38,BY8&gt;=BZ$42,BX8&lt;&gt;"",BR8=""),AND(CV8&gt;=DC$38,CW8&gt;=DC$42,CV8&lt;&gt;"",CU8=""),AND(DA8&gt;=DC$38,DB8&gt;=DC$42,DA8&lt;&gt;""),AND(DZ8&gt;=EG$38,EA8&gt;=EG$42,DZ8&lt;&gt;""),AND(EE8&gt;=EG$38,EF8&gt;=EG$42,EE8&lt;&gt;""),AND(FB8&gt;=FI$38,FC8&gt;=FI$42,FB8&lt;&gt;""),AND(FG8&gt;=FI$38,FH8&gt;=FI$42,FG8&lt;&gt;""),AND(GD8&gt;=GK$38,GE8&gt;=GK$42,GD8&lt;&gt;""),AND(GI8&gt;=GK$38,GJ8&gt;=GK$42,GI8&lt;&gt;""),AND(HF8&gt;=HM$38,HG8&gt;=HM$42,HF8&lt;&gt;""),AND(HK8&gt;=HM$38,HL8&gt;=HM$42,HK8&lt;&gt;""),AND(IH8&gt;=IO$38,II8&gt;=IO$42,IH8&lt;&gt;""),AND(IM8&gt;=IO$38,IN8&gt;=IO$42,IM8&lt;&gt;""),AND(JJ8&gt;=JQ$38,JK8&gt;=JQ$42,JJ8&lt;&gt;""),AND(JO8&gt;=JQ$38,JP8&gt;=JQ$42,JO8&lt;&gt;""),AND(KL8&gt;=KS$38,KM8&gt;=KS$42,KL8&lt;&gt;""),AND(KQ8&gt;=KS$38,KR8&gt;=KS$42,KQ8&lt;&gt;""),AND(LN8&gt;=LU$38,LO8&gt;=LU$42,LN8&lt;&gt;""),AND(LS8&gt;=LU$38,LT8&gt;=LU$42,LS8&lt;&gt;""),AND(MP8&gt;=MW$38,MQ8&gt;=MW$42,MP8&lt;&gt;""),AND(MU8&gt;=MW$38,MV8&gt;=MW$42,MU8&lt;&gt;""),AND(NR8&gt;=NY$38,NS8&gt;=NY$42,NR8&lt;&gt;""),AND(NW8&gt;=NY$38,NX8&gt;=NY$42,NW8&lt;&gt;""),AND(OT8&gt;=PA$38,OU8&gt;=PA$42,OT8&lt;&gt;""),AND(OY8&gt;=PA$38,OZ8&gt;=PA$42,OY8&lt;&gt;""),AND(PV8&gt;=QC$38,PW8&gt;=QC$42,PV8&lt;&gt;""),AND(QA8&gt;=QC$38,QB8&gt;=QC$42,QA8&lt;&gt;"")),"P","")</f>
        <v>P</v>
      </c>
      <c r="I8" s="3" t="str">
        <f>IF(OR(AND(AQ8&gt;=AW$42,AQ8&lt;&gt;"",AO8=""),AND(AV8&gt;=AW$42,AV8&lt;&gt;"",AO8=""),AND(BT8&gt;=BZ$42,BT8&lt;&gt;"",BR8=""),AND(BY8&gt;=BZ$42,BY8&lt;&gt;"",BR8=""),AND(CW8&gt;=DC$42,CW8&lt;&gt;"",CU8=""),AND(DB8&gt;=DC$42,DB8&lt;&gt;"",CU8=""),AND(EA8&gt;=EG$42,EA8&lt;&gt;""),AND(EF8&gt;=EG$42,EF8&lt;&gt;""),AND(FC8&gt;=FI$42,FC8&lt;&gt;""),AND(FH8&gt;=FI$42,FH8&lt;&gt;""),AND(GE8&gt;=GK$42,GE8&lt;&gt;""),AND(GJ8&gt;=GK$42,GJ8&lt;&gt;""),AND(HG8&gt;=HM$42,HG8&lt;&gt;""),AND(HL8&gt;=HM$42,HL8&lt;&gt;""),AND(II8&gt;=IO$42,II8&lt;&gt;""),AND(IN8&gt;=IO$42,IN8&lt;&gt;""),AND(JK8&gt;=JQ$42,JK8&lt;&gt;""),AND(JP8&gt;=JQ$42,JP8&lt;&gt;""),AND(KM8&gt;=KS$42,KM8&lt;&gt;""),AND(KR8&gt;=KS$42,KR8&lt;&gt;""),AND(LO8&gt;=LU$42,LO8&lt;&gt;""),AND(LT8&gt;=LU$42,LT8&lt;&gt;""),AND(MQ8&gt;=MW$42,MQ8&lt;&gt;""),AND(MV8&gt;=MW$42,MV8&lt;&gt;""),AND(NS8&gt;=NY$42,NS8&lt;&gt;""),AND(NX8&gt;=NY$42,NX8&lt;&gt;""),AND(OU8&gt;=PA$42,OU8&lt;&gt;""),AND(OZ8&gt;=PA$42,OZ8&lt;&gt;""),AND(PW8&gt;=QC$42,PW8&lt;&gt;""),AND(QB8&gt;=QC$42,QB8&lt;&gt;"")),"P","")</f>
        <v>P</v>
      </c>
      <c r="J8" s="36" t="str">
        <f>IF(AND(I8="P",H8=""),"No DD",IF(OR(AND(AS8&gt;=AW$41,AT8&gt;=AW$45,AS8&lt;&gt;"",AO8=""),AND(BV8&gt;=BZ$41,BW8&gt;=BZ$45,BV8&lt;&gt;"",BR8=""),AND(CY8&gt;=DC$41,CZ8&gt;=DC$45,CY8&lt;&gt;"",CU8=""),AND(EC8&gt;=EG$41,ED8&gt;=EG$45,EC8&lt;&gt;""),AND(FE8&gt;=FI$41,FF8&gt;=FI$45,FE8&lt;&gt;""),AND(GG8&gt;=GK$41,GH8&gt;=GK$45,GG8&lt;&gt;""),AND(HI8&gt;=HM$41,HJ8&gt;=HM$45,HI8&lt;&gt;""),AND(IK8&gt;=IO$41,IL8&gt;=IO$45,IK8&lt;&gt;""),AND(JM8&gt;=JQ$41,JN8&gt;=JQ$45,JM8&lt;&gt;""),AND(KO8&gt;=KS$41,KP8&gt;=KS$45,KO8&lt;&gt;""),AND(LQ8&gt;=LU$41,LR8&gt;=LU$45,LQ8&lt;&gt;""),AND(MS8&gt;=MW$41,MT8&gt;=MW$45,MS8&lt;&gt;""),AND(NU8&gt;=NY$41,NV8&gt;=NY$45,NU8&lt;&gt;""),AND(OW8&gt;=PA$41,OX8&gt;=PA$45,OW8&lt;&gt;""),AND(PY8&gt;=QC$41,PZ8&gt;=QC$45,PY8&lt;&gt;"")),"Merit",IF(OR(AND(AS8&gt;=AW$40,AT8&gt;=AW$44,AS8&lt;&gt;"",AO8=""),AND(BV8&gt;=BZ$40,BW8&gt;=BZ$44,BV8&lt;&gt;"",BR8=""),AND(CY8&gt;=DC$40,CZ8&gt;=DC$44,CY8&lt;&gt;"",CU8=""),AND(EC8&gt;=EG$40,ED8&gt;=EG$44,EC8&lt;&gt;""),AND(FE8&gt;=FI$40,FF8&gt;=FI$44,FE8&lt;&gt;""),AND(GG8&gt;=GK$40,GH8&gt;=GK$44,GG8&lt;&gt;""),AND(HI8&gt;=HM$40,HJ8&gt;=HM$44,HI8&lt;&gt;""),AND(IK8&gt;=IO$40,IL8&gt;=IO$44,IK8&lt;&gt;""),AND(JM8&gt;=JQ$40,JN8&gt;=JQ$44,JM8&lt;&gt;""),AND(KO8&gt;=KS$40,KP8&gt;=KS$44,KO8&lt;&gt;""),AND(LQ8&gt;=LU$40,LR8&gt;=LU$44,LQ8&lt;&gt;""),AND(MS8&gt;=MW$40,MT8&gt;=MW$44,MS8&lt;&gt;""),AND(NU8&gt;=NY$40,NV8&gt;=NY$44,NU8&lt;&gt;""),AND(OW8&gt;=PA$40,OX8&gt;=PA$44,OW8&lt;&gt;""),AND(PY8&gt;=QC$40,PZ8&gt;=QC$44,PY8&lt;&gt;"")),"Excellence",IF(K8="P","Worlds Team",IF(H8="P","National Team","")))))</f>
        <v>National Team</v>
      </c>
      <c r="K8" s="3" t="str">
        <f>IF(OR(AND(AS8&gt;=AW$39,AT8&gt;=AW$43,AS8&lt;&gt;"",AO8=""),AND(BV8&gt;=BZ$39,BW8&gt;=BZ$43,BV8&lt;&gt;"",BR8=""),AND(CY8&gt;=DC$39,CZ8&gt;=DC$43,CY8&lt;&gt;"",CU8=""),AND(EC8&gt;=EG$39,ED8&gt;=EG$43,EC8&lt;&gt;""),AND(FE8&gt;=FI$39,FF8&gt;=FI$43,FE8&lt;&gt;""),AND(GG8&gt;=GK$39,GH8&gt;=GK$43,GG8&lt;&gt;""),AND(HI8&gt;=HM$39,HJ8&gt;=HM$43,HI8&lt;&gt;""),AND(IK8&gt;=IO$39,IL8&gt;=IO$43,IK8&lt;&gt;""),AND(JM8&gt;=JQ$39,JN8&gt;=JQ$43,JM8&lt;&gt;""),AND(KO8&gt;=KS$39,KP8&gt;=KS$43,KO8&lt;&gt;""),AND(LQ8&gt;=LU$39,LR8&gt;=LU$43,LQ8&lt;&gt;""),AND(MS8&gt;=MW$39,MT8&gt;=MW$43,MS8&lt;&gt;""),AND(NU8&gt;=NY$39,NV8&gt;=NY$43,NU8&lt;&gt;""),AND(OW8&gt;=PA$39,OX8&gt;=PA$43,OW8&lt;&gt;""),AND(PY8&gt;=QC$39,PZ8&gt;=QC$43,PY8&lt;&gt;"")),"P","")</f>
        <v/>
      </c>
      <c r="L8" s="8">
        <f>IF(COUNT(AQ8,BT8,CW8)&gt;0,LARGE((AQ8,BT8,CW8),1),0)</f>
        <v>52.199999999999996</v>
      </c>
      <c r="M8" s="8" t="str">
        <f>IF(L8=0,"",IF(L8=CW8,$CA$1,IF(L8=BT8,$AX$1,IF(L8=AQ8,$U$1,""))))</f>
        <v>2025 Nationals</v>
      </c>
      <c r="N8" s="8">
        <f>IF(COUNT(AQ8,BT8,CW8)&gt;1,LARGE((AQ8,BT8,CW8),2),0)</f>
        <v>50.500000000000007</v>
      </c>
      <c r="O8" s="8" t="str">
        <f>IF(N8=0,"",IF(AND(N8=L8,N8=AQ8,N8=BT8),$U$1,IF(AND(N8=L8,N8=AQ8,N8=CW8),$U$1,IF(AND(N8=L8,N8=BT8,N8=CW8),$AX$1,IF(N8=CW8,$CA$1,IF(N8=BT8,$AX$1,IF(N8=AQ8,$U$1,"")))))))</f>
        <v>2025 3rd Domestic Trial</v>
      </c>
      <c r="P8" s="8">
        <f>IF(MAX(AV8,BY8,DB8)&gt;0,MAX(AV8,BY8,DB8),0)</f>
        <v>52.5</v>
      </c>
      <c r="Q8" s="8" t="str">
        <f>IF(P8=0,"",IF(P8=DB8,$CA$1,IF(P8=BY8,$AX$1,IF(P8=AV8,$U$1,""))))</f>
        <v>2025 3rd Domestic Trial</v>
      </c>
      <c r="R8" s="8" t="str">
        <f>IF(MAX(DD8:DE8)&gt;0,MAX(DD8:DE8),"")</f>
        <v/>
      </c>
      <c r="S8" s="11" t="str">
        <f>IF(R8="","",IF(R8=DD8,"("&amp;DD$2&amp;")",IF(R8=DE8,"("&amp;DE$2&amp;")")))</f>
        <v/>
      </c>
      <c r="T8" s="8" t="str">
        <f>IF(R8="","",IF(R8=DD8,IF(R8+IF(N8="",0,N8)=PW8,$PB$1,IF(R8+IF(N8="",0,N8)=OU8,$NZ$1,IF(R8+IF(N8="",0,N8)=NS8,$MX$1,IF(R8+IF(N8="",0,N8)=MQ8,$LV$1,IF(R8+IF(N8="",0,N8)=LO8,$KT$1,IF(R8+IF(N8="",0,N8)=KM8,$JR$1,IF(R8+IF(N8="",0,N8)=JK8,$IP$1,IF(R8+IF(N8="",0,N8)=II8,$HN$1,IF(R8+IF(N8="",0,N8)=HG8,$GL$1,IF(R8+IF(N8="",0,N8)=GE8,$FJ$1,IF(R8+IF(N8="",0,N8)=FC8,$EH$1,IF(R8+IF(N8="",0,N8)=EA8,$DF$1)))))))))))),IF(R8=DE8,IF(R8+IF(P8="",0,P8)=QB8,$PB$1,IF(R8+IF(P8="",0,P8)=OZ8,$NZ$1,IF(R8+IF(P8="",0,P8)=NX8,$MX$1,IF(R8+IF(P8="",0,P8)=MV8,$LV$1,IF(R8+IF(P8="",0,P8)=LT8,$KT$1,IF(R8+IF(P8="",0,P8)=KR8,$JR$1,IF(R8+IF(P8="",0,P8)=JP8,$IP$1,IF(R8+IF(P8="",0,P8)=IN8,$HN$1,IF(R8+IF(P8="",0,P8)=HL8,$GL$1,IF(R8+IF(P8="",0,P8)=GJ8,$FJ$1,IF(R8+IF(P8="",0,P8)=FH8,$EH$1,IF(R8+IF(P8="",0,P8)=EF8,$DF$1)))))))))))))))</f>
        <v/>
      </c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7"/>
      <c r="AP8" s="40" t="str">
        <f>IF(SUM(V8,Z8)&gt;0,SUM(V8,Z8),"")</f>
        <v/>
      </c>
      <c r="AQ8" s="40" t="str">
        <f>IF(SUM(U8:V8,X8:Z8,AB8)-W8-AA8&gt;0,SUM(U8:V8,X8:Z8,AB8)-W8-AA8,"")</f>
        <v/>
      </c>
      <c r="AR8" s="40" t="str">
        <f>IF(SUM(AC8:AD8,AF8)-AE8&gt;0,SUM(AC8:AD8,AF8)-AE8,"")</f>
        <v/>
      </c>
      <c r="AS8" s="40" t="str">
        <f>IF(SUM(V8,Z8,AD8)&gt;0,SUM(V8,Z8,AD8),"")</f>
        <v/>
      </c>
      <c r="AT8" s="40" t="str">
        <f>IF(SUM(AQ8,AR8)&gt;0,SUM(AQ8,AR8),"")</f>
        <v/>
      </c>
      <c r="AU8" s="40" t="str">
        <f>IF(SUM(AH8,AL8)&gt;0,SUM(AH8,AL8),"")</f>
        <v/>
      </c>
      <c r="AV8" s="40" t="str">
        <f>IF(SUM(AG8:AH8,AJ8:AL8,AN8)-SUM(AI8,AM8)&gt;0,SUM(AG8:AH8,AJ8:AL8,AN8)-SUM(AI8,AM8),"")</f>
        <v/>
      </c>
      <c r="AW8" s="40" t="str">
        <f>IF(SUM(AQ8,AR8,AV8)&gt;0,SUM(AQ8,AR8,AV8),"")</f>
        <v/>
      </c>
      <c r="AX8" s="18">
        <v>18.8</v>
      </c>
      <c r="AY8" s="18">
        <v>8.4</v>
      </c>
      <c r="AZ8" s="18">
        <v>0</v>
      </c>
      <c r="BA8" s="18">
        <v>0</v>
      </c>
      <c r="BB8" s="18">
        <v>16.8</v>
      </c>
      <c r="BC8" s="18">
        <v>8.1</v>
      </c>
      <c r="BD8" s="18">
        <v>0.2</v>
      </c>
      <c r="BE8" s="18">
        <v>0.3</v>
      </c>
      <c r="BF8" s="18"/>
      <c r="BG8" s="18"/>
      <c r="BH8" s="18"/>
      <c r="BI8" s="18"/>
      <c r="BJ8" s="18">
        <v>16.3</v>
      </c>
      <c r="BK8" s="18">
        <v>7.6</v>
      </c>
      <c r="BL8" s="18">
        <v>1</v>
      </c>
      <c r="BM8" s="18">
        <v>0</v>
      </c>
      <c r="BN8" s="18">
        <v>18.399999999999999</v>
      </c>
      <c r="BO8" s="18">
        <v>8.1</v>
      </c>
      <c r="BP8" s="18">
        <v>0.2</v>
      </c>
      <c r="BQ8" s="18">
        <v>0.3</v>
      </c>
      <c r="BR8" s="28"/>
      <c r="BS8" s="11">
        <f>IF(SUM(AY8,BC8)&gt;0,SUM(AY8,BC8),"")</f>
        <v>16.5</v>
      </c>
      <c r="BT8" s="11">
        <f>IF(SUM(AX8:AY8,BA8:BC8,BE8)-AZ8-BD8&gt;0,SUM(AX8:AY8,BA8:BC8,BE8)-AZ8-BD8,"")</f>
        <v>52.199999999999996</v>
      </c>
      <c r="BU8" s="11" t="str">
        <f>IF(SUM(BF8:BG8,BI8)-BH8&gt;0,SUM(BF8:BG8,BI8)-BH8,"")</f>
        <v/>
      </c>
      <c r="BV8" s="11">
        <f>IF(SUM(AY8,BC8,BG8)&gt;0,SUM(AY8,BC8,BG8),"")</f>
        <v>16.5</v>
      </c>
      <c r="BW8" s="11">
        <f>IF(SUM(BT8,BU8)&gt;0,SUM(BT8,BU8),"")</f>
        <v>52.199999999999996</v>
      </c>
      <c r="BX8" s="11">
        <f>IF(SUM(BK8,BO8)&gt;0,SUM(BK8,BO8),"")</f>
        <v>15.7</v>
      </c>
      <c r="BY8" s="11">
        <f>IF(SUM(BJ8:BK8,BM8:BO8,BQ8)-SUM(BL8,BP8)&gt;0,SUM(BJ8:BK8,BM8:BO8,BQ8)-SUM(BL8,BP8),"")</f>
        <v>49.499999999999993</v>
      </c>
      <c r="BZ8" s="11">
        <f>IF(SUM(BT8,BU8,BY8)&gt;0,SUM(BT8,BU8,BY8),"")</f>
        <v>101.69999999999999</v>
      </c>
      <c r="CA8" s="19">
        <v>18.7</v>
      </c>
      <c r="CB8" s="19">
        <v>8.4</v>
      </c>
      <c r="CC8" s="19">
        <v>0.8</v>
      </c>
      <c r="CD8" s="19">
        <v>0</v>
      </c>
      <c r="CE8" s="19">
        <v>16.899999999999999</v>
      </c>
      <c r="CF8" s="19">
        <v>8.1</v>
      </c>
      <c r="CG8" s="19">
        <v>0.8</v>
      </c>
      <c r="CH8" s="19">
        <v>0</v>
      </c>
      <c r="CI8" s="19"/>
      <c r="CJ8" s="19"/>
      <c r="CK8" s="19"/>
      <c r="CL8" s="19"/>
      <c r="CM8" s="19">
        <v>18.8</v>
      </c>
      <c r="CN8" s="19">
        <v>8.4</v>
      </c>
      <c r="CO8" s="19">
        <v>0.8</v>
      </c>
      <c r="CP8" s="19">
        <v>0</v>
      </c>
      <c r="CQ8" s="19">
        <v>18.8</v>
      </c>
      <c r="CR8" s="19">
        <v>8.1</v>
      </c>
      <c r="CS8" s="19">
        <v>0.8</v>
      </c>
      <c r="CT8" s="19">
        <v>0</v>
      </c>
      <c r="CU8" s="27"/>
      <c r="CV8" s="40">
        <f>IF(SUM(CB8,CF8)&gt;0,SUM(CB8,CF8),"")</f>
        <v>16.5</v>
      </c>
      <c r="CW8" s="40">
        <f>IF(SUM(CA8:CB8,CD8:CF8,CH8)-CC8-CG8&gt;0,SUM(CA8:CB8,CD8:CF8,CH8)-CC8-CG8,"")</f>
        <v>50.500000000000007</v>
      </c>
      <c r="CX8" s="40" t="str">
        <f>IF(SUM(CI8:CJ8,CL8)-CK8&gt;0,SUM(CI8:CJ8,CL8)-CK8,"")</f>
        <v/>
      </c>
      <c r="CY8" s="40">
        <f>IF(SUM(CB8,CF8,CJ8)&gt;0,SUM(CB8,CF8,CJ8),"")</f>
        <v>16.5</v>
      </c>
      <c r="CZ8" s="40">
        <f>IF(SUM(CW8,CX8)&gt;0,SUM(CW8,CX8),"")</f>
        <v>50.500000000000007</v>
      </c>
      <c r="DA8" s="40">
        <f>IF(SUM(CN8,CR8)&gt;0,SUM(CN8,CR8),"")</f>
        <v>16.5</v>
      </c>
      <c r="DB8" s="40">
        <f>IF(SUM(CM8:CN8,CP8:CR8,CT8)-SUM(CO8,CS8)&gt;0,SUM(CM8:CN8,CP8:CR8,CT8)-SUM(CO8,CS8),"")</f>
        <v>52.5</v>
      </c>
      <c r="DC8" s="40">
        <f>IF(SUM(CW8,CX8,DB8)&gt;0,SUM(CW8,CX8,DB8),"")</f>
        <v>103</v>
      </c>
      <c r="DD8" s="50" t="str">
        <f>IF(MAX(EA8,FC8,GE8,HG8,II8,JK8,KM8,LO8,MQ8,NS8,OU8,PW8)-IF(N8="",0,N8)&gt;0.001,MAX(EA8,FC8,GE8,HG8,II8,JK8,KM8,LO8,MQ8,NS8,OU8,PW8)-IF(N8="",0,N8),"")</f>
        <v/>
      </c>
      <c r="DE8" s="50" t="str">
        <f>IF(MAX(EF8,FH8,GJ8,HL8,IN8,JP8,KR8,LT8,MV8,NX8,OZ8,QB8)-IF(P8="",0,P8)&gt;0.001,MAX(EF8,FH8,GJ8,HL8,IN8,JP8,KR8,LT8,MV8,NX8,OZ8,QB8)-IF(P8="",0,P8),"")</f>
        <v/>
      </c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40" t="str">
        <f>IF(SUM(DG8,DK8)&gt;0,SUM(DG8,DK8),"")</f>
        <v/>
      </c>
      <c r="EA8" s="40" t="str">
        <f>IF(SUM(DF8:DG8,DI8:DK8,DM8)-DH8-DL8&gt;0,SUM(DF8:DG8,DI8:DK8,DM8)-DH8-DL8,"")</f>
        <v/>
      </c>
      <c r="EB8" s="40" t="str">
        <f>IF(SUM(DN8:DO8,DQ8)-DP8&gt;0,SUM(DN8:DO8,DQ8)-DP8,"")</f>
        <v/>
      </c>
      <c r="EC8" s="40" t="str">
        <f>IF(SUM(DG8,DK8,DO8)&gt;0,SUM(DG8,DK8,DO8),"")</f>
        <v/>
      </c>
      <c r="ED8" s="40" t="str">
        <f>IF(SUM(EA8,EB8)&gt;0,SUM(EA8,EB8),"")</f>
        <v/>
      </c>
      <c r="EE8" s="40" t="str">
        <f>IF(SUM(DS8,DW8)&gt;0,SUM(DS8,DW8),"")</f>
        <v/>
      </c>
      <c r="EF8" s="40" t="str">
        <f>IF(SUM(DR8:DS8,DU8:DW8,DY8)-SUM(DT8,DX8)&gt;0,SUM(DR8:DS8,DU8:DW8,DY8)-SUM(DT8,DX8),"")</f>
        <v/>
      </c>
      <c r="EG8" s="40" t="str">
        <f>IF(SUM(EA8,EB8,EF8)&gt;0,SUM(EA8,EB8,EF8),"")</f>
        <v/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>IF(SUM(EI8,EM8)&gt;0,SUM(EI8,EM8),"")</f>
        <v/>
      </c>
      <c r="FC8" s="11" t="str">
        <f>IF(SUM(EH8:EI8,EK8:EM8,EO8)-EJ8-EN8&gt;0,SUM(EH8:EI8,EK8:EM8,EO8)-EJ8-EN8,"")</f>
        <v/>
      </c>
      <c r="FD8" s="11" t="str">
        <f>IF(SUM(EP8:EQ8,ES8)-ER8&gt;0,SUM(EP8:EQ8,ES8)-ER8,"")</f>
        <v/>
      </c>
      <c r="FE8" s="11" t="str">
        <f>IF(SUM(EI8,EM8,EQ8)&gt;0,SUM(EI8,EM8,EQ8),"")</f>
        <v/>
      </c>
      <c r="FF8" s="11" t="str">
        <f>IF(SUM(FC8,FD8)&gt;0,SUM(FC8,FD8),"")</f>
        <v/>
      </c>
      <c r="FG8" s="11" t="str">
        <f>IF(SUM(EU8,EY8)&gt;0,SUM(EU8,EY8),"")</f>
        <v/>
      </c>
      <c r="FH8" s="11" t="str">
        <f>IF(SUM(ET8:EU8,EW8:EY8,FA8)-SUM(EV8,EZ8)&gt;0,SUM(ET8:EU8,EW8:EY8,FA8)-SUM(EV8,EZ8),"")</f>
        <v/>
      </c>
      <c r="FI8" s="11" t="str">
        <f>IF(SUM(FC8,FD8,FH8)&gt;0,SUM(FC8,FD8,FH8),"")</f>
        <v/>
      </c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40" t="str">
        <f>IF(SUM(FK8,FO8)&gt;0,SUM(FK8,FO8),"")</f>
        <v/>
      </c>
      <c r="GE8" s="40" t="str">
        <f>IF(SUM(FJ8:FK8,FM8:FO8,FQ8)-FL8-FP8&gt;0,SUM(FJ8:FK8,FM8:FO8,FQ8)-FL8-FP8,"")</f>
        <v/>
      </c>
      <c r="GF8" s="40" t="str">
        <f>IF(SUM(FR8:FS8,FU8)-FT8&gt;0,SUM(FR8:FS8,FU8)-FT8,"")</f>
        <v/>
      </c>
      <c r="GG8" s="40" t="str">
        <f>IF(SUM(FK8,FO8,FS8)&gt;0,SUM(FK8,FO8,FS8),"")</f>
        <v/>
      </c>
      <c r="GH8" s="40" t="str">
        <f>IF(SUM(GE8,GF8)&gt;0,SUM(GE8,GF8),"")</f>
        <v/>
      </c>
      <c r="GI8" s="40" t="str">
        <f>IF(SUM(FW8,GA8)&gt;0,SUM(FW8,GA8),"")</f>
        <v/>
      </c>
      <c r="GJ8" s="40" t="str">
        <f>IF(SUM(FV8:FW8,FY8:GA8,GC8)-SUM(FX8,GB8)&gt;0,SUM(FV8:FW8,FY8:GA8,GC8)-SUM(FX8,GB8),"")</f>
        <v/>
      </c>
      <c r="GK8" s="40" t="str">
        <f>IF(SUM(GE8,GF8,GJ8)&gt;0,SUM(GE8,GF8,GJ8),"")</f>
        <v/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>IF(SUM(GM8,GQ8)&gt;0,SUM(GM8,GQ8),"")</f>
        <v/>
      </c>
      <c r="HG8" s="11" t="str">
        <f>IF(SUM(GL8:GM8,GO8:GQ8,GS8)-GN8-GR8&gt;0,SUM(GL8:GM8,GO8:GQ8,GS8)-GN8-GR8,"")</f>
        <v/>
      </c>
      <c r="HH8" s="11" t="str">
        <f>IF(SUM(GT8:GU8,GW8)-GV8&gt;0,SUM(GT8:GU8,GW8)-GV8,"")</f>
        <v/>
      </c>
      <c r="HI8" s="11" t="str">
        <f>IF(SUM(GM8,GQ8,GU8)&gt;0,SUM(GM8,GQ8,GU8),"")</f>
        <v/>
      </c>
      <c r="HJ8" s="11" t="str">
        <f>IF(SUM(HG8,HH8)&gt;0,SUM(HG8,HH8),"")</f>
        <v/>
      </c>
      <c r="HK8" s="11" t="str">
        <f>IF(SUM(GY8,HC8)&gt;0,SUM(GY8,HC8),"")</f>
        <v/>
      </c>
      <c r="HL8" s="11" t="str">
        <f>IF(SUM(GX8:GY8,HA8:HC8,HE8)-SUM(GZ8,HD8)&gt;0,SUM(GX8:GY8,HA8:HC8,HE8)-SUM(GZ8,HD8),"")</f>
        <v/>
      </c>
      <c r="HM8" s="11" t="str">
        <f>IF(SUM(HG8,HH8,HL8)&gt;0,SUM(HG8,HH8,HL8),"")</f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>IF(SUM(HO8,HS8)&gt;0,SUM(HO8,HS8),"")</f>
        <v/>
      </c>
      <c r="II8" s="40" t="str">
        <f>IF(SUM(HN8:HO8,HQ8:HS8,HU8)-HP8-HT8&gt;0,SUM(HN8:HO8,HQ8:HS8,HU8)-HP8-HT8,"")</f>
        <v/>
      </c>
      <c r="IJ8" s="40" t="str">
        <f>IF(SUM(HV8:HW8,HY8)-HX8&gt;0,SUM(HV8:HW8,HY8)-HX8,"")</f>
        <v/>
      </c>
      <c r="IK8" s="40" t="str">
        <f>IF(SUM(HO8,HS8,HW8)&gt;0,SUM(HO8,HS8,HW8),"")</f>
        <v/>
      </c>
      <c r="IL8" s="40" t="str">
        <f>IF(SUM(II8,IJ8)&gt;0,SUM(II8,IJ8),"")</f>
        <v/>
      </c>
      <c r="IM8" s="40" t="str">
        <f>IF(SUM(IA8,IE8)&gt;0,SUM(IA8,IE8),"")</f>
        <v/>
      </c>
      <c r="IN8" s="40" t="str">
        <f>IF(SUM(HZ8:IA8,IC8:IE8,IG8)-SUM(IB8,IF8)&gt;0,SUM(HZ8:IA8,IC8:IE8,IG8)-SUM(IB8,IF8),"")</f>
        <v/>
      </c>
      <c r="IO8" s="40" t="str">
        <f>IF(SUM(II8,IJ8,IN8)&gt;0,SUM(II8,IJ8,IN8),"")</f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>IF(SUM(IQ8,IU8)&gt;0,SUM(IQ8,IU8),"")</f>
        <v/>
      </c>
      <c r="JK8" s="11" t="str">
        <f>IF(SUM(IP8:IQ8,IS8:IU8,IW8)-IR8-IV8&gt;0,SUM(IP8:IQ8,IS8:IU8,IW8)-IR8-IV8,"")</f>
        <v/>
      </c>
      <c r="JL8" s="11" t="str">
        <f>IF(SUM(IX8:IY8,JA8)-IZ8&gt;0,SUM(IX8:IY8,JA8)-IZ8,"")</f>
        <v/>
      </c>
      <c r="JM8" s="11" t="str">
        <f>IF(SUM(IQ8,IU8,IY8)&gt;0,SUM(IQ8,IU8,IY8),"")</f>
        <v/>
      </c>
      <c r="JN8" s="11" t="str">
        <f>IF(SUM(JK8,JL8)&gt;0,SUM(JK8,JL8),"")</f>
        <v/>
      </c>
      <c r="JO8" s="11" t="str">
        <f>IF(SUM(JC8,JG8)&gt;0,SUM(JC8,JG8),"")</f>
        <v/>
      </c>
      <c r="JP8" s="11" t="str">
        <f>IF(SUM(JB8:JC8,JE8:JG8,JI8)-SUM(JD8,JH8)&gt;0,SUM(JB8:JC8,JE8:JG8,JI8)-SUM(JD8,JH8),"")</f>
        <v/>
      </c>
      <c r="JQ8" s="11" t="str">
        <f>IF(SUM(JK8,JL8,JP8)&gt;0,SUM(JK8,JL8,JP8),"")</f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>IF(SUM(JS8,JW8)&gt;0,SUM(JS8,JW8),"")</f>
        <v/>
      </c>
      <c r="KM8" s="40" t="str">
        <f>IF(SUM(JR8:JS8,JU8:JW8,JY8)-JT8-JX8&gt;0,SUM(JR8:JS8,JU8:JW8,JY8)-JT8-JX8,"")</f>
        <v/>
      </c>
      <c r="KN8" s="40" t="str">
        <f>IF(SUM(JZ8:KA8,KC8)-KB8&gt;0,SUM(JZ8:KA8,KC8)-KB8,"")</f>
        <v/>
      </c>
      <c r="KO8" s="40" t="str">
        <f>IF(SUM(JS8,JW8,KA8)&gt;0,SUM(JS8,JW8,KA8),"")</f>
        <v/>
      </c>
      <c r="KP8" s="40" t="str">
        <f>IF(SUM(KM8,KN8)&gt;0,SUM(KM8,KN8),"")</f>
        <v/>
      </c>
      <c r="KQ8" s="40" t="str">
        <f>IF(SUM(KE8,KI8)&gt;0,SUM(KE8,KI8),"")</f>
        <v/>
      </c>
      <c r="KR8" s="40" t="str">
        <f>IF(SUM(KD8:KE8,KG8:KI8,KK8)-SUM(KF8,KJ8)&gt;0,SUM(KD8:KE8,KG8:KI8,KK8)-SUM(KF8,KJ8),"")</f>
        <v/>
      </c>
      <c r="KS8" s="40" t="str">
        <f>IF(SUM(KM8,KN8,KR8)&gt;0,SUM(KM8,KN8,KR8),"")</f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>IF(SUM(KU8,KY8)&gt;0,SUM(KU8,KY8),"")</f>
        <v/>
      </c>
      <c r="LO8" s="11" t="str">
        <f>IF(SUM(KT8:KU8,KW8:KY8,LA8)-KV8-KZ8&gt;0,SUM(KT8:KU8,KW8:KY8,LA8)-KV8-KZ8,"")</f>
        <v/>
      </c>
      <c r="LP8" s="11" t="str">
        <f>IF(SUM(LB8:LC8,LE8)-LD8&gt;0,SUM(LB8:LC8,LE8)-LD8,"")</f>
        <v/>
      </c>
      <c r="LQ8" s="11" t="str">
        <f>IF(SUM(KU8,KY8,LC8)&gt;0,SUM(KU8,KY8,LC8),"")</f>
        <v/>
      </c>
      <c r="LR8" s="11" t="str">
        <f>IF(SUM(LO8,LP8)&gt;0,SUM(LO8,LP8),"")</f>
        <v/>
      </c>
      <c r="LS8" s="11" t="str">
        <f>IF(SUM(LG8,LK8)&gt;0,SUM(LG8,LK8),"")</f>
        <v/>
      </c>
      <c r="LT8" s="11" t="str">
        <f>IF(SUM(LF8:LG8,LI8:LK8,LM8)-SUM(LH8,LL8)&gt;0,SUM(LF8:LG8,LI8:LK8,LM8)-SUM(LH8,LL8),"")</f>
        <v/>
      </c>
      <c r="LU8" s="11" t="str">
        <f>IF(SUM(LO8,LP8,LT8)&gt;0,SUM(LO8,LP8,LT8),"")</f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>IF(SUM(LW8,MA8)&gt;0,SUM(LW8,MA8),"")</f>
        <v/>
      </c>
      <c r="MQ8" s="40" t="str">
        <f>IF(SUM(LV8:LW8,LY8:MA8,MC8)-LX8-MB8&gt;0,SUM(LV8:LW8,LY8:MA8,MC8)-LX8-MB8,"")</f>
        <v/>
      </c>
      <c r="MR8" s="40" t="str">
        <f>IF(SUM(MD8:ME8,MG8)-MF8&gt;0,SUM(MD8:ME8,MG8)-MF8,"")</f>
        <v/>
      </c>
      <c r="MS8" s="40" t="str">
        <f>IF(SUM(LW8,MA8,ME8)&gt;0,SUM(LW8,MA8,ME8),"")</f>
        <v/>
      </c>
      <c r="MT8" s="40" t="str">
        <f>IF(SUM(MQ8,MR8)&gt;0,SUM(MQ8,MR8),"")</f>
        <v/>
      </c>
      <c r="MU8" s="40" t="str">
        <f>IF(SUM(MI8,MM8)&gt;0,SUM(MI8,MM8),"")</f>
        <v/>
      </c>
      <c r="MV8" s="40" t="str">
        <f>IF(SUM(MH8:MI8,MK8:MM8,MO8)-SUM(MJ8,MN8)&gt;0,SUM(MH8:MI8,MK8:MM8,MO8)-SUM(MJ8,MN8),"")</f>
        <v/>
      </c>
      <c r="MW8" s="40" t="str">
        <f>IF(SUM(MQ8,MR8,MV8)&gt;0,SUM(MQ8,MR8,MV8),"")</f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>IF(SUM(MY8,NC8)&gt;0,SUM(MY8,NC8),"")</f>
        <v/>
      </c>
      <c r="NS8" s="11" t="str">
        <f>IF(SUM(MX8:MY8,NA8:NC8,NE8)-MZ8-ND8&gt;0,SUM(MX8:MY8,NA8:NC8,NE8)-MZ8-ND8,"")</f>
        <v/>
      </c>
      <c r="NT8" s="11" t="str">
        <f>IF(SUM(NF8:NG8,NI8)-NH8&gt;0,SUM(NF8:NG8,NI8)-NH8,"")</f>
        <v/>
      </c>
      <c r="NU8" s="11" t="str">
        <f>IF(SUM(MY8,NC8,NG8)&gt;0,SUM(MY8,NC8,NG8),"")</f>
        <v/>
      </c>
      <c r="NV8" s="11" t="str">
        <f>IF(SUM(NS8,NT8)&gt;0,SUM(NS8,NT8),"")</f>
        <v/>
      </c>
      <c r="NW8" s="11" t="str">
        <f>IF(SUM(NK8,NO8)&gt;0,SUM(NK8,NO8),"")</f>
        <v/>
      </c>
      <c r="NX8" s="11" t="str">
        <f>IF(SUM(NJ8:NK8,NM8:NO8,NQ8)-SUM(NL8,NP8)&gt;0,SUM(NJ8:NK8,NM8:NO8,NQ8)-SUM(NL8,NP8),"")</f>
        <v/>
      </c>
      <c r="NY8" s="11" t="str">
        <f>IF(SUM(NS8,NT8,NX8)&gt;0,SUM(NS8,NT8,NX8),"")</f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>IF(SUM(OA8,OE8)&gt;0,SUM(OA8,OE8),"")</f>
        <v/>
      </c>
      <c r="OU8" s="40" t="str">
        <f>IF(SUM(NZ8:OA8,OC8:OE8,OG8)-OB8-OF8&gt;0,SUM(NZ8:OA8,OC8:OE8,OG8)-OB8-OF8,"")</f>
        <v/>
      </c>
      <c r="OV8" s="40" t="str">
        <f>IF(SUM(OH8:OI8,OK8)-OJ8&gt;0,SUM(OH8:OI8,OK8)-OJ8,"")</f>
        <v/>
      </c>
      <c r="OW8" s="40" t="str">
        <f>IF(SUM(OA8,OE8,OI8)&gt;0,SUM(OA8,OE8,OI8),"")</f>
        <v/>
      </c>
      <c r="OX8" s="40" t="str">
        <f>IF(SUM(OU8,OV8)&gt;0,SUM(OU8,OV8),"")</f>
        <v/>
      </c>
      <c r="OY8" s="40" t="str">
        <f>IF(SUM(OM8,OQ8)&gt;0,SUM(OM8,OQ8),"")</f>
        <v/>
      </c>
      <c r="OZ8" s="40" t="str">
        <f>IF(SUM(OL8:OM8,OO8:OQ8,OS8)-SUM(ON8,OR8)&gt;0,SUM(OL8:OM8,OO8:OQ8,OS8)-SUM(ON8,OR8),"")</f>
        <v/>
      </c>
      <c r="PA8" s="40" t="str">
        <f>IF(SUM(OU8,OV8,OZ8)&gt;0,SUM(OU8,OV8,OZ8),"")</f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>IF(SUM(PC8,PG8)&gt;0,SUM(PC8,PG8),"")</f>
        <v/>
      </c>
      <c r="PW8" s="11" t="str">
        <f>IF(SUM(PB8:PC8,PE8:PG8,PI8)-PD8-PH8&gt;0,SUM(PB8:PC8,PE8:PG8,PI8)-PD8-PH8,"")</f>
        <v/>
      </c>
      <c r="PX8" s="11" t="str">
        <f>IF(SUM(PJ8:PK8,PM8)-PL8&gt;0,SUM(PJ8:PK8,PM8)-PL8,"")</f>
        <v/>
      </c>
      <c r="PY8" s="11" t="str">
        <f>IF(SUM(PC8,PG8,PK8)&gt;0,SUM(PC8,PG8,PK8),"")</f>
        <v/>
      </c>
      <c r="PZ8" s="11" t="str">
        <f>IF(SUM(PW8,PX8)&gt;0,SUM(PW8,PX8),"")</f>
        <v/>
      </c>
      <c r="QA8" s="11" t="str">
        <f>IF(SUM(PO8,PS8)&gt;0,SUM(PO8,PS8),"")</f>
        <v/>
      </c>
      <c r="QB8" s="11" t="str">
        <f>IF(SUM(PN8:PO8,PQ8:PS8,PU8)-SUM(PP8,PT8)&gt;0,SUM(PN8:PO8,PQ8:PS8,PU8)-SUM(PP8,PT8),"")</f>
        <v/>
      </c>
      <c r="QC8" s="11" t="str">
        <f>IF(SUM(PW8,PX8,QB8)&gt;0,SUM(PW8,PX8,QB8),"")</f>
        <v/>
      </c>
      <c r="QD8" s="22">
        <f>IF($CU8="P",CA8,(CA8+AX8)/2)</f>
        <v>18.75</v>
      </c>
      <c r="QE8" s="22">
        <f>IF($CU8="P",CB8,(CB8+AY8)/2)</f>
        <v>8.4</v>
      </c>
      <c r="QF8" s="22">
        <f>IF($CU8="P",CC8,(CC8+AZ8)/2)</f>
        <v>0.4</v>
      </c>
      <c r="QG8" s="22">
        <f>IF($CU8="P",CD8,(CD8+BA8)/2)</f>
        <v>0</v>
      </c>
      <c r="QH8" s="22">
        <f>IF($CU8="P",CE8,(CE8+BB8)/2)</f>
        <v>16.850000000000001</v>
      </c>
      <c r="QI8" s="22">
        <f>IF($CU8="P",CF8,(CF8+BC8)/2)</f>
        <v>8.1</v>
      </c>
      <c r="QJ8" s="22">
        <f>IF($CU8="P",CG8,(CG8+BD8)/2)</f>
        <v>0.5</v>
      </c>
      <c r="QK8" s="22">
        <f>IF($CU8="P",CH8,(CH8+BE8)/2)</f>
        <v>0.15</v>
      </c>
      <c r="QL8" s="22">
        <f>IF($CU8="P",CI8,(CI8+BF8)/2)</f>
        <v>0</v>
      </c>
      <c r="QM8" s="22">
        <f>IF($CU8="P",CJ8,(CJ8+BG8)/2)</f>
        <v>0</v>
      </c>
      <c r="QN8" s="22">
        <f>IF($CU8="P",CK8,(CK8+BH8)/2)</f>
        <v>0</v>
      </c>
      <c r="QO8" s="22">
        <f>IF($CU8="P",CL8,(CL8+BI8)/2)</f>
        <v>0</v>
      </c>
      <c r="QP8" s="22">
        <f>IF($CU8="P",CM8,(CM8+BJ8)/2)</f>
        <v>17.55</v>
      </c>
      <c r="QQ8" s="22">
        <f>IF($CU8="P",CN8,(CN8+BK8)/2)</f>
        <v>8</v>
      </c>
      <c r="QR8" s="22">
        <f>IF($CU8="P",CO8,(CO8+BL8)/2)</f>
        <v>0.9</v>
      </c>
      <c r="QS8" s="22">
        <f>IF($CU8="P",CP8,(CP8+BM8)/2)</f>
        <v>0</v>
      </c>
      <c r="QT8" s="22">
        <f>IF($CU8="P",CQ8,(CQ8+BN8)/2)</f>
        <v>18.600000000000001</v>
      </c>
      <c r="QU8" s="22">
        <f>IF($CU8="P",CR8,(CR8+BO8)/2)</f>
        <v>8.1</v>
      </c>
      <c r="QV8" s="22">
        <f>IF($CU8="P",CS8,(CS8+BP8)/2)</f>
        <v>0.5</v>
      </c>
      <c r="QW8" s="22">
        <f>IF($CU8="P",CT8,(CT8+BQ8)/2)</f>
        <v>0.15</v>
      </c>
      <c r="QX8" s="27" t="s">
        <v>46</v>
      </c>
      <c r="QY8" s="40">
        <f>IF(SUM(QE8,QI8)&gt;0,SUM(QE8,QI8),"")</f>
        <v>16.5</v>
      </c>
      <c r="QZ8" s="40">
        <f>IF(SUM(QD8:QE8,QG8:QI8,QK8)-QF8-QJ8&gt;0,SUM(QD8:QE8,QG8:QI8,QK8)-QF8-QJ8,"")</f>
        <v>51.35</v>
      </c>
      <c r="RA8" s="40" t="str">
        <f>IF(SUM(QL8:QM8,QO8)-QN8&gt;0,SUM(QL8:QM8,QO8)-QN8,"")</f>
        <v/>
      </c>
      <c r="RB8" s="40">
        <f>IF(SUM(QE8,QI8,QM8)&gt;0,SUM(QE8,QI8,QM8),"")</f>
        <v>16.5</v>
      </c>
      <c r="RC8" s="40">
        <f>IF(SUM(QZ8,RA8)&gt;0,SUM(QZ8,RA8),"")</f>
        <v>51.35</v>
      </c>
      <c r="RD8" s="40">
        <f>IF(SUM(QQ8,QU8)&gt;0,SUM(QQ8,QU8),"")</f>
        <v>16.100000000000001</v>
      </c>
      <c r="RE8" s="40">
        <f>IF(SUM(QP8:QQ8,QS8:QU8,QW8)-SUM(QR8,QV8)&gt;0,SUM(QP8:QQ8,QS8:QU8,QW8)-SUM(QR8,QV8),"")</f>
        <v>51.000000000000007</v>
      </c>
      <c r="RF8" s="40">
        <f>IF(SUM(QZ8,RA8,RE8)&gt;0,SUM(QZ8,RA8,RE8),"")</f>
        <v>102.35000000000001</v>
      </c>
    </row>
    <row r="9" spans="1:474" x14ac:dyDescent="0.2">
      <c r="A9" s="4" cm="1">
        <f t="array" ref="A9">IF(AND(J9&lt;&gt;"",J9&lt;&gt;"No DD"),SUMPRODUCT((J$4:J$36&lt;&gt;"")*(J$4:J$36&lt;&gt;"No DD")*(F$4:F$36&gt;F9))+1,IF(J9="No DD",SUMPRODUCT((J$4:J$36="No DD")*(F$4:F$36&gt;F9))+1+SUMPRODUCT((J$4:J$36&lt;&gt;"")*(J$4:J$36&lt;&gt;"No DD")),""))</f>
        <v>6</v>
      </c>
      <c r="B9" s="4" cm="1">
        <f t="array" ref="B9">IF(AND(J9&lt;&gt;"",J9&lt;&gt;"No DD",G9=""),SUMPRODUCT((J$4:J$36&lt;&gt;"")*(J$4:J$36&lt;&gt;"No DD")*(G$4:G$36="")*(F$4:F$36&gt;F9))+1,IF(J9="No DD",SUMPRODUCT((J$4:J$36="No DD")*(F$4:F$36&gt;F9)*(G$4:G$36=""))+1+SUMPRODUCT((J$4:J$36&lt;&gt;"")*(G$4:G$36="")*(J$4:J$36&lt;&gt;"No DD")),""))</f>
        <v>1</v>
      </c>
      <c r="C9" s="5" t="s">
        <v>105</v>
      </c>
      <c r="D9" s="4" t="s">
        <v>6</v>
      </c>
      <c r="E9" s="4">
        <v>2006</v>
      </c>
      <c r="F9" s="9">
        <f>SUM(L9:R9)+SUM(L9:O9)*0.0000001+SUM(L9)*0.0000000000001</f>
        <v>150.00000995000528</v>
      </c>
      <c r="G9" s="64"/>
      <c r="H9" s="3" t="str">
        <f>IF(OR(AND(AP9&gt;=AW$38,AQ9&gt;=AW$42,AP9&lt;&gt;"",AO9=""),AND(AU9&gt;=AW$38,AV9&gt;=AW$42,AU9&lt;&gt;"",AO9=""),AND(BS9&gt;=BZ$38,BT9&gt;=BZ$42,BS9&lt;&gt;"",BR9=""),AND(BX9&gt;=BZ$38,BY9&gt;=BZ$42,BX9&lt;&gt;"",BR9=""),AND(CV9&gt;=DC$38,CW9&gt;=DC$42,CV9&lt;&gt;"",CU9=""),AND(DA9&gt;=DC$38,DB9&gt;=DC$42,DA9&lt;&gt;""),AND(DZ9&gt;=EG$38,EA9&gt;=EG$42,DZ9&lt;&gt;""),AND(EE9&gt;=EG$38,EF9&gt;=EG$42,EE9&lt;&gt;""),AND(FB9&gt;=FI$38,FC9&gt;=FI$42,FB9&lt;&gt;""),AND(FG9&gt;=FI$38,FH9&gt;=FI$42,FG9&lt;&gt;""),AND(GD9&gt;=GK$38,GE9&gt;=GK$42,GD9&lt;&gt;""),AND(GI9&gt;=GK$38,GJ9&gt;=GK$42,GI9&lt;&gt;""),AND(HF9&gt;=HM$38,HG9&gt;=HM$42,HF9&lt;&gt;""),AND(HK9&gt;=HM$38,HL9&gt;=HM$42,HK9&lt;&gt;""),AND(IH9&gt;=IO$38,II9&gt;=IO$42,IH9&lt;&gt;""),AND(IM9&gt;=IO$38,IN9&gt;=IO$42,IM9&lt;&gt;""),AND(JJ9&gt;=JQ$38,JK9&gt;=JQ$42,JJ9&lt;&gt;""),AND(JO9&gt;=JQ$38,JP9&gt;=JQ$42,JO9&lt;&gt;""),AND(KL9&gt;=KS$38,KM9&gt;=KS$42,KL9&lt;&gt;""),AND(KQ9&gt;=KS$38,KR9&gt;=KS$42,KQ9&lt;&gt;""),AND(LN9&gt;=LU$38,LO9&gt;=LU$42,LN9&lt;&gt;""),AND(LS9&gt;=LU$38,LT9&gt;=LU$42,LS9&lt;&gt;""),AND(MP9&gt;=MW$38,MQ9&gt;=MW$42,MP9&lt;&gt;""),AND(MU9&gt;=MW$38,MV9&gt;=MW$42,MU9&lt;&gt;""),AND(NR9&gt;=NY$38,NS9&gt;=NY$42,NR9&lt;&gt;""),AND(NW9&gt;=NY$38,NX9&gt;=NY$42,NW9&lt;&gt;""),AND(OT9&gt;=PA$38,OU9&gt;=PA$42,OT9&lt;&gt;""),AND(OY9&gt;=PA$38,OZ9&gt;=PA$42,OY9&lt;&gt;""),AND(PV9&gt;=QC$38,PW9&gt;=QC$42,PV9&lt;&gt;""),AND(QA9&gt;=QC$38,QB9&gt;=QC$42,QA9&lt;&gt;"")),"P","")</f>
        <v>P</v>
      </c>
      <c r="I9" s="3" t="str">
        <f>IF(OR(AND(AQ9&gt;=AW$42,AQ9&lt;&gt;"",AO9=""),AND(AV9&gt;=AW$42,AV9&lt;&gt;"",AO9=""),AND(BT9&gt;=BZ$42,BT9&lt;&gt;"",BR9=""),AND(BY9&gt;=BZ$42,BY9&lt;&gt;"",BR9=""),AND(CW9&gt;=DC$42,CW9&lt;&gt;"",CU9=""),AND(DB9&gt;=DC$42,DB9&lt;&gt;"",CU9=""),AND(EA9&gt;=EG$42,EA9&lt;&gt;""),AND(EF9&gt;=EG$42,EF9&lt;&gt;""),AND(FC9&gt;=FI$42,FC9&lt;&gt;""),AND(FH9&gt;=FI$42,FH9&lt;&gt;""),AND(GE9&gt;=GK$42,GE9&lt;&gt;""),AND(GJ9&gt;=GK$42,GJ9&lt;&gt;""),AND(HG9&gt;=HM$42,HG9&lt;&gt;""),AND(HL9&gt;=HM$42,HL9&lt;&gt;""),AND(II9&gt;=IO$42,II9&lt;&gt;""),AND(IN9&gt;=IO$42,IN9&lt;&gt;""),AND(JK9&gt;=JQ$42,JK9&lt;&gt;""),AND(JP9&gt;=JQ$42,JP9&lt;&gt;""),AND(KM9&gt;=KS$42,KM9&lt;&gt;""),AND(KR9&gt;=KS$42,KR9&lt;&gt;""),AND(LO9&gt;=LU$42,LO9&lt;&gt;""),AND(LT9&gt;=LU$42,LT9&lt;&gt;""),AND(MQ9&gt;=MW$42,MQ9&lt;&gt;""),AND(MV9&gt;=MW$42,MV9&lt;&gt;""),AND(NS9&gt;=NY$42,NS9&lt;&gt;""),AND(NX9&gt;=NY$42,NX9&lt;&gt;""),AND(OU9&gt;=PA$42,OU9&lt;&gt;""),AND(OZ9&gt;=PA$42,OZ9&lt;&gt;""),AND(PW9&gt;=QC$42,PW9&lt;&gt;""),AND(QB9&gt;=QC$42,QB9&lt;&gt;"")),"P","")</f>
        <v>P</v>
      </c>
      <c r="J9" s="36" t="str">
        <f>IF(AND(I9="P",H9=""),"No DD",IF(OR(AND(AS9&gt;=AW$41,AT9&gt;=AW$45,AS9&lt;&gt;"",AO9=""),AND(BV9&gt;=BZ$41,BW9&gt;=BZ$45,BV9&lt;&gt;"",BR9=""),AND(CY9&gt;=DC$41,CZ9&gt;=DC$45,CY9&lt;&gt;"",CU9=""),AND(EC9&gt;=EG$41,ED9&gt;=EG$45,EC9&lt;&gt;""),AND(FE9&gt;=FI$41,FF9&gt;=FI$45,FE9&lt;&gt;""),AND(GG9&gt;=GK$41,GH9&gt;=GK$45,GG9&lt;&gt;""),AND(HI9&gt;=HM$41,HJ9&gt;=HM$45,HI9&lt;&gt;""),AND(IK9&gt;=IO$41,IL9&gt;=IO$45,IK9&lt;&gt;""),AND(JM9&gt;=JQ$41,JN9&gt;=JQ$45,JM9&lt;&gt;""),AND(KO9&gt;=KS$41,KP9&gt;=KS$45,KO9&lt;&gt;""),AND(LQ9&gt;=LU$41,LR9&gt;=LU$45,LQ9&lt;&gt;""),AND(MS9&gt;=MW$41,MT9&gt;=MW$45,MS9&lt;&gt;""),AND(NU9&gt;=NY$41,NV9&gt;=NY$45,NU9&lt;&gt;""),AND(OW9&gt;=PA$41,OX9&gt;=PA$45,OW9&lt;&gt;""),AND(PY9&gt;=QC$41,PZ9&gt;=QC$45,PY9&lt;&gt;"")),"Merit",IF(OR(AND(AS9&gt;=AW$40,AT9&gt;=AW$44,AS9&lt;&gt;"",AO9=""),AND(BV9&gt;=BZ$40,BW9&gt;=BZ$44,BV9&lt;&gt;"",BR9=""),AND(CY9&gt;=DC$40,CZ9&gt;=DC$44,CY9&lt;&gt;"",CU9=""),AND(EC9&gt;=EG$40,ED9&gt;=EG$44,EC9&lt;&gt;""),AND(FE9&gt;=FI$40,FF9&gt;=FI$44,FE9&lt;&gt;""),AND(GG9&gt;=GK$40,GH9&gt;=GK$44,GG9&lt;&gt;""),AND(HI9&gt;=HM$40,HJ9&gt;=HM$44,HI9&lt;&gt;""),AND(IK9&gt;=IO$40,IL9&gt;=IO$44,IK9&lt;&gt;""),AND(JM9&gt;=JQ$40,JN9&gt;=JQ$44,JM9&lt;&gt;""),AND(KO9&gt;=KS$40,KP9&gt;=KS$44,KO9&lt;&gt;""),AND(LQ9&gt;=LU$40,LR9&gt;=LU$44,LQ9&lt;&gt;""),AND(MS9&gt;=MW$40,MT9&gt;=MW$44,MS9&lt;&gt;""),AND(NU9&gt;=NY$40,NV9&gt;=NY$44,NU9&lt;&gt;""),AND(OW9&gt;=PA$40,OX9&gt;=PA$44,OW9&lt;&gt;""),AND(PY9&gt;=QC$40,PZ9&gt;=QC$44,PY9&lt;&gt;"")),"Excellence",IF(K9="P","Worlds Team",IF(H9="P","National Team","")))))</f>
        <v>National Team</v>
      </c>
      <c r="K9" s="3" t="str">
        <f>IF(OR(AND(AS9&gt;=AW$39,AT9&gt;=AW$43,AS9&lt;&gt;"",AO9=""),AND(BV9&gt;=BZ$39,BW9&gt;=BZ$43,BV9&lt;&gt;"",BR9=""),AND(CY9&gt;=DC$39,CZ9&gt;=DC$43,CY9&lt;&gt;"",CU9=""),AND(EC9&gt;=EG$39,ED9&gt;=EG$43,EC9&lt;&gt;""),AND(FE9&gt;=FI$39,FF9&gt;=FI$43,FE9&lt;&gt;""),AND(GG9&gt;=GK$39,GH9&gt;=GK$43,GG9&lt;&gt;""),AND(HI9&gt;=HM$39,HJ9&gt;=HM$43,HI9&lt;&gt;""),AND(IK9&gt;=IO$39,IL9&gt;=IO$43,IK9&lt;&gt;""),AND(JM9&gt;=JQ$39,JN9&gt;=JQ$43,JM9&lt;&gt;""),AND(KO9&gt;=KS$39,KP9&gt;=KS$43,KO9&lt;&gt;""),AND(LQ9&gt;=LU$39,LR9&gt;=LU$43,LQ9&lt;&gt;""),AND(MS9&gt;=MW$39,MT9&gt;=MW$43,MS9&lt;&gt;""),AND(NU9&gt;=NY$39,NV9&gt;=NY$43,NU9&lt;&gt;""),AND(OW9&gt;=PA$39,OX9&gt;=PA$43,OW9&lt;&gt;""),AND(PY9&gt;=QC$39,PZ9&gt;=QC$43,PY9&lt;&gt;"")),"P","")</f>
        <v/>
      </c>
      <c r="L9" s="8">
        <f>IF(COUNT(AQ9,BT9,CW9)&gt;0,LARGE((AQ9,BT9,CW9),1),0)</f>
        <v>52.999999999999993</v>
      </c>
      <c r="M9" s="8" t="str">
        <f>IF(L9=0,"",IF(L9=CW9,$CA$1,IF(L9=BT9,$AX$1,IF(L9=AQ9,$U$1,""))))</f>
        <v>2025 Elite Canada</v>
      </c>
      <c r="N9" s="8">
        <f>IF(COUNT(AQ9,BT9,CW9)&gt;1,LARGE((AQ9,BT9,CW9),2),0)</f>
        <v>46.5</v>
      </c>
      <c r="O9" s="8" t="str">
        <f>IF(N9=0,"",IF(AND(N9=L9,N9=AQ9,N9=BT9),$U$1,IF(AND(N9=L9,N9=AQ9,N9=CW9),$U$1,IF(AND(N9=L9,N9=BT9,N9=CW9),$AX$1,IF(N9=CW9,$CA$1,IF(N9=BT9,$AX$1,IF(N9=AQ9,$U$1,"")))))))</f>
        <v>2025 3rd Domestic Trial</v>
      </c>
      <c r="P9" s="8">
        <f>IF(MAX(AV9,BY9,DB9)&gt;0,MAX(AV9,BY9,DB9),0)</f>
        <v>50.499999999999993</v>
      </c>
      <c r="Q9" s="8" t="str">
        <f>IF(P9=0,"",IF(P9=DB9,$CA$1,IF(P9=BY9,$AX$1,IF(P9=AV9,$U$1,""))))</f>
        <v>2025 Elite Canada</v>
      </c>
      <c r="R9" s="8" t="str">
        <f>IF(MAX(DD9:DE9)&gt;0,MAX(DD9:DE9),"")</f>
        <v/>
      </c>
      <c r="S9" s="11" t="str">
        <f>IF(R9="","",IF(R9=DD9,"("&amp;DD$2&amp;")",IF(R9=DE9,"("&amp;DE$2&amp;")")))</f>
        <v/>
      </c>
      <c r="T9" s="8" t="str">
        <f>IF(R9="","",IF(R9=DD9,IF(R9+IF(N9="",0,N9)=PW9,$PB$1,IF(R9+IF(N9="",0,N9)=OU9,$NZ$1,IF(R9+IF(N9="",0,N9)=NS9,$MX$1,IF(R9+IF(N9="",0,N9)=MQ9,$LV$1,IF(R9+IF(N9="",0,N9)=LO9,$KT$1,IF(R9+IF(N9="",0,N9)=KM9,$JR$1,IF(R9+IF(N9="",0,N9)=JK9,$IP$1,IF(R9+IF(N9="",0,N9)=II9,$HN$1,IF(R9+IF(N9="",0,N9)=HG9,$GL$1,IF(R9+IF(N9="",0,N9)=GE9,$FJ$1,IF(R9+IF(N9="",0,N9)=FC9,$EH$1,IF(R9+IF(N9="",0,N9)=EA9,$DF$1)))))))))))),IF(R9=DE9,IF(R9+IF(P9="",0,P9)=QB9,$PB$1,IF(R9+IF(P9="",0,P9)=OZ9,$NZ$1,IF(R9+IF(P9="",0,P9)=NX9,$MX$1,IF(R9+IF(P9="",0,P9)=MV9,$LV$1,IF(R9+IF(P9="",0,P9)=LT9,$KT$1,IF(R9+IF(P9="",0,P9)=KR9,$JR$1,IF(R9+IF(P9="",0,P9)=JP9,$IP$1,IF(R9+IF(P9="",0,P9)=IN9,$HN$1,IF(R9+IF(P9="",0,P9)=HL9,$GL$1,IF(R9+IF(P9="",0,P9)=GJ9,$FJ$1,IF(R9+IF(P9="",0,P9)=FH9,$EH$1,IF(R9+IF(P9="",0,P9)=EF9,$DF$1)))))))))))))))</f>
        <v/>
      </c>
      <c r="U9" s="19">
        <v>19.2</v>
      </c>
      <c r="V9" s="19">
        <v>8.4</v>
      </c>
      <c r="W9" s="19">
        <v>0.6</v>
      </c>
      <c r="X9" s="19">
        <v>0</v>
      </c>
      <c r="Y9" s="19">
        <v>18.7</v>
      </c>
      <c r="Z9" s="19">
        <v>7.3</v>
      </c>
      <c r="AA9" s="19">
        <v>0</v>
      </c>
      <c r="AB9" s="19">
        <v>0</v>
      </c>
      <c r="AC9" s="19"/>
      <c r="AD9" s="19"/>
      <c r="AE9" s="19"/>
      <c r="AF9" s="19"/>
      <c r="AG9" s="19">
        <v>18.7</v>
      </c>
      <c r="AH9" s="19">
        <v>6</v>
      </c>
      <c r="AI9" s="19">
        <v>1.4</v>
      </c>
      <c r="AJ9" s="19">
        <v>0</v>
      </c>
      <c r="AK9" s="19">
        <v>17.899999999999999</v>
      </c>
      <c r="AL9" s="19">
        <v>9.6</v>
      </c>
      <c r="AM9" s="19">
        <v>0.6</v>
      </c>
      <c r="AN9" s="19">
        <v>0.3</v>
      </c>
      <c r="AO9" s="27"/>
      <c r="AP9" s="40">
        <f>IF(SUM(V9,Z9)&gt;0,SUM(V9,Z9),"")</f>
        <v>15.7</v>
      </c>
      <c r="AQ9" s="40">
        <f>IF(SUM(U9:V9,X9:Z9,AB9)-W9-AA9&gt;0,SUM(U9:V9,X9:Z9,AB9)-W9-AA9,"")</f>
        <v>52.999999999999993</v>
      </c>
      <c r="AR9" s="40" t="str">
        <f>IF(SUM(AC9:AD9,AF9)-AE9&gt;0,SUM(AC9:AD9,AF9)-AE9,"")</f>
        <v/>
      </c>
      <c r="AS9" s="40">
        <f>IF(SUM(V9,Z9,AD9)&gt;0,SUM(V9,Z9,AD9),"")</f>
        <v>15.7</v>
      </c>
      <c r="AT9" s="40">
        <f>IF(SUM(AQ9,AR9)&gt;0,SUM(AQ9,AR9),"")</f>
        <v>52.999999999999993</v>
      </c>
      <c r="AU9" s="40">
        <f>IF(SUM(AH9,AL9)&gt;0,SUM(AH9,AL9),"")</f>
        <v>15.6</v>
      </c>
      <c r="AV9" s="40">
        <f>IF(SUM(AG9:AH9,AJ9:AL9,AN9)-SUM(AI9,AM9)&gt;0,SUM(AG9:AH9,AJ9:AL9,AN9)-SUM(AI9,AM9),"")</f>
        <v>50.499999999999993</v>
      </c>
      <c r="AW9" s="40">
        <f>IF(SUM(AQ9,AR9,AV9)&gt;0,SUM(AQ9,AR9,AV9),"")</f>
        <v>103.49999999999999</v>
      </c>
      <c r="AX9" s="18">
        <v>18.2</v>
      </c>
      <c r="AY9" s="18">
        <v>8.4</v>
      </c>
      <c r="AZ9" s="18">
        <v>0.8</v>
      </c>
      <c r="BA9" s="18">
        <v>0</v>
      </c>
      <c r="BB9" s="18">
        <v>15.4</v>
      </c>
      <c r="BC9" s="18">
        <v>3.6</v>
      </c>
      <c r="BD9" s="18">
        <v>0</v>
      </c>
      <c r="BE9" s="18">
        <v>0</v>
      </c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28"/>
      <c r="BS9" s="11">
        <f>IF(SUM(AY9,BC9)&gt;0,SUM(AY9,BC9),"")</f>
        <v>12</v>
      </c>
      <c r="BT9" s="11">
        <f>IF(SUM(AX9:AY9,BA9:BC9,BE9)-AZ9-BD9&gt;0,SUM(AX9:AY9,BA9:BC9,BE9)-AZ9-BD9,"")</f>
        <v>44.800000000000004</v>
      </c>
      <c r="BU9" s="11" t="str">
        <f>IF(SUM(BF9:BG9,BI9)-BH9&gt;0,SUM(BF9:BG9,BI9)-BH9,"")</f>
        <v/>
      </c>
      <c r="BV9" s="11">
        <f>IF(SUM(AY9,BC9,BG9)&gt;0,SUM(AY9,BC9,BG9),"")</f>
        <v>12</v>
      </c>
      <c r="BW9" s="11">
        <f>IF(SUM(BT9,BU9)&gt;0,SUM(BT9,BU9),"")</f>
        <v>44.800000000000004</v>
      </c>
      <c r="BX9" s="11" t="str">
        <f>IF(SUM(BK9,BO9)&gt;0,SUM(BK9,BO9),"")</f>
        <v/>
      </c>
      <c r="BY9" s="11" t="str">
        <f>IF(SUM(BJ9:BK9,BM9:BO9,BQ9)-SUM(BL9,BP9)&gt;0,SUM(BJ9:BK9,BM9:BO9,BQ9)-SUM(BL9,BP9),"")</f>
        <v/>
      </c>
      <c r="BZ9" s="11">
        <f>IF(SUM(BT9,BU9,BY9)&gt;0,SUM(BT9,BU9,BY9),"")</f>
        <v>44.800000000000004</v>
      </c>
      <c r="CA9" s="19">
        <v>19</v>
      </c>
      <c r="CB9" s="19">
        <v>8.4</v>
      </c>
      <c r="CC9" s="19">
        <v>0</v>
      </c>
      <c r="CD9" s="19">
        <v>0</v>
      </c>
      <c r="CE9" s="19">
        <v>15.5</v>
      </c>
      <c r="CF9" s="19">
        <v>3.6</v>
      </c>
      <c r="CG9" s="19">
        <v>0</v>
      </c>
      <c r="CH9" s="19">
        <v>0</v>
      </c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7"/>
      <c r="CV9" s="40">
        <f>IF(SUM(CB9,CF9)&gt;0,SUM(CB9,CF9),"")</f>
        <v>12</v>
      </c>
      <c r="CW9" s="40">
        <f>IF(SUM(CA9:CB9,CD9:CF9,CH9)-CC9-CG9&gt;0,SUM(CA9:CB9,CD9:CF9,CH9)-CC9-CG9,"")</f>
        <v>46.5</v>
      </c>
      <c r="CX9" s="40" t="str">
        <f>IF(SUM(CI9:CJ9,CL9)-CK9&gt;0,SUM(CI9:CJ9,CL9)-CK9,"")</f>
        <v/>
      </c>
      <c r="CY9" s="40">
        <f>IF(SUM(CB9,CF9,CJ9)&gt;0,SUM(CB9,CF9,CJ9),"")</f>
        <v>12</v>
      </c>
      <c r="CZ9" s="40">
        <f>IF(SUM(CW9,CX9)&gt;0,SUM(CW9,CX9),"")</f>
        <v>46.5</v>
      </c>
      <c r="DA9" s="40" t="str">
        <f>IF(SUM(CN9,CR9)&gt;0,SUM(CN9,CR9),"")</f>
        <v/>
      </c>
      <c r="DB9" s="40" t="str">
        <f>IF(SUM(CM9:CN9,CP9:CR9,CT9)-SUM(CO9,CS9)&gt;0,SUM(CM9:CN9,CP9:CR9,CT9)-SUM(CO9,CS9),"")</f>
        <v/>
      </c>
      <c r="DC9" s="40">
        <f>IF(SUM(CW9,CX9,DB9)&gt;0,SUM(CW9,CX9,DB9),"")</f>
        <v>46.5</v>
      </c>
      <c r="DD9" s="50" t="str">
        <f>IF(MAX(EA9,FC9,GE9,HG9,II9,JK9,KM9,LO9,MQ9,NS9,OU9,PW9)-IF(N9="",0,N9)&gt;0.001,MAX(EA9,FC9,GE9,HG9,II9,JK9,KM9,LO9,MQ9,NS9,OU9,PW9)-IF(N9="",0,N9),"")</f>
        <v/>
      </c>
      <c r="DE9" s="50" t="str">
        <f>IF(MAX(EF9,FH9,GJ9,HL9,IN9,JP9,KR9,LT9,MV9,NX9,OZ9,QB9)-IF(P9="",0,P9)&gt;0.001,MAX(EF9,FH9,GJ9,HL9,IN9,JP9,KR9,LT9,MV9,NX9,OZ9,QB9)-IF(P9="",0,P9),"")</f>
        <v/>
      </c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40" t="str">
        <f>IF(SUM(DG9,DK9)&gt;0,SUM(DG9,DK9),"")</f>
        <v/>
      </c>
      <c r="EA9" s="40" t="str">
        <f>IF(SUM(DF9:DG9,DI9:DK9,DM9)-DH9-DL9&gt;0,SUM(DF9:DG9,DI9:DK9,DM9)-DH9-DL9,"")</f>
        <v/>
      </c>
      <c r="EB9" s="40" t="str">
        <f>IF(SUM(DN9:DO9,DQ9)-DP9&gt;0,SUM(DN9:DO9,DQ9)-DP9,"")</f>
        <v/>
      </c>
      <c r="EC9" s="40" t="str">
        <f>IF(SUM(DG9,DK9,DO9)&gt;0,SUM(DG9,DK9,DO9),"")</f>
        <v/>
      </c>
      <c r="ED9" s="40" t="str">
        <f>IF(SUM(EA9,EB9)&gt;0,SUM(EA9,EB9),"")</f>
        <v/>
      </c>
      <c r="EE9" s="40" t="str">
        <f>IF(SUM(DS9,DW9)&gt;0,SUM(DS9,DW9),"")</f>
        <v/>
      </c>
      <c r="EF9" s="40" t="str">
        <f>IF(SUM(DR9:DS9,DU9:DW9,DY9)-SUM(DT9,DX9)&gt;0,SUM(DR9:DS9,DU9:DW9,DY9)-SUM(DT9,DX9),"")</f>
        <v/>
      </c>
      <c r="EG9" s="40" t="str">
        <f>IF(SUM(EA9,EB9,EF9)&gt;0,SUM(EA9,EB9,EF9),"")</f>
        <v/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>IF(SUM(EI9,EM9)&gt;0,SUM(EI9,EM9),"")</f>
        <v/>
      </c>
      <c r="FC9" s="11" t="str">
        <f>IF(SUM(EH9:EI9,EK9:EM9,EO9)-EJ9-EN9&gt;0,SUM(EH9:EI9,EK9:EM9,EO9)-EJ9-EN9,"")</f>
        <v/>
      </c>
      <c r="FD9" s="11" t="str">
        <f>IF(SUM(EP9:EQ9,ES9)-ER9&gt;0,SUM(EP9:EQ9,ES9)-ER9,"")</f>
        <v/>
      </c>
      <c r="FE9" s="11" t="str">
        <f>IF(SUM(EI9,EM9,EQ9)&gt;0,SUM(EI9,EM9,EQ9),"")</f>
        <v/>
      </c>
      <c r="FF9" s="11" t="str">
        <f>IF(SUM(FC9,FD9)&gt;0,SUM(FC9,FD9),"")</f>
        <v/>
      </c>
      <c r="FG9" s="11" t="str">
        <f>IF(SUM(EU9,EY9)&gt;0,SUM(EU9,EY9),"")</f>
        <v/>
      </c>
      <c r="FH9" s="11" t="str">
        <f>IF(SUM(ET9:EU9,EW9:EY9,FA9)-SUM(EV9,EZ9)&gt;0,SUM(ET9:EU9,EW9:EY9,FA9)-SUM(EV9,EZ9),"")</f>
        <v/>
      </c>
      <c r="FI9" s="11" t="str">
        <f>IF(SUM(FC9,FD9,FH9)&gt;0,SUM(FC9,FD9,FH9),"")</f>
        <v/>
      </c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40" t="str">
        <f>IF(SUM(FK9,FO9)&gt;0,SUM(FK9,FO9),"")</f>
        <v/>
      </c>
      <c r="GE9" s="40" t="str">
        <f>IF(SUM(FJ9:FK9,FM9:FO9,FQ9)-FL9-FP9&gt;0,SUM(FJ9:FK9,FM9:FO9,FQ9)-FL9-FP9,"")</f>
        <v/>
      </c>
      <c r="GF9" s="40" t="str">
        <f>IF(SUM(FR9:FS9,FU9)-FT9&gt;0,SUM(FR9:FS9,FU9)-FT9,"")</f>
        <v/>
      </c>
      <c r="GG9" s="40" t="str">
        <f>IF(SUM(FK9,FO9,FS9)&gt;0,SUM(FK9,FO9,FS9),"")</f>
        <v/>
      </c>
      <c r="GH9" s="40" t="str">
        <f>IF(SUM(GE9,GF9)&gt;0,SUM(GE9,GF9),"")</f>
        <v/>
      </c>
      <c r="GI9" s="40" t="str">
        <f>IF(SUM(FW9,GA9)&gt;0,SUM(FW9,GA9),"")</f>
        <v/>
      </c>
      <c r="GJ9" s="40" t="str">
        <f>IF(SUM(FV9:FW9,FY9:GA9,GC9)-SUM(FX9,GB9)&gt;0,SUM(FV9:FW9,FY9:GA9,GC9)-SUM(FX9,GB9),"")</f>
        <v/>
      </c>
      <c r="GK9" s="40" t="str">
        <f>IF(SUM(GE9,GF9,GJ9)&gt;0,SUM(GE9,GF9,GJ9),"")</f>
        <v/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>IF(SUM(GM9,GQ9)&gt;0,SUM(GM9,GQ9),"")</f>
        <v/>
      </c>
      <c r="HG9" s="11" t="str">
        <f>IF(SUM(GL9:GM9,GO9:GQ9,GS9)-GN9-GR9&gt;0,SUM(GL9:GM9,GO9:GQ9,GS9)-GN9-GR9,"")</f>
        <v/>
      </c>
      <c r="HH9" s="11" t="str">
        <f>IF(SUM(GT9:GU9,GW9)-GV9&gt;0,SUM(GT9:GU9,GW9)-GV9,"")</f>
        <v/>
      </c>
      <c r="HI9" s="11" t="str">
        <f>IF(SUM(GM9,GQ9,GU9)&gt;0,SUM(GM9,GQ9,GU9),"")</f>
        <v/>
      </c>
      <c r="HJ9" s="11" t="str">
        <f>IF(SUM(HG9,HH9)&gt;0,SUM(HG9,HH9),"")</f>
        <v/>
      </c>
      <c r="HK9" s="11" t="str">
        <f>IF(SUM(GY9,HC9)&gt;0,SUM(GY9,HC9),"")</f>
        <v/>
      </c>
      <c r="HL9" s="11" t="str">
        <f>IF(SUM(GX9:GY9,HA9:HC9,HE9)-SUM(GZ9,HD9)&gt;0,SUM(GX9:GY9,HA9:HC9,HE9)-SUM(GZ9,HD9),"")</f>
        <v/>
      </c>
      <c r="HM9" s="11" t="str">
        <f>IF(SUM(HG9,HH9,HL9)&gt;0,SUM(HG9,HH9,HL9),"")</f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>IF(SUM(HO9,HS9)&gt;0,SUM(HO9,HS9),"")</f>
        <v/>
      </c>
      <c r="II9" s="40" t="str">
        <f>IF(SUM(HN9:HO9,HQ9:HS9,HU9)-HP9-HT9&gt;0,SUM(HN9:HO9,HQ9:HS9,HU9)-HP9-HT9,"")</f>
        <v/>
      </c>
      <c r="IJ9" s="40" t="str">
        <f>IF(SUM(HV9:HW9,HY9)-HX9&gt;0,SUM(HV9:HW9,HY9)-HX9,"")</f>
        <v/>
      </c>
      <c r="IK9" s="40" t="str">
        <f>IF(SUM(HO9,HS9,HW9)&gt;0,SUM(HO9,HS9,HW9),"")</f>
        <v/>
      </c>
      <c r="IL9" s="40" t="str">
        <f>IF(SUM(II9,IJ9)&gt;0,SUM(II9,IJ9),"")</f>
        <v/>
      </c>
      <c r="IM9" s="40" t="str">
        <f>IF(SUM(IA9,IE9)&gt;0,SUM(IA9,IE9),"")</f>
        <v/>
      </c>
      <c r="IN9" s="40" t="str">
        <f>IF(SUM(HZ9:IA9,IC9:IE9,IG9)-SUM(IB9,IF9)&gt;0,SUM(HZ9:IA9,IC9:IE9,IG9)-SUM(IB9,IF9),"")</f>
        <v/>
      </c>
      <c r="IO9" s="40" t="str">
        <f>IF(SUM(II9,IJ9,IN9)&gt;0,SUM(II9,IJ9,IN9),"")</f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>IF(SUM(IQ9,IU9)&gt;0,SUM(IQ9,IU9),"")</f>
        <v/>
      </c>
      <c r="JK9" s="11" t="str">
        <f>IF(SUM(IP9:IQ9,IS9:IU9,IW9)-IR9-IV9&gt;0,SUM(IP9:IQ9,IS9:IU9,IW9)-IR9-IV9,"")</f>
        <v/>
      </c>
      <c r="JL9" s="11" t="str">
        <f>IF(SUM(IX9:IY9,JA9)-IZ9&gt;0,SUM(IX9:IY9,JA9)-IZ9,"")</f>
        <v/>
      </c>
      <c r="JM9" s="11" t="str">
        <f>IF(SUM(IQ9,IU9,IY9)&gt;0,SUM(IQ9,IU9,IY9),"")</f>
        <v/>
      </c>
      <c r="JN9" s="11" t="str">
        <f>IF(SUM(JK9,JL9)&gt;0,SUM(JK9,JL9),"")</f>
        <v/>
      </c>
      <c r="JO9" s="11" t="str">
        <f>IF(SUM(JC9,JG9)&gt;0,SUM(JC9,JG9),"")</f>
        <v/>
      </c>
      <c r="JP9" s="11" t="str">
        <f>IF(SUM(JB9:JC9,JE9:JG9,JI9)-SUM(JD9,JH9)&gt;0,SUM(JB9:JC9,JE9:JG9,JI9)-SUM(JD9,JH9),"")</f>
        <v/>
      </c>
      <c r="JQ9" s="11" t="str">
        <f>IF(SUM(JK9,JL9,JP9)&gt;0,SUM(JK9,JL9,JP9),"")</f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>IF(SUM(JS9,JW9)&gt;0,SUM(JS9,JW9),"")</f>
        <v/>
      </c>
      <c r="KM9" s="40" t="str">
        <f>IF(SUM(JR9:JS9,JU9:JW9,JY9)-JT9-JX9&gt;0,SUM(JR9:JS9,JU9:JW9,JY9)-JT9-JX9,"")</f>
        <v/>
      </c>
      <c r="KN9" s="40" t="str">
        <f>IF(SUM(JZ9:KA9,KC9)-KB9&gt;0,SUM(JZ9:KA9,KC9)-KB9,"")</f>
        <v/>
      </c>
      <c r="KO9" s="40" t="str">
        <f>IF(SUM(JS9,JW9,KA9)&gt;0,SUM(JS9,JW9,KA9),"")</f>
        <v/>
      </c>
      <c r="KP9" s="40" t="str">
        <f>IF(SUM(KM9,KN9)&gt;0,SUM(KM9,KN9),"")</f>
        <v/>
      </c>
      <c r="KQ9" s="40" t="str">
        <f>IF(SUM(KE9,KI9)&gt;0,SUM(KE9,KI9),"")</f>
        <v/>
      </c>
      <c r="KR9" s="40" t="str">
        <f>IF(SUM(KD9:KE9,KG9:KI9,KK9)-SUM(KF9,KJ9)&gt;0,SUM(KD9:KE9,KG9:KI9,KK9)-SUM(KF9,KJ9),"")</f>
        <v/>
      </c>
      <c r="KS9" s="40" t="str">
        <f>IF(SUM(KM9,KN9,KR9)&gt;0,SUM(KM9,KN9,KR9),"")</f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>IF(SUM(KU9,KY9)&gt;0,SUM(KU9,KY9),"")</f>
        <v/>
      </c>
      <c r="LO9" s="11" t="str">
        <f>IF(SUM(KT9:KU9,KW9:KY9,LA9)-KV9-KZ9&gt;0,SUM(KT9:KU9,KW9:KY9,LA9)-KV9-KZ9,"")</f>
        <v/>
      </c>
      <c r="LP9" s="11" t="str">
        <f>IF(SUM(LB9:LC9,LE9)-LD9&gt;0,SUM(LB9:LC9,LE9)-LD9,"")</f>
        <v/>
      </c>
      <c r="LQ9" s="11" t="str">
        <f>IF(SUM(KU9,KY9,LC9)&gt;0,SUM(KU9,KY9,LC9),"")</f>
        <v/>
      </c>
      <c r="LR9" s="11" t="str">
        <f>IF(SUM(LO9,LP9)&gt;0,SUM(LO9,LP9),"")</f>
        <v/>
      </c>
      <c r="LS9" s="11" t="str">
        <f>IF(SUM(LG9,LK9)&gt;0,SUM(LG9,LK9),"")</f>
        <v/>
      </c>
      <c r="LT9" s="11" t="str">
        <f>IF(SUM(LF9:LG9,LI9:LK9,LM9)-SUM(LH9,LL9)&gt;0,SUM(LF9:LG9,LI9:LK9,LM9)-SUM(LH9,LL9),"")</f>
        <v/>
      </c>
      <c r="LU9" s="11" t="str">
        <f>IF(SUM(LO9,LP9,LT9)&gt;0,SUM(LO9,LP9,LT9),"")</f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>IF(SUM(LW9,MA9)&gt;0,SUM(LW9,MA9),"")</f>
        <v/>
      </c>
      <c r="MQ9" s="40" t="str">
        <f>IF(SUM(LV9:LW9,LY9:MA9,MC9)-LX9-MB9&gt;0,SUM(LV9:LW9,LY9:MA9,MC9)-LX9-MB9,"")</f>
        <v/>
      </c>
      <c r="MR9" s="40" t="str">
        <f>IF(SUM(MD9:ME9,MG9)-MF9&gt;0,SUM(MD9:ME9,MG9)-MF9,"")</f>
        <v/>
      </c>
      <c r="MS9" s="40" t="str">
        <f>IF(SUM(LW9,MA9,ME9)&gt;0,SUM(LW9,MA9,ME9),"")</f>
        <v/>
      </c>
      <c r="MT9" s="40" t="str">
        <f>IF(SUM(MQ9,MR9)&gt;0,SUM(MQ9,MR9),"")</f>
        <v/>
      </c>
      <c r="MU9" s="40" t="str">
        <f>IF(SUM(MI9,MM9)&gt;0,SUM(MI9,MM9),"")</f>
        <v/>
      </c>
      <c r="MV9" s="40" t="str">
        <f>IF(SUM(MH9:MI9,MK9:MM9,MO9)-SUM(MJ9,MN9)&gt;0,SUM(MH9:MI9,MK9:MM9,MO9)-SUM(MJ9,MN9),"")</f>
        <v/>
      </c>
      <c r="MW9" s="40" t="str">
        <f>IF(SUM(MQ9,MR9,MV9)&gt;0,SUM(MQ9,MR9,MV9),"")</f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>IF(SUM(MY9,NC9)&gt;0,SUM(MY9,NC9),"")</f>
        <v/>
      </c>
      <c r="NS9" s="11" t="str">
        <f>IF(SUM(MX9:MY9,NA9:NC9,NE9)-MZ9-ND9&gt;0,SUM(MX9:MY9,NA9:NC9,NE9)-MZ9-ND9,"")</f>
        <v/>
      </c>
      <c r="NT9" s="11" t="str">
        <f>IF(SUM(NF9:NG9,NI9)-NH9&gt;0,SUM(NF9:NG9,NI9)-NH9,"")</f>
        <v/>
      </c>
      <c r="NU9" s="11" t="str">
        <f>IF(SUM(MY9,NC9,NG9)&gt;0,SUM(MY9,NC9,NG9),"")</f>
        <v/>
      </c>
      <c r="NV9" s="11" t="str">
        <f>IF(SUM(NS9,NT9)&gt;0,SUM(NS9,NT9),"")</f>
        <v/>
      </c>
      <c r="NW9" s="11" t="str">
        <f>IF(SUM(NK9,NO9)&gt;0,SUM(NK9,NO9),"")</f>
        <v/>
      </c>
      <c r="NX9" s="11" t="str">
        <f>IF(SUM(NJ9:NK9,NM9:NO9,NQ9)-SUM(NL9,NP9)&gt;0,SUM(NJ9:NK9,NM9:NO9,NQ9)-SUM(NL9,NP9),"")</f>
        <v/>
      </c>
      <c r="NY9" s="11" t="str">
        <f>IF(SUM(NS9,NT9,NX9)&gt;0,SUM(NS9,NT9,NX9),"")</f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>IF(SUM(OA9,OE9)&gt;0,SUM(OA9,OE9),"")</f>
        <v/>
      </c>
      <c r="OU9" s="40" t="str">
        <f>IF(SUM(NZ9:OA9,OC9:OE9,OG9)-OB9-OF9&gt;0,SUM(NZ9:OA9,OC9:OE9,OG9)-OB9-OF9,"")</f>
        <v/>
      </c>
      <c r="OV9" s="40" t="str">
        <f>IF(SUM(OH9:OI9,OK9)-OJ9&gt;0,SUM(OH9:OI9,OK9)-OJ9,"")</f>
        <v/>
      </c>
      <c r="OW9" s="40" t="str">
        <f>IF(SUM(OA9,OE9,OI9)&gt;0,SUM(OA9,OE9,OI9),"")</f>
        <v/>
      </c>
      <c r="OX9" s="40" t="str">
        <f>IF(SUM(OU9,OV9)&gt;0,SUM(OU9,OV9),"")</f>
        <v/>
      </c>
      <c r="OY9" s="40" t="str">
        <f>IF(SUM(OM9,OQ9)&gt;0,SUM(OM9,OQ9),"")</f>
        <v/>
      </c>
      <c r="OZ9" s="40" t="str">
        <f>IF(SUM(OL9:OM9,OO9:OQ9,OS9)-SUM(ON9,OR9)&gt;0,SUM(OL9:OM9,OO9:OQ9,OS9)-SUM(ON9,OR9),"")</f>
        <v/>
      </c>
      <c r="PA9" s="40" t="str">
        <f>IF(SUM(OU9,OV9,OZ9)&gt;0,SUM(OU9,OV9,OZ9),"")</f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>IF(SUM(PC9,PG9)&gt;0,SUM(PC9,PG9),"")</f>
        <v/>
      </c>
      <c r="PW9" s="11" t="str">
        <f>IF(SUM(PB9:PC9,PE9:PG9,PI9)-PD9-PH9&gt;0,SUM(PB9:PC9,PE9:PG9,PI9)-PD9-PH9,"")</f>
        <v/>
      </c>
      <c r="PX9" s="11" t="str">
        <f>IF(SUM(PJ9:PK9,PM9)-PL9&gt;0,SUM(PJ9:PK9,PM9)-PL9,"")</f>
        <v/>
      </c>
      <c r="PY9" s="11" t="str">
        <f>IF(SUM(PC9,PG9,PK9)&gt;0,SUM(PC9,PG9,PK9),"")</f>
        <v/>
      </c>
      <c r="PZ9" s="11" t="str">
        <f>IF(SUM(PW9,PX9)&gt;0,SUM(PW9,PX9),"")</f>
        <v/>
      </c>
      <c r="QA9" s="11" t="str">
        <f>IF(SUM(PO9,PS9)&gt;0,SUM(PO9,PS9),"")</f>
        <v/>
      </c>
      <c r="QB9" s="11" t="str">
        <f>IF(SUM(PN9:PO9,PQ9:PS9,PU9)-SUM(PP9,PT9)&gt;0,SUM(PN9:PO9,PQ9:PS9,PU9)-SUM(PP9,PT9),"")</f>
        <v/>
      </c>
      <c r="QC9" s="11" t="str">
        <f>IF(SUM(PW9,PX9,QB9)&gt;0,SUM(PW9,PX9,QB9),"")</f>
        <v/>
      </c>
      <c r="QD9" s="22">
        <f>IF($CU9="P",CA9,(CA9+AX9)/2)</f>
        <v>18.600000000000001</v>
      </c>
      <c r="QE9" s="22">
        <f>IF($CU9="P",CB9,(CB9+AY9)/2)</f>
        <v>8.4</v>
      </c>
      <c r="QF9" s="22">
        <f>IF($CU9="P",CC9,(CC9+AZ9)/2)</f>
        <v>0.4</v>
      </c>
      <c r="QG9" s="22">
        <f>IF($CU9="P",CD9,(CD9+BA9)/2)</f>
        <v>0</v>
      </c>
      <c r="QH9" s="22">
        <f>IF($CU9="P",CE9,(CE9+BB9)/2)</f>
        <v>15.45</v>
      </c>
      <c r="QI9" s="22">
        <f>IF($CU9="P",CF9,(CF9+BC9)/2)</f>
        <v>3.6</v>
      </c>
      <c r="QJ9" s="22">
        <f>IF($CU9="P",CG9,(CG9+BD9)/2)</f>
        <v>0</v>
      </c>
      <c r="QK9" s="22">
        <f>IF($CU9="P",CH9,(CH9+BE9)/2)</f>
        <v>0</v>
      </c>
      <c r="QL9" s="22">
        <f>IF($CU9="P",CI9,(CI9+BF9)/2)</f>
        <v>0</v>
      </c>
      <c r="QM9" s="22">
        <f>IF($CU9="P",CJ9,(CJ9+BG9)/2)</f>
        <v>0</v>
      </c>
      <c r="QN9" s="22">
        <f>IF($CU9="P",CK9,(CK9+BH9)/2)</f>
        <v>0</v>
      </c>
      <c r="QO9" s="22">
        <f>IF($CU9="P",CL9,(CL9+BI9)/2)</f>
        <v>0</v>
      </c>
      <c r="QP9" s="22">
        <f>IF($CU9="P",CM9,(CM9+BJ9)/2)</f>
        <v>0</v>
      </c>
      <c r="QQ9" s="22">
        <f>IF($CU9="P",CN9,(CN9+BK9)/2)</f>
        <v>0</v>
      </c>
      <c r="QR9" s="22">
        <f>IF($CU9="P",CO9,(CO9+BL9)/2)</f>
        <v>0</v>
      </c>
      <c r="QS9" s="22">
        <f>IF($CU9="P",CP9,(CP9+BM9)/2)</f>
        <v>0</v>
      </c>
      <c r="QT9" s="22">
        <f>IF($CU9="P",CQ9,(CQ9+BN9)/2)</f>
        <v>0</v>
      </c>
      <c r="QU9" s="22">
        <f>IF($CU9="P",CR9,(CR9+BO9)/2)</f>
        <v>0</v>
      </c>
      <c r="QV9" s="22">
        <f>IF($CU9="P",CS9,(CS9+BP9)/2)</f>
        <v>0</v>
      </c>
      <c r="QW9" s="22">
        <f>IF($CU9="P",CT9,(CT9+BQ9)/2)</f>
        <v>0</v>
      </c>
      <c r="QX9" s="27" t="s">
        <v>46</v>
      </c>
      <c r="QY9" s="40">
        <f>IF(SUM(QE9,QI9)&gt;0,SUM(QE9,QI9),"")</f>
        <v>12</v>
      </c>
      <c r="QZ9" s="40">
        <f>IF(SUM(QD9:QE9,QG9:QI9,QK9)-QF9-QJ9&gt;0,SUM(QD9:QE9,QG9:QI9,QK9)-QF9-QJ9,"")</f>
        <v>45.650000000000006</v>
      </c>
      <c r="RA9" s="40" t="str">
        <f>IF(SUM(QL9:QM9,QO9)-QN9&gt;0,SUM(QL9:QM9,QO9)-QN9,"")</f>
        <v/>
      </c>
      <c r="RB9" s="40">
        <f>IF(SUM(QE9,QI9,QM9)&gt;0,SUM(QE9,QI9,QM9),"")</f>
        <v>12</v>
      </c>
      <c r="RC9" s="40">
        <f>IF(SUM(QZ9,RA9)&gt;0,SUM(QZ9,RA9),"")</f>
        <v>45.650000000000006</v>
      </c>
      <c r="RD9" s="40" t="str">
        <f>IF(SUM(QQ9,QU9)&gt;0,SUM(QQ9,QU9),"")</f>
        <v/>
      </c>
      <c r="RE9" s="40" t="str">
        <f>IF(SUM(QP9:QQ9,QS9:QU9,QW9)-SUM(QR9,QV9)&gt;0,SUM(QP9:QQ9,QS9:QU9,QW9)-SUM(QR9,QV9),"")</f>
        <v/>
      </c>
      <c r="RF9" s="40">
        <f>IF(SUM(QZ9,RA9,RE9)&gt;0,SUM(QZ9,RA9,RE9),"")</f>
        <v>45.650000000000006</v>
      </c>
    </row>
    <row r="10" spans="1:474" x14ac:dyDescent="0.2">
      <c r="A10" s="4" cm="1">
        <f t="array" ref="A10">IF(AND(J10&lt;&gt;"",J10&lt;&gt;"No DD"),SUMPRODUCT((J$4:J$36&lt;&gt;"")*(J$4:J$36&lt;&gt;"No DD")*(F$4:F$36&gt;F10))+1,IF(J10="No DD",SUMPRODUCT((J$4:J$36="No DD")*(F$4:F$36&gt;F10))+1+SUMPRODUCT((J$4:J$36&lt;&gt;"")*(J$4:J$36&lt;&gt;"No DD")),""))</f>
        <v>7</v>
      </c>
      <c r="B10" s="4" cm="1">
        <f t="array" ref="B10">IF(AND(J10&lt;&gt;"",J10&lt;&gt;"No DD",G10=""),SUMPRODUCT((J$4:J$36&lt;&gt;"")*(J$4:J$36&lt;&gt;"No DD")*(G$4:G$36="")*(F$4:F$36&gt;F10))+1,IF(J10="No DD",SUMPRODUCT((J$4:J$36="No DD")*(F$4:F$36&gt;F10)*(G$4:G$36=""))+1+SUMPRODUCT((J$4:J$36&lt;&gt;"")*(G$4:G$36="")*(J$4:J$36&lt;&gt;"No DD")),""))</f>
        <v>2</v>
      </c>
      <c r="C10" s="5" t="s">
        <v>160</v>
      </c>
      <c r="D10" s="4" t="s">
        <v>4</v>
      </c>
      <c r="E10" s="4">
        <v>2008</v>
      </c>
      <c r="F10" s="9">
        <f>SUM(L10:R10)+SUM(L10:O10)*0.0000001+SUM(L10)*0.0000000000001</f>
        <v>149.90000969000531</v>
      </c>
      <c r="H10" s="3" t="str">
        <f>IF(OR(AND(AP10&gt;=AW$38,AQ10&gt;=AW$42,AP10&lt;&gt;"",AO10=""),AND(AU10&gt;=AW$38,AV10&gt;=AW$42,AU10&lt;&gt;"",AO10=""),AND(BS10&gt;=BZ$38,BT10&gt;=BZ$42,BS10&lt;&gt;"",BR10=""),AND(BX10&gt;=BZ$38,BY10&gt;=BZ$42,BX10&lt;&gt;"",BR10=""),AND(CV10&gt;=DC$38,CW10&gt;=DC$42,CV10&lt;&gt;"",CU10=""),AND(DA10&gt;=DC$38,DB10&gt;=DC$42,DA10&lt;&gt;""),AND(DZ10&gt;=EG$38,EA10&gt;=EG$42,DZ10&lt;&gt;""),AND(EE10&gt;=EG$38,EF10&gt;=EG$42,EE10&lt;&gt;""),AND(FB10&gt;=FI$38,FC10&gt;=FI$42,FB10&lt;&gt;""),AND(FG10&gt;=FI$38,FH10&gt;=FI$42,FG10&lt;&gt;""),AND(GD10&gt;=GK$38,GE10&gt;=GK$42,GD10&lt;&gt;""),AND(GI10&gt;=GK$38,GJ10&gt;=GK$42,GI10&lt;&gt;""),AND(HF10&gt;=HM$38,HG10&gt;=HM$42,HF10&lt;&gt;""),AND(HK10&gt;=HM$38,HL10&gt;=HM$42,HK10&lt;&gt;""),AND(IH10&gt;=IO$38,II10&gt;=IO$42,IH10&lt;&gt;""),AND(IM10&gt;=IO$38,IN10&gt;=IO$42,IM10&lt;&gt;""),AND(JJ10&gt;=JQ$38,JK10&gt;=JQ$42,JJ10&lt;&gt;""),AND(JO10&gt;=JQ$38,JP10&gt;=JQ$42,JO10&lt;&gt;""),AND(KL10&gt;=KS$38,KM10&gt;=KS$42,KL10&lt;&gt;""),AND(KQ10&gt;=KS$38,KR10&gt;=KS$42,KQ10&lt;&gt;""),AND(LN10&gt;=LU$38,LO10&gt;=LU$42,LN10&lt;&gt;""),AND(LS10&gt;=LU$38,LT10&gt;=LU$42,LS10&lt;&gt;""),AND(MP10&gt;=MW$38,MQ10&gt;=MW$42,MP10&lt;&gt;""),AND(MU10&gt;=MW$38,MV10&gt;=MW$42,MU10&lt;&gt;""),AND(NR10&gt;=NY$38,NS10&gt;=NY$42,NR10&lt;&gt;""),AND(NW10&gt;=NY$38,NX10&gt;=NY$42,NW10&lt;&gt;""),AND(OT10&gt;=PA$38,OU10&gt;=PA$42,OT10&lt;&gt;""),AND(OY10&gt;=PA$38,OZ10&gt;=PA$42,OY10&lt;&gt;""),AND(PV10&gt;=QC$38,PW10&gt;=QC$42,PV10&lt;&gt;""),AND(QA10&gt;=QC$38,QB10&gt;=QC$42,QA10&lt;&gt;"")),"P","")</f>
        <v>P</v>
      </c>
      <c r="I10" s="3" t="str">
        <f>IF(OR(AND(AQ10&gt;=AW$42,AQ10&lt;&gt;"",AO10=""),AND(AV10&gt;=AW$42,AV10&lt;&gt;"",AO10=""),AND(BT10&gt;=BZ$42,BT10&lt;&gt;"",BR10=""),AND(BY10&gt;=BZ$42,BY10&lt;&gt;"",BR10=""),AND(CW10&gt;=DC$42,CW10&lt;&gt;"",CU10=""),AND(DB10&gt;=DC$42,DB10&lt;&gt;"",CU10=""),AND(EA10&gt;=EG$42,EA10&lt;&gt;""),AND(EF10&gt;=EG$42,EF10&lt;&gt;""),AND(FC10&gt;=FI$42,FC10&lt;&gt;""),AND(FH10&gt;=FI$42,FH10&lt;&gt;""),AND(GE10&gt;=GK$42,GE10&lt;&gt;""),AND(GJ10&gt;=GK$42,GJ10&lt;&gt;""),AND(HG10&gt;=HM$42,HG10&lt;&gt;""),AND(HL10&gt;=HM$42,HL10&lt;&gt;""),AND(II10&gt;=IO$42,II10&lt;&gt;""),AND(IN10&gt;=IO$42,IN10&lt;&gt;""),AND(JK10&gt;=JQ$42,JK10&lt;&gt;""),AND(JP10&gt;=JQ$42,JP10&lt;&gt;""),AND(KM10&gt;=KS$42,KM10&lt;&gt;""),AND(KR10&gt;=KS$42,KR10&lt;&gt;""),AND(LO10&gt;=LU$42,LO10&lt;&gt;""),AND(LT10&gt;=LU$42,LT10&lt;&gt;""),AND(MQ10&gt;=MW$42,MQ10&lt;&gt;""),AND(MV10&gt;=MW$42,MV10&lt;&gt;""),AND(NS10&gt;=NY$42,NS10&lt;&gt;""),AND(NX10&gt;=NY$42,NX10&lt;&gt;""),AND(OU10&gt;=PA$42,OU10&lt;&gt;""),AND(OZ10&gt;=PA$42,OZ10&lt;&gt;""),AND(PW10&gt;=QC$42,PW10&lt;&gt;""),AND(QB10&gt;=QC$42,QB10&lt;&gt;"")),"P","")</f>
        <v>P</v>
      </c>
      <c r="J10" s="36" t="str">
        <f>IF(AND(I10="P",H10=""),"No DD",IF(OR(AND(AS10&gt;=AW$41,AT10&gt;=AW$45,AS10&lt;&gt;"",AO10=""),AND(BV10&gt;=BZ$41,BW10&gt;=BZ$45,BV10&lt;&gt;"",BR10=""),AND(CY10&gt;=DC$41,CZ10&gt;=DC$45,CY10&lt;&gt;"",CU10=""),AND(EC10&gt;=EG$41,ED10&gt;=EG$45,EC10&lt;&gt;""),AND(FE10&gt;=FI$41,FF10&gt;=FI$45,FE10&lt;&gt;""),AND(GG10&gt;=GK$41,GH10&gt;=GK$45,GG10&lt;&gt;""),AND(HI10&gt;=HM$41,HJ10&gt;=HM$45,HI10&lt;&gt;""),AND(IK10&gt;=IO$41,IL10&gt;=IO$45,IK10&lt;&gt;""),AND(JM10&gt;=JQ$41,JN10&gt;=JQ$45,JM10&lt;&gt;""),AND(KO10&gt;=KS$41,KP10&gt;=KS$45,KO10&lt;&gt;""),AND(LQ10&gt;=LU$41,LR10&gt;=LU$45,LQ10&lt;&gt;""),AND(MS10&gt;=MW$41,MT10&gt;=MW$45,MS10&lt;&gt;""),AND(NU10&gt;=NY$41,NV10&gt;=NY$45,NU10&lt;&gt;""),AND(OW10&gt;=PA$41,OX10&gt;=PA$45,OW10&lt;&gt;""),AND(PY10&gt;=QC$41,PZ10&gt;=QC$45,PY10&lt;&gt;"")),"Merit",IF(OR(AND(AS10&gt;=AW$40,AT10&gt;=AW$44,AS10&lt;&gt;"",AO10=""),AND(BV10&gt;=BZ$40,BW10&gt;=BZ$44,BV10&lt;&gt;"",BR10=""),AND(CY10&gt;=DC$40,CZ10&gt;=DC$44,CY10&lt;&gt;"",CU10=""),AND(EC10&gt;=EG$40,ED10&gt;=EG$44,EC10&lt;&gt;""),AND(FE10&gt;=FI$40,FF10&gt;=FI$44,FE10&lt;&gt;""),AND(GG10&gt;=GK$40,GH10&gt;=GK$44,GG10&lt;&gt;""),AND(HI10&gt;=HM$40,HJ10&gt;=HM$44,HI10&lt;&gt;""),AND(IK10&gt;=IO$40,IL10&gt;=IO$44,IK10&lt;&gt;""),AND(JM10&gt;=JQ$40,JN10&gt;=JQ$44,JM10&lt;&gt;""),AND(KO10&gt;=KS$40,KP10&gt;=KS$44,KO10&lt;&gt;""),AND(LQ10&gt;=LU$40,LR10&gt;=LU$44,LQ10&lt;&gt;""),AND(MS10&gt;=MW$40,MT10&gt;=MW$44,MS10&lt;&gt;""),AND(NU10&gt;=NY$40,NV10&gt;=NY$44,NU10&lt;&gt;""),AND(OW10&gt;=PA$40,OX10&gt;=PA$44,OW10&lt;&gt;""),AND(PY10&gt;=QC$40,PZ10&gt;=QC$44,PY10&lt;&gt;"")),"Excellence",IF(K10="P","Worlds Team",IF(H10="P","National Team","")))))</f>
        <v>National Team</v>
      </c>
      <c r="K10" s="3" t="str">
        <f>IF(OR(AND(AS10&gt;=AW$39,AT10&gt;=AW$43,AS10&lt;&gt;"",AO10=""),AND(BV10&gt;=BZ$39,BW10&gt;=BZ$43,BV10&lt;&gt;"",BR10=""),AND(CY10&gt;=DC$39,CZ10&gt;=DC$43,CY10&lt;&gt;"",CU10=""),AND(EC10&gt;=EG$39,ED10&gt;=EG$43,EC10&lt;&gt;""),AND(FE10&gt;=FI$39,FF10&gt;=FI$43,FE10&lt;&gt;""),AND(GG10&gt;=GK$39,GH10&gt;=GK$43,GG10&lt;&gt;""),AND(HI10&gt;=HM$39,HJ10&gt;=HM$43,HI10&lt;&gt;""),AND(IK10&gt;=IO$39,IL10&gt;=IO$43,IK10&lt;&gt;""),AND(JM10&gt;=JQ$39,JN10&gt;=JQ$43,JM10&lt;&gt;""),AND(KO10&gt;=KS$39,KP10&gt;=KS$43,KO10&lt;&gt;""),AND(LQ10&gt;=LU$39,LR10&gt;=LU$43,LQ10&lt;&gt;""),AND(MS10&gt;=MW$39,MT10&gt;=MW$43,MS10&lt;&gt;""),AND(NU10&gt;=NY$39,NV10&gt;=NY$43,NU10&lt;&gt;""),AND(OW10&gt;=PA$39,OX10&gt;=PA$43,OW10&lt;&gt;""),AND(PY10&gt;=QC$39,PZ10&gt;=QC$43,PY10&lt;&gt;"")),"P","")</f>
        <v/>
      </c>
      <c r="L10" s="8">
        <f>IF(COUNT(AQ10,BT10,CW10)&gt;0,LARGE((AQ10,BT10,CW10),1),0)</f>
        <v>53.199999999999996</v>
      </c>
      <c r="M10" s="8" t="str">
        <f>IF(L10=0,"",IF(L10=CW10,$CA$1,IF(L10=BT10,$AX$1,IF(L10=AQ10,$U$1,""))))</f>
        <v>2025 3rd Domestic Trial</v>
      </c>
      <c r="N10" s="8">
        <f>IF(COUNT(AQ10,BT10,CW10)&gt;1,LARGE((AQ10,BT10,CW10),2),0)</f>
        <v>43.699999999999996</v>
      </c>
      <c r="O10" s="8" t="str">
        <f>IF(N10=0,"",IF(AND(N10=L10,N10=AQ10,N10=BT10),$U$1,IF(AND(N10=L10,N10=AQ10,N10=CW10),$U$1,IF(AND(N10=L10,N10=BT10,N10=CW10),$AX$1,IF(N10=CW10,$CA$1,IF(N10=BT10,$AX$1,IF(N10=AQ10,$U$1,"")))))))</f>
        <v>2025 Nationals</v>
      </c>
      <c r="P10" s="8">
        <f>IF(MAX(AV10,BY10,DB10)&gt;0,MAX(AV10,BY10,DB10),0)</f>
        <v>53</v>
      </c>
      <c r="Q10" s="8" t="str">
        <f>IF(P10=0,"",IF(P10=DB10,$CA$1,IF(P10=BY10,$AX$1,IF(P10=AV10,$U$1,""))))</f>
        <v>2025 3rd Domestic Trial</v>
      </c>
      <c r="R10" s="8" t="str">
        <f>IF(MAX(DD10:DE10)&gt;0,MAX(DD10:DE10),"")</f>
        <v/>
      </c>
      <c r="S10" s="11" t="str">
        <f>IF(R10="","",IF(R10=DD10,"("&amp;DD$2&amp;")",IF(R10=DE10,"("&amp;DE$2&amp;")")))</f>
        <v/>
      </c>
      <c r="T10" s="8" t="str">
        <f>IF(R10="","",IF(R10=DD10,IF(R10+IF(N10="",0,N10)=PW10,$PB$1,IF(R10+IF(N10="",0,N10)=OU10,$NZ$1,IF(R10+IF(N10="",0,N10)=NS10,$MX$1,IF(R10+IF(N10="",0,N10)=MQ10,$LV$1,IF(R10+IF(N10="",0,N10)=LO10,$KT$1,IF(R10+IF(N10="",0,N10)=KM10,$JR$1,IF(R10+IF(N10="",0,N10)=JK10,$IP$1,IF(R10+IF(N10="",0,N10)=II10,$HN$1,IF(R10+IF(N10="",0,N10)=HG10,$GL$1,IF(R10+IF(N10="",0,N10)=GE10,$FJ$1,IF(R10+IF(N10="",0,N10)=FC10,$EH$1,IF(R10+IF(N10="",0,N10)=EA10,$DF$1)))))))))))),IF(R10=DE10,IF(R10+IF(P10="",0,P10)=QB10,$PB$1,IF(R10+IF(P10="",0,P10)=OZ10,$NZ$1,IF(R10+IF(P10="",0,P10)=NX10,$MX$1,IF(R10+IF(P10="",0,P10)=MV10,$LV$1,IF(R10+IF(P10="",0,P10)=LT10,$KT$1,IF(R10+IF(P10="",0,P10)=KR10,$JR$1,IF(R10+IF(P10="",0,P10)=JP10,$IP$1,IF(R10+IF(P10="",0,P10)=IN10,$HN$1,IF(R10+IF(P10="",0,P10)=HL10,$GL$1,IF(R10+IF(P10="",0,P10)=GJ10,$FJ$1,IF(R10+IF(P10="",0,P10)=FH10,$EH$1,IF(R10+IF(P10="",0,P10)=EF10,$DF$1)))))))))))))))</f>
        <v/>
      </c>
      <c r="U10" s="19">
        <v>0</v>
      </c>
      <c r="V10" s="19">
        <v>0</v>
      </c>
      <c r="W10" s="19">
        <v>0</v>
      </c>
      <c r="X10" s="19">
        <v>0</v>
      </c>
      <c r="Y10" s="19">
        <v>18.2</v>
      </c>
      <c r="Z10" s="19">
        <v>8.1</v>
      </c>
      <c r="AA10" s="19">
        <v>0.2</v>
      </c>
      <c r="AB10" s="19">
        <v>0</v>
      </c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27"/>
      <c r="AP10" s="40">
        <f>IF(SUM(V10,Z10)&gt;0,SUM(V10,Z10),"")</f>
        <v>8.1</v>
      </c>
      <c r="AQ10" s="40">
        <f>IF(SUM(U10:V10,X10:Z10,AB10)-W10-AA10&gt;0,SUM(U10:V10,X10:Z10,AB10)-W10-AA10,"")</f>
        <v>26.099999999999998</v>
      </c>
      <c r="AR10" s="40" t="str">
        <f>IF(SUM(AC10:AD10,AF10)-AE10&gt;0,SUM(AC10:AD10,AF10)-AE10,"")</f>
        <v/>
      </c>
      <c r="AS10" s="40">
        <f>IF(SUM(V10,Z10,AD10)&gt;0,SUM(V10,Z10,AD10),"")</f>
        <v>8.1</v>
      </c>
      <c r="AT10" s="40">
        <f>IF(SUM(AQ10,AR10)&gt;0,SUM(AQ10,AR10),"")</f>
        <v>26.099999999999998</v>
      </c>
      <c r="AU10" s="40" t="str">
        <f>IF(SUM(AH10,AL10)&gt;0,SUM(AH10,AL10),"")</f>
        <v/>
      </c>
      <c r="AV10" s="40" t="str">
        <f>IF(SUM(AG10:AH10,AJ10:AL10,AN10)-SUM(AI10,AM10)&gt;0,SUM(AG10:AH10,AJ10:AL10,AN10)-SUM(AI10,AM10),"")</f>
        <v/>
      </c>
      <c r="AW10" s="40">
        <f>IF(SUM(AQ10,AR10,AV10)&gt;0,SUM(AQ10,AR10,AV10),"")</f>
        <v>26.099999999999998</v>
      </c>
      <c r="AX10" s="18">
        <v>15.4</v>
      </c>
      <c r="AY10" s="18">
        <v>2.8</v>
      </c>
      <c r="AZ10" s="18">
        <v>0</v>
      </c>
      <c r="BA10" s="18">
        <v>0</v>
      </c>
      <c r="BB10" s="18">
        <v>18.100000000000001</v>
      </c>
      <c r="BC10" s="18">
        <v>8</v>
      </c>
      <c r="BD10" s="18">
        <v>0.6</v>
      </c>
      <c r="BE10" s="18">
        <v>0</v>
      </c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8"/>
      <c r="BS10" s="11">
        <f>IF(SUM(AY10,BC10)&gt;0,SUM(AY10,BC10),"")</f>
        <v>10.8</v>
      </c>
      <c r="BT10" s="11">
        <f>IF(SUM(AX10:AY10,BA10:BC10,BE10)-AZ10-BD10&gt;0,SUM(AX10:AY10,BA10:BC10,BE10)-AZ10-BD10,"")</f>
        <v>43.699999999999996</v>
      </c>
      <c r="BU10" s="11" t="str">
        <f>IF(SUM(BF10:BG10,BI10)-BH10&gt;0,SUM(BF10:BG10,BI10)-BH10,"")</f>
        <v/>
      </c>
      <c r="BV10" s="11">
        <f>IF(SUM(AY10,BC10,BG10)&gt;0,SUM(AY10,BC10,BG10),"")</f>
        <v>10.8</v>
      </c>
      <c r="BW10" s="11">
        <f>IF(SUM(BT10,BU10)&gt;0,SUM(BT10,BU10),"")</f>
        <v>43.699999999999996</v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>
        <f>IF(SUM(BT10,BU10,BY10)&gt;0,SUM(BT10,BU10,BY10),"")</f>
        <v>43.699999999999996</v>
      </c>
      <c r="CA10" s="19">
        <v>18.3</v>
      </c>
      <c r="CB10" s="19">
        <v>8.8000000000000007</v>
      </c>
      <c r="CC10" s="19">
        <v>0.6</v>
      </c>
      <c r="CD10" s="19">
        <v>0.3</v>
      </c>
      <c r="CE10" s="19">
        <v>18.600000000000001</v>
      </c>
      <c r="CF10" s="19">
        <v>8.4</v>
      </c>
      <c r="CG10" s="19">
        <v>0.6</v>
      </c>
      <c r="CH10" s="19">
        <v>0</v>
      </c>
      <c r="CI10" s="19"/>
      <c r="CJ10" s="19"/>
      <c r="CK10" s="19"/>
      <c r="CL10" s="19"/>
      <c r="CM10" s="19">
        <v>18.600000000000001</v>
      </c>
      <c r="CN10" s="19">
        <v>8.4</v>
      </c>
      <c r="CO10" s="19">
        <v>0.9</v>
      </c>
      <c r="CP10" s="19">
        <v>0</v>
      </c>
      <c r="CQ10" s="19">
        <v>18.5</v>
      </c>
      <c r="CR10" s="19">
        <v>8.4</v>
      </c>
      <c r="CS10" s="19">
        <v>0</v>
      </c>
      <c r="CT10" s="19">
        <v>0</v>
      </c>
      <c r="CU10" s="27"/>
      <c r="CV10" s="40">
        <f>IF(SUM(CB10,CF10)&gt;0,SUM(CB10,CF10),"")</f>
        <v>17.200000000000003</v>
      </c>
      <c r="CW10" s="40">
        <f>IF(SUM(CA10:CB10,CD10:CF10,CH10)-CC10-CG10&gt;0,SUM(CA10:CB10,CD10:CF10,CH10)-CC10-CG10,"")</f>
        <v>53.199999999999996</v>
      </c>
      <c r="CX10" s="40" t="str">
        <f>IF(SUM(CI10:CJ10,CL10)-CK10&gt;0,SUM(CI10:CJ10,CL10)-CK10,"")</f>
        <v/>
      </c>
      <c r="CY10" s="40">
        <f>IF(SUM(CB10,CF10,CJ10)&gt;0,SUM(CB10,CF10,CJ10),"")</f>
        <v>17.200000000000003</v>
      </c>
      <c r="CZ10" s="40">
        <f>IF(SUM(CW10,CX10)&gt;0,SUM(CW10,CX10),"")</f>
        <v>53.199999999999996</v>
      </c>
      <c r="DA10" s="40">
        <f>IF(SUM(CN10,CR10)&gt;0,SUM(CN10,CR10),"")</f>
        <v>16.8</v>
      </c>
      <c r="DB10" s="40">
        <f>IF(SUM(CM10:CN10,CP10:CR10,CT10)-SUM(CO10,CS10)&gt;0,SUM(CM10:CN10,CP10:CR10,CT10)-SUM(CO10,CS10),"")</f>
        <v>53</v>
      </c>
      <c r="DC10" s="40">
        <f>IF(SUM(CW10,CX10,DB10)&gt;0,SUM(CW10,CX10,DB10),"")</f>
        <v>106.19999999999999</v>
      </c>
      <c r="DD10" s="50" t="str">
        <f>IF(MAX(EA10,FC10,GE10,HG10,II10,JK10,KM10,LO10,MQ10,NS10,OU10,PW10)-IF(N10="",0,N10)&gt;0.001,MAX(EA10,FC10,GE10,HG10,II10,JK10,KM10,LO10,MQ10,NS10,OU10,PW10)-IF(N10="",0,N10),"")</f>
        <v/>
      </c>
      <c r="DE10" s="50" t="str">
        <f>IF(MAX(EF10,FH10,GJ10,HL10,IN10,JP10,KR10,LT10,MV10,NX10,OZ10,QB10)-IF(P10="",0,P10)&gt;0.001,MAX(EF10,FH10,GJ10,HL10,IN10,JP10,KR10,LT10,MV10,NX10,OZ10,QB10)-IF(P10="",0,P10),"")</f>
        <v/>
      </c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40" t="str">
        <f>IF(SUM(DG10,DK10)&gt;0,SUM(DG10,DK10),"")</f>
        <v/>
      </c>
      <c r="EA10" s="40" t="str">
        <f>IF(SUM(DF10:DG10,DI10:DK10,DM10)-DH10-DL10&gt;0,SUM(DF10:DG10,DI10:DK10,DM10)-DH10-DL10,"")</f>
        <v/>
      </c>
      <c r="EB10" s="40" t="str">
        <f>IF(SUM(DN10:DO10,DQ10)-DP10&gt;0,SUM(DN10:DO10,DQ10)-DP10,"")</f>
        <v/>
      </c>
      <c r="EC10" s="40" t="str">
        <f>IF(SUM(DG10,DK10,DO10)&gt;0,SUM(DG10,DK10,DO10),"")</f>
        <v/>
      </c>
      <c r="ED10" s="40" t="str">
        <f>IF(SUM(EA10,EB10)&gt;0,SUM(EA10,EB10),"")</f>
        <v/>
      </c>
      <c r="EE10" s="40" t="str">
        <f>IF(SUM(DS10,DW10)&gt;0,SUM(DS10,DW10),"")</f>
        <v/>
      </c>
      <c r="EF10" s="40" t="str">
        <f>IF(SUM(DR10:DS10,DU10:DW10,DY10)-SUM(DT10,DX10)&gt;0,SUM(DR10:DS10,DU10:DW10,DY10)-SUM(DT10,DX10),"")</f>
        <v/>
      </c>
      <c r="EG10" s="40" t="str">
        <f>IF(SUM(EA10,EB10,EF10)&gt;0,SUM(EA10,EB10,EF10),"")</f>
        <v/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>IF(SUM(EI10,EM10)&gt;0,SUM(EI10,EM10),"")</f>
        <v/>
      </c>
      <c r="FC10" s="11" t="str">
        <f>IF(SUM(EH10:EI10,EK10:EM10,EO10)-EJ10-EN10&gt;0,SUM(EH10:EI10,EK10:EM10,EO10)-EJ10-EN10,"")</f>
        <v/>
      </c>
      <c r="FD10" s="11" t="str">
        <f>IF(SUM(EP10:EQ10,ES10)-ER10&gt;0,SUM(EP10:EQ10,ES10)-ER10,"")</f>
        <v/>
      </c>
      <c r="FE10" s="11" t="str">
        <f>IF(SUM(EI10,EM10,EQ10)&gt;0,SUM(EI10,EM10,EQ10),"")</f>
        <v/>
      </c>
      <c r="FF10" s="11" t="str">
        <f>IF(SUM(FC10,FD10)&gt;0,SUM(FC10,FD10),"")</f>
        <v/>
      </c>
      <c r="FG10" s="11" t="str">
        <f>IF(SUM(EU10,EY10)&gt;0,SUM(EU10,EY10),"")</f>
        <v/>
      </c>
      <c r="FH10" s="11" t="str">
        <f>IF(SUM(ET10:EU10,EW10:EY10,FA10)-SUM(EV10,EZ10)&gt;0,SUM(ET10:EU10,EW10:EY10,FA10)-SUM(EV10,EZ10),"")</f>
        <v/>
      </c>
      <c r="FI10" s="11" t="str">
        <f>IF(SUM(FC10,FD10,FH10)&gt;0,SUM(FC10,FD10,FH10),"")</f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>IF(SUM(FK10,FO10)&gt;0,SUM(FK10,FO10),"")</f>
        <v/>
      </c>
      <c r="GE10" s="40" t="str">
        <f>IF(SUM(FJ10:FK10,FM10:FO10,FQ10)-FL10-FP10&gt;0,SUM(FJ10:FK10,FM10:FO10,FQ10)-FL10-FP10,"")</f>
        <v/>
      </c>
      <c r="GF10" s="40" t="str">
        <f>IF(SUM(FR10:FS10,FU10)-FT10&gt;0,SUM(FR10:FS10,FU10)-FT10,"")</f>
        <v/>
      </c>
      <c r="GG10" s="40" t="str">
        <f>IF(SUM(FK10,FO10,FS10)&gt;0,SUM(FK10,FO10,FS10),"")</f>
        <v/>
      </c>
      <c r="GH10" s="40" t="str">
        <f>IF(SUM(GE10,GF10)&gt;0,SUM(GE10,GF10),"")</f>
        <v/>
      </c>
      <c r="GI10" s="40" t="str">
        <f>IF(SUM(FW10,GA10)&gt;0,SUM(FW10,GA10),"")</f>
        <v/>
      </c>
      <c r="GJ10" s="40" t="str">
        <f>IF(SUM(FV10:FW10,FY10:GA10,GC10)-SUM(FX10,GB10)&gt;0,SUM(FV10:FW10,FY10:GA10,GC10)-SUM(FX10,GB10),"")</f>
        <v/>
      </c>
      <c r="GK10" s="40" t="str">
        <f>IF(SUM(GE10,GF10,GJ10)&gt;0,SUM(GE10,GF10,GJ10),"")</f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>IF(SUM(GM10,GQ10)&gt;0,SUM(GM10,GQ10),"")</f>
        <v/>
      </c>
      <c r="HG10" s="11" t="str">
        <f>IF(SUM(GL10:GM10,GO10:GQ10,GS10)-GN10-GR10&gt;0,SUM(GL10:GM10,GO10:GQ10,GS10)-GN10-GR10,"")</f>
        <v/>
      </c>
      <c r="HH10" s="11" t="str">
        <f>IF(SUM(GT10:GU10,GW10)-GV10&gt;0,SUM(GT10:GU10,GW10)-GV10,"")</f>
        <v/>
      </c>
      <c r="HI10" s="11" t="str">
        <f>IF(SUM(GM10,GQ10,GU10)&gt;0,SUM(GM10,GQ10,GU10),"")</f>
        <v/>
      </c>
      <c r="HJ10" s="11" t="str">
        <f>IF(SUM(HG10,HH10)&gt;0,SUM(HG10,HH10),"")</f>
        <v/>
      </c>
      <c r="HK10" s="11" t="str">
        <f>IF(SUM(GY10,HC10)&gt;0,SUM(GY10,HC10),"")</f>
        <v/>
      </c>
      <c r="HL10" s="11" t="str">
        <f>IF(SUM(GX10:GY10,HA10:HC10,HE10)-SUM(GZ10,HD10)&gt;0,SUM(GX10:GY10,HA10:HC10,HE10)-SUM(GZ10,HD10),"")</f>
        <v/>
      </c>
      <c r="HM10" s="11" t="str">
        <f>IF(SUM(HG10,HH10,HL10)&gt;0,SUM(HG10,HH10,HL10),"")</f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>IF(SUM(HO10,HS10)&gt;0,SUM(HO10,HS10),"")</f>
        <v/>
      </c>
      <c r="II10" s="40" t="str">
        <f>IF(SUM(HN10:HO10,HQ10:HS10,HU10)-HP10-HT10&gt;0,SUM(HN10:HO10,HQ10:HS10,HU10)-HP10-HT10,"")</f>
        <v/>
      </c>
      <c r="IJ10" s="40" t="str">
        <f>IF(SUM(HV10:HW10,HY10)-HX10&gt;0,SUM(HV10:HW10,HY10)-HX10,"")</f>
        <v/>
      </c>
      <c r="IK10" s="40" t="str">
        <f>IF(SUM(HO10,HS10,HW10)&gt;0,SUM(HO10,HS10,HW10),"")</f>
        <v/>
      </c>
      <c r="IL10" s="40" t="str">
        <f>IF(SUM(II10,IJ10)&gt;0,SUM(II10,IJ10),"")</f>
        <v/>
      </c>
      <c r="IM10" s="40" t="str">
        <f>IF(SUM(IA10,IE10)&gt;0,SUM(IA10,IE10),"")</f>
        <v/>
      </c>
      <c r="IN10" s="40" t="str">
        <f>IF(SUM(HZ10:IA10,IC10:IE10,IG10)-SUM(IB10,IF10)&gt;0,SUM(HZ10:IA10,IC10:IE10,IG10)-SUM(IB10,IF10),"")</f>
        <v/>
      </c>
      <c r="IO10" s="40" t="str">
        <f>IF(SUM(II10,IJ10,IN10)&gt;0,SUM(II10,IJ10,IN10),"")</f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>IF(SUM(IQ10,IU10)&gt;0,SUM(IQ10,IU10),"")</f>
        <v/>
      </c>
      <c r="JK10" s="11" t="str">
        <f>IF(SUM(IP10:IQ10,IS10:IU10,IW10)-IR10-IV10&gt;0,SUM(IP10:IQ10,IS10:IU10,IW10)-IR10-IV10,"")</f>
        <v/>
      </c>
      <c r="JL10" s="11" t="str">
        <f>IF(SUM(IX10:IY10,JA10)-IZ10&gt;0,SUM(IX10:IY10,JA10)-IZ10,"")</f>
        <v/>
      </c>
      <c r="JM10" s="11" t="str">
        <f>IF(SUM(IQ10,IU10,IY10)&gt;0,SUM(IQ10,IU10,IY10),"")</f>
        <v/>
      </c>
      <c r="JN10" s="11" t="str">
        <f>IF(SUM(JK10,JL10)&gt;0,SUM(JK10,JL10),"")</f>
        <v/>
      </c>
      <c r="JO10" s="11" t="str">
        <f>IF(SUM(JC10,JG10)&gt;0,SUM(JC10,JG10),"")</f>
        <v/>
      </c>
      <c r="JP10" s="11" t="str">
        <f>IF(SUM(JB10:JC10,JE10:JG10,JI10)-SUM(JD10,JH10)&gt;0,SUM(JB10:JC10,JE10:JG10,JI10)-SUM(JD10,JH10),"")</f>
        <v/>
      </c>
      <c r="JQ10" s="11" t="str">
        <f>IF(SUM(JK10,JL10,JP10)&gt;0,SUM(JK10,JL10,JP10),"")</f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>IF(SUM(JS10,JW10)&gt;0,SUM(JS10,JW10),"")</f>
        <v/>
      </c>
      <c r="KM10" s="40" t="str">
        <f>IF(SUM(JR10:JS10,JU10:JW10,JY10)-JT10-JX10&gt;0,SUM(JR10:JS10,JU10:JW10,JY10)-JT10-JX10,"")</f>
        <v/>
      </c>
      <c r="KN10" s="40" t="str">
        <f>IF(SUM(JZ10:KA10,KC10)-KB10&gt;0,SUM(JZ10:KA10,KC10)-KB10,"")</f>
        <v/>
      </c>
      <c r="KO10" s="40" t="str">
        <f>IF(SUM(JS10,JW10,KA10)&gt;0,SUM(JS10,JW10,KA10),"")</f>
        <v/>
      </c>
      <c r="KP10" s="40" t="str">
        <f>IF(SUM(KM10,KN10)&gt;0,SUM(KM10,KN10),"")</f>
        <v/>
      </c>
      <c r="KQ10" s="40" t="str">
        <f>IF(SUM(KE10,KI10)&gt;0,SUM(KE10,KI10),"")</f>
        <v/>
      </c>
      <c r="KR10" s="40" t="str">
        <f>IF(SUM(KD10:KE10,KG10:KI10,KK10)-SUM(KF10,KJ10)&gt;0,SUM(KD10:KE10,KG10:KI10,KK10)-SUM(KF10,KJ10),"")</f>
        <v/>
      </c>
      <c r="KS10" s="40" t="str">
        <f>IF(SUM(KM10,KN10,KR10)&gt;0,SUM(KM10,KN10,KR10),"")</f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>IF(SUM(KU10,KY10)&gt;0,SUM(KU10,KY10),"")</f>
        <v/>
      </c>
      <c r="LO10" s="11" t="str">
        <f>IF(SUM(KT10:KU10,KW10:KY10,LA10)-KV10-KZ10&gt;0,SUM(KT10:KU10,KW10:KY10,LA10)-KV10-KZ10,"")</f>
        <v/>
      </c>
      <c r="LP10" s="11" t="str">
        <f>IF(SUM(LB10:LC10,LE10)-LD10&gt;0,SUM(LB10:LC10,LE10)-LD10,"")</f>
        <v/>
      </c>
      <c r="LQ10" s="11" t="str">
        <f>IF(SUM(KU10,KY10,LC10)&gt;0,SUM(KU10,KY10,LC10),"")</f>
        <v/>
      </c>
      <c r="LR10" s="11" t="str">
        <f>IF(SUM(LO10,LP10)&gt;0,SUM(LO10,LP10),"")</f>
        <v/>
      </c>
      <c r="LS10" s="11" t="str">
        <f>IF(SUM(LG10,LK10)&gt;0,SUM(LG10,LK10),"")</f>
        <v/>
      </c>
      <c r="LT10" s="11" t="str">
        <f>IF(SUM(LF10:LG10,LI10:LK10,LM10)-SUM(LH10,LL10)&gt;0,SUM(LF10:LG10,LI10:LK10,LM10)-SUM(LH10,LL10),"")</f>
        <v/>
      </c>
      <c r="LU10" s="11" t="str">
        <f>IF(SUM(LO10,LP10,LT10)&gt;0,SUM(LO10,LP10,LT10),"")</f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>IF(SUM(LW10,MA10)&gt;0,SUM(LW10,MA10),"")</f>
        <v/>
      </c>
      <c r="MQ10" s="40" t="str">
        <f>IF(SUM(LV10:LW10,LY10:MA10,MC10)-LX10-MB10&gt;0,SUM(LV10:LW10,LY10:MA10,MC10)-LX10-MB10,"")</f>
        <v/>
      </c>
      <c r="MR10" s="40" t="str">
        <f>IF(SUM(MD10:ME10,MG10)-MF10&gt;0,SUM(MD10:ME10,MG10)-MF10,"")</f>
        <v/>
      </c>
      <c r="MS10" s="40" t="str">
        <f>IF(SUM(LW10,MA10,ME10)&gt;0,SUM(LW10,MA10,ME10),"")</f>
        <v/>
      </c>
      <c r="MT10" s="40" t="str">
        <f>IF(SUM(MQ10,MR10)&gt;0,SUM(MQ10,MR10),"")</f>
        <v/>
      </c>
      <c r="MU10" s="40" t="str">
        <f>IF(SUM(MI10,MM10)&gt;0,SUM(MI10,MM10),"")</f>
        <v/>
      </c>
      <c r="MV10" s="40" t="str">
        <f>IF(SUM(MH10:MI10,MK10:MM10,MO10)-SUM(MJ10,MN10)&gt;0,SUM(MH10:MI10,MK10:MM10,MO10)-SUM(MJ10,MN10),"")</f>
        <v/>
      </c>
      <c r="MW10" s="40" t="str">
        <f>IF(SUM(MQ10,MR10,MV10)&gt;0,SUM(MQ10,MR10,MV10),"")</f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>IF(SUM(MY10,NC10)&gt;0,SUM(MY10,NC10),"")</f>
        <v/>
      </c>
      <c r="NS10" s="11" t="str">
        <f>IF(SUM(MX10:MY10,NA10:NC10,NE10)-MZ10-ND10&gt;0,SUM(MX10:MY10,NA10:NC10,NE10)-MZ10-ND10,"")</f>
        <v/>
      </c>
      <c r="NT10" s="11" t="str">
        <f>IF(SUM(NF10:NG10,NI10)-NH10&gt;0,SUM(NF10:NG10,NI10)-NH10,"")</f>
        <v/>
      </c>
      <c r="NU10" s="11" t="str">
        <f>IF(SUM(MY10,NC10,NG10)&gt;0,SUM(MY10,NC10,NG10),"")</f>
        <v/>
      </c>
      <c r="NV10" s="11" t="str">
        <f>IF(SUM(NS10,NT10)&gt;0,SUM(NS10,NT10),"")</f>
        <v/>
      </c>
      <c r="NW10" s="11" t="str">
        <f>IF(SUM(NK10,NO10)&gt;0,SUM(NK10,NO10),"")</f>
        <v/>
      </c>
      <c r="NX10" s="11" t="str">
        <f>IF(SUM(NJ10:NK10,NM10:NO10,NQ10)-SUM(NL10,NP10)&gt;0,SUM(NJ10:NK10,NM10:NO10,NQ10)-SUM(NL10,NP10),"")</f>
        <v/>
      </c>
      <c r="NY10" s="11" t="str">
        <f>IF(SUM(NS10,NT10,NX10)&gt;0,SUM(NS10,NT10,NX10),"")</f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>IF(SUM(OA10,OE10)&gt;0,SUM(OA10,OE10),"")</f>
        <v/>
      </c>
      <c r="OU10" s="40" t="str">
        <f>IF(SUM(NZ10:OA10,OC10:OE10,OG10)-OB10-OF10&gt;0,SUM(NZ10:OA10,OC10:OE10,OG10)-OB10-OF10,"")</f>
        <v/>
      </c>
      <c r="OV10" s="40" t="str">
        <f>IF(SUM(OH10:OI10,OK10)-OJ10&gt;0,SUM(OH10:OI10,OK10)-OJ10,"")</f>
        <v/>
      </c>
      <c r="OW10" s="40" t="str">
        <f>IF(SUM(OA10,OE10,OI10)&gt;0,SUM(OA10,OE10,OI10),"")</f>
        <v/>
      </c>
      <c r="OX10" s="40" t="str">
        <f>IF(SUM(OU10,OV10)&gt;0,SUM(OU10,OV10),"")</f>
        <v/>
      </c>
      <c r="OY10" s="40" t="str">
        <f>IF(SUM(OM10,OQ10)&gt;0,SUM(OM10,OQ10),"")</f>
        <v/>
      </c>
      <c r="OZ10" s="40" t="str">
        <f>IF(SUM(OL10:OM10,OO10:OQ10,OS10)-SUM(ON10,OR10)&gt;0,SUM(OL10:OM10,OO10:OQ10,OS10)-SUM(ON10,OR10),"")</f>
        <v/>
      </c>
      <c r="PA10" s="40" t="str">
        <f>IF(SUM(OU10,OV10,OZ10)&gt;0,SUM(OU10,OV10,OZ10),"")</f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>IF(SUM(PC10,PG10)&gt;0,SUM(PC10,PG10),"")</f>
        <v/>
      </c>
      <c r="PW10" s="11" t="str">
        <f>IF(SUM(PB10:PC10,PE10:PG10,PI10)-PD10-PH10&gt;0,SUM(PB10:PC10,PE10:PG10,PI10)-PD10-PH10,"")</f>
        <v/>
      </c>
      <c r="PX10" s="11" t="str">
        <f>IF(SUM(PJ10:PK10,PM10)-PL10&gt;0,SUM(PJ10:PK10,PM10)-PL10,"")</f>
        <v/>
      </c>
      <c r="PY10" s="11" t="str">
        <f>IF(SUM(PC10,PG10,PK10)&gt;0,SUM(PC10,PG10,PK10),"")</f>
        <v/>
      </c>
      <c r="PZ10" s="11" t="str">
        <f>IF(SUM(PW10,PX10)&gt;0,SUM(PW10,PX10),"")</f>
        <v/>
      </c>
      <c r="QA10" s="11" t="str">
        <f>IF(SUM(PO10,PS10)&gt;0,SUM(PO10,PS10),"")</f>
        <v/>
      </c>
      <c r="QB10" s="11" t="str">
        <f>IF(SUM(PN10:PO10,PQ10:PS10,PU10)-SUM(PP10,PT10)&gt;0,SUM(PN10:PO10,PQ10:PS10,PU10)-SUM(PP10,PT10),"")</f>
        <v/>
      </c>
      <c r="QC10" s="11" t="str">
        <f>IF(SUM(PW10,PX10,QB10)&gt;0,SUM(PW10,PX10,QB10),"")</f>
        <v/>
      </c>
      <c r="QD10" s="22">
        <f>IF($CU10="P",CA10,(CA10+AX10)/2)</f>
        <v>16.850000000000001</v>
      </c>
      <c r="QE10" s="22">
        <f>IF($CU10="P",CB10,(CB10+AY10)/2)</f>
        <v>5.8000000000000007</v>
      </c>
      <c r="QF10" s="22">
        <f>IF($CU10="P",CC10,(CC10+AZ10)/2)</f>
        <v>0.3</v>
      </c>
      <c r="QG10" s="22">
        <f>IF($CU10="P",CD10,(CD10+BA10)/2)</f>
        <v>0.15</v>
      </c>
      <c r="QH10" s="22">
        <f>IF($CU10="P",CE10,(CE10+BB10)/2)</f>
        <v>18.350000000000001</v>
      </c>
      <c r="QI10" s="22">
        <f>IF($CU10="P",CF10,(CF10+BC10)/2)</f>
        <v>8.1999999999999993</v>
      </c>
      <c r="QJ10" s="22">
        <f>IF($CU10="P",CG10,(CG10+BD10)/2)</f>
        <v>0.6</v>
      </c>
      <c r="QK10" s="22">
        <f>IF($CU10="P",CH10,(CH10+BE10)/2)</f>
        <v>0</v>
      </c>
      <c r="QL10" s="22">
        <f>IF($CU10="P",CI10,(CI10+BF10)/2)</f>
        <v>0</v>
      </c>
      <c r="QM10" s="22">
        <f>IF($CU10="P",CJ10,(CJ10+BG10)/2)</f>
        <v>0</v>
      </c>
      <c r="QN10" s="22">
        <f>IF($CU10="P",CK10,(CK10+BH10)/2)</f>
        <v>0</v>
      </c>
      <c r="QO10" s="22">
        <f>IF($CU10="P",CL10,(CL10+BI10)/2)</f>
        <v>0</v>
      </c>
      <c r="QP10" s="22">
        <f>IF($CU10="P",CM10,(CM10+BJ10)/2)</f>
        <v>9.3000000000000007</v>
      </c>
      <c r="QQ10" s="22">
        <f>IF($CU10="P",CN10,(CN10+BK10)/2)</f>
        <v>4.2</v>
      </c>
      <c r="QR10" s="22">
        <f>IF($CU10="P",CO10,(CO10+BL10)/2)</f>
        <v>0.45</v>
      </c>
      <c r="QS10" s="22">
        <f>IF($CU10="P",CP10,(CP10+BM10)/2)</f>
        <v>0</v>
      </c>
      <c r="QT10" s="22">
        <f>IF($CU10="P",CQ10,(CQ10+BN10)/2)</f>
        <v>9.25</v>
      </c>
      <c r="QU10" s="22">
        <f>IF($CU10="P",CR10,(CR10+BO10)/2)</f>
        <v>4.2</v>
      </c>
      <c r="QV10" s="22">
        <f>IF($CU10="P",CS10,(CS10+BP10)/2)</f>
        <v>0</v>
      </c>
      <c r="QW10" s="22">
        <f>IF($CU10="P",CT10,(CT10+BQ10)/2)</f>
        <v>0</v>
      </c>
      <c r="QX10" s="27" t="s">
        <v>46</v>
      </c>
      <c r="QY10" s="40">
        <f>IF(SUM(QE10,QI10)&gt;0,SUM(QE10,QI10),"")</f>
        <v>14</v>
      </c>
      <c r="QZ10" s="40">
        <f>IF(SUM(QD10:QE10,QG10:QI10,QK10)-QF10-QJ10&gt;0,SUM(QD10:QE10,QG10:QI10,QK10)-QF10-QJ10,"")</f>
        <v>48.45000000000001</v>
      </c>
      <c r="RA10" s="40" t="str">
        <f>IF(SUM(QL10:QM10,QO10)-QN10&gt;0,SUM(QL10:QM10,QO10)-QN10,"")</f>
        <v/>
      </c>
      <c r="RB10" s="40">
        <f>IF(SUM(QE10,QI10,QM10)&gt;0,SUM(QE10,QI10,QM10),"")</f>
        <v>14</v>
      </c>
      <c r="RC10" s="40">
        <f>IF(SUM(QZ10,RA10)&gt;0,SUM(QZ10,RA10),"")</f>
        <v>48.45000000000001</v>
      </c>
      <c r="RD10" s="40">
        <f>IF(SUM(QQ10,QU10)&gt;0,SUM(QQ10,QU10),"")</f>
        <v>8.4</v>
      </c>
      <c r="RE10" s="40">
        <f>IF(SUM(QP10:QQ10,QS10:QU10,QW10)-SUM(QR10,QV10)&gt;0,SUM(QP10:QQ10,QS10:QU10,QW10)-SUM(QR10,QV10),"")</f>
        <v>26.5</v>
      </c>
      <c r="RF10" s="40">
        <f>IF(SUM(QZ10,RA10,RE10)&gt;0,SUM(QZ10,RA10,RE10),"")</f>
        <v>74.950000000000017</v>
      </c>
    </row>
    <row r="11" spans="1:474" x14ac:dyDescent="0.2">
      <c r="A11" s="4" t="str" cm="1">
        <f t="array" ref="A11">IF(AND(J11&lt;&gt;"",J11&lt;&gt;"No DD"),SUMPRODUCT((J$4:J$36&lt;&gt;"")*(J$4:J$36&lt;&gt;"No DD")*(F$4:F$36&gt;F11))+1,IF(J11="No DD",SUMPRODUCT((J$4:J$36="No DD")*(F$4:F$36&gt;F11))+1+SUMPRODUCT((J$4:J$36&lt;&gt;"")*(J$4:J$36&lt;&gt;"No DD")),""))</f>
        <v/>
      </c>
      <c r="B11" s="4" t="str" cm="1">
        <f t="array" ref="B11">IF(AND(J11&lt;&gt;"",J11&lt;&gt;"No DD",G11=""),SUMPRODUCT((J$4:J$36&lt;&gt;"")*(J$4:J$36&lt;&gt;"No DD")*(G$4:G$36="")*(F$4:F$36&gt;F11))+1,IF(J11="No DD",SUMPRODUCT((J$4:J$36="No DD")*(F$4:F$36&gt;F11)*(G$4:G$36=""))+1+SUMPRODUCT((J$4:J$36&lt;&gt;"")*(G$4:G$36="")*(J$4:J$36&lt;&gt;"No DD")),""))</f>
        <v/>
      </c>
      <c r="C11" s="5" t="s">
        <v>165</v>
      </c>
      <c r="D11" s="4" t="s">
        <v>3</v>
      </c>
      <c r="E11" s="4">
        <v>2008</v>
      </c>
      <c r="F11" s="9">
        <f>SUM(L11:R11)+SUM(L11:O11)*0.0000001+SUM(L11)*0.0000000000001</f>
        <v>153.30001020000512</v>
      </c>
      <c r="H11" s="3" t="str">
        <f>IF(OR(AND(AP11&gt;=AW$38,AQ11&gt;=AW$42,AP11&lt;&gt;"",AO11=""),AND(AU11&gt;=AW$38,AV11&gt;=AW$42,AU11&lt;&gt;"",AO11=""),AND(BS11&gt;=BZ$38,BT11&gt;=BZ$42,BS11&lt;&gt;"",BR11=""),AND(BX11&gt;=BZ$38,BY11&gt;=BZ$42,BX11&lt;&gt;"",BR11=""),AND(CV11&gt;=DC$38,CW11&gt;=DC$42,CV11&lt;&gt;"",CU11=""),AND(DA11&gt;=DC$38,DB11&gt;=DC$42,DA11&lt;&gt;""),AND(DZ11&gt;=EG$38,EA11&gt;=EG$42,DZ11&lt;&gt;""),AND(EE11&gt;=EG$38,EF11&gt;=EG$42,EE11&lt;&gt;""),AND(FB11&gt;=FI$38,FC11&gt;=FI$42,FB11&lt;&gt;""),AND(FG11&gt;=FI$38,FH11&gt;=FI$42,FG11&lt;&gt;""),AND(GD11&gt;=GK$38,GE11&gt;=GK$42,GD11&lt;&gt;""),AND(GI11&gt;=GK$38,GJ11&gt;=GK$42,GI11&lt;&gt;""),AND(HF11&gt;=HM$38,HG11&gt;=HM$42,HF11&lt;&gt;""),AND(HK11&gt;=HM$38,HL11&gt;=HM$42,HK11&lt;&gt;""),AND(IH11&gt;=IO$38,II11&gt;=IO$42,IH11&lt;&gt;""),AND(IM11&gt;=IO$38,IN11&gt;=IO$42,IM11&lt;&gt;""),AND(JJ11&gt;=JQ$38,JK11&gt;=JQ$42,JJ11&lt;&gt;""),AND(JO11&gt;=JQ$38,JP11&gt;=JQ$42,JO11&lt;&gt;""),AND(KL11&gt;=KS$38,KM11&gt;=KS$42,KL11&lt;&gt;""),AND(KQ11&gt;=KS$38,KR11&gt;=KS$42,KQ11&lt;&gt;""),AND(LN11&gt;=LU$38,LO11&gt;=LU$42,LN11&lt;&gt;""),AND(LS11&gt;=LU$38,LT11&gt;=LU$42,LS11&lt;&gt;""),AND(MP11&gt;=MW$38,MQ11&gt;=MW$42,MP11&lt;&gt;""),AND(MU11&gt;=MW$38,MV11&gt;=MW$42,MU11&lt;&gt;""),AND(NR11&gt;=NY$38,NS11&gt;=NY$42,NR11&lt;&gt;""),AND(NW11&gt;=NY$38,NX11&gt;=NY$42,NW11&lt;&gt;""),AND(OT11&gt;=PA$38,OU11&gt;=PA$42,OT11&lt;&gt;""),AND(OY11&gt;=PA$38,OZ11&gt;=PA$42,OY11&lt;&gt;""),AND(PV11&gt;=QC$38,PW11&gt;=QC$42,PV11&lt;&gt;""),AND(QA11&gt;=QC$38,QB11&gt;=QC$42,QA11&lt;&gt;"")),"P","")</f>
        <v/>
      </c>
      <c r="I11" s="3" t="str">
        <f>IF(OR(AND(AQ11&gt;=AW$42,AQ11&lt;&gt;"",AO11=""),AND(AV11&gt;=AW$42,AV11&lt;&gt;"",AO11=""),AND(BT11&gt;=BZ$42,BT11&lt;&gt;"",BR11=""),AND(BY11&gt;=BZ$42,BY11&lt;&gt;"",BR11=""),AND(CW11&gt;=DC$42,CW11&lt;&gt;"",CU11=""),AND(DB11&gt;=DC$42,DB11&lt;&gt;"",CU11=""),AND(EA11&gt;=EG$42,EA11&lt;&gt;""),AND(EF11&gt;=EG$42,EF11&lt;&gt;""),AND(FC11&gt;=FI$42,FC11&lt;&gt;""),AND(FH11&gt;=FI$42,FH11&lt;&gt;""),AND(GE11&gt;=GK$42,GE11&lt;&gt;""),AND(GJ11&gt;=GK$42,GJ11&lt;&gt;""),AND(HG11&gt;=HM$42,HG11&lt;&gt;""),AND(HL11&gt;=HM$42,HL11&lt;&gt;""),AND(II11&gt;=IO$42,II11&lt;&gt;""),AND(IN11&gt;=IO$42,IN11&lt;&gt;""),AND(JK11&gt;=JQ$42,JK11&lt;&gt;""),AND(JP11&gt;=JQ$42,JP11&lt;&gt;""),AND(KM11&gt;=KS$42,KM11&lt;&gt;""),AND(KR11&gt;=KS$42,KR11&lt;&gt;""),AND(LO11&gt;=LU$42,LO11&lt;&gt;""),AND(LT11&gt;=LU$42,LT11&lt;&gt;""),AND(MQ11&gt;=MW$42,MQ11&lt;&gt;""),AND(MV11&gt;=MW$42,MV11&lt;&gt;""),AND(NS11&gt;=NY$42,NS11&lt;&gt;""),AND(NX11&gt;=NY$42,NX11&lt;&gt;""),AND(OU11&gt;=PA$42,OU11&lt;&gt;""),AND(OZ11&gt;=PA$42,OZ11&lt;&gt;""),AND(PW11&gt;=QC$42,PW11&lt;&gt;""),AND(QB11&gt;=QC$42,QB11&lt;&gt;"")),"P","")</f>
        <v/>
      </c>
      <c r="J11" s="36" t="str">
        <f>IF(AND(I11="P",H11=""),"No DD",IF(OR(AND(AS11&gt;=AW$41,AT11&gt;=AW$45,AS11&lt;&gt;"",AO11=""),AND(BV11&gt;=BZ$41,BW11&gt;=BZ$45,BV11&lt;&gt;"",BR11=""),AND(CY11&gt;=DC$41,CZ11&gt;=DC$45,CY11&lt;&gt;"",CU11=""),AND(EC11&gt;=EG$41,ED11&gt;=EG$45,EC11&lt;&gt;""),AND(FE11&gt;=FI$41,FF11&gt;=FI$45,FE11&lt;&gt;""),AND(GG11&gt;=GK$41,GH11&gt;=GK$45,GG11&lt;&gt;""),AND(HI11&gt;=HM$41,HJ11&gt;=HM$45,HI11&lt;&gt;""),AND(IK11&gt;=IO$41,IL11&gt;=IO$45,IK11&lt;&gt;""),AND(JM11&gt;=JQ$41,JN11&gt;=JQ$45,JM11&lt;&gt;""),AND(KO11&gt;=KS$41,KP11&gt;=KS$45,KO11&lt;&gt;""),AND(LQ11&gt;=LU$41,LR11&gt;=LU$45,LQ11&lt;&gt;""),AND(MS11&gt;=MW$41,MT11&gt;=MW$45,MS11&lt;&gt;""),AND(NU11&gt;=NY$41,NV11&gt;=NY$45,NU11&lt;&gt;""),AND(OW11&gt;=PA$41,OX11&gt;=PA$45,OW11&lt;&gt;""),AND(PY11&gt;=QC$41,PZ11&gt;=QC$45,PY11&lt;&gt;"")),"Merit",IF(OR(AND(AS11&gt;=AW$40,AT11&gt;=AW$44,AS11&lt;&gt;"",AO11=""),AND(BV11&gt;=BZ$40,BW11&gt;=BZ$44,BV11&lt;&gt;"",BR11=""),AND(CY11&gt;=DC$40,CZ11&gt;=DC$44,CY11&lt;&gt;"",CU11=""),AND(EC11&gt;=EG$40,ED11&gt;=EG$44,EC11&lt;&gt;""),AND(FE11&gt;=FI$40,FF11&gt;=FI$44,FE11&lt;&gt;""),AND(GG11&gt;=GK$40,GH11&gt;=GK$44,GG11&lt;&gt;""),AND(HI11&gt;=HM$40,HJ11&gt;=HM$44,HI11&lt;&gt;""),AND(IK11&gt;=IO$40,IL11&gt;=IO$44,IK11&lt;&gt;""),AND(JM11&gt;=JQ$40,JN11&gt;=JQ$44,JM11&lt;&gt;""),AND(KO11&gt;=KS$40,KP11&gt;=KS$44,KO11&lt;&gt;""),AND(LQ11&gt;=LU$40,LR11&gt;=LU$44,LQ11&lt;&gt;""),AND(MS11&gt;=MW$40,MT11&gt;=MW$44,MS11&lt;&gt;""),AND(NU11&gt;=NY$40,NV11&gt;=NY$44,NU11&lt;&gt;""),AND(OW11&gt;=PA$40,OX11&gt;=PA$44,OW11&lt;&gt;""),AND(PY11&gt;=QC$40,PZ11&gt;=QC$44,PY11&lt;&gt;"")),"Excellence",IF(K11="P","Worlds Team",IF(H11="P","National Team","")))))</f>
        <v/>
      </c>
      <c r="K11" s="3" t="str">
        <f>IF(OR(AND(AS11&gt;=AW$39,AT11&gt;=AW$43,AS11&lt;&gt;"",AO11=""),AND(BV11&gt;=BZ$39,BW11&gt;=BZ$43,BV11&lt;&gt;"",BR11=""),AND(CY11&gt;=DC$39,CZ11&gt;=DC$43,CY11&lt;&gt;"",CU11=""),AND(EC11&gt;=EG$39,ED11&gt;=EG$43,EC11&lt;&gt;""),AND(FE11&gt;=FI$39,FF11&gt;=FI$43,FE11&lt;&gt;""),AND(GG11&gt;=GK$39,GH11&gt;=GK$43,GG11&lt;&gt;""),AND(HI11&gt;=HM$39,HJ11&gt;=HM$43,HI11&lt;&gt;""),AND(IK11&gt;=IO$39,IL11&gt;=IO$43,IK11&lt;&gt;""),AND(JM11&gt;=JQ$39,JN11&gt;=JQ$43,JM11&lt;&gt;""),AND(KO11&gt;=KS$39,KP11&gt;=KS$43,KO11&lt;&gt;""),AND(LQ11&gt;=LU$39,LR11&gt;=LU$43,LQ11&lt;&gt;""),AND(MS11&gt;=MW$39,MT11&gt;=MW$43,MS11&lt;&gt;""),AND(NU11&gt;=NY$39,NV11&gt;=NY$43,NU11&lt;&gt;""),AND(OW11&gt;=PA$39,OX11&gt;=PA$43,OW11&lt;&gt;""),AND(PY11&gt;=QC$39,PZ11&gt;=QC$43,PY11&lt;&gt;"")),"P","")</f>
        <v/>
      </c>
      <c r="L11" s="8">
        <f>IF(COUNT(AQ11,BT11,CW11)&gt;0,LARGE((AQ11,BT11,CW11),1),0)</f>
        <v>51.3</v>
      </c>
      <c r="M11" s="8" t="str">
        <f>IF(L11=0,"",IF(L11=CW11,$CA$1,IF(L11=BT11,$AX$1,IF(L11=AQ11,$U$1,""))))</f>
        <v>2025 Nationals</v>
      </c>
      <c r="N11" s="8">
        <f>IF(COUNT(AQ11,BT11,CW11)&gt;1,LARGE((AQ11,BT11,CW11),2),0)</f>
        <v>50.7</v>
      </c>
      <c r="O11" s="8" t="str">
        <f>IF(N11=0,"",IF(AND(N11=L11,N11=AQ11,N11=BT11),$U$1,IF(AND(N11=L11,N11=AQ11,N11=CW11),$U$1,IF(AND(N11=L11,N11=BT11,N11=CW11),$AX$1,IF(N11=CW11,$CA$1,IF(N11=BT11,$AX$1,IF(N11=AQ11,$U$1,"")))))))</f>
        <v>2025 Elite Canada</v>
      </c>
      <c r="P11" s="8">
        <f>IF(MAX(AV11,BY11,DB11)&gt;0,MAX(AV11,BY11,DB11),0)</f>
        <v>51.300000000000004</v>
      </c>
      <c r="Q11" s="8" t="str">
        <f>IF(P11=0,"",IF(P11=DB11,$CA$1,IF(P11=BY11,$AX$1,IF(P11=AV11,$U$1,""))))</f>
        <v>2025 Nationals</v>
      </c>
      <c r="R11" s="8" t="str">
        <f>IF(MAX(DD11:DE11)&gt;0,MAX(DD11:DE11),"")</f>
        <v/>
      </c>
      <c r="S11" s="11" t="str">
        <f>IF(R11="","",IF(R11=DD11,"("&amp;DD$2&amp;")",IF(R11=DE11,"("&amp;DE$2&amp;")")))</f>
        <v/>
      </c>
      <c r="T11" s="8" t="str">
        <f>IF(R11="","",IF(R11=DD11,IF(R11+IF(N11="",0,N11)=PW11,$PB$1,IF(R11+IF(N11="",0,N11)=OU11,$NZ$1,IF(R11+IF(N11="",0,N11)=NS11,$MX$1,IF(R11+IF(N11="",0,N11)=MQ11,$LV$1,IF(R11+IF(N11="",0,N11)=LO11,$KT$1,IF(R11+IF(N11="",0,N11)=KM11,$JR$1,IF(R11+IF(N11="",0,N11)=JK11,$IP$1,IF(R11+IF(N11="",0,N11)=II11,$HN$1,IF(R11+IF(N11="",0,N11)=HG11,$GL$1,IF(R11+IF(N11="",0,N11)=GE11,$FJ$1,IF(R11+IF(N11="",0,N11)=FC11,$EH$1,IF(R11+IF(N11="",0,N11)=EA11,$DF$1)))))))))))),IF(R11=DE11,IF(R11+IF(P11="",0,P11)=QB11,$PB$1,IF(R11+IF(P11="",0,P11)=OZ11,$NZ$1,IF(R11+IF(P11="",0,P11)=NX11,$MX$1,IF(R11+IF(P11="",0,P11)=MV11,$LV$1,IF(R11+IF(P11="",0,P11)=LT11,$KT$1,IF(R11+IF(P11="",0,P11)=KR11,$JR$1,IF(R11+IF(P11="",0,P11)=JP11,$IP$1,IF(R11+IF(P11="",0,P11)=IN11,$HN$1,IF(R11+IF(P11="",0,P11)=HL11,$GL$1,IF(R11+IF(P11="",0,P11)=GJ11,$FJ$1,IF(R11+IF(P11="",0,P11)=FH11,$EH$1,IF(R11+IF(P11="",0,P11)=EF11,$DF$1)))))))))))))))</f>
        <v/>
      </c>
      <c r="U11" s="19">
        <v>19</v>
      </c>
      <c r="V11" s="19">
        <v>6.8</v>
      </c>
      <c r="W11" s="19">
        <v>0</v>
      </c>
      <c r="X11" s="19">
        <v>0</v>
      </c>
      <c r="Y11" s="19">
        <v>19.100000000000001</v>
      </c>
      <c r="Z11" s="19">
        <v>6.4</v>
      </c>
      <c r="AA11" s="19">
        <v>0.6</v>
      </c>
      <c r="AB11" s="19">
        <v>0</v>
      </c>
      <c r="AC11" s="19"/>
      <c r="AD11" s="19"/>
      <c r="AE11" s="19"/>
      <c r="AF11" s="19"/>
      <c r="AG11" s="19">
        <v>0</v>
      </c>
      <c r="AH11" s="19">
        <v>0</v>
      </c>
      <c r="AI11" s="19">
        <v>0</v>
      </c>
      <c r="AJ11" s="19">
        <v>0</v>
      </c>
      <c r="AK11" s="19">
        <v>16.3</v>
      </c>
      <c r="AL11" s="19">
        <v>6</v>
      </c>
      <c r="AM11" s="19">
        <v>0.2</v>
      </c>
      <c r="AN11" s="19">
        <v>0</v>
      </c>
      <c r="AO11" s="27"/>
      <c r="AP11" s="40">
        <f>IF(SUM(V11,Z11)&gt;0,SUM(V11,Z11),"")</f>
        <v>13.2</v>
      </c>
      <c r="AQ11" s="40">
        <f>IF(SUM(U11:V11,X11:Z11,AB11)-W11-AA11&gt;0,SUM(U11:V11,X11:Z11,AB11)-W11-AA11,"")</f>
        <v>50.7</v>
      </c>
      <c r="AR11" s="40" t="str">
        <f>IF(SUM(AC11:AD11,AF11)-AE11&gt;0,SUM(AC11:AD11,AF11)-AE11,"")</f>
        <v/>
      </c>
      <c r="AS11" s="40">
        <f>IF(SUM(V11,Z11,AD11)&gt;0,SUM(V11,Z11,AD11),"")</f>
        <v>13.2</v>
      </c>
      <c r="AT11" s="40">
        <f>IF(SUM(AQ11,AR11)&gt;0,SUM(AQ11,AR11),"")</f>
        <v>50.7</v>
      </c>
      <c r="AU11" s="40">
        <f>IF(SUM(AH11,AL11)&gt;0,SUM(AH11,AL11),"")</f>
        <v>6</v>
      </c>
      <c r="AV11" s="40">
        <f>IF(SUM(AG11:AH11,AJ11:AL11,AN11)-SUM(AI11,AM11)&gt;0,SUM(AG11:AH11,AJ11:AL11,AN11)-SUM(AI11,AM11),"")</f>
        <v>22.1</v>
      </c>
      <c r="AW11" s="40">
        <f>IF(SUM(AQ11,AR11,AV11)&gt;0,SUM(AQ11,AR11,AV11),"")</f>
        <v>72.800000000000011</v>
      </c>
      <c r="AX11" s="18">
        <v>18.899999999999999</v>
      </c>
      <c r="AY11" s="18">
        <v>7.2</v>
      </c>
      <c r="AZ11" s="18">
        <v>0</v>
      </c>
      <c r="BA11" s="18">
        <v>0</v>
      </c>
      <c r="BB11" s="18">
        <v>18.600000000000001</v>
      </c>
      <c r="BC11" s="18">
        <v>6.8</v>
      </c>
      <c r="BD11" s="18">
        <v>0.2</v>
      </c>
      <c r="BE11" s="18">
        <v>0</v>
      </c>
      <c r="BF11" s="18"/>
      <c r="BG11" s="18"/>
      <c r="BH11" s="18"/>
      <c r="BI11" s="18"/>
      <c r="BJ11" s="18">
        <v>18.600000000000001</v>
      </c>
      <c r="BK11" s="18">
        <v>7.2</v>
      </c>
      <c r="BL11" s="18">
        <v>0.8</v>
      </c>
      <c r="BM11" s="18">
        <v>0</v>
      </c>
      <c r="BN11" s="18">
        <v>18.899999999999999</v>
      </c>
      <c r="BO11" s="18">
        <v>7.6</v>
      </c>
      <c r="BP11" s="18">
        <v>0.2</v>
      </c>
      <c r="BQ11" s="18">
        <v>0</v>
      </c>
      <c r="BR11" s="28"/>
      <c r="BS11" s="11">
        <f>IF(SUM(AY11,BC11)&gt;0,SUM(AY11,BC11),"")</f>
        <v>14</v>
      </c>
      <c r="BT11" s="11">
        <f>IF(SUM(AX11:AY11,BA11:BC11,BE11)-AZ11-BD11&gt;0,SUM(AX11:AY11,BA11:BC11,BE11)-AZ11-BD11,"")</f>
        <v>51.3</v>
      </c>
      <c r="BU11" s="11" t="str">
        <f>IF(SUM(BF11:BG11,BI11)-BH11&gt;0,SUM(BF11:BG11,BI11)-BH11,"")</f>
        <v/>
      </c>
      <c r="BV11" s="11">
        <f>IF(SUM(AY11,BC11,BG11)&gt;0,SUM(AY11,BC11,BG11),"")</f>
        <v>14</v>
      </c>
      <c r="BW11" s="11">
        <f>IF(SUM(BT11,BU11)&gt;0,SUM(BT11,BU11),"")</f>
        <v>51.3</v>
      </c>
      <c r="BX11" s="11">
        <f>IF(SUM(BK11,BO11)&gt;0,SUM(BK11,BO11),"")</f>
        <v>14.8</v>
      </c>
      <c r="BY11" s="11">
        <f>IF(SUM(BJ11:BK11,BM11:BO11,BQ11)-SUM(BL11,BP11)&gt;0,SUM(BJ11:BK11,BM11:BO11,BQ11)-SUM(BL11,BP11),"")</f>
        <v>51.300000000000004</v>
      </c>
      <c r="BZ11" s="11">
        <f>IF(SUM(BT11,BU11,BY11)&gt;0,SUM(BT11,BU11,BY11),"")</f>
        <v>102.6</v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 t="str">
        <f>IF(SUM(CB11,CF11)&gt;0,SUM(CB11,CF11),"")</f>
        <v/>
      </c>
      <c r="CW11" s="40" t="str">
        <f>IF(SUM(CA11:CB11,CD11:CF11,CH11)-CC11-CG11&gt;0,SUM(CA11:CB11,CD11:CF11,CH11)-CC11-CG11,"")</f>
        <v/>
      </c>
      <c r="CX11" s="40" t="str">
        <f>IF(SUM(CI11:CJ11,CL11)-CK11&gt;0,SUM(CI11:CJ11,CL11)-CK11,"")</f>
        <v/>
      </c>
      <c r="CY11" s="40" t="str">
        <f>IF(SUM(CB11,CF11,CJ11)&gt;0,SUM(CB11,CF11,CJ11),"")</f>
        <v/>
      </c>
      <c r="CZ11" s="40" t="str">
        <f>IF(SUM(CW11,CX11)&gt;0,SUM(CW11,CX11),"")</f>
        <v/>
      </c>
      <c r="DA11" s="40" t="str">
        <f>IF(SUM(CN11,CR11)&gt;0,SUM(CN11,CR11),"")</f>
        <v/>
      </c>
      <c r="DB11" s="40" t="str">
        <f>IF(SUM(CM11:CN11,CP11:CR11,CT11)-SUM(CO11,CS11)&gt;0,SUM(CM11:CN11,CP11:CR11,CT11)-SUM(CO11,CS11),"")</f>
        <v/>
      </c>
      <c r="DC11" s="40" t="str">
        <f>IF(SUM(CW11,CX11,DB11)&gt;0,SUM(CW11,CX11,DB11),"")</f>
        <v/>
      </c>
      <c r="DD11" s="50" t="str">
        <f>IF(MAX(EA11,FC11,GE11,HG11,II11,JK11,KM11,LO11,MQ11,NS11,OU11,PW11)-IF(N11="",0,N11)&gt;0.001,MAX(EA11,FC11,GE11,HG11,II11,JK11,KM11,LO11,MQ11,NS11,OU11,PW11)-IF(N11="",0,N11),"")</f>
        <v/>
      </c>
      <c r="DE11" s="50" t="str">
        <f>IF(MAX(EF11,FH11,GJ11,HL11,IN11,JP11,KR11,LT11,MV11,NX11,OZ11,QB11)-IF(P11="",0,P11)&gt;0.001,MAX(EF11,FH11,GJ11,HL11,IN11,JP11,KR11,LT11,MV11,NX11,OZ11,QB11)-IF(P11="",0,P11),"")</f>
        <v/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 t="str">
        <f>IF(SUM(DG11,DK11)&gt;0,SUM(DG11,DK11),"")</f>
        <v/>
      </c>
      <c r="EA11" s="40" t="str">
        <f>IF(SUM(DF11:DG11,DI11:DK11,DM11)-DH11-DL11&gt;0,SUM(DF11:DG11,DI11:DK11,DM11)-DH11-DL11,"")</f>
        <v/>
      </c>
      <c r="EB11" s="40" t="str">
        <f>IF(SUM(DN11:DO11,DQ11)-DP11&gt;0,SUM(DN11:DO11,DQ11)-DP11,"")</f>
        <v/>
      </c>
      <c r="EC11" s="40" t="str">
        <f>IF(SUM(DG11,DK11,DO11)&gt;0,SUM(DG11,DK11,DO11),"")</f>
        <v/>
      </c>
      <c r="ED11" s="40" t="str">
        <f>IF(SUM(EA11,EB11)&gt;0,SUM(EA11,EB11),"")</f>
        <v/>
      </c>
      <c r="EE11" s="40" t="str">
        <f>IF(SUM(DS11,DW11)&gt;0,SUM(DS11,DW11),"")</f>
        <v/>
      </c>
      <c r="EF11" s="40" t="str">
        <f>IF(SUM(DR11:DS11,DU11:DW11,DY11)-SUM(DT11,DX11)&gt;0,SUM(DR11:DS11,DU11:DW11,DY11)-SUM(DT11,DX11),"")</f>
        <v/>
      </c>
      <c r="EG11" s="40" t="str">
        <f>IF(SUM(EA11,EB11,EF11)&gt;0,SUM(EA11,EB11,EF11),"")</f>
        <v/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>IF(SUM(EI11,EM11)&gt;0,SUM(EI11,EM11),"")</f>
        <v/>
      </c>
      <c r="FC11" s="11" t="str">
        <f>IF(SUM(EH11:EI11,EK11:EM11,EO11)-EJ11-EN11&gt;0,SUM(EH11:EI11,EK11:EM11,EO11)-EJ11-EN11,"")</f>
        <v/>
      </c>
      <c r="FD11" s="11" t="str">
        <f>IF(SUM(EP11:EQ11,ES11)-ER11&gt;0,SUM(EP11:EQ11,ES11)-ER11,"")</f>
        <v/>
      </c>
      <c r="FE11" s="11" t="str">
        <f>IF(SUM(EI11,EM11,EQ11)&gt;0,SUM(EI11,EM11,EQ11),"")</f>
        <v/>
      </c>
      <c r="FF11" s="11" t="str">
        <f>IF(SUM(FC11,FD11)&gt;0,SUM(FC11,FD11),"")</f>
        <v/>
      </c>
      <c r="FG11" s="11" t="str">
        <f>IF(SUM(EU11,EY11)&gt;0,SUM(EU11,EY11),"")</f>
        <v/>
      </c>
      <c r="FH11" s="11" t="str">
        <f>IF(SUM(ET11:EU11,EW11:EY11,FA11)-SUM(EV11,EZ11)&gt;0,SUM(ET11:EU11,EW11:EY11,FA11)-SUM(EV11,EZ11),"")</f>
        <v/>
      </c>
      <c r="FI11" s="11" t="str">
        <f>IF(SUM(FC11,FD11,FH11)&gt;0,SUM(FC11,FD11,FH11),"")</f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>IF(SUM(FK11,FO11)&gt;0,SUM(FK11,FO11),"")</f>
        <v/>
      </c>
      <c r="GE11" s="40" t="str">
        <f>IF(SUM(FJ11:FK11,FM11:FO11,FQ11)-FL11-FP11&gt;0,SUM(FJ11:FK11,FM11:FO11,FQ11)-FL11-FP11,"")</f>
        <v/>
      </c>
      <c r="GF11" s="40" t="str">
        <f>IF(SUM(FR11:FS11,FU11)-FT11&gt;0,SUM(FR11:FS11,FU11)-FT11,"")</f>
        <v/>
      </c>
      <c r="GG11" s="40" t="str">
        <f>IF(SUM(FK11,FO11,FS11)&gt;0,SUM(FK11,FO11,FS11),"")</f>
        <v/>
      </c>
      <c r="GH11" s="40" t="str">
        <f>IF(SUM(GE11,GF11)&gt;0,SUM(GE11,GF11),"")</f>
        <v/>
      </c>
      <c r="GI11" s="40" t="str">
        <f>IF(SUM(FW11,GA11)&gt;0,SUM(FW11,GA11),"")</f>
        <v/>
      </c>
      <c r="GJ11" s="40" t="str">
        <f>IF(SUM(FV11:FW11,FY11:GA11,GC11)-SUM(FX11,GB11)&gt;0,SUM(FV11:FW11,FY11:GA11,GC11)-SUM(FX11,GB11),"")</f>
        <v/>
      </c>
      <c r="GK11" s="40" t="str">
        <f>IF(SUM(GE11,GF11,GJ11)&gt;0,SUM(GE11,GF11,GJ11),"")</f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>IF(SUM(GM11,GQ11)&gt;0,SUM(GM11,GQ11),"")</f>
        <v/>
      </c>
      <c r="HG11" s="11" t="str">
        <f>IF(SUM(GL11:GM11,GO11:GQ11,GS11)-GN11-GR11&gt;0,SUM(GL11:GM11,GO11:GQ11,GS11)-GN11-GR11,"")</f>
        <v/>
      </c>
      <c r="HH11" s="11" t="str">
        <f>IF(SUM(GT11:GU11,GW11)-GV11&gt;0,SUM(GT11:GU11,GW11)-GV11,"")</f>
        <v/>
      </c>
      <c r="HI11" s="11" t="str">
        <f>IF(SUM(GM11,GQ11,GU11)&gt;0,SUM(GM11,GQ11,GU11),"")</f>
        <v/>
      </c>
      <c r="HJ11" s="11" t="str">
        <f>IF(SUM(HG11,HH11)&gt;0,SUM(HG11,HH11),"")</f>
        <v/>
      </c>
      <c r="HK11" s="11" t="str">
        <f>IF(SUM(GY11,HC11)&gt;0,SUM(GY11,HC11),"")</f>
        <v/>
      </c>
      <c r="HL11" s="11" t="str">
        <f>IF(SUM(GX11:GY11,HA11:HC11,HE11)-SUM(GZ11,HD11)&gt;0,SUM(GX11:GY11,HA11:HC11,HE11)-SUM(GZ11,HD11),"")</f>
        <v/>
      </c>
      <c r="HM11" s="11" t="str">
        <f>IF(SUM(HG11,HH11,HL11)&gt;0,SUM(HG11,HH11,HL11),"")</f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>IF(SUM(HO11,HS11)&gt;0,SUM(HO11,HS11),"")</f>
        <v/>
      </c>
      <c r="II11" s="40" t="str">
        <f>IF(SUM(HN11:HO11,HQ11:HS11,HU11)-HP11-HT11&gt;0,SUM(HN11:HO11,HQ11:HS11,HU11)-HP11-HT11,"")</f>
        <v/>
      </c>
      <c r="IJ11" s="40" t="str">
        <f>IF(SUM(HV11:HW11,HY11)-HX11&gt;0,SUM(HV11:HW11,HY11)-HX11,"")</f>
        <v/>
      </c>
      <c r="IK11" s="40" t="str">
        <f>IF(SUM(HO11,HS11,HW11)&gt;0,SUM(HO11,HS11,HW11),"")</f>
        <v/>
      </c>
      <c r="IL11" s="40" t="str">
        <f>IF(SUM(II11,IJ11)&gt;0,SUM(II11,IJ11),"")</f>
        <v/>
      </c>
      <c r="IM11" s="40" t="str">
        <f>IF(SUM(IA11,IE11)&gt;0,SUM(IA11,IE11),"")</f>
        <v/>
      </c>
      <c r="IN11" s="40" t="str">
        <f>IF(SUM(HZ11:IA11,IC11:IE11,IG11)-SUM(IB11,IF11)&gt;0,SUM(HZ11:IA11,IC11:IE11,IG11)-SUM(IB11,IF11),"")</f>
        <v/>
      </c>
      <c r="IO11" s="40" t="str">
        <f>IF(SUM(II11,IJ11,IN11)&gt;0,SUM(II11,IJ11,IN11),"")</f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>IF(SUM(IQ11,IU11)&gt;0,SUM(IQ11,IU11),"")</f>
        <v/>
      </c>
      <c r="JK11" s="11" t="str">
        <f>IF(SUM(IP11:IQ11,IS11:IU11,IW11)-IR11-IV11&gt;0,SUM(IP11:IQ11,IS11:IU11,IW11)-IR11-IV11,"")</f>
        <v/>
      </c>
      <c r="JL11" s="11" t="str">
        <f>IF(SUM(IX11:IY11,JA11)-IZ11&gt;0,SUM(IX11:IY11,JA11)-IZ11,"")</f>
        <v/>
      </c>
      <c r="JM11" s="11" t="str">
        <f>IF(SUM(IQ11,IU11,IY11)&gt;0,SUM(IQ11,IU11,IY11),"")</f>
        <v/>
      </c>
      <c r="JN11" s="11" t="str">
        <f>IF(SUM(JK11,JL11)&gt;0,SUM(JK11,JL11),"")</f>
        <v/>
      </c>
      <c r="JO11" s="11" t="str">
        <f>IF(SUM(JC11,JG11)&gt;0,SUM(JC11,JG11),"")</f>
        <v/>
      </c>
      <c r="JP11" s="11" t="str">
        <f>IF(SUM(JB11:JC11,JE11:JG11,JI11)-SUM(JD11,JH11)&gt;0,SUM(JB11:JC11,JE11:JG11,JI11)-SUM(JD11,JH11),"")</f>
        <v/>
      </c>
      <c r="JQ11" s="11" t="str">
        <f>IF(SUM(JK11,JL11,JP11)&gt;0,SUM(JK11,JL11,JP11),"")</f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>IF(SUM(JS11,JW11)&gt;0,SUM(JS11,JW11),"")</f>
        <v/>
      </c>
      <c r="KM11" s="40" t="str">
        <f>IF(SUM(JR11:JS11,JU11:JW11,JY11)-JT11-JX11&gt;0,SUM(JR11:JS11,JU11:JW11,JY11)-JT11-JX11,"")</f>
        <v/>
      </c>
      <c r="KN11" s="40" t="str">
        <f>IF(SUM(JZ11:KA11,KC11)-KB11&gt;0,SUM(JZ11:KA11,KC11)-KB11,"")</f>
        <v/>
      </c>
      <c r="KO11" s="40" t="str">
        <f>IF(SUM(JS11,JW11,KA11)&gt;0,SUM(JS11,JW11,KA11),"")</f>
        <v/>
      </c>
      <c r="KP11" s="40" t="str">
        <f>IF(SUM(KM11,KN11)&gt;0,SUM(KM11,KN11),"")</f>
        <v/>
      </c>
      <c r="KQ11" s="40" t="str">
        <f>IF(SUM(KE11,KI11)&gt;0,SUM(KE11,KI11),"")</f>
        <v/>
      </c>
      <c r="KR11" s="40" t="str">
        <f>IF(SUM(KD11:KE11,KG11:KI11,KK11)-SUM(KF11,KJ11)&gt;0,SUM(KD11:KE11,KG11:KI11,KK11)-SUM(KF11,KJ11),"")</f>
        <v/>
      </c>
      <c r="KS11" s="40" t="str">
        <f>IF(SUM(KM11,KN11,KR11)&gt;0,SUM(KM11,KN11,KR11),"")</f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>IF(SUM(KU11,KY11)&gt;0,SUM(KU11,KY11),"")</f>
        <v/>
      </c>
      <c r="LO11" s="11" t="str">
        <f>IF(SUM(KT11:KU11,KW11:KY11,LA11)-KV11-KZ11&gt;0,SUM(KT11:KU11,KW11:KY11,LA11)-KV11-KZ11,"")</f>
        <v/>
      </c>
      <c r="LP11" s="11" t="str">
        <f>IF(SUM(LB11:LC11,LE11)-LD11&gt;0,SUM(LB11:LC11,LE11)-LD11,"")</f>
        <v/>
      </c>
      <c r="LQ11" s="11" t="str">
        <f>IF(SUM(KU11,KY11,LC11)&gt;0,SUM(KU11,KY11,LC11),"")</f>
        <v/>
      </c>
      <c r="LR11" s="11" t="str">
        <f>IF(SUM(LO11,LP11)&gt;0,SUM(LO11,LP11),"")</f>
        <v/>
      </c>
      <c r="LS11" s="11" t="str">
        <f>IF(SUM(LG11,LK11)&gt;0,SUM(LG11,LK11),"")</f>
        <v/>
      </c>
      <c r="LT11" s="11" t="str">
        <f>IF(SUM(LF11:LG11,LI11:LK11,LM11)-SUM(LH11,LL11)&gt;0,SUM(LF11:LG11,LI11:LK11,LM11)-SUM(LH11,LL11),"")</f>
        <v/>
      </c>
      <c r="LU11" s="11" t="str">
        <f>IF(SUM(LO11,LP11,LT11)&gt;0,SUM(LO11,LP11,LT11),"")</f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>IF(SUM(LW11,MA11)&gt;0,SUM(LW11,MA11),"")</f>
        <v/>
      </c>
      <c r="MQ11" s="40" t="str">
        <f>IF(SUM(LV11:LW11,LY11:MA11,MC11)-LX11-MB11&gt;0,SUM(LV11:LW11,LY11:MA11,MC11)-LX11-MB11,"")</f>
        <v/>
      </c>
      <c r="MR11" s="40" t="str">
        <f>IF(SUM(MD11:ME11,MG11)-MF11&gt;0,SUM(MD11:ME11,MG11)-MF11,"")</f>
        <v/>
      </c>
      <c r="MS11" s="40" t="str">
        <f>IF(SUM(LW11,MA11,ME11)&gt;0,SUM(LW11,MA11,ME11),"")</f>
        <v/>
      </c>
      <c r="MT11" s="40" t="str">
        <f>IF(SUM(MQ11,MR11)&gt;0,SUM(MQ11,MR11),"")</f>
        <v/>
      </c>
      <c r="MU11" s="40" t="str">
        <f>IF(SUM(MI11,MM11)&gt;0,SUM(MI11,MM11),"")</f>
        <v/>
      </c>
      <c r="MV11" s="40" t="str">
        <f>IF(SUM(MH11:MI11,MK11:MM11,MO11)-SUM(MJ11,MN11)&gt;0,SUM(MH11:MI11,MK11:MM11,MO11)-SUM(MJ11,MN11),"")</f>
        <v/>
      </c>
      <c r="MW11" s="40" t="str">
        <f>IF(SUM(MQ11,MR11,MV11)&gt;0,SUM(MQ11,MR11,MV11),"")</f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>IF(SUM(MY11,NC11)&gt;0,SUM(MY11,NC11),"")</f>
        <v/>
      </c>
      <c r="NS11" s="11" t="str">
        <f>IF(SUM(MX11:MY11,NA11:NC11,NE11)-MZ11-ND11&gt;0,SUM(MX11:MY11,NA11:NC11,NE11)-MZ11-ND11,"")</f>
        <v/>
      </c>
      <c r="NT11" s="11" t="str">
        <f>IF(SUM(NF11:NG11,NI11)-NH11&gt;0,SUM(NF11:NG11,NI11)-NH11,"")</f>
        <v/>
      </c>
      <c r="NU11" s="11" t="str">
        <f>IF(SUM(MY11,NC11,NG11)&gt;0,SUM(MY11,NC11,NG11),"")</f>
        <v/>
      </c>
      <c r="NV11" s="11" t="str">
        <f>IF(SUM(NS11,NT11)&gt;0,SUM(NS11,NT11),"")</f>
        <v/>
      </c>
      <c r="NW11" s="11" t="str">
        <f>IF(SUM(NK11,NO11)&gt;0,SUM(NK11,NO11),"")</f>
        <v/>
      </c>
      <c r="NX11" s="11" t="str">
        <f>IF(SUM(NJ11:NK11,NM11:NO11,NQ11)-SUM(NL11,NP11)&gt;0,SUM(NJ11:NK11,NM11:NO11,NQ11)-SUM(NL11,NP11),"")</f>
        <v/>
      </c>
      <c r="NY11" s="11" t="str">
        <f>IF(SUM(NS11,NT11,NX11)&gt;0,SUM(NS11,NT11,NX11),"")</f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>IF(SUM(OA11,OE11)&gt;0,SUM(OA11,OE11),"")</f>
        <v/>
      </c>
      <c r="OU11" s="40" t="str">
        <f>IF(SUM(NZ11:OA11,OC11:OE11,OG11)-OB11-OF11&gt;0,SUM(NZ11:OA11,OC11:OE11,OG11)-OB11-OF11,"")</f>
        <v/>
      </c>
      <c r="OV11" s="40" t="str">
        <f>IF(SUM(OH11:OI11,OK11)-OJ11&gt;0,SUM(OH11:OI11,OK11)-OJ11,"")</f>
        <v/>
      </c>
      <c r="OW11" s="40" t="str">
        <f>IF(SUM(OA11,OE11,OI11)&gt;0,SUM(OA11,OE11,OI11),"")</f>
        <v/>
      </c>
      <c r="OX11" s="40" t="str">
        <f>IF(SUM(OU11,OV11)&gt;0,SUM(OU11,OV11),"")</f>
        <v/>
      </c>
      <c r="OY11" s="40" t="str">
        <f>IF(SUM(OM11,OQ11)&gt;0,SUM(OM11,OQ11),"")</f>
        <v/>
      </c>
      <c r="OZ11" s="40" t="str">
        <f>IF(SUM(OL11:OM11,OO11:OQ11,OS11)-SUM(ON11,OR11)&gt;0,SUM(OL11:OM11,OO11:OQ11,OS11)-SUM(ON11,OR11),"")</f>
        <v/>
      </c>
      <c r="PA11" s="40" t="str">
        <f>IF(SUM(OU11,OV11,OZ11)&gt;0,SUM(OU11,OV11,OZ11),"")</f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>IF(SUM(PC11,PG11)&gt;0,SUM(PC11,PG11),"")</f>
        <v/>
      </c>
      <c r="PW11" s="11" t="str">
        <f>IF(SUM(PB11:PC11,PE11:PG11,PI11)-PD11-PH11&gt;0,SUM(PB11:PC11,PE11:PG11,PI11)-PD11-PH11,"")</f>
        <v/>
      </c>
      <c r="PX11" s="11" t="str">
        <f>IF(SUM(PJ11:PK11,PM11)-PL11&gt;0,SUM(PJ11:PK11,PM11)-PL11,"")</f>
        <v/>
      </c>
      <c r="PY11" s="11" t="str">
        <f>IF(SUM(PC11,PG11,PK11)&gt;0,SUM(PC11,PG11,PK11),"")</f>
        <v/>
      </c>
      <c r="PZ11" s="11" t="str">
        <f>IF(SUM(PW11,PX11)&gt;0,SUM(PW11,PX11),"")</f>
        <v/>
      </c>
      <c r="QA11" s="11" t="str">
        <f>IF(SUM(PO11,PS11)&gt;0,SUM(PO11,PS11),"")</f>
        <v/>
      </c>
      <c r="QB11" s="11" t="str">
        <f>IF(SUM(PN11:PO11,PQ11:PS11,PU11)-SUM(PP11,PT11)&gt;0,SUM(PN11:PO11,PQ11:PS11,PU11)-SUM(PP11,PT11),"")</f>
        <v/>
      </c>
      <c r="QC11" s="11" t="str">
        <f>IF(SUM(PW11,PX11,QB11)&gt;0,SUM(PW11,PX11,QB11),"")</f>
        <v/>
      </c>
      <c r="QD11" s="22">
        <f>IF($CU11="P",CA11,(CA11+AX11)/2)</f>
        <v>9.4499999999999993</v>
      </c>
      <c r="QE11" s="22">
        <f>IF($CU11="P",CB11,(CB11+AY11)/2)</f>
        <v>3.6</v>
      </c>
      <c r="QF11" s="22">
        <f>IF($CU11="P",CC11,(CC11+AZ11)/2)</f>
        <v>0</v>
      </c>
      <c r="QG11" s="22">
        <f>IF($CU11="P",CD11,(CD11+BA11)/2)</f>
        <v>0</v>
      </c>
      <c r="QH11" s="22">
        <f>IF($CU11="P",CE11,(CE11+BB11)/2)</f>
        <v>9.3000000000000007</v>
      </c>
      <c r="QI11" s="22">
        <f>IF($CU11="P",CF11,(CF11+BC11)/2)</f>
        <v>3.4</v>
      </c>
      <c r="QJ11" s="22">
        <f>IF($CU11="P",CG11,(CG11+BD11)/2)</f>
        <v>0.1</v>
      </c>
      <c r="QK11" s="22">
        <f>IF($CU11="P",CH11,(CH11+BE11)/2)</f>
        <v>0</v>
      </c>
      <c r="QL11" s="22">
        <f>IF($CU11="P",CI11,(CI11+BF11)/2)</f>
        <v>0</v>
      </c>
      <c r="QM11" s="22">
        <f>IF($CU11="P",CJ11,(CJ11+BG11)/2)</f>
        <v>0</v>
      </c>
      <c r="QN11" s="22">
        <f>IF($CU11="P",CK11,(CK11+BH11)/2)</f>
        <v>0</v>
      </c>
      <c r="QO11" s="22">
        <f>IF($CU11="P",CL11,(CL11+BI11)/2)</f>
        <v>0</v>
      </c>
      <c r="QP11" s="22">
        <f>IF($CU11="P",CM11,(CM11+BJ11)/2)</f>
        <v>9.3000000000000007</v>
      </c>
      <c r="QQ11" s="22">
        <f>IF($CU11="P",CN11,(CN11+BK11)/2)</f>
        <v>3.6</v>
      </c>
      <c r="QR11" s="22">
        <f>IF($CU11="P",CO11,(CO11+BL11)/2)</f>
        <v>0.4</v>
      </c>
      <c r="QS11" s="22">
        <f>IF($CU11="P",CP11,(CP11+BM11)/2)</f>
        <v>0</v>
      </c>
      <c r="QT11" s="22">
        <f>IF($CU11="P",CQ11,(CQ11+BN11)/2)</f>
        <v>9.4499999999999993</v>
      </c>
      <c r="QU11" s="22">
        <f>IF($CU11="P",CR11,(CR11+BO11)/2)</f>
        <v>3.8</v>
      </c>
      <c r="QV11" s="22">
        <f>IF($CU11="P",CS11,(CS11+BP11)/2)</f>
        <v>0.1</v>
      </c>
      <c r="QW11" s="22">
        <f>IF($CU11="P",CT11,(CT11+BQ11)/2)</f>
        <v>0</v>
      </c>
      <c r="QX11" s="27" t="s">
        <v>46</v>
      </c>
      <c r="QY11" s="40">
        <f>IF(SUM(QE11,QI11)&gt;0,SUM(QE11,QI11),"")</f>
        <v>7</v>
      </c>
      <c r="QZ11" s="40">
        <f>IF(SUM(QD11:QE11,QG11:QI11,QK11)-QF11-QJ11&gt;0,SUM(QD11:QE11,QG11:QI11,QK11)-QF11-QJ11,"")</f>
        <v>25.65</v>
      </c>
      <c r="RA11" s="40" t="str">
        <f>IF(SUM(QL11:QM11,QO11)-QN11&gt;0,SUM(QL11:QM11,QO11)-QN11,"")</f>
        <v/>
      </c>
      <c r="RB11" s="40">
        <f>IF(SUM(QE11,QI11,QM11)&gt;0,SUM(QE11,QI11,QM11),"")</f>
        <v>7</v>
      </c>
      <c r="RC11" s="40">
        <f>IF(SUM(QZ11,RA11)&gt;0,SUM(QZ11,RA11),"")</f>
        <v>25.65</v>
      </c>
      <c r="RD11" s="40">
        <f>IF(SUM(QQ11,QU11)&gt;0,SUM(QQ11,QU11),"")</f>
        <v>7.4</v>
      </c>
      <c r="RE11" s="40">
        <f>IF(SUM(QP11:QQ11,QS11:QU11,QW11)-SUM(QR11,QV11)&gt;0,SUM(QP11:QQ11,QS11:QU11,QW11)-SUM(QR11,QV11),"")</f>
        <v>25.650000000000002</v>
      </c>
      <c r="RF11" s="40">
        <f>IF(SUM(QZ11,RA11,RE11)&gt;0,SUM(QZ11,RA11,RE11),"")</f>
        <v>51.3</v>
      </c>
    </row>
    <row r="12" spans="1:474" x14ac:dyDescent="0.2">
      <c r="A12" s="4" t="str" cm="1">
        <f t="array" ref="A12">IF(AND(J12&lt;&gt;"",J12&lt;&gt;"No DD"),SUMPRODUCT((J$4:J$36&lt;&gt;"")*(J$4:J$36&lt;&gt;"No DD")*(F$4:F$36&gt;F12))+1,IF(J12="No DD",SUMPRODUCT((J$4:J$36="No DD")*(F$4:F$36&gt;F12))+1+SUMPRODUCT((J$4:J$36&lt;&gt;"")*(J$4:J$36&lt;&gt;"No DD")),""))</f>
        <v/>
      </c>
      <c r="B12" s="4" t="str" cm="1">
        <f t="array" ref="B12">IF(AND(J12&lt;&gt;"",J12&lt;&gt;"No DD",G12=""),SUMPRODUCT((J$4:J$36&lt;&gt;"")*(J$4:J$36&lt;&gt;"No DD")*(G$4:G$36="")*(F$4:F$36&gt;F12))+1,IF(J12="No DD",SUMPRODUCT((J$4:J$36="No DD")*(F$4:F$36&gt;F12)*(G$4:G$36=""))+1+SUMPRODUCT((J$4:J$36&lt;&gt;"")*(G$4:G$36="")*(J$4:J$36&lt;&gt;"No DD")),""))</f>
        <v/>
      </c>
      <c r="C12" s="5" t="s">
        <v>155</v>
      </c>
      <c r="D12" s="4" t="s">
        <v>31</v>
      </c>
      <c r="E12" s="4">
        <v>2007</v>
      </c>
      <c r="F12" s="9">
        <f>SUM(L12:R12)+SUM(L12:O12)*0.0000001+SUM(L12)*0.0000000000001</f>
        <v>152.00001016000508</v>
      </c>
      <c r="G12" s="64"/>
      <c r="H12" s="3" t="str">
        <f>IF(OR(AND(AP12&gt;=AW$38,AQ12&gt;=AW$42,AP12&lt;&gt;"",AO12=""),AND(AU12&gt;=AW$38,AV12&gt;=AW$42,AU12&lt;&gt;"",AO12=""),AND(BS12&gt;=BZ$38,BT12&gt;=BZ$42,BS12&lt;&gt;"",BR12=""),AND(BX12&gt;=BZ$38,BY12&gt;=BZ$42,BX12&lt;&gt;"",BR12=""),AND(CV12&gt;=DC$38,CW12&gt;=DC$42,CV12&lt;&gt;"",CU12=""),AND(DA12&gt;=DC$38,DB12&gt;=DC$42,DA12&lt;&gt;""),AND(DZ12&gt;=EG$38,EA12&gt;=EG$42,DZ12&lt;&gt;""),AND(EE12&gt;=EG$38,EF12&gt;=EG$42,EE12&lt;&gt;""),AND(FB12&gt;=FI$38,FC12&gt;=FI$42,FB12&lt;&gt;""),AND(FG12&gt;=FI$38,FH12&gt;=FI$42,FG12&lt;&gt;""),AND(GD12&gt;=GK$38,GE12&gt;=GK$42,GD12&lt;&gt;""),AND(GI12&gt;=GK$38,GJ12&gt;=GK$42,GI12&lt;&gt;""),AND(HF12&gt;=HM$38,HG12&gt;=HM$42,HF12&lt;&gt;""),AND(HK12&gt;=HM$38,HL12&gt;=HM$42,HK12&lt;&gt;""),AND(IH12&gt;=IO$38,II12&gt;=IO$42,IH12&lt;&gt;""),AND(IM12&gt;=IO$38,IN12&gt;=IO$42,IM12&lt;&gt;""),AND(JJ12&gt;=JQ$38,JK12&gt;=JQ$42,JJ12&lt;&gt;""),AND(JO12&gt;=JQ$38,JP12&gt;=JQ$42,JO12&lt;&gt;""),AND(KL12&gt;=KS$38,KM12&gt;=KS$42,KL12&lt;&gt;""),AND(KQ12&gt;=KS$38,KR12&gt;=KS$42,KQ12&lt;&gt;""),AND(LN12&gt;=LU$38,LO12&gt;=LU$42,LN12&lt;&gt;""),AND(LS12&gt;=LU$38,LT12&gt;=LU$42,LS12&lt;&gt;""),AND(MP12&gt;=MW$38,MQ12&gt;=MW$42,MP12&lt;&gt;""),AND(MU12&gt;=MW$38,MV12&gt;=MW$42,MU12&lt;&gt;""),AND(NR12&gt;=NY$38,NS12&gt;=NY$42,NR12&lt;&gt;""),AND(NW12&gt;=NY$38,NX12&gt;=NY$42,NW12&lt;&gt;""),AND(OT12&gt;=PA$38,OU12&gt;=PA$42,OT12&lt;&gt;""),AND(OY12&gt;=PA$38,OZ12&gt;=PA$42,OY12&lt;&gt;""),AND(PV12&gt;=QC$38,PW12&gt;=QC$42,PV12&lt;&gt;""),AND(QA12&gt;=QC$38,QB12&gt;=QC$42,QA12&lt;&gt;"")),"P","")</f>
        <v/>
      </c>
      <c r="I12" s="3" t="str">
        <f>IF(OR(AND(AQ12&gt;=AW$42,AQ12&lt;&gt;"",AO12=""),AND(AV12&gt;=AW$42,AV12&lt;&gt;"",AO12=""),AND(BT12&gt;=BZ$42,BT12&lt;&gt;"",BR12=""),AND(BY12&gt;=BZ$42,BY12&lt;&gt;"",BR12=""),AND(CW12&gt;=DC$42,CW12&lt;&gt;"",CU12=""),AND(DB12&gt;=DC$42,DB12&lt;&gt;"",CU12=""),AND(EA12&gt;=EG$42,EA12&lt;&gt;""),AND(EF12&gt;=EG$42,EF12&lt;&gt;""),AND(FC12&gt;=FI$42,FC12&lt;&gt;""),AND(FH12&gt;=FI$42,FH12&lt;&gt;""),AND(GE12&gt;=GK$42,GE12&lt;&gt;""),AND(GJ12&gt;=GK$42,GJ12&lt;&gt;""),AND(HG12&gt;=HM$42,HG12&lt;&gt;""),AND(HL12&gt;=HM$42,HL12&lt;&gt;""),AND(II12&gt;=IO$42,II12&lt;&gt;""),AND(IN12&gt;=IO$42,IN12&lt;&gt;""),AND(JK12&gt;=JQ$42,JK12&lt;&gt;""),AND(JP12&gt;=JQ$42,JP12&lt;&gt;""),AND(KM12&gt;=KS$42,KM12&lt;&gt;""),AND(KR12&gt;=KS$42,KR12&lt;&gt;""),AND(LO12&gt;=LU$42,LO12&lt;&gt;""),AND(LT12&gt;=LU$42,LT12&lt;&gt;""),AND(MQ12&gt;=MW$42,MQ12&lt;&gt;""),AND(MV12&gt;=MW$42,MV12&lt;&gt;""),AND(NS12&gt;=NY$42,NS12&lt;&gt;""),AND(NX12&gt;=NY$42,NX12&lt;&gt;""),AND(OU12&gt;=PA$42,OU12&lt;&gt;""),AND(OZ12&gt;=PA$42,OZ12&lt;&gt;""),AND(PW12&gt;=QC$42,PW12&lt;&gt;""),AND(QB12&gt;=QC$42,QB12&lt;&gt;"")),"P","")</f>
        <v/>
      </c>
      <c r="J12" s="36" t="str">
        <f>IF(AND(I12="P",H12=""),"No DD",IF(OR(AND(AS12&gt;=AW$41,AT12&gt;=AW$45,AS12&lt;&gt;"",AO12=""),AND(BV12&gt;=BZ$41,BW12&gt;=BZ$45,BV12&lt;&gt;"",BR12=""),AND(CY12&gt;=DC$41,CZ12&gt;=DC$45,CY12&lt;&gt;"",CU12=""),AND(EC12&gt;=EG$41,ED12&gt;=EG$45,EC12&lt;&gt;""),AND(FE12&gt;=FI$41,FF12&gt;=FI$45,FE12&lt;&gt;""),AND(GG12&gt;=GK$41,GH12&gt;=GK$45,GG12&lt;&gt;""),AND(HI12&gt;=HM$41,HJ12&gt;=HM$45,HI12&lt;&gt;""),AND(IK12&gt;=IO$41,IL12&gt;=IO$45,IK12&lt;&gt;""),AND(JM12&gt;=JQ$41,JN12&gt;=JQ$45,JM12&lt;&gt;""),AND(KO12&gt;=KS$41,KP12&gt;=KS$45,KO12&lt;&gt;""),AND(LQ12&gt;=LU$41,LR12&gt;=LU$45,LQ12&lt;&gt;""),AND(MS12&gt;=MW$41,MT12&gt;=MW$45,MS12&lt;&gt;""),AND(NU12&gt;=NY$41,NV12&gt;=NY$45,NU12&lt;&gt;""),AND(OW12&gt;=PA$41,OX12&gt;=PA$45,OW12&lt;&gt;""),AND(PY12&gt;=QC$41,PZ12&gt;=QC$45,PY12&lt;&gt;"")),"Merit",IF(OR(AND(AS12&gt;=AW$40,AT12&gt;=AW$44,AS12&lt;&gt;"",AO12=""),AND(BV12&gt;=BZ$40,BW12&gt;=BZ$44,BV12&lt;&gt;"",BR12=""),AND(CY12&gt;=DC$40,CZ12&gt;=DC$44,CY12&lt;&gt;"",CU12=""),AND(EC12&gt;=EG$40,ED12&gt;=EG$44,EC12&lt;&gt;""),AND(FE12&gt;=FI$40,FF12&gt;=FI$44,FE12&lt;&gt;""),AND(GG12&gt;=GK$40,GH12&gt;=GK$44,GG12&lt;&gt;""),AND(HI12&gt;=HM$40,HJ12&gt;=HM$44,HI12&lt;&gt;""),AND(IK12&gt;=IO$40,IL12&gt;=IO$44,IK12&lt;&gt;""),AND(JM12&gt;=JQ$40,JN12&gt;=JQ$44,JM12&lt;&gt;""),AND(KO12&gt;=KS$40,KP12&gt;=KS$44,KO12&lt;&gt;""),AND(LQ12&gt;=LU$40,LR12&gt;=LU$44,LQ12&lt;&gt;""),AND(MS12&gt;=MW$40,MT12&gt;=MW$44,MS12&lt;&gt;""),AND(NU12&gt;=NY$40,NV12&gt;=NY$44,NU12&lt;&gt;""),AND(OW12&gt;=PA$40,OX12&gt;=PA$44,OW12&lt;&gt;""),AND(PY12&gt;=QC$40,PZ12&gt;=QC$44,PY12&lt;&gt;"")),"Excellence",IF(K12="P","Worlds Team",IF(H12="P","National Team","")))))</f>
        <v/>
      </c>
      <c r="K12" s="3" t="str">
        <f>IF(OR(AND(AS12&gt;=AW$39,AT12&gt;=AW$43,AS12&lt;&gt;"",AO12=""),AND(BV12&gt;=BZ$39,BW12&gt;=BZ$43,BV12&lt;&gt;"",BR12=""),AND(CY12&gt;=DC$39,CZ12&gt;=DC$43,CY12&lt;&gt;"",CU12=""),AND(EC12&gt;=EG$39,ED12&gt;=EG$43,EC12&lt;&gt;""),AND(FE12&gt;=FI$39,FF12&gt;=FI$43,FE12&lt;&gt;""),AND(GG12&gt;=GK$39,GH12&gt;=GK$43,GG12&lt;&gt;""),AND(HI12&gt;=HM$39,HJ12&gt;=HM$43,HI12&lt;&gt;""),AND(IK12&gt;=IO$39,IL12&gt;=IO$43,IK12&lt;&gt;""),AND(JM12&gt;=JQ$39,JN12&gt;=JQ$43,JM12&lt;&gt;""),AND(KO12&gt;=KS$39,KP12&gt;=KS$43,KO12&lt;&gt;""),AND(LQ12&gt;=LU$39,LR12&gt;=LU$43,LQ12&lt;&gt;""),AND(MS12&gt;=MW$39,MT12&gt;=MW$43,MS12&lt;&gt;""),AND(NU12&gt;=NY$39,NV12&gt;=NY$43,NU12&lt;&gt;""),AND(OW12&gt;=PA$39,OX12&gt;=PA$43,OW12&lt;&gt;""),AND(PY12&gt;=QC$39,PZ12&gt;=QC$43,PY12&lt;&gt;"")),"P","")</f>
        <v/>
      </c>
      <c r="L12" s="8">
        <f>IF(COUNT(AQ12,BT12,CW12)&gt;0,LARGE((AQ12,BT12,CW12),1),0)</f>
        <v>50.999999999999993</v>
      </c>
      <c r="M12" s="8" t="str">
        <f>IF(L12=0,"",IF(L12=CW12,$CA$1,IF(L12=BT12,$AX$1,IF(L12=AQ12,$U$1,""))))</f>
        <v>2025 Elite Canada</v>
      </c>
      <c r="N12" s="8">
        <f>IF(COUNT(AQ12,BT12,CW12)&gt;1,LARGE((AQ12,BT12,CW12),2),0)</f>
        <v>50.599999999999994</v>
      </c>
      <c r="O12" s="8" t="str">
        <f>IF(N12=0,"",IF(AND(N12=L12,N12=AQ12,N12=BT12),$U$1,IF(AND(N12=L12,N12=AQ12,N12=CW12),$U$1,IF(AND(N12=L12,N12=BT12,N12=CW12),$AX$1,IF(N12=CW12,$CA$1,IF(N12=BT12,$AX$1,IF(N12=AQ12,$U$1,"")))))))</f>
        <v>2025 Nationals</v>
      </c>
      <c r="P12" s="8">
        <f>IF(MAX(AV12,BY12,DB12)&gt;0,MAX(AV12,BY12,DB12),0)</f>
        <v>50.4</v>
      </c>
      <c r="Q12" s="8" t="str">
        <f>IF(P12=0,"",IF(P12=DB12,$CA$1,IF(P12=BY12,$AX$1,IF(P12=AV12,$U$1,""))))</f>
        <v>2025 Elite Canada</v>
      </c>
      <c r="R12" s="8" t="str">
        <f>IF(MAX(DD12:DE12)&gt;0,MAX(DD12:DE12),"")</f>
        <v/>
      </c>
      <c r="S12" s="11" t="str">
        <f>IF(R12="","",IF(R12=DD12,"("&amp;DD$2&amp;")",IF(R12=DE12,"("&amp;DE$2&amp;")")))</f>
        <v/>
      </c>
      <c r="T12" s="8" t="str">
        <f>IF(R12="","",IF(R12=DD12,IF(R12+IF(N12="",0,N12)=PW12,$PB$1,IF(R12+IF(N12="",0,N12)=OU12,$NZ$1,IF(R12+IF(N12="",0,N12)=NS12,$MX$1,IF(R12+IF(N12="",0,N12)=MQ12,$LV$1,IF(R12+IF(N12="",0,N12)=LO12,$KT$1,IF(R12+IF(N12="",0,N12)=KM12,$JR$1,IF(R12+IF(N12="",0,N12)=JK12,$IP$1,IF(R12+IF(N12="",0,N12)=II12,$HN$1,IF(R12+IF(N12="",0,N12)=HG12,$GL$1,IF(R12+IF(N12="",0,N12)=GE12,$FJ$1,IF(R12+IF(N12="",0,N12)=FC12,$EH$1,IF(R12+IF(N12="",0,N12)=EA12,$DF$1)))))))))))),IF(R12=DE12,IF(R12+IF(P12="",0,P12)=QB12,$PB$1,IF(R12+IF(P12="",0,P12)=OZ12,$NZ$1,IF(R12+IF(P12="",0,P12)=NX12,$MX$1,IF(R12+IF(P12="",0,P12)=MV12,$LV$1,IF(R12+IF(P12="",0,P12)=LT12,$KT$1,IF(R12+IF(P12="",0,P12)=KR12,$JR$1,IF(R12+IF(P12="",0,P12)=JP12,$IP$1,IF(R12+IF(P12="",0,P12)=IN12,$HN$1,IF(R12+IF(P12="",0,P12)=HL12,$GL$1,IF(R12+IF(P12="",0,P12)=GJ12,$FJ$1,IF(R12+IF(P12="",0,P12)=FH12,$EH$1,IF(R12+IF(P12="",0,P12)=EF12,$DF$1)))))))))))))))</f>
        <v/>
      </c>
      <c r="U12" s="19">
        <v>18.8</v>
      </c>
      <c r="V12" s="19">
        <v>7.2</v>
      </c>
      <c r="W12" s="19">
        <v>0.2</v>
      </c>
      <c r="X12" s="19">
        <v>0</v>
      </c>
      <c r="Y12" s="19">
        <v>18.600000000000001</v>
      </c>
      <c r="Z12" s="19">
        <v>6.8</v>
      </c>
      <c r="AA12" s="19">
        <v>0.2</v>
      </c>
      <c r="AB12" s="19">
        <v>0</v>
      </c>
      <c r="AC12" s="19"/>
      <c r="AD12" s="19"/>
      <c r="AE12" s="19"/>
      <c r="AF12" s="19"/>
      <c r="AG12" s="19">
        <v>18.5</v>
      </c>
      <c r="AH12" s="19">
        <v>7.2</v>
      </c>
      <c r="AI12" s="19">
        <v>0</v>
      </c>
      <c r="AJ12" s="19">
        <v>0</v>
      </c>
      <c r="AK12" s="19">
        <v>18.5</v>
      </c>
      <c r="AL12" s="19">
        <v>6.8</v>
      </c>
      <c r="AM12" s="19">
        <v>0.6</v>
      </c>
      <c r="AN12" s="19">
        <v>0</v>
      </c>
      <c r="AO12" s="27"/>
      <c r="AP12" s="40">
        <f>IF(SUM(V12,Z12)&gt;0,SUM(V12,Z12),"")</f>
        <v>14</v>
      </c>
      <c r="AQ12" s="40">
        <f>IF(SUM(U12:V12,X12:Z12,AB12)-W12-AA12&gt;0,SUM(U12:V12,X12:Z12,AB12)-W12-AA12,"")</f>
        <v>50.999999999999993</v>
      </c>
      <c r="AR12" s="40" t="str">
        <f>IF(SUM(AC12:AD12,AF12)-AE12&gt;0,SUM(AC12:AD12,AF12)-AE12,"")</f>
        <v/>
      </c>
      <c r="AS12" s="40">
        <f>IF(SUM(V12,Z12,AD12)&gt;0,SUM(V12,Z12,AD12),"")</f>
        <v>14</v>
      </c>
      <c r="AT12" s="40">
        <f>IF(SUM(AQ12,AR12)&gt;0,SUM(AQ12,AR12),"")</f>
        <v>50.999999999999993</v>
      </c>
      <c r="AU12" s="40">
        <f>IF(SUM(AH12,AL12)&gt;0,SUM(AH12,AL12),"")</f>
        <v>14</v>
      </c>
      <c r="AV12" s="40">
        <f>IF(SUM(AG12:AH12,AJ12:AL12,AN12)-SUM(AI12,AM12)&gt;0,SUM(AG12:AH12,AJ12:AL12,AN12)-SUM(AI12,AM12),"")</f>
        <v>50.4</v>
      </c>
      <c r="AW12" s="40">
        <f>IF(SUM(AQ12,AR12,AV12)&gt;0,SUM(AQ12,AR12,AV12),"")</f>
        <v>101.39999999999999</v>
      </c>
      <c r="AX12" s="18">
        <v>18.600000000000001</v>
      </c>
      <c r="AY12" s="18">
        <v>7.2</v>
      </c>
      <c r="AZ12" s="18">
        <v>0.2</v>
      </c>
      <c r="BA12" s="18">
        <v>0</v>
      </c>
      <c r="BB12" s="18">
        <v>18.399999999999999</v>
      </c>
      <c r="BC12" s="18">
        <v>6.8</v>
      </c>
      <c r="BD12" s="18">
        <v>0.2</v>
      </c>
      <c r="BE12" s="18">
        <v>0</v>
      </c>
      <c r="BF12" s="18"/>
      <c r="BG12" s="18"/>
      <c r="BH12" s="18"/>
      <c r="BI12" s="18"/>
      <c r="BJ12" s="18">
        <v>18.600000000000001</v>
      </c>
      <c r="BK12" s="18">
        <v>6.8</v>
      </c>
      <c r="BL12" s="18">
        <v>0</v>
      </c>
      <c r="BM12" s="18">
        <v>0</v>
      </c>
      <c r="BN12" s="18">
        <v>18.5</v>
      </c>
      <c r="BO12" s="18">
        <v>6.8</v>
      </c>
      <c r="BP12" s="18">
        <v>0.6</v>
      </c>
      <c r="BQ12" s="18">
        <v>0</v>
      </c>
      <c r="BR12" s="28"/>
      <c r="BS12" s="11">
        <f>IF(SUM(AY12,BC12)&gt;0,SUM(AY12,BC12),"")</f>
        <v>14</v>
      </c>
      <c r="BT12" s="11">
        <f>IF(SUM(AX12:AY12,BA12:BC12,BE12)-AZ12-BD12&gt;0,SUM(AX12:AY12,BA12:BC12,BE12)-AZ12-BD12,"")</f>
        <v>50.599999999999994</v>
      </c>
      <c r="BU12" s="11" t="str">
        <f>IF(SUM(BF12:BG12,BI12)-BH12&gt;0,SUM(BF12:BG12,BI12)-BH12,"")</f>
        <v/>
      </c>
      <c r="BV12" s="11">
        <f>IF(SUM(AY12,BC12,BG12)&gt;0,SUM(AY12,BC12,BG12),"")</f>
        <v>14</v>
      </c>
      <c r="BW12" s="11">
        <f>IF(SUM(BT12,BU12)&gt;0,SUM(BT12,BU12),"")</f>
        <v>50.599999999999994</v>
      </c>
      <c r="BX12" s="11">
        <f>IF(SUM(BK12,BO12)&gt;0,SUM(BK12,BO12),"")</f>
        <v>13.6</v>
      </c>
      <c r="BY12" s="11">
        <f>IF(SUM(BJ12:BK12,BM12:BO12,BQ12)-SUM(BL12,BP12)&gt;0,SUM(BJ12:BK12,BM12:BO12,BQ12)-SUM(BL12,BP12),"")</f>
        <v>50.1</v>
      </c>
      <c r="BZ12" s="11">
        <f>IF(SUM(BT12,BU12,BY12)&gt;0,SUM(BT12,BU12,BY12),"")</f>
        <v>100.69999999999999</v>
      </c>
      <c r="CA12" s="19">
        <v>18.3</v>
      </c>
      <c r="CB12" s="19">
        <v>7.2</v>
      </c>
      <c r="CC12" s="19">
        <v>0.2</v>
      </c>
      <c r="CD12" s="19">
        <v>0</v>
      </c>
      <c r="CE12" s="19">
        <v>18.100000000000001</v>
      </c>
      <c r="CF12" s="19">
        <v>6.8</v>
      </c>
      <c r="CG12" s="19">
        <v>0.2</v>
      </c>
      <c r="CH12" s="19">
        <v>0</v>
      </c>
      <c r="CI12" s="19"/>
      <c r="CJ12" s="19"/>
      <c r="CK12" s="19"/>
      <c r="CL12" s="19"/>
      <c r="CM12" s="19">
        <v>18.100000000000001</v>
      </c>
      <c r="CN12" s="19">
        <v>7.2</v>
      </c>
      <c r="CO12" s="19">
        <v>0.2</v>
      </c>
      <c r="CP12" s="19">
        <v>0</v>
      </c>
      <c r="CQ12" s="19">
        <v>18</v>
      </c>
      <c r="CR12" s="19">
        <v>6</v>
      </c>
      <c r="CS12" s="19">
        <v>1</v>
      </c>
      <c r="CT12" s="19">
        <v>0</v>
      </c>
      <c r="CU12" s="27"/>
      <c r="CV12" s="40">
        <f>IF(SUM(CB12,CF12)&gt;0,SUM(CB12,CF12),"")</f>
        <v>14</v>
      </c>
      <c r="CW12" s="40">
        <f>IF(SUM(CA12:CB12,CD12:CF12,CH12)-CC12-CG12&gt;0,SUM(CA12:CB12,CD12:CF12,CH12)-CC12-CG12,"")</f>
        <v>49.999999999999993</v>
      </c>
      <c r="CX12" s="40" t="str">
        <f>IF(SUM(CI12:CJ12,CL12)-CK12&gt;0,SUM(CI12:CJ12,CL12)-CK12,"")</f>
        <v/>
      </c>
      <c r="CY12" s="40">
        <f>IF(SUM(CB12,CF12,CJ12)&gt;0,SUM(CB12,CF12,CJ12),"")</f>
        <v>14</v>
      </c>
      <c r="CZ12" s="40">
        <f>IF(SUM(CW12,CX12)&gt;0,SUM(CW12,CX12),"")</f>
        <v>49.999999999999993</v>
      </c>
      <c r="DA12" s="40">
        <f>IF(SUM(CN12,CR12)&gt;0,SUM(CN12,CR12),"")</f>
        <v>13.2</v>
      </c>
      <c r="DB12" s="40">
        <f>IF(SUM(CM12:CN12,CP12:CR12,CT12)-SUM(CO12,CS12)&gt;0,SUM(CM12:CN12,CP12:CR12,CT12)-SUM(CO12,CS12),"")</f>
        <v>48.099999999999994</v>
      </c>
      <c r="DC12" s="40">
        <f>IF(SUM(CW12,CX12,DB12)&gt;0,SUM(CW12,CX12,DB12),"")</f>
        <v>98.1</v>
      </c>
      <c r="DD12" s="50" t="str">
        <f>IF(MAX(EA12,FC12,GE12,HG12,II12,JK12,KM12,LO12,MQ12,NS12,OU12,PW12)-IF(N12="",0,N12)&gt;0.001,MAX(EA12,FC12,GE12,HG12,II12,JK12,KM12,LO12,MQ12,NS12,OU12,PW12)-IF(N12="",0,N12),"")</f>
        <v/>
      </c>
      <c r="DE12" s="50" t="str">
        <f>IF(MAX(EF12,FH12,GJ12,HL12,IN12,JP12,KR12,LT12,MV12,NX12,OZ12,QB12)-IF(P12="",0,P12)&gt;0.001,MAX(EF12,FH12,GJ12,HL12,IN12,JP12,KR12,LT12,MV12,NX12,OZ12,QB12)-IF(P12="",0,P12),"")</f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>IF(SUM(DG12,DK12)&gt;0,SUM(DG12,DK12),"")</f>
        <v/>
      </c>
      <c r="EA12" s="40" t="str">
        <f>IF(SUM(DF12:DG12,DI12:DK12,DM12)-DH12-DL12&gt;0,SUM(DF12:DG12,DI12:DK12,DM12)-DH12-DL12,"")</f>
        <v/>
      </c>
      <c r="EB12" s="40" t="str">
        <f>IF(SUM(DN12:DO12,DQ12)-DP12&gt;0,SUM(DN12:DO12,DQ12)-DP12,"")</f>
        <v/>
      </c>
      <c r="EC12" s="40" t="str">
        <f>IF(SUM(DG12,DK12,DO12)&gt;0,SUM(DG12,DK12,DO12),"")</f>
        <v/>
      </c>
      <c r="ED12" s="40" t="str">
        <f>IF(SUM(EA12,EB12)&gt;0,SUM(EA12,EB12),"")</f>
        <v/>
      </c>
      <c r="EE12" s="40" t="str">
        <f>IF(SUM(DS12,DW12)&gt;0,SUM(DS12,DW12),"")</f>
        <v/>
      </c>
      <c r="EF12" s="40" t="str">
        <f>IF(SUM(DR12:DS12,DU12:DW12,DY12)-SUM(DT12,DX12)&gt;0,SUM(DR12:DS12,DU12:DW12,DY12)-SUM(DT12,DX12),"")</f>
        <v/>
      </c>
      <c r="EG12" s="40" t="str">
        <f>IF(SUM(EA12,EB12,EF12)&gt;0,SUM(EA12,EB12,EF12),"")</f>
        <v/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 t="str">
        <f>IF(SUM(EI12,EM12)&gt;0,SUM(EI12,EM12),"")</f>
        <v/>
      </c>
      <c r="FC12" s="11" t="str">
        <f>IF(SUM(EH12:EI12,EK12:EM12,EO12)-EJ12-EN12&gt;0,SUM(EH12:EI12,EK12:EM12,EO12)-EJ12-EN12,"")</f>
        <v/>
      </c>
      <c r="FD12" s="11" t="str">
        <f>IF(SUM(EP12:EQ12,ES12)-ER12&gt;0,SUM(EP12:EQ12,ES12)-ER12,"")</f>
        <v/>
      </c>
      <c r="FE12" s="11" t="str">
        <f>IF(SUM(EI12,EM12,EQ12)&gt;0,SUM(EI12,EM12,EQ12),"")</f>
        <v/>
      </c>
      <c r="FF12" s="11" t="str">
        <f>IF(SUM(FC12,FD12)&gt;0,SUM(FC12,FD12),"")</f>
        <v/>
      </c>
      <c r="FG12" s="11" t="str">
        <f>IF(SUM(EU12,EY12)&gt;0,SUM(EU12,EY12),"")</f>
        <v/>
      </c>
      <c r="FH12" s="11" t="str">
        <f>IF(SUM(ET12:EU12,EW12:EY12,FA12)-SUM(EV12,EZ12)&gt;0,SUM(ET12:EU12,EW12:EY12,FA12)-SUM(EV12,EZ12),"")</f>
        <v/>
      </c>
      <c r="FI12" s="11" t="str">
        <f>IF(SUM(FC12,FD12,FH12)&gt;0,SUM(FC12,FD12,FH12),"")</f>
        <v/>
      </c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 t="str">
        <f>IF(SUM(FK12,FO12)&gt;0,SUM(FK12,FO12),"")</f>
        <v/>
      </c>
      <c r="GE12" s="40" t="str">
        <f>IF(SUM(FJ12:FK12,FM12:FO12,FQ12)-FL12-FP12&gt;0,SUM(FJ12:FK12,FM12:FO12,FQ12)-FL12-FP12,"")</f>
        <v/>
      </c>
      <c r="GF12" s="40" t="str">
        <f>IF(SUM(FR12:FS12,FU12)-FT12&gt;0,SUM(FR12:FS12,FU12)-FT12,"")</f>
        <v/>
      </c>
      <c r="GG12" s="40" t="str">
        <f>IF(SUM(FK12,FO12,FS12)&gt;0,SUM(FK12,FO12,FS12),"")</f>
        <v/>
      </c>
      <c r="GH12" s="40" t="str">
        <f>IF(SUM(GE12,GF12)&gt;0,SUM(GE12,GF12),"")</f>
        <v/>
      </c>
      <c r="GI12" s="40" t="str">
        <f>IF(SUM(FW12,GA12)&gt;0,SUM(FW12,GA12),"")</f>
        <v/>
      </c>
      <c r="GJ12" s="40" t="str">
        <f>IF(SUM(FV12:FW12,FY12:GA12,GC12)-SUM(FX12,GB12)&gt;0,SUM(FV12:FW12,FY12:GA12,GC12)-SUM(FX12,GB12),"")</f>
        <v/>
      </c>
      <c r="GK12" s="40" t="str">
        <f>IF(SUM(GE12,GF12,GJ12)&gt;0,SUM(GE12,GF12,GJ12),"")</f>
        <v/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>IF(SUM(GM12,GQ12)&gt;0,SUM(GM12,GQ12),"")</f>
        <v/>
      </c>
      <c r="HG12" s="11" t="str">
        <f>IF(SUM(GL12:GM12,GO12:GQ12,GS12)-GN12-GR12&gt;0,SUM(GL12:GM12,GO12:GQ12,GS12)-GN12-GR12,"")</f>
        <v/>
      </c>
      <c r="HH12" s="11" t="str">
        <f>IF(SUM(GT12:GU12,GW12)-GV12&gt;0,SUM(GT12:GU12,GW12)-GV12,"")</f>
        <v/>
      </c>
      <c r="HI12" s="11" t="str">
        <f>IF(SUM(GM12,GQ12,GU12)&gt;0,SUM(GM12,GQ12,GU12),"")</f>
        <v/>
      </c>
      <c r="HJ12" s="11" t="str">
        <f>IF(SUM(HG12,HH12)&gt;0,SUM(HG12,HH12),"")</f>
        <v/>
      </c>
      <c r="HK12" s="11" t="str">
        <f>IF(SUM(GY12,HC12)&gt;0,SUM(GY12,HC12),"")</f>
        <v/>
      </c>
      <c r="HL12" s="11" t="str">
        <f>IF(SUM(GX12:GY12,HA12:HC12,HE12)-SUM(GZ12,HD12)&gt;0,SUM(GX12:GY12,HA12:HC12,HE12)-SUM(GZ12,HD12),"")</f>
        <v/>
      </c>
      <c r="HM12" s="11" t="str">
        <f>IF(SUM(HG12,HH12,HL12)&gt;0,SUM(HG12,HH12,HL12),"")</f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>IF(SUM(HO12,HS12)&gt;0,SUM(HO12,HS12),"")</f>
        <v/>
      </c>
      <c r="II12" s="40" t="str">
        <f>IF(SUM(HN12:HO12,HQ12:HS12,HU12)-HP12-HT12&gt;0,SUM(HN12:HO12,HQ12:HS12,HU12)-HP12-HT12,"")</f>
        <v/>
      </c>
      <c r="IJ12" s="40" t="str">
        <f>IF(SUM(HV12:HW12,HY12)-HX12&gt;0,SUM(HV12:HW12,HY12)-HX12,"")</f>
        <v/>
      </c>
      <c r="IK12" s="40" t="str">
        <f>IF(SUM(HO12,HS12,HW12)&gt;0,SUM(HO12,HS12,HW12),"")</f>
        <v/>
      </c>
      <c r="IL12" s="40" t="str">
        <f>IF(SUM(II12,IJ12)&gt;0,SUM(II12,IJ12),"")</f>
        <v/>
      </c>
      <c r="IM12" s="40" t="str">
        <f>IF(SUM(IA12,IE12)&gt;0,SUM(IA12,IE12),"")</f>
        <v/>
      </c>
      <c r="IN12" s="40" t="str">
        <f>IF(SUM(HZ12:IA12,IC12:IE12,IG12)-SUM(IB12,IF12)&gt;0,SUM(HZ12:IA12,IC12:IE12,IG12)-SUM(IB12,IF12),"")</f>
        <v/>
      </c>
      <c r="IO12" s="40" t="str">
        <f>IF(SUM(II12,IJ12,IN12)&gt;0,SUM(II12,IJ12,IN12),"")</f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>IF(SUM(IQ12,IU12)&gt;0,SUM(IQ12,IU12),"")</f>
        <v/>
      </c>
      <c r="JK12" s="11" t="str">
        <f>IF(SUM(IP12:IQ12,IS12:IU12,IW12)-IR12-IV12&gt;0,SUM(IP12:IQ12,IS12:IU12,IW12)-IR12-IV12,"")</f>
        <v/>
      </c>
      <c r="JL12" s="11" t="str">
        <f>IF(SUM(IX12:IY12,JA12)-IZ12&gt;0,SUM(IX12:IY12,JA12)-IZ12,"")</f>
        <v/>
      </c>
      <c r="JM12" s="11" t="str">
        <f>IF(SUM(IQ12,IU12,IY12)&gt;0,SUM(IQ12,IU12,IY12),"")</f>
        <v/>
      </c>
      <c r="JN12" s="11" t="str">
        <f>IF(SUM(JK12,JL12)&gt;0,SUM(JK12,JL12),"")</f>
        <v/>
      </c>
      <c r="JO12" s="11" t="str">
        <f>IF(SUM(JC12,JG12)&gt;0,SUM(JC12,JG12),"")</f>
        <v/>
      </c>
      <c r="JP12" s="11" t="str">
        <f>IF(SUM(JB12:JC12,JE12:JG12,JI12)-SUM(JD12,JH12)&gt;0,SUM(JB12:JC12,JE12:JG12,JI12)-SUM(JD12,JH12),"")</f>
        <v/>
      </c>
      <c r="JQ12" s="11" t="str">
        <f>IF(SUM(JK12,JL12,JP12)&gt;0,SUM(JK12,JL12,JP12),"")</f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>IF(SUM(JS12,JW12)&gt;0,SUM(JS12,JW12),"")</f>
        <v/>
      </c>
      <c r="KM12" s="40" t="str">
        <f>IF(SUM(JR12:JS12,JU12:JW12,JY12)-JT12-JX12&gt;0,SUM(JR12:JS12,JU12:JW12,JY12)-JT12-JX12,"")</f>
        <v/>
      </c>
      <c r="KN12" s="40" t="str">
        <f>IF(SUM(JZ12:KA12,KC12)-KB12&gt;0,SUM(JZ12:KA12,KC12)-KB12,"")</f>
        <v/>
      </c>
      <c r="KO12" s="40" t="str">
        <f>IF(SUM(JS12,JW12,KA12)&gt;0,SUM(JS12,JW12,KA12),"")</f>
        <v/>
      </c>
      <c r="KP12" s="40" t="str">
        <f>IF(SUM(KM12,KN12)&gt;0,SUM(KM12,KN12),"")</f>
        <v/>
      </c>
      <c r="KQ12" s="40" t="str">
        <f>IF(SUM(KE12,KI12)&gt;0,SUM(KE12,KI12),"")</f>
        <v/>
      </c>
      <c r="KR12" s="40" t="str">
        <f>IF(SUM(KD12:KE12,KG12:KI12,KK12)-SUM(KF12,KJ12)&gt;0,SUM(KD12:KE12,KG12:KI12,KK12)-SUM(KF12,KJ12),"")</f>
        <v/>
      </c>
      <c r="KS12" s="40" t="str">
        <f>IF(SUM(KM12,KN12,KR12)&gt;0,SUM(KM12,KN12,KR12),"")</f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>IF(SUM(KU12,KY12)&gt;0,SUM(KU12,KY12),"")</f>
        <v/>
      </c>
      <c r="LO12" s="11" t="str">
        <f>IF(SUM(KT12:KU12,KW12:KY12,LA12)-KV12-KZ12&gt;0,SUM(KT12:KU12,KW12:KY12,LA12)-KV12-KZ12,"")</f>
        <v/>
      </c>
      <c r="LP12" s="11" t="str">
        <f>IF(SUM(LB12:LC12,LE12)-LD12&gt;0,SUM(LB12:LC12,LE12)-LD12,"")</f>
        <v/>
      </c>
      <c r="LQ12" s="11" t="str">
        <f>IF(SUM(KU12,KY12,LC12)&gt;0,SUM(KU12,KY12,LC12),"")</f>
        <v/>
      </c>
      <c r="LR12" s="11" t="str">
        <f>IF(SUM(LO12,LP12)&gt;0,SUM(LO12,LP12),"")</f>
        <v/>
      </c>
      <c r="LS12" s="11" t="str">
        <f>IF(SUM(LG12,LK12)&gt;0,SUM(LG12,LK12),"")</f>
        <v/>
      </c>
      <c r="LT12" s="11" t="str">
        <f>IF(SUM(LF12:LG12,LI12:LK12,LM12)-SUM(LH12,LL12)&gt;0,SUM(LF12:LG12,LI12:LK12,LM12)-SUM(LH12,LL12),"")</f>
        <v/>
      </c>
      <c r="LU12" s="11" t="str">
        <f>IF(SUM(LO12,LP12,LT12)&gt;0,SUM(LO12,LP12,LT12),"")</f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>IF(SUM(LW12,MA12)&gt;0,SUM(LW12,MA12),"")</f>
        <v/>
      </c>
      <c r="MQ12" s="40" t="str">
        <f>IF(SUM(LV12:LW12,LY12:MA12,MC12)-LX12-MB12&gt;0,SUM(LV12:LW12,LY12:MA12,MC12)-LX12-MB12,"")</f>
        <v/>
      </c>
      <c r="MR12" s="40" t="str">
        <f>IF(SUM(MD12:ME12,MG12)-MF12&gt;0,SUM(MD12:ME12,MG12)-MF12,"")</f>
        <v/>
      </c>
      <c r="MS12" s="40" t="str">
        <f>IF(SUM(LW12,MA12,ME12)&gt;0,SUM(LW12,MA12,ME12),"")</f>
        <v/>
      </c>
      <c r="MT12" s="40" t="str">
        <f>IF(SUM(MQ12,MR12)&gt;0,SUM(MQ12,MR12),"")</f>
        <v/>
      </c>
      <c r="MU12" s="40" t="str">
        <f>IF(SUM(MI12,MM12)&gt;0,SUM(MI12,MM12),"")</f>
        <v/>
      </c>
      <c r="MV12" s="40" t="str">
        <f>IF(SUM(MH12:MI12,MK12:MM12,MO12)-SUM(MJ12,MN12)&gt;0,SUM(MH12:MI12,MK12:MM12,MO12)-SUM(MJ12,MN12),"")</f>
        <v/>
      </c>
      <c r="MW12" s="40" t="str">
        <f>IF(SUM(MQ12,MR12,MV12)&gt;0,SUM(MQ12,MR12,MV12),"")</f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>IF(SUM(MY12,NC12)&gt;0,SUM(MY12,NC12),"")</f>
        <v/>
      </c>
      <c r="NS12" s="11" t="str">
        <f>IF(SUM(MX12:MY12,NA12:NC12,NE12)-MZ12-ND12&gt;0,SUM(MX12:MY12,NA12:NC12,NE12)-MZ12-ND12,"")</f>
        <v/>
      </c>
      <c r="NT12" s="11" t="str">
        <f>IF(SUM(NF12:NG12,NI12)-NH12&gt;0,SUM(NF12:NG12,NI12)-NH12,"")</f>
        <v/>
      </c>
      <c r="NU12" s="11" t="str">
        <f>IF(SUM(MY12,NC12,NG12)&gt;0,SUM(MY12,NC12,NG12),"")</f>
        <v/>
      </c>
      <c r="NV12" s="11" t="str">
        <f>IF(SUM(NS12,NT12)&gt;0,SUM(NS12,NT12),"")</f>
        <v/>
      </c>
      <c r="NW12" s="11" t="str">
        <f>IF(SUM(NK12,NO12)&gt;0,SUM(NK12,NO12),"")</f>
        <v/>
      </c>
      <c r="NX12" s="11" t="str">
        <f>IF(SUM(NJ12:NK12,NM12:NO12,NQ12)-SUM(NL12,NP12)&gt;0,SUM(NJ12:NK12,NM12:NO12,NQ12)-SUM(NL12,NP12),"")</f>
        <v/>
      </c>
      <c r="NY12" s="11" t="str">
        <f>IF(SUM(NS12,NT12,NX12)&gt;0,SUM(NS12,NT12,NX12),"")</f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>IF(SUM(OA12,OE12)&gt;0,SUM(OA12,OE12),"")</f>
        <v/>
      </c>
      <c r="OU12" s="40" t="str">
        <f>IF(SUM(NZ12:OA12,OC12:OE12,OG12)-OB12-OF12&gt;0,SUM(NZ12:OA12,OC12:OE12,OG12)-OB12-OF12,"")</f>
        <v/>
      </c>
      <c r="OV12" s="40" t="str">
        <f>IF(SUM(OH12:OI12,OK12)-OJ12&gt;0,SUM(OH12:OI12,OK12)-OJ12,"")</f>
        <v/>
      </c>
      <c r="OW12" s="40" t="str">
        <f>IF(SUM(OA12,OE12,OI12)&gt;0,SUM(OA12,OE12,OI12),"")</f>
        <v/>
      </c>
      <c r="OX12" s="40" t="str">
        <f>IF(SUM(OU12,OV12)&gt;0,SUM(OU12,OV12),"")</f>
        <v/>
      </c>
      <c r="OY12" s="40" t="str">
        <f>IF(SUM(OM12,OQ12)&gt;0,SUM(OM12,OQ12),"")</f>
        <v/>
      </c>
      <c r="OZ12" s="40" t="str">
        <f>IF(SUM(OL12:OM12,OO12:OQ12,OS12)-SUM(ON12,OR12)&gt;0,SUM(OL12:OM12,OO12:OQ12,OS12)-SUM(ON12,OR12),"")</f>
        <v/>
      </c>
      <c r="PA12" s="40" t="str">
        <f>IF(SUM(OU12,OV12,OZ12)&gt;0,SUM(OU12,OV12,OZ12),"")</f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>IF(SUM(PC12,PG12)&gt;0,SUM(PC12,PG12),"")</f>
        <v/>
      </c>
      <c r="PW12" s="11" t="str">
        <f>IF(SUM(PB12:PC12,PE12:PG12,PI12)-PD12-PH12&gt;0,SUM(PB12:PC12,PE12:PG12,PI12)-PD12-PH12,"")</f>
        <v/>
      </c>
      <c r="PX12" s="11" t="str">
        <f>IF(SUM(PJ12:PK12,PM12)-PL12&gt;0,SUM(PJ12:PK12,PM12)-PL12,"")</f>
        <v/>
      </c>
      <c r="PY12" s="11" t="str">
        <f>IF(SUM(PC12,PG12,PK12)&gt;0,SUM(PC12,PG12,PK12),"")</f>
        <v/>
      </c>
      <c r="PZ12" s="11" t="str">
        <f>IF(SUM(PW12,PX12)&gt;0,SUM(PW12,PX12),"")</f>
        <v/>
      </c>
      <c r="QA12" s="11" t="str">
        <f>IF(SUM(PO12,PS12)&gt;0,SUM(PO12,PS12),"")</f>
        <v/>
      </c>
      <c r="QB12" s="11" t="str">
        <f>IF(SUM(PN12:PO12,PQ12:PS12,PU12)-SUM(PP12,PT12)&gt;0,SUM(PN12:PO12,PQ12:PS12,PU12)-SUM(PP12,PT12),"")</f>
        <v/>
      </c>
      <c r="QC12" s="11" t="str">
        <f>IF(SUM(PW12,PX12,QB12)&gt;0,SUM(PW12,PX12,QB12),"")</f>
        <v/>
      </c>
      <c r="QD12" s="22">
        <f>IF($CU12="P",CA12,(CA12+AX12)/2)</f>
        <v>18.450000000000003</v>
      </c>
      <c r="QE12" s="22">
        <f>IF($CU12="P",CB12,(CB12+AY12)/2)</f>
        <v>7.2</v>
      </c>
      <c r="QF12" s="22">
        <f>IF($CU12="P",CC12,(CC12+AZ12)/2)</f>
        <v>0.2</v>
      </c>
      <c r="QG12" s="22">
        <f>IF($CU12="P",CD12,(CD12+BA12)/2)</f>
        <v>0</v>
      </c>
      <c r="QH12" s="22">
        <f>IF($CU12="P",CE12,(CE12+BB12)/2)</f>
        <v>18.25</v>
      </c>
      <c r="QI12" s="22">
        <f>IF($CU12="P",CF12,(CF12+BC12)/2)</f>
        <v>6.8</v>
      </c>
      <c r="QJ12" s="22">
        <f>IF($CU12="P",CG12,(CG12+BD12)/2)</f>
        <v>0.2</v>
      </c>
      <c r="QK12" s="22">
        <f>IF($CU12="P",CH12,(CH12+BE12)/2)</f>
        <v>0</v>
      </c>
      <c r="QL12" s="22">
        <f>IF($CU12="P",CI12,(CI12+BF12)/2)</f>
        <v>0</v>
      </c>
      <c r="QM12" s="22">
        <f>IF($CU12="P",CJ12,(CJ12+BG12)/2)</f>
        <v>0</v>
      </c>
      <c r="QN12" s="22">
        <f>IF($CU12="P",CK12,(CK12+BH12)/2)</f>
        <v>0</v>
      </c>
      <c r="QO12" s="22">
        <f>IF($CU12="P",CL12,(CL12+BI12)/2)</f>
        <v>0</v>
      </c>
      <c r="QP12" s="22">
        <f>IF($CU12="P",CM12,(CM12+BJ12)/2)</f>
        <v>18.350000000000001</v>
      </c>
      <c r="QQ12" s="22">
        <f>IF($CU12="P",CN12,(CN12+BK12)/2)</f>
        <v>7</v>
      </c>
      <c r="QR12" s="22">
        <f>IF($CU12="P",CO12,(CO12+BL12)/2)</f>
        <v>0.1</v>
      </c>
      <c r="QS12" s="22">
        <f>IF($CU12="P",CP12,(CP12+BM12)/2)</f>
        <v>0</v>
      </c>
      <c r="QT12" s="22">
        <f>IF($CU12="P",CQ12,(CQ12+BN12)/2)</f>
        <v>18.25</v>
      </c>
      <c r="QU12" s="22">
        <f>IF($CU12="P",CR12,(CR12+BO12)/2)</f>
        <v>6.4</v>
      </c>
      <c r="QV12" s="22">
        <f>IF($CU12="P",CS12,(CS12+BP12)/2)</f>
        <v>0.8</v>
      </c>
      <c r="QW12" s="22">
        <f>IF($CU12="P",CT12,(CT12+BQ12)/2)</f>
        <v>0</v>
      </c>
      <c r="QX12" s="27" t="s">
        <v>46</v>
      </c>
      <c r="QY12" s="40">
        <f>IF(SUM(QE12,QI12)&gt;0,SUM(QE12,QI12),"")</f>
        <v>14</v>
      </c>
      <c r="QZ12" s="40">
        <f>IF(SUM(QD12:QE12,QG12:QI12,QK12)-QF12-QJ12&gt;0,SUM(QD12:QE12,QG12:QI12,QK12)-QF12-QJ12,"")</f>
        <v>50.3</v>
      </c>
      <c r="RA12" s="40" t="str">
        <f>IF(SUM(QL12:QM12,QO12)-QN12&gt;0,SUM(QL12:QM12,QO12)-QN12,"")</f>
        <v/>
      </c>
      <c r="RB12" s="40">
        <f>IF(SUM(QE12,QI12,QM12)&gt;0,SUM(QE12,QI12,QM12),"")</f>
        <v>14</v>
      </c>
      <c r="RC12" s="40">
        <f>IF(SUM(QZ12,RA12)&gt;0,SUM(QZ12,RA12),"")</f>
        <v>50.3</v>
      </c>
      <c r="RD12" s="40">
        <f>IF(SUM(QQ12,QU12)&gt;0,SUM(QQ12,QU12),"")</f>
        <v>13.4</v>
      </c>
      <c r="RE12" s="40">
        <f>IF(SUM(QP12:QQ12,QS12:QU12,QW12)-SUM(QR12,QV12)&gt;0,SUM(QP12:QQ12,QS12:QU12,QW12)-SUM(QR12,QV12),"")</f>
        <v>49.1</v>
      </c>
      <c r="RF12" s="40">
        <f>IF(SUM(QZ12,RA12,RE12)&gt;0,SUM(QZ12,RA12,RE12),"")</f>
        <v>99.4</v>
      </c>
    </row>
    <row r="13" spans="1:474" x14ac:dyDescent="0.2">
      <c r="A13" s="4" t="str" cm="1">
        <f t="array" ref="A13">IF(AND(J13&lt;&gt;"",J13&lt;&gt;"No DD"),SUMPRODUCT((J$4:J$36&lt;&gt;"")*(J$4:J$36&lt;&gt;"No DD")*(F$4:F$36&gt;F13))+1,IF(J13="No DD",SUMPRODUCT((J$4:J$36="No DD")*(F$4:F$36&gt;F13))+1+SUMPRODUCT((J$4:J$36&lt;&gt;"")*(J$4:J$36&lt;&gt;"No DD")),""))</f>
        <v/>
      </c>
      <c r="B13" s="4" t="str" cm="1">
        <f t="array" ref="B13">IF(AND(J13&lt;&gt;"",J13&lt;&gt;"No DD",G13=""),SUMPRODUCT((J$4:J$36&lt;&gt;"")*(J$4:J$36&lt;&gt;"No DD")*(G$4:G$36="")*(F$4:F$36&gt;F13))+1,IF(J13="No DD",SUMPRODUCT((J$4:J$36="No DD")*(F$4:F$36&gt;F13)*(G$4:G$36=""))+1+SUMPRODUCT((J$4:J$36&lt;&gt;"")*(G$4:G$36="")*(J$4:J$36&lt;&gt;"No DD")),""))</f>
        <v/>
      </c>
      <c r="C13" s="5" t="s">
        <v>94</v>
      </c>
      <c r="D13" s="4" t="s">
        <v>3</v>
      </c>
      <c r="E13" s="4">
        <v>2005</v>
      </c>
      <c r="F13" s="9">
        <f>SUM(L13:R13)+SUM(L13:O13)*0.0000001+SUM(L13)*0.0000000000001</f>
        <v>151.80001013000512</v>
      </c>
      <c r="G13" s="64"/>
      <c r="H13" s="3" t="str">
        <f>IF(OR(AND(AP13&gt;=AW$38,AQ13&gt;=AW$42,AP13&lt;&gt;"",AO13=""),AND(AU13&gt;=AW$38,AV13&gt;=AW$42,AU13&lt;&gt;"",AO13=""),AND(BS13&gt;=BZ$38,BT13&gt;=BZ$42,BS13&lt;&gt;"",BR13=""),AND(BX13&gt;=BZ$38,BY13&gt;=BZ$42,BX13&lt;&gt;"",BR13=""),AND(CV13&gt;=DC$38,CW13&gt;=DC$42,CV13&lt;&gt;"",CU13=""),AND(DA13&gt;=DC$38,DB13&gt;=DC$42,DA13&lt;&gt;""),AND(DZ13&gt;=EG$38,EA13&gt;=EG$42,DZ13&lt;&gt;""),AND(EE13&gt;=EG$38,EF13&gt;=EG$42,EE13&lt;&gt;""),AND(FB13&gt;=FI$38,FC13&gt;=FI$42,FB13&lt;&gt;""),AND(FG13&gt;=FI$38,FH13&gt;=FI$42,FG13&lt;&gt;""),AND(GD13&gt;=GK$38,GE13&gt;=GK$42,GD13&lt;&gt;""),AND(GI13&gt;=GK$38,GJ13&gt;=GK$42,GI13&lt;&gt;""),AND(HF13&gt;=HM$38,HG13&gt;=HM$42,HF13&lt;&gt;""),AND(HK13&gt;=HM$38,HL13&gt;=HM$42,HK13&lt;&gt;""),AND(IH13&gt;=IO$38,II13&gt;=IO$42,IH13&lt;&gt;""),AND(IM13&gt;=IO$38,IN13&gt;=IO$42,IM13&lt;&gt;""),AND(JJ13&gt;=JQ$38,JK13&gt;=JQ$42,JJ13&lt;&gt;""),AND(JO13&gt;=JQ$38,JP13&gt;=JQ$42,JO13&lt;&gt;""),AND(KL13&gt;=KS$38,KM13&gt;=KS$42,KL13&lt;&gt;""),AND(KQ13&gt;=KS$38,KR13&gt;=KS$42,KQ13&lt;&gt;""),AND(LN13&gt;=LU$38,LO13&gt;=LU$42,LN13&lt;&gt;""),AND(LS13&gt;=LU$38,LT13&gt;=LU$42,LS13&lt;&gt;""),AND(MP13&gt;=MW$38,MQ13&gt;=MW$42,MP13&lt;&gt;""),AND(MU13&gt;=MW$38,MV13&gt;=MW$42,MU13&lt;&gt;""),AND(NR13&gt;=NY$38,NS13&gt;=NY$42,NR13&lt;&gt;""),AND(NW13&gt;=NY$38,NX13&gt;=NY$42,NW13&lt;&gt;""),AND(OT13&gt;=PA$38,OU13&gt;=PA$42,OT13&lt;&gt;""),AND(OY13&gt;=PA$38,OZ13&gt;=PA$42,OY13&lt;&gt;""),AND(PV13&gt;=QC$38,PW13&gt;=QC$42,PV13&lt;&gt;""),AND(QA13&gt;=QC$38,QB13&gt;=QC$42,QA13&lt;&gt;"")),"P","")</f>
        <v/>
      </c>
      <c r="I13" s="3" t="str">
        <f>IF(OR(AND(AQ13&gt;=AW$42,AQ13&lt;&gt;"",AO13=""),AND(AV13&gt;=AW$42,AV13&lt;&gt;"",AO13=""),AND(BT13&gt;=BZ$42,BT13&lt;&gt;"",BR13=""),AND(BY13&gt;=BZ$42,BY13&lt;&gt;"",BR13=""),AND(CW13&gt;=DC$42,CW13&lt;&gt;"",CU13=""),AND(DB13&gt;=DC$42,DB13&lt;&gt;"",CU13=""),AND(EA13&gt;=EG$42,EA13&lt;&gt;""),AND(EF13&gt;=EG$42,EF13&lt;&gt;""),AND(FC13&gt;=FI$42,FC13&lt;&gt;""),AND(FH13&gt;=FI$42,FH13&lt;&gt;""),AND(GE13&gt;=GK$42,GE13&lt;&gt;""),AND(GJ13&gt;=GK$42,GJ13&lt;&gt;""),AND(HG13&gt;=HM$42,HG13&lt;&gt;""),AND(HL13&gt;=HM$42,HL13&lt;&gt;""),AND(II13&gt;=IO$42,II13&lt;&gt;""),AND(IN13&gt;=IO$42,IN13&lt;&gt;""),AND(JK13&gt;=JQ$42,JK13&lt;&gt;""),AND(JP13&gt;=JQ$42,JP13&lt;&gt;""),AND(KM13&gt;=KS$42,KM13&lt;&gt;""),AND(KR13&gt;=KS$42,KR13&lt;&gt;""),AND(LO13&gt;=LU$42,LO13&lt;&gt;""),AND(LT13&gt;=LU$42,LT13&lt;&gt;""),AND(MQ13&gt;=MW$42,MQ13&lt;&gt;""),AND(MV13&gt;=MW$42,MV13&lt;&gt;""),AND(NS13&gt;=NY$42,NS13&lt;&gt;""),AND(NX13&gt;=NY$42,NX13&lt;&gt;""),AND(OU13&gt;=PA$42,OU13&lt;&gt;""),AND(OZ13&gt;=PA$42,OZ13&lt;&gt;""),AND(PW13&gt;=QC$42,PW13&lt;&gt;""),AND(QB13&gt;=QC$42,QB13&lt;&gt;"")),"P","")</f>
        <v/>
      </c>
      <c r="J13" s="36" t="str">
        <f>IF(AND(I13="P",H13=""),"No DD",IF(OR(AND(AS13&gt;=AW$41,AT13&gt;=AW$45,AS13&lt;&gt;"",AO13=""),AND(BV13&gt;=BZ$41,BW13&gt;=BZ$45,BV13&lt;&gt;"",BR13=""),AND(CY13&gt;=DC$41,CZ13&gt;=DC$45,CY13&lt;&gt;"",CU13=""),AND(EC13&gt;=EG$41,ED13&gt;=EG$45,EC13&lt;&gt;""),AND(FE13&gt;=FI$41,FF13&gt;=FI$45,FE13&lt;&gt;""),AND(GG13&gt;=GK$41,GH13&gt;=GK$45,GG13&lt;&gt;""),AND(HI13&gt;=HM$41,HJ13&gt;=HM$45,HI13&lt;&gt;""),AND(IK13&gt;=IO$41,IL13&gt;=IO$45,IK13&lt;&gt;""),AND(JM13&gt;=JQ$41,JN13&gt;=JQ$45,JM13&lt;&gt;""),AND(KO13&gt;=KS$41,KP13&gt;=KS$45,KO13&lt;&gt;""),AND(LQ13&gt;=LU$41,LR13&gt;=LU$45,LQ13&lt;&gt;""),AND(MS13&gt;=MW$41,MT13&gt;=MW$45,MS13&lt;&gt;""),AND(NU13&gt;=NY$41,NV13&gt;=NY$45,NU13&lt;&gt;""),AND(OW13&gt;=PA$41,OX13&gt;=PA$45,OW13&lt;&gt;""),AND(PY13&gt;=QC$41,PZ13&gt;=QC$45,PY13&lt;&gt;"")),"Merit",IF(OR(AND(AS13&gt;=AW$40,AT13&gt;=AW$44,AS13&lt;&gt;"",AO13=""),AND(BV13&gt;=BZ$40,BW13&gt;=BZ$44,BV13&lt;&gt;"",BR13=""),AND(CY13&gt;=DC$40,CZ13&gt;=DC$44,CY13&lt;&gt;"",CU13=""),AND(EC13&gt;=EG$40,ED13&gt;=EG$44,EC13&lt;&gt;""),AND(FE13&gt;=FI$40,FF13&gt;=FI$44,FE13&lt;&gt;""),AND(GG13&gt;=GK$40,GH13&gt;=GK$44,GG13&lt;&gt;""),AND(HI13&gt;=HM$40,HJ13&gt;=HM$44,HI13&lt;&gt;""),AND(IK13&gt;=IO$40,IL13&gt;=IO$44,IK13&lt;&gt;""),AND(JM13&gt;=JQ$40,JN13&gt;=JQ$44,JM13&lt;&gt;""),AND(KO13&gt;=KS$40,KP13&gt;=KS$44,KO13&lt;&gt;""),AND(LQ13&gt;=LU$40,LR13&gt;=LU$44,LQ13&lt;&gt;""),AND(MS13&gt;=MW$40,MT13&gt;=MW$44,MS13&lt;&gt;""),AND(NU13&gt;=NY$40,NV13&gt;=NY$44,NU13&lt;&gt;""),AND(OW13&gt;=PA$40,OX13&gt;=PA$44,OW13&lt;&gt;""),AND(PY13&gt;=QC$40,PZ13&gt;=QC$44,PY13&lt;&gt;"")),"Excellence",IF(K13="P","Worlds Team",IF(H13="P","National Team","")))))</f>
        <v/>
      </c>
      <c r="K13" s="3" t="str">
        <f>IF(OR(AND(AS13&gt;=AW$39,AT13&gt;=AW$43,AS13&lt;&gt;"",AO13=""),AND(BV13&gt;=BZ$39,BW13&gt;=BZ$43,BV13&lt;&gt;"",BR13=""),AND(CY13&gt;=DC$39,CZ13&gt;=DC$43,CY13&lt;&gt;"",CU13=""),AND(EC13&gt;=EG$39,ED13&gt;=EG$43,EC13&lt;&gt;""),AND(FE13&gt;=FI$39,FF13&gt;=FI$43,FE13&lt;&gt;""),AND(GG13&gt;=GK$39,GH13&gt;=GK$43,GG13&lt;&gt;""),AND(HI13&gt;=HM$39,HJ13&gt;=HM$43,HI13&lt;&gt;""),AND(IK13&gt;=IO$39,IL13&gt;=IO$43,IK13&lt;&gt;""),AND(JM13&gt;=JQ$39,JN13&gt;=JQ$43,JM13&lt;&gt;""),AND(KO13&gt;=KS$39,KP13&gt;=KS$43,KO13&lt;&gt;""),AND(LQ13&gt;=LU$39,LR13&gt;=LU$43,LQ13&lt;&gt;""),AND(MS13&gt;=MW$39,MT13&gt;=MW$43,MS13&lt;&gt;""),AND(NU13&gt;=NY$39,NV13&gt;=NY$43,NU13&lt;&gt;""),AND(OW13&gt;=PA$39,OX13&gt;=PA$43,OW13&lt;&gt;""),AND(PY13&gt;=QC$39,PZ13&gt;=QC$43,PY13&lt;&gt;"")),"P","")</f>
        <v/>
      </c>
      <c r="L13" s="8">
        <f>IF(COUNT(AQ13,BT13,CW13)&gt;0,LARGE((AQ13,BT13,CW13),1),0)</f>
        <v>51.2</v>
      </c>
      <c r="M13" s="8" t="str">
        <f>IF(L13=0,"",IF(L13=CW13,$CA$1,IF(L13=BT13,$AX$1,IF(L13=AQ13,$U$1,""))))</f>
        <v>2025 Nationals</v>
      </c>
      <c r="N13" s="8">
        <f>IF(COUNT(AQ13,BT13,CW13)&gt;1,LARGE((AQ13,BT13,CW13),2),0)</f>
        <v>50.099999999999994</v>
      </c>
      <c r="O13" s="8" t="str">
        <f>IF(N13=0,"",IF(AND(N13=L13,N13=AQ13,N13=BT13),$U$1,IF(AND(N13=L13,N13=AQ13,N13=CW13),$U$1,IF(AND(N13=L13,N13=BT13,N13=CW13),$AX$1,IF(N13=CW13,$CA$1,IF(N13=BT13,$AX$1,IF(N13=AQ13,$U$1,"")))))))</f>
        <v>2025 Elite Canada</v>
      </c>
      <c r="P13" s="8">
        <f>IF(MAX(AV13,BY13,DB13)&gt;0,MAX(AV13,BY13,DB13),0)</f>
        <v>50.5</v>
      </c>
      <c r="Q13" s="8" t="str">
        <f>IF(P13=0,"",IF(P13=DB13,$CA$1,IF(P13=BY13,$AX$1,IF(P13=AV13,$U$1,""))))</f>
        <v>2025 Elite Canada</v>
      </c>
      <c r="R13" s="8" t="str">
        <f>IF(MAX(DD13:DE13)&gt;0,MAX(DD13:DE13),"")</f>
        <v/>
      </c>
      <c r="S13" s="11" t="str">
        <f>IF(R13="","",IF(R13=DD13,"("&amp;DD$2&amp;")",IF(R13=DE13,"("&amp;DE$2&amp;")")))</f>
        <v/>
      </c>
      <c r="T13" s="8" t="str">
        <f>IF(R13="","",IF(R13=DD13,IF(R13+IF(N13="",0,N13)=PW13,$PB$1,IF(R13+IF(N13="",0,N13)=OU13,$NZ$1,IF(R13+IF(N13="",0,N13)=NS13,$MX$1,IF(R13+IF(N13="",0,N13)=MQ13,$LV$1,IF(R13+IF(N13="",0,N13)=LO13,$KT$1,IF(R13+IF(N13="",0,N13)=KM13,$JR$1,IF(R13+IF(N13="",0,N13)=JK13,$IP$1,IF(R13+IF(N13="",0,N13)=II13,$HN$1,IF(R13+IF(N13="",0,N13)=HG13,$GL$1,IF(R13+IF(N13="",0,N13)=GE13,$FJ$1,IF(R13+IF(N13="",0,N13)=FC13,$EH$1,IF(R13+IF(N13="",0,N13)=EA13,$DF$1)))))))))))),IF(R13=DE13,IF(R13+IF(P13="",0,P13)=QB13,$PB$1,IF(R13+IF(P13="",0,P13)=OZ13,$NZ$1,IF(R13+IF(P13="",0,P13)=NX13,$MX$1,IF(R13+IF(P13="",0,P13)=MV13,$LV$1,IF(R13+IF(P13="",0,P13)=LT13,$KT$1,IF(R13+IF(P13="",0,P13)=KR13,$JR$1,IF(R13+IF(P13="",0,P13)=JP13,$IP$1,IF(R13+IF(P13="",0,P13)=IN13,$HN$1,IF(R13+IF(P13="",0,P13)=HL13,$GL$1,IF(R13+IF(P13="",0,P13)=GJ13,$FJ$1,IF(R13+IF(P13="",0,P13)=FH13,$EH$1,IF(R13+IF(P13="",0,P13)=EF13,$DF$1)))))))))))))))</f>
        <v/>
      </c>
      <c r="U13" s="19">
        <v>18.600000000000001</v>
      </c>
      <c r="V13" s="19">
        <v>7.2</v>
      </c>
      <c r="W13" s="19">
        <v>0.8</v>
      </c>
      <c r="X13" s="19">
        <v>0</v>
      </c>
      <c r="Y13" s="19">
        <v>18.5</v>
      </c>
      <c r="Z13" s="19">
        <v>6.8</v>
      </c>
      <c r="AA13" s="19">
        <v>0.2</v>
      </c>
      <c r="AB13" s="19">
        <v>0</v>
      </c>
      <c r="AC13" s="19"/>
      <c r="AD13" s="19"/>
      <c r="AE13" s="19"/>
      <c r="AF13" s="19"/>
      <c r="AG13" s="19">
        <v>19.2</v>
      </c>
      <c r="AH13" s="19">
        <v>7.2</v>
      </c>
      <c r="AI13" s="19">
        <v>0</v>
      </c>
      <c r="AJ13" s="19">
        <v>0</v>
      </c>
      <c r="AK13" s="19">
        <v>18.100000000000001</v>
      </c>
      <c r="AL13" s="19">
        <v>6.8</v>
      </c>
      <c r="AM13" s="19">
        <v>0.8</v>
      </c>
      <c r="AN13" s="19">
        <v>0</v>
      </c>
      <c r="AO13" s="27"/>
      <c r="AP13" s="40">
        <f>IF(SUM(V13,Z13)&gt;0,SUM(V13,Z13),"")</f>
        <v>14</v>
      </c>
      <c r="AQ13" s="40">
        <f>IF(SUM(U13:V13,X13:Z13,AB13)-W13-AA13&gt;0,SUM(U13:V13,X13:Z13,AB13)-W13-AA13,"")</f>
        <v>50.099999999999994</v>
      </c>
      <c r="AR13" s="40" t="str">
        <f>IF(SUM(AC13:AD13,AF13)-AE13&gt;0,SUM(AC13:AD13,AF13)-AE13,"")</f>
        <v/>
      </c>
      <c r="AS13" s="40">
        <f>IF(SUM(V13,Z13,AD13)&gt;0,SUM(V13,Z13,AD13),"")</f>
        <v>14</v>
      </c>
      <c r="AT13" s="40">
        <f>IF(SUM(AQ13,AR13)&gt;0,SUM(AQ13,AR13),"")</f>
        <v>50.099999999999994</v>
      </c>
      <c r="AU13" s="40">
        <f>IF(SUM(AH13,AL13)&gt;0,SUM(AH13,AL13),"")</f>
        <v>14</v>
      </c>
      <c r="AV13" s="40">
        <f>IF(SUM(AG13:AH13,AJ13:AL13,AN13)-SUM(AI13,AM13)&gt;0,SUM(AG13:AH13,AJ13:AL13,AN13)-SUM(AI13,AM13),"")</f>
        <v>50.5</v>
      </c>
      <c r="AW13" s="40">
        <f>IF(SUM(AQ13,AR13,AV13)&gt;0,SUM(AQ13,AR13,AV13),"")</f>
        <v>100.6</v>
      </c>
      <c r="AX13" s="18">
        <v>18.8</v>
      </c>
      <c r="AY13" s="18">
        <v>8</v>
      </c>
      <c r="AZ13" s="18">
        <v>0</v>
      </c>
      <c r="BA13" s="18">
        <v>0.3</v>
      </c>
      <c r="BB13" s="18">
        <v>18.100000000000001</v>
      </c>
      <c r="BC13" s="18">
        <v>6.8</v>
      </c>
      <c r="BD13" s="18">
        <v>0.8</v>
      </c>
      <c r="BE13" s="18">
        <v>0</v>
      </c>
      <c r="BF13" s="18"/>
      <c r="BG13" s="18"/>
      <c r="BH13" s="18"/>
      <c r="BI13" s="18"/>
      <c r="BJ13" s="18">
        <v>15.4</v>
      </c>
      <c r="BK13" s="18">
        <v>2.8</v>
      </c>
      <c r="BL13" s="18">
        <v>0</v>
      </c>
      <c r="BM13" s="18">
        <v>0</v>
      </c>
      <c r="BN13" s="18">
        <v>18.7</v>
      </c>
      <c r="BO13" s="18">
        <v>6.8</v>
      </c>
      <c r="BP13" s="18">
        <v>0.2</v>
      </c>
      <c r="BQ13" s="18">
        <v>0</v>
      </c>
      <c r="BR13" s="28"/>
      <c r="BS13" s="11">
        <f>IF(SUM(AY13,BC13)&gt;0,SUM(AY13,BC13),"")</f>
        <v>14.8</v>
      </c>
      <c r="BT13" s="11">
        <f>IF(SUM(AX13:AY13,BA13:BC13,BE13)-AZ13-BD13&gt;0,SUM(AX13:AY13,BA13:BC13,BE13)-AZ13-BD13,"")</f>
        <v>51.2</v>
      </c>
      <c r="BU13" s="11" t="str">
        <f>IF(SUM(BF13:BG13,BI13)-BH13&gt;0,SUM(BF13:BG13,BI13)-BH13,"")</f>
        <v/>
      </c>
      <c r="BV13" s="11">
        <f>IF(SUM(AY13,BC13,BG13)&gt;0,SUM(AY13,BC13,BG13),"")</f>
        <v>14.8</v>
      </c>
      <c r="BW13" s="11">
        <f>IF(SUM(BT13,BU13)&gt;0,SUM(BT13,BU13),"")</f>
        <v>51.2</v>
      </c>
      <c r="BX13" s="11">
        <f>IF(SUM(BK13,BO13)&gt;0,SUM(BK13,BO13),"")</f>
        <v>9.6</v>
      </c>
      <c r="BY13" s="11">
        <f>IF(SUM(BJ13:BK13,BM13:BO13,BQ13)-SUM(BL13,BP13)&gt;0,SUM(BJ13:BK13,BM13:BO13,BQ13)-SUM(BL13,BP13),"")</f>
        <v>43.499999999999993</v>
      </c>
      <c r="BZ13" s="11">
        <f>IF(SUM(BT13,BU13,BY13)&gt;0,SUM(BT13,BU13,BY13),"")</f>
        <v>94.699999999999989</v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7"/>
      <c r="CV13" s="40" t="str">
        <f>IF(SUM(CB13,CF13)&gt;0,SUM(CB13,CF13),"")</f>
        <v/>
      </c>
      <c r="CW13" s="40" t="str">
        <f>IF(SUM(CA13:CB13,CD13:CF13,CH13)-CC13-CG13&gt;0,SUM(CA13:CB13,CD13:CF13,CH13)-CC13-CG13,"")</f>
        <v/>
      </c>
      <c r="CX13" s="40" t="str">
        <f>IF(SUM(CI13:CJ13,CL13)-CK13&gt;0,SUM(CI13:CJ13,CL13)-CK13,"")</f>
        <v/>
      </c>
      <c r="CY13" s="40" t="str">
        <f>IF(SUM(CB13,CF13,CJ13)&gt;0,SUM(CB13,CF13,CJ13),"")</f>
        <v/>
      </c>
      <c r="CZ13" s="40" t="str">
        <f>IF(SUM(CW13,CX13)&gt;0,SUM(CW13,CX13),"")</f>
        <v/>
      </c>
      <c r="DA13" s="40" t="str">
        <f>IF(SUM(CN13,CR13)&gt;0,SUM(CN13,CR13),"")</f>
        <v/>
      </c>
      <c r="DB13" s="40" t="str">
        <f>IF(SUM(CM13:CN13,CP13:CR13,CT13)-SUM(CO13,CS13)&gt;0,SUM(CM13:CN13,CP13:CR13,CT13)-SUM(CO13,CS13),"")</f>
        <v/>
      </c>
      <c r="DC13" s="40" t="str">
        <f>IF(SUM(CW13,CX13,DB13)&gt;0,SUM(CW13,CX13,DB13),"")</f>
        <v/>
      </c>
      <c r="DD13" s="50" t="str">
        <f>IF(MAX(EA13,FC13,GE13,HG13,II13,JK13,KM13,LO13,MQ13,NS13,OU13,PW13)-IF(N13="",0,N13)&gt;0.001,MAX(EA13,FC13,GE13,HG13,II13,JK13,KM13,LO13,MQ13,NS13,OU13,PW13)-IF(N13="",0,N13),"")</f>
        <v/>
      </c>
      <c r="DE13" s="50" t="str">
        <f>IF(MAX(EF13,FH13,GJ13,HL13,IN13,JP13,KR13,LT13,MV13,NX13,OZ13,QB13)-IF(P13="",0,P13)&gt;0.001,MAX(EF13,FH13,GJ13,HL13,IN13,JP13,KR13,LT13,MV13,NX13,OZ13,QB13)-IF(P13="",0,P13),"")</f>
        <v/>
      </c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40" t="str">
        <f>IF(SUM(DG13,DK13)&gt;0,SUM(DG13,DK13),"")</f>
        <v/>
      </c>
      <c r="EA13" s="40" t="str">
        <f>IF(SUM(DF13:DG13,DI13:DK13,DM13)-DH13-DL13&gt;0,SUM(DF13:DG13,DI13:DK13,DM13)-DH13-DL13,"")</f>
        <v/>
      </c>
      <c r="EB13" s="40" t="str">
        <f>IF(SUM(DN13:DO13,DQ13)-DP13&gt;0,SUM(DN13:DO13,DQ13)-DP13,"")</f>
        <v/>
      </c>
      <c r="EC13" s="40" t="str">
        <f>IF(SUM(DG13,DK13,DO13)&gt;0,SUM(DG13,DK13,DO13),"")</f>
        <v/>
      </c>
      <c r="ED13" s="40" t="str">
        <f>IF(SUM(EA13,EB13)&gt;0,SUM(EA13,EB13),"")</f>
        <v/>
      </c>
      <c r="EE13" s="40" t="str">
        <f>IF(SUM(DS13,DW13)&gt;0,SUM(DS13,DW13),"")</f>
        <v/>
      </c>
      <c r="EF13" s="40" t="str">
        <f>IF(SUM(DR13:DS13,DU13:DW13,DY13)-SUM(DT13,DX13)&gt;0,SUM(DR13:DS13,DU13:DW13,DY13)-SUM(DT13,DX13),"")</f>
        <v/>
      </c>
      <c r="EG13" s="40" t="str">
        <f>IF(SUM(EA13,EB13,EF13)&gt;0,SUM(EA13,EB13,EF13),"")</f>
        <v/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 t="str">
        <f>IF(SUM(EI13,EM13)&gt;0,SUM(EI13,EM13),"")</f>
        <v/>
      </c>
      <c r="FC13" s="11" t="str">
        <f>IF(SUM(EH13:EI13,EK13:EM13,EO13)-EJ13-EN13&gt;0,SUM(EH13:EI13,EK13:EM13,EO13)-EJ13-EN13,"")</f>
        <v/>
      </c>
      <c r="FD13" s="11" t="str">
        <f>IF(SUM(EP13:EQ13,ES13)-ER13&gt;0,SUM(EP13:EQ13,ES13)-ER13,"")</f>
        <v/>
      </c>
      <c r="FE13" s="11" t="str">
        <f>IF(SUM(EI13,EM13,EQ13)&gt;0,SUM(EI13,EM13,EQ13),"")</f>
        <v/>
      </c>
      <c r="FF13" s="11" t="str">
        <f>IF(SUM(FC13,FD13)&gt;0,SUM(FC13,FD13),"")</f>
        <v/>
      </c>
      <c r="FG13" s="11" t="str">
        <f>IF(SUM(EU13,EY13)&gt;0,SUM(EU13,EY13),"")</f>
        <v/>
      </c>
      <c r="FH13" s="11" t="str">
        <f>IF(SUM(ET13:EU13,EW13:EY13,FA13)-SUM(EV13,EZ13)&gt;0,SUM(ET13:EU13,EW13:EY13,FA13)-SUM(EV13,EZ13),"")</f>
        <v/>
      </c>
      <c r="FI13" s="11" t="str">
        <f>IF(SUM(FC13,FD13,FH13)&gt;0,SUM(FC13,FD13,FH13),"")</f>
        <v/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>IF(SUM(FK13,FO13)&gt;0,SUM(FK13,FO13),"")</f>
        <v/>
      </c>
      <c r="GE13" s="40" t="str">
        <f>IF(SUM(FJ13:FK13,FM13:FO13,FQ13)-FL13-FP13&gt;0,SUM(FJ13:FK13,FM13:FO13,FQ13)-FL13-FP13,"")</f>
        <v/>
      </c>
      <c r="GF13" s="40" t="str">
        <f>IF(SUM(FR13:FS13,FU13)-FT13&gt;0,SUM(FR13:FS13,FU13)-FT13,"")</f>
        <v/>
      </c>
      <c r="GG13" s="40" t="str">
        <f>IF(SUM(FK13,FO13,FS13)&gt;0,SUM(FK13,FO13,FS13),"")</f>
        <v/>
      </c>
      <c r="GH13" s="40" t="str">
        <f>IF(SUM(GE13,GF13)&gt;0,SUM(GE13,GF13),"")</f>
        <v/>
      </c>
      <c r="GI13" s="40" t="str">
        <f>IF(SUM(FW13,GA13)&gt;0,SUM(FW13,GA13),"")</f>
        <v/>
      </c>
      <c r="GJ13" s="40" t="str">
        <f>IF(SUM(FV13:FW13,FY13:GA13,GC13)-SUM(FX13,GB13)&gt;0,SUM(FV13:FW13,FY13:GA13,GC13)-SUM(FX13,GB13),"")</f>
        <v/>
      </c>
      <c r="GK13" s="40" t="str">
        <f>IF(SUM(GE13,GF13,GJ13)&gt;0,SUM(GE13,GF13,GJ13),"")</f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>IF(SUM(GM13,GQ13)&gt;0,SUM(GM13,GQ13),"")</f>
        <v/>
      </c>
      <c r="HG13" s="11" t="str">
        <f>IF(SUM(GL13:GM13,GO13:GQ13,GS13)-GN13-GR13&gt;0,SUM(GL13:GM13,GO13:GQ13,GS13)-GN13-GR13,"")</f>
        <v/>
      </c>
      <c r="HH13" s="11" t="str">
        <f>IF(SUM(GT13:GU13,GW13)-GV13&gt;0,SUM(GT13:GU13,GW13)-GV13,"")</f>
        <v/>
      </c>
      <c r="HI13" s="11" t="str">
        <f>IF(SUM(GM13,GQ13,GU13)&gt;0,SUM(GM13,GQ13,GU13),"")</f>
        <v/>
      </c>
      <c r="HJ13" s="11" t="str">
        <f>IF(SUM(HG13,HH13)&gt;0,SUM(HG13,HH13),"")</f>
        <v/>
      </c>
      <c r="HK13" s="11" t="str">
        <f>IF(SUM(GY13,HC13)&gt;0,SUM(GY13,HC13),"")</f>
        <v/>
      </c>
      <c r="HL13" s="11" t="str">
        <f>IF(SUM(GX13:GY13,HA13:HC13,HE13)-SUM(GZ13,HD13)&gt;0,SUM(GX13:GY13,HA13:HC13,HE13)-SUM(GZ13,HD13),"")</f>
        <v/>
      </c>
      <c r="HM13" s="11" t="str">
        <f>IF(SUM(HG13,HH13,HL13)&gt;0,SUM(HG13,HH13,HL13),"")</f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>IF(SUM(HO13,HS13)&gt;0,SUM(HO13,HS13),"")</f>
        <v/>
      </c>
      <c r="II13" s="40" t="str">
        <f>IF(SUM(HN13:HO13,HQ13:HS13,HU13)-HP13-HT13&gt;0,SUM(HN13:HO13,HQ13:HS13,HU13)-HP13-HT13,"")</f>
        <v/>
      </c>
      <c r="IJ13" s="40" t="str">
        <f>IF(SUM(HV13:HW13,HY13)-HX13&gt;0,SUM(HV13:HW13,HY13)-HX13,"")</f>
        <v/>
      </c>
      <c r="IK13" s="40" t="str">
        <f>IF(SUM(HO13,HS13,HW13)&gt;0,SUM(HO13,HS13,HW13),"")</f>
        <v/>
      </c>
      <c r="IL13" s="40" t="str">
        <f>IF(SUM(II13,IJ13)&gt;0,SUM(II13,IJ13),"")</f>
        <v/>
      </c>
      <c r="IM13" s="40" t="str">
        <f>IF(SUM(IA13,IE13)&gt;0,SUM(IA13,IE13),"")</f>
        <v/>
      </c>
      <c r="IN13" s="40" t="str">
        <f>IF(SUM(HZ13:IA13,IC13:IE13,IG13)-SUM(IB13,IF13)&gt;0,SUM(HZ13:IA13,IC13:IE13,IG13)-SUM(IB13,IF13),"")</f>
        <v/>
      </c>
      <c r="IO13" s="40" t="str">
        <f>IF(SUM(II13,IJ13,IN13)&gt;0,SUM(II13,IJ13,IN13),"")</f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>IF(SUM(IQ13,IU13)&gt;0,SUM(IQ13,IU13),"")</f>
        <v/>
      </c>
      <c r="JK13" s="11" t="str">
        <f>IF(SUM(IP13:IQ13,IS13:IU13,IW13)-IR13-IV13&gt;0,SUM(IP13:IQ13,IS13:IU13,IW13)-IR13-IV13,"")</f>
        <v/>
      </c>
      <c r="JL13" s="11" t="str">
        <f>IF(SUM(IX13:IY13,JA13)-IZ13&gt;0,SUM(IX13:IY13,JA13)-IZ13,"")</f>
        <v/>
      </c>
      <c r="JM13" s="11" t="str">
        <f>IF(SUM(IQ13,IU13,IY13)&gt;0,SUM(IQ13,IU13,IY13),"")</f>
        <v/>
      </c>
      <c r="JN13" s="11" t="str">
        <f>IF(SUM(JK13,JL13)&gt;0,SUM(JK13,JL13),"")</f>
        <v/>
      </c>
      <c r="JO13" s="11" t="str">
        <f>IF(SUM(JC13,JG13)&gt;0,SUM(JC13,JG13),"")</f>
        <v/>
      </c>
      <c r="JP13" s="11" t="str">
        <f>IF(SUM(JB13:JC13,JE13:JG13,JI13)-SUM(JD13,JH13)&gt;0,SUM(JB13:JC13,JE13:JG13,JI13)-SUM(JD13,JH13),"")</f>
        <v/>
      </c>
      <c r="JQ13" s="11" t="str">
        <f>IF(SUM(JK13,JL13,JP13)&gt;0,SUM(JK13,JL13,JP13),"")</f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>IF(SUM(JS13,JW13)&gt;0,SUM(JS13,JW13),"")</f>
        <v/>
      </c>
      <c r="KM13" s="40" t="str">
        <f>IF(SUM(JR13:JS13,JU13:JW13,JY13)-JT13-JX13&gt;0,SUM(JR13:JS13,JU13:JW13,JY13)-JT13-JX13,"")</f>
        <v/>
      </c>
      <c r="KN13" s="40" t="str">
        <f>IF(SUM(JZ13:KA13,KC13)-KB13&gt;0,SUM(JZ13:KA13,KC13)-KB13,"")</f>
        <v/>
      </c>
      <c r="KO13" s="40" t="str">
        <f>IF(SUM(JS13,JW13,KA13)&gt;0,SUM(JS13,JW13,KA13),"")</f>
        <v/>
      </c>
      <c r="KP13" s="40" t="str">
        <f>IF(SUM(KM13,KN13)&gt;0,SUM(KM13,KN13),"")</f>
        <v/>
      </c>
      <c r="KQ13" s="40" t="str">
        <f>IF(SUM(KE13,KI13)&gt;0,SUM(KE13,KI13),"")</f>
        <v/>
      </c>
      <c r="KR13" s="40" t="str">
        <f>IF(SUM(KD13:KE13,KG13:KI13,KK13)-SUM(KF13,KJ13)&gt;0,SUM(KD13:KE13,KG13:KI13,KK13)-SUM(KF13,KJ13),"")</f>
        <v/>
      </c>
      <c r="KS13" s="40" t="str">
        <f>IF(SUM(KM13,KN13,KR13)&gt;0,SUM(KM13,KN13,KR13),"")</f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>IF(SUM(KU13,KY13)&gt;0,SUM(KU13,KY13),"")</f>
        <v/>
      </c>
      <c r="LO13" s="11" t="str">
        <f>IF(SUM(KT13:KU13,KW13:KY13,LA13)-KV13-KZ13&gt;0,SUM(KT13:KU13,KW13:KY13,LA13)-KV13-KZ13,"")</f>
        <v/>
      </c>
      <c r="LP13" s="11" t="str">
        <f>IF(SUM(LB13:LC13,LE13)-LD13&gt;0,SUM(LB13:LC13,LE13)-LD13,"")</f>
        <v/>
      </c>
      <c r="LQ13" s="11" t="str">
        <f>IF(SUM(KU13,KY13,LC13)&gt;0,SUM(KU13,KY13,LC13),"")</f>
        <v/>
      </c>
      <c r="LR13" s="11" t="str">
        <f>IF(SUM(LO13,LP13)&gt;0,SUM(LO13,LP13),"")</f>
        <v/>
      </c>
      <c r="LS13" s="11" t="str">
        <f>IF(SUM(LG13,LK13)&gt;0,SUM(LG13,LK13),"")</f>
        <v/>
      </c>
      <c r="LT13" s="11" t="str">
        <f>IF(SUM(LF13:LG13,LI13:LK13,LM13)-SUM(LH13,LL13)&gt;0,SUM(LF13:LG13,LI13:LK13,LM13)-SUM(LH13,LL13),"")</f>
        <v/>
      </c>
      <c r="LU13" s="11" t="str">
        <f>IF(SUM(LO13,LP13,LT13)&gt;0,SUM(LO13,LP13,LT13),"")</f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>IF(SUM(LW13,MA13)&gt;0,SUM(LW13,MA13),"")</f>
        <v/>
      </c>
      <c r="MQ13" s="40" t="str">
        <f>IF(SUM(LV13:LW13,LY13:MA13,MC13)-LX13-MB13&gt;0,SUM(LV13:LW13,LY13:MA13,MC13)-LX13-MB13,"")</f>
        <v/>
      </c>
      <c r="MR13" s="40" t="str">
        <f>IF(SUM(MD13:ME13,MG13)-MF13&gt;0,SUM(MD13:ME13,MG13)-MF13,"")</f>
        <v/>
      </c>
      <c r="MS13" s="40" t="str">
        <f>IF(SUM(LW13,MA13,ME13)&gt;0,SUM(LW13,MA13,ME13),"")</f>
        <v/>
      </c>
      <c r="MT13" s="40" t="str">
        <f>IF(SUM(MQ13,MR13)&gt;0,SUM(MQ13,MR13),"")</f>
        <v/>
      </c>
      <c r="MU13" s="40" t="str">
        <f>IF(SUM(MI13,MM13)&gt;0,SUM(MI13,MM13),"")</f>
        <v/>
      </c>
      <c r="MV13" s="40" t="str">
        <f>IF(SUM(MH13:MI13,MK13:MM13,MO13)-SUM(MJ13,MN13)&gt;0,SUM(MH13:MI13,MK13:MM13,MO13)-SUM(MJ13,MN13),"")</f>
        <v/>
      </c>
      <c r="MW13" s="40" t="str">
        <f>IF(SUM(MQ13,MR13,MV13)&gt;0,SUM(MQ13,MR13,MV13),"")</f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>IF(SUM(MY13,NC13)&gt;0,SUM(MY13,NC13),"")</f>
        <v/>
      </c>
      <c r="NS13" s="11" t="str">
        <f>IF(SUM(MX13:MY13,NA13:NC13,NE13)-MZ13-ND13&gt;0,SUM(MX13:MY13,NA13:NC13,NE13)-MZ13-ND13,"")</f>
        <v/>
      </c>
      <c r="NT13" s="11" t="str">
        <f>IF(SUM(NF13:NG13,NI13)-NH13&gt;0,SUM(NF13:NG13,NI13)-NH13,"")</f>
        <v/>
      </c>
      <c r="NU13" s="11" t="str">
        <f>IF(SUM(MY13,NC13,NG13)&gt;0,SUM(MY13,NC13,NG13),"")</f>
        <v/>
      </c>
      <c r="NV13" s="11" t="str">
        <f>IF(SUM(NS13,NT13)&gt;0,SUM(NS13,NT13),"")</f>
        <v/>
      </c>
      <c r="NW13" s="11" t="str">
        <f>IF(SUM(NK13,NO13)&gt;0,SUM(NK13,NO13),"")</f>
        <v/>
      </c>
      <c r="NX13" s="11" t="str">
        <f>IF(SUM(NJ13:NK13,NM13:NO13,NQ13)-SUM(NL13,NP13)&gt;0,SUM(NJ13:NK13,NM13:NO13,NQ13)-SUM(NL13,NP13),"")</f>
        <v/>
      </c>
      <c r="NY13" s="11" t="str">
        <f>IF(SUM(NS13,NT13,NX13)&gt;0,SUM(NS13,NT13,NX13),"")</f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>IF(SUM(OA13,OE13)&gt;0,SUM(OA13,OE13),"")</f>
        <v/>
      </c>
      <c r="OU13" s="40" t="str">
        <f>IF(SUM(NZ13:OA13,OC13:OE13,OG13)-OB13-OF13&gt;0,SUM(NZ13:OA13,OC13:OE13,OG13)-OB13-OF13,"")</f>
        <v/>
      </c>
      <c r="OV13" s="40" t="str">
        <f>IF(SUM(OH13:OI13,OK13)-OJ13&gt;0,SUM(OH13:OI13,OK13)-OJ13,"")</f>
        <v/>
      </c>
      <c r="OW13" s="40" t="str">
        <f>IF(SUM(OA13,OE13,OI13)&gt;0,SUM(OA13,OE13,OI13),"")</f>
        <v/>
      </c>
      <c r="OX13" s="40" t="str">
        <f>IF(SUM(OU13,OV13)&gt;0,SUM(OU13,OV13),"")</f>
        <v/>
      </c>
      <c r="OY13" s="40" t="str">
        <f>IF(SUM(OM13,OQ13)&gt;0,SUM(OM13,OQ13),"")</f>
        <v/>
      </c>
      <c r="OZ13" s="40" t="str">
        <f>IF(SUM(OL13:OM13,OO13:OQ13,OS13)-SUM(ON13,OR13)&gt;0,SUM(OL13:OM13,OO13:OQ13,OS13)-SUM(ON13,OR13),"")</f>
        <v/>
      </c>
      <c r="PA13" s="40" t="str">
        <f>IF(SUM(OU13,OV13,OZ13)&gt;0,SUM(OU13,OV13,OZ13),"")</f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>IF(SUM(PC13,PG13)&gt;0,SUM(PC13,PG13),"")</f>
        <v/>
      </c>
      <c r="PW13" s="11" t="str">
        <f>IF(SUM(PB13:PC13,PE13:PG13,PI13)-PD13-PH13&gt;0,SUM(PB13:PC13,PE13:PG13,PI13)-PD13-PH13,"")</f>
        <v/>
      </c>
      <c r="PX13" s="11" t="str">
        <f>IF(SUM(PJ13:PK13,PM13)-PL13&gt;0,SUM(PJ13:PK13,PM13)-PL13,"")</f>
        <v/>
      </c>
      <c r="PY13" s="11" t="str">
        <f>IF(SUM(PC13,PG13,PK13)&gt;0,SUM(PC13,PG13,PK13),"")</f>
        <v/>
      </c>
      <c r="PZ13" s="11" t="str">
        <f>IF(SUM(PW13,PX13)&gt;0,SUM(PW13,PX13),"")</f>
        <v/>
      </c>
      <c r="QA13" s="11" t="str">
        <f>IF(SUM(PO13,PS13)&gt;0,SUM(PO13,PS13),"")</f>
        <v/>
      </c>
      <c r="QB13" s="11" t="str">
        <f>IF(SUM(PN13:PO13,PQ13:PS13,PU13)-SUM(PP13,PT13)&gt;0,SUM(PN13:PO13,PQ13:PS13,PU13)-SUM(PP13,PT13),"")</f>
        <v/>
      </c>
      <c r="QC13" s="11" t="str">
        <f>IF(SUM(PW13,PX13,QB13)&gt;0,SUM(PW13,PX13,QB13),"")</f>
        <v/>
      </c>
      <c r="QD13" s="22">
        <f>IF($CU13="P",CA13,(CA13+AX13)/2)</f>
        <v>9.4</v>
      </c>
      <c r="QE13" s="22">
        <f>IF($CU13="P",CB13,(CB13+AY13)/2)</f>
        <v>4</v>
      </c>
      <c r="QF13" s="22">
        <f>IF($CU13="P",CC13,(CC13+AZ13)/2)</f>
        <v>0</v>
      </c>
      <c r="QG13" s="22">
        <f>IF($CU13="P",CD13,(CD13+BA13)/2)</f>
        <v>0.15</v>
      </c>
      <c r="QH13" s="22">
        <f>IF($CU13="P",CE13,(CE13+BB13)/2)</f>
        <v>9.0500000000000007</v>
      </c>
      <c r="QI13" s="22">
        <f>IF($CU13="P",CF13,(CF13+BC13)/2)</f>
        <v>3.4</v>
      </c>
      <c r="QJ13" s="22">
        <f>IF($CU13="P",CG13,(CG13+BD13)/2)</f>
        <v>0.4</v>
      </c>
      <c r="QK13" s="22">
        <f>IF($CU13="P",CH13,(CH13+BE13)/2)</f>
        <v>0</v>
      </c>
      <c r="QL13" s="22">
        <f>IF($CU13="P",CI13,(CI13+BF13)/2)</f>
        <v>0</v>
      </c>
      <c r="QM13" s="22">
        <f>IF($CU13="P",CJ13,(CJ13+BG13)/2)</f>
        <v>0</v>
      </c>
      <c r="QN13" s="22">
        <f>IF($CU13="P",CK13,(CK13+BH13)/2)</f>
        <v>0</v>
      </c>
      <c r="QO13" s="22">
        <f>IF($CU13="P",CL13,(CL13+BI13)/2)</f>
        <v>0</v>
      </c>
      <c r="QP13" s="22">
        <f>IF($CU13="P",CM13,(CM13+BJ13)/2)</f>
        <v>7.7</v>
      </c>
      <c r="QQ13" s="22">
        <f>IF($CU13="P",CN13,(CN13+BK13)/2)</f>
        <v>1.4</v>
      </c>
      <c r="QR13" s="22">
        <f>IF($CU13="P",CO13,(CO13+BL13)/2)</f>
        <v>0</v>
      </c>
      <c r="QS13" s="22">
        <f>IF($CU13="P",CP13,(CP13+BM13)/2)</f>
        <v>0</v>
      </c>
      <c r="QT13" s="22">
        <f>IF($CU13="P",CQ13,(CQ13+BN13)/2)</f>
        <v>9.35</v>
      </c>
      <c r="QU13" s="22">
        <f>IF($CU13="P",CR13,(CR13+BO13)/2)</f>
        <v>3.4</v>
      </c>
      <c r="QV13" s="22">
        <f>IF($CU13="P",CS13,(CS13+BP13)/2)</f>
        <v>0.1</v>
      </c>
      <c r="QW13" s="22">
        <f>IF($CU13="P",CT13,(CT13+BQ13)/2)</f>
        <v>0</v>
      </c>
      <c r="QX13" s="27" t="s">
        <v>46</v>
      </c>
      <c r="QY13" s="40">
        <f>IF(SUM(QE13,QI13)&gt;0,SUM(QE13,QI13),"")</f>
        <v>7.4</v>
      </c>
      <c r="QZ13" s="40">
        <f>IF(SUM(QD13:QE13,QG13:QI13,QK13)-QF13-QJ13&gt;0,SUM(QD13:QE13,QG13:QI13,QK13)-QF13-QJ13,"")</f>
        <v>25.6</v>
      </c>
      <c r="RA13" s="40" t="str">
        <f>IF(SUM(QL13:QM13,QO13)-QN13&gt;0,SUM(QL13:QM13,QO13)-QN13,"")</f>
        <v/>
      </c>
      <c r="RB13" s="40">
        <f>IF(SUM(QE13,QI13,QM13)&gt;0,SUM(QE13,QI13,QM13),"")</f>
        <v>7.4</v>
      </c>
      <c r="RC13" s="40">
        <f>IF(SUM(QZ13,RA13)&gt;0,SUM(QZ13,RA13),"")</f>
        <v>25.6</v>
      </c>
      <c r="RD13" s="40">
        <f>IF(SUM(QQ13,QU13)&gt;0,SUM(QQ13,QU13),"")</f>
        <v>4.8</v>
      </c>
      <c r="RE13" s="40">
        <f>IF(SUM(QP13:QQ13,QS13:QU13,QW13)-SUM(QR13,QV13)&gt;0,SUM(QP13:QQ13,QS13:QU13,QW13)-SUM(QR13,QV13),"")</f>
        <v>21.749999999999996</v>
      </c>
      <c r="RF13" s="40">
        <f>IF(SUM(QZ13,RA13,RE13)&gt;0,SUM(QZ13,RA13,RE13),"")</f>
        <v>47.349999999999994</v>
      </c>
    </row>
    <row r="14" spans="1:474" x14ac:dyDescent="0.2">
      <c r="A14" s="4" t="str" cm="1">
        <f t="array" ref="A14">IF(AND(J14&lt;&gt;"",J14&lt;&gt;"No DD"),SUMPRODUCT((J$4:J$36&lt;&gt;"")*(J$4:J$36&lt;&gt;"No DD")*(F$4:F$36&gt;F14))+1,IF(J14="No DD",SUMPRODUCT((J$4:J$36="No DD")*(F$4:F$36&gt;F14))+1+SUMPRODUCT((J$4:J$36&lt;&gt;"")*(J$4:J$36&lt;&gt;"No DD")),""))</f>
        <v/>
      </c>
      <c r="B14" s="4" t="str" cm="1">
        <f t="array" ref="B14">IF(AND(J14&lt;&gt;"",J14&lt;&gt;"No DD",G14=""),SUMPRODUCT((J$4:J$36&lt;&gt;"")*(J$4:J$36&lt;&gt;"No DD")*(G$4:G$36="")*(F$4:F$36&gt;F14))+1,IF(J14="No DD",SUMPRODUCT((J$4:J$36="No DD")*(F$4:F$36&gt;F14)*(G$4:G$36=""))+1+SUMPRODUCT((J$4:J$36&lt;&gt;"")*(G$4:G$36="")*(J$4:J$36&lt;&gt;"No DD")),""))</f>
        <v/>
      </c>
      <c r="C14" s="5" t="s">
        <v>129</v>
      </c>
      <c r="D14" s="4" t="s">
        <v>5</v>
      </c>
      <c r="E14" s="4">
        <v>2007</v>
      </c>
      <c r="F14" s="9">
        <f>SUM(L14:R14)+SUM(L14:O14)*0.0000001+SUM(L14)*0.0000000000001</f>
        <v>146.90000961000501</v>
      </c>
      <c r="G14" s="64"/>
      <c r="H14" s="3" t="str">
        <f>IF(OR(AND(AP14&gt;=AW$38,AQ14&gt;=AW$42,AP14&lt;&gt;"",AO14=""),AND(AU14&gt;=AW$38,AV14&gt;=AW$42,AU14&lt;&gt;"",AO14=""),AND(BS14&gt;=BZ$38,BT14&gt;=BZ$42,BS14&lt;&gt;"",BR14=""),AND(BX14&gt;=BZ$38,BY14&gt;=BZ$42,BX14&lt;&gt;"",BR14=""),AND(CV14&gt;=DC$38,CW14&gt;=DC$42,CV14&lt;&gt;"",CU14=""),AND(DA14&gt;=DC$38,DB14&gt;=DC$42,DA14&lt;&gt;""),AND(DZ14&gt;=EG$38,EA14&gt;=EG$42,DZ14&lt;&gt;""),AND(EE14&gt;=EG$38,EF14&gt;=EG$42,EE14&lt;&gt;""),AND(FB14&gt;=FI$38,FC14&gt;=FI$42,FB14&lt;&gt;""),AND(FG14&gt;=FI$38,FH14&gt;=FI$42,FG14&lt;&gt;""),AND(GD14&gt;=GK$38,GE14&gt;=GK$42,GD14&lt;&gt;""),AND(GI14&gt;=GK$38,GJ14&gt;=GK$42,GI14&lt;&gt;""),AND(HF14&gt;=HM$38,HG14&gt;=HM$42,HF14&lt;&gt;""),AND(HK14&gt;=HM$38,HL14&gt;=HM$42,HK14&lt;&gt;""),AND(IH14&gt;=IO$38,II14&gt;=IO$42,IH14&lt;&gt;""),AND(IM14&gt;=IO$38,IN14&gt;=IO$42,IM14&lt;&gt;""),AND(JJ14&gt;=JQ$38,JK14&gt;=JQ$42,JJ14&lt;&gt;""),AND(JO14&gt;=JQ$38,JP14&gt;=JQ$42,JO14&lt;&gt;""),AND(KL14&gt;=KS$38,KM14&gt;=KS$42,KL14&lt;&gt;""),AND(KQ14&gt;=KS$38,KR14&gt;=KS$42,KQ14&lt;&gt;""),AND(LN14&gt;=LU$38,LO14&gt;=LU$42,LN14&lt;&gt;""),AND(LS14&gt;=LU$38,LT14&gt;=LU$42,LS14&lt;&gt;""),AND(MP14&gt;=MW$38,MQ14&gt;=MW$42,MP14&lt;&gt;""),AND(MU14&gt;=MW$38,MV14&gt;=MW$42,MU14&lt;&gt;""),AND(NR14&gt;=NY$38,NS14&gt;=NY$42,NR14&lt;&gt;""),AND(NW14&gt;=NY$38,NX14&gt;=NY$42,NW14&lt;&gt;""),AND(OT14&gt;=PA$38,OU14&gt;=PA$42,OT14&lt;&gt;""),AND(OY14&gt;=PA$38,OZ14&gt;=PA$42,OY14&lt;&gt;""),AND(PV14&gt;=QC$38,PW14&gt;=QC$42,PV14&lt;&gt;""),AND(QA14&gt;=QC$38,QB14&gt;=QC$42,QA14&lt;&gt;"")),"P","")</f>
        <v/>
      </c>
      <c r="I14" s="3" t="str">
        <f>IF(OR(AND(AQ14&gt;=AW$42,AQ14&lt;&gt;"",AO14=""),AND(AV14&gt;=AW$42,AV14&lt;&gt;"",AO14=""),AND(BT14&gt;=BZ$42,BT14&lt;&gt;"",BR14=""),AND(BY14&gt;=BZ$42,BY14&lt;&gt;"",BR14=""),AND(CW14&gt;=DC$42,CW14&lt;&gt;"",CU14=""),AND(DB14&gt;=DC$42,DB14&lt;&gt;"",CU14=""),AND(EA14&gt;=EG$42,EA14&lt;&gt;""),AND(EF14&gt;=EG$42,EF14&lt;&gt;""),AND(FC14&gt;=FI$42,FC14&lt;&gt;""),AND(FH14&gt;=FI$42,FH14&lt;&gt;""),AND(GE14&gt;=GK$42,GE14&lt;&gt;""),AND(GJ14&gt;=GK$42,GJ14&lt;&gt;""),AND(HG14&gt;=HM$42,HG14&lt;&gt;""),AND(HL14&gt;=HM$42,HL14&lt;&gt;""),AND(II14&gt;=IO$42,II14&lt;&gt;""),AND(IN14&gt;=IO$42,IN14&lt;&gt;""),AND(JK14&gt;=JQ$42,JK14&lt;&gt;""),AND(JP14&gt;=JQ$42,JP14&lt;&gt;""),AND(KM14&gt;=KS$42,KM14&lt;&gt;""),AND(KR14&gt;=KS$42,KR14&lt;&gt;""),AND(LO14&gt;=LU$42,LO14&lt;&gt;""),AND(LT14&gt;=LU$42,LT14&lt;&gt;""),AND(MQ14&gt;=MW$42,MQ14&lt;&gt;""),AND(MV14&gt;=MW$42,MV14&lt;&gt;""),AND(NS14&gt;=NY$42,NS14&lt;&gt;""),AND(NX14&gt;=NY$42,NX14&lt;&gt;""),AND(OU14&gt;=PA$42,OU14&lt;&gt;""),AND(OZ14&gt;=PA$42,OZ14&lt;&gt;""),AND(PW14&gt;=QC$42,PW14&lt;&gt;""),AND(QB14&gt;=QC$42,QB14&lt;&gt;"")),"P","")</f>
        <v/>
      </c>
      <c r="J14" s="36" t="str">
        <f>IF(AND(I14="P",H14=""),"No DD",IF(OR(AND(AS14&gt;=AW$41,AT14&gt;=AW$45,AS14&lt;&gt;"",AO14=""),AND(BV14&gt;=BZ$41,BW14&gt;=BZ$45,BV14&lt;&gt;"",BR14=""),AND(CY14&gt;=DC$41,CZ14&gt;=DC$45,CY14&lt;&gt;"",CU14=""),AND(EC14&gt;=EG$41,ED14&gt;=EG$45,EC14&lt;&gt;""),AND(FE14&gt;=FI$41,FF14&gt;=FI$45,FE14&lt;&gt;""),AND(GG14&gt;=GK$41,GH14&gt;=GK$45,GG14&lt;&gt;""),AND(HI14&gt;=HM$41,HJ14&gt;=HM$45,HI14&lt;&gt;""),AND(IK14&gt;=IO$41,IL14&gt;=IO$45,IK14&lt;&gt;""),AND(JM14&gt;=JQ$41,JN14&gt;=JQ$45,JM14&lt;&gt;""),AND(KO14&gt;=KS$41,KP14&gt;=KS$45,KO14&lt;&gt;""),AND(LQ14&gt;=LU$41,LR14&gt;=LU$45,LQ14&lt;&gt;""),AND(MS14&gt;=MW$41,MT14&gt;=MW$45,MS14&lt;&gt;""),AND(NU14&gt;=NY$41,NV14&gt;=NY$45,NU14&lt;&gt;""),AND(OW14&gt;=PA$41,OX14&gt;=PA$45,OW14&lt;&gt;""),AND(PY14&gt;=QC$41,PZ14&gt;=QC$45,PY14&lt;&gt;"")),"Merit",IF(OR(AND(AS14&gt;=AW$40,AT14&gt;=AW$44,AS14&lt;&gt;"",AO14=""),AND(BV14&gt;=BZ$40,BW14&gt;=BZ$44,BV14&lt;&gt;"",BR14=""),AND(CY14&gt;=DC$40,CZ14&gt;=DC$44,CY14&lt;&gt;"",CU14=""),AND(EC14&gt;=EG$40,ED14&gt;=EG$44,EC14&lt;&gt;""),AND(FE14&gt;=FI$40,FF14&gt;=FI$44,FE14&lt;&gt;""),AND(GG14&gt;=GK$40,GH14&gt;=GK$44,GG14&lt;&gt;""),AND(HI14&gt;=HM$40,HJ14&gt;=HM$44,HI14&lt;&gt;""),AND(IK14&gt;=IO$40,IL14&gt;=IO$44,IK14&lt;&gt;""),AND(JM14&gt;=JQ$40,JN14&gt;=JQ$44,JM14&lt;&gt;""),AND(KO14&gt;=KS$40,KP14&gt;=KS$44,KO14&lt;&gt;""),AND(LQ14&gt;=LU$40,LR14&gt;=LU$44,LQ14&lt;&gt;""),AND(MS14&gt;=MW$40,MT14&gt;=MW$44,MS14&lt;&gt;""),AND(NU14&gt;=NY$40,NV14&gt;=NY$44,NU14&lt;&gt;""),AND(OW14&gt;=PA$40,OX14&gt;=PA$44,OW14&lt;&gt;""),AND(PY14&gt;=QC$40,PZ14&gt;=QC$44,PY14&lt;&gt;"")),"Excellence",IF(K14="P","Worlds Team",IF(H14="P","National Team","")))))</f>
        <v/>
      </c>
      <c r="K14" s="3" t="str">
        <f>IF(OR(AND(AS14&gt;=AW$39,AT14&gt;=AW$43,AS14&lt;&gt;"",AO14=""),AND(BV14&gt;=BZ$39,BW14&gt;=BZ$43,BV14&lt;&gt;"",BR14=""),AND(CY14&gt;=DC$39,CZ14&gt;=DC$43,CY14&lt;&gt;"",CU14=""),AND(EC14&gt;=EG$39,ED14&gt;=EG$43,EC14&lt;&gt;""),AND(FE14&gt;=FI$39,FF14&gt;=FI$43,FE14&lt;&gt;""),AND(GG14&gt;=GK$39,GH14&gt;=GK$43,GG14&lt;&gt;""),AND(HI14&gt;=HM$39,HJ14&gt;=HM$43,HI14&lt;&gt;""),AND(IK14&gt;=IO$39,IL14&gt;=IO$43,IK14&lt;&gt;""),AND(JM14&gt;=JQ$39,JN14&gt;=JQ$43,JM14&lt;&gt;""),AND(KO14&gt;=KS$39,KP14&gt;=KS$43,KO14&lt;&gt;""),AND(LQ14&gt;=LU$39,LR14&gt;=LU$43,LQ14&lt;&gt;""),AND(MS14&gt;=MW$39,MT14&gt;=MW$43,MS14&lt;&gt;""),AND(NU14&gt;=NY$39,NV14&gt;=NY$43,NU14&lt;&gt;""),AND(OW14&gt;=PA$39,OX14&gt;=PA$43,OW14&lt;&gt;""),AND(PY14&gt;=QC$39,PZ14&gt;=QC$43,PY14&lt;&gt;"")),"P","")</f>
        <v/>
      </c>
      <c r="L14" s="8">
        <f>IF(COUNT(AQ14,BT14,CW14)&gt;0,LARGE((AQ14,BT14,CW14),1),0)</f>
        <v>49.999999999999993</v>
      </c>
      <c r="M14" s="8" t="str">
        <f>IF(L14=0,"",IF(L14=CW14,$CA$1,IF(L14=BT14,$AX$1,IF(L14=AQ14,$U$1,""))))</f>
        <v>2025 Elite Canada</v>
      </c>
      <c r="N14" s="8">
        <f>IF(COUNT(AQ14,BT14,CW14)&gt;1,LARGE((AQ14,BT14,CW14),2),0)</f>
        <v>46.099999999999994</v>
      </c>
      <c r="O14" s="8" t="str">
        <f>IF(N14=0,"",IF(AND(N14=L14,N14=AQ14,N14=BT14),$U$1,IF(AND(N14=L14,N14=AQ14,N14=CW14),$U$1,IF(AND(N14=L14,N14=BT14,N14=CW14),$AX$1,IF(N14=CW14,$CA$1,IF(N14=BT14,$AX$1,IF(N14=AQ14,$U$1,"")))))))</f>
        <v>2025 Nationals</v>
      </c>
      <c r="P14" s="8">
        <f>IF(MAX(AV14,BY14,DB14)&gt;0,MAX(AV14,BY14,DB14),0)</f>
        <v>50.800000000000004</v>
      </c>
      <c r="Q14" s="8" t="str">
        <f>IF(P14=0,"",IF(P14=DB14,$CA$1,IF(P14=BY14,$AX$1,IF(P14=AV14,$U$1,""))))</f>
        <v>2025 Elite Canada</v>
      </c>
      <c r="R14" s="8" t="str">
        <f>IF(MAX(DD14:DE14)&gt;0,MAX(DD14:DE14),"")</f>
        <v/>
      </c>
      <c r="S14" s="11" t="str">
        <f>IF(R14="","",IF(R14=DD14,"("&amp;DD$2&amp;")",IF(R14=DE14,"("&amp;DE$2&amp;")")))</f>
        <v/>
      </c>
      <c r="T14" s="8" t="str">
        <f>IF(R14="","",IF(R14=DD14,IF(R14+IF(N14="",0,N14)=PW14,$PB$1,IF(R14+IF(N14="",0,N14)=OU14,$NZ$1,IF(R14+IF(N14="",0,N14)=NS14,$MX$1,IF(R14+IF(N14="",0,N14)=MQ14,$LV$1,IF(R14+IF(N14="",0,N14)=LO14,$KT$1,IF(R14+IF(N14="",0,N14)=KM14,$JR$1,IF(R14+IF(N14="",0,N14)=JK14,$IP$1,IF(R14+IF(N14="",0,N14)=II14,$HN$1,IF(R14+IF(N14="",0,N14)=HG14,$GL$1,IF(R14+IF(N14="",0,N14)=GE14,$FJ$1,IF(R14+IF(N14="",0,N14)=FC14,$EH$1,IF(R14+IF(N14="",0,N14)=EA14,$DF$1)))))))))))),IF(R14=DE14,IF(R14+IF(P14="",0,P14)=QB14,$PB$1,IF(R14+IF(P14="",0,P14)=OZ14,$NZ$1,IF(R14+IF(P14="",0,P14)=NX14,$MX$1,IF(R14+IF(P14="",0,P14)=MV14,$LV$1,IF(R14+IF(P14="",0,P14)=LT14,$KT$1,IF(R14+IF(P14="",0,P14)=KR14,$JR$1,IF(R14+IF(P14="",0,P14)=JP14,$IP$1,IF(R14+IF(P14="",0,P14)=IN14,$HN$1,IF(R14+IF(P14="",0,P14)=HL14,$GL$1,IF(R14+IF(P14="",0,P14)=GJ14,$FJ$1,IF(R14+IF(P14="",0,P14)=FH14,$EH$1,IF(R14+IF(P14="",0,P14)=EF14,$DF$1)))))))))))))))</f>
        <v/>
      </c>
      <c r="U14" s="19">
        <v>18.899999999999999</v>
      </c>
      <c r="V14" s="19">
        <v>6.4</v>
      </c>
      <c r="W14" s="19">
        <v>0.4</v>
      </c>
      <c r="X14" s="19">
        <v>0</v>
      </c>
      <c r="Y14" s="19">
        <v>18.600000000000001</v>
      </c>
      <c r="Z14" s="19">
        <v>6.8</v>
      </c>
      <c r="AA14" s="19">
        <v>0.6</v>
      </c>
      <c r="AB14" s="19">
        <v>0.3</v>
      </c>
      <c r="AC14" s="19"/>
      <c r="AD14" s="19"/>
      <c r="AE14" s="19"/>
      <c r="AF14" s="19"/>
      <c r="AG14" s="19">
        <v>16.8</v>
      </c>
      <c r="AH14" s="19">
        <v>9.3000000000000007</v>
      </c>
      <c r="AI14" s="19">
        <v>1</v>
      </c>
      <c r="AJ14" s="19">
        <v>0.3</v>
      </c>
      <c r="AK14" s="19">
        <v>18.7</v>
      </c>
      <c r="AL14" s="19">
        <v>7.2</v>
      </c>
      <c r="AM14" s="19">
        <v>0.8</v>
      </c>
      <c r="AN14" s="19">
        <v>0.3</v>
      </c>
      <c r="AO14" s="27"/>
      <c r="AP14" s="40">
        <f>IF(SUM(V14,Z14)&gt;0,SUM(V14,Z14),"")</f>
        <v>13.2</v>
      </c>
      <c r="AQ14" s="40">
        <f>IF(SUM(U14:V14,X14:Z14,AB14)-W14-AA14&gt;0,SUM(U14:V14,X14:Z14,AB14)-W14-AA14,"")</f>
        <v>49.999999999999993</v>
      </c>
      <c r="AR14" s="40" t="str">
        <f>IF(SUM(AC14:AD14,AF14)-AE14&gt;0,SUM(AC14:AD14,AF14)-AE14,"")</f>
        <v/>
      </c>
      <c r="AS14" s="40">
        <f>IF(SUM(V14,Z14,AD14)&gt;0,SUM(V14,Z14,AD14),"")</f>
        <v>13.2</v>
      </c>
      <c r="AT14" s="40">
        <f>IF(SUM(AQ14,AR14)&gt;0,SUM(AQ14,AR14),"")</f>
        <v>49.999999999999993</v>
      </c>
      <c r="AU14" s="40">
        <f>IF(SUM(AH14,AL14)&gt;0,SUM(AH14,AL14),"")</f>
        <v>16.5</v>
      </c>
      <c r="AV14" s="40">
        <f>IF(SUM(AG14:AH14,AJ14:AL14,AN14)-SUM(AI14,AM14)&gt;0,SUM(AG14:AH14,AJ14:AL14,AN14)-SUM(AI14,AM14),"")</f>
        <v>50.800000000000004</v>
      </c>
      <c r="AW14" s="40">
        <f>IF(SUM(AQ14,AR14,AV14)&gt;0,SUM(AQ14,AR14,AV14),"")</f>
        <v>100.8</v>
      </c>
      <c r="AX14" s="18">
        <v>18.3</v>
      </c>
      <c r="AY14" s="18">
        <v>9.3000000000000007</v>
      </c>
      <c r="AZ14" s="18">
        <v>0.2</v>
      </c>
      <c r="BA14" s="18">
        <v>0.3</v>
      </c>
      <c r="BB14" s="18">
        <v>15.6</v>
      </c>
      <c r="BC14" s="18">
        <v>2.8</v>
      </c>
      <c r="BD14" s="18">
        <v>0</v>
      </c>
      <c r="BE14" s="18">
        <v>0</v>
      </c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>
        <f>IF(SUM(AY14,BC14)&gt;0,SUM(AY14,BC14),"")</f>
        <v>12.100000000000001</v>
      </c>
      <c r="BT14" s="11">
        <f>IF(SUM(AX14:AY14,BA14:BC14,BE14)-AZ14-BD14&gt;0,SUM(AX14:AY14,BA14:BC14,BE14)-AZ14-BD14,"")</f>
        <v>46.099999999999994</v>
      </c>
      <c r="BU14" s="11" t="str">
        <f>IF(SUM(BF14:BG14,BI14)-BH14&gt;0,SUM(BF14:BG14,BI14)-BH14,"")</f>
        <v/>
      </c>
      <c r="BV14" s="11">
        <f>IF(SUM(AY14,BC14,BG14)&gt;0,SUM(AY14,BC14,BG14),"")</f>
        <v>12.100000000000001</v>
      </c>
      <c r="BW14" s="11">
        <f>IF(SUM(BT14,BU14)&gt;0,SUM(BT14,BU14),"")</f>
        <v>46.099999999999994</v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>
        <f>IF(SUM(BT14,BU14,BY14)&gt;0,SUM(BT14,BU14,BY14),"")</f>
        <v>46.099999999999994</v>
      </c>
      <c r="CA14" s="19">
        <v>15.5</v>
      </c>
      <c r="CB14" s="19">
        <v>4.8</v>
      </c>
      <c r="CC14" s="19">
        <v>0</v>
      </c>
      <c r="CD14" s="19">
        <v>0.3</v>
      </c>
      <c r="CE14" s="19">
        <v>16.8</v>
      </c>
      <c r="CF14" s="19">
        <v>7.6</v>
      </c>
      <c r="CG14" s="19">
        <v>1</v>
      </c>
      <c r="CH14" s="19">
        <v>0</v>
      </c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>
        <f>IF(SUM(CB14,CF14)&gt;0,SUM(CB14,CF14),"")</f>
        <v>12.399999999999999</v>
      </c>
      <c r="CW14" s="40">
        <f>IF(SUM(CA14:CB14,CD14:CF14,CH14)-CC14-CG14&gt;0,SUM(CA14:CB14,CD14:CF14,CH14)-CC14-CG14,"")</f>
        <v>44.000000000000007</v>
      </c>
      <c r="CX14" s="40" t="str">
        <f>IF(SUM(CI14:CJ14,CL14)-CK14&gt;0,SUM(CI14:CJ14,CL14)-CK14,"")</f>
        <v/>
      </c>
      <c r="CY14" s="40">
        <f>IF(SUM(CB14,CF14,CJ14)&gt;0,SUM(CB14,CF14,CJ14),"")</f>
        <v>12.399999999999999</v>
      </c>
      <c r="CZ14" s="40">
        <f>IF(SUM(CW14,CX14)&gt;0,SUM(CW14,CX14),"")</f>
        <v>44.000000000000007</v>
      </c>
      <c r="DA14" s="40" t="str">
        <f>IF(SUM(CN14,CR14)&gt;0,SUM(CN14,CR14),"")</f>
        <v/>
      </c>
      <c r="DB14" s="40" t="str">
        <f>IF(SUM(CM14:CN14,CP14:CR14,CT14)-SUM(CO14,CS14)&gt;0,SUM(CM14:CN14,CP14:CR14,CT14)-SUM(CO14,CS14),"")</f>
        <v/>
      </c>
      <c r="DC14" s="40">
        <f>IF(SUM(CW14,CX14,DB14)&gt;0,SUM(CW14,CX14,DB14),"")</f>
        <v>44.000000000000007</v>
      </c>
      <c r="DD14" s="50" t="str">
        <f>IF(MAX(EA14,FC14,GE14,HG14,II14,JK14,KM14,LO14,MQ14,NS14,OU14,PW14)-IF(N14="",0,N14)&gt;0.001,MAX(EA14,FC14,GE14,HG14,II14,JK14,KM14,LO14,MQ14,NS14,OU14,PW14)-IF(N14="",0,N14),"")</f>
        <v/>
      </c>
      <c r="DE14" s="50" t="str">
        <f>IF(MAX(EF14,FH14,GJ14,HL14,IN14,JP14,KR14,LT14,MV14,NX14,OZ14,QB14)-IF(P14="",0,P14)&gt;0.001,MAX(EF14,FH14,GJ14,HL14,IN14,JP14,KR14,LT14,MV14,NX14,OZ14,QB14)-IF(P14="",0,P14),"")</f>
        <v/>
      </c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40" t="str">
        <f>IF(SUM(DG14,DK14)&gt;0,SUM(DG14,DK14),"")</f>
        <v/>
      </c>
      <c r="EA14" s="40" t="str">
        <f>IF(SUM(DF14:DG14,DI14:DK14,DM14)-DH14-DL14&gt;0,SUM(DF14:DG14,DI14:DK14,DM14)-DH14-DL14,"")</f>
        <v/>
      </c>
      <c r="EB14" s="40" t="str">
        <f>IF(SUM(DN14:DO14,DQ14)-DP14&gt;0,SUM(DN14:DO14,DQ14)-DP14,"")</f>
        <v/>
      </c>
      <c r="EC14" s="40" t="str">
        <f>IF(SUM(DG14,DK14,DO14)&gt;0,SUM(DG14,DK14,DO14),"")</f>
        <v/>
      </c>
      <c r="ED14" s="40" t="str">
        <f>IF(SUM(EA14,EB14)&gt;0,SUM(EA14,EB14),"")</f>
        <v/>
      </c>
      <c r="EE14" s="40" t="str">
        <f>IF(SUM(DS14,DW14)&gt;0,SUM(DS14,DW14),"")</f>
        <v/>
      </c>
      <c r="EF14" s="40" t="str">
        <f>IF(SUM(DR14:DS14,DU14:DW14,DY14)-SUM(DT14,DX14)&gt;0,SUM(DR14:DS14,DU14:DW14,DY14)-SUM(DT14,DX14),"")</f>
        <v/>
      </c>
      <c r="EG14" s="40" t="str">
        <f>IF(SUM(EA14,EB14,EF14)&gt;0,SUM(EA14,EB14,EF14),"")</f>
        <v/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 t="str">
        <f>IF(SUM(EI14,EM14)&gt;0,SUM(EI14,EM14),"")</f>
        <v/>
      </c>
      <c r="FC14" s="11" t="str">
        <f>IF(SUM(EH14:EI14,EK14:EM14,EO14)-EJ14-EN14&gt;0,SUM(EH14:EI14,EK14:EM14,EO14)-EJ14-EN14,"")</f>
        <v/>
      </c>
      <c r="FD14" s="11" t="str">
        <f>IF(SUM(EP14:EQ14,ES14)-ER14&gt;0,SUM(EP14:EQ14,ES14)-ER14,"")</f>
        <v/>
      </c>
      <c r="FE14" s="11" t="str">
        <f>IF(SUM(EI14,EM14,EQ14)&gt;0,SUM(EI14,EM14,EQ14),"")</f>
        <v/>
      </c>
      <c r="FF14" s="11" t="str">
        <f>IF(SUM(FC14,FD14)&gt;0,SUM(FC14,FD14),"")</f>
        <v/>
      </c>
      <c r="FG14" s="11" t="str">
        <f>IF(SUM(EU14,EY14)&gt;0,SUM(EU14,EY14),"")</f>
        <v/>
      </c>
      <c r="FH14" s="11" t="str">
        <f>IF(SUM(ET14:EU14,EW14:EY14,FA14)-SUM(EV14,EZ14)&gt;0,SUM(ET14:EU14,EW14:EY14,FA14)-SUM(EV14,EZ14),"")</f>
        <v/>
      </c>
      <c r="FI14" s="11" t="str">
        <f>IF(SUM(FC14,FD14,FH14)&gt;0,SUM(FC14,FD14,FH14),"")</f>
        <v/>
      </c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40" t="str">
        <f>IF(SUM(FK14,FO14)&gt;0,SUM(FK14,FO14),"")</f>
        <v/>
      </c>
      <c r="GE14" s="40" t="str">
        <f>IF(SUM(FJ14:FK14,FM14:FO14,FQ14)-FL14-FP14&gt;0,SUM(FJ14:FK14,FM14:FO14,FQ14)-FL14-FP14,"")</f>
        <v/>
      </c>
      <c r="GF14" s="40" t="str">
        <f>IF(SUM(FR14:FS14,FU14)-FT14&gt;0,SUM(FR14:FS14,FU14)-FT14,"")</f>
        <v/>
      </c>
      <c r="GG14" s="40" t="str">
        <f>IF(SUM(FK14,FO14,FS14)&gt;0,SUM(FK14,FO14,FS14),"")</f>
        <v/>
      </c>
      <c r="GH14" s="40" t="str">
        <f>IF(SUM(GE14,GF14)&gt;0,SUM(GE14,GF14),"")</f>
        <v/>
      </c>
      <c r="GI14" s="40" t="str">
        <f>IF(SUM(FW14,GA14)&gt;0,SUM(FW14,GA14),"")</f>
        <v/>
      </c>
      <c r="GJ14" s="40" t="str">
        <f>IF(SUM(FV14:FW14,FY14:GA14,GC14)-SUM(FX14,GB14)&gt;0,SUM(FV14:FW14,FY14:GA14,GC14)-SUM(FX14,GB14),"")</f>
        <v/>
      </c>
      <c r="GK14" s="40" t="str">
        <f>IF(SUM(GE14,GF14,GJ14)&gt;0,SUM(GE14,GF14,GJ14),"")</f>
        <v/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>IF(SUM(GM14,GQ14)&gt;0,SUM(GM14,GQ14),"")</f>
        <v/>
      </c>
      <c r="HG14" s="11" t="str">
        <f>IF(SUM(GL14:GM14,GO14:GQ14,GS14)-GN14-GR14&gt;0,SUM(GL14:GM14,GO14:GQ14,GS14)-GN14-GR14,"")</f>
        <v/>
      </c>
      <c r="HH14" s="11" t="str">
        <f>IF(SUM(GT14:GU14,GW14)-GV14&gt;0,SUM(GT14:GU14,GW14)-GV14,"")</f>
        <v/>
      </c>
      <c r="HI14" s="11" t="str">
        <f>IF(SUM(GM14,GQ14,GU14)&gt;0,SUM(GM14,GQ14,GU14),"")</f>
        <v/>
      </c>
      <c r="HJ14" s="11" t="str">
        <f>IF(SUM(HG14,HH14)&gt;0,SUM(HG14,HH14),"")</f>
        <v/>
      </c>
      <c r="HK14" s="11" t="str">
        <f>IF(SUM(GY14,HC14)&gt;0,SUM(GY14,HC14),"")</f>
        <v/>
      </c>
      <c r="HL14" s="11" t="str">
        <f>IF(SUM(GX14:GY14,HA14:HC14,HE14)-SUM(GZ14,HD14)&gt;0,SUM(GX14:GY14,HA14:HC14,HE14)-SUM(GZ14,HD14),"")</f>
        <v/>
      </c>
      <c r="HM14" s="11" t="str">
        <f>IF(SUM(HG14,HH14,HL14)&gt;0,SUM(HG14,HH14,HL14),"")</f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>IF(SUM(HO14,HS14)&gt;0,SUM(HO14,HS14),"")</f>
        <v/>
      </c>
      <c r="II14" s="40" t="str">
        <f>IF(SUM(HN14:HO14,HQ14:HS14,HU14)-HP14-HT14&gt;0,SUM(HN14:HO14,HQ14:HS14,HU14)-HP14-HT14,"")</f>
        <v/>
      </c>
      <c r="IJ14" s="40" t="str">
        <f>IF(SUM(HV14:HW14,HY14)-HX14&gt;0,SUM(HV14:HW14,HY14)-HX14,"")</f>
        <v/>
      </c>
      <c r="IK14" s="40" t="str">
        <f>IF(SUM(HO14,HS14,HW14)&gt;0,SUM(HO14,HS14,HW14),"")</f>
        <v/>
      </c>
      <c r="IL14" s="40" t="str">
        <f>IF(SUM(II14,IJ14)&gt;0,SUM(II14,IJ14),"")</f>
        <v/>
      </c>
      <c r="IM14" s="40" t="str">
        <f>IF(SUM(IA14,IE14)&gt;0,SUM(IA14,IE14),"")</f>
        <v/>
      </c>
      <c r="IN14" s="40" t="str">
        <f>IF(SUM(HZ14:IA14,IC14:IE14,IG14)-SUM(IB14,IF14)&gt;0,SUM(HZ14:IA14,IC14:IE14,IG14)-SUM(IB14,IF14),"")</f>
        <v/>
      </c>
      <c r="IO14" s="40" t="str">
        <f>IF(SUM(II14,IJ14,IN14)&gt;0,SUM(II14,IJ14,IN14),"")</f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>IF(SUM(IQ14,IU14)&gt;0,SUM(IQ14,IU14),"")</f>
        <v/>
      </c>
      <c r="JK14" s="11" t="str">
        <f>IF(SUM(IP14:IQ14,IS14:IU14,IW14)-IR14-IV14&gt;0,SUM(IP14:IQ14,IS14:IU14,IW14)-IR14-IV14,"")</f>
        <v/>
      </c>
      <c r="JL14" s="11" t="str">
        <f>IF(SUM(IX14:IY14,JA14)-IZ14&gt;0,SUM(IX14:IY14,JA14)-IZ14,"")</f>
        <v/>
      </c>
      <c r="JM14" s="11" t="str">
        <f>IF(SUM(IQ14,IU14,IY14)&gt;0,SUM(IQ14,IU14,IY14),"")</f>
        <v/>
      </c>
      <c r="JN14" s="11" t="str">
        <f>IF(SUM(JK14,JL14)&gt;0,SUM(JK14,JL14),"")</f>
        <v/>
      </c>
      <c r="JO14" s="11" t="str">
        <f>IF(SUM(JC14,JG14)&gt;0,SUM(JC14,JG14),"")</f>
        <v/>
      </c>
      <c r="JP14" s="11" t="str">
        <f>IF(SUM(JB14:JC14,JE14:JG14,JI14)-SUM(JD14,JH14)&gt;0,SUM(JB14:JC14,JE14:JG14,JI14)-SUM(JD14,JH14),"")</f>
        <v/>
      </c>
      <c r="JQ14" s="11" t="str">
        <f>IF(SUM(JK14,JL14,JP14)&gt;0,SUM(JK14,JL14,JP14),"")</f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>IF(SUM(JS14,JW14)&gt;0,SUM(JS14,JW14),"")</f>
        <v/>
      </c>
      <c r="KM14" s="40" t="str">
        <f>IF(SUM(JR14:JS14,JU14:JW14,JY14)-JT14-JX14&gt;0,SUM(JR14:JS14,JU14:JW14,JY14)-JT14-JX14,"")</f>
        <v/>
      </c>
      <c r="KN14" s="40" t="str">
        <f>IF(SUM(JZ14:KA14,KC14)-KB14&gt;0,SUM(JZ14:KA14,KC14)-KB14,"")</f>
        <v/>
      </c>
      <c r="KO14" s="40" t="str">
        <f>IF(SUM(JS14,JW14,KA14)&gt;0,SUM(JS14,JW14,KA14),"")</f>
        <v/>
      </c>
      <c r="KP14" s="40" t="str">
        <f>IF(SUM(KM14,KN14)&gt;0,SUM(KM14,KN14),"")</f>
        <v/>
      </c>
      <c r="KQ14" s="40" t="str">
        <f>IF(SUM(KE14,KI14)&gt;0,SUM(KE14,KI14),"")</f>
        <v/>
      </c>
      <c r="KR14" s="40" t="str">
        <f>IF(SUM(KD14:KE14,KG14:KI14,KK14)-SUM(KF14,KJ14)&gt;0,SUM(KD14:KE14,KG14:KI14,KK14)-SUM(KF14,KJ14),"")</f>
        <v/>
      </c>
      <c r="KS14" s="40" t="str">
        <f>IF(SUM(KM14,KN14,KR14)&gt;0,SUM(KM14,KN14,KR14),"")</f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>IF(SUM(KU14,KY14)&gt;0,SUM(KU14,KY14),"")</f>
        <v/>
      </c>
      <c r="LO14" s="11" t="str">
        <f>IF(SUM(KT14:KU14,KW14:KY14,LA14)-KV14-KZ14&gt;0,SUM(KT14:KU14,KW14:KY14,LA14)-KV14-KZ14,"")</f>
        <v/>
      </c>
      <c r="LP14" s="11" t="str">
        <f>IF(SUM(LB14:LC14,LE14)-LD14&gt;0,SUM(LB14:LC14,LE14)-LD14,"")</f>
        <v/>
      </c>
      <c r="LQ14" s="11" t="str">
        <f>IF(SUM(KU14,KY14,LC14)&gt;0,SUM(KU14,KY14,LC14),"")</f>
        <v/>
      </c>
      <c r="LR14" s="11" t="str">
        <f>IF(SUM(LO14,LP14)&gt;0,SUM(LO14,LP14),"")</f>
        <v/>
      </c>
      <c r="LS14" s="11" t="str">
        <f>IF(SUM(LG14,LK14)&gt;0,SUM(LG14,LK14),"")</f>
        <v/>
      </c>
      <c r="LT14" s="11" t="str">
        <f>IF(SUM(LF14:LG14,LI14:LK14,LM14)-SUM(LH14,LL14)&gt;0,SUM(LF14:LG14,LI14:LK14,LM14)-SUM(LH14,LL14),"")</f>
        <v/>
      </c>
      <c r="LU14" s="11" t="str">
        <f>IF(SUM(LO14,LP14,LT14)&gt;0,SUM(LO14,LP14,LT14),"")</f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>IF(SUM(LW14,MA14)&gt;0,SUM(LW14,MA14),"")</f>
        <v/>
      </c>
      <c r="MQ14" s="40" t="str">
        <f>IF(SUM(LV14:LW14,LY14:MA14,MC14)-LX14-MB14&gt;0,SUM(LV14:LW14,LY14:MA14,MC14)-LX14-MB14,"")</f>
        <v/>
      </c>
      <c r="MR14" s="40" t="str">
        <f>IF(SUM(MD14:ME14,MG14)-MF14&gt;0,SUM(MD14:ME14,MG14)-MF14,"")</f>
        <v/>
      </c>
      <c r="MS14" s="40" t="str">
        <f>IF(SUM(LW14,MA14,ME14)&gt;0,SUM(LW14,MA14,ME14),"")</f>
        <v/>
      </c>
      <c r="MT14" s="40" t="str">
        <f>IF(SUM(MQ14,MR14)&gt;0,SUM(MQ14,MR14),"")</f>
        <v/>
      </c>
      <c r="MU14" s="40" t="str">
        <f>IF(SUM(MI14,MM14)&gt;0,SUM(MI14,MM14),"")</f>
        <v/>
      </c>
      <c r="MV14" s="40" t="str">
        <f>IF(SUM(MH14:MI14,MK14:MM14,MO14)-SUM(MJ14,MN14)&gt;0,SUM(MH14:MI14,MK14:MM14,MO14)-SUM(MJ14,MN14),"")</f>
        <v/>
      </c>
      <c r="MW14" s="40" t="str">
        <f>IF(SUM(MQ14,MR14,MV14)&gt;0,SUM(MQ14,MR14,MV14),"")</f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>IF(SUM(MY14,NC14)&gt;0,SUM(MY14,NC14),"")</f>
        <v/>
      </c>
      <c r="NS14" s="11" t="str">
        <f>IF(SUM(MX14:MY14,NA14:NC14,NE14)-MZ14-ND14&gt;0,SUM(MX14:MY14,NA14:NC14,NE14)-MZ14-ND14,"")</f>
        <v/>
      </c>
      <c r="NT14" s="11" t="str">
        <f>IF(SUM(NF14:NG14,NI14)-NH14&gt;0,SUM(NF14:NG14,NI14)-NH14,"")</f>
        <v/>
      </c>
      <c r="NU14" s="11" t="str">
        <f>IF(SUM(MY14,NC14,NG14)&gt;0,SUM(MY14,NC14,NG14),"")</f>
        <v/>
      </c>
      <c r="NV14" s="11" t="str">
        <f>IF(SUM(NS14,NT14)&gt;0,SUM(NS14,NT14),"")</f>
        <v/>
      </c>
      <c r="NW14" s="11" t="str">
        <f>IF(SUM(NK14,NO14)&gt;0,SUM(NK14,NO14),"")</f>
        <v/>
      </c>
      <c r="NX14" s="11" t="str">
        <f>IF(SUM(NJ14:NK14,NM14:NO14,NQ14)-SUM(NL14,NP14)&gt;0,SUM(NJ14:NK14,NM14:NO14,NQ14)-SUM(NL14,NP14),"")</f>
        <v/>
      </c>
      <c r="NY14" s="11" t="str">
        <f>IF(SUM(NS14,NT14,NX14)&gt;0,SUM(NS14,NT14,NX14),"")</f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>IF(SUM(OA14,OE14)&gt;0,SUM(OA14,OE14),"")</f>
        <v/>
      </c>
      <c r="OU14" s="40" t="str">
        <f>IF(SUM(NZ14:OA14,OC14:OE14,OG14)-OB14-OF14&gt;0,SUM(NZ14:OA14,OC14:OE14,OG14)-OB14-OF14,"")</f>
        <v/>
      </c>
      <c r="OV14" s="40" t="str">
        <f>IF(SUM(OH14:OI14,OK14)-OJ14&gt;0,SUM(OH14:OI14,OK14)-OJ14,"")</f>
        <v/>
      </c>
      <c r="OW14" s="40" t="str">
        <f>IF(SUM(OA14,OE14,OI14)&gt;0,SUM(OA14,OE14,OI14),"")</f>
        <v/>
      </c>
      <c r="OX14" s="40" t="str">
        <f>IF(SUM(OU14,OV14)&gt;0,SUM(OU14,OV14),"")</f>
        <v/>
      </c>
      <c r="OY14" s="40" t="str">
        <f>IF(SUM(OM14,OQ14)&gt;0,SUM(OM14,OQ14),"")</f>
        <v/>
      </c>
      <c r="OZ14" s="40" t="str">
        <f>IF(SUM(OL14:OM14,OO14:OQ14,OS14)-SUM(ON14,OR14)&gt;0,SUM(OL14:OM14,OO14:OQ14,OS14)-SUM(ON14,OR14),"")</f>
        <v/>
      </c>
      <c r="PA14" s="40" t="str">
        <f>IF(SUM(OU14,OV14,OZ14)&gt;0,SUM(OU14,OV14,OZ14),"")</f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>IF(SUM(PC14,PG14)&gt;0,SUM(PC14,PG14),"")</f>
        <v/>
      </c>
      <c r="PW14" s="11" t="str">
        <f>IF(SUM(PB14:PC14,PE14:PG14,PI14)-PD14-PH14&gt;0,SUM(PB14:PC14,PE14:PG14,PI14)-PD14-PH14,"")</f>
        <v/>
      </c>
      <c r="PX14" s="11" t="str">
        <f>IF(SUM(PJ14:PK14,PM14)-PL14&gt;0,SUM(PJ14:PK14,PM14)-PL14,"")</f>
        <v/>
      </c>
      <c r="PY14" s="11" t="str">
        <f>IF(SUM(PC14,PG14,PK14)&gt;0,SUM(PC14,PG14,PK14),"")</f>
        <v/>
      </c>
      <c r="PZ14" s="11" t="str">
        <f>IF(SUM(PW14,PX14)&gt;0,SUM(PW14,PX14),"")</f>
        <v/>
      </c>
      <c r="QA14" s="11" t="str">
        <f>IF(SUM(PO14,PS14)&gt;0,SUM(PO14,PS14),"")</f>
        <v/>
      </c>
      <c r="QB14" s="11" t="str">
        <f>IF(SUM(PN14:PO14,PQ14:PS14,PU14)-SUM(PP14,PT14)&gt;0,SUM(PN14:PO14,PQ14:PS14,PU14)-SUM(PP14,PT14),"")</f>
        <v/>
      </c>
      <c r="QC14" s="11" t="str">
        <f>IF(SUM(PW14,PX14,QB14)&gt;0,SUM(PW14,PX14,QB14),"")</f>
        <v/>
      </c>
      <c r="QD14" s="22">
        <f>IF($CU14="P",CA14,(CA14+AX14)/2)</f>
        <v>16.899999999999999</v>
      </c>
      <c r="QE14" s="22">
        <f>IF($CU14="P",CB14,(CB14+AY14)/2)</f>
        <v>7.0500000000000007</v>
      </c>
      <c r="QF14" s="22">
        <f>IF($CU14="P",CC14,(CC14+AZ14)/2)</f>
        <v>0.1</v>
      </c>
      <c r="QG14" s="22">
        <f>IF($CU14="P",CD14,(CD14+BA14)/2)</f>
        <v>0.3</v>
      </c>
      <c r="QH14" s="22">
        <f>IF($CU14="P",CE14,(CE14+BB14)/2)</f>
        <v>16.2</v>
      </c>
      <c r="QI14" s="22">
        <f>IF($CU14="P",CF14,(CF14+BC14)/2)</f>
        <v>5.1999999999999993</v>
      </c>
      <c r="QJ14" s="22">
        <f>IF($CU14="P",CG14,(CG14+BD14)/2)</f>
        <v>0.5</v>
      </c>
      <c r="QK14" s="22">
        <f>IF($CU14="P",CH14,(CH14+BE14)/2)</f>
        <v>0</v>
      </c>
      <c r="QL14" s="22">
        <f>IF($CU14="P",CI14,(CI14+BF14)/2)</f>
        <v>0</v>
      </c>
      <c r="QM14" s="22">
        <f>IF($CU14="P",CJ14,(CJ14+BG14)/2)</f>
        <v>0</v>
      </c>
      <c r="QN14" s="22">
        <f>IF($CU14="P",CK14,(CK14+BH14)/2)</f>
        <v>0</v>
      </c>
      <c r="QO14" s="22">
        <f>IF($CU14="P",CL14,(CL14+BI14)/2)</f>
        <v>0</v>
      </c>
      <c r="QP14" s="22">
        <f>IF($CU14="P",CM14,(CM14+BJ14)/2)</f>
        <v>0</v>
      </c>
      <c r="QQ14" s="22">
        <f>IF($CU14="P",CN14,(CN14+BK14)/2)</f>
        <v>0</v>
      </c>
      <c r="QR14" s="22">
        <f>IF($CU14="P",CO14,(CO14+BL14)/2)</f>
        <v>0</v>
      </c>
      <c r="QS14" s="22">
        <f>IF($CU14="P",CP14,(CP14+BM14)/2)</f>
        <v>0</v>
      </c>
      <c r="QT14" s="22">
        <f>IF($CU14="P",CQ14,(CQ14+BN14)/2)</f>
        <v>0</v>
      </c>
      <c r="QU14" s="22">
        <f>IF($CU14="P",CR14,(CR14+BO14)/2)</f>
        <v>0</v>
      </c>
      <c r="QV14" s="22">
        <f>IF($CU14="P",CS14,(CS14+BP14)/2)</f>
        <v>0</v>
      </c>
      <c r="QW14" s="22">
        <f>IF($CU14="P",CT14,(CT14+BQ14)/2)</f>
        <v>0</v>
      </c>
      <c r="QX14" s="27" t="s">
        <v>46</v>
      </c>
      <c r="QY14" s="40">
        <f>IF(SUM(QE14,QI14)&gt;0,SUM(QE14,QI14),"")</f>
        <v>12.25</v>
      </c>
      <c r="QZ14" s="40">
        <f>IF(SUM(QD14:QE14,QG14:QI14,QK14)-QF14-QJ14&gt;0,SUM(QD14:QE14,QG14:QI14,QK14)-QF14-QJ14,"")</f>
        <v>45.050000000000004</v>
      </c>
      <c r="RA14" s="40" t="str">
        <f>IF(SUM(QL14:QM14,QO14)-QN14&gt;0,SUM(QL14:QM14,QO14)-QN14,"")</f>
        <v/>
      </c>
      <c r="RB14" s="40">
        <f>IF(SUM(QE14,QI14,QM14)&gt;0,SUM(QE14,QI14,QM14),"")</f>
        <v>12.25</v>
      </c>
      <c r="RC14" s="40">
        <f>IF(SUM(QZ14,RA14)&gt;0,SUM(QZ14,RA14),"")</f>
        <v>45.050000000000004</v>
      </c>
      <c r="RD14" s="40" t="str">
        <f>IF(SUM(QQ14,QU14)&gt;0,SUM(QQ14,QU14),"")</f>
        <v/>
      </c>
      <c r="RE14" s="40" t="str">
        <f>IF(SUM(QP14:QQ14,QS14:QU14,QW14)-SUM(QR14,QV14)&gt;0,SUM(QP14:QQ14,QS14:QU14,QW14)-SUM(QR14,QV14),"")</f>
        <v/>
      </c>
      <c r="RF14" s="40">
        <f>IF(SUM(QZ14,RA14,RE14)&gt;0,SUM(QZ14,RA14,RE14),"")</f>
        <v>45.050000000000004</v>
      </c>
    </row>
    <row r="15" spans="1:474" x14ac:dyDescent="0.2">
      <c r="A15" s="4" t="str" cm="1">
        <f t="array" ref="A15">IF(AND(J15&lt;&gt;"",J15&lt;&gt;"No DD"),SUMPRODUCT((J$4:J$36&lt;&gt;"")*(J$4:J$36&lt;&gt;"No DD")*(F$4:F$36&gt;F15))+1,IF(J15="No DD",SUMPRODUCT((J$4:J$36="No DD")*(F$4:F$36&gt;F15))+1+SUMPRODUCT((J$4:J$36&lt;&gt;"")*(J$4:J$36&lt;&gt;"No DD")),""))</f>
        <v/>
      </c>
      <c r="B15" s="4" t="str" cm="1">
        <f t="array" ref="B15">IF(AND(J15&lt;&gt;"",J15&lt;&gt;"No DD",G15=""),SUMPRODUCT((J$4:J$36&lt;&gt;"")*(J$4:J$36&lt;&gt;"No DD")*(G$4:G$36="")*(F$4:F$36&gt;F15))+1,IF(J15="No DD",SUMPRODUCT((J$4:J$36="No DD")*(F$4:F$36&gt;F15)*(G$4:G$36=""))+1+SUMPRODUCT((J$4:J$36&lt;&gt;"")*(G$4:G$36="")*(J$4:J$36&lt;&gt;"No DD")),""))</f>
        <v/>
      </c>
      <c r="C15" s="5" t="s">
        <v>174</v>
      </c>
      <c r="D15" s="4" t="s">
        <v>4</v>
      </c>
      <c r="E15" s="4">
        <v>2008</v>
      </c>
      <c r="F15" s="9">
        <f>SUM(L15:R15)+SUM(L15:O15)*0.0000001+SUM(L15)*0.0000000000001</f>
        <v>142.4000094800048</v>
      </c>
      <c r="H15" s="3" t="str">
        <f>IF(OR(AND(AP15&gt;=AW$38,AQ15&gt;=AW$42,AP15&lt;&gt;"",AO15=""),AND(AU15&gt;=AW$38,AV15&gt;=AW$42,AU15&lt;&gt;"",AO15=""),AND(BS15&gt;=BZ$38,BT15&gt;=BZ$42,BS15&lt;&gt;"",BR15=""),AND(BX15&gt;=BZ$38,BY15&gt;=BZ$42,BX15&lt;&gt;"",BR15=""),AND(CV15&gt;=DC$38,CW15&gt;=DC$42,CV15&lt;&gt;"",CU15=""),AND(DA15&gt;=DC$38,DB15&gt;=DC$42,DA15&lt;&gt;""),AND(DZ15&gt;=EG$38,EA15&gt;=EG$42,DZ15&lt;&gt;""),AND(EE15&gt;=EG$38,EF15&gt;=EG$42,EE15&lt;&gt;""),AND(FB15&gt;=FI$38,FC15&gt;=FI$42,FB15&lt;&gt;""),AND(FG15&gt;=FI$38,FH15&gt;=FI$42,FG15&lt;&gt;""),AND(GD15&gt;=GK$38,GE15&gt;=GK$42,GD15&lt;&gt;""),AND(GI15&gt;=GK$38,GJ15&gt;=GK$42,GI15&lt;&gt;""),AND(HF15&gt;=HM$38,HG15&gt;=HM$42,HF15&lt;&gt;""),AND(HK15&gt;=HM$38,HL15&gt;=HM$42,HK15&lt;&gt;""),AND(IH15&gt;=IO$38,II15&gt;=IO$42,IH15&lt;&gt;""),AND(IM15&gt;=IO$38,IN15&gt;=IO$42,IM15&lt;&gt;""),AND(JJ15&gt;=JQ$38,JK15&gt;=JQ$42,JJ15&lt;&gt;""),AND(JO15&gt;=JQ$38,JP15&gt;=JQ$42,JO15&lt;&gt;""),AND(KL15&gt;=KS$38,KM15&gt;=KS$42,KL15&lt;&gt;""),AND(KQ15&gt;=KS$38,KR15&gt;=KS$42,KQ15&lt;&gt;""),AND(LN15&gt;=LU$38,LO15&gt;=LU$42,LN15&lt;&gt;""),AND(LS15&gt;=LU$38,LT15&gt;=LU$42,LS15&lt;&gt;""),AND(MP15&gt;=MW$38,MQ15&gt;=MW$42,MP15&lt;&gt;""),AND(MU15&gt;=MW$38,MV15&gt;=MW$42,MU15&lt;&gt;""),AND(NR15&gt;=NY$38,NS15&gt;=NY$42,NR15&lt;&gt;""),AND(NW15&gt;=NY$38,NX15&gt;=NY$42,NW15&lt;&gt;""),AND(OT15&gt;=PA$38,OU15&gt;=PA$42,OT15&lt;&gt;""),AND(OY15&gt;=PA$38,OZ15&gt;=PA$42,OY15&lt;&gt;""),AND(PV15&gt;=QC$38,PW15&gt;=QC$42,PV15&lt;&gt;""),AND(QA15&gt;=QC$38,QB15&gt;=QC$42,QA15&lt;&gt;"")),"P","")</f>
        <v/>
      </c>
      <c r="I15" s="3" t="str">
        <f>IF(OR(AND(AQ15&gt;=AW$42,AQ15&lt;&gt;"",AO15=""),AND(AV15&gt;=AW$42,AV15&lt;&gt;"",AO15=""),AND(BT15&gt;=BZ$42,BT15&lt;&gt;"",BR15=""),AND(BY15&gt;=BZ$42,BY15&lt;&gt;"",BR15=""),AND(CW15&gt;=DC$42,CW15&lt;&gt;"",CU15=""),AND(DB15&gt;=DC$42,DB15&lt;&gt;"",CU15=""),AND(EA15&gt;=EG$42,EA15&lt;&gt;""),AND(EF15&gt;=EG$42,EF15&lt;&gt;""),AND(FC15&gt;=FI$42,FC15&lt;&gt;""),AND(FH15&gt;=FI$42,FH15&lt;&gt;""),AND(GE15&gt;=GK$42,GE15&lt;&gt;""),AND(GJ15&gt;=GK$42,GJ15&lt;&gt;""),AND(HG15&gt;=HM$42,HG15&lt;&gt;""),AND(HL15&gt;=HM$42,HL15&lt;&gt;""),AND(II15&gt;=IO$42,II15&lt;&gt;""),AND(IN15&gt;=IO$42,IN15&lt;&gt;""),AND(JK15&gt;=JQ$42,JK15&lt;&gt;""),AND(JP15&gt;=JQ$42,JP15&lt;&gt;""),AND(KM15&gt;=KS$42,KM15&lt;&gt;""),AND(KR15&gt;=KS$42,KR15&lt;&gt;""),AND(LO15&gt;=LU$42,LO15&lt;&gt;""),AND(LT15&gt;=LU$42,LT15&lt;&gt;""),AND(MQ15&gt;=MW$42,MQ15&lt;&gt;""),AND(MV15&gt;=MW$42,MV15&lt;&gt;""),AND(NS15&gt;=NY$42,NS15&lt;&gt;""),AND(NX15&gt;=NY$42,NX15&lt;&gt;""),AND(OU15&gt;=PA$42,OU15&lt;&gt;""),AND(OZ15&gt;=PA$42,OZ15&lt;&gt;""),AND(PW15&gt;=QC$42,PW15&lt;&gt;""),AND(QB15&gt;=QC$42,QB15&lt;&gt;"")),"P","")</f>
        <v/>
      </c>
      <c r="J15" s="36" t="str">
        <f>IF(AND(I15="P",H15=""),"No DD",IF(OR(AND(AS15&gt;=AW$41,AT15&gt;=AW$45,AS15&lt;&gt;"",AO15=""),AND(BV15&gt;=BZ$41,BW15&gt;=BZ$45,BV15&lt;&gt;"",BR15=""),AND(CY15&gt;=DC$41,CZ15&gt;=DC$45,CY15&lt;&gt;"",CU15=""),AND(EC15&gt;=EG$41,ED15&gt;=EG$45,EC15&lt;&gt;""),AND(FE15&gt;=FI$41,FF15&gt;=FI$45,FE15&lt;&gt;""),AND(GG15&gt;=GK$41,GH15&gt;=GK$45,GG15&lt;&gt;""),AND(HI15&gt;=HM$41,HJ15&gt;=HM$45,HI15&lt;&gt;""),AND(IK15&gt;=IO$41,IL15&gt;=IO$45,IK15&lt;&gt;""),AND(JM15&gt;=JQ$41,JN15&gt;=JQ$45,JM15&lt;&gt;""),AND(KO15&gt;=KS$41,KP15&gt;=KS$45,KO15&lt;&gt;""),AND(LQ15&gt;=LU$41,LR15&gt;=LU$45,LQ15&lt;&gt;""),AND(MS15&gt;=MW$41,MT15&gt;=MW$45,MS15&lt;&gt;""),AND(NU15&gt;=NY$41,NV15&gt;=NY$45,NU15&lt;&gt;""),AND(OW15&gt;=PA$41,OX15&gt;=PA$45,OW15&lt;&gt;""),AND(PY15&gt;=QC$41,PZ15&gt;=QC$45,PY15&lt;&gt;"")),"Merit",IF(OR(AND(AS15&gt;=AW$40,AT15&gt;=AW$44,AS15&lt;&gt;"",AO15=""),AND(BV15&gt;=BZ$40,BW15&gt;=BZ$44,BV15&lt;&gt;"",BR15=""),AND(CY15&gt;=DC$40,CZ15&gt;=DC$44,CY15&lt;&gt;"",CU15=""),AND(EC15&gt;=EG$40,ED15&gt;=EG$44,EC15&lt;&gt;""),AND(FE15&gt;=FI$40,FF15&gt;=FI$44,FE15&lt;&gt;""),AND(GG15&gt;=GK$40,GH15&gt;=GK$44,GG15&lt;&gt;""),AND(HI15&gt;=HM$40,HJ15&gt;=HM$44,HI15&lt;&gt;""),AND(IK15&gt;=IO$40,IL15&gt;=IO$44,IK15&lt;&gt;""),AND(JM15&gt;=JQ$40,JN15&gt;=JQ$44,JM15&lt;&gt;""),AND(KO15&gt;=KS$40,KP15&gt;=KS$44,KO15&lt;&gt;""),AND(LQ15&gt;=LU$40,LR15&gt;=LU$44,LQ15&lt;&gt;""),AND(MS15&gt;=MW$40,MT15&gt;=MW$44,MS15&lt;&gt;""),AND(NU15&gt;=NY$40,NV15&gt;=NY$44,NU15&lt;&gt;""),AND(OW15&gt;=PA$40,OX15&gt;=PA$44,OW15&lt;&gt;""),AND(PY15&gt;=QC$40,PZ15&gt;=QC$44,PY15&lt;&gt;"")),"Excellence",IF(K15="P","Worlds Team",IF(H15="P","National Team","")))))</f>
        <v/>
      </c>
      <c r="K15" s="3" t="str">
        <f>IF(OR(AND(AS15&gt;=AW$39,AT15&gt;=AW$43,AS15&lt;&gt;"",AO15=""),AND(BV15&gt;=BZ$39,BW15&gt;=BZ$43,BV15&lt;&gt;"",BR15=""),AND(CY15&gt;=DC$39,CZ15&gt;=DC$43,CY15&lt;&gt;"",CU15=""),AND(EC15&gt;=EG$39,ED15&gt;=EG$43,EC15&lt;&gt;""),AND(FE15&gt;=FI$39,FF15&gt;=FI$43,FE15&lt;&gt;""),AND(GG15&gt;=GK$39,GH15&gt;=GK$43,GG15&lt;&gt;""),AND(HI15&gt;=HM$39,HJ15&gt;=HM$43,HI15&lt;&gt;""),AND(IK15&gt;=IO$39,IL15&gt;=IO$43,IK15&lt;&gt;""),AND(JM15&gt;=JQ$39,JN15&gt;=JQ$43,JM15&lt;&gt;""),AND(KO15&gt;=KS$39,KP15&gt;=KS$43,KO15&lt;&gt;""),AND(LQ15&gt;=LU$39,LR15&gt;=LU$43,LQ15&lt;&gt;""),AND(MS15&gt;=MW$39,MT15&gt;=MW$43,MS15&lt;&gt;""),AND(NU15&gt;=NY$39,NV15&gt;=NY$43,NU15&lt;&gt;""),AND(OW15&gt;=PA$39,OX15&gt;=PA$43,OW15&lt;&gt;""),AND(PY15&gt;=QC$39,PZ15&gt;=QC$43,PY15&lt;&gt;"")),"P","")</f>
        <v/>
      </c>
      <c r="L15" s="8">
        <f>IF(COUNT(AQ15,BT15,CW15)&gt;0,LARGE((AQ15,BT15,CW15),1),0)</f>
        <v>48.3</v>
      </c>
      <c r="M15" s="8" t="str">
        <f>IF(L15=0,"",IF(L15=CW15,$CA$1,IF(L15=BT15,$AX$1,IF(L15=AQ15,$U$1,""))))</f>
        <v>2025 3rd Domestic Trial</v>
      </c>
      <c r="N15" s="8">
        <f>IF(COUNT(AQ15,BT15,CW15)&gt;1,LARGE((AQ15,BT15,CW15),2),0)</f>
        <v>46.5</v>
      </c>
      <c r="O15" s="8" t="str">
        <f>IF(N15=0,"",IF(AND(N15=L15,N15=AQ15,N15=BT15),$U$1,IF(AND(N15=L15,N15=AQ15,N15=CW15),$U$1,IF(AND(N15=L15,N15=BT15,N15=CW15),$AX$1,IF(N15=CW15,$CA$1,IF(N15=BT15,$AX$1,IF(N15=AQ15,$U$1,"")))))))</f>
        <v>2025 Nationals</v>
      </c>
      <c r="P15" s="8">
        <f>IF(MAX(AV15,BY15,DB15)&gt;0,MAX(AV15,BY15,DB15),0)</f>
        <v>47.599999999999994</v>
      </c>
      <c r="Q15" s="8" t="str">
        <f>IF(P15=0,"",IF(P15=DB15,$CA$1,IF(P15=BY15,$AX$1,IF(P15=AV15,$U$1,""))))</f>
        <v>2025 3rd Domestic Trial</v>
      </c>
      <c r="R15" s="8" t="str">
        <f>IF(MAX(DD15:DE15)&gt;0,MAX(DD15:DE15),"")</f>
        <v/>
      </c>
      <c r="S15" s="11" t="str">
        <f>IF(R15="","",IF(R15=DD15,"("&amp;DD$2&amp;")",IF(R15=DE15,"("&amp;DE$2&amp;")")))</f>
        <v/>
      </c>
      <c r="T15" s="8" t="str">
        <f>IF(R15="","",IF(R15=DD15,IF(R15+IF(N15="",0,N15)=PW15,$PB$1,IF(R15+IF(N15="",0,N15)=OU15,$NZ$1,IF(R15+IF(N15="",0,N15)=NS15,$MX$1,IF(R15+IF(N15="",0,N15)=MQ15,$LV$1,IF(R15+IF(N15="",0,N15)=LO15,$KT$1,IF(R15+IF(N15="",0,N15)=KM15,$JR$1,IF(R15+IF(N15="",0,N15)=JK15,$IP$1,IF(R15+IF(N15="",0,N15)=II15,$HN$1,IF(R15+IF(N15="",0,N15)=HG15,$GL$1,IF(R15+IF(N15="",0,N15)=GE15,$FJ$1,IF(R15+IF(N15="",0,N15)=FC15,$EH$1,IF(R15+IF(N15="",0,N15)=EA15,$DF$1)))))))))))),IF(R15=DE15,IF(R15+IF(P15="",0,P15)=QB15,$PB$1,IF(R15+IF(P15="",0,P15)=OZ15,$NZ$1,IF(R15+IF(P15="",0,P15)=NX15,$MX$1,IF(R15+IF(P15="",0,P15)=MV15,$LV$1,IF(R15+IF(P15="",0,P15)=LT15,$KT$1,IF(R15+IF(P15="",0,P15)=KR15,$JR$1,IF(R15+IF(P15="",0,P15)=JP15,$IP$1,IF(R15+IF(P15="",0,P15)=IN15,$HN$1,IF(R15+IF(P15="",0,P15)=HL15,$GL$1,IF(R15+IF(P15="",0,P15)=GJ15,$FJ$1,IF(R15+IF(P15="",0,P15)=FH15,$EH$1,IF(R15+IF(P15="",0,P15)=EF15,$DF$1)))))))))))))))</f>
        <v/>
      </c>
      <c r="U15" s="19">
        <v>16.600000000000001</v>
      </c>
      <c r="V15" s="19">
        <v>6</v>
      </c>
      <c r="W15" s="19">
        <v>0.2</v>
      </c>
      <c r="X15" s="19">
        <v>0</v>
      </c>
      <c r="Y15" s="19">
        <v>18.5</v>
      </c>
      <c r="Z15" s="19">
        <v>4.3</v>
      </c>
      <c r="AA15" s="19">
        <v>0.3</v>
      </c>
      <c r="AB15" s="19">
        <v>0</v>
      </c>
      <c r="AC15" s="19"/>
      <c r="AD15" s="19"/>
      <c r="AE15" s="19"/>
      <c r="AF15" s="19"/>
      <c r="AG15" s="19">
        <v>18.100000000000001</v>
      </c>
      <c r="AH15" s="19">
        <v>6</v>
      </c>
      <c r="AI15" s="19">
        <v>0.6</v>
      </c>
      <c r="AJ15" s="19">
        <v>0</v>
      </c>
      <c r="AK15" s="19">
        <v>18.399999999999999</v>
      </c>
      <c r="AL15" s="19">
        <v>4.3</v>
      </c>
      <c r="AM15" s="19">
        <v>0.9</v>
      </c>
      <c r="AN15" s="19">
        <v>0</v>
      </c>
      <c r="AO15" s="27"/>
      <c r="AP15" s="40">
        <f>IF(SUM(V15,Z15)&gt;0,SUM(V15,Z15),"")</f>
        <v>10.3</v>
      </c>
      <c r="AQ15" s="40">
        <f>IF(SUM(U15:V15,X15:Z15,AB15)-W15-AA15&gt;0,SUM(U15:V15,X15:Z15,AB15)-W15-AA15,"")</f>
        <v>44.9</v>
      </c>
      <c r="AR15" s="40" t="str">
        <f>IF(SUM(AC15:AD15,AF15)-AE15&gt;0,SUM(AC15:AD15,AF15)-AE15,"")</f>
        <v/>
      </c>
      <c r="AS15" s="40">
        <f>IF(SUM(V15,Z15,AD15)&gt;0,SUM(V15,Z15,AD15),"")</f>
        <v>10.3</v>
      </c>
      <c r="AT15" s="40">
        <f>IF(SUM(AQ15,AR15)&gt;0,SUM(AQ15,AR15),"")</f>
        <v>44.9</v>
      </c>
      <c r="AU15" s="40">
        <f>IF(SUM(AH15,AL15)&gt;0,SUM(AH15,AL15),"")</f>
        <v>10.3</v>
      </c>
      <c r="AV15" s="40">
        <f>IF(SUM(AG15:AH15,AJ15:AL15,AN15)-SUM(AI15,AM15)&gt;0,SUM(AG15:AH15,AJ15:AL15,AN15)-SUM(AI15,AM15),"")</f>
        <v>45.3</v>
      </c>
      <c r="AW15" s="40">
        <f>IF(SUM(AQ15,AR15,AV15)&gt;0,SUM(AQ15,AR15,AV15),"")</f>
        <v>90.199999999999989</v>
      </c>
      <c r="AX15" s="18">
        <v>18.100000000000001</v>
      </c>
      <c r="AY15" s="18">
        <v>4.8</v>
      </c>
      <c r="AZ15" s="18">
        <v>0.2</v>
      </c>
      <c r="BA15" s="18">
        <v>0</v>
      </c>
      <c r="BB15" s="18">
        <v>18.2</v>
      </c>
      <c r="BC15" s="18">
        <v>5.6</v>
      </c>
      <c r="BD15" s="18">
        <v>0</v>
      </c>
      <c r="BE15" s="18">
        <v>0</v>
      </c>
      <c r="BF15" s="18"/>
      <c r="BG15" s="18"/>
      <c r="BH15" s="18"/>
      <c r="BI15" s="18"/>
      <c r="BJ15" s="18">
        <v>18.100000000000001</v>
      </c>
      <c r="BK15" s="18">
        <v>6</v>
      </c>
      <c r="BL15" s="18">
        <v>0.6</v>
      </c>
      <c r="BM15" s="18">
        <v>0</v>
      </c>
      <c r="BN15" s="18">
        <v>17.899999999999999</v>
      </c>
      <c r="BO15" s="18">
        <v>5.6</v>
      </c>
      <c r="BP15" s="18">
        <v>0.2</v>
      </c>
      <c r="BQ15" s="18">
        <v>0</v>
      </c>
      <c r="BR15" s="28"/>
      <c r="BS15" s="11">
        <f>IF(SUM(AY15,BC15)&gt;0,SUM(AY15,BC15),"")</f>
        <v>10.399999999999999</v>
      </c>
      <c r="BT15" s="11">
        <f>IF(SUM(AX15:AY15,BA15:BC15,BE15)-AZ15-BD15&gt;0,SUM(AX15:AY15,BA15:BC15,BE15)-AZ15-BD15,"")</f>
        <v>46.5</v>
      </c>
      <c r="BU15" s="11" t="str">
        <f>IF(SUM(BF15:BG15,BI15)-BH15&gt;0,SUM(BF15:BG15,BI15)-BH15,"")</f>
        <v/>
      </c>
      <c r="BV15" s="11">
        <f>IF(SUM(AY15,BC15,BG15)&gt;0,SUM(AY15,BC15,BG15),"")</f>
        <v>10.399999999999999</v>
      </c>
      <c r="BW15" s="11">
        <f>IF(SUM(BT15,BU15)&gt;0,SUM(BT15,BU15),"")</f>
        <v>46.5</v>
      </c>
      <c r="BX15" s="11">
        <f>IF(SUM(BK15,BO15)&gt;0,SUM(BK15,BO15),"")</f>
        <v>11.6</v>
      </c>
      <c r="BY15" s="11">
        <f>IF(SUM(BJ15:BK15,BM15:BO15,BQ15)-SUM(BL15,BP15)&gt;0,SUM(BJ15:BK15,BM15:BO15,BQ15)-SUM(BL15,BP15),"")</f>
        <v>46.800000000000004</v>
      </c>
      <c r="BZ15" s="11">
        <f>IF(SUM(BT15,BU15,BY15)&gt;0,SUM(BT15,BU15,BY15),"")</f>
        <v>93.300000000000011</v>
      </c>
      <c r="CA15" s="19">
        <v>18.600000000000001</v>
      </c>
      <c r="CB15" s="19">
        <v>6.4</v>
      </c>
      <c r="CC15" s="19">
        <v>0.6</v>
      </c>
      <c r="CD15" s="19">
        <v>0</v>
      </c>
      <c r="CE15" s="19">
        <v>18.5</v>
      </c>
      <c r="CF15" s="19">
        <v>6</v>
      </c>
      <c r="CG15" s="19">
        <v>0.6</v>
      </c>
      <c r="CH15" s="19">
        <v>0</v>
      </c>
      <c r="CI15" s="19"/>
      <c r="CJ15" s="19"/>
      <c r="CK15" s="19"/>
      <c r="CL15" s="19"/>
      <c r="CM15" s="19">
        <v>18.5</v>
      </c>
      <c r="CN15" s="19">
        <v>5.2</v>
      </c>
      <c r="CO15" s="19">
        <v>0.6</v>
      </c>
      <c r="CP15" s="19">
        <v>0</v>
      </c>
      <c r="CQ15" s="19">
        <v>18.3</v>
      </c>
      <c r="CR15" s="19">
        <v>6.8</v>
      </c>
      <c r="CS15" s="19">
        <v>0.6</v>
      </c>
      <c r="CT15" s="19">
        <v>0</v>
      </c>
      <c r="CU15" s="27"/>
      <c r="CV15" s="40">
        <f>IF(SUM(CB15,CF15)&gt;0,SUM(CB15,CF15),"")</f>
        <v>12.4</v>
      </c>
      <c r="CW15" s="40">
        <f>IF(SUM(CA15:CB15,CD15:CF15,CH15)-CC15-CG15&gt;0,SUM(CA15:CB15,CD15:CF15,CH15)-CC15-CG15,"")</f>
        <v>48.3</v>
      </c>
      <c r="CX15" s="40" t="str">
        <f>IF(SUM(CI15:CJ15,CL15)-CK15&gt;0,SUM(CI15:CJ15,CL15)-CK15,"")</f>
        <v/>
      </c>
      <c r="CY15" s="40">
        <f>IF(SUM(CB15,CF15,CJ15)&gt;0,SUM(CB15,CF15,CJ15),"")</f>
        <v>12.4</v>
      </c>
      <c r="CZ15" s="40">
        <f>IF(SUM(CW15,CX15)&gt;0,SUM(CW15,CX15),"")</f>
        <v>48.3</v>
      </c>
      <c r="DA15" s="40">
        <f>IF(SUM(CN15,CR15)&gt;0,SUM(CN15,CR15),"")</f>
        <v>12</v>
      </c>
      <c r="DB15" s="40">
        <f>IF(SUM(CM15:CN15,CP15:CR15,CT15)-SUM(CO15,CS15)&gt;0,SUM(CM15:CN15,CP15:CR15,CT15)-SUM(CO15,CS15),"")</f>
        <v>47.599999999999994</v>
      </c>
      <c r="DC15" s="40">
        <f>IF(SUM(CW15,CX15,DB15)&gt;0,SUM(CW15,CX15,DB15),"")</f>
        <v>95.899999999999991</v>
      </c>
      <c r="DD15" s="50" t="str">
        <f>IF(MAX(EA15,FC15,GE15,HG15,II15,JK15,KM15,LO15,MQ15,NS15,OU15,PW15)-IF(N15="",0,N15)&gt;0.001,MAX(EA15,FC15,GE15,HG15,II15,JK15,KM15,LO15,MQ15,NS15,OU15,PW15)-IF(N15="",0,N15),"")</f>
        <v/>
      </c>
      <c r="DE15" s="50" t="str">
        <f>IF(MAX(EF15,FH15,GJ15,HL15,IN15,JP15,KR15,LT15,MV15,NX15,OZ15,QB15)-IF(P15="",0,P15)&gt;0.001,MAX(EF15,FH15,GJ15,HL15,IN15,JP15,KR15,LT15,MV15,NX15,OZ15,QB15)-IF(P15="",0,P15),"")</f>
        <v/>
      </c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 t="str">
        <f>IF(SUM(DG15,DK15)&gt;0,SUM(DG15,DK15),"")</f>
        <v/>
      </c>
      <c r="EA15" s="40" t="str">
        <f>IF(SUM(DF15:DG15,DI15:DK15,DM15)-DH15-DL15&gt;0,SUM(DF15:DG15,DI15:DK15,DM15)-DH15-DL15,"")</f>
        <v/>
      </c>
      <c r="EB15" s="40" t="str">
        <f>IF(SUM(DN15:DO15,DQ15)-DP15&gt;0,SUM(DN15:DO15,DQ15)-DP15,"")</f>
        <v/>
      </c>
      <c r="EC15" s="40" t="str">
        <f>IF(SUM(DG15,DK15,DO15)&gt;0,SUM(DG15,DK15,DO15),"")</f>
        <v/>
      </c>
      <c r="ED15" s="40" t="str">
        <f>IF(SUM(EA15,EB15)&gt;0,SUM(EA15,EB15),"")</f>
        <v/>
      </c>
      <c r="EE15" s="40" t="str">
        <f>IF(SUM(DS15,DW15)&gt;0,SUM(DS15,DW15),"")</f>
        <v/>
      </c>
      <c r="EF15" s="40" t="str">
        <f>IF(SUM(DR15:DS15,DU15:DW15,DY15)-SUM(DT15,DX15)&gt;0,SUM(DR15:DS15,DU15:DW15,DY15)-SUM(DT15,DX15),"")</f>
        <v/>
      </c>
      <c r="EG15" s="40" t="str">
        <f>IF(SUM(EA15,EB15,EF15)&gt;0,SUM(EA15,EB15,EF15),"")</f>
        <v/>
      </c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 t="str">
        <f>IF(SUM(EI15,EM15)&gt;0,SUM(EI15,EM15),"")</f>
        <v/>
      </c>
      <c r="FC15" s="11" t="str">
        <f>IF(SUM(EH15:EI15,EK15:EM15,EO15)-EJ15-EN15&gt;0,SUM(EH15:EI15,EK15:EM15,EO15)-EJ15-EN15,"")</f>
        <v/>
      </c>
      <c r="FD15" s="11" t="str">
        <f>IF(SUM(EP15:EQ15,ES15)-ER15&gt;0,SUM(EP15:EQ15,ES15)-ER15,"")</f>
        <v/>
      </c>
      <c r="FE15" s="11" t="str">
        <f>IF(SUM(EI15,EM15,EQ15)&gt;0,SUM(EI15,EM15,EQ15),"")</f>
        <v/>
      </c>
      <c r="FF15" s="11" t="str">
        <f>IF(SUM(FC15,FD15)&gt;0,SUM(FC15,FD15),"")</f>
        <v/>
      </c>
      <c r="FG15" s="11" t="str">
        <f>IF(SUM(EU15,EY15)&gt;0,SUM(EU15,EY15),"")</f>
        <v/>
      </c>
      <c r="FH15" s="11" t="str">
        <f>IF(SUM(ET15:EU15,EW15:EY15,FA15)-SUM(EV15,EZ15)&gt;0,SUM(ET15:EU15,EW15:EY15,FA15)-SUM(EV15,EZ15),"")</f>
        <v/>
      </c>
      <c r="FI15" s="11" t="str">
        <f>IF(SUM(FC15,FD15,FH15)&gt;0,SUM(FC15,FD15,FH15),"")</f>
        <v/>
      </c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 t="str">
        <f>IF(SUM(FK15,FO15)&gt;0,SUM(FK15,FO15),"")</f>
        <v/>
      </c>
      <c r="GE15" s="40" t="str">
        <f>IF(SUM(FJ15:FK15,FM15:FO15,FQ15)-FL15-FP15&gt;0,SUM(FJ15:FK15,FM15:FO15,FQ15)-FL15-FP15,"")</f>
        <v/>
      </c>
      <c r="GF15" s="40" t="str">
        <f>IF(SUM(FR15:FS15,FU15)-FT15&gt;0,SUM(FR15:FS15,FU15)-FT15,"")</f>
        <v/>
      </c>
      <c r="GG15" s="40" t="str">
        <f>IF(SUM(FK15,FO15,FS15)&gt;0,SUM(FK15,FO15,FS15),"")</f>
        <v/>
      </c>
      <c r="GH15" s="40" t="str">
        <f>IF(SUM(GE15,GF15)&gt;0,SUM(GE15,GF15),"")</f>
        <v/>
      </c>
      <c r="GI15" s="40" t="str">
        <f>IF(SUM(FW15,GA15)&gt;0,SUM(FW15,GA15),"")</f>
        <v/>
      </c>
      <c r="GJ15" s="40" t="str">
        <f>IF(SUM(FV15:FW15,FY15:GA15,GC15)-SUM(FX15,GB15)&gt;0,SUM(FV15:FW15,FY15:GA15,GC15)-SUM(FX15,GB15),"")</f>
        <v/>
      </c>
      <c r="GK15" s="40" t="str">
        <f>IF(SUM(GE15,GF15,GJ15)&gt;0,SUM(GE15,GF15,GJ15),"")</f>
        <v/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>IF(SUM(GM15,GQ15)&gt;0,SUM(GM15,GQ15),"")</f>
        <v/>
      </c>
      <c r="HG15" s="11" t="str">
        <f>IF(SUM(GL15:GM15,GO15:GQ15,GS15)-GN15-GR15&gt;0,SUM(GL15:GM15,GO15:GQ15,GS15)-GN15-GR15,"")</f>
        <v/>
      </c>
      <c r="HH15" s="11" t="str">
        <f>IF(SUM(GT15:GU15,GW15)-GV15&gt;0,SUM(GT15:GU15,GW15)-GV15,"")</f>
        <v/>
      </c>
      <c r="HI15" s="11" t="str">
        <f>IF(SUM(GM15,GQ15,GU15)&gt;0,SUM(GM15,GQ15,GU15),"")</f>
        <v/>
      </c>
      <c r="HJ15" s="11" t="str">
        <f>IF(SUM(HG15,HH15)&gt;0,SUM(HG15,HH15),"")</f>
        <v/>
      </c>
      <c r="HK15" s="11" t="str">
        <f>IF(SUM(GY15,HC15)&gt;0,SUM(GY15,HC15),"")</f>
        <v/>
      </c>
      <c r="HL15" s="11" t="str">
        <f>IF(SUM(GX15:GY15,HA15:HC15,HE15)-SUM(GZ15,HD15)&gt;0,SUM(GX15:GY15,HA15:HC15,HE15)-SUM(GZ15,HD15),"")</f>
        <v/>
      </c>
      <c r="HM15" s="11" t="str">
        <f>IF(SUM(HG15,HH15,HL15)&gt;0,SUM(HG15,HH15,HL15),"")</f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>IF(SUM(HO15,HS15)&gt;0,SUM(HO15,HS15),"")</f>
        <v/>
      </c>
      <c r="II15" s="40" t="str">
        <f>IF(SUM(HN15:HO15,HQ15:HS15,HU15)-HP15-HT15&gt;0,SUM(HN15:HO15,HQ15:HS15,HU15)-HP15-HT15,"")</f>
        <v/>
      </c>
      <c r="IJ15" s="40" t="str">
        <f>IF(SUM(HV15:HW15,HY15)-HX15&gt;0,SUM(HV15:HW15,HY15)-HX15,"")</f>
        <v/>
      </c>
      <c r="IK15" s="40" t="str">
        <f>IF(SUM(HO15,HS15,HW15)&gt;0,SUM(HO15,HS15,HW15),"")</f>
        <v/>
      </c>
      <c r="IL15" s="40" t="str">
        <f>IF(SUM(II15,IJ15)&gt;0,SUM(II15,IJ15),"")</f>
        <v/>
      </c>
      <c r="IM15" s="40" t="str">
        <f>IF(SUM(IA15,IE15)&gt;0,SUM(IA15,IE15),"")</f>
        <v/>
      </c>
      <c r="IN15" s="40" t="str">
        <f>IF(SUM(HZ15:IA15,IC15:IE15,IG15)-SUM(IB15,IF15)&gt;0,SUM(HZ15:IA15,IC15:IE15,IG15)-SUM(IB15,IF15),"")</f>
        <v/>
      </c>
      <c r="IO15" s="40" t="str">
        <f>IF(SUM(II15,IJ15,IN15)&gt;0,SUM(II15,IJ15,IN15),"")</f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>IF(SUM(IQ15,IU15)&gt;0,SUM(IQ15,IU15),"")</f>
        <v/>
      </c>
      <c r="JK15" s="11" t="str">
        <f>IF(SUM(IP15:IQ15,IS15:IU15,IW15)-IR15-IV15&gt;0,SUM(IP15:IQ15,IS15:IU15,IW15)-IR15-IV15,"")</f>
        <v/>
      </c>
      <c r="JL15" s="11" t="str">
        <f>IF(SUM(IX15:IY15,JA15)-IZ15&gt;0,SUM(IX15:IY15,JA15)-IZ15,"")</f>
        <v/>
      </c>
      <c r="JM15" s="11" t="str">
        <f>IF(SUM(IQ15,IU15,IY15)&gt;0,SUM(IQ15,IU15,IY15),"")</f>
        <v/>
      </c>
      <c r="JN15" s="11" t="str">
        <f>IF(SUM(JK15,JL15)&gt;0,SUM(JK15,JL15),"")</f>
        <v/>
      </c>
      <c r="JO15" s="11" t="str">
        <f>IF(SUM(JC15,JG15)&gt;0,SUM(JC15,JG15),"")</f>
        <v/>
      </c>
      <c r="JP15" s="11" t="str">
        <f>IF(SUM(JB15:JC15,JE15:JG15,JI15)-SUM(JD15,JH15)&gt;0,SUM(JB15:JC15,JE15:JG15,JI15)-SUM(JD15,JH15),"")</f>
        <v/>
      </c>
      <c r="JQ15" s="11" t="str">
        <f>IF(SUM(JK15,JL15,JP15)&gt;0,SUM(JK15,JL15,JP15),"")</f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>IF(SUM(JS15,JW15)&gt;0,SUM(JS15,JW15),"")</f>
        <v/>
      </c>
      <c r="KM15" s="40" t="str">
        <f>IF(SUM(JR15:JS15,JU15:JW15,JY15)-JT15-JX15&gt;0,SUM(JR15:JS15,JU15:JW15,JY15)-JT15-JX15,"")</f>
        <v/>
      </c>
      <c r="KN15" s="40" t="str">
        <f>IF(SUM(JZ15:KA15,KC15)-KB15&gt;0,SUM(JZ15:KA15,KC15)-KB15,"")</f>
        <v/>
      </c>
      <c r="KO15" s="40" t="str">
        <f>IF(SUM(JS15,JW15,KA15)&gt;0,SUM(JS15,JW15,KA15),"")</f>
        <v/>
      </c>
      <c r="KP15" s="40" t="str">
        <f>IF(SUM(KM15,KN15)&gt;0,SUM(KM15,KN15),"")</f>
        <v/>
      </c>
      <c r="KQ15" s="40" t="str">
        <f>IF(SUM(KE15,KI15)&gt;0,SUM(KE15,KI15),"")</f>
        <v/>
      </c>
      <c r="KR15" s="40" t="str">
        <f>IF(SUM(KD15:KE15,KG15:KI15,KK15)-SUM(KF15,KJ15)&gt;0,SUM(KD15:KE15,KG15:KI15,KK15)-SUM(KF15,KJ15),"")</f>
        <v/>
      </c>
      <c r="KS15" s="40" t="str">
        <f>IF(SUM(KM15,KN15,KR15)&gt;0,SUM(KM15,KN15,KR15),"")</f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>IF(SUM(KU15,KY15)&gt;0,SUM(KU15,KY15),"")</f>
        <v/>
      </c>
      <c r="LO15" s="11" t="str">
        <f>IF(SUM(KT15:KU15,KW15:KY15,LA15)-KV15-KZ15&gt;0,SUM(KT15:KU15,KW15:KY15,LA15)-KV15-KZ15,"")</f>
        <v/>
      </c>
      <c r="LP15" s="11" t="str">
        <f>IF(SUM(LB15:LC15,LE15)-LD15&gt;0,SUM(LB15:LC15,LE15)-LD15,"")</f>
        <v/>
      </c>
      <c r="LQ15" s="11" t="str">
        <f>IF(SUM(KU15,KY15,LC15)&gt;0,SUM(KU15,KY15,LC15),"")</f>
        <v/>
      </c>
      <c r="LR15" s="11" t="str">
        <f>IF(SUM(LO15,LP15)&gt;0,SUM(LO15,LP15),"")</f>
        <v/>
      </c>
      <c r="LS15" s="11" t="str">
        <f>IF(SUM(LG15,LK15)&gt;0,SUM(LG15,LK15),"")</f>
        <v/>
      </c>
      <c r="LT15" s="11" t="str">
        <f>IF(SUM(LF15:LG15,LI15:LK15,LM15)-SUM(LH15,LL15)&gt;0,SUM(LF15:LG15,LI15:LK15,LM15)-SUM(LH15,LL15),"")</f>
        <v/>
      </c>
      <c r="LU15" s="11" t="str">
        <f>IF(SUM(LO15,LP15,LT15)&gt;0,SUM(LO15,LP15,LT15),"")</f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>IF(SUM(LW15,MA15)&gt;0,SUM(LW15,MA15),"")</f>
        <v/>
      </c>
      <c r="MQ15" s="40" t="str">
        <f>IF(SUM(LV15:LW15,LY15:MA15,MC15)-LX15-MB15&gt;0,SUM(LV15:LW15,LY15:MA15,MC15)-LX15-MB15,"")</f>
        <v/>
      </c>
      <c r="MR15" s="40" t="str">
        <f>IF(SUM(MD15:ME15,MG15)-MF15&gt;0,SUM(MD15:ME15,MG15)-MF15,"")</f>
        <v/>
      </c>
      <c r="MS15" s="40" t="str">
        <f>IF(SUM(LW15,MA15,ME15)&gt;0,SUM(LW15,MA15,ME15),"")</f>
        <v/>
      </c>
      <c r="MT15" s="40" t="str">
        <f>IF(SUM(MQ15,MR15)&gt;0,SUM(MQ15,MR15),"")</f>
        <v/>
      </c>
      <c r="MU15" s="40" t="str">
        <f>IF(SUM(MI15,MM15)&gt;0,SUM(MI15,MM15),"")</f>
        <v/>
      </c>
      <c r="MV15" s="40" t="str">
        <f>IF(SUM(MH15:MI15,MK15:MM15,MO15)-SUM(MJ15,MN15)&gt;0,SUM(MH15:MI15,MK15:MM15,MO15)-SUM(MJ15,MN15),"")</f>
        <v/>
      </c>
      <c r="MW15" s="40" t="str">
        <f>IF(SUM(MQ15,MR15,MV15)&gt;0,SUM(MQ15,MR15,MV15),"")</f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>IF(SUM(MY15,NC15)&gt;0,SUM(MY15,NC15),"")</f>
        <v/>
      </c>
      <c r="NS15" s="11" t="str">
        <f>IF(SUM(MX15:MY15,NA15:NC15,NE15)-MZ15-ND15&gt;0,SUM(MX15:MY15,NA15:NC15,NE15)-MZ15-ND15,"")</f>
        <v/>
      </c>
      <c r="NT15" s="11" t="str">
        <f>IF(SUM(NF15:NG15,NI15)-NH15&gt;0,SUM(NF15:NG15,NI15)-NH15,"")</f>
        <v/>
      </c>
      <c r="NU15" s="11" t="str">
        <f>IF(SUM(MY15,NC15,NG15)&gt;0,SUM(MY15,NC15,NG15),"")</f>
        <v/>
      </c>
      <c r="NV15" s="11" t="str">
        <f>IF(SUM(NS15,NT15)&gt;0,SUM(NS15,NT15),"")</f>
        <v/>
      </c>
      <c r="NW15" s="11" t="str">
        <f>IF(SUM(NK15,NO15)&gt;0,SUM(NK15,NO15),"")</f>
        <v/>
      </c>
      <c r="NX15" s="11" t="str">
        <f>IF(SUM(NJ15:NK15,NM15:NO15,NQ15)-SUM(NL15,NP15)&gt;0,SUM(NJ15:NK15,NM15:NO15,NQ15)-SUM(NL15,NP15),"")</f>
        <v/>
      </c>
      <c r="NY15" s="11" t="str">
        <f>IF(SUM(NS15,NT15,NX15)&gt;0,SUM(NS15,NT15,NX15),"")</f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>IF(SUM(OA15,OE15)&gt;0,SUM(OA15,OE15),"")</f>
        <v/>
      </c>
      <c r="OU15" s="40" t="str">
        <f>IF(SUM(NZ15:OA15,OC15:OE15,OG15)-OB15-OF15&gt;0,SUM(NZ15:OA15,OC15:OE15,OG15)-OB15-OF15,"")</f>
        <v/>
      </c>
      <c r="OV15" s="40" t="str">
        <f>IF(SUM(OH15:OI15,OK15)-OJ15&gt;0,SUM(OH15:OI15,OK15)-OJ15,"")</f>
        <v/>
      </c>
      <c r="OW15" s="40" t="str">
        <f>IF(SUM(OA15,OE15,OI15)&gt;0,SUM(OA15,OE15,OI15),"")</f>
        <v/>
      </c>
      <c r="OX15" s="40" t="str">
        <f>IF(SUM(OU15,OV15)&gt;0,SUM(OU15,OV15),"")</f>
        <v/>
      </c>
      <c r="OY15" s="40" t="str">
        <f>IF(SUM(OM15,OQ15)&gt;0,SUM(OM15,OQ15),"")</f>
        <v/>
      </c>
      <c r="OZ15" s="40" t="str">
        <f>IF(SUM(OL15:OM15,OO15:OQ15,OS15)-SUM(ON15,OR15)&gt;0,SUM(OL15:OM15,OO15:OQ15,OS15)-SUM(ON15,OR15),"")</f>
        <v/>
      </c>
      <c r="PA15" s="40" t="str">
        <f>IF(SUM(OU15,OV15,OZ15)&gt;0,SUM(OU15,OV15,OZ15),"")</f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>IF(SUM(PC15,PG15)&gt;0,SUM(PC15,PG15),"")</f>
        <v/>
      </c>
      <c r="PW15" s="11" t="str">
        <f>IF(SUM(PB15:PC15,PE15:PG15,PI15)-PD15-PH15&gt;0,SUM(PB15:PC15,PE15:PG15,PI15)-PD15-PH15,"")</f>
        <v/>
      </c>
      <c r="PX15" s="11" t="str">
        <f>IF(SUM(PJ15:PK15,PM15)-PL15&gt;0,SUM(PJ15:PK15,PM15)-PL15,"")</f>
        <v/>
      </c>
      <c r="PY15" s="11" t="str">
        <f>IF(SUM(PC15,PG15,PK15)&gt;0,SUM(PC15,PG15,PK15),"")</f>
        <v/>
      </c>
      <c r="PZ15" s="11" t="str">
        <f>IF(SUM(PW15,PX15)&gt;0,SUM(PW15,PX15),"")</f>
        <v/>
      </c>
      <c r="QA15" s="11" t="str">
        <f>IF(SUM(PO15,PS15)&gt;0,SUM(PO15,PS15),"")</f>
        <v/>
      </c>
      <c r="QB15" s="11" t="str">
        <f>IF(SUM(PN15:PO15,PQ15:PS15,PU15)-SUM(PP15,PT15)&gt;0,SUM(PN15:PO15,PQ15:PS15,PU15)-SUM(PP15,PT15),"")</f>
        <v/>
      </c>
      <c r="QC15" s="11" t="str">
        <f>IF(SUM(PW15,PX15,QB15)&gt;0,SUM(PW15,PX15,QB15),"")</f>
        <v/>
      </c>
      <c r="QD15" s="22">
        <f>IF($CU15="P",CA15,(CA15+AX15)/2)</f>
        <v>18.350000000000001</v>
      </c>
      <c r="QE15" s="22">
        <f>IF($CU15="P",CB15,(CB15+AY15)/2)</f>
        <v>5.6</v>
      </c>
      <c r="QF15" s="22">
        <f>IF($CU15="P",CC15,(CC15+AZ15)/2)</f>
        <v>0.4</v>
      </c>
      <c r="QG15" s="22">
        <f>IF($CU15="P",CD15,(CD15+BA15)/2)</f>
        <v>0</v>
      </c>
      <c r="QH15" s="22">
        <f>IF($CU15="P",CE15,(CE15+BB15)/2)</f>
        <v>18.350000000000001</v>
      </c>
      <c r="QI15" s="22">
        <f>IF($CU15="P",CF15,(CF15+BC15)/2)</f>
        <v>5.8</v>
      </c>
      <c r="QJ15" s="22">
        <f>IF($CU15="P",CG15,(CG15+BD15)/2)</f>
        <v>0.3</v>
      </c>
      <c r="QK15" s="22">
        <f>IF($CU15="P",CH15,(CH15+BE15)/2)</f>
        <v>0</v>
      </c>
      <c r="QL15" s="22">
        <f>IF($CU15="P",CI15,(CI15+BF15)/2)</f>
        <v>0</v>
      </c>
      <c r="QM15" s="22">
        <f>IF($CU15="P",CJ15,(CJ15+BG15)/2)</f>
        <v>0</v>
      </c>
      <c r="QN15" s="22">
        <f>IF($CU15="P",CK15,(CK15+BH15)/2)</f>
        <v>0</v>
      </c>
      <c r="QO15" s="22">
        <f>IF($CU15="P",CL15,(CL15+BI15)/2)</f>
        <v>0</v>
      </c>
      <c r="QP15" s="22">
        <f>IF($CU15="P",CM15,(CM15+BJ15)/2)</f>
        <v>18.3</v>
      </c>
      <c r="QQ15" s="22">
        <f>IF($CU15="P",CN15,(CN15+BK15)/2)</f>
        <v>5.6</v>
      </c>
      <c r="QR15" s="22">
        <f>IF($CU15="P",CO15,(CO15+BL15)/2)</f>
        <v>0.6</v>
      </c>
      <c r="QS15" s="22">
        <f>IF($CU15="P",CP15,(CP15+BM15)/2)</f>
        <v>0</v>
      </c>
      <c r="QT15" s="22">
        <f>IF($CU15="P",CQ15,(CQ15+BN15)/2)</f>
        <v>18.100000000000001</v>
      </c>
      <c r="QU15" s="22">
        <f>IF($CU15="P",CR15,(CR15+BO15)/2)</f>
        <v>6.1999999999999993</v>
      </c>
      <c r="QV15" s="22">
        <f>IF($CU15="P",CS15,(CS15+BP15)/2)</f>
        <v>0.4</v>
      </c>
      <c r="QW15" s="22">
        <f>IF($CU15="P",CT15,(CT15+BQ15)/2)</f>
        <v>0</v>
      </c>
      <c r="QX15" s="27" t="s">
        <v>46</v>
      </c>
      <c r="QY15" s="40">
        <f>IF(SUM(QE15,QI15)&gt;0,SUM(QE15,QI15),"")</f>
        <v>11.399999999999999</v>
      </c>
      <c r="QZ15" s="40">
        <f>IF(SUM(QD15:QE15,QG15:QI15,QK15)-QF15-QJ15&gt;0,SUM(QD15:QE15,QG15:QI15,QK15)-QF15-QJ15,"")</f>
        <v>47.400000000000006</v>
      </c>
      <c r="RA15" s="40" t="str">
        <f>IF(SUM(QL15:QM15,QO15)-QN15&gt;0,SUM(QL15:QM15,QO15)-QN15,"")</f>
        <v/>
      </c>
      <c r="RB15" s="40">
        <f>IF(SUM(QE15,QI15,QM15)&gt;0,SUM(QE15,QI15,QM15),"")</f>
        <v>11.399999999999999</v>
      </c>
      <c r="RC15" s="40">
        <f>IF(SUM(QZ15,RA15)&gt;0,SUM(QZ15,RA15),"")</f>
        <v>47.400000000000006</v>
      </c>
      <c r="RD15" s="40">
        <f>IF(SUM(QQ15,QU15)&gt;0,SUM(QQ15,QU15),"")</f>
        <v>11.799999999999999</v>
      </c>
      <c r="RE15" s="40">
        <f>IF(SUM(QP15:QQ15,QS15:QU15,QW15)-SUM(QR15,QV15)&gt;0,SUM(QP15:QQ15,QS15:QU15,QW15)-SUM(QR15,QV15),"")</f>
        <v>47.2</v>
      </c>
      <c r="RF15" s="40">
        <f>IF(SUM(QZ15,RA15,RE15)&gt;0,SUM(QZ15,RA15,RE15),"")</f>
        <v>94.600000000000009</v>
      </c>
    </row>
    <row r="16" spans="1:474" x14ac:dyDescent="0.2">
      <c r="A16" s="4" t="str" cm="1">
        <f t="array" ref="A16">IF(AND(J16&lt;&gt;"",J16&lt;&gt;"No DD"),SUMPRODUCT((J$4:J$36&lt;&gt;"")*(J$4:J$36&lt;&gt;"No DD")*(F$4:F$36&gt;F16))+1,IF(J16="No DD",SUMPRODUCT((J$4:J$36="No DD")*(F$4:F$36&gt;F16))+1+SUMPRODUCT((J$4:J$36&lt;&gt;"")*(J$4:J$36&lt;&gt;"No DD")),""))</f>
        <v/>
      </c>
      <c r="B16" s="4" t="str" cm="1">
        <f t="array" ref="B16">IF(AND(J16&lt;&gt;"",J16&lt;&gt;"No DD",G16=""),SUMPRODUCT((J$4:J$36&lt;&gt;"")*(J$4:J$36&lt;&gt;"No DD")*(G$4:G$36="")*(F$4:F$36&gt;F16))+1,IF(J16="No DD",SUMPRODUCT((J$4:J$36="No DD")*(F$4:F$36&gt;F16)*(G$4:G$36=""))+1+SUMPRODUCT((J$4:J$36&lt;&gt;"")*(G$4:G$36="")*(J$4:J$36&lt;&gt;"No DD")),""))</f>
        <v/>
      </c>
      <c r="C16" s="5" t="s">
        <v>164</v>
      </c>
      <c r="D16" s="4" t="s">
        <v>5</v>
      </c>
      <c r="E16" s="4">
        <v>2008</v>
      </c>
      <c r="F16" s="9">
        <f>SUM(L16:R16)+SUM(L16:O16)*0.0000001+SUM(L16)*0.0000000000001</f>
        <v>141.70000968000502</v>
      </c>
      <c r="H16" s="3" t="str">
        <f>IF(OR(AND(AP16&gt;=AW$38,AQ16&gt;=AW$42,AP16&lt;&gt;"",AO16=""),AND(AU16&gt;=AW$38,AV16&gt;=AW$42,AU16&lt;&gt;"",AO16=""),AND(BS16&gt;=BZ$38,BT16&gt;=BZ$42,BS16&lt;&gt;"",BR16=""),AND(BX16&gt;=BZ$38,BY16&gt;=BZ$42,BX16&lt;&gt;"",BR16=""),AND(CV16&gt;=DC$38,CW16&gt;=DC$42,CV16&lt;&gt;"",CU16=""),AND(DA16&gt;=DC$38,DB16&gt;=DC$42,DA16&lt;&gt;""),AND(DZ16&gt;=EG$38,EA16&gt;=EG$42,DZ16&lt;&gt;""),AND(EE16&gt;=EG$38,EF16&gt;=EG$42,EE16&lt;&gt;""),AND(FB16&gt;=FI$38,FC16&gt;=FI$42,FB16&lt;&gt;""),AND(FG16&gt;=FI$38,FH16&gt;=FI$42,FG16&lt;&gt;""),AND(GD16&gt;=GK$38,GE16&gt;=GK$42,GD16&lt;&gt;""),AND(GI16&gt;=GK$38,GJ16&gt;=GK$42,GI16&lt;&gt;""),AND(HF16&gt;=HM$38,HG16&gt;=HM$42,HF16&lt;&gt;""),AND(HK16&gt;=HM$38,HL16&gt;=HM$42,HK16&lt;&gt;""),AND(IH16&gt;=IO$38,II16&gt;=IO$42,IH16&lt;&gt;""),AND(IM16&gt;=IO$38,IN16&gt;=IO$42,IM16&lt;&gt;""),AND(JJ16&gt;=JQ$38,JK16&gt;=JQ$42,JJ16&lt;&gt;""),AND(JO16&gt;=JQ$38,JP16&gt;=JQ$42,JO16&lt;&gt;""),AND(KL16&gt;=KS$38,KM16&gt;=KS$42,KL16&lt;&gt;""),AND(KQ16&gt;=KS$38,KR16&gt;=KS$42,KQ16&lt;&gt;""),AND(LN16&gt;=LU$38,LO16&gt;=LU$42,LN16&lt;&gt;""),AND(LS16&gt;=LU$38,LT16&gt;=LU$42,LS16&lt;&gt;""),AND(MP16&gt;=MW$38,MQ16&gt;=MW$42,MP16&lt;&gt;""),AND(MU16&gt;=MW$38,MV16&gt;=MW$42,MU16&lt;&gt;""),AND(NR16&gt;=NY$38,NS16&gt;=NY$42,NR16&lt;&gt;""),AND(NW16&gt;=NY$38,NX16&gt;=NY$42,NW16&lt;&gt;""),AND(OT16&gt;=PA$38,OU16&gt;=PA$42,OT16&lt;&gt;""),AND(OY16&gt;=PA$38,OZ16&gt;=PA$42,OY16&lt;&gt;""),AND(PV16&gt;=QC$38,PW16&gt;=QC$42,PV16&lt;&gt;""),AND(QA16&gt;=QC$38,QB16&gt;=QC$42,QA16&lt;&gt;"")),"P","")</f>
        <v/>
      </c>
      <c r="I16" s="3" t="str">
        <f>IF(OR(AND(AQ16&gt;=AW$42,AQ16&lt;&gt;"",AO16=""),AND(AV16&gt;=AW$42,AV16&lt;&gt;"",AO16=""),AND(BT16&gt;=BZ$42,BT16&lt;&gt;"",BR16=""),AND(BY16&gt;=BZ$42,BY16&lt;&gt;"",BR16=""),AND(CW16&gt;=DC$42,CW16&lt;&gt;"",CU16=""),AND(DB16&gt;=DC$42,DB16&lt;&gt;"",CU16=""),AND(EA16&gt;=EG$42,EA16&lt;&gt;""),AND(EF16&gt;=EG$42,EF16&lt;&gt;""),AND(FC16&gt;=FI$42,FC16&lt;&gt;""),AND(FH16&gt;=FI$42,FH16&lt;&gt;""),AND(GE16&gt;=GK$42,GE16&lt;&gt;""),AND(GJ16&gt;=GK$42,GJ16&lt;&gt;""),AND(HG16&gt;=HM$42,HG16&lt;&gt;""),AND(HL16&gt;=HM$42,HL16&lt;&gt;""),AND(II16&gt;=IO$42,II16&lt;&gt;""),AND(IN16&gt;=IO$42,IN16&lt;&gt;""),AND(JK16&gt;=JQ$42,JK16&lt;&gt;""),AND(JP16&gt;=JQ$42,JP16&lt;&gt;""),AND(KM16&gt;=KS$42,KM16&lt;&gt;""),AND(KR16&gt;=KS$42,KR16&lt;&gt;""),AND(LO16&gt;=LU$42,LO16&lt;&gt;""),AND(LT16&gt;=LU$42,LT16&lt;&gt;""),AND(MQ16&gt;=MW$42,MQ16&lt;&gt;""),AND(MV16&gt;=MW$42,MV16&lt;&gt;""),AND(NS16&gt;=NY$42,NS16&lt;&gt;""),AND(NX16&gt;=NY$42,NX16&lt;&gt;""),AND(OU16&gt;=PA$42,OU16&lt;&gt;""),AND(OZ16&gt;=PA$42,OZ16&lt;&gt;""),AND(PW16&gt;=QC$42,PW16&lt;&gt;""),AND(QB16&gt;=QC$42,QB16&lt;&gt;"")),"P","")</f>
        <v/>
      </c>
      <c r="J16" s="36" t="str">
        <f>IF(AND(I16="P",H16=""),"No DD",IF(OR(AND(AS16&gt;=AW$41,AT16&gt;=AW$45,AS16&lt;&gt;"",AO16=""),AND(BV16&gt;=BZ$41,BW16&gt;=BZ$45,BV16&lt;&gt;"",BR16=""),AND(CY16&gt;=DC$41,CZ16&gt;=DC$45,CY16&lt;&gt;"",CU16=""),AND(EC16&gt;=EG$41,ED16&gt;=EG$45,EC16&lt;&gt;""),AND(FE16&gt;=FI$41,FF16&gt;=FI$45,FE16&lt;&gt;""),AND(GG16&gt;=GK$41,GH16&gt;=GK$45,GG16&lt;&gt;""),AND(HI16&gt;=HM$41,HJ16&gt;=HM$45,HI16&lt;&gt;""),AND(IK16&gt;=IO$41,IL16&gt;=IO$45,IK16&lt;&gt;""),AND(JM16&gt;=JQ$41,JN16&gt;=JQ$45,JM16&lt;&gt;""),AND(KO16&gt;=KS$41,KP16&gt;=KS$45,KO16&lt;&gt;""),AND(LQ16&gt;=LU$41,LR16&gt;=LU$45,LQ16&lt;&gt;""),AND(MS16&gt;=MW$41,MT16&gt;=MW$45,MS16&lt;&gt;""),AND(NU16&gt;=NY$41,NV16&gt;=NY$45,NU16&lt;&gt;""),AND(OW16&gt;=PA$41,OX16&gt;=PA$45,OW16&lt;&gt;""),AND(PY16&gt;=QC$41,PZ16&gt;=QC$45,PY16&lt;&gt;"")),"Merit",IF(OR(AND(AS16&gt;=AW$40,AT16&gt;=AW$44,AS16&lt;&gt;"",AO16=""),AND(BV16&gt;=BZ$40,BW16&gt;=BZ$44,BV16&lt;&gt;"",BR16=""),AND(CY16&gt;=DC$40,CZ16&gt;=DC$44,CY16&lt;&gt;"",CU16=""),AND(EC16&gt;=EG$40,ED16&gt;=EG$44,EC16&lt;&gt;""),AND(FE16&gt;=FI$40,FF16&gt;=FI$44,FE16&lt;&gt;""),AND(GG16&gt;=GK$40,GH16&gt;=GK$44,GG16&lt;&gt;""),AND(HI16&gt;=HM$40,HJ16&gt;=HM$44,HI16&lt;&gt;""),AND(IK16&gt;=IO$40,IL16&gt;=IO$44,IK16&lt;&gt;""),AND(JM16&gt;=JQ$40,JN16&gt;=JQ$44,JM16&lt;&gt;""),AND(KO16&gt;=KS$40,KP16&gt;=KS$44,KO16&lt;&gt;""),AND(LQ16&gt;=LU$40,LR16&gt;=LU$44,LQ16&lt;&gt;""),AND(MS16&gt;=MW$40,MT16&gt;=MW$44,MS16&lt;&gt;""),AND(NU16&gt;=NY$40,NV16&gt;=NY$44,NU16&lt;&gt;""),AND(OW16&gt;=PA$40,OX16&gt;=PA$44,OW16&lt;&gt;""),AND(PY16&gt;=QC$40,PZ16&gt;=QC$44,PY16&lt;&gt;"")),"Excellence",IF(K16="P","Worlds Team",IF(H16="P","National Team","")))))</f>
        <v/>
      </c>
      <c r="K16" s="3" t="str">
        <f>IF(OR(AND(AS16&gt;=AW$39,AT16&gt;=AW$43,AS16&lt;&gt;"",AO16=""),AND(BV16&gt;=BZ$39,BW16&gt;=BZ$43,BV16&lt;&gt;"",BR16=""),AND(CY16&gt;=DC$39,CZ16&gt;=DC$43,CY16&lt;&gt;"",CU16=""),AND(EC16&gt;=EG$39,ED16&gt;=EG$43,EC16&lt;&gt;""),AND(FE16&gt;=FI$39,FF16&gt;=FI$43,FE16&lt;&gt;""),AND(GG16&gt;=GK$39,GH16&gt;=GK$43,GG16&lt;&gt;""),AND(HI16&gt;=HM$39,HJ16&gt;=HM$43,HI16&lt;&gt;""),AND(IK16&gt;=IO$39,IL16&gt;=IO$43,IK16&lt;&gt;""),AND(JM16&gt;=JQ$39,JN16&gt;=JQ$43,JM16&lt;&gt;""),AND(KO16&gt;=KS$39,KP16&gt;=KS$43,KO16&lt;&gt;""),AND(LQ16&gt;=LU$39,LR16&gt;=LU$43,LQ16&lt;&gt;""),AND(MS16&gt;=MW$39,MT16&gt;=MW$43,MS16&lt;&gt;""),AND(NU16&gt;=NY$39,NV16&gt;=NY$43,NU16&lt;&gt;""),AND(OW16&gt;=PA$39,OX16&gt;=PA$43,OW16&lt;&gt;""),AND(PY16&gt;=QC$39,PZ16&gt;=QC$43,PY16&lt;&gt;"")),"P","")</f>
        <v/>
      </c>
      <c r="L16" s="8">
        <f>IF(COUNT(AQ16,BT16,CW16)&gt;0,LARGE((AQ16,BT16,CW16),1),0)</f>
        <v>50.099999999999994</v>
      </c>
      <c r="M16" s="8" t="str">
        <f>IF(L16=0,"",IF(L16=CW16,$CA$1,IF(L16=BT16,$AX$1,IF(L16=AQ16,$U$1,""))))</f>
        <v>2025 Nationals</v>
      </c>
      <c r="N16" s="8">
        <f>IF(COUNT(AQ16,BT16,CW16)&gt;1,LARGE((AQ16,BT16,CW16),2),0)</f>
        <v>46.70000000000001</v>
      </c>
      <c r="O16" s="8" t="str">
        <f>IF(N16=0,"",IF(AND(N16=L16,N16=AQ16,N16=BT16),$U$1,IF(AND(N16=L16,N16=AQ16,N16=CW16),$U$1,IF(AND(N16=L16,N16=BT16,N16=CW16),$AX$1,IF(N16=CW16,$CA$1,IF(N16=BT16,$AX$1,IF(N16=AQ16,$U$1,"")))))))</f>
        <v>2025 Elite Canada</v>
      </c>
      <c r="P16" s="8">
        <f>IF(MAX(AV16,BY16,DB16)&gt;0,MAX(AV16,BY16,DB16),0)</f>
        <v>44.900000000000006</v>
      </c>
      <c r="Q16" s="8" t="str">
        <f>IF(P16=0,"",IF(P16=DB16,$CA$1,IF(P16=BY16,$AX$1,IF(P16=AV16,$U$1,""))))</f>
        <v>2025 Nationals</v>
      </c>
      <c r="R16" s="8" t="str">
        <f>IF(MAX(DD16:DE16)&gt;0,MAX(DD16:DE16),"")</f>
        <v/>
      </c>
      <c r="S16" s="11" t="str">
        <f>IF(R16="","",IF(R16=DD16,"("&amp;DD$2&amp;")",IF(R16=DE16,"("&amp;DE$2&amp;")")))</f>
        <v/>
      </c>
      <c r="T16" s="8" t="str">
        <f>IF(R16="","",IF(R16=DD16,IF(R16+IF(N16="",0,N16)=PW16,$PB$1,IF(R16+IF(N16="",0,N16)=OU16,$NZ$1,IF(R16+IF(N16="",0,N16)=NS16,$MX$1,IF(R16+IF(N16="",0,N16)=MQ16,$LV$1,IF(R16+IF(N16="",0,N16)=LO16,$KT$1,IF(R16+IF(N16="",0,N16)=KM16,$JR$1,IF(R16+IF(N16="",0,N16)=JK16,$IP$1,IF(R16+IF(N16="",0,N16)=II16,$HN$1,IF(R16+IF(N16="",0,N16)=HG16,$GL$1,IF(R16+IF(N16="",0,N16)=GE16,$FJ$1,IF(R16+IF(N16="",0,N16)=FC16,$EH$1,IF(R16+IF(N16="",0,N16)=EA16,$DF$1)))))))))))),IF(R16=DE16,IF(R16+IF(P16="",0,P16)=QB16,$PB$1,IF(R16+IF(P16="",0,P16)=OZ16,$NZ$1,IF(R16+IF(P16="",0,P16)=NX16,$MX$1,IF(R16+IF(P16="",0,P16)=MV16,$LV$1,IF(R16+IF(P16="",0,P16)=LT16,$KT$1,IF(R16+IF(P16="",0,P16)=KR16,$JR$1,IF(R16+IF(P16="",0,P16)=JP16,$IP$1,IF(R16+IF(P16="",0,P16)=IN16,$HN$1,IF(R16+IF(P16="",0,P16)=HL16,$GL$1,IF(R16+IF(P16="",0,P16)=GJ16,$FJ$1,IF(R16+IF(P16="",0,P16)=FH16,$EH$1,IF(R16+IF(P16="",0,P16)=EF16,$DF$1)))))))))))))))</f>
        <v/>
      </c>
      <c r="U16" s="19">
        <v>18.600000000000001</v>
      </c>
      <c r="V16" s="19">
        <v>7.2</v>
      </c>
      <c r="W16" s="19">
        <v>0.6</v>
      </c>
      <c r="X16" s="19">
        <v>0</v>
      </c>
      <c r="Y16" s="19">
        <v>18.100000000000001</v>
      </c>
      <c r="Z16" s="19">
        <v>5.2</v>
      </c>
      <c r="AA16" s="19">
        <v>1.8</v>
      </c>
      <c r="AB16" s="19">
        <v>0</v>
      </c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7"/>
      <c r="AP16" s="40">
        <f>IF(SUM(V16,Z16)&gt;0,SUM(V16,Z16),"")</f>
        <v>12.4</v>
      </c>
      <c r="AQ16" s="40">
        <f>IF(SUM(U16:V16,X16:Z16,AB16)-W16-AA16&gt;0,SUM(U16:V16,X16:Z16,AB16)-W16-AA16,"")</f>
        <v>46.70000000000001</v>
      </c>
      <c r="AR16" s="40" t="str">
        <f>IF(SUM(AC16:AD16,AF16)-AE16&gt;0,SUM(AC16:AD16,AF16)-AE16,"")</f>
        <v/>
      </c>
      <c r="AS16" s="40">
        <f>IF(SUM(V16,Z16,AD16)&gt;0,SUM(V16,Z16,AD16),"")</f>
        <v>12.4</v>
      </c>
      <c r="AT16" s="40">
        <f>IF(SUM(AQ16,AR16)&gt;0,SUM(AQ16,AR16),"")</f>
        <v>46.70000000000001</v>
      </c>
      <c r="AU16" s="40" t="str">
        <f>IF(SUM(AH16,AL16)&gt;0,SUM(AH16,AL16),"")</f>
        <v/>
      </c>
      <c r="AV16" s="40" t="str">
        <f>IF(SUM(AG16:AH16,AJ16:AL16,AN16)-SUM(AI16,AM16)&gt;0,SUM(AG16:AH16,AJ16:AL16,AN16)-SUM(AI16,AM16),"")</f>
        <v/>
      </c>
      <c r="AW16" s="40">
        <f>IF(SUM(AQ16,AR16,AV16)&gt;0,SUM(AQ16,AR16,AV16),"")</f>
        <v>46.70000000000001</v>
      </c>
      <c r="AX16" s="18">
        <v>18.899999999999999</v>
      </c>
      <c r="AY16" s="18">
        <v>7.2</v>
      </c>
      <c r="AZ16" s="18">
        <v>0.2</v>
      </c>
      <c r="BA16" s="18">
        <v>0</v>
      </c>
      <c r="BB16" s="18">
        <v>18.399999999999999</v>
      </c>
      <c r="BC16" s="18">
        <v>6.8</v>
      </c>
      <c r="BD16" s="18">
        <v>1</v>
      </c>
      <c r="BE16" s="18">
        <v>0</v>
      </c>
      <c r="BF16" s="18"/>
      <c r="BG16" s="18"/>
      <c r="BH16" s="18"/>
      <c r="BI16" s="18"/>
      <c r="BJ16" s="18">
        <v>17.8</v>
      </c>
      <c r="BK16" s="18">
        <v>5.2</v>
      </c>
      <c r="BL16" s="18">
        <v>1</v>
      </c>
      <c r="BM16" s="18">
        <v>0</v>
      </c>
      <c r="BN16" s="18">
        <v>16.5</v>
      </c>
      <c r="BO16" s="18">
        <v>7.2</v>
      </c>
      <c r="BP16" s="18">
        <v>0.8</v>
      </c>
      <c r="BQ16" s="18">
        <v>0</v>
      </c>
      <c r="BR16" s="28"/>
      <c r="BS16" s="11">
        <f>IF(SUM(AY16,BC16)&gt;0,SUM(AY16,BC16),"")</f>
        <v>14</v>
      </c>
      <c r="BT16" s="11">
        <f>IF(SUM(AX16:AY16,BA16:BC16,BE16)-AZ16-BD16&gt;0,SUM(AX16:AY16,BA16:BC16,BE16)-AZ16-BD16,"")</f>
        <v>50.099999999999994</v>
      </c>
      <c r="BU16" s="11" t="str">
        <f>IF(SUM(BF16:BG16,BI16)-BH16&gt;0,SUM(BF16:BG16,BI16)-BH16,"")</f>
        <v/>
      </c>
      <c r="BV16" s="11">
        <f>IF(SUM(AY16,BC16,BG16)&gt;0,SUM(AY16,BC16,BG16),"")</f>
        <v>14</v>
      </c>
      <c r="BW16" s="11">
        <f>IF(SUM(BT16,BU16)&gt;0,SUM(BT16,BU16),"")</f>
        <v>50.099999999999994</v>
      </c>
      <c r="BX16" s="11">
        <f>IF(SUM(BK16,BO16)&gt;0,SUM(BK16,BO16),"")</f>
        <v>12.4</v>
      </c>
      <c r="BY16" s="11">
        <f>IF(SUM(BJ16:BK16,BM16:BO16,BQ16)-SUM(BL16,BP16)&gt;0,SUM(BJ16:BK16,BM16:BO16,BQ16)-SUM(BL16,BP16),"")</f>
        <v>44.900000000000006</v>
      </c>
      <c r="BZ16" s="11">
        <f>IF(SUM(BT16,BU16,BY16)&gt;0,SUM(BT16,BU16,BY16),"")</f>
        <v>95</v>
      </c>
      <c r="CA16" s="19">
        <v>17.399999999999999</v>
      </c>
      <c r="CB16" s="19">
        <v>6</v>
      </c>
      <c r="CC16" s="19">
        <v>1.8</v>
      </c>
      <c r="CD16" s="19">
        <v>0</v>
      </c>
      <c r="CE16" s="19">
        <v>15.4</v>
      </c>
      <c r="CF16" s="19">
        <v>2.4</v>
      </c>
      <c r="CG16" s="19">
        <v>0</v>
      </c>
      <c r="CH16" s="19">
        <v>0</v>
      </c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>
        <f>IF(SUM(CB16,CF16)&gt;0,SUM(CB16,CF16),"")</f>
        <v>8.4</v>
      </c>
      <c r="CW16" s="40">
        <f>IF(SUM(CA16:CB16,CD16:CF16,CH16)-CC16-CG16&gt;0,SUM(CA16:CB16,CD16:CF16,CH16)-CC16-CG16,"")</f>
        <v>39.4</v>
      </c>
      <c r="CX16" s="40" t="str">
        <f>IF(SUM(CI16:CJ16,CL16)-CK16&gt;0,SUM(CI16:CJ16,CL16)-CK16,"")</f>
        <v/>
      </c>
      <c r="CY16" s="40">
        <f>IF(SUM(CB16,CF16,CJ16)&gt;0,SUM(CB16,CF16,CJ16),"")</f>
        <v>8.4</v>
      </c>
      <c r="CZ16" s="40">
        <f>IF(SUM(CW16,CX16)&gt;0,SUM(CW16,CX16),"")</f>
        <v>39.4</v>
      </c>
      <c r="DA16" s="40" t="str">
        <f>IF(SUM(CN16,CR16)&gt;0,SUM(CN16,CR16),"")</f>
        <v/>
      </c>
      <c r="DB16" s="40" t="str">
        <f>IF(SUM(CM16:CN16,CP16:CR16,CT16)-SUM(CO16,CS16)&gt;0,SUM(CM16:CN16,CP16:CR16,CT16)-SUM(CO16,CS16),"")</f>
        <v/>
      </c>
      <c r="DC16" s="40">
        <f>IF(SUM(CW16,CX16,DB16)&gt;0,SUM(CW16,CX16,DB16),"")</f>
        <v>39.4</v>
      </c>
      <c r="DD16" s="50" t="str">
        <f>IF(MAX(EA16,FC16,GE16,HG16,II16,JK16,KM16,LO16,MQ16,NS16,OU16,PW16)-IF(N16="",0,N16)&gt;0.001,MAX(EA16,FC16,GE16,HG16,II16,JK16,KM16,LO16,MQ16,NS16,OU16,PW16)-IF(N16="",0,N16),"")</f>
        <v/>
      </c>
      <c r="DE16" s="50" t="str">
        <f>IF(MAX(EF16,FH16,GJ16,HL16,IN16,JP16,KR16,LT16,MV16,NX16,OZ16,QB16)-IF(P16="",0,P16)&gt;0.001,MAX(EF16,FH16,GJ16,HL16,IN16,JP16,KR16,LT16,MV16,NX16,OZ16,QB16)-IF(P16="",0,P16),"")</f>
        <v/>
      </c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 t="str">
        <f>IF(SUM(DG16,DK16)&gt;0,SUM(DG16,DK16),"")</f>
        <v/>
      </c>
      <c r="EA16" s="40" t="str">
        <f>IF(SUM(DF16:DG16,DI16:DK16,DM16)-DH16-DL16&gt;0,SUM(DF16:DG16,DI16:DK16,DM16)-DH16-DL16,"")</f>
        <v/>
      </c>
      <c r="EB16" s="40" t="str">
        <f>IF(SUM(DN16:DO16,DQ16)-DP16&gt;0,SUM(DN16:DO16,DQ16)-DP16,"")</f>
        <v/>
      </c>
      <c r="EC16" s="40" t="str">
        <f>IF(SUM(DG16,DK16,DO16)&gt;0,SUM(DG16,DK16,DO16),"")</f>
        <v/>
      </c>
      <c r="ED16" s="40" t="str">
        <f>IF(SUM(EA16,EB16)&gt;0,SUM(EA16,EB16),"")</f>
        <v/>
      </c>
      <c r="EE16" s="40" t="str">
        <f>IF(SUM(DS16,DW16)&gt;0,SUM(DS16,DW16),"")</f>
        <v/>
      </c>
      <c r="EF16" s="40" t="str">
        <f>IF(SUM(DR16:DS16,DU16:DW16,DY16)-SUM(DT16,DX16)&gt;0,SUM(DR16:DS16,DU16:DW16,DY16)-SUM(DT16,DX16),"")</f>
        <v/>
      </c>
      <c r="EG16" s="40" t="str">
        <f>IF(SUM(EA16,EB16,EF16)&gt;0,SUM(EA16,EB16,EF16),"")</f>
        <v/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>IF(SUM(EI16,EM16)&gt;0,SUM(EI16,EM16),"")</f>
        <v/>
      </c>
      <c r="FC16" s="11" t="str">
        <f>IF(SUM(EH16:EI16,EK16:EM16,EO16)-EJ16-EN16&gt;0,SUM(EH16:EI16,EK16:EM16,EO16)-EJ16-EN16,"")</f>
        <v/>
      </c>
      <c r="FD16" s="11" t="str">
        <f>IF(SUM(EP16:EQ16,ES16)-ER16&gt;0,SUM(EP16:EQ16,ES16)-ER16,"")</f>
        <v/>
      </c>
      <c r="FE16" s="11" t="str">
        <f>IF(SUM(EI16,EM16,EQ16)&gt;0,SUM(EI16,EM16,EQ16),"")</f>
        <v/>
      </c>
      <c r="FF16" s="11" t="str">
        <f>IF(SUM(FC16,FD16)&gt;0,SUM(FC16,FD16),"")</f>
        <v/>
      </c>
      <c r="FG16" s="11" t="str">
        <f>IF(SUM(EU16,EY16)&gt;0,SUM(EU16,EY16),"")</f>
        <v/>
      </c>
      <c r="FH16" s="11" t="str">
        <f>IF(SUM(ET16:EU16,EW16:EY16,FA16)-SUM(EV16,EZ16)&gt;0,SUM(ET16:EU16,EW16:EY16,FA16)-SUM(EV16,EZ16),"")</f>
        <v/>
      </c>
      <c r="FI16" s="11" t="str">
        <f>IF(SUM(FC16,FD16,FH16)&gt;0,SUM(FC16,FD16,FH16),"")</f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>IF(SUM(FK16,FO16)&gt;0,SUM(FK16,FO16),"")</f>
        <v/>
      </c>
      <c r="GE16" s="40" t="str">
        <f>IF(SUM(FJ16:FK16,FM16:FO16,FQ16)-FL16-FP16&gt;0,SUM(FJ16:FK16,FM16:FO16,FQ16)-FL16-FP16,"")</f>
        <v/>
      </c>
      <c r="GF16" s="40" t="str">
        <f>IF(SUM(FR16:FS16,FU16)-FT16&gt;0,SUM(FR16:FS16,FU16)-FT16,"")</f>
        <v/>
      </c>
      <c r="GG16" s="40" t="str">
        <f>IF(SUM(FK16,FO16,FS16)&gt;0,SUM(FK16,FO16,FS16),"")</f>
        <v/>
      </c>
      <c r="GH16" s="40" t="str">
        <f>IF(SUM(GE16,GF16)&gt;0,SUM(GE16,GF16),"")</f>
        <v/>
      </c>
      <c r="GI16" s="40" t="str">
        <f>IF(SUM(FW16,GA16)&gt;0,SUM(FW16,GA16),"")</f>
        <v/>
      </c>
      <c r="GJ16" s="40" t="str">
        <f>IF(SUM(FV16:FW16,FY16:GA16,GC16)-SUM(FX16,GB16)&gt;0,SUM(FV16:FW16,FY16:GA16,GC16)-SUM(FX16,GB16),"")</f>
        <v/>
      </c>
      <c r="GK16" s="40" t="str">
        <f>IF(SUM(GE16,GF16,GJ16)&gt;0,SUM(GE16,GF16,GJ16),"")</f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>IF(SUM(GM16,GQ16)&gt;0,SUM(GM16,GQ16),"")</f>
        <v/>
      </c>
      <c r="HG16" s="11" t="str">
        <f>IF(SUM(GL16:GM16,GO16:GQ16,GS16)-GN16-GR16&gt;0,SUM(GL16:GM16,GO16:GQ16,GS16)-GN16-GR16,"")</f>
        <v/>
      </c>
      <c r="HH16" s="11" t="str">
        <f>IF(SUM(GT16:GU16,GW16)-GV16&gt;0,SUM(GT16:GU16,GW16)-GV16,"")</f>
        <v/>
      </c>
      <c r="HI16" s="11" t="str">
        <f>IF(SUM(GM16,GQ16,GU16)&gt;0,SUM(GM16,GQ16,GU16),"")</f>
        <v/>
      </c>
      <c r="HJ16" s="11" t="str">
        <f>IF(SUM(HG16,HH16)&gt;0,SUM(HG16,HH16),"")</f>
        <v/>
      </c>
      <c r="HK16" s="11" t="str">
        <f>IF(SUM(GY16,HC16)&gt;0,SUM(GY16,HC16),"")</f>
        <v/>
      </c>
      <c r="HL16" s="11" t="str">
        <f>IF(SUM(GX16:GY16,HA16:HC16,HE16)-SUM(GZ16,HD16)&gt;0,SUM(GX16:GY16,HA16:HC16,HE16)-SUM(GZ16,HD16),"")</f>
        <v/>
      </c>
      <c r="HM16" s="11" t="str">
        <f>IF(SUM(HG16,HH16,HL16)&gt;0,SUM(HG16,HH16,HL16),"")</f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>IF(SUM(HO16,HS16)&gt;0,SUM(HO16,HS16),"")</f>
        <v/>
      </c>
      <c r="II16" s="40" t="str">
        <f>IF(SUM(HN16:HO16,HQ16:HS16,HU16)-HP16-HT16&gt;0,SUM(HN16:HO16,HQ16:HS16,HU16)-HP16-HT16,"")</f>
        <v/>
      </c>
      <c r="IJ16" s="40" t="str">
        <f>IF(SUM(HV16:HW16,HY16)-HX16&gt;0,SUM(HV16:HW16,HY16)-HX16,"")</f>
        <v/>
      </c>
      <c r="IK16" s="40" t="str">
        <f>IF(SUM(HO16,HS16,HW16)&gt;0,SUM(HO16,HS16,HW16),"")</f>
        <v/>
      </c>
      <c r="IL16" s="40" t="str">
        <f>IF(SUM(II16,IJ16)&gt;0,SUM(II16,IJ16),"")</f>
        <v/>
      </c>
      <c r="IM16" s="40" t="str">
        <f>IF(SUM(IA16,IE16)&gt;0,SUM(IA16,IE16),"")</f>
        <v/>
      </c>
      <c r="IN16" s="40" t="str">
        <f>IF(SUM(HZ16:IA16,IC16:IE16,IG16)-SUM(IB16,IF16)&gt;0,SUM(HZ16:IA16,IC16:IE16,IG16)-SUM(IB16,IF16),"")</f>
        <v/>
      </c>
      <c r="IO16" s="40" t="str">
        <f>IF(SUM(II16,IJ16,IN16)&gt;0,SUM(II16,IJ16,IN16),"")</f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>IF(SUM(IQ16,IU16)&gt;0,SUM(IQ16,IU16),"")</f>
        <v/>
      </c>
      <c r="JK16" s="11" t="str">
        <f>IF(SUM(IP16:IQ16,IS16:IU16,IW16)-IR16-IV16&gt;0,SUM(IP16:IQ16,IS16:IU16,IW16)-IR16-IV16,"")</f>
        <v/>
      </c>
      <c r="JL16" s="11" t="str">
        <f>IF(SUM(IX16:IY16,JA16)-IZ16&gt;0,SUM(IX16:IY16,JA16)-IZ16,"")</f>
        <v/>
      </c>
      <c r="JM16" s="11" t="str">
        <f>IF(SUM(IQ16,IU16,IY16)&gt;0,SUM(IQ16,IU16,IY16),"")</f>
        <v/>
      </c>
      <c r="JN16" s="11" t="str">
        <f>IF(SUM(JK16,JL16)&gt;0,SUM(JK16,JL16),"")</f>
        <v/>
      </c>
      <c r="JO16" s="11" t="str">
        <f>IF(SUM(JC16,JG16)&gt;0,SUM(JC16,JG16),"")</f>
        <v/>
      </c>
      <c r="JP16" s="11" t="str">
        <f>IF(SUM(JB16:JC16,JE16:JG16,JI16)-SUM(JD16,JH16)&gt;0,SUM(JB16:JC16,JE16:JG16,JI16)-SUM(JD16,JH16),"")</f>
        <v/>
      </c>
      <c r="JQ16" s="11" t="str">
        <f>IF(SUM(JK16,JL16,JP16)&gt;0,SUM(JK16,JL16,JP16),"")</f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>IF(SUM(JS16,JW16)&gt;0,SUM(JS16,JW16),"")</f>
        <v/>
      </c>
      <c r="KM16" s="40" t="str">
        <f>IF(SUM(JR16:JS16,JU16:JW16,JY16)-JT16-JX16&gt;0,SUM(JR16:JS16,JU16:JW16,JY16)-JT16-JX16,"")</f>
        <v/>
      </c>
      <c r="KN16" s="40" t="str">
        <f>IF(SUM(JZ16:KA16,KC16)-KB16&gt;0,SUM(JZ16:KA16,KC16)-KB16,"")</f>
        <v/>
      </c>
      <c r="KO16" s="40" t="str">
        <f>IF(SUM(JS16,JW16,KA16)&gt;0,SUM(JS16,JW16,KA16),"")</f>
        <v/>
      </c>
      <c r="KP16" s="40" t="str">
        <f>IF(SUM(KM16,KN16)&gt;0,SUM(KM16,KN16),"")</f>
        <v/>
      </c>
      <c r="KQ16" s="40" t="str">
        <f>IF(SUM(KE16,KI16)&gt;0,SUM(KE16,KI16),"")</f>
        <v/>
      </c>
      <c r="KR16" s="40" t="str">
        <f>IF(SUM(KD16:KE16,KG16:KI16,KK16)-SUM(KF16,KJ16)&gt;0,SUM(KD16:KE16,KG16:KI16,KK16)-SUM(KF16,KJ16),"")</f>
        <v/>
      </c>
      <c r="KS16" s="40" t="str">
        <f>IF(SUM(KM16,KN16,KR16)&gt;0,SUM(KM16,KN16,KR16),"")</f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>IF(SUM(KU16,KY16)&gt;0,SUM(KU16,KY16),"")</f>
        <v/>
      </c>
      <c r="LO16" s="11" t="str">
        <f>IF(SUM(KT16:KU16,KW16:KY16,LA16)-KV16-KZ16&gt;0,SUM(KT16:KU16,KW16:KY16,LA16)-KV16-KZ16,"")</f>
        <v/>
      </c>
      <c r="LP16" s="11" t="str">
        <f>IF(SUM(LB16:LC16,LE16)-LD16&gt;0,SUM(LB16:LC16,LE16)-LD16,"")</f>
        <v/>
      </c>
      <c r="LQ16" s="11" t="str">
        <f>IF(SUM(KU16,KY16,LC16)&gt;0,SUM(KU16,KY16,LC16),"")</f>
        <v/>
      </c>
      <c r="LR16" s="11" t="str">
        <f>IF(SUM(LO16,LP16)&gt;0,SUM(LO16,LP16),"")</f>
        <v/>
      </c>
      <c r="LS16" s="11" t="str">
        <f>IF(SUM(LG16,LK16)&gt;0,SUM(LG16,LK16),"")</f>
        <v/>
      </c>
      <c r="LT16" s="11" t="str">
        <f>IF(SUM(LF16:LG16,LI16:LK16,LM16)-SUM(LH16,LL16)&gt;0,SUM(LF16:LG16,LI16:LK16,LM16)-SUM(LH16,LL16),"")</f>
        <v/>
      </c>
      <c r="LU16" s="11" t="str">
        <f>IF(SUM(LO16,LP16,LT16)&gt;0,SUM(LO16,LP16,LT16),"")</f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>IF(SUM(LW16,MA16)&gt;0,SUM(LW16,MA16),"")</f>
        <v/>
      </c>
      <c r="MQ16" s="40" t="str">
        <f>IF(SUM(LV16:LW16,LY16:MA16,MC16)-LX16-MB16&gt;0,SUM(LV16:LW16,LY16:MA16,MC16)-LX16-MB16,"")</f>
        <v/>
      </c>
      <c r="MR16" s="40" t="str">
        <f>IF(SUM(MD16:ME16,MG16)-MF16&gt;0,SUM(MD16:ME16,MG16)-MF16,"")</f>
        <v/>
      </c>
      <c r="MS16" s="40" t="str">
        <f>IF(SUM(LW16,MA16,ME16)&gt;0,SUM(LW16,MA16,ME16),"")</f>
        <v/>
      </c>
      <c r="MT16" s="40" t="str">
        <f>IF(SUM(MQ16,MR16)&gt;0,SUM(MQ16,MR16),"")</f>
        <v/>
      </c>
      <c r="MU16" s="40" t="str">
        <f>IF(SUM(MI16,MM16)&gt;0,SUM(MI16,MM16),"")</f>
        <v/>
      </c>
      <c r="MV16" s="40" t="str">
        <f>IF(SUM(MH16:MI16,MK16:MM16,MO16)-SUM(MJ16,MN16)&gt;0,SUM(MH16:MI16,MK16:MM16,MO16)-SUM(MJ16,MN16),"")</f>
        <v/>
      </c>
      <c r="MW16" s="40" t="str">
        <f>IF(SUM(MQ16,MR16,MV16)&gt;0,SUM(MQ16,MR16,MV16),"")</f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>IF(SUM(MY16,NC16)&gt;0,SUM(MY16,NC16),"")</f>
        <v/>
      </c>
      <c r="NS16" s="11" t="str">
        <f>IF(SUM(MX16:MY16,NA16:NC16,NE16)-MZ16-ND16&gt;0,SUM(MX16:MY16,NA16:NC16,NE16)-MZ16-ND16,"")</f>
        <v/>
      </c>
      <c r="NT16" s="11" t="str">
        <f>IF(SUM(NF16:NG16,NI16)-NH16&gt;0,SUM(NF16:NG16,NI16)-NH16,"")</f>
        <v/>
      </c>
      <c r="NU16" s="11" t="str">
        <f>IF(SUM(MY16,NC16,NG16)&gt;0,SUM(MY16,NC16,NG16),"")</f>
        <v/>
      </c>
      <c r="NV16" s="11" t="str">
        <f>IF(SUM(NS16,NT16)&gt;0,SUM(NS16,NT16),"")</f>
        <v/>
      </c>
      <c r="NW16" s="11" t="str">
        <f>IF(SUM(NK16,NO16)&gt;0,SUM(NK16,NO16),"")</f>
        <v/>
      </c>
      <c r="NX16" s="11" t="str">
        <f>IF(SUM(NJ16:NK16,NM16:NO16,NQ16)-SUM(NL16,NP16)&gt;0,SUM(NJ16:NK16,NM16:NO16,NQ16)-SUM(NL16,NP16),"")</f>
        <v/>
      </c>
      <c r="NY16" s="11" t="str">
        <f>IF(SUM(NS16,NT16,NX16)&gt;0,SUM(NS16,NT16,NX16),"")</f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>IF(SUM(OA16,OE16)&gt;0,SUM(OA16,OE16),"")</f>
        <v/>
      </c>
      <c r="OU16" s="40" t="str">
        <f>IF(SUM(NZ16:OA16,OC16:OE16,OG16)-OB16-OF16&gt;0,SUM(NZ16:OA16,OC16:OE16,OG16)-OB16-OF16,"")</f>
        <v/>
      </c>
      <c r="OV16" s="40" t="str">
        <f>IF(SUM(OH16:OI16,OK16)-OJ16&gt;0,SUM(OH16:OI16,OK16)-OJ16,"")</f>
        <v/>
      </c>
      <c r="OW16" s="40" t="str">
        <f>IF(SUM(OA16,OE16,OI16)&gt;0,SUM(OA16,OE16,OI16),"")</f>
        <v/>
      </c>
      <c r="OX16" s="40" t="str">
        <f>IF(SUM(OU16,OV16)&gt;0,SUM(OU16,OV16),"")</f>
        <v/>
      </c>
      <c r="OY16" s="40" t="str">
        <f>IF(SUM(OM16,OQ16)&gt;0,SUM(OM16,OQ16),"")</f>
        <v/>
      </c>
      <c r="OZ16" s="40" t="str">
        <f>IF(SUM(OL16:OM16,OO16:OQ16,OS16)-SUM(ON16,OR16)&gt;0,SUM(OL16:OM16,OO16:OQ16,OS16)-SUM(ON16,OR16),"")</f>
        <v/>
      </c>
      <c r="PA16" s="40" t="str">
        <f>IF(SUM(OU16,OV16,OZ16)&gt;0,SUM(OU16,OV16,OZ16),"")</f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>IF(SUM(PC16,PG16)&gt;0,SUM(PC16,PG16),"")</f>
        <v/>
      </c>
      <c r="PW16" s="11" t="str">
        <f>IF(SUM(PB16:PC16,PE16:PG16,PI16)-PD16-PH16&gt;0,SUM(PB16:PC16,PE16:PG16,PI16)-PD16-PH16,"")</f>
        <v/>
      </c>
      <c r="PX16" s="11" t="str">
        <f>IF(SUM(PJ16:PK16,PM16)-PL16&gt;0,SUM(PJ16:PK16,PM16)-PL16,"")</f>
        <v/>
      </c>
      <c r="PY16" s="11" t="str">
        <f>IF(SUM(PC16,PG16,PK16)&gt;0,SUM(PC16,PG16,PK16),"")</f>
        <v/>
      </c>
      <c r="PZ16" s="11" t="str">
        <f>IF(SUM(PW16,PX16)&gt;0,SUM(PW16,PX16),"")</f>
        <v/>
      </c>
      <c r="QA16" s="11" t="str">
        <f>IF(SUM(PO16,PS16)&gt;0,SUM(PO16,PS16),"")</f>
        <v/>
      </c>
      <c r="QB16" s="11" t="str">
        <f>IF(SUM(PN16:PO16,PQ16:PS16,PU16)-SUM(PP16,PT16)&gt;0,SUM(PN16:PO16,PQ16:PS16,PU16)-SUM(PP16,PT16),"")</f>
        <v/>
      </c>
      <c r="QC16" s="11" t="str">
        <f>IF(SUM(PW16,PX16,QB16)&gt;0,SUM(PW16,PX16,QB16),"")</f>
        <v/>
      </c>
      <c r="QD16" s="22">
        <f>IF($CU16="P",CA16,(CA16+AX16)/2)</f>
        <v>18.149999999999999</v>
      </c>
      <c r="QE16" s="22">
        <f>IF($CU16="P",CB16,(CB16+AY16)/2)</f>
        <v>6.6</v>
      </c>
      <c r="QF16" s="22">
        <f>IF($CU16="P",CC16,(CC16+AZ16)/2)</f>
        <v>1</v>
      </c>
      <c r="QG16" s="22">
        <f>IF($CU16="P",CD16,(CD16+BA16)/2)</f>
        <v>0</v>
      </c>
      <c r="QH16" s="22">
        <f>IF($CU16="P",CE16,(CE16+BB16)/2)</f>
        <v>16.899999999999999</v>
      </c>
      <c r="QI16" s="22">
        <f>IF($CU16="P",CF16,(CF16+BC16)/2)</f>
        <v>4.5999999999999996</v>
      </c>
      <c r="QJ16" s="22">
        <f>IF($CU16="P",CG16,(CG16+BD16)/2)</f>
        <v>0.5</v>
      </c>
      <c r="QK16" s="22">
        <f>IF($CU16="P",CH16,(CH16+BE16)/2)</f>
        <v>0</v>
      </c>
      <c r="QL16" s="22">
        <f>IF($CU16="P",CI16,(CI16+BF16)/2)</f>
        <v>0</v>
      </c>
      <c r="QM16" s="22">
        <f>IF($CU16="P",CJ16,(CJ16+BG16)/2)</f>
        <v>0</v>
      </c>
      <c r="QN16" s="22">
        <f>IF($CU16="P",CK16,(CK16+BH16)/2)</f>
        <v>0</v>
      </c>
      <c r="QO16" s="22">
        <f>IF($CU16="P",CL16,(CL16+BI16)/2)</f>
        <v>0</v>
      </c>
      <c r="QP16" s="22">
        <f>IF($CU16="P",CM16,(CM16+BJ16)/2)</f>
        <v>8.9</v>
      </c>
      <c r="QQ16" s="22">
        <f>IF($CU16="P",CN16,(CN16+BK16)/2)</f>
        <v>2.6</v>
      </c>
      <c r="QR16" s="22">
        <f>IF($CU16="P",CO16,(CO16+BL16)/2)</f>
        <v>0.5</v>
      </c>
      <c r="QS16" s="22">
        <f>IF($CU16="P",CP16,(CP16+BM16)/2)</f>
        <v>0</v>
      </c>
      <c r="QT16" s="22">
        <f>IF($CU16="P",CQ16,(CQ16+BN16)/2)</f>
        <v>8.25</v>
      </c>
      <c r="QU16" s="22">
        <f>IF($CU16="P",CR16,(CR16+BO16)/2)</f>
        <v>3.6</v>
      </c>
      <c r="QV16" s="22">
        <f>IF($CU16="P",CS16,(CS16+BP16)/2)</f>
        <v>0.4</v>
      </c>
      <c r="QW16" s="22">
        <f>IF($CU16="P",CT16,(CT16+BQ16)/2)</f>
        <v>0</v>
      </c>
      <c r="QX16" s="27" t="s">
        <v>46</v>
      </c>
      <c r="QY16" s="40">
        <f>IF(SUM(QE16,QI16)&gt;0,SUM(QE16,QI16),"")</f>
        <v>11.2</v>
      </c>
      <c r="QZ16" s="40">
        <f>IF(SUM(QD16:QE16,QG16:QI16,QK16)-QF16-QJ16&gt;0,SUM(QD16:QE16,QG16:QI16,QK16)-QF16-QJ16,"")</f>
        <v>44.75</v>
      </c>
      <c r="RA16" s="40" t="str">
        <f>IF(SUM(QL16:QM16,QO16)-QN16&gt;0,SUM(QL16:QM16,QO16)-QN16,"")</f>
        <v/>
      </c>
      <c r="RB16" s="40">
        <f>IF(SUM(QE16,QI16,QM16)&gt;0,SUM(QE16,QI16,QM16),"")</f>
        <v>11.2</v>
      </c>
      <c r="RC16" s="40">
        <f>IF(SUM(QZ16,RA16)&gt;0,SUM(QZ16,RA16),"")</f>
        <v>44.75</v>
      </c>
      <c r="RD16" s="40">
        <f>IF(SUM(QQ16,QU16)&gt;0,SUM(QQ16,QU16),"")</f>
        <v>6.2</v>
      </c>
      <c r="RE16" s="40">
        <f>IF(SUM(QP16:QQ16,QS16:QU16,QW16)-SUM(QR16,QV16)&gt;0,SUM(QP16:QQ16,QS16:QU16,QW16)-SUM(QR16,QV16),"")</f>
        <v>22.450000000000003</v>
      </c>
      <c r="RF16" s="40">
        <f>IF(SUM(QZ16,RA16,RE16)&gt;0,SUM(QZ16,RA16,RE16),"")</f>
        <v>67.2</v>
      </c>
    </row>
    <row r="17" spans="1:474" x14ac:dyDescent="0.2">
      <c r="A17" s="4" t="str" cm="1">
        <f t="array" ref="A17">IF(AND(J17&lt;&gt;"",J17&lt;&gt;"No DD"),SUMPRODUCT((J$4:J$36&lt;&gt;"")*(J$4:J$36&lt;&gt;"No DD")*(F$4:F$36&gt;F17))+1,IF(J17="No DD",SUMPRODUCT((J$4:J$36="No DD")*(F$4:F$36&gt;F17))+1+SUMPRODUCT((J$4:J$36&lt;&gt;"")*(J$4:J$36&lt;&gt;"No DD")),""))</f>
        <v/>
      </c>
      <c r="B17" s="4" t="str" cm="1">
        <f t="array" ref="B17">IF(AND(J17&lt;&gt;"",J17&lt;&gt;"No DD",G17=""),SUMPRODUCT((J$4:J$36&lt;&gt;"")*(J$4:J$36&lt;&gt;"No DD")*(G$4:G$36="")*(F$4:F$36&gt;F17))+1,IF(J17="No DD",SUMPRODUCT((J$4:J$36="No DD")*(F$4:F$36&gt;F17)*(G$4:G$36=""))+1+SUMPRODUCT((J$4:J$36&lt;&gt;"")*(G$4:G$36="")*(J$4:J$36&lt;&gt;"No DD")),""))</f>
        <v/>
      </c>
      <c r="C17" s="5" t="s">
        <v>142</v>
      </c>
      <c r="D17" s="4" t="s">
        <v>92</v>
      </c>
      <c r="E17" s="4">
        <v>2007</v>
      </c>
      <c r="F17" s="9">
        <f>SUM(L17:R17)+SUM(L17:O17)*0.0000001+SUM(L17)*0.0000000000001</f>
        <v>141.60000912000498</v>
      </c>
      <c r="G17" s="64"/>
      <c r="H17" s="3" t="str">
        <f>IF(OR(AND(AP17&gt;=AW$38,AQ17&gt;=AW$42,AP17&lt;&gt;"",AO17=""),AND(AU17&gt;=AW$38,AV17&gt;=AW$42,AU17&lt;&gt;"",AO17=""),AND(BS17&gt;=BZ$38,BT17&gt;=BZ$42,BS17&lt;&gt;"",BR17=""),AND(BX17&gt;=BZ$38,BY17&gt;=BZ$42,BX17&lt;&gt;"",BR17=""),AND(CV17&gt;=DC$38,CW17&gt;=DC$42,CV17&lt;&gt;"",CU17=""),AND(DA17&gt;=DC$38,DB17&gt;=DC$42,DA17&lt;&gt;""),AND(DZ17&gt;=EG$38,EA17&gt;=EG$42,DZ17&lt;&gt;""),AND(EE17&gt;=EG$38,EF17&gt;=EG$42,EE17&lt;&gt;""),AND(FB17&gt;=FI$38,FC17&gt;=FI$42,FB17&lt;&gt;""),AND(FG17&gt;=FI$38,FH17&gt;=FI$42,FG17&lt;&gt;""),AND(GD17&gt;=GK$38,GE17&gt;=GK$42,GD17&lt;&gt;""),AND(GI17&gt;=GK$38,GJ17&gt;=GK$42,GI17&lt;&gt;""),AND(HF17&gt;=HM$38,HG17&gt;=HM$42,HF17&lt;&gt;""),AND(HK17&gt;=HM$38,HL17&gt;=HM$42,HK17&lt;&gt;""),AND(IH17&gt;=IO$38,II17&gt;=IO$42,IH17&lt;&gt;""),AND(IM17&gt;=IO$38,IN17&gt;=IO$42,IM17&lt;&gt;""),AND(JJ17&gt;=JQ$38,JK17&gt;=JQ$42,JJ17&lt;&gt;""),AND(JO17&gt;=JQ$38,JP17&gt;=JQ$42,JO17&lt;&gt;""),AND(KL17&gt;=KS$38,KM17&gt;=KS$42,KL17&lt;&gt;""),AND(KQ17&gt;=KS$38,KR17&gt;=KS$42,KQ17&lt;&gt;""),AND(LN17&gt;=LU$38,LO17&gt;=LU$42,LN17&lt;&gt;""),AND(LS17&gt;=LU$38,LT17&gt;=LU$42,LS17&lt;&gt;""),AND(MP17&gt;=MW$38,MQ17&gt;=MW$42,MP17&lt;&gt;""),AND(MU17&gt;=MW$38,MV17&gt;=MW$42,MU17&lt;&gt;""),AND(NR17&gt;=NY$38,NS17&gt;=NY$42,NR17&lt;&gt;""),AND(NW17&gt;=NY$38,NX17&gt;=NY$42,NW17&lt;&gt;""),AND(OT17&gt;=PA$38,OU17&gt;=PA$42,OT17&lt;&gt;""),AND(OY17&gt;=PA$38,OZ17&gt;=PA$42,OY17&lt;&gt;""),AND(PV17&gt;=QC$38,PW17&gt;=QC$42,PV17&lt;&gt;""),AND(QA17&gt;=QC$38,QB17&gt;=QC$42,QA17&lt;&gt;"")),"P","")</f>
        <v/>
      </c>
      <c r="I17" s="3" t="str">
        <f>IF(OR(AND(AQ17&gt;=AW$42,AQ17&lt;&gt;"",AO17=""),AND(AV17&gt;=AW$42,AV17&lt;&gt;"",AO17=""),AND(BT17&gt;=BZ$42,BT17&lt;&gt;"",BR17=""),AND(BY17&gt;=BZ$42,BY17&lt;&gt;"",BR17=""),AND(CW17&gt;=DC$42,CW17&lt;&gt;"",CU17=""),AND(DB17&gt;=DC$42,DB17&lt;&gt;"",CU17=""),AND(EA17&gt;=EG$42,EA17&lt;&gt;""),AND(EF17&gt;=EG$42,EF17&lt;&gt;""),AND(FC17&gt;=FI$42,FC17&lt;&gt;""),AND(FH17&gt;=FI$42,FH17&lt;&gt;""),AND(GE17&gt;=GK$42,GE17&lt;&gt;""),AND(GJ17&gt;=GK$42,GJ17&lt;&gt;""),AND(HG17&gt;=HM$42,HG17&lt;&gt;""),AND(HL17&gt;=HM$42,HL17&lt;&gt;""),AND(II17&gt;=IO$42,II17&lt;&gt;""),AND(IN17&gt;=IO$42,IN17&lt;&gt;""),AND(JK17&gt;=JQ$42,JK17&lt;&gt;""),AND(JP17&gt;=JQ$42,JP17&lt;&gt;""),AND(KM17&gt;=KS$42,KM17&lt;&gt;""),AND(KR17&gt;=KS$42,KR17&lt;&gt;""),AND(LO17&gt;=LU$42,LO17&lt;&gt;""),AND(LT17&gt;=LU$42,LT17&lt;&gt;""),AND(MQ17&gt;=MW$42,MQ17&lt;&gt;""),AND(MV17&gt;=MW$42,MV17&lt;&gt;""),AND(NS17&gt;=NY$42,NS17&lt;&gt;""),AND(NX17&gt;=NY$42,NX17&lt;&gt;""),AND(OU17&gt;=PA$42,OU17&lt;&gt;""),AND(OZ17&gt;=PA$42,OZ17&lt;&gt;""),AND(PW17&gt;=QC$42,PW17&lt;&gt;""),AND(QB17&gt;=QC$42,QB17&lt;&gt;"")),"P","")</f>
        <v/>
      </c>
      <c r="J17" s="36" t="str">
        <f>IF(AND(I17="P",H17=""),"No DD",IF(OR(AND(AS17&gt;=AW$41,AT17&gt;=AW$45,AS17&lt;&gt;"",AO17=""),AND(BV17&gt;=BZ$41,BW17&gt;=BZ$45,BV17&lt;&gt;"",BR17=""),AND(CY17&gt;=DC$41,CZ17&gt;=DC$45,CY17&lt;&gt;"",CU17=""),AND(EC17&gt;=EG$41,ED17&gt;=EG$45,EC17&lt;&gt;""),AND(FE17&gt;=FI$41,FF17&gt;=FI$45,FE17&lt;&gt;""),AND(GG17&gt;=GK$41,GH17&gt;=GK$45,GG17&lt;&gt;""),AND(HI17&gt;=HM$41,HJ17&gt;=HM$45,HI17&lt;&gt;""),AND(IK17&gt;=IO$41,IL17&gt;=IO$45,IK17&lt;&gt;""),AND(JM17&gt;=JQ$41,JN17&gt;=JQ$45,JM17&lt;&gt;""),AND(KO17&gt;=KS$41,KP17&gt;=KS$45,KO17&lt;&gt;""),AND(LQ17&gt;=LU$41,LR17&gt;=LU$45,LQ17&lt;&gt;""),AND(MS17&gt;=MW$41,MT17&gt;=MW$45,MS17&lt;&gt;""),AND(NU17&gt;=NY$41,NV17&gt;=NY$45,NU17&lt;&gt;""),AND(OW17&gt;=PA$41,OX17&gt;=PA$45,OW17&lt;&gt;""),AND(PY17&gt;=QC$41,PZ17&gt;=QC$45,PY17&lt;&gt;"")),"Merit",IF(OR(AND(AS17&gt;=AW$40,AT17&gt;=AW$44,AS17&lt;&gt;"",AO17=""),AND(BV17&gt;=BZ$40,BW17&gt;=BZ$44,BV17&lt;&gt;"",BR17=""),AND(CY17&gt;=DC$40,CZ17&gt;=DC$44,CY17&lt;&gt;"",CU17=""),AND(EC17&gt;=EG$40,ED17&gt;=EG$44,EC17&lt;&gt;""),AND(FE17&gt;=FI$40,FF17&gt;=FI$44,FE17&lt;&gt;""),AND(GG17&gt;=GK$40,GH17&gt;=GK$44,GG17&lt;&gt;""),AND(HI17&gt;=HM$40,HJ17&gt;=HM$44,HI17&lt;&gt;""),AND(IK17&gt;=IO$40,IL17&gt;=IO$44,IK17&lt;&gt;""),AND(JM17&gt;=JQ$40,JN17&gt;=JQ$44,JM17&lt;&gt;""),AND(KO17&gt;=KS$40,KP17&gt;=KS$44,KO17&lt;&gt;""),AND(LQ17&gt;=LU$40,LR17&gt;=LU$44,LQ17&lt;&gt;""),AND(MS17&gt;=MW$40,MT17&gt;=MW$44,MS17&lt;&gt;""),AND(NU17&gt;=NY$40,NV17&gt;=NY$44,NU17&lt;&gt;""),AND(OW17&gt;=PA$40,OX17&gt;=PA$44,OW17&lt;&gt;""),AND(PY17&gt;=QC$40,PZ17&gt;=QC$44,PY17&lt;&gt;"")),"Excellence",IF(K17="P","Worlds Team",IF(H17="P","National Team","")))))</f>
        <v/>
      </c>
      <c r="K17" s="3" t="str">
        <f>IF(OR(AND(AS17&gt;=AW$39,AT17&gt;=AW$43,AS17&lt;&gt;"",AO17=""),AND(BV17&gt;=BZ$39,BW17&gt;=BZ$43,BV17&lt;&gt;"",BR17=""),AND(CY17&gt;=DC$39,CZ17&gt;=DC$43,CY17&lt;&gt;"",CU17=""),AND(EC17&gt;=EG$39,ED17&gt;=EG$43,EC17&lt;&gt;""),AND(FE17&gt;=FI$39,FF17&gt;=FI$43,FE17&lt;&gt;""),AND(GG17&gt;=GK$39,GH17&gt;=GK$43,GG17&lt;&gt;""),AND(HI17&gt;=HM$39,HJ17&gt;=HM$43,HI17&lt;&gt;""),AND(IK17&gt;=IO$39,IL17&gt;=IO$43,IK17&lt;&gt;""),AND(JM17&gt;=JQ$39,JN17&gt;=JQ$43,JM17&lt;&gt;""),AND(KO17&gt;=KS$39,KP17&gt;=KS$43,KO17&lt;&gt;""),AND(LQ17&gt;=LU$39,LR17&gt;=LU$43,LQ17&lt;&gt;""),AND(MS17&gt;=MW$39,MT17&gt;=MW$43,MS17&lt;&gt;""),AND(NU17&gt;=NY$39,NV17&gt;=NY$43,NU17&lt;&gt;""),AND(OW17&gt;=PA$39,OX17&gt;=PA$43,OW17&lt;&gt;""),AND(PY17&gt;=QC$39,PZ17&gt;=QC$43,PY17&lt;&gt;"")),"P","")</f>
        <v/>
      </c>
      <c r="L17" s="8">
        <f>IF(COUNT(AQ17,BT17,CW17)&gt;0,LARGE((AQ17,BT17,CW17),1),0)</f>
        <v>49.999999999999993</v>
      </c>
      <c r="M17" s="8" t="str">
        <f>IF(L17=0,"",IF(L17=CW17,$CA$1,IF(L17=BT17,$AX$1,IF(L17=AQ17,$U$1,""))))</f>
        <v>2025 Elite Canada</v>
      </c>
      <c r="N17" s="8">
        <f>IF(COUNT(AQ17,BT17,CW17)&gt;1,LARGE((AQ17,BT17,CW17),2),0)</f>
        <v>41.199999999999996</v>
      </c>
      <c r="O17" s="8" t="str">
        <f>IF(N17=0,"",IF(AND(N17=L17,N17=AQ17,N17=BT17),$U$1,IF(AND(N17=L17,N17=AQ17,N17=CW17),$U$1,IF(AND(N17=L17,N17=BT17,N17=CW17),$AX$1,IF(N17=CW17,$CA$1,IF(N17=BT17,$AX$1,IF(N17=AQ17,$U$1,"")))))))</f>
        <v>2025 Nationals</v>
      </c>
      <c r="P17" s="8">
        <f>IF(MAX(AV17,BY17,DB17)&gt;0,MAX(AV17,BY17,DB17),0)</f>
        <v>50.4</v>
      </c>
      <c r="Q17" s="8" t="str">
        <f>IF(P17=0,"",IF(P17=DB17,$CA$1,IF(P17=BY17,$AX$1,IF(P17=AV17,$U$1,""))))</f>
        <v>2025 Elite Canada</v>
      </c>
      <c r="R17" s="8" t="str">
        <f>IF(MAX(DD17:DE17)&gt;0,MAX(DD17:DE17),"")</f>
        <v/>
      </c>
      <c r="S17" s="11" t="str">
        <f>IF(R17="","",IF(R17=DD17,"("&amp;DD$2&amp;")",IF(R17=DE17,"("&amp;DE$2&amp;")")))</f>
        <v/>
      </c>
      <c r="T17" s="8" t="str">
        <f>IF(R17="","",IF(R17=DD17,IF(R17+IF(N17="",0,N17)=PW17,$PB$1,IF(R17+IF(N17="",0,N17)=OU17,$NZ$1,IF(R17+IF(N17="",0,N17)=NS17,$MX$1,IF(R17+IF(N17="",0,N17)=MQ17,$LV$1,IF(R17+IF(N17="",0,N17)=LO17,$KT$1,IF(R17+IF(N17="",0,N17)=KM17,$JR$1,IF(R17+IF(N17="",0,N17)=JK17,$IP$1,IF(R17+IF(N17="",0,N17)=II17,$HN$1,IF(R17+IF(N17="",0,N17)=HG17,$GL$1,IF(R17+IF(N17="",0,N17)=GE17,$FJ$1,IF(R17+IF(N17="",0,N17)=FC17,$EH$1,IF(R17+IF(N17="",0,N17)=EA17,$DF$1)))))))))))),IF(R17=DE17,IF(R17+IF(P17="",0,P17)=QB17,$PB$1,IF(R17+IF(P17="",0,P17)=OZ17,$NZ$1,IF(R17+IF(P17="",0,P17)=NX17,$MX$1,IF(R17+IF(P17="",0,P17)=MV17,$LV$1,IF(R17+IF(P17="",0,P17)=LT17,$KT$1,IF(R17+IF(P17="",0,P17)=KR17,$JR$1,IF(R17+IF(P17="",0,P17)=JP17,$IP$1,IF(R17+IF(P17="",0,P17)=IN17,$HN$1,IF(R17+IF(P17="",0,P17)=HL17,$GL$1,IF(R17+IF(P17="",0,P17)=GJ17,$FJ$1,IF(R17+IF(P17="",0,P17)=FH17,$EH$1,IF(R17+IF(P17="",0,P17)=EF17,$DF$1)))))))))))))))</f>
        <v/>
      </c>
      <c r="U17" s="19">
        <v>18.600000000000001</v>
      </c>
      <c r="V17" s="19">
        <v>6.8</v>
      </c>
      <c r="W17" s="19">
        <v>0.2</v>
      </c>
      <c r="X17" s="19">
        <v>0</v>
      </c>
      <c r="Y17" s="19">
        <v>18.600000000000001</v>
      </c>
      <c r="Z17" s="19">
        <v>6.4</v>
      </c>
      <c r="AA17" s="19">
        <v>0.2</v>
      </c>
      <c r="AB17" s="19">
        <v>0</v>
      </c>
      <c r="AC17" s="19"/>
      <c r="AD17" s="19"/>
      <c r="AE17" s="19"/>
      <c r="AF17" s="19"/>
      <c r="AG17" s="19">
        <v>18.5</v>
      </c>
      <c r="AH17" s="19">
        <v>6.8</v>
      </c>
      <c r="AI17" s="19">
        <v>0.2</v>
      </c>
      <c r="AJ17" s="19">
        <v>0</v>
      </c>
      <c r="AK17" s="19">
        <v>18.899999999999999</v>
      </c>
      <c r="AL17" s="19">
        <v>6.4</v>
      </c>
      <c r="AM17" s="19">
        <v>0</v>
      </c>
      <c r="AN17" s="19">
        <v>0</v>
      </c>
      <c r="AO17" s="27"/>
      <c r="AP17" s="40">
        <f>IF(SUM(V17,Z17)&gt;0,SUM(V17,Z17),"")</f>
        <v>13.2</v>
      </c>
      <c r="AQ17" s="40">
        <f>IF(SUM(U17:V17,X17:Z17,AB17)-W17-AA17&gt;0,SUM(U17:V17,X17:Z17,AB17)-W17-AA17,"")</f>
        <v>49.999999999999993</v>
      </c>
      <c r="AR17" s="40" t="str">
        <f>IF(SUM(AC17:AD17,AF17)-AE17&gt;0,SUM(AC17:AD17,AF17)-AE17,"")</f>
        <v/>
      </c>
      <c r="AS17" s="40">
        <f>IF(SUM(V17,Z17,AD17)&gt;0,SUM(V17,Z17,AD17),"")</f>
        <v>13.2</v>
      </c>
      <c r="AT17" s="40">
        <f>IF(SUM(AQ17,AR17)&gt;0,SUM(AQ17,AR17),"")</f>
        <v>49.999999999999993</v>
      </c>
      <c r="AU17" s="40">
        <f>IF(SUM(AH17,AL17)&gt;0,SUM(AH17,AL17),"")</f>
        <v>13.2</v>
      </c>
      <c r="AV17" s="40">
        <f>IF(SUM(AG17:AH17,AJ17:AL17,AN17)-SUM(AI17,AM17)&gt;0,SUM(AG17:AH17,AJ17:AL17,AN17)-SUM(AI17,AM17),"")</f>
        <v>50.4</v>
      </c>
      <c r="AW17" s="40">
        <f>IF(SUM(AQ17,AR17,AV17)&gt;0,SUM(AQ17,AR17,AV17),"")</f>
        <v>100.39999999999999</v>
      </c>
      <c r="AX17" s="18">
        <v>18</v>
      </c>
      <c r="AY17" s="18">
        <v>5.2</v>
      </c>
      <c r="AZ17" s="18">
        <v>0</v>
      </c>
      <c r="BA17" s="18">
        <v>0</v>
      </c>
      <c r="BB17" s="18">
        <v>15.2</v>
      </c>
      <c r="BC17" s="18">
        <v>2.8</v>
      </c>
      <c r="BD17" s="18">
        <v>0</v>
      </c>
      <c r="BE17" s="18">
        <v>0</v>
      </c>
      <c r="BF17" s="18"/>
      <c r="BG17" s="18"/>
      <c r="BH17" s="18"/>
      <c r="BI17" s="18"/>
      <c r="BJ17" s="18">
        <v>17.899999999999999</v>
      </c>
      <c r="BK17" s="18">
        <v>5.2</v>
      </c>
      <c r="BL17" s="18">
        <v>1</v>
      </c>
      <c r="BM17" s="18">
        <v>0</v>
      </c>
      <c r="BN17" s="18">
        <v>18</v>
      </c>
      <c r="BO17" s="18">
        <v>6.4</v>
      </c>
      <c r="BP17" s="18">
        <v>0.2</v>
      </c>
      <c r="BQ17" s="18">
        <v>0</v>
      </c>
      <c r="BR17" s="28"/>
      <c r="BS17" s="11">
        <f>IF(SUM(AY17,BC17)&gt;0,SUM(AY17,BC17),"")</f>
        <v>8</v>
      </c>
      <c r="BT17" s="11">
        <f>IF(SUM(AX17:AY17,BA17:BC17,BE17)-AZ17-BD17&gt;0,SUM(AX17:AY17,BA17:BC17,BE17)-AZ17-BD17,"")</f>
        <v>41.199999999999996</v>
      </c>
      <c r="BU17" s="11" t="str">
        <f>IF(SUM(BF17:BG17,BI17)-BH17&gt;0,SUM(BF17:BG17,BI17)-BH17,"")</f>
        <v/>
      </c>
      <c r="BV17" s="11">
        <f>IF(SUM(AY17,BC17,BG17)&gt;0,SUM(AY17,BC17,BG17),"")</f>
        <v>8</v>
      </c>
      <c r="BW17" s="11">
        <f>IF(SUM(BT17,BU17)&gt;0,SUM(BT17,BU17),"")</f>
        <v>41.199999999999996</v>
      </c>
      <c r="BX17" s="11">
        <f>IF(SUM(BK17,BO17)&gt;0,SUM(BK17,BO17),"")</f>
        <v>11.600000000000001</v>
      </c>
      <c r="BY17" s="11">
        <f>IF(SUM(BJ17:BK17,BM17:BO17,BQ17)-SUM(BL17,BP17)&gt;0,SUM(BJ17:BK17,BM17:BO17,BQ17)-SUM(BL17,BP17),"")</f>
        <v>46.29999999999999</v>
      </c>
      <c r="BZ17" s="11">
        <f>IF(SUM(BT17,BU17,BY17)&gt;0,SUM(BT17,BU17,BY17),"")</f>
        <v>87.499999999999986</v>
      </c>
      <c r="CA17" s="19">
        <v>16.7</v>
      </c>
      <c r="CB17" s="19">
        <v>6</v>
      </c>
      <c r="CC17" s="19">
        <v>0.8</v>
      </c>
      <c r="CD17" s="19">
        <v>0</v>
      </c>
      <c r="CE17" s="19">
        <v>0</v>
      </c>
      <c r="CF17" s="19">
        <v>0</v>
      </c>
      <c r="CG17" s="19">
        <v>0</v>
      </c>
      <c r="CH17" s="19">
        <v>0</v>
      </c>
      <c r="CI17" s="19"/>
      <c r="CJ17" s="19"/>
      <c r="CK17" s="19"/>
      <c r="CL17" s="19"/>
      <c r="CM17" s="19">
        <v>0</v>
      </c>
      <c r="CN17" s="19">
        <v>0</v>
      </c>
      <c r="CO17" s="19">
        <v>0</v>
      </c>
      <c r="CP17" s="19">
        <v>0</v>
      </c>
      <c r="CQ17" s="19">
        <v>18.5</v>
      </c>
      <c r="CR17" s="19">
        <v>6.4</v>
      </c>
      <c r="CS17" s="19">
        <v>0.6</v>
      </c>
      <c r="CT17" s="19">
        <v>0</v>
      </c>
      <c r="CU17" s="27"/>
      <c r="CV17" s="40">
        <f>IF(SUM(CB17,CF17)&gt;0,SUM(CB17,CF17),"")</f>
        <v>6</v>
      </c>
      <c r="CW17" s="40">
        <f>IF(SUM(CA17:CB17,CD17:CF17,CH17)-CC17-CG17&gt;0,SUM(CA17:CB17,CD17:CF17,CH17)-CC17-CG17,"")</f>
        <v>21.9</v>
      </c>
      <c r="CX17" s="40" t="str">
        <f>IF(SUM(CI17:CJ17,CL17)-CK17&gt;0,SUM(CI17:CJ17,CL17)-CK17,"")</f>
        <v/>
      </c>
      <c r="CY17" s="40">
        <f>IF(SUM(CB17,CF17,CJ17)&gt;0,SUM(CB17,CF17,CJ17),"")</f>
        <v>6</v>
      </c>
      <c r="CZ17" s="40">
        <f>IF(SUM(CW17,CX17)&gt;0,SUM(CW17,CX17),"")</f>
        <v>21.9</v>
      </c>
      <c r="DA17" s="40">
        <f>IF(SUM(CN17,CR17)&gt;0,SUM(CN17,CR17),"")</f>
        <v>6.4</v>
      </c>
      <c r="DB17" s="40">
        <f>IF(SUM(CM17:CN17,CP17:CR17,CT17)-SUM(CO17,CS17)&gt;0,SUM(CM17:CN17,CP17:CR17,CT17)-SUM(CO17,CS17),"")</f>
        <v>24.299999999999997</v>
      </c>
      <c r="DC17" s="40">
        <f>IF(SUM(CW17,CX17,DB17)&gt;0,SUM(CW17,CX17,DB17),"")</f>
        <v>46.199999999999996</v>
      </c>
      <c r="DD17" s="50" t="str">
        <f>IF(MAX(EA17,FC17,GE17,HG17,II17,JK17,KM17,LO17,MQ17,NS17,OU17,PW17)-IF(N17="",0,N17)&gt;0.001,MAX(EA17,FC17,GE17,HG17,II17,JK17,KM17,LO17,MQ17,NS17,OU17,PW17)-IF(N17="",0,N17),"")</f>
        <v/>
      </c>
      <c r="DE17" s="50" t="str">
        <f>IF(MAX(EF17,FH17,GJ17,HL17,IN17,JP17,KR17,LT17,MV17,NX17,OZ17,QB17)-IF(P17="",0,P17)&gt;0.001,MAX(EF17,FH17,GJ17,HL17,IN17,JP17,KR17,LT17,MV17,NX17,OZ17,QB17)-IF(P17="",0,P17),"")</f>
        <v/>
      </c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 t="str">
        <f>IF(SUM(DG17,DK17)&gt;0,SUM(DG17,DK17),"")</f>
        <v/>
      </c>
      <c r="EA17" s="40" t="str">
        <f>IF(SUM(DF17:DG17,DI17:DK17,DM17)-DH17-DL17&gt;0,SUM(DF17:DG17,DI17:DK17,DM17)-DH17-DL17,"")</f>
        <v/>
      </c>
      <c r="EB17" s="40" t="str">
        <f>IF(SUM(DN17:DO17,DQ17)-DP17&gt;0,SUM(DN17:DO17,DQ17)-DP17,"")</f>
        <v/>
      </c>
      <c r="EC17" s="40" t="str">
        <f>IF(SUM(DG17,DK17,DO17)&gt;0,SUM(DG17,DK17,DO17),"")</f>
        <v/>
      </c>
      <c r="ED17" s="40" t="str">
        <f>IF(SUM(EA17,EB17)&gt;0,SUM(EA17,EB17),"")</f>
        <v/>
      </c>
      <c r="EE17" s="40" t="str">
        <f>IF(SUM(DS17,DW17)&gt;0,SUM(DS17,DW17),"")</f>
        <v/>
      </c>
      <c r="EF17" s="40" t="str">
        <f>IF(SUM(DR17:DS17,DU17:DW17,DY17)-SUM(DT17,DX17)&gt;0,SUM(DR17:DS17,DU17:DW17,DY17)-SUM(DT17,DX17),"")</f>
        <v/>
      </c>
      <c r="EG17" s="40" t="str">
        <f>IF(SUM(EA17,EB17,EF17)&gt;0,SUM(EA17,EB17,EF17),"")</f>
        <v/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>IF(SUM(EI17,EM17)&gt;0,SUM(EI17,EM17),"")</f>
        <v/>
      </c>
      <c r="FC17" s="11" t="str">
        <f>IF(SUM(EH17:EI17,EK17:EM17,EO17)-EJ17-EN17&gt;0,SUM(EH17:EI17,EK17:EM17,EO17)-EJ17-EN17,"")</f>
        <v/>
      </c>
      <c r="FD17" s="11" t="str">
        <f>IF(SUM(EP17:EQ17,ES17)-ER17&gt;0,SUM(EP17:EQ17,ES17)-ER17,"")</f>
        <v/>
      </c>
      <c r="FE17" s="11" t="str">
        <f>IF(SUM(EI17,EM17,EQ17)&gt;0,SUM(EI17,EM17,EQ17),"")</f>
        <v/>
      </c>
      <c r="FF17" s="11" t="str">
        <f>IF(SUM(FC17,FD17)&gt;0,SUM(FC17,FD17),"")</f>
        <v/>
      </c>
      <c r="FG17" s="11" t="str">
        <f>IF(SUM(EU17,EY17)&gt;0,SUM(EU17,EY17),"")</f>
        <v/>
      </c>
      <c r="FH17" s="11" t="str">
        <f>IF(SUM(ET17:EU17,EW17:EY17,FA17)-SUM(EV17,EZ17)&gt;0,SUM(ET17:EU17,EW17:EY17,FA17)-SUM(EV17,EZ17),"")</f>
        <v/>
      </c>
      <c r="FI17" s="11" t="str">
        <f>IF(SUM(FC17,FD17,FH17)&gt;0,SUM(FC17,FD17,FH17),"")</f>
        <v/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 t="str">
        <f>IF(SUM(FK17,FO17)&gt;0,SUM(FK17,FO17),"")</f>
        <v/>
      </c>
      <c r="GE17" s="40" t="str">
        <f>IF(SUM(FJ17:FK17,FM17:FO17,FQ17)-FL17-FP17&gt;0,SUM(FJ17:FK17,FM17:FO17,FQ17)-FL17-FP17,"")</f>
        <v/>
      </c>
      <c r="GF17" s="40" t="str">
        <f>IF(SUM(FR17:FS17,FU17)-FT17&gt;0,SUM(FR17:FS17,FU17)-FT17,"")</f>
        <v/>
      </c>
      <c r="GG17" s="40" t="str">
        <f>IF(SUM(FK17,FO17,FS17)&gt;0,SUM(FK17,FO17,FS17),"")</f>
        <v/>
      </c>
      <c r="GH17" s="40" t="str">
        <f>IF(SUM(GE17,GF17)&gt;0,SUM(GE17,GF17),"")</f>
        <v/>
      </c>
      <c r="GI17" s="40" t="str">
        <f>IF(SUM(FW17,GA17)&gt;0,SUM(FW17,GA17),"")</f>
        <v/>
      </c>
      <c r="GJ17" s="40" t="str">
        <f>IF(SUM(FV17:FW17,FY17:GA17,GC17)-SUM(FX17,GB17)&gt;0,SUM(FV17:FW17,FY17:GA17,GC17)-SUM(FX17,GB17),"")</f>
        <v/>
      </c>
      <c r="GK17" s="40" t="str">
        <f>IF(SUM(GE17,GF17,GJ17)&gt;0,SUM(GE17,GF17,GJ17),"")</f>
        <v/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>IF(SUM(GM17,GQ17)&gt;0,SUM(GM17,GQ17),"")</f>
        <v/>
      </c>
      <c r="HG17" s="11" t="str">
        <f>IF(SUM(GL17:GM17,GO17:GQ17,GS17)-GN17-GR17&gt;0,SUM(GL17:GM17,GO17:GQ17,GS17)-GN17-GR17,"")</f>
        <v/>
      </c>
      <c r="HH17" s="11" t="str">
        <f>IF(SUM(GT17:GU17,GW17)-GV17&gt;0,SUM(GT17:GU17,GW17)-GV17,"")</f>
        <v/>
      </c>
      <c r="HI17" s="11" t="str">
        <f>IF(SUM(GM17,GQ17,GU17)&gt;0,SUM(GM17,GQ17,GU17),"")</f>
        <v/>
      </c>
      <c r="HJ17" s="11" t="str">
        <f>IF(SUM(HG17,HH17)&gt;0,SUM(HG17,HH17),"")</f>
        <v/>
      </c>
      <c r="HK17" s="11" t="str">
        <f>IF(SUM(GY17,HC17)&gt;0,SUM(GY17,HC17),"")</f>
        <v/>
      </c>
      <c r="HL17" s="11" t="str">
        <f>IF(SUM(GX17:GY17,HA17:HC17,HE17)-SUM(GZ17,HD17)&gt;0,SUM(GX17:GY17,HA17:HC17,HE17)-SUM(GZ17,HD17),"")</f>
        <v/>
      </c>
      <c r="HM17" s="11" t="str">
        <f>IF(SUM(HG17,HH17,HL17)&gt;0,SUM(HG17,HH17,HL17),"")</f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>IF(SUM(HO17,HS17)&gt;0,SUM(HO17,HS17),"")</f>
        <v/>
      </c>
      <c r="II17" s="40" t="str">
        <f>IF(SUM(HN17:HO17,HQ17:HS17,HU17)-HP17-HT17&gt;0,SUM(HN17:HO17,HQ17:HS17,HU17)-HP17-HT17,"")</f>
        <v/>
      </c>
      <c r="IJ17" s="40" t="str">
        <f>IF(SUM(HV17:HW17,HY17)-HX17&gt;0,SUM(HV17:HW17,HY17)-HX17,"")</f>
        <v/>
      </c>
      <c r="IK17" s="40" t="str">
        <f>IF(SUM(HO17,HS17,HW17)&gt;0,SUM(HO17,HS17,HW17),"")</f>
        <v/>
      </c>
      <c r="IL17" s="40" t="str">
        <f>IF(SUM(II17,IJ17)&gt;0,SUM(II17,IJ17),"")</f>
        <v/>
      </c>
      <c r="IM17" s="40" t="str">
        <f>IF(SUM(IA17,IE17)&gt;0,SUM(IA17,IE17),"")</f>
        <v/>
      </c>
      <c r="IN17" s="40" t="str">
        <f>IF(SUM(HZ17:IA17,IC17:IE17,IG17)-SUM(IB17,IF17)&gt;0,SUM(HZ17:IA17,IC17:IE17,IG17)-SUM(IB17,IF17),"")</f>
        <v/>
      </c>
      <c r="IO17" s="40" t="str">
        <f>IF(SUM(II17,IJ17,IN17)&gt;0,SUM(II17,IJ17,IN17),"")</f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>IF(SUM(IQ17,IU17)&gt;0,SUM(IQ17,IU17),"")</f>
        <v/>
      </c>
      <c r="JK17" s="11" t="str">
        <f>IF(SUM(IP17:IQ17,IS17:IU17,IW17)-IR17-IV17&gt;0,SUM(IP17:IQ17,IS17:IU17,IW17)-IR17-IV17,"")</f>
        <v/>
      </c>
      <c r="JL17" s="11" t="str">
        <f>IF(SUM(IX17:IY17,JA17)-IZ17&gt;0,SUM(IX17:IY17,JA17)-IZ17,"")</f>
        <v/>
      </c>
      <c r="JM17" s="11" t="str">
        <f>IF(SUM(IQ17,IU17,IY17)&gt;0,SUM(IQ17,IU17,IY17),"")</f>
        <v/>
      </c>
      <c r="JN17" s="11" t="str">
        <f>IF(SUM(JK17,JL17)&gt;0,SUM(JK17,JL17),"")</f>
        <v/>
      </c>
      <c r="JO17" s="11" t="str">
        <f>IF(SUM(JC17,JG17)&gt;0,SUM(JC17,JG17),"")</f>
        <v/>
      </c>
      <c r="JP17" s="11" t="str">
        <f>IF(SUM(JB17:JC17,JE17:JG17,JI17)-SUM(JD17,JH17)&gt;0,SUM(JB17:JC17,JE17:JG17,JI17)-SUM(JD17,JH17),"")</f>
        <v/>
      </c>
      <c r="JQ17" s="11" t="str">
        <f>IF(SUM(JK17,JL17,JP17)&gt;0,SUM(JK17,JL17,JP17),"")</f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>IF(SUM(JS17,JW17)&gt;0,SUM(JS17,JW17),"")</f>
        <v/>
      </c>
      <c r="KM17" s="40" t="str">
        <f>IF(SUM(JR17:JS17,JU17:JW17,JY17)-JT17-JX17&gt;0,SUM(JR17:JS17,JU17:JW17,JY17)-JT17-JX17,"")</f>
        <v/>
      </c>
      <c r="KN17" s="40" t="str">
        <f>IF(SUM(JZ17:KA17,KC17)-KB17&gt;0,SUM(JZ17:KA17,KC17)-KB17,"")</f>
        <v/>
      </c>
      <c r="KO17" s="40" t="str">
        <f>IF(SUM(JS17,JW17,KA17)&gt;0,SUM(JS17,JW17,KA17),"")</f>
        <v/>
      </c>
      <c r="KP17" s="40" t="str">
        <f>IF(SUM(KM17,KN17)&gt;0,SUM(KM17,KN17),"")</f>
        <v/>
      </c>
      <c r="KQ17" s="40" t="str">
        <f>IF(SUM(KE17,KI17)&gt;0,SUM(KE17,KI17),"")</f>
        <v/>
      </c>
      <c r="KR17" s="40" t="str">
        <f>IF(SUM(KD17:KE17,KG17:KI17,KK17)-SUM(KF17,KJ17)&gt;0,SUM(KD17:KE17,KG17:KI17,KK17)-SUM(KF17,KJ17),"")</f>
        <v/>
      </c>
      <c r="KS17" s="40" t="str">
        <f>IF(SUM(KM17,KN17,KR17)&gt;0,SUM(KM17,KN17,KR17),"")</f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>IF(SUM(KU17,KY17)&gt;0,SUM(KU17,KY17),"")</f>
        <v/>
      </c>
      <c r="LO17" s="11" t="str">
        <f>IF(SUM(KT17:KU17,KW17:KY17,LA17)-KV17-KZ17&gt;0,SUM(KT17:KU17,KW17:KY17,LA17)-KV17-KZ17,"")</f>
        <v/>
      </c>
      <c r="LP17" s="11" t="str">
        <f>IF(SUM(LB17:LC17,LE17)-LD17&gt;0,SUM(LB17:LC17,LE17)-LD17,"")</f>
        <v/>
      </c>
      <c r="LQ17" s="11" t="str">
        <f>IF(SUM(KU17,KY17,LC17)&gt;0,SUM(KU17,KY17,LC17),"")</f>
        <v/>
      </c>
      <c r="LR17" s="11" t="str">
        <f>IF(SUM(LO17,LP17)&gt;0,SUM(LO17,LP17),"")</f>
        <v/>
      </c>
      <c r="LS17" s="11" t="str">
        <f>IF(SUM(LG17,LK17)&gt;0,SUM(LG17,LK17),"")</f>
        <v/>
      </c>
      <c r="LT17" s="11" t="str">
        <f>IF(SUM(LF17:LG17,LI17:LK17,LM17)-SUM(LH17,LL17)&gt;0,SUM(LF17:LG17,LI17:LK17,LM17)-SUM(LH17,LL17),"")</f>
        <v/>
      </c>
      <c r="LU17" s="11" t="str">
        <f>IF(SUM(LO17,LP17,LT17)&gt;0,SUM(LO17,LP17,LT17),"")</f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>IF(SUM(LW17,MA17)&gt;0,SUM(LW17,MA17),"")</f>
        <v/>
      </c>
      <c r="MQ17" s="40" t="str">
        <f>IF(SUM(LV17:LW17,LY17:MA17,MC17)-LX17-MB17&gt;0,SUM(LV17:LW17,LY17:MA17,MC17)-LX17-MB17,"")</f>
        <v/>
      </c>
      <c r="MR17" s="40" t="str">
        <f>IF(SUM(MD17:ME17,MG17)-MF17&gt;0,SUM(MD17:ME17,MG17)-MF17,"")</f>
        <v/>
      </c>
      <c r="MS17" s="40" t="str">
        <f>IF(SUM(LW17,MA17,ME17)&gt;0,SUM(LW17,MA17,ME17),"")</f>
        <v/>
      </c>
      <c r="MT17" s="40" t="str">
        <f>IF(SUM(MQ17,MR17)&gt;0,SUM(MQ17,MR17),"")</f>
        <v/>
      </c>
      <c r="MU17" s="40" t="str">
        <f>IF(SUM(MI17,MM17)&gt;0,SUM(MI17,MM17),"")</f>
        <v/>
      </c>
      <c r="MV17" s="40" t="str">
        <f>IF(SUM(MH17:MI17,MK17:MM17,MO17)-SUM(MJ17,MN17)&gt;0,SUM(MH17:MI17,MK17:MM17,MO17)-SUM(MJ17,MN17),"")</f>
        <v/>
      </c>
      <c r="MW17" s="40" t="str">
        <f>IF(SUM(MQ17,MR17,MV17)&gt;0,SUM(MQ17,MR17,MV17),"")</f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>IF(SUM(MY17,NC17)&gt;0,SUM(MY17,NC17),"")</f>
        <v/>
      </c>
      <c r="NS17" s="11" t="str">
        <f>IF(SUM(MX17:MY17,NA17:NC17,NE17)-MZ17-ND17&gt;0,SUM(MX17:MY17,NA17:NC17,NE17)-MZ17-ND17,"")</f>
        <v/>
      </c>
      <c r="NT17" s="11" t="str">
        <f>IF(SUM(NF17:NG17,NI17)-NH17&gt;0,SUM(NF17:NG17,NI17)-NH17,"")</f>
        <v/>
      </c>
      <c r="NU17" s="11" t="str">
        <f>IF(SUM(MY17,NC17,NG17)&gt;0,SUM(MY17,NC17,NG17),"")</f>
        <v/>
      </c>
      <c r="NV17" s="11" t="str">
        <f>IF(SUM(NS17,NT17)&gt;0,SUM(NS17,NT17),"")</f>
        <v/>
      </c>
      <c r="NW17" s="11" t="str">
        <f>IF(SUM(NK17,NO17)&gt;0,SUM(NK17,NO17),"")</f>
        <v/>
      </c>
      <c r="NX17" s="11" t="str">
        <f>IF(SUM(NJ17:NK17,NM17:NO17,NQ17)-SUM(NL17,NP17)&gt;0,SUM(NJ17:NK17,NM17:NO17,NQ17)-SUM(NL17,NP17),"")</f>
        <v/>
      </c>
      <c r="NY17" s="11" t="str">
        <f>IF(SUM(NS17,NT17,NX17)&gt;0,SUM(NS17,NT17,NX17),"")</f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>IF(SUM(OA17,OE17)&gt;0,SUM(OA17,OE17),"")</f>
        <v/>
      </c>
      <c r="OU17" s="40" t="str">
        <f>IF(SUM(NZ17:OA17,OC17:OE17,OG17)-OB17-OF17&gt;0,SUM(NZ17:OA17,OC17:OE17,OG17)-OB17-OF17,"")</f>
        <v/>
      </c>
      <c r="OV17" s="40" t="str">
        <f>IF(SUM(OH17:OI17,OK17)-OJ17&gt;0,SUM(OH17:OI17,OK17)-OJ17,"")</f>
        <v/>
      </c>
      <c r="OW17" s="40" t="str">
        <f>IF(SUM(OA17,OE17,OI17)&gt;0,SUM(OA17,OE17,OI17),"")</f>
        <v/>
      </c>
      <c r="OX17" s="40" t="str">
        <f>IF(SUM(OU17,OV17)&gt;0,SUM(OU17,OV17),"")</f>
        <v/>
      </c>
      <c r="OY17" s="40" t="str">
        <f>IF(SUM(OM17,OQ17)&gt;0,SUM(OM17,OQ17),"")</f>
        <v/>
      </c>
      <c r="OZ17" s="40" t="str">
        <f>IF(SUM(OL17:OM17,OO17:OQ17,OS17)-SUM(ON17,OR17)&gt;0,SUM(OL17:OM17,OO17:OQ17,OS17)-SUM(ON17,OR17),"")</f>
        <v/>
      </c>
      <c r="PA17" s="40" t="str">
        <f>IF(SUM(OU17,OV17,OZ17)&gt;0,SUM(OU17,OV17,OZ17),"")</f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>IF(SUM(PC17,PG17)&gt;0,SUM(PC17,PG17),"")</f>
        <v/>
      </c>
      <c r="PW17" s="11" t="str">
        <f>IF(SUM(PB17:PC17,PE17:PG17,PI17)-PD17-PH17&gt;0,SUM(PB17:PC17,PE17:PG17,PI17)-PD17-PH17,"")</f>
        <v/>
      </c>
      <c r="PX17" s="11" t="str">
        <f>IF(SUM(PJ17:PK17,PM17)-PL17&gt;0,SUM(PJ17:PK17,PM17)-PL17,"")</f>
        <v/>
      </c>
      <c r="PY17" s="11" t="str">
        <f>IF(SUM(PC17,PG17,PK17)&gt;0,SUM(PC17,PG17,PK17),"")</f>
        <v/>
      </c>
      <c r="PZ17" s="11" t="str">
        <f>IF(SUM(PW17,PX17)&gt;0,SUM(PW17,PX17),"")</f>
        <v/>
      </c>
      <c r="QA17" s="11" t="str">
        <f>IF(SUM(PO17,PS17)&gt;0,SUM(PO17,PS17),"")</f>
        <v/>
      </c>
      <c r="QB17" s="11" t="str">
        <f>IF(SUM(PN17:PO17,PQ17:PS17,PU17)-SUM(PP17,PT17)&gt;0,SUM(PN17:PO17,PQ17:PS17,PU17)-SUM(PP17,PT17),"")</f>
        <v/>
      </c>
      <c r="QC17" s="11" t="str">
        <f>IF(SUM(PW17,PX17,QB17)&gt;0,SUM(PW17,PX17,QB17),"")</f>
        <v/>
      </c>
      <c r="QD17" s="22">
        <f>IF($CU17="P",CA17,(CA17+AX17)/2)</f>
        <v>17.350000000000001</v>
      </c>
      <c r="QE17" s="22">
        <f>IF($CU17="P",CB17,(CB17+AY17)/2)</f>
        <v>5.6</v>
      </c>
      <c r="QF17" s="22">
        <f>IF($CU17="P",CC17,(CC17+AZ17)/2)</f>
        <v>0.4</v>
      </c>
      <c r="QG17" s="22">
        <f>IF($CU17="P",CD17,(CD17+BA17)/2)</f>
        <v>0</v>
      </c>
      <c r="QH17" s="22">
        <f>IF($CU17="P",CE17,(CE17+BB17)/2)</f>
        <v>7.6</v>
      </c>
      <c r="QI17" s="22">
        <f>IF($CU17="P",CF17,(CF17+BC17)/2)</f>
        <v>1.4</v>
      </c>
      <c r="QJ17" s="22">
        <f>IF($CU17="P",CG17,(CG17+BD17)/2)</f>
        <v>0</v>
      </c>
      <c r="QK17" s="22">
        <f>IF($CU17="P",CH17,(CH17+BE17)/2)</f>
        <v>0</v>
      </c>
      <c r="QL17" s="22">
        <f>IF($CU17="P",CI17,(CI17+BF17)/2)</f>
        <v>0</v>
      </c>
      <c r="QM17" s="22">
        <f>IF($CU17="P",CJ17,(CJ17+BG17)/2)</f>
        <v>0</v>
      </c>
      <c r="QN17" s="22">
        <f>IF($CU17="P",CK17,(CK17+BH17)/2)</f>
        <v>0</v>
      </c>
      <c r="QO17" s="22">
        <f>IF($CU17="P",CL17,(CL17+BI17)/2)</f>
        <v>0</v>
      </c>
      <c r="QP17" s="22">
        <f>IF($CU17="P",CM17,(CM17+BJ17)/2)</f>
        <v>8.9499999999999993</v>
      </c>
      <c r="QQ17" s="22">
        <f>IF($CU17="P",CN17,(CN17+BK17)/2)</f>
        <v>2.6</v>
      </c>
      <c r="QR17" s="22">
        <f>IF($CU17="P",CO17,(CO17+BL17)/2)</f>
        <v>0.5</v>
      </c>
      <c r="QS17" s="22">
        <f>IF($CU17="P",CP17,(CP17+BM17)/2)</f>
        <v>0</v>
      </c>
      <c r="QT17" s="22">
        <f>IF($CU17="P",CQ17,(CQ17+BN17)/2)</f>
        <v>18.25</v>
      </c>
      <c r="QU17" s="22">
        <f>IF($CU17="P",CR17,(CR17+BO17)/2)</f>
        <v>6.4</v>
      </c>
      <c r="QV17" s="22">
        <f>IF($CU17="P",CS17,(CS17+BP17)/2)</f>
        <v>0.4</v>
      </c>
      <c r="QW17" s="22">
        <f>IF($CU17="P",CT17,(CT17+BQ17)/2)</f>
        <v>0</v>
      </c>
      <c r="QX17" s="27" t="s">
        <v>46</v>
      </c>
      <c r="QY17" s="40">
        <f>IF(SUM(QE17,QI17)&gt;0,SUM(QE17,QI17),"")</f>
        <v>7</v>
      </c>
      <c r="QZ17" s="40">
        <f>IF(SUM(QD17:QE17,QG17:QI17,QK17)-QF17-QJ17&gt;0,SUM(QD17:QE17,QG17:QI17,QK17)-QF17-QJ17,"")</f>
        <v>31.550000000000004</v>
      </c>
      <c r="RA17" s="40" t="str">
        <f>IF(SUM(QL17:QM17,QO17)-QN17&gt;0,SUM(QL17:QM17,QO17)-QN17,"")</f>
        <v/>
      </c>
      <c r="RB17" s="40">
        <f>IF(SUM(QE17,QI17,QM17)&gt;0,SUM(QE17,QI17,QM17),"")</f>
        <v>7</v>
      </c>
      <c r="RC17" s="40">
        <f>IF(SUM(QZ17,RA17)&gt;0,SUM(QZ17,RA17),"")</f>
        <v>31.550000000000004</v>
      </c>
      <c r="RD17" s="40">
        <f>IF(SUM(QQ17,QU17)&gt;0,SUM(QQ17,QU17),"")</f>
        <v>9</v>
      </c>
      <c r="RE17" s="40">
        <f>IF(SUM(QP17:QQ17,QS17:QU17,QW17)-SUM(QR17,QV17)&gt;0,SUM(QP17:QQ17,QS17:QU17,QW17)-SUM(QR17,QV17),"")</f>
        <v>35.299999999999997</v>
      </c>
      <c r="RF17" s="40">
        <f>IF(SUM(QZ17,RA17,RE17)&gt;0,SUM(QZ17,RA17,RE17),"")</f>
        <v>66.849999999999994</v>
      </c>
    </row>
    <row r="18" spans="1:474" x14ac:dyDescent="0.2">
      <c r="A18" s="4" t="str" cm="1">
        <f t="array" ref="A18">IF(AND(J18&lt;&gt;"",J18&lt;&gt;"No DD"),SUMPRODUCT((J$4:J$36&lt;&gt;"")*(J$4:J$36&lt;&gt;"No DD")*(F$4:F$36&gt;F18))+1,IF(J18="No DD",SUMPRODUCT((J$4:J$36="No DD")*(F$4:F$36&gt;F18))+1+SUMPRODUCT((J$4:J$36&lt;&gt;"")*(J$4:J$36&lt;&gt;"No DD")),""))</f>
        <v/>
      </c>
      <c r="B18" s="4" t="str" cm="1">
        <f t="array" ref="B18">IF(AND(J18&lt;&gt;"",J18&lt;&gt;"No DD",G18=""),SUMPRODUCT((J$4:J$36&lt;&gt;"")*(J$4:J$36&lt;&gt;"No DD")*(G$4:G$36="")*(F$4:F$36&gt;F18))+1,IF(J18="No DD",SUMPRODUCT((J$4:J$36="No DD")*(F$4:F$36&gt;F18)*(G$4:G$36=""))+1+SUMPRODUCT((J$4:J$36&lt;&gt;"")*(G$4:G$36="")*(J$4:J$36&lt;&gt;"No DD")),""))</f>
        <v/>
      </c>
      <c r="C18" s="5" t="s">
        <v>108</v>
      </c>
      <c r="D18" s="4" t="s">
        <v>6</v>
      </c>
      <c r="E18" s="4">
        <v>2004</v>
      </c>
      <c r="F18" s="9">
        <f>SUM(L18:R18)+SUM(L18:O18)*0.0000001+SUM(L18)*0.0000000000001</f>
        <v>135.6000085500049</v>
      </c>
      <c r="G18" s="64"/>
      <c r="H18" s="3" t="str">
        <f>IF(OR(AND(AP18&gt;=AW$38,AQ18&gt;=AW$42,AP18&lt;&gt;"",AO18=""),AND(AU18&gt;=AW$38,AV18&gt;=AW$42,AU18&lt;&gt;"",AO18=""),AND(BS18&gt;=BZ$38,BT18&gt;=BZ$42,BS18&lt;&gt;"",BR18=""),AND(BX18&gt;=BZ$38,BY18&gt;=BZ$42,BX18&lt;&gt;"",BR18=""),AND(CV18&gt;=DC$38,CW18&gt;=DC$42,CV18&lt;&gt;"",CU18=""),AND(DA18&gt;=DC$38,DB18&gt;=DC$42,DA18&lt;&gt;""),AND(DZ18&gt;=EG$38,EA18&gt;=EG$42,DZ18&lt;&gt;""),AND(EE18&gt;=EG$38,EF18&gt;=EG$42,EE18&lt;&gt;""),AND(FB18&gt;=FI$38,FC18&gt;=FI$42,FB18&lt;&gt;""),AND(FG18&gt;=FI$38,FH18&gt;=FI$42,FG18&lt;&gt;""),AND(GD18&gt;=GK$38,GE18&gt;=GK$42,GD18&lt;&gt;""),AND(GI18&gt;=GK$38,GJ18&gt;=GK$42,GI18&lt;&gt;""),AND(HF18&gt;=HM$38,HG18&gt;=HM$42,HF18&lt;&gt;""),AND(HK18&gt;=HM$38,HL18&gt;=HM$42,HK18&lt;&gt;""),AND(IH18&gt;=IO$38,II18&gt;=IO$42,IH18&lt;&gt;""),AND(IM18&gt;=IO$38,IN18&gt;=IO$42,IM18&lt;&gt;""),AND(JJ18&gt;=JQ$38,JK18&gt;=JQ$42,JJ18&lt;&gt;""),AND(JO18&gt;=JQ$38,JP18&gt;=JQ$42,JO18&lt;&gt;""),AND(KL18&gt;=KS$38,KM18&gt;=KS$42,KL18&lt;&gt;""),AND(KQ18&gt;=KS$38,KR18&gt;=KS$42,KQ18&lt;&gt;""),AND(LN18&gt;=LU$38,LO18&gt;=LU$42,LN18&lt;&gt;""),AND(LS18&gt;=LU$38,LT18&gt;=LU$42,LS18&lt;&gt;""),AND(MP18&gt;=MW$38,MQ18&gt;=MW$42,MP18&lt;&gt;""),AND(MU18&gt;=MW$38,MV18&gt;=MW$42,MU18&lt;&gt;""),AND(NR18&gt;=NY$38,NS18&gt;=NY$42,NR18&lt;&gt;""),AND(NW18&gt;=NY$38,NX18&gt;=NY$42,NW18&lt;&gt;""),AND(OT18&gt;=PA$38,OU18&gt;=PA$42,OT18&lt;&gt;""),AND(OY18&gt;=PA$38,OZ18&gt;=PA$42,OY18&lt;&gt;""),AND(PV18&gt;=QC$38,PW18&gt;=QC$42,PV18&lt;&gt;""),AND(QA18&gt;=QC$38,QB18&gt;=QC$42,QA18&lt;&gt;"")),"P","")</f>
        <v/>
      </c>
      <c r="I18" s="3" t="str">
        <f>IF(OR(AND(AQ18&gt;=AW$42,AQ18&lt;&gt;"",AO18=""),AND(AV18&gt;=AW$42,AV18&lt;&gt;"",AO18=""),AND(BT18&gt;=BZ$42,BT18&lt;&gt;"",BR18=""),AND(BY18&gt;=BZ$42,BY18&lt;&gt;"",BR18=""),AND(CW18&gt;=DC$42,CW18&lt;&gt;"",CU18=""),AND(DB18&gt;=DC$42,DB18&lt;&gt;"",CU18=""),AND(EA18&gt;=EG$42,EA18&lt;&gt;""),AND(EF18&gt;=EG$42,EF18&lt;&gt;""),AND(FC18&gt;=FI$42,FC18&lt;&gt;""),AND(FH18&gt;=FI$42,FH18&lt;&gt;""),AND(GE18&gt;=GK$42,GE18&lt;&gt;""),AND(GJ18&gt;=GK$42,GJ18&lt;&gt;""),AND(HG18&gt;=HM$42,HG18&lt;&gt;""),AND(HL18&gt;=HM$42,HL18&lt;&gt;""),AND(II18&gt;=IO$42,II18&lt;&gt;""),AND(IN18&gt;=IO$42,IN18&lt;&gt;""),AND(JK18&gt;=JQ$42,JK18&lt;&gt;""),AND(JP18&gt;=JQ$42,JP18&lt;&gt;""),AND(KM18&gt;=KS$42,KM18&lt;&gt;""),AND(KR18&gt;=KS$42,KR18&lt;&gt;""),AND(LO18&gt;=LU$42,LO18&lt;&gt;""),AND(LT18&gt;=LU$42,LT18&lt;&gt;""),AND(MQ18&gt;=MW$42,MQ18&lt;&gt;""),AND(MV18&gt;=MW$42,MV18&lt;&gt;""),AND(NS18&gt;=NY$42,NS18&lt;&gt;""),AND(NX18&gt;=NY$42,NX18&lt;&gt;""),AND(OU18&gt;=PA$42,OU18&lt;&gt;""),AND(OZ18&gt;=PA$42,OZ18&lt;&gt;""),AND(PW18&gt;=QC$42,PW18&lt;&gt;""),AND(QB18&gt;=QC$42,QB18&lt;&gt;"")),"P","")</f>
        <v/>
      </c>
      <c r="J18" s="36" t="str">
        <f>IF(AND(I18="P",H18=""),"No DD",IF(OR(AND(AS18&gt;=AW$41,AT18&gt;=AW$45,AS18&lt;&gt;"",AO18=""),AND(BV18&gt;=BZ$41,BW18&gt;=BZ$45,BV18&lt;&gt;"",BR18=""),AND(CY18&gt;=DC$41,CZ18&gt;=DC$45,CY18&lt;&gt;"",CU18=""),AND(EC18&gt;=EG$41,ED18&gt;=EG$45,EC18&lt;&gt;""),AND(FE18&gt;=FI$41,FF18&gt;=FI$45,FE18&lt;&gt;""),AND(GG18&gt;=GK$41,GH18&gt;=GK$45,GG18&lt;&gt;""),AND(HI18&gt;=HM$41,HJ18&gt;=HM$45,HI18&lt;&gt;""),AND(IK18&gt;=IO$41,IL18&gt;=IO$45,IK18&lt;&gt;""),AND(JM18&gt;=JQ$41,JN18&gt;=JQ$45,JM18&lt;&gt;""),AND(KO18&gt;=KS$41,KP18&gt;=KS$45,KO18&lt;&gt;""),AND(LQ18&gt;=LU$41,LR18&gt;=LU$45,LQ18&lt;&gt;""),AND(MS18&gt;=MW$41,MT18&gt;=MW$45,MS18&lt;&gt;""),AND(NU18&gt;=NY$41,NV18&gt;=NY$45,NU18&lt;&gt;""),AND(OW18&gt;=PA$41,OX18&gt;=PA$45,OW18&lt;&gt;""),AND(PY18&gt;=QC$41,PZ18&gt;=QC$45,PY18&lt;&gt;"")),"Merit",IF(OR(AND(AS18&gt;=AW$40,AT18&gt;=AW$44,AS18&lt;&gt;"",AO18=""),AND(BV18&gt;=BZ$40,BW18&gt;=BZ$44,BV18&lt;&gt;"",BR18=""),AND(CY18&gt;=DC$40,CZ18&gt;=DC$44,CY18&lt;&gt;"",CU18=""),AND(EC18&gt;=EG$40,ED18&gt;=EG$44,EC18&lt;&gt;""),AND(FE18&gt;=FI$40,FF18&gt;=FI$44,FE18&lt;&gt;""),AND(GG18&gt;=GK$40,GH18&gt;=GK$44,GG18&lt;&gt;""),AND(HI18&gt;=HM$40,HJ18&gt;=HM$44,HI18&lt;&gt;""),AND(IK18&gt;=IO$40,IL18&gt;=IO$44,IK18&lt;&gt;""),AND(JM18&gt;=JQ$40,JN18&gt;=JQ$44,JM18&lt;&gt;""),AND(KO18&gt;=KS$40,KP18&gt;=KS$44,KO18&lt;&gt;""),AND(LQ18&gt;=LU$40,LR18&gt;=LU$44,LQ18&lt;&gt;""),AND(MS18&gt;=MW$40,MT18&gt;=MW$44,MS18&lt;&gt;""),AND(NU18&gt;=NY$40,NV18&gt;=NY$44,NU18&lt;&gt;""),AND(OW18&gt;=PA$40,OX18&gt;=PA$44,OW18&lt;&gt;""),AND(PY18&gt;=QC$40,PZ18&gt;=QC$44,PY18&lt;&gt;"")),"Excellence",IF(K18="P","Worlds Team",IF(H18="P","National Team","")))))</f>
        <v/>
      </c>
      <c r="K18" s="3" t="str">
        <f>IF(OR(AND(AS18&gt;=AW$39,AT18&gt;=AW$43,AS18&lt;&gt;"",AO18=""),AND(BV18&gt;=BZ$39,BW18&gt;=BZ$43,BV18&lt;&gt;"",BR18=""),AND(CY18&gt;=DC$39,CZ18&gt;=DC$43,CY18&lt;&gt;"",CU18=""),AND(EC18&gt;=EG$39,ED18&gt;=EG$43,EC18&lt;&gt;""),AND(FE18&gt;=FI$39,FF18&gt;=FI$43,FE18&lt;&gt;""),AND(GG18&gt;=GK$39,GH18&gt;=GK$43,GG18&lt;&gt;""),AND(HI18&gt;=HM$39,HJ18&gt;=HM$43,HI18&lt;&gt;""),AND(IK18&gt;=IO$39,IL18&gt;=IO$43,IK18&lt;&gt;""),AND(JM18&gt;=JQ$39,JN18&gt;=JQ$43,JM18&lt;&gt;""),AND(KO18&gt;=KS$39,KP18&gt;=KS$43,KO18&lt;&gt;""),AND(LQ18&gt;=LU$39,LR18&gt;=LU$43,LQ18&lt;&gt;""),AND(MS18&gt;=MW$39,MT18&gt;=MW$43,MS18&lt;&gt;""),AND(NU18&gt;=NY$39,NV18&gt;=NY$43,NU18&lt;&gt;""),AND(OW18&gt;=PA$39,OX18&gt;=PA$43,OW18&lt;&gt;""),AND(PY18&gt;=QC$39,PZ18&gt;=QC$43,PY18&lt;&gt;"")),"P","")</f>
        <v/>
      </c>
      <c r="L18" s="8">
        <f>IF(COUNT(AQ18,BT18,CW18)&gt;0,LARGE((AQ18,BT18,CW18),1),0)</f>
        <v>49.2</v>
      </c>
      <c r="M18" s="8" t="str">
        <f>IF(L18=0,"",IF(L18=CW18,$CA$1,IF(L18=BT18,$AX$1,IF(L18=AQ18,$U$1,""))))</f>
        <v>2025 Elite Canada</v>
      </c>
      <c r="N18" s="8">
        <f>IF(COUNT(AQ18,BT18,CW18)&gt;1,LARGE((AQ18,BT18,CW18),2),0)</f>
        <v>36.299999999999997</v>
      </c>
      <c r="O18" s="8" t="str">
        <f>IF(N18=0,"",IF(AND(N18=L18,N18=AQ18,N18=BT18),$U$1,IF(AND(N18=L18,N18=AQ18,N18=CW18),$U$1,IF(AND(N18=L18,N18=BT18,N18=CW18),$AX$1,IF(N18=CW18,$CA$1,IF(N18=BT18,$AX$1,IF(N18=AQ18,$U$1,"")))))))</f>
        <v>2025 Nationals</v>
      </c>
      <c r="P18" s="8">
        <f>IF(MAX(AV18,BY18,DB18)&gt;0,MAX(AV18,BY18,DB18),0)</f>
        <v>50.1</v>
      </c>
      <c r="Q18" s="8" t="str">
        <f>IF(P18=0,"",IF(P18=DB18,$CA$1,IF(P18=BY18,$AX$1,IF(P18=AV18,$U$1,""))))</f>
        <v>2025 Elite Canada</v>
      </c>
      <c r="R18" s="8" t="str">
        <f>IF(MAX(DD18:DE18)&gt;0,MAX(DD18:DE18),"")</f>
        <v/>
      </c>
      <c r="S18" s="11" t="str">
        <f>IF(R18="","",IF(R18=DD18,"("&amp;DD$2&amp;")",IF(R18=DE18,"("&amp;DE$2&amp;")")))</f>
        <v/>
      </c>
      <c r="T18" s="8" t="str">
        <f>IF(R18="","",IF(R18=DD18,IF(R18+IF(N18="",0,N18)=PW18,$PB$1,IF(R18+IF(N18="",0,N18)=OU18,$NZ$1,IF(R18+IF(N18="",0,N18)=NS18,$MX$1,IF(R18+IF(N18="",0,N18)=MQ18,$LV$1,IF(R18+IF(N18="",0,N18)=LO18,$KT$1,IF(R18+IF(N18="",0,N18)=KM18,$JR$1,IF(R18+IF(N18="",0,N18)=JK18,$IP$1,IF(R18+IF(N18="",0,N18)=II18,$HN$1,IF(R18+IF(N18="",0,N18)=HG18,$GL$1,IF(R18+IF(N18="",0,N18)=GE18,$FJ$1,IF(R18+IF(N18="",0,N18)=FC18,$EH$1,IF(R18+IF(N18="",0,N18)=EA18,$DF$1)))))))))))),IF(R18=DE18,IF(R18+IF(P18="",0,P18)=QB18,$PB$1,IF(R18+IF(P18="",0,P18)=OZ18,$NZ$1,IF(R18+IF(P18="",0,P18)=NX18,$MX$1,IF(R18+IF(P18="",0,P18)=MV18,$LV$1,IF(R18+IF(P18="",0,P18)=LT18,$KT$1,IF(R18+IF(P18="",0,P18)=KR18,$JR$1,IF(R18+IF(P18="",0,P18)=JP18,$IP$1,IF(R18+IF(P18="",0,P18)=IN18,$HN$1,IF(R18+IF(P18="",0,P18)=HL18,$GL$1,IF(R18+IF(P18="",0,P18)=GJ18,$FJ$1,IF(R18+IF(P18="",0,P18)=FH18,$EH$1,IF(R18+IF(P18="",0,P18)=EF18,$DF$1)))))))))))))))</f>
        <v/>
      </c>
      <c r="U18" s="19">
        <v>18.600000000000001</v>
      </c>
      <c r="V18" s="19">
        <v>6.8</v>
      </c>
      <c r="W18" s="19">
        <v>0.8</v>
      </c>
      <c r="X18" s="19">
        <v>0</v>
      </c>
      <c r="Y18" s="19">
        <v>18</v>
      </c>
      <c r="Z18" s="19">
        <v>6.8</v>
      </c>
      <c r="AA18" s="19">
        <v>0.2</v>
      </c>
      <c r="AB18" s="19">
        <v>0</v>
      </c>
      <c r="AC18" s="19"/>
      <c r="AD18" s="19"/>
      <c r="AE18" s="19"/>
      <c r="AF18" s="19"/>
      <c r="AG18" s="19">
        <v>19.100000000000001</v>
      </c>
      <c r="AH18" s="19">
        <v>6.8</v>
      </c>
      <c r="AI18" s="19">
        <v>0</v>
      </c>
      <c r="AJ18" s="19">
        <v>0</v>
      </c>
      <c r="AK18" s="19">
        <v>18</v>
      </c>
      <c r="AL18" s="19">
        <v>6.8</v>
      </c>
      <c r="AM18" s="19">
        <v>0.6</v>
      </c>
      <c r="AN18" s="19">
        <v>0</v>
      </c>
      <c r="AO18" s="27"/>
      <c r="AP18" s="40">
        <f>IF(SUM(V18,Z18)&gt;0,SUM(V18,Z18),"")</f>
        <v>13.6</v>
      </c>
      <c r="AQ18" s="40">
        <f>IF(SUM(U18:V18,X18:Z18,AB18)-W18-AA18&gt;0,SUM(U18:V18,X18:Z18,AB18)-W18-AA18,"")</f>
        <v>49.2</v>
      </c>
      <c r="AR18" s="40" t="str">
        <f>IF(SUM(AC18:AD18,AF18)-AE18&gt;0,SUM(AC18:AD18,AF18)-AE18,"")</f>
        <v/>
      </c>
      <c r="AS18" s="40">
        <f>IF(SUM(V18,Z18,AD18)&gt;0,SUM(V18,Z18,AD18),"")</f>
        <v>13.6</v>
      </c>
      <c r="AT18" s="40">
        <f>IF(SUM(AQ18,AR18)&gt;0,SUM(AQ18,AR18),"")</f>
        <v>49.2</v>
      </c>
      <c r="AU18" s="40">
        <f>IF(SUM(AH18,AL18)&gt;0,SUM(AH18,AL18),"")</f>
        <v>13.6</v>
      </c>
      <c r="AV18" s="40">
        <f>IF(SUM(AG18:AH18,AJ18:AL18,AN18)-SUM(AI18,AM18)&gt;0,SUM(AG18:AH18,AJ18:AL18,AN18)-SUM(AI18,AM18),"")</f>
        <v>50.1</v>
      </c>
      <c r="AW18" s="40">
        <f>IF(SUM(AQ18,AR18,AV18)&gt;0,SUM(AQ18,AR18,AV18),"")</f>
        <v>99.300000000000011</v>
      </c>
      <c r="AX18" s="18">
        <v>15.7</v>
      </c>
      <c r="AY18" s="18">
        <v>2.4</v>
      </c>
      <c r="AZ18" s="18">
        <v>0</v>
      </c>
      <c r="BA18" s="18">
        <v>0</v>
      </c>
      <c r="BB18" s="18">
        <v>15.4</v>
      </c>
      <c r="BC18" s="18">
        <v>2.8</v>
      </c>
      <c r="BD18" s="18">
        <v>0</v>
      </c>
      <c r="BE18" s="18">
        <v>0</v>
      </c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>
        <f>IF(SUM(AY18,BC18)&gt;0,SUM(AY18,BC18),"")</f>
        <v>5.1999999999999993</v>
      </c>
      <c r="BT18" s="11">
        <f>IF(SUM(AX18:AY18,BA18:BC18,BE18)-AZ18-BD18&gt;0,SUM(AX18:AY18,BA18:BC18,BE18)-AZ18-BD18,"")</f>
        <v>36.299999999999997</v>
      </c>
      <c r="BU18" s="11" t="str">
        <f>IF(SUM(BF18:BG18,BI18)-BH18&gt;0,SUM(BF18:BG18,BI18)-BH18,"")</f>
        <v/>
      </c>
      <c r="BV18" s="11">
        <f>IF(SUM(AY18,BC18,BG18)&gt;0,SUM(AY18,BC18,BG18),"")</f>
        <v>5.1999999999999993</v>
      </c>
      <c r="BW18" s="11">
        <f>IF(SUM(BT18,BU18)&gt;0,SUM(BT18,BU18),"")</f>
        <v>36.299999999999997</v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>
        <f>IF(SUM(BT18,BU18,BY18)&gt;0,SUM(BT18,BU18,BY18),"")</f>
        <v>36.299999999999997</v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>IF(SUM(CB18,CF18)&gt;0,SUM(CB18,CF18),"")</f>
        <v/>
      </c>
      <c r="CW18" s="40" t="str">
        <f>IF(SUM(CA18:CB18,CD18:CF18,CH18)-CC18-CG18&gt;0,SUM(CA18:CB18,CD18:CF18,CH18)-CC18-CG18,"")</f>
        <v/>
      </c>
      <c r="CX18" s="40" t="str">
        <f>IF(SUM(CI18:CJ18,CL18)-CK18&gt;0,SUM(CI18:CJ18,CL18)-CK18,"")</f>
        <v/>
      </c>
      <c r="CY18" s="40" t="str">
        <f>IF(SUM(CB18,CF18,CJ18)&gt;0,SUM(CB18,CF18,CJ18),"")</f>
        <v/>
      </c>
      <c r="CZ18" s="40" t="str">
        <f>IF(SUM(CW18,CX18)&gt;0,SUM(CW18,CX18),"")</f>
        <v/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 t="str">
        <f>IF(SUM(CW18,CX18,DB18)&gt;0,SUM(CW18,CX18,DB18),"")</f>
        <v/>
      </c>
      <c r="DD18" s="50" t="str">
        <f>IF(MAX(EA18,FC18,GE18,HG18,II18,JK18,KM18,LO18,MQ18,NS18,OU18,PW18)-IF(N18="",0,N18)&gt;0.001,MAX(EA18,FC18,GE18,HG18,II18,JK18,KM18,LO18,MQ18,NS18,OU18,PW18)-IF(N18="",0,N18),"")</f>
        <v/>
      </c>
      <c r="DE18" s="50" t="str">
        <f>IF(MAX(EF18,FH18,GJ18,HL18,IN18,JP18,KR18,LT18,MV18,NX18,OZ18,QB18)-IF(P18="",0,P18)&gt;0.001,MAX(EF18,FH18,GJ18,HL18,IN18,JP18,KR18,LT18,MV18,NX18,OZ18,QB18)-IF(P18="",0,P18),"")</f>
        <v/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 t="str">
        <f>IF(SUM(DG18,DK18)&gt;0,SUM(DG18,DK18),"")</f>
        <v/>
      </c>
      <c r="EA18" s="40" t="str">
        <f>IF(SUM(DF18:DG18,DI18:DK18,DM18)-DH18-DL18&gt;0,SUM(DF18:DG18,DI18:DK18,DM18)-DH18-DL18,"")</f>
        <v/>
      </c>
      <c r="EB18" s="40" t="str">
        <f>IF(SUM(DN18:DO18,DQ18)-DP18&gt;0,SUM(DN18:DO18,DQ18)-DP18,"")</f>
        <v/>
      </c>
      <c r="EC18" s="40" t="str">
        <f>IF(SUM(DG18,DK18,DO18)&gt;0,SUM(DG18,DK18,DO18),"")</f>
        <v/>
      </c>
      <c r="ED18" s="40" t="str">
        <f>IF(SUM(EA18,EB18)&gt;0,SUM(EA18,EB18),"")</f>
        <v/>
      </c>
      <c r="EE18" s="40" t="str">
        <f>IF(SUM(DS18,DW18)&gt;0,SUM(DS18,DW18),"")</f>
        <v/>
      </c>
      <c r="EF18" s="40" t="str">
        <f>IF(SUM(DR18:DS18,DU18:DW18,DY18)-SUM(DT18,DX18)&gt;0,SUM(DR18:DS18,DU18:DW18,DY18)-SUM(DT18,DX18),"")</f>
        <v/>
      </c>
      <c r="EG18" s="40" t="str">
        <f>IF(SUM(EA18,EB18,EF18)&gt;0,SUM(EA18,EB18,EF18),"")</f>
        <v/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>IF(SUM(EI18,EM18)&gt;0,SUM(EI18,EM18),"")</f>
        <v/>
      </c>
      <c r="FC18" s="11" t="str">
        <f>IF(SUM(EH18:EI18,EK18:EM18,EO18)-EJ18-EN18&gt;0,SUM(EH18:EI18,EK18:EM18,EO18)-EJ18-EN18,"")</f>
        <v/>
      </c>
      <c r="FD18" s="11" t="str">
        <f>IF(SUM(EP18:EQ18,ES18)-ER18&gt;0,SUM(EP18:EQ18,ES18)-ER18,"")</f>
        <v/>
      </c>
      <c r="FE18" s="11" t="str">
        <f>IF(SUM(EI18,EM18,EQ18)&gt;0,SUM(EI18,EM18,EQ18),"")</f>
        <v/>
      </c>
      <c r="FF18" s="11" t="str">
        <f>IF(SUM(FC18,FD18)&gt;0,SUM(FC18,FD18),"")</f>
        <v/>
      </c>
      <c r="FG18" s="11" t="str">
        <f>IF(SUM(EU18,EY18)&gt;0,SUM(EU18,EY18),"")</f>
        <v/>
      </c>
      <c r="FH18" s="11" t="str">
        <f>IF(SUM(ET18:EU18,EW18:EY18,FA18)-SUM(EV18,EZ18)&gt;0,SUM(ET18:EU18,EW18:EY18,FA18)-SUM(EV18,EZ18),"")</f>
        <v/>
      </c>
      <c r="FI18" s="11" t="str">
        <f>IF(SUM(FC18,FD18,FH18)&gt;0,SUM(FC18,FD18,FH18),"")</f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>IF(SUM(FK18,FO18)&gt;0,SUM(FK18,FO18),"")</f>
        <v/>
      </c>
      <c r="GE18" s="40" t="str">
        <f>IF(SUM(FJ18:FK18,FM18:FO18,FQ18)-FL18-FP18&gt;0,SUM(FJ18:FK18,FM18:FO18,FQ18)-FL18-FP18,"")</f>
        <v/>
      </c>
      <c r="GF18" s="40" t="str">
        <f>IF(SUM(FR18:FS18,FU18)-FT18&gt;0,SUM(FR18:FS18,FU18)-FT18,"")</f>
        <v/>
      </c>
      <c r="GG18" s="40" t="str">
        <f>IF(SUM(FK18,FO18,FS18)&gt;0,SUM(FK18,FO18,FS18),"")</f>
        <v/>
      </c>
      <c r="GH18" s="40" t="str">
        <f>IF(SUM(GE18,GF18)&gt;0,SUM(GE18,GF18),"")</f>
        <v/>
      </c>
      <c r="GI18" s="40" t="str">
        <f>IF(SUM(FW18,GA18)&gt;0,SUM(FW18,GA18),"")</f>
        <v/>
      </c>
      <c r="GJ18" s="40" t="str">
        <f>IF(SUM(FV18:FW18,FY18:GA18,GC18)-SUM(FX18,GB18)&gt;0,SUM(FV18:FW18,FY18:GA18,GC18)-SUM(FX18,GB18),"")</f>
        <v/>
      </c>
      <c r="GK18" s="40" t="str">
        <f>IF(SUM(GE18,GF18,GJ18)&gt;0,SUM(GE18,GF18,GJ18),"")</f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>IF(SUM(GM18,GQ18)&gt;0,SUM(GM18,GQ18),"")</f>
        <v/>
      </c>
      <c r="HG18" s="11" t="str">
        <f>IF(SUM(GL18:GM18,GO18:GQ18,GS18)-GN18-GR18&gt;0,SUM(GL18:GM18,GO18:GQ18,GS18)-GN18-GR18,"")</f>
        <v/>
      </c>
      <c r="HH18" s="11" t="str">
        <f>IF(SUM(GT18:GU18,GW18)-GV18&gt;0,SUM(GT18:GU18,GW18)-GV18,"")</f>
        <v/>
      </c>
      <c r="HI18" s="11" t="str">
        <f>IF(SUM(GM18,GQ18,GU18)&gt;0,SUM(GM18,GQ18,GU18),"")</f>
        <v/>
      </c>
      <c r="HJ18" s="11" t="str">
        <f>IF(SUM(HG18,HH18)&gt;0,SUM(HG18,HH18),"")</f>
        <v/>
      </c>
      <c r="HK18" s="11" t="str">
        <f>IF(SUM(GY18,HC18)&gt;0,SUM(GY18,HC18),"")</f>
        <v/>
      </c>
      <c r="HL18" s="11" t="str">
        <f>IF(SUM(GX18:GY18,HA18:HC18,HE18)-SUM(GZ18,HD18)&gt;0,SUM(GX18:GY18,HA18:HC18,HE18)-SUM(GZ18,HD18),"")</f>
        <v/>
      </c>
      <c r="HM18" s="11" t="str">
        <f>IF(SUM(HG18,HH18,HL18)&gt;0,SUM(HG18,HH18,HL18),"")</f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>IF(SUM(HO18,HS18)&gt;0,SUM(HO18,HS18),"")</f>
        <v/>
      </c>
      <c r="II18" s="40" t="str">
        <f>IF(SUM(HN18:HO18,HQ18:HS18,HU18)-HP18-HT18&gt;0,SUM(HN18:HO18,HQ18:HS18,HU18)-HP18-HT18,"")</f>
        <v/>
      </c>
      <c r="IJ18" s="40" t="str">
        <f>IF(SUM(HV18:HW18,HY18)-HX18&gt;0,SUM(HV18:HW18,HY18)-HX18,"")</f>
        <v/>
      </c>
      <c r="IK18" s="40" t="str">
        <f>IF(SUM(HO18,HS18,HW18)&gt;0,SUM(HO18,HS18,HW18),"")</f>
        <v/>
      </c>
      <c r="IL18" s="40" t="str">
        <f>IF(SUM(II18,IJ18)&gt;0,SUM(II18,IJ18),"")</f>
        <v/>
      </c>
      <c r="IM18" s="40" t="str">
        <f>IF(SUM(IA18,IE18)&gt;0,SUM(IA18,IE18),"")</f>
        <v/>
      </c>
      <c r="IN18" s="40" t="str">
        <f>IF(SUM(HZ18:IA18,IC18:IE18,IG18)-SUM(IB18,IF18)&gt;0,SUM(HZ18:IA18,IC18:IE18,IG18)-SUM(IB18,IF18),"")</f>
        <v/>
      </c>
      <c r="IO18" s="40" t="str">
        <f>IF(SUM(II18,IJ18,IN18)&gt;0,SUM(II18,IJ18,IN18),"")</f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>IF(SUM(IQ18,IU18)&gt;0,SUM(IQ18,IU18),"")</f>
        <v/>
      </c>
      <c r="JK18" s="11" t="str">
        <f>IF(SUM(IP18:IQ18,IS18:IU18,IW18)-IR18-IV18&gt;0,SUM(IP18:IQ18,IS18:IU18,IW18)-IR18-IV18,"")</f>
        <v/>
      </c>
      <c r="JL18" s="11" t="str">
        <f>IF(SUM(IX18:IY18,JA18)-IZ18&gt;0,SUM(IX18:IY18,JA18)-IZ18,"")</f>
        <v/>
      </c>
      <c r="JM18" s="11" t="str">
        <f>IF(SUM(IQ18,IU18,IY18)&gt;0,SUM(IQ18,IU18,IY18),"")</f>
        <v/>
      </c>
      <c r="JN18" s="11" t="str">
        <f>IF(SUM(JK18,JL18)&gt;0,SUM(JK18,JL18),"")</f>
        <v/>
      </c>
      <c r="JO18" s="11" t="str">
        <f>IF(SUM(JC18,JG18)&gt;0,SUM(JC18,JG18),"")</f>
        <v/>
      </c>
      <c r="JP18" s="11" t="str">
        <f>IF(SUM(JB18:JC18,JE18:JG18,JI18)-SUM(JD18,JH18)&gt;0,SUM(JB18:JC18,JE18:JG18,JI18)-SUM(JD18,JH18),"")</f>
        <v/>
      </c>
      <c r="JQ18" s="11" t="str">
        <f>IF(SUM(JK18,JL18,JP18)&gt;0,SUM(JK18,JL18,JP18),"")</f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>IF(SUM(JS18,JW18)&gt;0,SUM(JS18,JW18),"")</f>
        <v/>
      </c>
      <c r="KM18" s="40" t="str">
        <f>IF(SUM(JR18:JS18,JU18:JW18,JY18)-JT18-JX18&gt;0,SUM(JR18:JS18,JU18:JW18,JY18)-JT18-JX18,"")</f>
        <v/>
      </c>
      <c r="KN18" s="40" t="str">
        <f>IF(SUM(JZ18:KA18,KC18)-KB18&gt;0,SUM(JZ18:KA18,KC18)-KB18,"")</f>
        <v/>
      </c>
      <c r="KO18" s="40" t="str">
        <f>IF(SUM(JS18,JW18,KA18)&gt;0,SUM(JS18,JW18,KA18),"")</f>
        <v/>
      </c>
      <c r="KP18" s="40" t="str">
        <f>IF(SUM(KM18,KN18)&gt;0,SUM(KM18,KN18),"")</f>
        <v/>
      </c>
      <c r="KQ18" s="40" t="str">
        <f>IF(SUM(KE18,KI18)&gt;0,SUM(KE18,KI18),"")</f>
        <v/>
      </c>
      <c r="KR18" s="40" t="str">
        <f>IF(SUM(KD18:KE18,KG18:KI18,KK18)-SUM(KF18,KJ18)&gt;0,SUM(KD18:KE18,KG18:KI18,KK18)-SUM(KF18,KJ18),"")</f>
        <v/>
      </c>
      <c r="KS18" s="40" t="str">
        <f>IF(SUM(KM18,KN18,KR18)&gt;0,SUM(KM18,KN18,KR18),"")</f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>IF(SUM(KU18,KY18)&gt;0,SUM(KU18,KY18),"")</f>
        <v/>
      </c>
      <c r="LO18" s="11" t="str">
        <f>IF(SUM(KT18:KU18,KW18:KY18,LA18)-KV18-KZ18&gt;0,SUM(KT18:KU18,KW18:KY18,LA18)-KV18-KZ18,"")</f>
        <v/>
      </c>
      <c r="LP18" s="11" t="str">
        <f>IF(SUM(LB18:LC18,LE18)-LD18&gt;0,SUM(LB18:LC18,LE18)-LD18,"")</f>
        <v/>
      </c>
      <c r="LQ18" s="11" t="str">
        <f>IF(SUM(KU18,KY18,LC18)&gt;0,SUM(KU18,KY18,LC18),"")</f>
        <v/>
      </c>
      <c r="LR18" s="11" t="str">
        <f>IF(SUM(LO18,LP18)&gt;0,SUM(LO18,LP18),"")</f>
        <v/>
      </c>
      <c r="LS18" s="11" t="str">
        <f>IF(SUM(LG18,LK18)&gt;0,SUM(LG18,LK18),"")</f>
        <v/>
      </c>
      <c r="LT18" s="11" t="str">
        <f>IF(SUM(LF18:LG18,LI18:LK18,LM18)-SUM(LH18,LL18)&gt;0,SUM(LF18:LG18,LI18:LK18,LM18)-SUM(LH18,LL18),"")</f>
        <v/>
      </c>
      <c r="LU18" s="11" t="str">
        <f>IF(SUM(LO18,LP18,LT18)&gt;0,SUM(LO18,LP18,LT18),"")</f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>IF(SUM(LW18,MA18)&gt;0,SUM(LW18,MA18),"")</f>
        <v/>
      </c>
      <c r="MQ18" s="40" t="str">
        <f>IF(SUM(LV18:LW18,LY18:MA18,MC18)-LX18-MB18&gt;0,SUM(LV18:LW18,LY18:MA18,MC18)-LX18-MB18,"")</f>
        <v/>
      </c>
      <c r="MR18" s="40" t="str">
        <f>IF(SUM(MD18:ME18,MG18)-MF18&gt;0,SUM(MD18:ME18,MG18)-MF18,"")</f>
        <v/>
      </c>
      <c r="MS18" s="40" t="str">
        <f>IF(SUM(LW18,MA18,ME18)&gt;0,SUM(LW18,MA18,ME18),"")</f>
        <v/>
      </c>
      <c r="MT18" s="40" t="str">
        <f>IF(SUM(MQ18,MR18)&gt;0,SUM(MQ18,MR18),"")</f>
        <v/>
      </c>
      <c r="MU18" s="40" t="str">
        <f>IF(SUM(MI18,MM18)&gt;0,SUM(MI18,MM18),"")</f>
        <v/>
      </c>
      <c r="MV18" s="40" t="str">
        <f>IF(SUM(MH18:MI18,MK18:MM18,MO18)-SUM(MJ18,MN18)&gt;0,SUM(MH18:MI18,MK18:MM18,MO18)-SUM(MJ18,MN18),"")</f>
        <v/>
      </c>
      <c r="MW18" s="40" t="str">
        <f>IF(SUM(MQ18,MR18,MV18)&gt;0,SUM(MQ18,MR18,MV18),"")</f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>IF(SUM(MY18,NC18)&gt;0,SUM(MY18,NC18),"")</f>
        <v/>
      </c>
      <c r="NS18" s="11" t="str">
        <f>IF(SUM(MX18:MY18,NA18:NC18,NE18)-MZ18-ND18&gt;0,SUM(MX18:MY18,NA18:NC18,NE18)-MZ18-ND18,"")</f>
        <v/>
      </c>
      <c r="NT18" s="11" t="str">
        <f>IF(SUM(NF18:NG18,NI18)-NH18&gt;0,SUM(NF18:NG18,NI18)-NH18,"")</f>
        <v/>
      </c>
      <c r="NU18" s="11" t="str">
        <f>IF(SUM(MY18,NC18,NG18)&gt;0,SUM(MY18,NC18,NG18),"")</f>
        <v/>
      </c>
      <c r="NV18" s="11" t="str">
        <f>IF(SUM(NS18,NT18)&gt;0,SUM(NS18,NT18),"")</f>
        <v/>
      </c>
      <c r="NW18" s="11" t="str">
        <f>IF(SUM(NK18,NO18)&gt;0,SUM(NK18,NO18),"")</f>
        <v/>
      </c>
      <c r="NX18" s="11" t="str">
        <f>IF(SUM(NJ18:NK18,NM18:NO18,NQ18)-SUM(NL18,NP18)&gt;0,SUM(NJ18:NK18,NM18:NO18,NQ18)-SUM(NL18,NP18),"")</f>
        <v/>
      </c>
      <c r="NY18" s="11" t="str">
        <f>IF(SUM(NS18,NT18,NX18)&gt;0,SUM(NS18,NT18,NX18),"")</f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>IF(SUM(OA18,OE18)&gt;0,SUM(OA18,OE18),"")</f>
        <v/>
      </c>
      <c r="OU18" s="40" t="str">
        <f>IF(SUM(NZ18:OA18,OC18:OE18,OG18)-OB18-OF18&gt;0,SUM(NZ18:OA18,OC18:OE18,OG18)-OB18-OF18,"")</f>
        <v/>
      </c>
      <c r="OV18" s="40" t="str">
        <f>IF(SUM(OH18:OI18,OK18)-OJ18&gt;0,SUM(OH18:OI18,OK18)-OJ18,"")</f>
        <v/>
      </c>
      <c r="OW18" s="40" t="str">
        <f>IF(SUM(OA18,OE18,OI18)&gt;0,SUM(OA18,OE18,OI18),"")</f>
        <v/>
      </c>
      <c r="OX18" s="40" t="str">
        <f>IF(SUM(OU18,OV18)&gt;0,SUM(OU18,OV18),"")</f>
        <v/>
      </c>
      <c r="OY18" s="40" t="str">
        <f>IF(SUM(OM18,OQ18)&gt;0,SUM(OM18,OQ18),"")</f>
        <v/>
      </c>
      <c r="OZ18" s="40" t="str">
        <f>IF(SUM(OL18:OM18,OO18:OQ18,OS18)-SUM(ON18,OR18)&gt;0,SUM(OL18:OM18,OO18:OQ18,OS18)-SUM(ON18,OR18),"")</f>
        <v/>
      </c>
      <c r="PA18" s="40" t="str">
        <f>IF(SUM(OU18,OV18,OZ18)&gt;0,SUM(OU18,OV18,OZ18),"")</f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>IF(SUM(PC18,PG18)&gt;0,SUM(PC18,PG18),"")</f>
        <v/>
      </c>
      <c r="PW18" s="11" t="str">
        <f>IF(SUM(PB18:PC18,PE18:PG18,PI18)-PD18-PH18&gt;0,SUM(PB18:PC18,PE18:PG18,PI18)-PD18-PH18,"")</f>
        <v/>
      </c>
      <c r="PX18" s="11" t="str">
        <f>IF(SUM(PJ18:PK18,PM18)-PL18&gt;0,SUM(PJ18:PK18,PM18)-PL18,"")</f>
        <v/>
      </c>
      <c r="PY18" s="11" t="str">
        <f>IF(SUM(PC18,PG18,PK18)&gt;0,SUM(PC18,PG18,PK18),"")</f>
        <v/>
      </c>
      <c r="PZ18" s="11" t="str">
        <f>IF(SUM(PW18,PX18)&gt;0,SUM(PW18,PX18),"")</f>
        <v/>
      </c>
      <c r="QA18" s="11" t="str">
        <f>IF(SUM(PO18,PS18)&gt;0,SUM(PO18,PS18),"")</f>
        <v/>
      </c>
      <c r="QB18" s="11" t="str">
        <f>IF(SUM(PN18:PO18,PQ18:PS18,PU18)-SUM(PP18,PT18)&gt;0,SUM(PN18:PO18,PQ18:PS18,PU18)-SUM(PP18,PT18),"")</f>
        <v/>
      </c>
      <c r="QC18" s="11" t="str">
        <f>IF(SUM(PW18,PX18,QB18)&gt;0,SUM(PW18,PX18,QB18),"")</f>
        <v/>
      </c>
      <c r="QD18" s="22">
        <f>IF($CU18="P",CA18,(CA18+AX18)/2)</f>
        <v>7.85</v>
      </c>
      <c r="QE18" s="22">
        <f>IF($CU18="P",CB18,(CB18+AY18)/2)</f>
        <v>1.2</v>
      </c>
      <c r="QF18" s="22">
        <f>IF($CU18="P",CC18,(CC18+AZ18)/2)</f>
        <v>0</v>
      </c>
      <c r="QG18" s="22">
        <f>IF($CU18="P",CD18,(CD18+BA18)/2)</f>
        <v>0</v>
      </c>
      <c r="QH18" s="22">
        <f>IF($CU18="P",CE18,(CE18+BB18)/2)</f>
        <v>7.7</v>
      </c>
      <c r="QI18" s="22">
        <f>IF($CU18="P",CF18,(CF18+BC18)/2)</f>
        <v>1.4</v>
      </c>
      <c r="QJ18" s="22">
        <f>IF($CU18="P",CG18,(CG18+BD18)/2)</f>
        <v>0</v>
      </c>
      <c r="QK18" s="22">
        <f>IF($CU18="P",CH18,(CH18+BE18)/2)</f>
        <v>0</v>
      </c>
      <c r="QL18" s="22">
        <f>IF($CU18="P",CI18,(CI18+BF18)/2)</f>
        <v>0</v>
      </c>
      <c r="QM18" s="22">
        <f>IF($CU18="P",CJ18,(CJ18+BG18)/2)</f>
        <v>0</v>
      </c>
      <c r="QN18" s="22">
        <f>IF($CU18="P",CK18,(CK18+BH18)/2)</f>
        <v>0</v>
      </c>
      <c r="QO18" s="22">
        <f>IF($CU18="P",CL18,(CL18+BI18)/2)</f>
        <v>0</v>
      </c>
      <c r="QP18" s="22">
        <f>IF($CU18="P",CM18,(CM18+BJ18)/2)</f>
        <v>0</v>
      </c>
      <c r="QQ18" s="22">
        <f>IF($CU18="P",CN18,(CN18+BK18)/2)</f>
        <v>0</v>
      </c>
      <c r="QR18" s="22">
        <f>IF($CU18="P",CO18,(CO18+BL18)/2)</f>
        <v>0</v>
      </c>
      <c r="QS18" s="22">
        <f>IF($CU18="P",CP18,(CP18+BM18)/2)</f>
        <v>0</v>
      </c>
      <c r="QT18" s="22">
        <f>IF($CU18="P",CQ18,(CQ18+BN18)/2)</f>
        <v>0</v>
      </c>
      <c r="QU18" s="22">
        <f>IF($CU18="P",CR18,(CR18+BO18)/2)</f>
        <v>0</v>
      </c>
      <c r="QV18" s="22">
        <f>IF($CU18="P",CS18,(CS18+BP18)/2)</f>
        <v>0</v>
      </c>
      <c r="QW18" s="22">
        <f>IF($CU18="P",CT18,(CT18+BQ18)/2)</f>
        <v>0</v>
      </c>
      <c r="QX18" s="27" t="s">
        <v>46</v>
      </c>
      <c r="QY18" s="40">
        <f>IF(SUM(QE18,QI18)&gt;0,SUM(QE18,QI18),"")</f>
        <v>2.5999999999999996</v>
      </c>
      <c r="QZ18" s="40">
        <f>IF(SUM(QD18:QE18,QG18:QI18,QK18)-QF18-QJ18&gt;0,SUM(QD18:QE18,QG18:QI18,QK18)-QF18-QJ18,"")</f>
        <v>18.149999999999999</v>
      </c>
      <c r="RA18" s="40" t="str">
        <f>IF(SUM(QL18:QM18,QO18)-QN18&gt;0,SUM(QL18:QM18,QO18)-QN18,"")</f>
        <v/>
      </c>
      <c r="RB18" s="40">
        <f>IF(SUM(QE18,QI18,QM18)&gt;0,SUM(QE18,QI18,QM18),"")</f>
        <v>2.5999999999999996</v>
      </c>
      <c r="RC18" s="40">
        <f>IF(SUM(QZ18,RA18)&gt;0,SUM(QZ18,RA18),"")</f>
        <v>18.149999999999999</v>
      </c>
      <c r="RD18" s="40" t="str">
        <f>IF(SUM(QQ18,QU18)&gt;0,SUM(QQ18,QU18),"")</f>
        <v/>
      </c>
      <c r="RE18" s="40" t="str">
        <f>IF(SUM(QP18:QQ18,QS18:QU18,QW18)-SUM(QR18,QV18)&gt;0,SUM(QP18:QQ18,QS18:QU18,QW18)-SUM(QR18,QV18),"")</f>
        <v/>
      </c>
      <c r="RF18" s="40">
        <f>IF(SUM(QZ18,RA18,RE18)&gt;0,SUM(QZ18,RA18,RE18),"")</f>
        <v>18.149999999999999</v>
      </c>
    </row>
    <row r="19" spans="1:474" x14ac:dyDescent="0.2">
      <c r="A19" s="4" t="str" cm="1">
        <f t="array" ref="A19">IF(AND(J19&lt;&gt;"",J19&lt;&gt;"No DD"),SUMPRODUCT((J$4:J$36&lt;&gt;"")*(J$4:J$36&lt;&gt;"No DD")*(F$4:F$36&gt;F19))+1,IF(J19="No DD",SUMPRODUCT((J$4:J$36="No DD")*(F$4:F$36&gt;F19))+1+SUMPRODUCT((J$4:J$36&lt;&gt;"")*(J$4:J$36&lt;&gt;"No DD")),""))</f>
        <v/>
      </c>
      <c r="B19" s="4" t="str" cm="1">
        <f t="array" ref="B19">IF(AND(J19&lt;&gt;"",J19&lt;&gt;"No DD",G19=""),SUMPRODUCT((J$4:J$36&lt;&gt;"")*(J$4:J$36&lt;&gt;"No DD")*(G$4:G$36="")*(F$4:F$36&gt;F19))+1,IF(J19="No DD",SUMPRODUCT((J$4:J$36="No DD")*(F$4:F$36&gt;F19)*(G$4:G$36=""))+1+SUMPRODUCT((J$4:J$36&lt;&gt;"")*(G$4:G$36="")*(J$4:J$36&lt;&gt;"No DD")),""))</f>
        <v/>
      </c>
      <c r="C19" s="5" t="s">
        <v>143</v>
      </c>
      <c r="D19" s="4" t="s">
        <v>4</v>
      </c>
      <c r="E19" s="4">
        <v>2005</v>
      </c>
      <c r="F19" s="9">
        <f>SUM(L19:R19)+SUM(L19:O19)*0.0000001+SUM(L19)*0.0000000000001</f>
        <v>131.40000859000443</v>
      </c>
      <c r="G19" s="64"/>
      <c r="H19" s="3" t="str">
        <f>IF(OR(AND(AP19&gt;=AW$38,AQ19&gt;=AW$42,AP19&lt;&gt;"",AO19=""),AND(AU19&gt;=AW$38,AV19&gt;=AW$42,AU19&lt;&gt;"",AO19=""),AND(BS19&gt;=BZ$38,BT19&gt;=BZ$42,BS19&lt;&gt;"",BR19=""),AND(BX19&gt;=BZ$38,BY19&gt;=BZ$42,BX19&lt;&gt;"",BR19=""),AND(CV19&gt;=DC$38,CW19&gt;=DC$42,CV19&lt;&gt;"",CU19=""),AND(DA19&gt;=DC$38,DB19&gt;=DC$42,DA19&lt;&gt;""),AND(DZ19&gt;=EG$38,EA19&gt;=EG$42,DZ19&lt;&gt;""),AND(EE19&gt;=EG$38,EF19&gt;=EG$42,EE19&lt;&gt;""),AND(FB19&gt;=FI$38,FC19&gt;=FI$42,FB19&lt;&gt;""),AND(FG19&gt;=FI$38,FH19&gt;=FI$42,FG19&lt;&gt;""),AND(GD19&gt;=GK$38,GE19&gt;=GK$42,GD19&lt;&gt;""),AND(GI19&gt;=GK$38,GJ19&gt;=GK$42,GI19&lt;&gt;""),AND(HF19&gt;=HM$38,HG19&gt;=HM$42,HF19&lt;&gt;""),AND(HK19&gt;=HM$38,HL19&gt;=HM$42,HK19&lt;&gt;""),AND(IH19&gt;=IO$38,II19&gt;=IO$42,IH19&lt;&gt;""),AND(IM19&gt;=IO$38,IN19&gt;=IO$42,IM19&lt;&gt;""),AND(JJ19&gt;=JQ$38,JK19&gt;=JQ$42,JJ19&lt;&gt;""),AND(JO19&gt;=JQ$38,JP19&gt;=JQ$42,JO19&lt;&gt;""),AND(KL19&gt;=KS$38,KM19&gt;=KS$42,KL19&lt;&gt;""),AND(KQ19&gt;=KS$38,KR19&gt;=KS$42,KQ19&lt;&gt;""),AND(LN19&gt;=LU$38,LO19&gt;=LU$42,LN19&lt;&gt;""),AND(LS19&gt;=LU$38,LT19&gt;=LU$42,LS19&lt;&gt;""),AND(MP19&gt;=MW$38,MQ19&gt;=MW$42,MP19&lt;&gt;""),AND(MU19&gt;=MW$38,MV19&gt;=MW$42,MU19&lt;&gt;""),AND(NR19&gt;=NY$38,NS19&gt;=NY$42,NR19&lt;&gt;""),AND(NW19&gt;=NY$38,NX19&gt;=NY$42,NW19&lt;&gt;""),AND(OT19&gt;=PA$38,OU19&gt;=PA$42,OT19&lt;&gt;""),AND(OY19&gt;=PA$38,OZ19&gt;=PA$42,OY19&lt;&gt;""),AND(PV19&gt;=QC$38,PW19&gt;=QC$42,PV19&lt;&gt;""),AND(QA19&gt;=QC$38,QB19&gt;=QC$42,QA19&lt;&gt;"")),"P","")</f>
        <v/>
      </c>
      <c r="I19" s="3" t="str">
        <f>IF(OR(AND(AQ19&gt;=AW$42,AQ19&lt;&gt;"",AO19=""),AND(AV19&gt;=AW$42,AV19&lt;&gt;"",AO19=""),AND(BT19&gt;=BZ$42,BT19&lt;&gt;"",BR19=""),AND(BY19&gt;=BZ$42,BY19&lt;&gt;"",BR19=""),AND(CW19&gt;=DC$42,CW19&lt;&gt;"",CU19=""),AND(DB19&gt;=DC$42,DB19&lt;&gt;"",CU19=""),AND(EA19&gt;=EG$42,EA19&lt;&gt;""),AND(EF19&gt;=EG$42,EF19&lt;&gt;""),AND(FC19&gt;=FI$42,FC19&lt;&gt;""),AND(FH19&gt;=FI$42,FH19&lt;&gt;""),AND(GE19&gt;=GK$42,GE19&lt;&gt;""),AND(GJ19&gt;=GK$42,GJ19&lt;&gt;""),AND(HG19&gt;=HM$42,HG19&lt;&gt;""),AND(HL19&gt;=HM$42,HL19&lt;&gt;""),AND(II19&gt;=IO$42,II19&lt;&gt;""),AND(IN19&gt;=IO$42,IN19&lt;&gt;""),AND(JK19&gt;=JQ$42,JK19&lt;&gt;""),AND(JP19&gt;=JQ$42,JP19&lt;&gt;""),AND(KM19&gt;=KS$42,KM19&lt;&gt;""),AND(KR19&gt;=KS$42,KR19&lt;&gt;""),AND(LO19&gt;=LU$42,LO19&lt;&gt;""),AND(LT19&gt;=LU$42,LT19&lt;&gt;""),AND(MQ19&gt;=MW$42,MQ19&lt;&gt;""),AND(MV19&gt;=MW$42,MV19&lt;&gt;""),AND(NS19&gt;=NY$42,NS19&lt;&gt;""),AND(NX19&gt;=NY$42,NX19&lt;&gt;""),AND(OU19&gt;=PA$42,OU19&lt;&gt;""),AND(OZ19&gt;=PA$42,OZ19&lt;&gt;""),AND(PW19&gt;=QC$42,PW19&lt;&gt;""),AND(QB19&gt;=QC$42,QB19&lt;&gt;"")),"P","")</f>
        <v/>
      </c>
      <c r="J19" s="36" t="str">
        <f>IF(AND(I19="P",H19=""),"No DD",IF(OR(AND(AS19&gt;=AW$41,AT19&gt;=AW$45,AS19&lt;&gt;"",AO19=""),AND(BV19&gt;=BZ$41,BW19&gt;=BZ$45,BV19&lt;&gt;"",BR19=""),AND(CY19&gt;=DC$41,CZ19&gt;=DC$45,CY19&lt;&gt;"",CU19=""),AND(EC19&gt;=EG$41,ED19&gt;=EG$45,EC19&lt;&gt;""),AND(FE19&gt;=FI$41,FF19&gt;=FI$45,FE19&lt;&gt;""),AND(GG19&gt;=GK$41,GH19&gt;=GK$45,GG19&lt;&gt;""),AND(HI19&gt;=HM$41,HJ19&gt;=HM$45,HI19&lt;&gt;""),AND(IK19&gt;=IO$41,IL19&gt;=IO$45,IK19&lt;&gt;""),AND(JM19&gt;=JQ$41,JN19&gt;=JQ$45,JM19&lt;&gt;""),AND(KO19&gt;=KS$41,KP19&gt;=KS$45,KO19&lt;&gt;""),AND(LQ19&gt;=LU$41,LR19&gt;=LU$45,LQ19&lt;&gt;""),AND(MS19&gt;=MW$41,MT19&gt;=MW$45,MS19&lt;&gt;""),AND(NU19&gt;=NY$41,NV19&gt;=NY$45,NU19&lt;&gt;""),AND(OW19&gt;=PA$41,OX19&gt;=PA$45,OW19&lt;&gt;""),AND(PY19&gt;=QC$41,PZ19&gt;=QC$45,PY19&lt;&gt;"")),"Merit",IF(OR(AND(AS19&gt;=AW$40,AT19&gt;=AW$44,AS19&lt;&gt;"",AO19=""),AND(BV19&gt;=BZ$40,BW19&gt;=BZ$44,BV19&lt;&gt;"",BR19=""),AND(CY19&gt;=DC$40,CZ19&gt;=DC$44,CY19&lt;&gt;"",CU19=""),AND(EC19&gt;=EG$40,ED19&gt;=EG$44,EC19&lt;&gt;""),AND(FE19&gt;=FI$40,FF19&gt;=FI$44,FE19&lt;&gt;""),AND(GG19&gt;=GK$40,GH19&gt;=GK$44,GG19&lt;&gt;""),AND(HI19&gt;=HM$40,HJ19&gt;=HM$44,HI19&lt;&gt;""),AND(IK19&gt;=IO$40,IL19&gt;=IO$44,IK19&lt;&gt;""),AND(JM19&gt;=JQ$40,JN19&gt;=JQ$44,JM19&lt;&gt;""),AND(KO19&gt;=KS$40,KP19&gt;=KS$44,KO19&lt;&gt;""),AND(LQ19&gt;=LU$40,LR19&gt;=LU$44,LQ19&lt;&gt;""),AND(MS19&gt;=MW$40,MT19&gt;=MW$44,MS19&lt;&gt;""),AND(NU19&gt;=NY$40,NV19&gt;=NY$44,NU19&lt;&gt;""),AND(OW19&gt;=PA$40,OX19&gt;=PA$44,OW19&lt;&gt;""),AND(PY19&gt;=QC$40,PZ19&gt;=QC$44,PY19&lt;&gt;"")),"Excellence",IF(K19="P","Worlds Team",IF(H19="P","National Team","")))))</f>
        <v/>
      </c>
      <c r="K19" s="3" t="str">
        <f>IF(OR(AND(AS19&gt;=AW$39,AT19&gt;=AW$43,AS19&lt;&gt;"",AO19=""),AND(BV19&gt;=BZ$39,BW19&gt;=BZ$43,BV19&lt;&gt;"",BR19=""),AND(CY19&gt;=DC$39,CZ19&gt;=DC$43,CY19&lt;&gt;"",CU19=""),AND(EC19&gt;=EG$39,ED19&gt;=EG$43,EC19&lt;&gt;""),AND(FE19&gt;=FI$39,FF19&gt;=FI$43,FE19&lt;&gt;""),AND(GG19&gt;=GK$39,GH19&gt;=GK$43,GG19&lt;&gt;""),AND(HI19&gt;=HM$39,HJ19&gt;=HM$43,HI19&lt;&gt;""),AND(IK19&gt;=IO$39,IL19&gt;=IO$43,IK19&lt;&gt;""),AND(JM19&gt;=JQ$39,JN19&gt;=JQ$43,JM19&lt;&gt;""),AND(KO19&gt;=KS$39,KP19&gt;=KS$43,KO19&lt;&gt;""),AND(LQ19&gt;=LU$39,LR19&gt;=LU$43,LQ19&lt;&gt;""),AND(MS19&gt;=MW$39,MT19&gt;=MW$43,MS19&lt;&gt;""),AND(NU19&gt;=NY$39,NV19&gt;=NY$43,NU19&lt;&gt;""),AND(OW19&gt;=PA$39,OX19&gt;=PA$43,OW19&lt;&gt;""),AND(PY19&gt;=QC$39,PZ19&gt;=QC$43,PY19&lt;&gt;"")),"P","")</f>
        <v/>
      </c>
      <c r="L19" s="8">
        <f>IF(COUNT(AQ19,BT19,CW19)&gt;0,LARGE((AQ19,BT19,CW19),1),0)</f>
        <v>44.400000000000006</v>
      </c>
      <c r="M19" s="8" t="str">
        <f>IF(L19=0,"",IF(L19=CW19,$CA$1,IF(L19=BT19,$AX$1,IF(L19=AQ19,$U$1,""))))</f>
        <v>2025 Nationals</v>
      </c>
      <c r="N19" s="8">
        <f>IF(COUNT(AQ19,BT19,CW19)&gt;1,LARGE((AQ19,BT19,CW19),2),0)</f>
        <v>41.500000000000007</v>
      </c>
      <c r="O19" s="8" t="str">
        <f>IF(N19=0,"",IF(AND(N19=L19,N19=AQ19,N19=BT19),$U$1,IF(AND(N19=L19,N19=AQ19,N19=CW19),$U$1,IF(AND(N19=L19,N19=BT19,N19=CW19),$AX$1,IF(N19=CW19,$CA$1,IF(N19=BT19,$AX$1,IF(N19=AQ19,$U$1,"")))))))</f>
        <v>2025 Elite Canada</v>
      </c>
      <c r="P19" s="8">
        <f>IF(MAX(AV19,BY19,DB19)&gt;0,MAX(AV19,BY19,DB19),0)</f>
        <v>45.5</v>
      </c>
      <c r="Q19" s="8" t="str">
        <f>IF(P19=0,"",IF(P19=DB19,$CA$1,IF(P19=BY19,$AX$1,IF(P19=AV19,$U$1,""))))</f>
        <v>2025 Elite Canada</v>
      </c>
      <c r="R19" s="8" t="str">
        <f>IF(MAX(DD19:DE19)&gt;0,MAX(DD19:DE19),"")</f>
        <v/>
      </c>
      <c r="S19" s="11" t="str">
        <f>IF(R19="","",IF(R19=DD19,"("&amp;DD$2&amp;")",IF(R19=DE19,"("&amp;DE$2&amp;")")))</f>
        <v/>
      </c>
      <c r="T19" s="8" t="str">
        <f>IF(R19="","",IF(R19=DD19,IF(R19+IF(N19="",0,N19)=PW19,$PB$1,IF(R19+IF(N19="",0,N19)=OU19,$NZ$1,IF(R19+IF(N19="",0,N19)=NS19,$MX$1,IF(R19+IF(N19="",0,N19)=MQ19,$LV$1,IF(R19+IF(N19="",0,N19)=LO19,$KT$1,IF(R19+IF(N19="",0,N19)=KM19,$JR$1,IF(R19+IF(N19="",0,N19)=JK19,$IP$1,IF(R19+IF(N19="",0,N19)=II19,$HN$1,IF(R19+IF(N19="",0,N19)=HG19,$GL$1,IF(R19+IF(N19="",0,N19)=GE19,$FJ$1,IF(R19+IF(N19="",0,N19)=FC19,$EH$1,IF(R19+IF(N19="",0,N19)=EA19,$DF$1)))))))))))),IF(R19=DE19,IF(R19+IF(P19="",0,P19)=QB19,$PB$1,IF(R19+IF(P19="",0,P19)=OZ19,$NZ$1,IF(R19+IF(P19="",0,P19)=NX19,$MX$1,IF(R19+IF(P19="",0,P19)=MV19,$LV$1,IF(R19+IF(P19="",0,P19)=LT19,$KT$1,IF(R19+IF(P19="",0,P19)=KR19,$JR$1,IF(R19+IF(P19="",0,P19)=JP19,$IP$1,IF(R19+IF(P19="",0,P19)=IN19,$HN$1,IF(R19+IF(P19="",0,P19)=HL19,$GL$1,IF(R19+IF(P19="",0,P19)=GJ19,$FJ$1,IF(R19+IF(P19="",0,P19)=FH19,$EH$1,IF(R19+IF(P19="",0,P19)=EF19,$DF$1)))))))))))))))</f>
        <v/>
      </c>
      <c r="U19" s="19">
        <v>15.1</v>
      </c>
      <c r="V19" s="19">
        <v>3.2</v>
      </c>
      <c r="W19" s="19">
        <v>0</v>
      </c>
      <c r="X19" s="19">
        <v>0</v>
      </c>
      <c r="Y19" s="19">
        <v>18.8</v>
      </c>
      <c r="Z19" s="19">
        <v>5.2</v>
      </c>
      <c r="AA19" s="19">
        <v>0.8</v>
      </c>
      <c r="AB19" s="19">
        <v>0</v>
      </c>
      <c r="AC19" s="19"/>
      <c r="AD19" s="19"/>
      <c r="AE19" s="19"/>
      <c r="AF19" s="19"/>
      <c r="AG19" s="19">
        <v>18.100000000000001</v>
      </c>
      <c r="AH19" s="19">
        <v>6.4</v>
      </c>
      <c r="AI19" s="19">
        <v>0.8</v>
      </c>
      <c r="AJ19" s="19">
        <v>0</v>
      </c>
      <c r="AK19" s="19">
        <v>17.399999999999999</v>
      </c>
      <c r="AL19" s="19">
        <v>5.2</v>
      </c>
      <c r="AM19" s="19">
        <v>0.8</v>
      </c>
      <c r="AN19" s="19">
        <v>0</v>
      </c>
      <c r="AO19" s="27"/>
      <c r="AP19" s="40">
        <f>IF(SUM(V19,Z19)&gt;0,SUM(V19,Z19),"")</f>
        <v>8.4</v>
      </c>
      <c r="AQ19" s="40">
        <f>IF(SUM(U19:V19,X19:Z19,AB19)-W19-AA19&gt;0,SUM(U19:V19,X19:Z19,AB19)-W19-AA19,"")</f>
        <v>41.500000000000007</v>
      </c>
      <c r="AR19" s="40" t="str">
        <f>IF(SUM(AC19:AD19,AF19)-AE19&gt;0,SUM(AC19:AD19,AF19)-AE19,"")</f>
        <v/>
      </c>
      <c r="AS19" s="40">
        <f>IF(SUM(V19,Z19,AD19)&gt;0,SUM(V19,Z19,AD19),"")</f>
        <v>8.4</v>
      </c>
      <c r="AT19" s="40">
        <f>IF(SUM(AQ19,AR19)&gt;0,SUM(AQ19,AR19),"")</f>
        <v>41.500000000000007</v>
      </c>
      <c r="AU19" s="40">
        <f>IF(SUM(AH19,AL19)&gt;0,SUM(AH19,AL19),"")</f>
        <v>11.600000000000001</v>
      </c>
      <c r="AV19" s="40">
        <f>IF(SUM(AG19:AH19,AJ19:AL19,AN19)-SUM(AI19,AM19)&gt;0,SUM(AG19:AH19,AJ19:AL19,AN19)-SUM(AI19,AM19),"")</f>
        <v>45.5</v>
      </c>
      <c r="AW19" s="40">
        <f>IF(SUM(AQ19,AR19,AV19)&gt;0,SUM(AQ19,AR19,AV19),"")</f>
        <v>87</v>
      </c>
      <c r="AX19" s="18">
        <v>16.600000000000001</v>
      </c>
      <c r="AY19" s="18">
        <v>4.4000000000000004</v>
      </c>
      <c r="AZ19" s="18">
        <v>0.8</v>
      </c>
      <c r="BA19" s="18">
        <v>0</v>
      </c>
      <c r="BB19" s="18">
        <v>18.600000000000001</v>
      </c>
      <c r="BC19" s="18">
        <v>5.6</v>
      </c>
      <c r="BD19" s="18">
        <v>0</v>
      </c>
      <c r="BE19" s="18">
        <v>0</v>
      </c>
      <c r="BF19" s="18"/>
      <c r="BG19" s="18"/>
      <c r="BH19" s="18"/>
      <c r="BI19" s="18"/>
      <c r="BJ19" s="18">
        <v>15.1</v>
      </c>
      <c r="BK19" s="18">
        <v>2.4</v>
      </c>
      <c r="BL19" s="18">
        <v>0</v>
      </c>
      <c r="BM19" s="18">
        <v>0</v>
      </c>
      <c r="BN19" s="18">
        <v>18.600000000000001</v>
      </c>
      <c r="BO19" s="18">
        <v>1.3</v>
      </c>
      <c r="BP19" s="18">
        <v>4.2</v>
      </c>
      <c r="BQ19" s="18">
        <v>0</v>
      </c>
      <c r="BR19" s="28"/>
      <c r="BS19" s="11">
        <f>IF(SUM(AY19,BC19)&gt;0,SUM(AY19,BC19),"")</f>
        <v>10</v>
      </c>
      <c r="BT19" s="11">
        <f>IF(SUM(AX19:AY19,BA19:BC19,BE19)-AZ19-BD19&gt;0,SUM(AX19:AY19,BA19:BC19,BE19)-AZ19-BD19,"")</f>
        <v>44.400000000000006</v>
      </c>
      <c r="BU19" s="11" t="str">
        <f>IF(SUM(BF19:BG19,BI19)-BH19&gt;0,SUM(BF19:BG19,BI19)-BH19,"")</f>
        <v/>
      </c>
      <c r="BV19" s="11">
        <f>IF(SUM(AY19,BC19,BG19)&gt;0,SUM(AY19,BC19,BG19),"")</f>
        <v>10</v>
      </c>
      <c r="BW19" s="11">
        <f>IF(SUM(BT19,BU19)&gt;0,SUM(BT19,BU19),"")</f>
        <v>44.400000000000006</v>
      </c>
      <c r="BX19" s="11">
        <f>IF(SUM(BK19,BO19)&gt;0,SUM(BK19,BO19),"")</f>
        <v>3.7</v>
      </c>
      <c r="BY19" s="11">
        <f>IF(SUM(BJ19:BK19,BM19:BO19,BQ19)-SUM(BL19,BP19)&gt;0,SUM(BJ19:BK19,BM19:BO19,BQ19)-SUM(BL19,BP19),"")</f>
        <v>33.199999999999996</v>
      </c>
      <c r="BZ19" s="11">
        <f>IF(SUM(BT19,BU19,BY19)&gt;0,SUM(BT19,BU19,BY19),"")</f>
        <v>77.599999999999994</v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>IF(SUM(CB19,CF19)&gt;0,SUM(CB19,CF19),"")</f>
        <v/>
      </c>
      <c r="CW19" s="40" t="str">
        <f>IF(SUM(CA19:CB19,CD19:CF19,CH19)-CC19-CG19&gt;0,SUM(CA19:CB19,CD19:CF19,CH19)-CC19-CG19,"")</f>
        <v/>
      </c>
      <c r="CX19" s="40" t="str">
        <f>IF(SUM(CI19:CJ19,CL19)-CK19&gt;0,SUM(CI19:CJ19,CL19)-CK19,"")</f>
        <v/>
      </c>
      <c r="CY19" s="40" t="str">
        <f>IF(SUM(CB19,CF19,CJ19)&gt;0,SUM(CB19,CF19,CJ19),"")</f>
        <v/>
      </c>
      <c r="CZ19" s="40" t="str">
        <f>IF(SUM(CW19,CX19)&gt;0,SUM(CW19,CX19),"")</f>
        <v/>
      </c>
      <c r="DA19" s="40" t="str">
        <f>IF(SUM(CN19,CR19)&gt;0,SUM(CN19,CR19),"")</f>
        <v/>
      </c>
      <c r="DB19" s="40" t="str">
        <f>IF(SUM(CM19:CN19,CP19:CR19,CT19)-SUM(CO19,CS19)&gt;0,SUM(CM19:CN19,CP19:CR19,CT19)-SUM(CO19,CS19),"")</f>
        <v/>
      </c>
      <c r="DC19" s="40" t="str">
        <f>IF(SUM(CW19,CX19,DB19)&gt;0,SUM(CW19,CX19,DB19),"")</f>
        <v/>
      </c>
      <c r="DD19" s="50" t="str">
        <f>IF(MAX(EA19,FC19,GE19,HG19,II19,JK19,KM19,LO19,MQ19,NS19,OU19,PW19)-IF(N19="",0,N19)&gt;0.001,MAX(EA19,FC19,GE19,HG19,II19,JK19,KM19,LO19,MQ19,NS19,OU19,PW19)-IF(N19="",0,N19),"")</f>
        <v/>
      </c>
      <c r="DE19" s="50" t="str">
        <f>IF(MAX(EF19,FH19,GJ19,HL19,IN19,JP19,KR19,LT19,MV19,NX19,OZ19,QB19)-IF(P19="",0,P19)&gt;0.001,MAX(EF19,FH19,GJ19,HL19,IN19,JP19,KR19,LT19,MV19,NX19,OZ19,QB19)-IF(P19="",0,P19),"")</f>
        <v/>
      </c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40" t="str">
        <f>IF(SUM(DG19,DK19)&gt;0,SUM(DG19,DK19),"")</f>
        <v/>
      </c>
      <c r="EA19" s="40" t="str">
        <f>IF(SUM(DF19:DG19,DI19:DK19,DM19)-DH19-DL19&gt;0,SUM(DF19:DG19,DI19:DK19,DM19)-DH19-DL19,"")</f>
        <v/>
      </c>
      <c r="EB19" s="40" t="str">
        <f>IF(SUM(DN19:DO19,DQ19)-DP19&gt;0,SUM(DN19:DO19,DQ19)-DP19,"")</f>
        <v/>
      </c>
      <c r="EC19" s="40" t="str">
        <f>IF(SUM(DG19,DK19,DO19)&gt;0,SUM(DG19,DK19,DO19),"")</f>
        <v/>
      </c>
      <c r="ED19" s="40" t="str">
        <f>IF(SUM(EA19,EB19)&gt;0,SUM(EA19,EB19),"")</f>
        <v/>
      </c>
      <c r="EE19" s="40" t="str">
        <f>IF(SUM(DS19,DW19)&gt;0,SUM(DS19,DW19),"")</f>
        <v/>
      </c>
      <c r="EF19" s="40" t="str">
        <f>IF(SUM(DR19:DS19,DU19:DW19,DY19)-SUM(DT19,DX19)&gt;0,SUM(DR19:DS19,DU19:DW19,DY19)-SUM(DT19,DX19),"")</f>
        <v/>
      </c>
      <c r="EG19" s="40" t="str">
        <f>IF(SUM(EA19,EB19,EF19)&gt;0,SUM(EA19,EB19,EF19),"")</f>
        <v/>
      </c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1" t="str">
        <f>IF(SUM(EI19,EM19)&gt;0,SUM(EI19,EM19),"")</f>
        <v/>
      </c>
      <c r="FC19" s="11" t="str">
        <f>IF(SUM(EH19:EI19,EK19:EM19,EO19)-EJ19-EN19&gt;0,SUM(EH19:EI19,EK19:EM19,EO19)-EJ19-EN19,"")</f>
        <v/>
      </c>
      <c r="FD19" s="11" t="str">
        <f>IF(SUM(EP19:EQ19,ES19)-ER19&gt;0,SUM(EP19:EQ19,ES19)-ER19,"")</f>
        <v/>
      </c>
      <c r="FE19" s="11" t="str">
        <f>IF(SUM(EI19,EM19,EQ19)&gt;0,SUM(EI19,EM19,EQ19),"")</f>
        <v/>
      </c>
      <c r="FF19" s="11" t="str">
        <f>IF(SUM(FC19,FD19)&gt;0,SUM(FC19,FD19),"")</f>
        <v/>
      </c>
      <c r="FG19" s="11" t="str">
        <f>IF(SUM(EU19,EY19)&gt;0,SUM(EU19,EY19),"")</f>
        <v/>
      </c>
      <c r="FH19" s="11" t="str">
        <f>IF(SUM(ET19:EU19,EW19:EY19,FA19)-SUM(EV19,EZ19)&gt;0,SUM(ET19:EU19,EW19:EY19,FA19)-SUM(EV19,EZ19),"")</f>
        <v/>
      </c>
      <c r="FI19" s="11" t="str">
        <f>IF(SUM(FC19,FD19,FH19)&gt;0,SUM(FC19,FD19,FH19),"")</f>
        <v/>
      </c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40" t="str">
        <f>IF(SUM(FK19,FO19)&gt;0,SUM(FK19,FO19),"")</f>
        <v/>
      </c>
      <c r="GE19" s="40" t="str">
        <f>IF(SUM(FJ19:FK19,FM19:FO19,FQ19)-FL19-FP19&gt;0,SUM(FJ19:FK19,FM19:FO19,FQ19)-FL19-FP19,"")</f>
        <v/>
      </c>
      <c r="GF19" s="40" t="str">
        <f>IF(SUM(FR19:FS19,FU19)-FT19&gt;0,SUM(FR19:FS19,FU19)-FT19,"")</f>
        <v/>
      </c>
      <c r="GG19" s="40" t="str">
        <f>IF(SUM(FK19,FO19,FS19)&gt;0,SUM(FK19,FO19,FS19),"")</f>
        <v/>
      </c>
      <c r="GH19" s="40" t="str">
        <f>IF(SUM(GE19,GF19)&gt;0,SUM(GE19,GF19),"")</f>
        <v/>
      </c>
      <c r="GI19" s="40" t="str">
        <f>IF(SUM(FW19,GA19)&gt;0,SUM(FW19,GA19),"")</f>
        <v/>
      </c>
      <c r="GJ19" s="40" t="str">
        <f>IF(SUM(FV19:FW19,FY19:GA19,GC19)-SUM(FX19,GB19)&gt;0,SUM(FV19:FW19,FY19:GA19,GC19)-SUM(FX19,GB19),"")</f>
        <v/>
      </c>
      <c r="GK19" s="40" t="str">
        <f>IF(SUM(GE19,GF19,GJ19)&gt;0,SUM(GE19,GF19,GJ19),"")</f>
        <v/>
      </c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1" t="str">
        <f>IF(SUM(GM19,GQ19)&gt;0,SUM(GM19,GQ19),"")</f>
        <v/>
      </c>
      <c r="HG19" s="11" t="str">
        <f>IF(SUM(GL19:GM19,GO19:GQ19,GS19)-GN19-GR19&gt;0,SUM(GL19:GM19,GO19:GQ19,GS19)-GN19-GR19,"")</f>
        <v/>
      </c>
      <c r="HH19" s="11" t="str">
        <f>IF(SUM(GT19:GU19,GW19)-GV19&gt;0,SUM(GT19:GU19,GW19)-GV19,"")</f>
        <v/>
      </c>
      <c r="HI19" s="11" t="str">
        <f>IF(SUM(GM19,GQ19,GU19)&gt;0,SUM(GM19,GQ19,GU19),"")</f>
        <v/>
      </c>
      <c r="HJ19" s="11" t="str">
        <f>IF(SUM(HG19,HH19)&gt;0,SUM(HG19,HH19),"")</f>
        <v/>
      </c>
      <c r="HK19" s="11" t="str">
        <f>IF(SUM(GY19,HC19)&gt;0,SUM(GY19,HC19),"")</f>
        <v/>
      </c>
      <c r="HL19" s="11" t="str">
        <f>IF(SUM(GX19:GY19,HA19:HC19,HE19)-SUM(GZ19,HD19)&gt;0,SUM(GX19:GY19,HA19:HC19,HE19)-SUM(GZ19,HD19),"")</f>
        <v/>
      </c>
      <c r="HM19" s="11" t="str">
        <f>IF(SUM(HG19,HH19,HL19)&gt;0,SUM(HG19,HH19,HL19),"")</f>
        <v/>
      </c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40" t="str">
        <f>IF(SUM(HO19,HS19)&gt;0,SUM(HO19,HS19),"")</f>
        <v/>
      </c>
      <c r="II19" s="40" t="str">
        <f>IF(SUM(HN19:HO19,HQ19:HS19,HU19)-HP19-HT19&gt;0,SUM(HN19:HO19,HQ19:HS19,HU19)-HP19-HT19,"")</f>
        <v/>
      </c>
      <c r="IJ19" s="40" t="str">
        <f>IF(SUM(HV19:HW19,HY19)-HX19&gt;0,SUM(HV19:HW19,HY19)-HX19,"")</f>
        <v/>
      </c>
      <c r="IK19" s="40" t="str">
        <f>IF(SUM(HO19,HS19,HW19)&gt;0,SUM(HO19,HS19,HW19),"")</f>
        <v/>
      </c>
      <c r="IL19" s="40" t="str">
        <f>IF(SUM(II19,IJ19)&gt;0,SUM(II19,IJ19),"")</f>
        <v/>
      </c>
      <c r="IM19" s="40" t="str">
        <f>IF(SUM(IA19,IE19)&gt;0,SUM(IA19,IE19),"")</f>
        <v/>
      </c>
      <c r="IN19" s="40" t="str">
        <f>IF(SUM(HZ19:IA19,IC19:IE19,IG19)-SUM(IB19,IF19)&gt;0,SUM(HZ19:IA19,IC19:IE19,IG19)-SUM(IB19,IF19),"")</f>
        <v/>
      </c>
      <c r="IO19" s="40" t="str">
        <f>IF(SUM(II19,IJ19,IN19)&gt;0,SUM(II19,IJ19,IN19),"")</f>
        <v/>
      </c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1" t="str">
        <f>IF(SUM(IQ19,IU19)&gt;0,SUM(IQ19,IU19),"")</f>
        <v/>
      </c>
      <c r="JK19" s="11" t="str">
        <f>IF(SUM(IP19:IQ19,IS19:IU19,IW19)-IR19-IV19&gt;0,SUM(IP19:IQ19,IS19:IU19,IW19)-IR19-IV19,"")</f>
        <v/>
      </c>
      <c r="JL19" s="11" t="str">
        <f>IF(SUM(IX19:IY19,JA19)-IZ19&gt;0,SUM(IX19:IY19,JA19)-IZ19,"")</f>
        <v/>
      </c>
      <c r="JM19" s="11" t="str">
        <f>IF(SUM(IQ19,IU19,IY19)&gt;0,SUM(IQ19,IU19,IY19),"")</f>
        <v/>
      </c>
      <c r="JN19" s="11" t="str">
        <f>IF(SUM(JK19,JL19)&gt;0,SUM(JK19,JL19),"")</f>
        <v/>
      </c>
      <c r="JO19" s="11" t="str">
        <f>IF(SUM(JC19,JG19)&gt;0,SUM(JC19,JG19),"")</f>
        <v/>
      </c>
      <c r="JP19" s="11" t="str">
        <f>IF(SUM(JB19:JC19,JE19:JG19,JI19)-SUM(JD19,JH19)&gt;0,SUM(JB19:JC19,JE19:JG19,JI19)-SUM(JD19,JH19),"")</f>
        <v/>
      </c>
      <c r="JQ19" s="11" t="str">
        <f>IF(SUM(JK19,JL19,JP19)&gt;0,SUM(JK19,JL19,JP19),"")</f>
        <v/>
      </c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40" t="str">
        <f>IF(SUM(JS19,JW19)&gt;0,SUM(JS19,JW19),"")</f>
        <v/>
      </c>
      <c r="KM19" s="40" t="str">
        <f>IF(SUM(JR19:JS19,JU19:JW19,JY19)-JT19-JX19&gt;0,SUM(JR19:JS19,JU19:JW19,JY19)-JT19-JX19,"")</f>
        <v/>
      </c>
      <c r="KN19" s="40" t="str">
        <f>IF(SUM(JZ19:KA19,KC19)-KB19&gt;0,SUM(JZ19:KA19,KC19)-KB19,"")</f>
        <v/>
      </c>
      <c r="KO19" s="40" t="str">
        <f>IF(SUM(JS19,JW19,KA19)&gt;0,SUM(JS19,JW19,KA19),"")</f>
        <v/>
      </c>
      <c r="KP19" s="40" t="str">
        <f>IF(SUM(KM19,KN19)&gt;0,SUM(KM19,KN19),"")</f>
        <v/>
      </c>
      <c r="KQ19" s="40" t="str">
        <f>IF(SUM(KE19,KI19)&gt;0,SUM(KE19,KI19),"")</f>
        <v/>
      </c>
      <c r="KR19" s="40" t="str">
        <f>IF(SUM(KD19:KE19,KG19:KI19,KK19)-SUM(KF19,KJ19)&gt;0,SUM(KD19:KE19,KG19:KI19,KK19)-SUM(KF19,KJ19),"")</f>
        <v/>
      </c>
      <c r="KS19" s="40" t="str">
        <f>IF(SUM(KM19,KN19,KR19)&gt;0,SUM(KM19,KN19,KR19),"")</f>
        <v/>
      </c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1" t="str">
        <f>IF(SUM(KU19,KY19)&gt;0,SUM(KU19,KY19),"")</f>
        <v/>
      </c>
      <c r="LO19" s="11" t="str">
        <f>IF(SUM(KT19:KU19,KW19:KY19,LA19)-KV19-KZ19&gt;0,SUM(KT19:KU19,KW19:KY19,LA19)-KV19-KZ19,"")</f>
        <v/>
      </c>
      <c r="LP19" s="11" t="str">
        <f>IF(SUM(LB19:LC19,LE19)-LD19&gt;0,SUM(LB19:LC19,LE19)-LD19,"")</f>
        <v/>
      </c>
      <c r="LQ19" s="11" t="str">
        <f>IF(SUM(KU19,KY19,LC19)&gt;0,SUM(KU19,KY19,LC19),"")</f>
        <v/>
      </c>
      <c r="LR19" s="11" t="str">
        <f>IF(SUM(LO19,LP19)&gt;0,SUM(LO19,LP19),"")</f>
        <v/>
      </c>
      <c r="LS19" s="11" t="str">
        <f>IF(SUM(LG19,LK19)&gt;0,SUM(LG19,LK19),"")</f>
        <v/>
      </c>
      <c r="LT19" s="11" t="str">
        <f>IF(SUM(LF19:LG19,LI19:LK19,LM19)-SUM(LH19,LL19)&gt;0,SUM(LF19:LG19,LI19:LK19,LM19)-SUM(LH19,LL19),"")</f>
        <v/>
      </c>
      <c r="LU19" s="11" t="str">
        <f>IF(SUM(LO19,LP19,LT19)&gt;0,SUM(LO19,LP19,LT19),"")</f>
        <v/>
      </c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40" t="str">
        <f>IF(SUM(LW19,MA19)&gt;0,SUM(LW19,MA19),"")</f>
        <v/>
      </c>
      <c r="MQ19" s="40" t="str">
        <f>IF(SUM(LV19:LW19,LY19:MA19,MC19)-LX19-MB19&gt;0,SUM(LV19:LW19,LY19:MA19,MC19)-LX19-MB19,"")</f>
        <v/>
      </c>
      <c r="MR19" s="40" t="str">
        <f>IF(SUM(MD19:ME19,MG19)-MF19&gt;0,SUM(MD19:ME19,MG19)-MF19,"")</f>
        <v/>
      </c>
      <c r="MS19" s="40" t="str">
        <f>IF(SUM(LW19,MA19,ME19)&gt;0,SUM(LW19,MA19,ME19),"")</f>
        <v/>
      </c>
      <c r="MT19" s="40" t="str">
        <f>IF(SUM(MQ19,MR19)&gt;0,SUM(MQ19,MR19),"")</f>
        <v/>
      </c>
      <c r="MU19" s="40" t="str">
        <f>IF(SUM(MI19,MM19)&gt;0,SUM(MI19,MM19),"")</f>
        <v/>
      </c>
      <c r="MV19" s="40" t="str">
        <f>IF(SUM(MH19:MI19,MK19:MM19,MO19)-SUM(MJ19,MN19)&gt;0,SUM(MH19:MI19,MK19:MM19,MO19)-SUM(MJ19,MN19),"")</f>
        <v/>
      </c>
      <c r="MW19" s="40" t="str">
        <f>IF(SUM(MQ19,MR19,MV19)&gt;0,SUM(MQ19,MR19,MV19),"")</f>
        <v/>
      </c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1" t="str">
        <f>IF(SUM(MY19,NC19)&gt;0,SUM(MY19,NC19),"")</f>
        <v/>
      </c>
      <c r="NS19" s="11" t="str">
        <f>IF(SUM(MX19:MY19,NA19:NC19,NE19)-MZ19-ND19&gt;0,SUM(MX19:MY19,NA19:NC19,NE19)-MZ19-ND19,"")</f>
        <v/>
      </c>
      <c r="NT19" s="11" t="str">
        <f>IF(SUM(NF19:NG19,NI19)-NH19&gt;0,SUM(NF19:NG19,NI19)-NH19,"")</f>
        <v/>
      </c>
      <c r="NU19" s="11" t="str">
        <f>IF(SUM(MY19,NC19,NG19)&gt;0,SUM(MY19,NC19,NG19),"")</f>
        <v/>
      </c>
      <c r="NV19" s="11" t="str">
        <f>IF(SUM(NS19,NT19)&gt;0,SUM(NS19,NT19),"")</f>
        <v/>
      </c>
      <c r="NW19" s="11" t="str">
        <f>IF(SUM(NK19,NO19)&gt;0,SUM(NK19,NO19),"")</f>
        <v/>
      </c>
      <c r="NX19" s="11" t="str">
        <f>IF(SUM(NJ19:NK19,NM19:NO19,NQ19)-SUM(NL19,NP19)&gt;0,SUM(NJ19:NK19,NM19:NO19,NQ19)-SUM(NL19,NP19),"")</f>
        <v/>
      </c>
      <c r="NY19" s="11" t="str">
        <f>IF(SUM(NS19,NT19,NX19)&gt;0,SUM(NS19,NT19,NX19),"")</f>
        <v/>
      </c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40" t="str">
        <f>IF(SUM(OA19,OE19)&gt;0,SUM(OA19,OE19),"")</f>
        <v/>
      </c>
      <c r="OU19" s="40" t="str">
        <f>IF(SUM(NZ19:OA19,OC19:OE19,OG19)-OB19-OF19&gt;0,SUM(NZ19:OA19,OC19:OE19,OG19)-OB19-OF19,"")</f>
        <v/>
      </c>
      <c r="OV19" s="40" t="str">
        <f>IF(SUM(OH19:OI19,OK19)-OJ19&gt;0,SUM(OH19:OI19,OK19)-OJ19,"")</f>
        <v/>
      </c>
      <c r="OW19" s="40" t="str">
        <f>IF(SUM(OA19,OE19,OI19)&gt;0,SUM(OA19,OE19,OI19),"")</f>
        <v/>
      </c>
      <c r="OX19" s="40" t="str">
        <f>IF(SUM(OU19,OV19)&gt;0,SUM(OU19,OV19),"")</f>
        <v/>
      </c>
      <c r="OY19" s="40" t="str">
        <f>IF(SUM(OM19,OQ19)&gt;0,SUM(OM19,OQ19),"")</f>
        <v/>
      </c>
      <c r="OZ19" s="40" t="str">
        <f>IF(SUM(OL19:OM19,OO19:OQ19,OS19)-SUM(ON19,OR19)&gt;0,SUM(OL19:OM19,OO19:OQ19,OS19)-SUM(ON19,OR19),"")</f>
        <v/>
      </c>
      <c r="PA19" s="40" t="str">
        <f>IF(SUM(OU19,OV19,OZ19)&gt;0,SUM(OU19,OV19,OZ19),"")</f>
        <v/>
      </c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1" t="str">
        <f>IF(SUM(PC19,PG19)&gt;0,SUM(PC19,PG19),"")</f>
        <v/>
      </c>
      <c r="PW19" s="11" t="str">
        <f>IF(SUM(PB19:PC19,PE19:PG19,PI19)-PD19-PH19&gt;0,SUM(PB19:PC19,PE19:PG19,PI19)-PD19-PH19,"")</f>
        <v/>
      </c>
      <c r="PX19" s="11" t="str">
        <f>IF(SUM(PJ19:PK19,PM19)-PL19&gt;0,SUM(PJ19:PK19,PM19)-PL19,"")</f>
        <v/>
      </c>
      <c r="PY19" s="11" t="str">
        <f>IF(SUM(PC19,PG19,PK19)&gt;0,SUM(PC19,PG19,PK19),"")</f>
        <v/>
      </c>
      <c r="PZ19" s="11" t="str">
        <f>IF(SUM(PW19,PX19)&gt;0,SUM(PW19,PX19),"")</f>
        <v/>
      </c>
      <c r="QA19" s="11" t="str">
        <f>IF(SUM(PO19,PS19)&gt;0,SUM(PO19,PS19),"")</f>
        <v/>
      </c>
      <c r="QB19" s="11" t="str">
        <f>IF(SUM(PN19:PO19,PQ19:PS19,PU19)-SUM(PP19,PT19)&gt;0,SUM(PN19:PO19,PQ19:PS19,PU19)-SUM(PP19,PT19),"")</f>
        <v/>
      </c>
      <c r="QC19" s="11" t="str">
        <f>IF(SUM(PW19,PX19,QB19)&gt;0,SUM(PW19,PX19,QB19),"")</f>
        <v/>
      </c>
      <c r="QD19" s="22">
        <f>IF($CU19="P",CA19,(CA19+AX19)/2)</f>
        <v>8.3000000000000007</v>
      </c>
      <c r="QE19" s="22">
        <f>IF($CU19="P",CB19,(CB19+AY19)/2)</f>
        <v>2.2000000000000002</v>
      </c>
      <c r="QF19" s="22">
        <f>IF($CU19="P",CC19,(CC19+AZ19)/2)</f>
        <v>0.4</v>
      </c>
      <c r="QG19" s="22">
        <f>IF($CU19="P",CD19,(CD19+BA19)/2)</f>
        <v>0</v>
      </c>
      <c r="QH19" s="22">
        <f>IF($CU19="P",CE19,(CE19+BB19)/2)</f>
        <v>9.3000000000000007</v>
      </c>
      <c r="QI19" s="22">
        <f>IF($CU19="P",CF19,(CF19+BC19)/2)</f>
        <v>2.8</v>
      </c>
      <c r="QJ19" s="22">
        <f>IF($CU19="P",CG19,(CG19+BD19)/2)</f>
        <v>0</v>
      </c>
      <c r="QK19" s="22">
        <f>IF($CU19="P",CH19,(CH19+BE19)/2)</f>
        <v>0</v>
      </c>
      <c r="QL19" s="22">
        <f>IF($CU19="P",CI19,(CI19+BF19)/2)</f>
        <v>0</v>
      </c>
      <c r="QM19" s="22">
        <f>IF($CU19="P",CJ19,(CJ19+BG19)/2)</f>
        <v>0</v>
      </c>
      <c r="QN19" s="22">
        <f>IF($CU19="P",CK19,(CK19+BH19)/2)</f>
        <v>0</v>
      </c>
      <c r="QO19" s="22">
        <f>IF($CU19="P",CL19,(CL19+BI19)/2)</f>
        <v>0</v>
      </c>
      <c r="QP19" s="22">
        <f>IF($CU19="P",CM19,(CM19+BJ19)/2)</f>
        <v>7.55</v>
      </c>
      <c r="QQ19" s="22">
        <f>IF($CU19="P",CN19,(CN19+BK19)/2)</f>
        <v>1.2</v>
      </c>
      <c r="QR19" s="22">
        <f>IF($CU19="P",CO19,(CO19+BL19)/2)</f>
        <v>0</v>
      </c>
      <c r="QS19" s="22">
        <f>IF($CU19="P",CP19,(CP19+BM19)/2)</f>
        <v>0</v>
      </c>
      <c r="QT19" s="22">
        <f>IF($CU19="P",CQ19,(CQ19+BN19)/2)</f>
        <v>9.3000000000000007</v>
      </c>
      <c r="QU19" s="22">
        <f>IF($CU19="P",CR19,(CR19+BO19)/2)</f>
        <v>0.65</v>
      </c>
      <c r="QV19" s="22">
        <f>IF($CU19="P",CS19,(CS19+BP19)/2)</f>
        <v>2.1</v>
      </c>
      <c r="QW19" s="22">
        <f>IF($CU19="P",CT19,(CT19+BQ19)/2)</f>
        <v>0</v>
      </c>
      <c r="QX19" s="27" t="s">
        <v>46</v>
      </c>
      <c r="QY19" s="40">
        <f>IF(SUM(QE19,QI19)&gt;0,SUM(QE19,QI19),"")</f>
        <v>5</v>
      </c>
      <c r="QZ19" s="40">
        <f>IF(SUM(QD19:QE19,QG19:QI19,QK19)-QF19-QJ19&gt;0,SUM(QD19:QE19,QG19:QI19,QK19)-QF19-QJ19,"")</f>
        <v>22.200000000000003</v>
      </c>
      <c r="RA19" s="40" t="str">
        <f>IF(SUM(QL19:QM19,QO19)-QN19&gt;0,SUM(QL19:QM19,QO19)-QN19,"")</f>
        <v/>
      </c>
      <c r="RB19" s="40">
        <f>IF(SUM(QE19,QI19,QM19)&gt;0,SUM(QE19,QI19,QM19),"")</f>
        <v>5</v>
      </c>
      <c r="RC19" s="40">
        <f>IF(SUM(QZ19,RA19)&gt;0,SUM(QZ19,RA19),"")</f>
        <v>22.200000000000003</v>
      </c>
      <c r="RD19" s="40">
        <f>IF(SUM(QQ19,QU19)&gt;0,SUM(QQ19,QU19),"")</f>
        <v>1.85</v>
      </c>
      <c r="RE19" s="40">
        <f>IF(SUM(QP19:QQ19,QS19:QU19,QW19)-SUM(QR19,QV19)&gt;0,SUM(QP19:QQ19,QS19:QU19,QW19)-SUM(QR19,QV19),"")</f>
        <v>16.599999999999998</v>
      </c>
      <c r="RF19" s="40">
        <f>IF(SUM(QZ19,RA19,RE19)&gt;0,SUM(QZ19,RA19,RE19),"")</f>
        <v>38.799999999999997</v>
      </c>
    </row>
    <row r="20" spans="1:474" x14ac:dyDescent="0.2">
      <c r="A20" s="4" t="str" cm="1">
        <f t="array" ref="A20">IF(AND(J20&lt;&gt;"",J20&lt;&gt;"No DD"),SUMPRODUCT((J$4:J$36&lt;&gt;"")*(J$4:J$36&lt;&gt;"No DD")*(F$4:F$36&gt;F20))+1,IF(J20="No DD",SUMPRODUCT((J$4:J$36="No DD")*(F$4:F$36&gt;F20))+1+SUMPRODUCT((J$4:J$36&lt;&gt;"")*(J$4:J$36&lt;&gt;"No DD")),""))</f>
        <v/>
      </c>
      <c r="B20" s="4" t="str" cm="1">
        <f t="array" ref="B20">IF(AND(J20&lt;&gt;"",J20&lt;&gt;"No DD",G20=""),SUMPRODUCT((J$4:J$36&lt;&gt;"")*(J$4:J$36&lt;&gt;"No DD")*(G$4:G$36="")*(F$4:F$36&gt;F20))+1,IF(J20="No DD",SUMPRODUCT((J$4:J$36="No DD")*(F$4:F$36&gt;F20)*(G$4:G$36=""))+1+SUMPRODUCT((J$4:J$36&lt;&gt;"")*(G$4:G$36="")*(J$4:J$36&lt;&gt;"No DD")),""))</f>
        <v/>
      </c>
      <c r="C20" s="5" t="s">
        <v>175</v>
      </c>
      <c r="D20" s="4" t="s">
        <v>3</v>
      </c>
      <c r="E20" s="4">
        <v>2008</v>
      </c>
      <c r="F20" s="9">
        <f>SUM(L20:R20)+SUM(L20:O20)*0.0000001+SUM(L20)*0.0000000000001</f>
        <v>130.80000821000465</v>
      </c>
      <c r="H20" s="3" t="str">
        <f>IF(OR(AND(AP20&gt;=AW$38,AQ20&gt;=AW$42,AP20&lt;&gt;"",AO20=""),AND(AU20&gt;=AW$38,AV20&gt;=AW$42,AU20&lt;&gt;"",AO20=""),AND(BS20&gt;=BZ$38,BT20&gt;=BZ$42,BS20&lt;&gt;"",BR20=""),AND(BX20&gt;=BZ$38,BY20&gt;=BZ$42,BX20&lt;&gt;"",BR20=""),AND(CV20&gt;=DC$38,CW20&gt;=DC$42,CV20&lt;&gt;"",CU20=""),AND(DA20&gt;=DC$38,DB20&gt;=DC$42,DA20&lt;&gt;""),AND(DZ20&gt;=EG$38,EA20&gt;=EG$42,DZ20&lt;&gt;""),AND(EE20&gt;=EG$38,EF20&gt;=EG$42,EE20&lt;&gt;""),AND(FB20&gt;=FI$38,FC20&gt;=FI$42,FB20&lt;&gt;""),AND(FG20&gt;=FI$38,FH20&gt;=FI$42,FG20&lt;&gt;""),AND(GD20&gt;=GK$38,GE20&gt;=GK$42,GD20&lt;&gt;""),AND(GI20&gt;=GK$38,GJ20&gt;=GK$42,GI20&lt;&gt;""),AND(HF20&gt;=HM$38,HG20&gt;=HM$42,HF20&lt;&gt;""),AND(HK20&gt;=HM$38,HL20&gt;=HM$42,HK20&lt;&gt;""),AND(IH20&gt;=IO$38,II20&gt;=IO$42,IH20&lt;&gt;""),AND(IM20&gt;=IO$38,IN20&gt;=IO$42,IM20&lt;&gt;""),AND(JJ20&gt;=JQ$38,JK20&gt;=JQ$42,JJ20&lt;&gt;""),AND(JO20&gt;=JQ$38,JP20&gt;=JQ$42,JO20&lt;&gt;""),AND(KL20&gt;=KS$38,KM20&gt;=KS$42,KL20&lt;&gt;""),AND(KQ20&gt;=KS$38,KR20&gt;=KS$42,KQ20&lt;&gt;""),AND(LN20&gt;=LU$38,LO20&gt;=LU$42,LN20&lt;&gt;""),AND(LS20&gt;=LU$38,LT20&gt;=LU$42,LS20&lt;&gt;""),AND(MP20&gt;=MW$38,MQ20&gt;=MW$42,MP20&lt;&gt;""),AND(MU20&gt;=MW$38,MV20&gt;=MW$42,MU20&lt;&gt;""),AND(NR20&gt;=NY$38,NS20&gt;=NY$42,NR20&lt;&gt;""),AND(NW20&gt;=NY$38,NX20&gt;=NY$42,NW20&lt;&gt;""),AND(OT20&gt;=PA$38,OU20&gt;=PA$42,OT20&lt;&gt;""),AND(OY20&gt;=PA$38,OZ20&gt;=PA$42,OY20&lt;&gt;""),AND(PV20&gt;=QC$38,PW20&gt;=QC$42,PV20&lt;&gt;""),AND(QA20&gt;=QC$38,QB20&gt;=QC$42,QA20&lt;&gt;"")),"P","")</f>
        <v/>
      </c>
      <c r="I20" s="3" t="str">
        <f>IF(OR(AND(AQ20&gt;=AW$42,AQ20&lt;&gt;"",AO20=""),AND(AV20&gt;=AW$42,AV20&lt;&gt;"",AO20=""),AND(BT20&gt;=BZ$42,BT20&lt;&gt;"",BR20=""),AND(BY20&gt;=BZ$42,BY20&lt;&gt;"",BR20=""),AND(CW20&gt;=DC$42,CW20&lt;&gt;"",CU20=""),AND(DB20&gt;=DC$42,DB20&lt;&gt;"",CU20=""),AND(EA20&gt;=EG$42,EA20&lt;&gt;""),AND(EF20&gt;=EG$42,EF20&lt;&gt;""),AND(FC20&gt;=FI$42,FC20&lt;&gt;""),AND(FH20&gt;=FI$42,FH20&lt;&gt;""),AND(GE20&gt;=GK$42,GE20&lt;&gt;""),AND(GJ20&gt;=GK$42,GJ20&lt;&gt;""),AND(HG20&gt;=HM$42,HG20&lt;&gt;""),AND(HL20&gt;=HM$42,HL20&lt;&gt;""),AND(II20&gt;=IO$42,II20&lt;&gt;""),AND(IN20&gt;=IO$42,IN20&lt;&gt;""),AND(JK20&gt;=JQ$42,JK20&lt;&gt;""),AND(JP20&gt;=JQ$42,JP20&lt;&gt;""),AND(KM20&gt;=KS$42,KM20&lt;&gt;""),AND(KR20&gt;=KS$42,KR20&lt;&gt;""),AND(LO20&gt;=LU$42,LO20&lt;&gt;""),AND(LT20&gt;=LU$42,LT20&lt;&gt;""),AND(MQ20&gt;=MW$42,MQ20&lt;&gt;""),AND(MV20&gt;=MW$42,MV20&lt;&gt;""),AND(NS20&gt;=NY$42,NS20&lt;&gt;""),AND(NX20&gt;=NY$42,NX20&lt;&gt;""),AND(OU20&gt;=PA$42,OU20&lt;&gt;""),AND(OZ20&gt;=PA$42,OZ20&lt;&gt;""),AND(PW20&gt;=QC$42,PW20&lt;&gt;""),AND(QB20&gt;=QC$42,QB20&lt;&gt;"")),"P","")</f>
        <v/>
      </c>
      <c r="J20" s="36" t="str">
        <f>IF(AND(I20="P",H20=""),"No DD",IF(OR(AND(AS20&gt;=AW$41,AT20&gt;=AW$45,AS20&lt;&gt;"",AO20=""),AND(BV20&gt;=BZ$41,BW20&gt;=BZ$45,BV20&lt;&gt;"",BR20=""),AND(CY20&gt;=DC$41,CZ20&gt;=DC$45,CY20&lt;&gt;"",CU20=""),AND(EC20&gt;=EG$41,ED20&gt;=EG$45,EC20&lt;&gt;""),AND(FE20&gt;=FI$41,FF20&gt;=FI$45,FE20&lt;&gt;""),AND(GG20&gt;=GK$41,GH20&gt;=GK$45,GG20&lt;&gt;""),AND(HI20&gt;=HM$41,HJ20&gt;=HM$45,HI20&lt;&gt;""),AND(IK20&gt;=IO$41,IL20&gt;=IO$45,IK20&lt;&gt;""),AND(JM20&gt;=JQ$41,JN20&gt;=JQ$45,JM20&lt;&gt;""),AND(KO20&gt;=KS$41,KP20&gt;=KS$45,KO20&lt;&gt;""),AND(LQ20&gt;=LU$41,LR20&gt;=LU$45,LQ20&lt;&gt;""),AND(MS20&gt;=MW$41,MT20&gt;=MW$45,MS20&lt;&gt;""),AND(NU20&gt;=NY$41,NV20&gt;=NY$45,NU20&lt;&gt;""),AND(OW20&gt;=PA$41,OX20&gt;=PA$45,OW20&lt;&gt;""),AND(PY20&gt;=QC$41,PZ20&gt;=QC$45,PY20&lt;&gt;"")),"Merit",IF(OR(AND(AS20&gt;=AW$40,AT20&gt;=AW$44,AS20&lt;&gt;"",AO20=""),AND(BV20&gt;=BZ$40,BW20&gt;=BZ$44,BV20&lt;&gt;"",BR20=""),AND(CY20&gt;=DC$40,CZ20&gt;=DC$44,CY20&lt;&gt;"",CU20=""),AND(EC20&gt;=EG$40,ED20&gt;=EG$44,EC20&lt;&gt;""),AND(FE20&gt;=FI$40,FF20&gt;=FI$44,FE20&lt;&gt;""),AND(GG20&gt;=GK$40,GH20&gt;=GK$44,GG20&lt;&gt;""),AND(HI20&gt;=HM$40,HJ20&gt;=HM$44,HI20&lt;&gt;""),AND(IK20&gt;=IO$40,IL20&gt;=IO$44,IK20&lt;&gt;""),AND(JM20&gt;=JQ$40,JN20&gt;=JQ$44,JM20&lt;&gt;""),AND(KO20&gt;=KS$40,KP20&gt;=KS$44,KO20&lt;&gt;""),AND(LQ20&gt;=LU$40,LR20&gt;=LU$44,LQ20&lt;&gt;""),AND(MS20&gt;=MW$40,MT20&gt;=MW$44,MS20&lt;&gt;""),AND(NU20&gt;=NY$40,NV20&gt;=NY$44,NU20&lt;&gt;""),AND(OW20&gt;=PA$40,OX20&gt;=PA$44,OW20&lt;&gt;""),AND(PY20&gt;=QC$40,PZ20&gt;=QC$44,PY20&lt;&gt;"")),"Excellence",IF(K20="P","Worlds Team",IF(H20="P","National Team","")))))</f>
        <v/>
      </c>
      <c r="K20" s="3" t="str">
        <f>IF(OR(AND(AS20&gt;=AW$39,AT20&gt;=AW$43,AS20&lt;&gt;"",AO20=""),AND(BV20&gt;=BZ$39,BW20&gt;=BZ$43,BV20&lt;&gt;"",BR20=""),AND(CY20&gt;=DC$39,CZ20&gt;=DC$43,CY20&lt;&gt;"",CU20=""),AND(EC20&gt;=EG$39,ED20&gt;=EG$43,EC20&lt;&gt;""),AND(FE20&gt;=FI$39,FF20&gt;=FI$43,FE20&lt;&gt;""),AND(GG20&gt;=GK$39,GH20&gt;=GK$43,GG20&lt;&gt;""),AND(HI20&gt;=HM$39,HJ20&gt;=HM$43,HI20&lt;&gt;""),AND(IK20&gt;=IO$39,IL20&gt;=IO$43,IK20&lt;&gt;""),AND(JM20&gt;=JQ$39,JN20&gt;=JQ$43,JM20&lt;&gt;""),AND(KO20&gt;=KS$39,KP20&gt;=KS$43,KO20&lt;&gt;""),AND(LQ20&gt;=LU$39,LR20&gt;=LU$43,LQ20&lt;&gt;""),AND(MS20&gt;=MW$39,MT20&gt;=MW$43,MS20&lt;&gt;""),AND(NU20&gt;=NY$39,NV20&gt;=NY$43,NU20&lt;&gt;""),AND(OW20&gt;=PA$39,OX20&gt;=PA$43,OW20&lt;&gt;""),AND(PY20&gt;=QC$39,PZ20&gt;=QC$43,PY20&lt;&gt;"")),"P","")</f>
        <v/>
      </c>
      <c r="L20" s="8">
        <f>IF(COUNT(AQ20,BT20,CW20)&gt;0,LARGE((AQ20,BT20,CW20),1),0)</f>
        <v>46.20000000000001</v>
      </c>
      <c r="M20" s="8" t="str">
        <f>IF(L20=0,"",IF(L20=CW20,$CA$1,IF(L20=BT20,$AX$1,IF(L20=AQ20,$U$1,""))))</f>
        <v>2025 Nationals</v>
      </c>
      <c r="N20" s="8">
        <f>IF(COUNT(AQ20,BT20,CW20)&gt;1,LARGE((AQ20,BT20,CW20),2),0)</f>
        <v>35.9</v>
      </c>
      <c r="O20" s="8" t="str">
        <f>IF(N20=0,"",IF(AND(N20=L20,N20=AQ20,N20=BT20),$U$1,IF(AND(N20=L20,N20=AQ20,N20=CW20),$U$1,IF(AND(N20=L20,N20=BT20,N20=CW20),$AX$1,IF(N20=CW20,$CA$1,IF(N20=BT20,$AX$1,IF(N20=AQ20,$U$1,"")))))))</f>
        <v>2025 Elite Canada</v>
      </c>
      <c r="P20" s="8">
        <f>IF(MAX(AV20,BY20,DB20)&gt;0,MAX(AV20,BY20,DB20),0)</f>
        <v>48.699999999999996</v>
      </c>
      <c r="Q20" s="8" t="str">
        <f>IF(P20=0,"",IF(P20=DB20,$CA$1,IF(P20=BY20,$AX$1,IF(P20=AV20,$U$1,""))))</f>
        <v>2025 Nationals</v>
      </c>
      <c r="R20" s="8" t="str">
        <f>IF(MAX(DD20:DE20)&gt;0,MAX(DD20:DE20),"")</f>
        <v/>
      </c>
      <c r="S20" s="11" t="str">
        <f>IF(R20="","",IF(R20=DD20,"("&amp;DD$2&amp;")",IF(R20=DE20,"("&amp;DE$2&amp;")")))</f>
        <v/>
      </c>
      <c r="T20" s="8" t="str">
        <f>IF(R20="","",IF(R20=DD20,IF(R20+IF(N20="",0,N20)=PW20,$PB$1,IF(R20+IF(N20="",0,N20)=OU20,$NZ$1,IF(R20+IF(N20="",0,N20)=NS20,$MX$1,IF(R20+IF(N20="",0,N20)=MQ20,$LV$1,IF(R20+IF(N20="",0,N20)=LO20,$KT$1,IF(R20+IF(N20="",0,N20)=KM20,$JR$1,IF(R20+IF(N20="",0,N20)=JK20,$IP$1,IF(R20+IF(N20="",0,N20)=II20,$HN$1,IF(R20+IF(N20="",0,N20)=HG20,$GL$1,IF(R20+IF(N20="",0,N20)=GE20,$FJ$1,IF(R20+IF(N20="",0,N20)=FC20,$EH$1,IF(R20+IF(N20="",0,N20)=EA20,$DF$1)))))))))))),IF(R20=DE20,IF(R20+IF(P20="",0,P20)=QB20,$PB$1,IF(R20+IF(P20="",0,P20)=OZ20,$NZ$1,IF(R20+IF(P20="",0,P20)=NX20,$MX$1,IF(R20+IF(P20="",0,P20)=MV20,$LV$1,IF(R20+IF(P20="",0,P20)=LT20,$KT$1,IF(R20+IF(P20="",0,P20)=KR20,$JR$1,IF(R20+IF(P20="",0,P20)=JP20,$IP$1,IF(R20+IF(P20="",0,P20)=IN20,$HN$1,IF(R20+IF(P20="",0,P20)=HL20,$GL$1,IF(R20+IF(P20="",0,P20)=GJ20,$FJ$1,IF(R20+IF(P20="",0,P20)=FH20,$EH$1,IF(R20+IF(P20="",0,P20)=EF20,$DF$1)))))))))))))))</f>
        <v/>
      </c>
      <c r="U20" s="19">
        <v>15.4</v>
      </c>
      <c r="V20" s="19">
        <v>2.4</v>
      </c>
      <c r="W20" s="19">
        <v>0</v>
      </c>
      <c r="X20" s="19">
        <v>0</v>
      </c>
      <c r="Y20" s="19">
        <v>15.3</v>
      </c>
      <c r="Z20" s="19">
        <v>2.8</v>
      </c>
      <c r="AA20" s="19">
        <v>0</v>
      </c>
      <c r="AB20" s="19">
        <v>0</v>
      </c>
      <c r="AC20" s="19"/>
      <c r="AD20" s="19"/>
      <c r="AE20" s="19"/>
      <c r="AF20" s="19"/>
      <c r="AG20" s="19">
        <v>18.2</v>
      </c>
      <c r="AH20" s="19">
        <v>6</v>
      </c>
      <c r="AI20" s="19">
        <v>0.6</v>
      </c>
      <c r="AJ20" s="19">
        <v>0</v>
      </c>
      <c r="AK20" s="19">
        <v>15.4</v>
      </c>
      <c r="AL20" s="19">
        <v>2.8</v>
      </c>
      <c r="AM20" s="19">
        <v>0</v>
      </c>
      <c r="AN20" s="19">
        <v>0</v>
      </c>
      <c r="AO20" s="27"/>
      <c r="AP20" s="40">
        <f>IF(SUM(V20,Z20)&gt;0,SUM(V20,Z20),"")</f>
        <v>5.1999999999999993</v>
      </c>
      <c r="AQ20" s="40">
        <f>IF(SUM(U20:V20,X20:Z20,AB20)-W20-AA20&gt;0,SUM(U20:V20,X20:Z20,AB20)-W20-AA20,"")</f>
        <v>35.9</v>
      </c>
      <c r="AR20" s="40" t="str">
        <f>IF(SUM(AC20:AD20,AF20)-AE20&gt;0,SUM(AC20:AD20,AF20)-AE20,"")</f>
        <v/>
      </c>
      <c r="AS20" s="40">
        <f>IF(SUM(V20,Z20,AD20)&gt;0,SUM(V20,Z20,AD20),"")</f>
        <v>5.1999999999999993</v>
      </c>
      <c r="AT20" s="40">
        <f>IF(SUM(AQ20,AR20)&gt;0,SUM(AQ20,AR20),"")</f>
        <v>35.9</v>
      </c>
      <c r="AU20" s="40">
        <f>IF(SUM(AH20,AL20)&gt;0,SUM(AH20,AL20),"")</f>
        <v>8.8000000000000007</v>
      </c>
      <c r="AV20" s="40">
        <f>IF(SUM(AG20:AH20,AJ20:AL20,AN20)-SUM(AI20,AM20)&gt;0,SUM(AG20:AH20,AJ20:AL20,AN20)-SUM(AI20,AM20),"")</f>
        <v>41.8</v>
      </c>
      <c r="AW20" s="40">
        <f>IF(SUM(AQ20,AR20,AV20)&gt;0,SUM(AQ20,AR20,AV20),"")</f>
        <v>77.699999999999989</v>
      </c>
      <c r="AX20" s="18">
        <v>16.5</v>
      </c>
      <c r="AY20" s="18">
        <v>6.8</v>
      </c>
      <c r="AZ20" s="18">
        <v>0.8</v>
      </c>
      <c r="BA20" s="18">
        <v>0</v>
      </c>
      <c r="BB20" s="18">
        <v>18.100000000000001</v>
      </c>
      <c r="BC20" s="18">
        <v>6.4</v>
      </c>
      <c r="BD20" s="18">
        <v>0.8</v>
      </c>
      <c r="BE20" s="18">
        <v>0</v>
      </c>
      <c r="BF20" s="18"/>
      <c r="BG20" s="18"/>
      <c r="BH20" s="18"/>
      <c r="BI20" s="18"/>
      <c r="BJ20" s="18">
        <v>18.3</v>
      </c>
      <c r="BK20" s="18">
        <v>6.8</v>
      </c>
      <c r="BL20" s="18">
        <v>0.8</v>
      </c>
      <c r="BM20" s="18">
        <v>0</v>
      </c>
      <c r="BN20" s="18">
        <v>18.2</v>
      </c>
      <c r="BO20" s="18">
        <v>6.4</v>
      </c>
      <c r="BP20" s="18">
        <v>0.2</v>
      </c>
      <c r="BQ20" s="18">
        <v>0</v>
      </c>
      <c r="BR20" s="28"/>
      <c r="BS20" s="11">
        <f>IF(SUM(AY20,BC20)&gt;0,SUM(AY20,BC20),"")</f>
        <v>13.2</v>
      </c>
      <c r="BT20" s="11">
        <f>IF(SUM(AX20:AY20,BA20:BC20,BE20)-AZ20-BD20&gt;0,SUM(AX20:AY20,BA20:BC20,BE20)-AZ20-BD20,"")</f>
        <v>46.20000000000001</v>
      </c>
      <c r="BU20" s="11" t="str">
        <f>IF(SUM(BF20:BG20,BI20)-BH20&gt;0,SUM(BF20:BG20,BI20)-BH20,"")</f>
        <v/>
      </c>
      <c r="BV20" s="11">
        <f>IF(SUM(AY20,BC20,BG20)&gt;0,SUM(AY20,BC20,BG20),"")</f>
        <v>13.2</v>
      </c>
      <c r="BW20" s="11">
        <f>IF(SUM(BT20,BU20)&gt;0,SUM(BT20,BU20),"")</f>
        <v>46.20000000000001</v>
      </c>
      <c r="BX20" s="11">
        <f>IF(SUM(BK20,BO20)&gt;0,SUM(BK20,BO20),"")</f>
        <v>13.2</v>
      </c>
      <c r="BY20" s="11">
        <f>IF(SUM(BJ20:BK20,BM20:BO20,BQ20)-SUM(BL20,BP20)&gt;0,SUM(BJ20:BK20,BM20:BO20,BQ20)-SUM(BL20,BP20),"")</f>
        <v>48.699999999999996</v>
      </c>
      <c r="BZ20" s="11">
        <f>IF(SUM(BT20,BU20,BY20)&gt;0,SUM(BT20,BU20,BY20),"")</f>
        <v>94.9</v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>IF(SUM(CB20,CF20)&gt;0,SUM(CB20,CF20),"")</f>
        <v/>
      </c>
      <c r="CW20" s="40" t="str">
        <f>IF(SUM(CA20:CB20,CD20:CF20,CH20)-CC20-CG20&gt;0,SUM(CA20:CB20,CD20:CF20,CH20)-CC20-CG20,"")</f>
        <v/>
      </c>
      <c r="CX20" s="40" t="str">
        <f>IF(SUM(CI20:CJ20,CL20)-CK20&gt;0,SUM(CI20:CJ20,CL20)-CK20,"")</f>
        <v/>
      </c>
      <c r="CY20" s="40" t="str">
        <f>IF(SUM(CB20,CF20,CJ20)&gt;0,SUM(CB20,CF20,CJ20),"")</f>
        <v/>
      </c>
      <c r="CZ20" s="40" t="str">
        <f>IF(SUM(CW20,CX20)&gt;0,SUM(CW20,CX20),"")</f>
        <v/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 t="str">
        <f>IF(SUM(CW20,CX20,DB20)&gt;0,SUM(CW20,CX20,DB20),"")</f>
        <v/>
      </c>
      <c r="DD20" s="50" t="str">
        <f>IF(MAX(EA20,FC20,GE20,HG20,II20,JK20,KM20,LO20,MQ20,NS20,OU20,PW20)-IF(N20="",0,N20)&gt;0.001,MAX(EA20,FC20,GE20,HG20,II20,JK20,KM20,LO20,MQ20,NS20,OU20,PW20)-IF(N20="",0,N20),"")</f>
        <v/>
      </c>
      <c r="DE20" s="50" t="str">
        <f>IF(MAX(EF20,FH20,GJ20,HL20,IN20,JP20,KR20,LT20,MV20,NX20,OZ20,QB20)-IF(P20="",0,P20)&gt;0.001,MAX(EF20,FH20,GJ20,HL20,IN20,JP20,KR20,LT20,MV20,NX20,OZ20,QB20)-IF(P20="",0,P20),"")</f>
        <v/>
      </c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40" t="str">
        <f>IF(SUM(DG20,DK20)&gt;0,SUM(DG20,DK20),"")</f>
        <v/>
      </c>
      <c r="EA20" s="40" t="str">
        <f>IF(SUM(DF20:DG20,DI20:DK20,DM20)-DH20-DL20&gt;0,SUM(DF20:DG20,DI20:DK20,DM20)-DH20-DL20,"")</f>
        <v/>
      </c>
      <c r="EB20" s="40" t="str">
        <f>IF(SUM(DN20:DO20,DQ20)-DP20&gt;0,SUM(DN20:DO20,DQ20)-DP20,"")</f>
        <v/>
      </c>
      <c r="EC20" s="40" t="str">
        <f>IF(SUM(DG20,DK20,DO20)&gt;0,SUM(DG20,DK20,DO20),"")</f>
        <v/>
      </c>
      <c r="ED20" s="40" t="str">
        <f>IF(SUM(EA20,EB20)&gt;0,SUM(EA20,EB20),"")</f>
        <v/>
      </c>
      <c r="EE20" s="40" t="str">
        <f>IF(SUM(DS20,DW20)&gt;0,SUM(DS20,DW20),"")</f>
        <v/>
      </c>
      <c r="EF20" s="40" t="str">
        <f>IF(SUM(DR20:DS20,DU20:DW20,DY20)-SUM(DT20,DX20)&gt;0,SUM(DR20:DS20,DU20:DW20,DY20)-SUM(DT20,DX20),"")</f>
        <v/>
      </c>
      <c r="EG20" s="40" t="str">
        <f>IF(SUM(EA20,EB20,EF20)&gt;0,SUM(EA20,EB20,EF20),"")</f>
        <v/>
      </c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1" t="str">
        <f>IF(SUM(EI20,EM20)&gt;0,SUM(EI20,EM20),"")</f>
        <v/>
      </c>
      <c r="FC20" s="11" t="str">
        <f>IF(SUM(EH20:EI20,EK20:EM20,EO20)-EJ20-EN20&gt;0,SUM(EH20:EI20,EK20:EM20,EO20)-EJ20-EN20,"")</f>
        <v/>
      </c>
      <c r="FD20" s="11" t="str">
        <f>IF(SUM(EP20:EQ20,ES20)-ER20&gt;0,SUM(EP20:EQ20,ES20)-ER20,"")</f>
        <v/>
      </c>
      <c r="FE20" s="11" t="str">
        <f>IF(SUM(EI20,EM20,EQ20)&gt;0,SUM(EI20,EM20,EQ20),"")</f>
        <v/>
      </c>
      <c r="FF20" s="11" t="str">
        <f>IF(SUM(FC20,FD20)&gt;0,SUM(FC20,FD20),"")</f>
        <v/>
      </c>
      <c r="FG20" s="11" t="str">
        <f>IF(SUM(EU20,EY20)&gt;0,SUM(EU20,EY20),"")</f>
        <v/>
      </c>
      <c r="FH20" s="11" t="str">
        <f>IF(SUM(ET20:EU20,EW20:EY20,FA20)-SUM(EV20,EZ20)&gt;0,SUM(ET20:EU20,EW20:EY20,FA20)-SUM(EV20,EZ20),"")</f>
        <v/>
      </c>
      <c r="FI20" s="11" t="str">
        <f>IF(SUM(FC20,FD20,FH20)&gt;0,SUM(FC20,FD20,FH20),"")</f>
        <v/>
      </c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40" t="str">
        <f>IF(SUM(FK20,FO20)&gt;0,SUM(FK20,FO20),"")</f>
        <v/>
      </c>
      <c r="GE20" s="40" t="str">
        <f>IF(SUM(FJ20:FK20,FM20:FO20,FQ20)-FL20-FP20&gt;0,SUM(FJ20:FK20,FM20:FO20,FQ20)-FL20-FP20,"")</f>
        <v/>
      </c>
      <c r="GF20" s="40" t="str">
        <f>IF(SUM(FR20:FS20,FU20)-FT20&gt;0,SUM(FR20:FS20,FU20)-FT20,"")</f>
        <v/>
      </c>
      <c r="GG20" s="40" t="str">
        <f>IF(SUM(FK20,FO20,FS20)&gt;0,SUM(FK20,FO20,FS20),"")</f>
        <v/>
      </c>
      <c r="GH20" s="40" t="str">
        <f>IF(SUM(GE20,GF20)&gt;0,SUM(GE20,GF20),"")</f>
        <v/>
      </c>
      <c r="GI20" s="40" t="str">
        <f>IF(SUM(FW20,GA20)&gt;0,SUM(FW20,GA20),"")</f>
        <v/>
      </c>
      <c r="GJ20" s="40" t="str">
        <f>IF(SUM(FV20:FW20,FY20:GA20,GC20)-SUM(FX20,GB20)&gt;0,SUM(FV20:FW20,FY20:GA20,GC20)-SUM(FX20,GB20),"")</f>
        <v/>
      </c>
      <c r="GK20" s="40" t="str">
        <f>IF(SUM(GE20,GF20,GJ20)&gt;0,SUM(GE20,GF20,GJ20),"")</f>
        <v/>
      </c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1" t="str">
        <f>IF(SUM(GM20,GQ20)&gt;0,SUM(GM20,GQ20),"")</f>
        <v/>
      </c>
      <c r="HG20" s="11" t="str">
        <f>IF(SUM(GL20:GM20,GO20:GQ20,GS20)-GN20-GR20&gt;0,SUM(GL20:GM20,GO20:GQ20,GS20)-GN20-GR20,"")</f>
        <v/>
      </c>
      <c r="HH20" s="11" t="str">
        <f>IF(SUM(GT20:GU20,GW20)-GV20&gt;0,SUM(GT20:GU20,GW20)-GV20,"")</f>
        <v/>
      </c>
      <c r="HI20" s="11" t="str">
        <f>IF(SUM(GM20,GQ20,GU20)&gt;0,SUM(GM20,GQ20,GU20),"")</f>
        <v/>
      </c>
      <c r="HJ20" s="11" t="str">
        <f>IF(SUM(HG20,HH20)&gt;0,SUM(HG20,HH20),"")</f>
        <v/>
      </c>
      <c r="HK20" s="11" t="str">
        <f>IF(SUM(GY20,HC20)&gt;0,SUM(GY20,HC20),"")</f>
        <v/>
      </c>
      <c r="HL20" s="11" t="str">
        <f>IF(SUM(GX20:GY20,HA20:HC20,HE20)-SUM(GZ20,HD20)&gt;0,SUM(GX20:GY20,HA20:HC20,HE20)-SUM(GZ20,HD20),"")</f>
        <v/>
      </c>
      <c r="HM20" s="11" t="str">
        <f>IF(SUM(HG20,HH20,HL20)&gt;0,SUM(HG20,HH20,HL20),"")</f>
        <v/>
      </c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40" t="str">
        <f>IF(SUM(HO20,HS20)&gt;0,SUM(HO20,HS20),"")</f>
        <v/>
      </c>
      <c r="II20" s="40" t="str">
        <f>IF(SUM(HN20:HO20,HQ20:HS20,HU20)-HP20-HT20&gt;0,SUM(HN20:HO20,HQ20:HS20,HU20)-HP20-HT20,"")</f>
        <v/>
      </c>
      <c r="IJ20" s="40" t="str">
        <f>IF(SUM(HV20:HW20,HY20)-HX20&gt;0,SUM(HV20:HW20,HY20)-HX20,"")</f>
        <v/>
      </c>
      <c r="IK20" s="40" t="str">
        <f>IF(SUM(HO20,HS20,HW20)&gt;0,SUM(HO20,HS20,HW20),"")</f>
        <v/>
      </c>
      <c r="IL20" s="40" t="str">
        <f>IF(SUM(II20,IJ20)&gt;0,SUM(II20,IJ20),"")</f>
        <v/>
      </c>
      <c r="IM20" s="40" t="str">
        <f>IF(SUM(IA20,IE20)&gt;0,SUM(IA20,IE20),"")</f>
        <v/>
      </c>
      <c r="IN20" s="40" t="str">
        <f>IF(SUM(HZ20:IA20,IC20:IE20,IG20)-SUM(IB20,IF20)&gt;0,SUM(HZ20:IA20,IC20:IE20,IG20)-SUM(IB20,IF20),"")</f>
        <v/>
      </c>
      <c r="IO20" s="40" t="str">
        <f>IF(SUM(II20,IJ20,IN20)&gt;0,SUM(II20,IJ20,IN20),"")</f>
        <v/>
      </c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1" t="str">
        <f>IF(SUM(IQ20,IU20)&gt;0,SUM(IQ20,IU20),"")</f>
        <v/>
      </c>
      <c r="JK20" s="11" t="str">
        <f>IF(SUM(IP20:IQ20,IS20:IU20,IW20)-IR20-IV20&gt;0,SUM(IP20:IQ20,IS20:IU20,IW20)-IR20-IV20,"")</f>
        <v/>
      </c>
      <c r="JL20" s="11" t="str">
        <f>IF(SUM(IX20:IY20,JA20)-IZ20&gt;0,SUM(IX20:IY20,JA20)-IZ20,"")</f>
        <v/>
      </c>
      <c r="JM20" s="11" t="str">
        <f>IF(SUM(IQ20,IU20,IY20)&gt;0,SUM(IQ20,IU20,IY20),"")</f>
        <v/>
      </c>
      <c r="JN20" s="11" t="str">
        <f>IF(SUM(JK20,JL20)&gt;0,SUM(JK20,JL20),"")</f>
        <v/>
      </c>
      <c r="JO20" s="11" t="str">
        <f>IF(SUM(JC20,JG20)&gt;0,SUM(JC20,JG20),"")</f>
        <v/>
      </c>
      <c r="JP20" s="11" t="str">
        <f>IF(SUM(JB20:JC20,JE20:JG20,JI20)-SUM(JD20,JH20)&gt;0,SUM(JB20:JC20,JE20:JG20,JI20)-SUM(JD20,JH20),"")</f>
        <v/>
      </c>
      <c r="JQ20" s="11" t="str">
        <f>IF(SUM(JK20,JL20,JP20)&gt;0,SUM(JK20,JL20,JP20),"")</f>
        <v/>
      </c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40" t="str">
        <f>IF(SUM(JS20,JW20)&gt;0,SUM(JS20,JW20),"")</f>
        <v/>
      </c>
      <c r="KM20" s="40" t="str">
        <f>IF(SUM(JR20:JS20,JU20:JW20,JY20)-JT20-JX20&gt;0,SUM(JR20:JS20,JU20:JW20,JY20)-JT20-JX20,"")</f>
        <v/>
      </c>
      <c r="KN20" s="40" t="str">
        <f>IF(SUM(JZ20:KA20,KC20)-KB20&gt;0,SUM(JZ20:KA20,KC20)-KB20,"")</f>
        <v/>
      </c>
      <c r="KO20" s="40" t="str">
        <f>IF(SUM(JS20,JW20,KA20)&gt;0,SUM(JS20,JW20,KA20),"")</f>
        <v/>
      </c>
      <c r="KP20" s="40" t="str">
        <f>IF(SUM(KM20,KN20)&gt;0,SUM(KM20,KN20),"")</f>
        <v/>
      </c>
      <c r="KQ20" s="40" t="str">
        <f>IF(SUM(KE20,KI20)&gt;0,SUM(KE20,KI20),"")</f>
        <v/>
      </c>
      <c r="KR20" s="40" t="str">
        <f>IF(SUM(KD20:KE20,KG20:KI20,KK20)-SUM(KF20,KJ20)&gt;0,SUM(KD20:KE20,KG20:KI20,KK20)-SUM(KF20,KJ20),"")</f>
        <v/>
      </c>
      <c r="KS20" s="40" t="str">
        <f>IF(SUM(KM20,KN20,KR20)&gt;0,SUM(KM20,KN20,KR20),"")</f>
        <v/>
      </c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1" t="str">
        <f>IF(SUM(KU20,KY20)&gt;0,SUM(KU20,KY20),"")</f>
        <v/>
      </c>
      <c r="LO20" s="11" t="str">
        <f>IF(SUM(KT20:KU20,KW20:KY20,LA20)-KV20-KZ20&gt;0,SUM(KT20:KU20,KW20:KY20,LA20)-KV20-KZ20,"")</f>
        <v/>
      </c>
      <c r="LP20" s="11" t="str">
        <f>IF(SUM(LB20:LC20,LE20)-LD20&gt;0,SUM(LB20:LC20,LE20)-LD20,"")</f>
        <v/>
      </c>
      <c r="LQ20" s="11" t="str">
        <f>IF(SUM(KU20,KY20,LC20)&gt;0,SUM(KU20,KY20,LC20),"")</f>
        <v/>
      </c>
      <c r="LR20" s="11" t="str">
        <f>IF(SUM(LO20,LP20)&gt;0,SUM(LO20,LP20),"")</f>
        <v/>
      </c>
      <c r="LS20" s="11" t="str">
        <f>IF(SUM(LG20,LK20)&gt;0,SUM(LG20,LK20),"")</f>
        <v/>
      </c>
      <c r="LT20" s="11" t="str">
        <f>IF(SUM(LF20:LG20,LI20:LK20,LM20)-SUM(LH20,LL20)&gt;0,SUM(LF20:LG20,LI20:LK20,LM20)-SUM(LH20,LL20),"")</f>
        <v/>
      </c>
      <c r="LU20" s="11" t="str">
        <f>IF(SUM(LO20,LP20,LT20)&gt;0,SUM(LO20,LP20,LT20),"")</f>
        <v/>
      </c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40" t="str">
        <f>IF(SUM(LW20,MA20)&gt;0,SUM(LW20,MA20),"")</f>
        <v/>
      </c>
      <c r="MQ20" s="40" t="str">
        <f>IF(SUM(LV20:LW20,LY20:MA20,MC20)-LX20-MB20&gt;0,SUM(LV20:LW20,LY20:MA20,MC20)-LX20-MB20,"")</f>
        <v/>
      </c>
      <c r="MR20" s="40" t="str">
        <f>IF(SUM(MD20:ME20,MG20)-MF20&gt;0,SUM(MD20:ME20,MG20)-MF20,"")</f>
        <v/>
      </c>
      <c r="MS20" s="40" t="str">
        <f>IF(SUM(LW20,MA20,ME20)&gt;0,SUM(LW20,MA20,ME20),"")</f>
        <v/>
      </c>
      <c r="MT20" s="40" t="str">
        <f>IF(SUM(MQ20,MR20)&gt;0,SUM(MQ20,MR20),"")</f>
        <v/>
      </c>
      <c r="MU20" s="40" t="str">
        <f>IF(SUM(MI20,MM20)&gt;0,SUM(MI20,MM20),"")</f>
        <v/>
      </c>
      <c r="MV20" s="40" t="str">
        <f>IF(SUM(MH20:MI20,MK20:MM20,MO20)-SUM(MJ20,MN20)&gt;0,SUM(MH20:MI20,MK20:MM20,MO20)-SUM(MJ20,MN20),"")</f>
        <v/>
      </c>
      <c r="MW20" s="40" t="str">
        <f>IF(SUM(MQ20,MR20,MV20)&gt;0,SUM(MQ20,MR20,MV20),"")</f>
        <v/>
      </c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1" t="str">
        <f>IF(SUM(MY20,NC20)&gt;0,SUM(MY20,NC20),"")</f>
        <v/>
      </c>
      <c r="NS20" s="11" t="str">
        <f>IF(SUM(MX20:MY20,NA20:NC20,NE20)-MZ20-ND20&gt;0,SUM(MX20:MY20,NA20:NC20,NE20)-MZ20-ND20,"")</f>
        <v/>
      </c>
      <c r="NT20" s="11" t="str">
        <f>IF(SUM(NF20:NG20,NI20)-NH20&gt;0,SUM(NF20:NG20,NI20)-NH20,"")</f>
        <v/>
      </c>
      <c r="NU20" s="11" t="str">
        <f>IF(SUM(MY20,NC20,NG20)&gt;0,SUM(MY20,NC20,NG20),"")</f>
        <v/>
      </c>
      <c r="NV20" s="11" t="str">
        <f>IF(SUM(NS20,NT20)&gt;0,SUM(NS20,NT20),"")</f>
        <v/>
      </c>
      <c r="NW20" s="11" t="str">
        <f>IF(SUM(NK20,NO20)&gt;0,SUM(NK20,NO20),"")</f>
        <v/>
      </c>
      <c r="NX20" s="11" t="str">
        <f>IF(SUM(NJ20:NK20,NM20:NO20,NQ20)-SUM(NL20,NP20)&gt;0,SUM(NJ20:NK20,NM20:NO20,NQ20)-SUM(NL20,NP20),"")</f>
        <v/>
      </c>
      <c r="NY20" s="11" t="str">
        <f>IF(SUM(NS20,NT20,NX20)&gt;0,SUM(NS20,NT20,NX20),"")</f>
        <v/>
      </c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40" t="str">
        <f>IF(SUM(OA20,OE20)&gt;0,SUM(OA20,OE20),"")</f>
        <v/>
      </c>
      <c r="OU20" s="40" t="str">
        <f>IF(SUM(NZ20:OA20,OC20:OE20,OG20)-OB20-OF20&gt;0,SUM(NZ20:OA20,OC20:OE20,OG20)-OB20-OF20,"")</f>
        <v/>
      </c>
      <c r="OV20" s="40" t="str">
        <f>IF(SUM(OH20:OI20,OK20)-OJ20&gt;0,SUM(OH20:OI20,OK20)-OJ20,"")</f>
        <v/>
      </c>
      <c r="OW20" s="40" t="str">
        <f>IF(SUM(OA20,OE20,OI20)&gt;0,SUM(OA20,OE20,OI20),"")</f>
        <v/>
      </c>
      <c r="OX20" s="40" t="str">
        <f>IF(SUM(OU20,OV20)&gt;0,SUM(OU20,OV20),"")</f>
        <v/>
      </c>
      <c r="OY20" s="40" t="str">
        <f>IF(SUM(OM20,OQ20)&gt;0,SUM(OM20,OQ20),"")</f>
        <v/>
      </c>
      <c r="OZ20" s="40" t="str">
        <f>IF(SUM(OL20:OM20,OO20:OQ20,OS20)-SUM(ON20,OR20)&gt;0,SUM(OL20:OM20,OO20:OQ20,OS20)-SUM(ON20,OR20),"")</f>
        <v/>
      </c>
      <c r="PA20" s="40" t="str">
        <f>IF(SUM(OU20,OV20,OZ20)&gt;0,SUM(OU20,OV20,OZ20),"")</f>
        <v/>
      </c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1" t="str">
        <f>IF(SUM(PC20,PG20)&gt;0,SUM(PC20,PG20),"")</f>
        <v/>
      </c>
      <c r="PW20" s="11" t="str">
        <f>IF(SUM(PB20:PC20,PE20:PG20,PI20)-PD20-PH20&gt;0,SUM(PB20:PC20,PE20:PG20,PI20)-PD20-PH20,"")</f>
        <v/>
      </c>
      <c r="PX20" s="11" t="str">
        <f>IF(SUM(PJ20:PK20,PM20)-PL20&gt;0,SUM(PJ20:PK20,PM20)-PL20,"")</f>
        <v/>
      </c>
      <c r="PY20" s="11" t="str">
        <f>IF(SUM(PC20,PG20,PK20)&gt;0,SUM(PC20,PG20,PK20),"")</f>
        <v/>
      </c>
      <c r="PZ20" s="11" t="str">
        <f>IF(SUM(PW20,PX20)&gt;0,SUM(PW20,PX20),"")</f>
        <v/>
      </c>
      <c r="QA20" s="11" t="str">
        <f>IF(SUM(PO20,PS20)&gt;0,SUM(PO20,PS20),"")</f>
        <v/>
      </c>
      <c r="QB20" s="11" t="str">
        <f>IF(SUM(PN20:PO20,PQ20:PS20,PU20)-SUM(PP20,PT20)&gt;0,SUM(PN20:PO20,PQ20:PS20,PU20)-SUM(PP20,PT20),"")</f>
        <v/>
      </c>
      <c r="QC20" s="11" t="str">
        <f>IF(SUM(PW20,PX20,QB20)&gt;0,SUM(PW20,PX20,QB20),"")</f>
        <v/>
      </c>
      <c r="QD20" s="22">
        <f>IF($CU20="P",CA20,(CA20+AX20)/2)</f>
        <v>8.25</v>
      </c>
      <c r="QE20" s="22">
        <f>IF($CU20="P",CB20,(CB20+AY20)/2)</f>
        <v>3.4</v>
      </c>
      <c r="QF20" s="22">
        <f>IF($CU20="P",CC20,(CC20+AZ20)/2)</f>
        <v>0.4</v>
      </c>
      <c r="QG20" s="22">
        <f>IF($CU20="P",CD20,(CD20+BA20)/2)</f>
        <v>0</v>
      </c>
      <c r="QH20" s="22">
        <f>IF($CU20="P",CE20,(CE20+BB20)/2)</f>
        <v>9.0500000000000007</v>
      </c>
      <c r="QI20" s="22">
        <f>IF($CU20="P",CF20,(CF20+BC20)/2)</f>
        <v>3.2</v>
      </c>
      <c r="QJ20" s="22">
        <f>IF($CU20="P",CG20,(CG20+BD20)/2)</f>
        <v>0.4</v>
      </c>
      <c r="QK20" s="22">
        <f>IF($CU20="P",CH20,(CH20+BE20)/2)</f>
        <v>0</v>
      </c>
      <c r="QL20" s="22">
        <f>IF($CU20="P",CI20,(CI20+BF20)/2)</f>
        <v>0</v>
      </c>
      <c r="QM20" s="22">
        <f>IF($CU20="P",CJ20,(CJ20+BG20)/2)</f>
        <v>0</v>
      </c>
      <c r="QN20" s="22">
        <f>IF($CU20="P",CK20,(CK20+BH20)/2)</f>
        <v>0</v>
      </c>
      <c r="QO20" s="22">
        <f>IF($CU20="P",CL20,(CL20+BI20)/2)</f>
        <v>0</v>
      </c>
      <c r="QP20" s="22">
        <f>IF($CU20="P",CM20,(CM20+BJ20)/2)</f>
        <v>9.15</v>
      </c>
      <c r="QQ20" s="22">
        <f>IF($CU20="P",CN20,(CN20+BK20)/2)</f>
        <v>3.4</v>
      </c>
      <c r="QR20" s="22">
        <f>IF($CU20="P",CO20,(CO20+BL20)/2)</f>
        <v>0.4</v>
      </c>
      <c r="QS20" s="22">
        <f>IF($CU20="P",CP20,(CP20+BM20)/2)</f>
        <v>0</v>
      </c>
      <c r="QT20" s="22">
        <f>IF($CU20="P",CQ20,(CQ20+BN20)/2)</f>
        <v>9.1</v>
      </c>
      <c r="QU20" s="22">
        <f>IF($CU20="P",CR20,(CR20+BO20)/2)</f>
        <v>3.2</v>
      </c>
      <c r="QV20" s="22">
        <f>IF($CU20="P",CS20,(CS20+BP20)/2)</f>
        <v>0.1</v>
      </c>
      <c r="QW20" s="22">
        <f>IF($CU20="P",CT20,(CT20+BQ20)/2)</f>
        <v>0</v>
      </c>
      <c r="QX20" s="27" t="s">
        <v>46</v>
      </c>
      <c r="QY20" s="40">
        <f>IF(SUM(QE20,QI20)&gt;0,SUM(QE20,QI20),"")</f>
        <v>6.6</v>
      </c>
      <c r="QZ20" s="40">
        <f>IF(SUM(QD20:QE20,QG20:QI20,QK20)-QF20-QJ20&gt;0,SUM(QD20:QE20,QG20:QI20,QK20)-QF20-QJ20,"")</f>
        <v>23.100000000000005</v>
      </c>
      <c r="RA20" s="40" t="str">
        <f>IF(SUM(QL20:QM20,QO20)-QN20&gt;0,SUM(QL20:QM20,QO20)-QN20,"")</f>
        <v/>
      </c>
      <c r="RB20" s="40">
        <f>IF(SUM(QE20,QI20,QM20)&gt;0,SUM(QE20,QI20,QM20),"")</f>
        <v>6.6</v>
      </c>
      <c r="RC20" s="40">
        <f>IF(SUM(QZ20,RA20)&gt;0,SUM(QZ20,RA20),"")</f>
        <v>23.100000000000005</v>
      </c>
      <c r="RD20" s="40">
        <f>IF(SUM(QQ20,QU20)&gt;0,SUM(QQ20,QU20),"")</f>
        <v>6.6</v>
      </c>
      <c r="RE20" s="40">
        <f>IF(SUM(QP20:QQ20,QS20:QU20,QW20)-SUM(QR20,QV20)&gt;0,SUM(QP20:QQ20,QS20:QU20,QW20)-SUM(QR20,QV20),"")</f>
        <v>24.349999999999998</v>
      </c>
      <c r="RF20" s="40">
        <f>IF(SUM(QZ20,RA20,RE20)&gt;0,SUM(QZ20,RA20,RE20),"")</f>
        <v>47.45</v>
      </c>
    </row>
    <row r="21" spans="1:474" x14ac:dyDescent="0.2">
      <c r="A21" s="4" t="str" cm="1">
        <f t="array" ref="A21">IF(AND(J21&lt;&gt;"",J21&lt;&gt;"No DD"),SUMPRODUCT((J$4:J$36&lt;&gt;"")*(J$4:J$36&lt;&gt;"No DD")*(F$4:F$36&gt;F21))+1,IF(J21="No DD",SUMPRODUCT((J$4:J$36="No DD")*(F$4:F$36&gt;F21))+1+SUMPRODUCT((J$4:J$36&lt;&gt;"")*(J$4:J$36&lt;&gt;"No DD")),""))</f>
        <v/>
      </c>
      <c r="B21" s="4" t="str" cm="1">
        <f t="array" ref="B21">IF(AND(J21&lt;&gt;"",J21&lt;&gt;"No DD",G21=""),SUMPRODUCT((J$4:J$36&lt;&gt;"")*(J$4:J$36&lt;&gt;"No DD")*(G$4:G$36="")*(F$4:F$36&gt;F21))+1,IF(J21="No DD",SUMPRODUCT((J$4:J$36="No DD")*(F$4:F$36&gt;F21)*(G$4:G$36=""))+1+SUMPRODUCT((J$4:J$36&lt;&gt;"")*(G$4:G$36="")*(J$4:J$36&lt;&gt;"No DD")),""))</f>
        <v/>
      </c>
      <c r="C21" s="5" t="s">
        <v>87</v>
      </c>
      <c r="D21" s="4" t="s">
        <v>4</v>
      </c>
      <c r="E21" s="4">
        <v>2004</v>
      </c>
      <c r="F21" s="9">
        <f>SUM(L21:R21)+SUM(L21:O21)*0.0000001+SUM(L21)*0.0000000000001</f>
        <v>123.95000963500483</v>
      </c>
      <c r="G21" s="64"/>
      <c r="H21" s="3" t="str">
        <f>IF(OR(AND(AP21&gt;=AW$38,AQ21&gt;=AW$42,AP21&lt;&gt;"",AO21=""),AND(AU21&gt;=AW$38,AV21&gt;=AW$42,AU21&lt;&gt;"",AO21=""),AND(BS21&gt;=BZ$38,BT21&gt;=BZ$42,BS21&lt;&gt;"",BR21=""),AND(BX21&gt;=BZ$38,BY21&gt;=BZ$42,BX21&lt;&gt;"",BR21=""),AND(CV21&gt;=DC$38,CW21&gt;=DC$42,CV21&lt;&gt;"",CU21=""),AND(DA21&gt;=DC$38,DB21&gt;=DC$42,DA21&lt;&gt;""),AND(DZ21&gt;=EG$38,EA21&gt;=EG$42,DZ21&lt;&gt;""),AND(EE21&gt;=EG$38,EF21&gt;=EG$42,EE21&lt;&gt;""),AND(FB21&gt;=FI$38,FC21&gt;=FI$42,FB21&lt;&gt;""),AND(FG21&gt;=FI$38,FH21&gt;=FI$42,FG21&lt;&gt;""),AND(GD21&gt;=GK$38,GE21&gt;=GK$42,GD21&lt;&gt;""),AND(GI21&gt;=GK$38,GJ21&gt;=GK$42,GI21&lt;&gt;""),AND(HF21&gt;=HM$38,HG21&gt;=HM$42,HF21&lt;&gt;""),AND(HK21&gt;=HM$38,HL21&gt;=HM$42,HK21&lt;&gt;""),AND(IH21&gt;=IO$38,II21&gt;=IO$42,IH21&lt;&gt;""),AND(IM21&gt;=IO$38,IN21&gt;=IO$42,IM21&lt;&gt;""),AND(JJ21&gt;=JQ$38,JK21&gt;=JQ$42,JJ21&lt;&gt;""),AND(JO21&gt;=JQ$38,JP21&gt;=JQ$42,JO21&lt;&gt;""),AND(KL21&gt;=KS$38,KM21&gt;=KS$42,KL21&lt;&gt;""),AND(KQ21&gt;=KS$38,KR21&gt;=KS$42,KQ21&lt;&gt;""),AND(LN21&gt;=LU$38,LO21&gt;=LU$42,LN21&lt;&gt;""),AND(LS21&gt;=LU$38,LT21&gt;=LU$42,LS21&lt;&gt;""),AND(MP21&gt;=MW$38,MQ21&gt;=MW$42,MP21&lt;&gt;""),AND(MU21&gt;=MW$38,MV21&gt;=MW$42,MU21&lt;&gt;""),AND(NR21&gt;=NY$38,NS21&gt;=NY$42,NR21&lt;&gt;""),AND(NW21&gt;=NY$38,NX21&gt;=NY$42,NW21&lt;&gt;""),AND(OT21&gt;=PA$38,OU21&gt;=PA$42,OT21&lt;&gt;""),AND(OY21&gt;=PA$38,OZ21&gt;=PA$42,OY21&lt;&gt;""),AND(PV21&gt;=QC$38,PW21&gt;=QC$42,PV21&lt;&gt;""),AND(QA21&gt;=QC$38,QB21&gt;=QC$42,QA21&lt;&gt;"")),"P","")</f>
        <v/>
      </c>
      <c r="I21" s="3" t="str">
        <f>IF(OR(AND(AQ21&gt;=AW$42,AQ21&lt;&gt;"",AO21=""),AND(AV21&gt;=AW$42,AV21&lt;&gt;"",AO21=""),AND(BT21&gt;=BZ$42,BT21&lt;&gt;"",BR21=""),AND(BY21&gt;=BZ$42,BY21&lt;&gt;"",BR21=""),AND(CW21&gt;=DC$42,CW21&lt;&gt;"",CU21=""),AND(DB21&gt;=DC$42,DB21&lt;&gt;"",CU21=""),AND(EA21&gt;=EG$42,EA21&lt;&gt;""),AND(EF21&gt;=EG$42,EF21&lt;&gt;""),AND(FC21&gt;=FI$42,FC21&lt;&gt;""),AND(FH21&gt;=FI$42,FH21&lt;&gt;""),AND(GE21&gt;=GK$42,GE21&lt;&gt;""),AND(GJ21&gt;=GK$42,GJ21&lt;&gt;""),AND(HG21&gt;=HM$42,HG21&lt;&gt;""),AND(HL21&gt;=HM$42,HL21&lt;&gt;""),AND(II21&gt;=IO$42,II21&lt;&gt;""),AND(IN21&gt;=IO$42,IN21&lt;&gt;""),AND(JK21&gt;=JQ$42,JK21&lt;&gt;""),AND(JP21&gt;=JQ$42,JP21&lt;&gt;""),AND(KM21&gt;=KS$42,KM21&lt;&gt;""),AND(KR21&gt;=KS$42,KR21&lt;&gt;""),AND(LO21&gt;=LU$42,LO21&lt;&gt;""),AND(LT21&gt;=LU$42,LT21&lt;&gt;""),AND(MQ21&gt;=MW$42,MQ21&lt;&gt;""),AND(MV21&gt;=MW$42,MV21&lt;&gt;""),AND(NS21&gt;=NY$42,NS21&lt;&gt;""),AND(NX21&gt;=NY$42,NX21&lt;&gt;""),AND(OU21&gt;=PA$42,OU21&lt;&gt;""),AND(OZ21&gt;=PA$42,OZ21&lt;&gt;""),AND(PW21&gt;=QC$42,PW21&lt;&gt;""),AND(QB21&gt;=QC$42,QB21&lt;&gt;"")),"P","")</f>
        <v/>
      </c>
      <c r="J21" s="36" t="str">
        <f>IF(AND(I21="P",H21=""),"No DD",IF(OR(AND(AS21&gt;=AW$41,AT21&gt;=AW$45,AS21&lt;&gt;"",AO21=""),AND(BV21&gt;=BZ$41,BW21&gt;=BZ$45,BV21&lt;&gt;"",BR21=""),AND(CY21&gt;=DC$41,CZ21&gt;=DC$45,CY21&lt;&gt;"",CU21=""),AND(EC21&gt;=EG$41,ED21&gt;=EG$45,EC21&lt;&gt;""),AND(FE21&gt;=FI$41,FF21&gt;=FI$45,FE21&lt;&gt;""),AND(GG21&gt;=GK$41,GH21&gt;=GK$45,GG21&lt;&gt;""),AND(HI21&gt;=HM$41,HJ21&gt;=HM$45,HI21&lt;&gt;""),AND(IK21&gt;=IO$41,IL21&gt;=IO$45,IK21&lt;&gt;""),AND(JM21&gt;=JQ$41,JN21&gt;=JQ$45,JM21&lt;&gt;""),AND(KO21&gt;=KS$41,KP21&gt;=KS$45,KO21&lt;&gt;""),AND(LQ21&gt;=LU$41,LR21&gt;=LU$45,LQ21&lt;&gt;""),AND(MS21&gt;=MW$41,MT21&gt;=MW$45,MS21&lt;&gt;""),AND(NU21&gt;=NY$41,NV21&gt;=NY$45,NU21&lt;&gt;""),AND(OW21&gt;=PA$41,OX21&gt;=PA$45,OW21&lt;&gt;""),AND(PY21&gt;=QC$41,PZ21&gt;=QC$45,PY21&lt;&gt;"")),"Merit",IF(OR(AND(AS21&gt;=AW$40,AT21&gt;=AW$44,AS21&lt;&gt;"",AO21=""),AND(BV21&gt;=BZ$40,BW21&gt;=BZ$44,BV21&lt;&gt;"",BR21=""),AND(CY21&gt;=DC$40,CZ21&gt;=DC$44,CY21&lt;&gt;"",CU21=""),AND(EC21&gt;=EG$40,ED21&gt;=EG$44,EC21&lt;&gt;""),AND(FE21&gt;=FI$40,FF21&gt;=FI$44,FE21&lt;&gt;""),AND(GG21&gt;=GK$40,GH21&gt;=GK$44,GG21&lt;&gt;""),AND(HI21&gt;=HM$40,HJ21&gt;=HM$44,HI21&lt;&gt;""),AND(IK21&gt;=IO$40,IL21&gt;=IO$44,IK21&lt;&gt;""),AND(JM21&gt;=JQ$40,JN21&gt;=JQ$44,JM21&lt;&gt;""),AND(KO21&gt;=KS$40,KP21&gt;=KS$44,KO21&lt;&gt;""),AND(LQ21&gt;=LU$40,LR21&gt;=LU$44,LQ21&lt;&gt;""),AND(MS21&gt;=MW$40,MT21&gt;=MW$44,MS21&lt;&gt;""),AND(NU21&gt;=NY$40,NV21&gt;=NY$44,NU21&lt;&gt;""),AND(OW21&gt;=PA$40,OX21&gt;=PA$44,OW21&lt;&gt;""),AND(PY21&gt;=QC$40,PZ21&gt;=QC$44,PY21&lt;&gt;"")),"Excellence",IF(K21="P","Worlds Team",IF(H21="P","National Team","")))))</f>
        <v/>
      </c>
      <c r="K21" s="3" t="str">
        <f>IF(OR(AND(AS21&gt;=AW$39,AT21&gt;=AW$43,AS21&lt;&gt;"",AO21=""),AND(BV21&gt;=BZ$39,BW21&gt;=BZ$43,BV21&lt;&gt;"",BR21=""),AND(CY21&gt;=DC$39,CZ21&gt;=DC$43,CY21&lt;&gt;"",CU21=""),AND(EC21&gt;=EG$39,ED21&gt;=EG$43,EC21&lt;&gt;""),AND(FE21&gt;=FI$39,FF21&gt;=FI$43,FE21&lt;&gt;""),AND(GG21&gt;=GK$39,GH21&gt;=GK$43,GG21&lt;&gt;""),AND(HI21&gt;=HM$39,HJ21&gt;=HM$43,HI21&lt;&gt;""),AND(IK21&gt;=IO$39,IL21&gt;=IO$43,IK21&lt;&gt;""),AND(JM21&gt;=JQ$39,JN21&gt;=JQ$43,JM21&lt;&gt;""),AND(KO21&gt;=KS$39,KP21&gt;=KS$43,KO21&lt;&gt;""),AND(LQ21&gt;=LU$39,LR21&gt;=LU$43,LQ21&lt;&gt;""),AND(MS21&gt;=MW$39,MT21&gt;=MW$43,MS21&lt;&gt;""),AND(NU21&gt;=NY$39,NV21&gt;=NY$43,NU21&lt;&gt;""),AND(OW21&gt;=PA$39,OX21&gt;=PA$43,OW21&lt;&gt;""),AND(PY21&gt;=QC$39,PZ21&gt;=QC$43,PY21&lt;&gt;"")),"P","")</f>
        <v/>
      </c>
      <c r="L21" s="8">
        <f>IF(COUNT(AQ21,BT21,CW21)&gt;0,LARGE((AQ21,BT21,CW21),1),0)</f>
        <v>48.2</v>
      </c>
      <c r="M21" s="8" t="str">
        <f>IF(L21=0,"",IF(L21=CW21,$CA$1,IF(L21=BT21,$AX$1,IF(L21=AQ21,$U$1,""))))</f>
        <v>2025 Elite Canada</v>
      </c>
      <c r="N21" s="8">
        <f>IF(COUNT(AQ21,BT21,CW21)&gt;1,LARGE((AQ21,BT21,CW21),2),0)</f>
        <v>48.150000000000006</v>
      </c>
      <c r="O21" s="8" t="str">
        <f>IF(N21=0,"",IF(AND(N21=L21,N21=AQ21,N21=BT21),$U$1,IF(AND(N21=L21,N21=AQ21,N21=CW21),$U$1,IF(AND(N21=L21,N21=BT21,N21=CW21),$AX$1,IF(N21=CW21,$CA$1,IF(N21=BT21,$AX$1,IF(N21=AQ21,$U$1,"")))))))</f>
        <v>2025 3rd Domestic Trial</v>
      </c>
      <c r="P21" s="8">
        <f>IF(MAX(AV21,BY21,DB21)&gt;0,MAX(AV21,BY21,DB21),0)</f>
        <v>27.6</v>
      </c>
      <c r="Q21" s="8" t="str">
        <f>IF(P21=0,"",IF(P21=DB21,$CA$1,IF(P21=BY21,$AX$1,IF(P21=AV21,$U$1,""))))</f>
        <v>2025 3rd Domestic Trial</v>
      </c>
      <c r="R21" s="8" t="str">
        <f>IF(MAX(DD21:DE21)&gt;0,MAX(DD21:DE21),"")</f>
        <v/>
      </c>
      <c r="S21" s="11" t="str">
        <f>IF(R21="","",IF(R21=DD21,"("&amp;DD$2&amp;")",IF(R21=DE21,"("&amp;DE$2&amp;")")))</f>
        <v/>
      </c>
      <c r="T21" s="8" t="str">
        <f>IF(R21="","",IF(R21=DD21,IF(R21+IF(N21="",0,N21)=PW21,$PB$1,IF(R21+IF(N21="",0,N21)=OU21,$NZ$1,IF(R21+IF(N21="",0,N21)=NS21,$MX$1,IF(R21+IF(N21="",0,N21)=MQ21,$LV$1,IF(R21+IF(N21="",0,N21)=LO21,$KT$1,IF(R21+IF(N21="",0,N21)=KM21,$JR$1,IF(R21+IF(N21="",0,N21)=JK21,$IP$1,IF(R21+IF(N21="",0,N21)=II21,$HN$1,IF(R21+IF(N21="",0,N21)=HG21,$GL$1,IF(R21+IF(N21="",0,N21)=GE21,$FJ$1,IF(R21+IF(N21="",0,N21)=FC21,$EH$1,IF(R21+IF(N21="",0,N21)=EA21,$DF$1)))))))))))),IF(R21=DE21,IF(R21+IF(P21="",0,P21)=QB21,$PB$1,IF(R21+IF(P21="",0,P21)=OZ21,$NZ$1,IF(R21+IF(P21="",0,P21)=NX21,$MX$1,IF(R21+IF(P21="",0,P21)=MV21,$LV$1,IF(R21+IF(P21="",0,P21)=LT21,$KT$1,IF(R21+IF(P21="",0,P21)=KR21,$JR$1,IF(R21+IF(P21="",0,P21)=JP21,$IP$1,IF(R21+IF(P21="",0,P21)=IN21,$HN$1,IF(R21+IF(P21="",0,P21)=HL21,$GL$1,IF(R21+IF(P21="",0,P21)=GJ21,$FJ$1,IF(R21+IF(P21="",0,P21)=FH21,$EH$1,IF(R21+IF(P21="",0,P21)=EF21,$DF$1)))))))))))))))</f>
        <v/>
      </c>
      <c r="U21" s="19">
        <v>15.3</v>
      </c>
      <c r="V21" s="19">
        <v>4</v>
      </c>
      <c r="W21" s="19">
        <v>0</v>
      </c>
      <c r="X21" s="19">
        <v>0</v>
      </c>
      <c r="Y21" s="19">
        <v>18.3</v>
      </c>
      <c r="Z21" s="19">
        <v>10</v>
      </c>
      <c r="AA21" s="19">
        <v>0</v>
      </c>
      <c r="AB21" s="19">
        <v>0.6</v>
      </c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>
        <f>IF(SUM(V21,Z21)&gt;0,SUM(V21,Z21),"")</f>
        <v>14</v>
      </c>
      <c r="AQ21" s="40">
        <f>IF(SUM(U21:V21,X21:Z21,AB21)-W21-AA21&gt;0,SUM(U21:V21,X21:Z21,AB21)-W21-AA21,"")</f>
        <v>48.2</v>
      </c>
      <c r="AR21" s="40" t="str">
        <f>IF(SUM(AC21:AD21,AF21)-AE21&gt;0,SUM(AC21:AD21,AF21)-AE21,"")</f>
        <v/>
      </c>
      <c r="AS21" s="40">
        <f>IF(SUM(V21,Z21,AD21)&gt;0,SUM(V21,Z21,AD21),"")</f>
        <v>14</v>
      </c>
      <c r="AT21" s="40">
        <f>IF(SUM(AQ21,AR21)&gt;0,SUM(AQ21,AR21),"")</f>
        <v>48.2</v>
      </c>
      <c r="AU21" s="40" t="str">
        <f>IF(SUM(AH21,AL21)&gt;0,SUM(AH21,AL21),"")</f>
        <v/>
      </c>
      <c r="AV21" s="40" t="str">
        <f>IF(SUM(AG21:AH21,AJ21:AL21,AN21)-SUM(AI21,AM21)&gt;0,SUM(AG21:AH21,AJ21:AL21,AN21)-SUM(AI21,AM21),"")</f>
        <v/>
      </c>
      <c r="AW21" s="40">
        <f>IF(SUM(AQ21,AR21,AV21)&gt;0,SUM(AQ21,AR21,AV21),"")</f>
        <v>48.2</v>
      </c>
      <c r="AX21" s="18">
        <v>16.25</v>
      </c>
      <c r="AY21" s="18">
        <v>3.8</v>
      </c>
      <c r="AZ21" s="18">
        <v>0</v>
      </c>
      <c r="BA21" s="18">
        <v>0</v>
      </c>
      <c r="BB21" s="18">
        <v>18.450000000000003</v>
      </c>
      <c r="BC21" s="18">
        <v>9.6</v>
      </c>
      <c r="BD21" s="18">
        <v>0.4</v>
      </c>
      <c r="BE21" s="18">
        <v>0.44999999999999996</v>
      </c>
      <c r="BF21" s="18"/>
      <c r="BG21" s="18"/>
      <c r="BH21" s="18"/>
      <c r="BI21" s="18"/>
      <c r="BJ21" s="18">
        <v>9.1999999999999993</v>
      </c>
      <c r="BK21" s="18">
        <v>4.45</v>
      </c>
      <c r="BL21" s="18">
        <v>0.4</v>
      </c>
      <c r="BM21" s="18">
        <v>0.15</v>
      </c>
      <c r="BN21" s="18">
        <v>9.5500000000000007</v>
      </c>
      <c r="BO21" s="18">
        <v>4.5999999999999996</v>
      </c>
      <c r="BP21" s="18">
        <v>0.1</v>
      </c>
      <c r="BQ21" s="18">
        <v>0.15</v>
      </c>
      <c r="BR21" s="28" t="s">
        <v>46</v>
      </c>
      <c r="BS21" s="11">
        <f>IF(SUM(AY21,BC21)&gt;0,SUM(AY21,BC21),"")</f>
        <v>13.399999999999999</v>
      </c>
      <c r="BT21" s="11">
        <f>IF(SUM(AX21:AY21,BA21:BC21,BE21)-AZ21-BD21&gt;0,SUM(AX21:AY21,BA21:BC21,BE21)-AZ21-BD21,"")</f>
        <v>48.150000000000006</v>
      </c>
      <c r="BU21" s="11" t="str">
        <f>IF(SUM(BF21:BG21,BI21)-BH21&gt;0,SUM(BF21:BG21,BI21)-BH21,"")</f>
        <v/>
      </c>
      <c r="BV21" s="11">
        <f>IF(SUM(AY21,BC21,BG21)&gt;0,SUM(AY21,BC21,BG21),"")</f>
        <v>13.399999999999999</v>
      </c>
      <c r="BW21" s="11">
        <f>IF(SUM(BT21,BU21)&gt;0,SUM(BT21,BU21),"")</f>
        <v>48.150000000000006</v>
      </c>
      <c r="BX21" s="11">
        <f>IF(SUM(BK21,BO21)&gt;0,SUM(BK21,BO21),"")</f>
        <v>9.0500000000000007</v>
      </c>
      <c r="BY21" s="11">
        <f>IF(SUM(BJ21:BK21,BM21:BO21,BQ21)-SUM(BL21,BP21)&gt;0,SUM(BJ21:BK21,BM21:BO21,BQ21)-SUM(BL21,BP21),"")</f>
        <v>27.6</v>
      </c>
      <c r="BZ21" s="11">
        <f>IF(SUM(BT21,BU21,BY21)&gt;0,SUM(BT21,BU21,BY21),"")</f>
        <v>75.75</v>
      </c>
      <c r="CA21" s="19">
        <v>16.25</v>
      </c>
      <c r="CB21" s="19">
        <v>3.8</v>
      </c>
      <c r="CC21" s="19">
        <v>0</v>
      </c>
      <c r="CD21" s="19">
        <v>0</v>
      </c>
      <c r="CE21" s="19">
        <v>18.450000000000003</v>
      </c>
      <c r="CF21" s="19">
        <v>9.6</v>
      </c>
      <c r="CG21" s="19">
        <v>0.4</v>
      </c>
      <c r="CH21" s="19">
        <v>0.44999999999999996</v>
      </c>
      <c r="CI21" s="19"/>
      <c r="CJ21" s="19"/>
      <c r="CK21" s="19"/>
      <c r="CL21" s="19"/>
      <c r="CM21" s="19">
        <v>9.1999999999999993</v>
      </c>
      <c r="CN21" s="19">
        <v>4.45</v>
      </c>
      <c r="CO21" s="19">
        <v>0.4</v>
      </c>
      <c r="CP21" s="19">
        <v>0.15</v>
      </c>
      <c r="CQ21" s="19">
        <v>9.5500000000000007</v>
      </c>
      <c r="CR21" s="19">
        <v>4.5999999999999996</v>
      </c>
      <c r="CS21" s="19">
        <v>0.1</v>
      </c>
      <c r="CT21" s="19">
        <v>0.15</v>
      </c>
      <c r="CU21" s="27" t="s">
        <v>46</v>
      </c>
      <c r="CV21" s="40">
        <f>IF(SUM(CB21,CF21)&gt;0,SUM(CB21,CF21),"")</f>
        <v>13.399999999999999</v>
      </c>
      <c r="CW21" s="40">
        <f>IF(SUM(CA21:CB21,CD21:CF21,CH21)-CC21-CG21&gt;0,SUM(CA21:CB21,CD21:CF21,CH21)-CC21-CG21,"")</f>
        <v>48.150000000000006</v>
      </c>
      <c r="CX21" s="40" t="str">
        <f>IF(SUM(CI21:CJ21,CL21)-CK21&gt;0,SUM(CI21:CJ21,CL21)-CK21,"")</f>
        <v/>
      </c>
      <c r="CY21" s="40">
        <f>IF(SUM(CB21,CF21,CJ21)&gt;0,SUM(CB21,CF21,CJ21),"")</f>
        <v>13.399999999999999</v>
      </c>
      <c r="CZ21" s="40">
        <f>IF(SUM(CW21,CX21)&gt;0,SUM(CW21,CX21),"")</f>
        <v>48.150000000000006</v>
      </c>
      <c r="DA21" s="40">
        <f>IF(SUM(CN21,CR21)&gt;0,SUM(CN21,CR21),"")</f>
        <v>9.0500000000000007</v>
      </c>
      <c r="DB21" s="40">
        <f>IF(SUM(CM21:CN21,CP21:CR21,CT21)-SUM(CO21,CS21)&gt;0,SUM(CM21:CN21,CP21:CR21,CT21)-SUM(CO21,CS21),"")</f>
        <v>27.6</v>
      </c>
      <c r="DC21" s="40">
        <f>IF(SUM(CW21,CX21,DB21)&gt;0,SUM(CW21,CX21,DB21),"")</f>
        <v>75.75</v>
      </c>
      <c r="DD21" s="50" t="str">
        <f>IF(MAX(EA21,FC21,GE21,HG21,II21,JK21,KM21,LO21,MQ21,NS21,OU21,PW21)-IF(N21="",0,N21)&gt;0.001,MAX(EA21,FC21,GE21,HG21,II21,JK21,KM21,LO21,MQ21,NS21,OU21,PW21)-IF(N21="",0,N21),"")</f>
        <v/>
      </c>
      <c r="DE21" s="50" t="str">
        <f>IF(MAX(EF21,FH21,GJ21,HL21,IN21,JP21,KR21,LT21,MV21,NX21,OZ21,QB21)-IF(P21="",0,P21)&gt;0.001,MAX(EF21,FH21,GJ21,HL21,IN21,JP21,KR21,LT21,MV21,NX21,OZ21,QB21)-IF(P21="",0,P21),"")</f>
        <v/>
      </c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40" t="str">
        <f>IF(SUM(DG21,DK21)&gt;0,SUM(DG21,DK21),"")</f>
        <v/>
      </c>
      <c r="EA21" s="40" t="str">
        <f>IF(SUM(DF21:DG21,DI21:DK21,DM21)-DH21-DL21&gt;0,SUM(DF21:DG21,DI21:DK21,DM21)-DH21-DL21,"")</f>
        <v/>
      </c>
      <c r="EB21" s="40" t="str">
        <f>IF(SUM(DN21:DO21,DQ21)-DP21&gt;0,SUM(DN21:DO21,DQ21)-DP21,"")</f>
        <v/>
      </c>
      <c r="EC21" s="40" t="str">
        <f>IF(SUM(DG21,DK21,DO21)&gt;0,SUM(DG21,DK21,DO21),"")</f>
        <v/>
      </c>
      <c r="ED21" s="40" t="str">
        <f>IF(SUM(EA21,EB21)&gt;0,SUM(EA21,EB21),"")</f>
        <v/>
      </c>
      <c r="EE21" s="40" t="str">
        <f>IF(SUM(DS21,DW21)&gt;0,SUM(DS21,DW21),"")</f>
        <v/>
      </c>
      <c r="EF21" s="40" t="str">
        <f>IF(SUM(DR21:DS21,DU21:DW21,DY21)-SUM(DT21,DX21)&gt;0,SUM(DR21:DS21,DU21:DW21,DY21)-SUM(DT21,DX21),"")</f>
        <v/>
      </c>
      <c r="EG21" s="40" t="str">
        <f>IF(SUM(EA21,EB21,EF21)&gt;0,SUM(EA21,EB21,EF21),"")</f>
        <v/>
      </c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1" t="str">
        <f>IF(SUM(EI21,EM21)&gt;0,SUM(EI21,EM21),"")</f>
        <v/>
      </c>
      <c r="FC21" s="11" t="str">
        <f>IF(SUM(EH21:EI21,EK21:EM21,EO21)-EJ21-EN21&gt;0,SUM(EH21:EI21,EK21:EM21,EO21)-EJ21-EN21,"")</f>
        <v/>
      </c>
      <c r="FD21" s="11" t="str">
        <f>IF(SUM(EP21:EQ21,ES21)-ER21&gt;0,SUM(EP21:EQ21,ES21)-ER21,"")</f>
        <v/>
      </c>
      <c r="FE21" s="11" t="str">
        <f>IF(SUM(EI21,EM21,EQ21)&gt;0,SUM(EI21,EM21,EQ21),"")</f>
        <v/>
      </c>
      <c r="FF21" s="11" t="str">
        <f>IF(SUM(FC21,FD21)&gt;0,SUM(FC21,FD21),"")</f>
        <v/>
      </c>
      <c r="FG21" s="11" t="str">
        <f>IF(SUM(EU21,EY21)&gt;0,SUM(EU21,EY21),"")</f>
        <v/>
      </c>
      <c r="FH21" s="11" t="str">
        <f>IF(SUM(ET21:EU21,EW21:EY21,FA21)-SUM(EV21,EZ21)&gt;0,SUM(ET21:EU21,EW21:EY21,FA21)-SUM(EV21,EZ21),"")</f>
        <v/>
      </c>
      <c r="FI21" s="11" t="str">
        <f>IF(SUM(FC21,FD21,FH21)&gt;0,SUM(FC21,FD21,FH21),"")</f>
        <v/>
      </c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40" t="str">
        <f>IF(SUM(FK21,FO21)&gt;0,SUM(FK21,FO21),"")</f>
        <v/>
      </c>
      <c r="GE21" s="40" t="str">
        <f>IF(SUM(FJ21:FK21,FM21:FO21,FQ21)-FL21-FP21&gt;0,SUM(FJ21:FK21,FM21:FO21,FQ21)-FL21-FP21,"")</f>
        <v/>
      </c>
      <c r="GF21" s="40" t="str">
        <f>IF(SUM(FR21:FS21,FU21)-FT21&gt;0,SUM(FR21:FS21,FU21)-FT21,"")</f>
        <v/>
      </c>
      <c r="GG21" s="40" t="str">
        <f>IF(SUM(FK21,FO21,FS21)&gt;0,SUM(FK21,FO21,FS21),"")</f>
        <v/>
      </c>
      <c r="GH21" s="40" t="str">
        <f>IF(SUM(GE21,GF21)&gt;0,SUM(GE21,GF21),"")</f>
        <v/>
      </c>
      <c r="GI21" s="40" t="str">
        <f>IF(SUM(FW21,GA21)&gt;0,SUM(FW21,GA21),"")</f>
        <v/>
      </c>
      <c r="GJ21" s="40" t="str">
        <f>IF(SUM(FV21:FW21,FY21:GA21,GC21)-SUM(FX21,GB21)&gt;0,SUM(FV21:FW21,FY21:GA21,GC21)-SUM(FX21,GB21),"")</f>
        <v/>
      </c>
      <c r="GK21" s="40" t="str">
        <f>IF(SUM(GE21,GF21,GJ21)&gt;0,SUM(GE21,GF21,GJ21),"")</f>
        <v/>
      </c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1" t="str">
        <f>IF(SUM(GM21,GQ21)&gt;0,SUM(GM21,GQ21),"")</f>
        <v/>
      </c>
      <c r="HG21" s="11" t="str">
        <f>IF(SUM(GL21:GM21,GO21:GQ21,GS21)-GN21-GR21&gt;0,SUM(GL21:GM21,GO21:GQ21,GS21)-GN21-GR21,"")</f>
        <v/>
      </c>
      <c r="HH21" s="11" t="str">
        <f>IF(SUM(GT21:GU21,GW21)-GV21&gt;0,SUM(GT21:GU21,GW21)-GV21,"")</f>
        <v/>
      </c>
      <c r="HI21" s="11" t="str">
        <f>IF(SUM(GM21,GQ21,GU21)&gt;0,SUM(GM21,GQ21,GU21),"")</f>
        <v/>
      </c>
      <c r="HJ21" s="11" t="str">
        <f>IF(SUM(HG21,HH21)&gt;0,SUM(HG21,HH21),"")</f>
        <v/>
      </c>
      <c r="HK21" s="11" t="str">
        <f>IF(SUM(GY21,HC21)&gt;0,SUM(GY21,HC21),"")</f>
        <v/>
      </c>
      <c r="HL21" s="11" t="str">
        <f>IF(SUM(GX21:GY21,HA21:HC21,HE21)-SUM(GZ21,HD21)&gt;0,SUM(GX21:GY21,HA21:HC21,HE21)-SUM(GZ21,HD21),"")</f>
        <v/>
      </c>
      <c r="HM21" s="11" t="str">
        <f>IF(SUM(HG21,HH21,HL21)&gt;0,SUM(HG21,HH21,HL21),"")</f>
        <v/>
      </c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40" t="str">
        <f>IF(SUM(HO21,HS21)&gt;0,SUM(HO21,HS21),"")</f>
        <v/>
      </c>
      <c r="II21" s="40" t="str">
        <f>IF(SUM(HN21:HO21,HQ21:HS21,HU21)-HP21-HT21&gt;0,SUM(HN21:HO21,HQ21:HS21,HU21)-HP21-HT21,"")</f>
        <v/>
      </c>
      <c r="IJ21" s="40" t="str">
        <f>IF(SUM(HV21:HW21,HY21)-HX21&gt;0,SUM(HV21:HW21,HY21)-HX21,"")</f>
        <v/>
      </c>
      <c r="IK21" s="40" t="str">
        <f>IF(SUM(HO21,HS21,HW21)&gt;0,SUM(HO21,HS21,HW21),"")</f>
        <v/>
      </c>
      <c r="IL21" s="40" t="str">
        <f>IF(SUM(II21,IJ21)&gt;0,SUM(II21,IJ21),"")</f>
        <v/>
      </c>
      <c r="IM21" s="40" t="str">
        <f>IF(SUM(IA21,IE21)&gt;0,SUM(IA21,IE21),"")</f>
        <v/>
      </c>
      <c r="IN21" s="40" t="str">
        <f>IF(SUM(HZ21:IA21,IC21:IE21,IG21)-SUM(IB21,IF21)&gt;0,SUM(HZ21:IA21,IC21:IE21,IG21)-SUM(IB21,IF21),"")</f>
        <v/>
      </c>
      <c r="IO21" s="40" t="str">
        <f>IF(SUM(II21,IJ21,IN21)&gt;0,SUM(II21,IJ21,IN21),"")</f>
        <v/>
      </c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1" t="str">
        <f>IF(SUM(IQ21,IU21)&gt;0,SUM(IQ21,IU21),"")</f>
        <v/>
      </c>
      <c r="JK21" s="11" t="str">
        <f>IF(SUM(IP21:IQ21,IS21:IU21,IW21)-IR21-IV21&gt;0,SUM(IP21:IQ21,IS21:IU21,IW21)-IR21-IV21,"")</f>
        <v/>
      </c>
      <c r="JL21" s="11" t="str">
        <f>IF(SUM(IX21:IY21,JA21)-IZ21&gt;0,SUM(IX21:IY21,JA21)-IZ21,"")</f>
        <v/>
      </c>
      <c r="JM21" s="11" t="str">
        <f>IF(SUM(IQ21,IU21,IY21)&gt;0,SUM(IQ21,IU21,IY21),"")</f>
        <v/>
      </c>
      <c r="JN21" s="11" t="str">
        <f>IF(SUM(JK21,JL21)&gt;0,SUM(JK21,JL21),"")</f>
        <v/>
      </c>
      <c r="JO21" s="11" t="str">
        <f>IF(SUM(JC21,JG21)&gt;0,SUM(JC21,JG21),"")</f>
        <v/>
      </c>
      <c r="JP21" s="11" t="str">
        <f>IF(SUM(JB21:JC21,JE21:JG21,JI21)-SUM(JD21,JH21)&gt;0,SUM(JB21:JC21,JE21:JG21,JI21)-SUM(JD21,JH21),"")</f>
        <v/>
      </c>
      <c r="JQ21" s="11" t="str">
        <f>IF(SUM(JK21,JL21,JP21)&gt;0,SUM(JK21,JL21,JP21),"")</f>
        <v/>
      </c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40" t="str">
        <f>IF(SUM(JS21,JW21)&gt;0,SUM(JS21,JW21),"")</f>
        <v/>
      </c>
      <c r="KM21" s="40" t="str">
        <f>IF(SUM(JR21:JS21,JU21:JW21,JY21)-JT21-JX21&gt;0,SUM(JR21:JS21,JU21:JW21,JY21)-JT21-JX21,"")</f>
        <v/>
      </c>
      <c r="KN21" s="40" t="str">
        <f>IF(SUM(JZ21:KA21,KC21)-KB21&gt;0,SUM(JZ21:KA21,KC21)-KB21,"")</f>
        <v/>
      </c>
      <c r="KO21" s="40" t="str">
        <f>IF(SUM(JS21,JW21,KA21)&gt;0,SUM(JS21,JW21,KA21),"")</f>
        <v/>
      </c>
      <c r="KP21" s="40" t="str">
        <f>IF(SUM(KM21,KN21)&gt;0,SUM(KM21,KN21),"")</f>
        <v/>
      </c>
      <c r="KQ21" s="40" t="str">
        <f>IF(SUM(KE21,KI21)&gt;0,SUM(KE21,KI21),"")</f>
        <v/>
      </c>
      <c r="KR21" s="40" t="str">
        <f>IF(SUM(KD21:KE21,KG21:KI21,KK21)-SUM(KF21,KJ21)&gt;0,SUM(KD21:KE21,KG21:KI21,KK21)-SUM(KF21,KJ21),"")</f>
        <v/>
      </c>
      <c r="KS21" s="40" t="str">
        <f>IF(SUM(KM21,KN21,KR21)&gt;0,SUM(KM21,KN21,KR21),"")</f>
        <v/>
      </c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1" t="str">
        <f>IF(SUM(KU21,KY21)&gt;0,SUM(KU21,KY21),"")</f>
        <v/>
      </c>
      <c r="LO21" s="11" t="str">
        <f>IF(SUM(KT21:KU21,KW21:KY21,LA21)-KV21-KZ21&gt;0,SUM(KT21:KU21,KW21:KY21,LA21)-KV21-KZ21,"")</f>
        <v/>
      </c>
      <c r="LP21" s="11" t="str">
        <f>IF(SUM(LB21:LC21,LE21)-LD21&gt;0,SUM(LB21:LC21,LE21)-LD21,"")</f>
        <v/>
      </c>
      <c r="LQ21" s="11" t="str">
        <f>IF(SUM(KU21,KY21,LC21)&gt;0,SUM(KU21,KY21,LC21),"")</f>
        <v/>
      </c>
      <c r="LR21" s="11" t="str">
        <f>IF(SUM(LO21,LP21)&gt;0,SUM(LO21,LP21),"")</f>
        <v/>
      </c>
      <c r="LS21" s="11" t="str">
        <f>IF(SUM(LG21,LK21)&gt;0,SUM(LG21,LK21),"")</f>
        <v/>
      </c>
      <c r="LT21" s="11" t="str">
        <f>IF(SUM(LF21:LG21,LI21:LK21,LM21)-SUM(LH21,LL21)&gt;0,SUM(LF21:LG21,LI21:LK21,LM21)-SUM(LH21,LL21),"")</f>
        <v/>
      </c>
      <c r="LU21" s="11" t="str">
        <f>IF(SUM(LO21,LP21,LT21)&gt;0,SUM(LO21,LP21,LT21),"")</f>
        <v/>
      </c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40" t="str">
        <f>IF(SUM(LW21,MA21)&gt;0,SUM(LW21,MA21),"")</f>
        <v/>
      </c>
      <c r="MQ21" s="40" t="str">
        <f>IF(SUM(LV21:LW21,LY21:MA21,MC21)-LX21-MB21&gt;0,SUM(LV21:LW21,LY21:MA21,MC21)-LX21-MB21,"")</f>
        <v/>
      </c>
      <c r="MR21" s="40" t="str">
        <f>IF(SUM(MD21:ME21,MG21)-MF21&gt;0,SUM(MD21:ME21,MG21)-MF21,"")</f>
        <v/>
      </c>
      <c r="MS21" s="40" t="str">
        <f>IF(SUM(LW21,MA21,ME21)&gt;0,SUM(LW21,MA21,ME21),"")</f>
        <v/>
      </c>
      <c r="MT21" s="40" t="str">
        <f>IF(SUM(MQ21,MR21)&gt;0,SUM(MQ21,MR21),"")</f>
        <v/>
      </c>
      <c r="MU21" s="40" t="str">
        <f>IF(SUM(MI21,MM21)&gt;0,SUM(MI21,MM21),"")</f>
        <v/>
      </c>
      <c r="MV21" s="40" t="str">
        <f>IF(SUM(MH21:MI21,MK21:MM21,MO21)-SUM(MJ21,MN21)&gt;0,SUM(MH21:MI21,MK21:MM21,MO21)-SUM(MJ21,MN21),"")</f>
        <v/>
      </c>
      <c r="MW21" s="40" t="str">
        <f>IF(SUM(MQ21,MR21,MV21)&gt;0,SUM(MQ21,MR21,MV21),"")</f>
        <v/>
      </c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1" t="str">
        <f>IF(SUM(MY21,NC21)&gt;0,SUM(MY21,NC21),"")</f>
        <v/>
      </c>
      <c r="NS21" s="11" t="str">
        <f>IF(SUM(MX21:MY21,NA21:NC21,NE21)-MZ21-ND21&gt;0,SUM(MX21:MY21,NA21:NC21,NE21)-MZ21-ND21,"")</f>
        <v/>
      </c>
      <c r="NT21" s="11" t="str">
        <f>IF(SUM(NF21:NG21,NI21)-NH21&gt;0,SUM(NF21:NG21,NI21)-NH21,"")</f>
        <v/>
      </c>
      <c r="NU21" s="11" t="str">
        <f>IF(SUM(MY21,NC21,NG21)&gt;0,SUM(MY21,NC21,NG21),"")</f>
        <v/>
      </c>
      <c r="NV21" s="11" t="str">
        <f>IF(SUM(NS21,NT21)&gt;0,SUM(NS21,NT21),"")</f>
        <v/>
      </c>
      <c r="NW21" s="11" t="str">
        <f>IF(SUM(NK21,NO21)&gt;0,SUM(NK21,NO21),"")</f>
        <v/>
      </c>
      <c r="NX21" s="11" t="str">
        <f>IF(SUM(NJ21:NK21,NM21:NO21,NQ21)-SUM(NL21,NP21)&gt;0,SUM(NJ21:NK21,NM21:NO21,NQ21)-SUM(NL21,NP21),"")</f>
        <v/>
      </c>
      <c r="NY21" s="11" t="str">
        <f>IF(SUM(NS21,NT21,NX21)&gt;0,SUM(NS21,NT21,NX21),"")</f>
        <v/>
      </c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40" t="str">
        <f>IF(SUM(OA21,OE21)&gt;0,SUM(OA21,OE21),"")</f>
        <v/>
      </c>
      <c r="OU21" s="40" t="str">
        <f>IF(SUM(NZ21:OA21,OC21:OE21,OG21)-OB21-OF21&gt;0,SUM(NZ21:OA21,OC21:OE21,OG21)-OB21-OF21,"")</f>
        <v/>
      </c>
      <c r="OV21" s="40" t="str">
        <f>IF(SUM(OH21:OI21,OK21)-OJ21&gt;0,SUM(OH21:OI21,OK21)-OJ21,"")</f>
        <v/>
      </c>
      <c r="OW21" s="40" t="str">
        <f>IF(SUM(OA21,OE21,OI21)&gt;0,SUM(OA21,OE21,OI21),"")</f>
        <v/>
      </c>
      <c r="OX21" s="40" t="str">
        <f>IF(SUM(OU21,OV21)&gt;0,SUM(OU21,OV21),"")</f>
        <v/>
      </c>
      <c r="OY21" s="40" t="str">
        <f>IF(SUM(OM21,OQ21)&gt;0,SUM(OM21,OQ21),"")</f>
        <v/>
      </c>
      <c r="OZ21" s="40" t="str">
        <f>IF(SUM(OL21:OM21,OO21:OQ21,OS21)-SUM(ON21,OR21)&gt;0,SUM(OL21:OM21,OO21:OQ21,OS21)-SUM(ON21,OR21),"")</f>
        <v/>
      </c>
      <c r="PA21" s="40" t="str">
        <f>IF(SUM(OU21,OV21,OZ21)&gt;0,SUM(OU21,OV21,OZ21),"")</f>
        <v/>
      </c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1" t="str">
        <f>IF(SUM(PC21,PG21)&gt;0,SUM(PC21,PG21),"")</f>
        <v/>
      </c>
      <c r="PW21" s="11" t="str">
        <f>IF(SUM(PB21:PC21,PE21:PG21,PI21)-PD21-PH21&gt;0,SUM(PB21:PC21,PE21:PG21,PI21)-PD21-PH21,"")</f>
        <v/>
      </c>
      <c r="PX21" s="11" t="str">
        <f>IF(SUM(PJ21:PK21,PM21)-PL21&gt;0,SUM(PJ21:PK21,PM21)-PL21,"")</f>
        <v/>
      </c>
      <c r="PY21" s="11" t="str">
        <f>IF(SUM(PC21,PG21,PK21)&gt;0,SUM(PC21,PG21,PK21),"")</f>
        <v/>
      </c>
      <c r="PZ21" s="11" t="str">
        <f>IF(SUM(PW21,PX21)&gt;0,SUM(PW21,PX21),"")</f>
        <v/>
      </c>
      <c r="QA21" s="11" t="str">
        <f>IF(SUM(PO21,PS21)&gt;0,SUM(PO21,PS21),"")</f>
        <v/>
      </c>
      <c r="QB21" s="11" t="str">
        <f>IF(SUM(PN21:PO21,PQ21:PS21,PU21)-SUM(PP21,PT21)&gt;0,SUM(PN21:PO21,PQ21:PS21,PU21)-SUM(PP21,PT21),"")</f>
        <v/>
      </c>
      <c r="QC21" s="11" t="str">
        <f>IF(SUM(PW21,PX21,QB21)&gt;0,SUM(PW21,PX21,QB21),"")</f>
        <v/>
      </c>
      <c r="QD21" s="22">
        <f>IF($CU21="P",CA21,(CA21+AX21)/2)</f>
        <v>16.25</v>
      </c>
      <c r="QE21" s="22">
        <f>IF($CU21="P",CB21,(CB21+AY21)/2)</f>
        <v>3.8</v>
      </c>
      <c r="QF21" s="22">
        <f>IF($CU21="P",CC21,(CC21+AZ21)/2)</f>
        <v>0</v>
      </c>
      <c r="QG21" s="22">
        <f>IF($CU21="P",CD21,(CD21+BA21)/2)</f>
        <v>0</v>
      </c>
      <c r="QH21" s="22">
        <f>IF($CU21="P",CE21,(CE21+BB21)/2)</f>
        <v>18.450000000000003</v>
      </c>
      <c r="QI21" s="22">
        <f>IF($CU21="P",CF21,(CF21+BC21)/2)</f>
        <v>9.6</v>
      </c>
      <c r="QJ21" s="22">
        <f>IF($CU21="P",CG21,(CG21+BD21)/2)</f>
        <v>0.4</v>
      </c>
      <c r="QK21" s="22">
        <f>IF($CU21="P",CH21,(CH21+BE21)/2)</f>
        <v>0.44999999999999996</v>
      </c>
      <c r="QL21" s="22">
        <f>IF($CU21="P",CI21,(CI21+BF21)/2)</f>
        <v>0</v>
      </c>
      <c r="QM21" s="22">
        <f>IF($CU21="P",CJ21,(CJ21+BG21)/2)</f>
        <v>0</v>
      </c>
      <c r="QN21" s="22">
        <f>IF($CU21="P",CK21,(CK21+BH21)/2)</f>
        <v>0</v>
      </c>
      <c r="QO21" s="22">
        <f>IF($CU21="P",CL21,(CL21+BI21)/2)</f>
        <v>0</v>
      </c>
      <c r="QP21" s="22">
        <f>IF($CU21="P",CM21,(CM21+BJ21)/2)</f>
        <v>9.1999999999999993</v>
      </c>
      <c r="QQ21" s="22">
        <f>IF($CU21="P",CN21,(CN21+BK21)/2)</f>
        <v>4.45</v>
      </c>
      <c r="QR21" s="22">
        <f>IF($CU21="P",CO21,(CO21+BL21)/2)</f>
        <v>0.4</v>
      </c>
      <c r="QS21" s="22">
        <f>IF($CU21="P",CP21,(CP21+BM21)/2)</f>
        <v>0.15</v>
      </c>
      <c r="QT21" s="22">
        <f>IF($CU21="P",CQ21,(CQ21+BN21)/2)</f>
        <v>9.5500000000000007</v>
      </c>
      <c r="QU21" s="22">
        <f>IF($CU21="P",CR21,(CR21+BO21)/2)</f>
        <v>4.5999999999999996</v>
      </c>
      <c r="QV21" s="22">
        <f>IF($CU21="P",CS21,(CS21+BP21)/2)</f>
        <v>0.1</v>
      </c>
      <c r="QW21" s="22">
        <f>IF($CU21="P",CT21,(CT21+BQ21)/2)</f>
        <v>0.15</v>
      </c>
      <c r="QX21" s="27" t="s">
        <v>46</v>
      </c>
      <c r="QY21" s="40">
        <f>IF(SUM(QE21,QI21)&gt;0,SUM(QE21,QI21),"")</f>
        <v>13.399999999999999</v>
      </c>
      <c r="QZ21" s="40">
        <f>IF(SUM(QD21:QE21,QG21:QI21,QK21)-QF21-QJ21&gt;0,SUM(QD21:QE21,QG21:QI21,QK21)-QF21-QJ21,"")</f>
        <v>48.150000000000006</v>
      </c>
      <c r="RA21" s="40" t="str">
        <f>IF(SUM(QL21:QM21,QO21)-QN21&gt;0,SUM(QL21:QM21,QO21)-QN21,"")</f>
        <v/>
      </c>
      <c r="RB21" s="40">
        <f>IF(SUM(QE21,QI21,QM21)&gt;0,SUM(QE21,QI21,QM21),"")</f>
        <v>13.399999999999999</v>
      </c>
      <c r="RC21" s="40">
        <f>IF(SUM(QZ21,RA21)&gt;0,SUM(QZ21,RA21),"")</f>
        <v>48.150000000000006</v>
      </c>
      <c r="RD21" s="40">
        <f>IF(SUM(QQ21,QU21)&gt;0,SUM(QQ21,QU21),"")</f>
        <v>9.0500000000000007</v>
      </c>
      <c r="RE21" s="40">
        <f>IF(SUM(QP21:QQ21,QS21:QU21,QW21)-SUM(QR21,QV21)&gt;0,SUM(QP21:QQ21,QS21:QU21,QW21)-SUM(QR21,QV21),"")</f>
        <v>27.6</v>
      </c>
      <c r="RF21" s="40">
        <f>IF(SUM(QZ21,RA21,RE21)&gt;0,SUM(QZ21,RA21,RE21),"")</f>
        <v>75.75</v>
      </c>
    </row>
    <row r="22" spans="1:474" x14ac:dyDescent="0.2">
      <c r="A22" s="4" t="str" cm="1">
        <f t="array" ref="A22">IF(AND(J22&lt;&gt;"",J22&lt;&gt;"No DD"),SUMPRODUCT((J$4:J$36&lt;&gt;"")*(J$4:J$36&lt;&gt;"No DD")*(F$4:F$36&gt;F22))+1,IF(J22="No DD",SUMPRODUCT((J$4:J$36="No DD")*(F$4:F$36&gt;F22))+1+SUMPRODUCT((J$4:J$36&lt;&gt;"")*(J$4:J$36&lt;&gt;"No DD")),""))</f>
        <v/>
      </c>
      <c r="B22" s="4" t="str" cm="1">
        <f t="array" ref="B22">IF(AND(J22&lt;&gt;"",J22&lt;&gt;"No DD",G22=""),SUMPRODUCT((J$4:J$36&lt;&gt;"")*(J$4:J$36&lt;&gt;"No DD")*(G$4:G$36="")*(F$4:F$36&gt;F22))+1,IF(J22="No DD",SUMPRODUCT((J$4:J$36="No DD")*(F$4:F$36&gt;F22)*(G$4:G$36=""))+1+SUMPRODUCT((J$4:J$36&lt;&gt;"")*(G$4:G$36="")*(J$4:J$36&lt;&gt;"No DD")),""))</f>
        <v/>
      </c>
      <c r="C22" s="5" t="s">
        <v>176</v>
      </c>
      <c r="D22" s="4" t="s">
        <v>5</v>
      </c>
      <c r="E22" s="4">
        <v>2008</v>
      </c>
      <c r="F22" s="9">
        <f>SUM(L22:R22)+SUM(L22:O22)*0.0000001+SUM(L22)*0.0000000000001</f>
        <v>115.90000766000439</v>
      </c>
      <c r="H22" s="3" t="str">
        <f>IF(OR(AND(AP22&gt;=AW$38,AQ22&gt;=AW$42,AP22&lt;&gt;"",AO22=""),AND(AU22&gt;=AW$38,AV22&gt;=AW$42,AU22&lt;&gt;"",AO22=""),AND(BS22&gt;=BZ$38,BT22&gt;=BZ$42,BS22&lt;&gt;"",BR22=""),AND(BX22&gt;=BZ$38,BY22&gt;=BZ$42,BX22&lt;&gt;"",BR22=""),AND(CV22&gt;=DC$38,CW22&gt;=DC$42,CV22&lt;&gt;"",CU22=""),AND(DA22&gt;=DC$38,DB22&gt;=DC$42,DA22&lt;&gt;""),AND(DZ22&gt;=EG$38,EA22&gt;=EG$42,DZ22&lt;&gt;""),AND(EE22&gt;=EG$38,EF22&gt;=EG$42,EE22&lt;&gt;""),AND(FB22&gt;=FI$38,FC22&gt;=FI$42,FB22&lt;&gt;""),AND(FG22&gt;=FI$38,FH22&gt;=FI$42,FG22&lt;&gt;""),AND(GD22&gt;=GK$38,GE22&gt;=GK$42,GD22&lt;&gt;""),AND(GI22&gt;=GK$38,GJ22&gt;=GK$42,GI22&lt;&gt;""),AND(HF22&gt;=HM$38,HG22&gt;=HM$42,HF22&lt;&gt;""),AND(HK22&gt;=HM$38,HL22&gt;=HM$42,HK22&lt;&gt;""),AND(IH22&gt;=IO$38,II22&gt;=IO$42,IH22&lt;&gt;""),AND(IM22&gt;=IO$38,IN22&gt;=IO$42,IM22&lt;&gt;""),AND(JJ22&gt;=JQ$38,JK22&gt;=JQ$42,JJ22&lt;&gt;""),AND(JO22&gt;=JQ$38,JP22&gt;=JQ$42,JO22&lt;&gt;""),AND(KL22&gt;=KS$38,KM22&gt;=KS$42,KL22&lt;&gt;""),AND(KQ22&gt;=KS$38,KR22&gt;=KS$42,KQ22&lt;&gt;""),AND(LN22&gt;=LU$38,LO22&gt;=LU$42,LN22&lt;&gt;""),AND(LS22&gt;=LU$38,LT22&gt;=LU$42,LS22&lt;&gt;""),AND(MP22&gt;=MW$38,MQ22&gt;=MW$42,MP22&lt;&gt;""),AND(MU22&gt;=MW$38,MV22&gt;=MW$42,MU22&lt;&gt;""),AND(NR22&gt;=NY$38,NS22&gt;=NY$42,NR22&lt;&gt;""),AND(NW22&gt;=NY$38,NX22&gt;=NY$42,NW22&lt;&gt;""),AND(OT22&gt;=PA$38,OU22&gt;=PA$42,OT22&lt;&gt;""),AND(OY22&gt;=PA$38,OZ22&gt;=PA$42,OY22&lt;&gt;""),AND(PV22&gt;=QC$38,PW22&gt;=QC$42,PV22&lt;&gt;""),AND(QA22&gt;=QC$38,QB22&gt;=QC$42,QA22&lt;&gt;"")),"P","")</f>
        <v/>
      </c>
      <c r="I22" s="3" t="str">
        <f>IF(OR(AND(AQ22&gt;=AW$42,AQ22&lt;&gt;"",AO22=""),AND(AV22&gt;=AW$42,AV22&lt;&gt;"",AO22=""),AND(BT22&gt;=BZ$42,BT22&lt;&gt;"",BR22=""),AND(BY22&gt;=BZ$42,BY22&lt;&gt;"",BR22=""),AND(CW22&gt;=DC$42,CW22&lt;&gt;"",CU22=""),AND(DB22&gt;=DC$42,DB22&lt;&gt;"",CU22=""),AND(EA22&gt;=EG$42,EA22&lt;&gt;""),AND(EF22&gt;=EG$42,EF22&lt;&gt;""),AND(FC22&gt;=FI$42,FC22&lt;&gt;""),AND(FH22&gt;=FI$42,FH22&lt;&gt;""),AND(GE22&gt;=GK$42,GE22&lt;&gt;""),AND(GJ22&gt;=GK$42,GJ22&lt;&gt;""),AND(HG22&gt;=HM$42,HG22&lt;&gt;""),AND(HL22&gt;=HM$42,HL22&lt;&gt;""),AND(II22&gt;=IO$42,II22&lt;&gt;""),AND(IN22&gt;=IO$42,IN22&lt;&gt;""),AND(JK22&gt;=JQ$42,JK22&lt;&gt;""),AND(JP22&gt;=JQ$42,JP22&lt;&gt;""),AND(KM22&gt;=KS$42,KM22&lt;&gt;""),AND(KR22&gt;=KS$42,KR22&lt;&gt;""),AND(LO22&gt;=LU$42,LO22&lt;&gt;""),AND(LT22&gt;=LU$42,LT22&lt;&gt;""),AND(MQ22&gt;=MW$42,MQ22&lt;&gt;""),AND(MV22&gt;=MW$42,MV22&lt;&gt;""),AND(NS22&gt;=NY$42,NS22&lt;&gt;""),AND(NX22&gt;=NY$42,NX22&lt;&gt;""),AND(OU22&gt;=PA$42,OU22&lt;&gt;""),AND(OZ22&gt;=PA$42,OZ22&lt;&gt;""),AND(PW22&gt;=QC$42,PW22&lt;&gt;""),AND(QB22&gt;=QC$42,QB22&lt;&gt;"")),"P","")</f>
        <v/>
      </c>
      <c r="J22" s="36" t="str">
        <f>IF(AND(I22="P",H22=""),"No DD",IF(OR(AND(AS22&gt;=AW$41,AT22&gt;=AW$45,AS22&lt;&gt;"",AO22=""),AND(BV22&gt;=BZ$41,BW22&gt;=BZ$45,BV22&lt;&gt;"",BR22=""),AND(CY22&gt;=DC$41,CZ22&gt;=DC$45,CY22&lt;&gt;"",CU22=""),AND(EC22&gt;=EG$41,ED22&gt;=EG$45,EC22&lt;&gt;""),AND(FE22&gt;=FI$41,FF22&gt;=FI$45,FE22&lt;&gt;""),AND(GG22&gt;=GK$41,GH22&gt;=GK$45,GG22&lt;&gt;""),AND(HI22&gt;=HM$41,HJ22&gt;=HM$45,HI22&lt;&gt;""),AND(IK22&gt;=IO$41,IL22&gt;=IO$45,IK22&lt;&gt;""),AND(JM22&gt;=JQ$41,JN22&gt;=JQ$45,JM22&lt;&gt;""),AND(KO22&gt;=KS$41,KP22&gt;=KS$45,KO22&lt;&gt;""),AND(LQ22&gt;=LU$41,LR22&gt;=LU$45,LQ22&lt;&gt;""),AND(MS22&gt;=MW$41,MT22&gt;=MW$45,MS22&lt;&gt;""),AND(NU22&gt;=NY$41,NV22&gt;=NY$45,NU22&lt;&gt;""),AND(OW22&gt;=PA$41,OX22&gt;=PA$45,OW22&lt;&gt;""),AND(PY22&gt;=QC$41,PZ22&gt;=QC$45,PY22&lt;&gt;"")),"Merit",IF(OR(AND(AS22&gt;=AW$40,AT22&gt;=AW$44,AS22&lt;&gt;"",AO22=""),AND(BV22&gt;=BZ$40,BW22&gt;=BZ$44,BV22&lt;&gt;"",BR22=""),AND(CY22&gt;=DC$40,CZ22&gt;=DC$44,CY22&lt;&gt;"",CU22=""),AND(EC22&gt;=EG$40,ED22&gt;=EG$44,EC22&lt;&gt;""),AND(FE22&gt;=FI$40,FF22&gt;=FI$44,FE22&lt;&gt;""),AND(GG22&gt;=GK$40,GH22&gt;=GK$44,GG22&lt;&gt;""),AND(HI22&gt;=HM$40,HJ22&gt;=HM$44,HI22&lt;&gt;""),AND(IK22&gt;=IO$40,IL22&gt;=IO$44,IK22&lt;&gt;""),AND(JM22&gt;=JQ$40,JN22&gt;=JQ$44,JM22&lt;&gt;""),AND(KO22&gt;=KS$40,KP22&gt;=KS$44,KO22&lt;&gt;""),AND(LQ22&gt;=LU$40,LR22&gt;=LU$44,LQ22&lt;&gt;""),AND(MS22&gt;=MW$40,MT22&gt;=MW$44,MS22&lt;&gt;""),AND(NU22&gt;=NY$40,NV22&gt;=NY$44,NU22&lt;&gt;""),AND(OW22&gt;=PA$40,OX22&gt;=PA$44,OW22&lt;&gt;""),AND(PY22&gt;=QC$40,PZ22&gt;=QC$44,PY22&lt;&gt;"")),"Excellence",IF(K22="P","Worlds Team",IF(H22="P","National Team","")))))</f>
        <v/>
      </c>
      <c r="K22" s="3" t="str">
        <f>IF(OR(AND(AS22&gt;=AW$39,AT22&gt;=AW$43,AS22&lt;&gt;"",AO22=""),AND(BV22&gt;=BZ$39,BW22&gt;=BZ$43,BV22&lt;&gt;"",BR22=""),AND(CY22&gt;=DC$39,CZ22&gt;=DC$43,CY22&lt;&gt;"",CU22=""),AND(EC22&gt;=EG$39,ED22&gt;=EG$43,EC22&lt;&gt;""),AND(FE22&gt;=FI$39,FF22&gt;=FI$43,FE22&lt;&gt;""),AND(GG22&gt;=GK$39,GH22&gt;=GK$43,GG22&lt;&gt;""),AND(HI22&gt;=HM$39,HJ22&gt;=HM$43,HI22&lt;&gt;""),AND(IK22&gt;=IO$39,IL22&gt;=IO$43,IK22&lt;&gt;""),AND(JM22&gt;=JQ$39,JN22&gt;=JQ$43,JM22&lt;&gt;""),AND(KO22&gt;=KS$39,KP22&gt;=KS$43,KO22&lt;&gt;""),AND(LQ22&gt;=LU$39,LR22&gt;=LU$43,LQ22&lt;&gt;""),AND(MS22&gt;=MW$39,MT22&gt;=MW$43,MS22&lt;&gt;""),AND(NU22&gt;=NY$39,NV22&gt;=NY$43,NU22&lt;&gt;""),AND(OW22&gt;=PA$39,OX22&gt;=PA$43,OW22&lt;&gt;""),AND(PY22&gt;=QC$39,PZ22&gt;=QC$43,PY22&lt;&gt;"")),"P","")</f>
        <v/>
      </c>
      <c r="L22" s="8">
        <f>IF(COUNT(AQ22,BT22,CW22)&gt;0,LARGE((AQ22,BT22,CW22),1),0)</f>
        <v>44.1</v>
      </c>
      <c r="M22" s="8" t="str">
        <f>IF(L22=0,"",IF(L22=CW22,$CA$1,IF(L22=BT22,$AX$1,IF(L22=AQ22,$U$1,""))))</f>
        <v>2025 Elite Canada</v>
      </c>
      <c r="N22" s="8">
        <f>IF(COUNT(AQ22,BT22,CW22)&gt;1,LARGE((AQ22,BT22,CW22),2),0)</f>
        <v>32.5</v>
      </c>
      <c r="O22" s="8" t="str">
        <f>IF(N22=0,"",IF(AND(N22=L22,N22=AQ22,N22=BT22),$U$1,IF(AND(N22=L22,N22=AQ22,N22=CW22),$U$1,IF(AND(N22=L22,N22=BT22,N22=CW22),$AX$1,IF(N22=CW22,$CA$1,IF(N22=BT22,$AX$1,IF(N22=AQ22,$U$1,"")))))))</f>
        <v>2025 3rd Domestic Trial</v>
      </c>
      <c r="P22" s="8">
        <f>IF(MAX(AV22,BY22,DB22)&gt;0,MAX(AV22,BY22,DB22),0)</f>
        <v>39.299999999999997</v>
      </c>
      <c r="Q22" s="8" t="str">
        <f>IF(P22=0,"",IF(P22=DB22,$CA$1,IF(P22=BY22,$AX$1,IF(P22=AV22,$U$1,""))))</f>
        <v>2025 Elite Canada</v>
      </c>
      <c r="R22" s="8" t="str">
        <f>IF(MAX(DD22:DE22)&gt;0,MAX(DD22:DE22),"")</f>
        <v/>
      </c>
      <c r="S22" s="11" t="str">
        <f>IF(R22="","",IF(R22=DD22,"("&amp;DD$2&amp;")",IF(R22=DE22,"("&amp;DE$2&amp;")")))</f>
        <v/>
      </c>
      <c r="T22" s="8" t="str">
        <f>IF(R22="","",IF(R22=DD22,IF(R22+IF(N22="",0,N22)=PW22,$PB$1,IF(R22+IF(N22="",0,N22)=OU22,$NZ$1,IF(R22+IF(N22="",0,N22)=NS22,$MX$1,IF(R22+IF(N22="",0,N22)=MQ22,$LV$1,IF(R22+IF(N22="",0,N22)=LO22,$KT$1,IF(R22+IF(N22="",0,N22)=KM22,$JR$1,IF(R22+IF(N22="",0,N22)=JK22,$IP$1,IF(R22+IF(N22="",0,N22)=II22,$HN$1,IF(R22+IF(N22="",0,N22)=HG22,$GL$1,IF(R22+IF(N22="",0,N22)=GE22,$FJ$1,IF(R22+IF(N22="",0,N22)=FC22,$EH$1,IF(R22+IF(N22="",0,N22)=EA22,$DF$1)))))))))))),IF(R22=DE22,IF(R22+IF(P22="",0,P22)=QB22,$PB$1,IF(R22+IF(P22="",0,P22)=OZ22,$NZ$1,IF(R22+IF(P22="",0,P22)=NX22,$MX$1,IF(R22+IF(P22="",0,P22)=MV22,$LV$1,IF(R22+IF(P22="",0,P22)=LT22,$KT$1,IF(R22+IF(P22="",0,P22)=KR22,$JR$1,IF(R22+IF(P22="",0,P22)=JP22,$IP$1,IF(R22+IF(P22="",0,P22)=IN22,$HN$1,IF(R22+IF(P22="",0,P22)=HL22,$GL$1,IF(R22+IF(P22="",0,P22)=GJ22,$FJ$1,IF(R22+IF(P22="",0,P22)=FH22,$EH$1,IF(R22+IF(P22="",0,P22)=EF22,$DF$1)))))))))))))))</f>
        <v/>
      </c>
      <c r="U22" s="19">
        <v>17.600000000000001</v>
      </c>
      <c r="V22" s="19">
        <v>4.4000000000000004</v>
      </c>
      <c r="W22" s="19">
        <v>0.8</v>
      </c>
      <c r="X22" s="19">
        <v>0</v>
      </c>
      <c r="Y22" s="19">
        <v>18.899999999999999</v>
      </c>
      <c r="Z22" s="19">
        <v>4.3</v>
      </c>
      <c r="AA22" s="19">
        <v>0.3</v>
      </c>
      <c r="AB22" s="19">
        <v>0</v>
      </c>
      <c r="AC22" s="19"/>
      <c r="AD22" s="19"/>
      <c r="AE22" s="19"/>
      <c r="AF22" s="19"/>
      <c r="AG22" s="19">
        <v>17.600000000000001</v>
      </c>
      <c r="AH22" s="19">
        <v>4.8</v>
      </c>
      <c r="AI22" s="19">
        <v>0.6</v>
      </c>
      <c r="AJ22" s="19">
        <v>0</v>
      </c>
      <c r="AK22" s="19">
        <v>15.1</v>
      </c>
      <c r="AL22" s="19">
        <v>2.4</v>
      </c>
      <c r="AM22" s="19">
        <v>0</v>
      </c>
      <c r="AN22" s="19">
        <v>0</v>
      </c>
      <c r="AO22" s="27"/>
      <c r="AP22" s="40">
        <f>IF(SUM(V22,Z22)&gt;0,SUM(V22,Z22),"")</f>
        <v>8.6999999999999993</v>
      </c>
      <c r="AQ22" s="40">
        <f>IF(SUM(U22:V22,X22:Z22,AB22)-W22-AA22&gt;0,SUM(U22:V22,X22:Z22,AB22)-W22-AA22,"")</f>
        <v>44.1</v>
      </c>
      <c r="AR22" s="40" t="str">
        <f>IF(SUM(AC22:AD22,AF22)-AE22&gt;0,SUM(AC22:AD22,AF22)-AE22,"")</f>
        <v/>
      </c>
      <c r="AS22" s="40">
        <f>IF(SUM(V22,Z22,AD22)&gt;0,SUM(V22,Z22,AD22),"")</f>
        <v>8.6999999999999993</v>
      </c>
      <c r="AT22" s="40">
        <f>IF(SUM(AQ22,AR22)&gt;0,SUM(AQ22,AR22),"")</f>
        <v>44.1</v>
      </c>
      <c r="AU22" s="40">
        <f>IF(SUM(AH22,AL22)&gt;0,SUM(AH22,AL22),"")</f>
        <v>7.1999999999999993</v>
      </c>
      <c r="AV22" s="40">
        <f>IF(SUM(AG22:AH22,AJ22:AL22,AN22)-SUM(AI22,AM22)&gt;0,SUM(AG22:AH22,AJ22:AL22,AN22)-SUM(AI22,AM22),"")</f>
        <v>39.299999999999997</v>
      </c>
      <c r="AW22" s="40">
        <f>IF(SUM(AQ22,AR22,AV22)&gt;0,SUM(AQ22,AR22,AV22),"")</f>
        <v>83.4</v>
      </c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28"/>
      <c r="BS22" s="11" t="str">
        <f>IF(SUM(AY22,BC22)&gt;0,SUM(AY22,BC22),"")</f>
        <v/>
      </c>
      <c r="BT22" s="11" t="str">
        <f>IF(SUM(AX22:AY22,BA22:BC22,BE22)-AZ22-BD22&gt;0,SUM(AX22:AY22,BA22:BC22,BE22)-AZ22-BD22,"")</f>
        <v/>
      </c>
      <c r="BU22" s="11" t="str">
        <f>IF(SUM(BF22:BG22,BI22)-BH22&gt;0,SUM(BF22:BG22,BI22)-BH22,"")</f>
        <v/>
      </c>
      <c r="BV22" s="11" t="str">
        <f>IF(SUM(AY22,BC22,BG22)&gt;0,SUM(AY22,BC22,BG22),"")</f>
        <v/>
      </c>
      <c r="BW22" s="11" t="str">
        <f>IF(SUM(BT22,BU22)&gt;0,SUM(BT22,BU22),"")</f>
        <v/>
      </c>
      <c r="BX22" s="11" t="str">
        <f>IF(SUM(BK22,BO22)&gt;0,SUM(BK22,BO22),"")</f>
        <v/>
      </c>
      <c r="BY22" s="11" t="str">
        <f>IF(SUM(BJ22:BK22,BM22:BO22,BQ22)-SUM(BL22,BP22)&gt;0,SUM(BJ22:BK22,BM22:BO22,BQ22)-SUM(BL22,BP22),"")</f>
        <v/>
      </c>
      <c r="BZ22" s="11" t="str">
        <f>IF(SUM(BT22,BU22,BY22)&gt;0,SUM(BT22,BU22,BY22),"")</f>
        <v/>
      </c>
      <c r="CA22" s="19">
        <v>15.1</v>
      </c>
      <c r="CB22" s="19">
        <v>2.4</v>
      </c>
      <c r="CC22" s="19">
        <v>0</v>
      </c>
      <c r="CD22" s="19">
        <v>0</v>
      </c>
      <c r="CE22" s="19">
        <v>15</v>
      </c>
      <c r="CF22" s="19">
        <v>0</v>
      </c>
      <c r="CG22" s="19">
        <v>0</v>
      </c>
      <c r="CH22" s="19">
        <v>0</v>
      </c>
      <c r="CI22" s="19"/>
      <c r="CJ22" s="19"/>
      <c r="CK22" s="19"/>
      <c r="CL22" s="19"/>
      <c r="CM22" s="19">
        <v>15</v>
      </c>
      <c r="CN22" s="19">
        <v>2.4</v>
      </c>
      <c r="CO22" s="19">
        <v>0</v>
      </c>
      <c r="CP22" s="19">
        <v>0</v>
      </c>
      <c r="CQ22" s="19">
        <v>0</v>
      </c>
      <c r="CR22" s="19">
        <v>0</v>
      </c>
      <c r="CS22" s="19">
        <v>0</v>
      </c>
      <c r="CT22" s="19">
        <v>0</v>
      </c>
      <c r="CU22" s="27"/>
      <c r="CV22" s="40">
        <f>IF(SUM(CB22,CF22)&gt;0,SUM(CB22,CF22),"")</f>
        <v>2.4</v>
      </c>
      <c r="CW22" s="40">
        <f>IF(SUM(CA22:CB22,CD22:CF22,CH22)-CC22-CG22&gt;0,SUM(CA22:CB22,CD22:CF22,CH22)-CC22-CG22,"")</f>
        <v>32.5</v>
      </c>
      <c r="CX22" s="40" t="str">
        <f>IF(SUM(CI22:CJ22,CL22)-CK22&gt;0,SUM(CI22:CJ22,CL22)-CK22,"")</f>
        <v/>
      </c>
      <c r="CY22" s="40">
        <f>IF(SUM(CB22,CF22,CJ22)&gt;0,SUM(CB22,CF22,CJ22),"")</f>
        <v>2.4</v>
      </c>
      <c r="CZ22" s="40">
        <f>IF(SUM(CW22,CX22)&gt;0,SUM(CW22,CX22),"")</f>
        <v>32.5</v>
      </c>
      <c r="DA22" s="40">
        <f>IF(SUM(CN22,CR22)&gt;0,SUM(CN22,CR22),"")</f>
        <v>2.4</v>
      </c>
      <c r="DB22" s="40">
        <f>IF(SUM(CM22:CN22,CP22:CR22,CT22)-SUM(CO22,CS22)&gt;0,SUM(CM22:CN22,CP22:CR22,CT22)-SUM(CO22,CS22),"")</f>
        <v>17.399999999999999</v>
      </c>
      <c r="DC22" s="40">
        <f>IF(SUM(CW22,CX22,DB22)&gt;0,SUM(CW22,CX22,DB22),"")</f>
        <v>49.9</v>
      </c>
      <c r="DD22" s="50" t="str">
        <f>IF(MAX(EA22,FC22,GE22,HG22,II22,JK22,KM22,LO22,MQ22,NS22,OU22,PW22)-IF(N22="",0,N22)&gt;0.001,MAX(EA22,FC22,GE22,HG22,II22,JK22,KM22,LO22,MQ22,NS22,OU22,PW22)-IF(N22="",0,N22),"")</f>
        <v/>
      </c>
      <c r="DE22" s="50" t="str">
        <f>IF(MAX(EF22,FH22,GJ22,HL22,IN22,JP22,KR22,LT22,MV22,NX22,OZ22,QB22)-IF(P22="",0,P22)&gt;0.001,MAX(EF22,FH22,GJ22,HL22,IN22,JP22,KR22,LT22,MV22,NX22,OZ22,QB22)-IF(P22="",0,P22),"")</f>
        <v/>
      </c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40" t="str">
        <f>IF(SUM(DG22,DK22)&gt;0,SUM(DG22,DK22),"")</f>
        <v/>
      </c>
      <c r="EA22" s="40" t="str">
        <f>IF(SUM(DF22:DG22,DI22:DK22,DM22)-DH22-DL22&gt;0,SUM(DF22:DG22,DI22:DK22,DM22)-DH22-DL22,"")</f>
        <v/>
      </c>
      <c r="EB22" s="40" t="str">
        <f>IF(SUM(DN22:DO22,DQ22)-DP22&gt;0,SUM(DN22:DO22,DQ22)-DP22,"")</f>
        <v/>
      </c>
      <c r="EC22" s="40" t="str">
        <f>IF(SUM(DG22,DK22,DO22)&gt;0,SUM(DG22,DK22,DO22),"")</f>
        <v/>
      </c>
      <c r="ED22" s="40" t="str">
        <f>IF(SUM(EA22,EB22)&gt;0,SUM(EA22,EB22),"")</f>
        <v/>
      </c>
      <c r="EE22" s="40" t="str">
        <f>IF(SUM(DS22,DW22)&gt;0,SUM(DS22,DW22),"")</f>
        <v/>
      </c>
      <c r="EF22" s="40" t="str">
        <f>IF(SUM(DR22:DS22,DU22:DW22,DY22)-SUM(DT22,DX22)&gt;0,SUM(DR22:DS22,DU22:DW22,DY22)-SUM(DT22,DX22),"")</f>
        <v/>
      </c>
      <c r="EG22" s="40" t="str">
        <f>IF(SUM(EA22,EB22,EF22)&gt;0,SUM(EA22,EB22,EF22),"")</f>
        <v/>
      </c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1" t="str">
        <f>IF(SUM(EI22,EM22)&gt;0,SUM(EI22,EM22),"")</f>
        <v/>
      </c>
      <c r="FC22" s="11" t="str">
        <f>IF(SUM(EH22:EI22,EK22:EM22,EO22)-EJ22-EN22&gt;0,SUM(EH22:EI22,EK22:EM22,EO22)-EJ22-EN22,"")</f>
        <v/>
      </c>
      <c r="FD22" s="11" t="str">
        <f>IF(SUM(EP22:EQ22,ES22)-ER22&gt;0,SUM(EP22:EQ22,ES22)-ER22,"")</f>
        <v/>
      </c>
      <c r="FE22" s="11" t="str">
        <f>IF(SUM(EI22,EM22,EQ22)&gt;0,SUM(EI22,EM22,EQ22),"")</f>
        <v/>
      </c>
      <c r="FF22" s="11" t="str">
        <f>IF(SUM(FC22,FD22)&gt;0,SUM(FC22,FD22),"")</f>
        <v/>
      </c>
      <c r="FG22" s="11" t="str">
        <f>IF(SUM(EU22,EY22)&gt;0,SUM(EU22,EY22),"")</f>
        <v/>
      </c>
      <c r="FH22" s="11" t="str">
        <f>IF(SUM(ET22:EU22,EW22:EY22,FA22)-SUM(EV22,EZ22)&gt;0,SUM(ET22:EU22,EW22:EY22,FA22)-SUM(EV22,EZ22),"")</f>
        <v/>
      </c>
      <c r="FI22" s="11" t="str">
        <f>IF(SUM(FC22,FD22,FH22)&gt;0,SUM(FC22,FD22,FH22),"")</f>
        <v/>
      </c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40" t="str">
        <f>IF(SUM(FK22,FO22)&gt;0,SUM(FK22,FO22),"")</f>
        <v/>
      </c>
      <c r="GE22" s="40" t="str">
        <f>IF(SUM(FJ22:FK22,FM22:FO22,FQ22)-FL22-FP22&gt;0,SUM(FJ22:FK22,FM22:FO22,FQ22)-FL22-FP22,"")</f>
        <v/>
      </c>
      <c r="GF22" s="40" t="str">
        <f>IF(SUM(FR22:FS22,FU22)-FT22&gt;0,SUM(FR22:FS22,FU22)-FT22,"")</f>
        <v/>
      </c>
      <c r="GG22" s="40" t="str">
        <f>IF(SUM(FK22,FO22,FS22)&gt;0,SUM(FK22,FO22,FS22),"")</f>
        <v/>
      </c>
      <c r="GH22" s="40" t="str">
        <f>IF(SUM(GE22,GF22)&gt;0,SUM(GE22,GF22),"")</f>
        <v/>
      </c>
      <c r="GI22" s="40" t="str">
        <f>IF(SUM(FW22,GA22)&gt;0,SUM(FW22,GA22),"")</f>
        <v/>
      </c>
      <c r="GJ22" s="40" t="str">
        <f>IF(SUM(FV22:FW22,FY22:GA22,GC22)-SUM(FX22,GB22)&gt;0,SUM(FV22:FW22,FY22:GA22,GC22)-SUM(FX22,GB22),"")</f>
        <v/>
      </c>
      <c r="GK22" s="40" t="str">
        <f>IF(SUM(GE22,GF22,GJ22)&gt;0,SUM(GE22,GF22,GJ22),"")</f>
        <v/>
      </c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1" t="str">
        <f>IF(SUM(GM22,GQ22)&gt;0,SUM(GM22,GQ22),"")</f>
        <v/>
      </c>
      <c r="HG22" s="11" t="str">
        <f>IF(SUM(GL22:GM22,GO22:GQ22,GS22)-GN22-GR22&gt;0,SUM(GL22:GM22,GO22:GQ22,GS22)-GN22-GR22,"")</f>
        <v/>
      </c>
      <c r="HH22" s="11" t="str">
        <f>IF(SUM(GT22:GU22,GW22)-GV22&gt;0,SUM(GT22:GU22,GW22)-GV22,"")</f>
        <v/>
      </c>
      <c r="HI22" s="11" t="str">
        <f>IF(SUM(GM22,GQ22,GU22)&gt;0,SUM(GM22,GQ22,GU22),"")</f>
        <v/>
      </c>
      <c r="HJ22" s="11" t="str">
        <f>IF(SUM(HG22,HH22)&gt;0,SUM(HG22,HH22),"")</f>
        <v/>
      </c>
      <c r="HK22" s="11" t="str">
        <f>IF(SUM(GY22,HC22)&gt;0,SUM(GY22,HC22),"")</f>
        <v/>
      </c>
      <c r="HL22" s="11" t="str">
        <f>IF(SUM(GX22:GY22,HA22:HC22,HE22)-SUM(GZ22,HD22)&gt;0,SUM(GX22:GY22,HA22:HC22,HE22)-SUM(GZ22,HD22),"")</f>
        <v/>
      </c>
      <c r="HM22" s="11" t="str">
        <f>IF(SUM(HG22,HH22,HL22)&gt;0,SUM(HG22,HH22,HL22),"")</f>
        <v/>
      </c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40" t="str">
        <f>IF(SUM(HO22,HS22)&gt;0,SUM(HO22,HS22),"")</f>
        <v/>
      </c>
      <c r="II22" s="40" t="str">
        <f>IF(SUM(HN22:HO22,HQ22:HS22,HU22)-HP22-HT22&gt;0,SUM(HN22:HO22,HQ22:HS22,HU22)-HP22-HT22,"")</f>
        <v/>
      </c>
      <c r="IJ22" s="40" t="str">
        <f>IF(SUM(HV22:HW22,HY22)-HX22&gt;0,SUM(HV22:HW22,HY22)-HX22,"")</f>
        <v/>
      </c>
      <c r="IK22" s="40" t="str">
        <f>IF(SUM(HO22,HS22,HW22)&gt;0,SUM(HO22,HS22,HW22),"")</f>
        <v/>
      </c>
      <c r="IL22" s="40" t="str">
        <f>IF(SUM(II22,IJ22)&gt;0,SUM(II22,IJ22),"")</f>
        <v/>
      </c>
      <c r="IM22" s="40" t="str">
        <f>IF(SUM(IA22,IE22)&gt;0,SUM(IA22,IE22),"")</f>
        <v/>
      </c>
      <c r="IN22" s="40" t="str">
        <f>IF(SUM(HZ22:IA22,IC22:IE22,IG22)-SUM(IB22,IF22)&gt;0,SUM(HZ22:IA22,IC22:IE22,IG22)-SUM(IB22,IF22),"")</f>
        <v/>
      </c>
      <c r="IO22" s="40" t="str">
        <f>IF(SUM(II22,IJ22,IN22)&gt;0,SUM(II22,IJ22,IN22),"")</f>
        <v/>
      </c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1" t="str">
        <f>IF(SUM(IQ22,IU22)&gt;0,SUM(IQ22,IU22),"")</f>
        <v/>
      </c>
      <c r="JK22" s="11" t="str">
        <f>IF(SUM(IP22:IQ22,IS22:IU22,IW22)-IR22-IV22&gt;0,SUM(IP22:IQ22,IS22:IU22,IW22)-IR22-IV22,"")</f>
        <v/>
      </c>
      <c r="JL22" s="11" t="str">
        <f>IF(SUM(IX22:IY22,JA22)-IZ22&gt;0,SUM(IX22:IY22,JA22)-IZ22,"")</f>
        <v/>
      </c>
      <c r="JM22" s="11" t="str">
        <f>IF(SUM(IQ22,IU22,IY22)&gt;0,SUM(IQ22,IU22,IY22),"")</f>
        <v/>
      </c>
      <c r="JN22" s="11" t="str">
        <f>IF(SUM(JK22,JL22)&gt;0,SUM(JK22,JL22),"")</f>
        <v/>
      </c>
      <c r="JO22" s="11" t="str">
        <f>IF(SUM(JC22,JG22)&gt;0,SUM(JC22,JG22),"")</f>
        <v/>
      </c>
      <c r="JP22" s="11" t="str">
        <f>IF(SUM(JB22:JC22,JE22:JG22,JI22)-SUM(JD22,JH22)&gt;0,SUM(JB22:JC22,JE22:JG22,JI22)-SUM(JD22,JH22),"")</f>
        <v/>
      </c>
      <c r="JQ22" s="11" t="str">
        <f>IF(SUM(JK22,JL22,JP22)&gt;0,SUM(JK22,JL22,JP22),"")</f>
        <v/>
      </c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40" t="str">
        <f>IF(SUM(JS22,JW22)&gt;0,SUM(JS22,JW22),"")</f>
        <v/>
      </c>
      <c r="KM22" s="40" t="str">
        <f>IF(SUM(JR22:JS22,JU22:JW22,JY22)-JT22-JX22&gt;0,SUM(JR22:JS22,JU22:JW22,JY22)-JT22-JX22,"")</f>
        <v/>
      </c>
      <c r="KN22" s="40" t="str">
        <f>IF(SUM(JZ22:KA22,KC22)-KB22&gt;0,SUM(JZ22:KA22,KC22)-KB22,"")</f>
        <v/>
      </c>
      <c r="KO22" s="40" t="str">
        <f>IF(SUM(JS22,JW22,KA22)&gt;0,SUM(JS22,JW22,KA22),"")</f>
        <v/>
      </c>
      <c r="KP22" s="40" t="str">
        <f>IF(SUM(KM22,KN22)&gt;0,SUM(KM22,KN22),"")</f>
        <v/>
      </c>
      <c r="KQ22" s="40" t="str">
        <f>IF(SUM(KE22,KI22)&gt;0,SUM(KE22,KI22),"")</f>
        <v/>
      </c>
      <c r="KR22" s="40" t="str">
        <f>IF(SUM(KD22:KE22,KG22:KI22,KK22)-SUM(KF22,KJ22)&gt;0,SUM(KD22:KE22,KG22:KI22,KK22)-SUM(KF22,KJ22),"")</f>
        <v/>
      </c>
      <c r="KS22" s="40" t="str">
        <f>IF(SUM(KM22,KN22,KR22)&gt;0,SUM(KM22,KN22,KR22),"")</f>
        <v/>
      </c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1" t="str">
        <f>IF(SUM(KU22,KY22)&gt;0,SUM(KU22,KY22),"")</f>
        <v/>
      </c>
      <c r="LO22" s="11" t="str">
        <f>IF(SUM(KT22:KU22,KW22:KY22,LA22)-KV22-KZ22&gt;0,SUM(KT22:KU22,KW22:KY22,LA22)-KV22-KZ22,"")</f>
        <v/>
      </c>
      <c r="LP22" s="11" t="str">
        <f>IF(SUM(LB22:LC22,LE22)-LD22&gt;0,SUM(LB22:LC22,LE22)-LD22,"")</f>
        <v/>
      </c>
      <c r="LQ22" s="11" t="str">
        <f>IF(SUM(KU22,KY22,LC22)&gt;0,SUM(KU22,KY22,LC22),"")</f>
        <v/>
      </c>
      <c r="LR22" s="11" t="str">
        <f>IF(SUM(LO22,LP22)&gt;0,SUM(LO22,LP22),"")</f>
        <v/>
      </c>
      <c r="LS22" s="11" t="str">
        <f>IF(SUM(LG22,LK22)&gt;0,SUM(LG22,LK22),"")</f>
        <v/>
      </c>
      <c r="LT22" s="11" t="str">
        <f>IF(SUM(LF22:LG22,LI22:LK22,LM22)-SUM(LH22,LL22)&gt;0,SUM(LF22:LG22,LI22:LK22,LM22)-SUM(LH22,LL22),"")</f>
        <v/>
      </c>
      <c r="LU22" s="11" t="str">
        <f>IF(SUM(LO22,LP22,LT22)&gt;0,SUM(LO22,LP22,LT22),"")</f>
        <v/>
      </c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40" t="str">
        <f>IF(SUM(LW22,MA22)&gt;0,SUM(LW22,MA22),"")</f>
        <v/>
      </c>
      <c r="MQ22" s="40" t="str">
        <f>IF(SUM(LV22:LW22,LY22:MA22,MC22)-LX22-MB22&gt;0,SUM(LV22:LW22,LY22:MA22,MC22)-LX22-MB22,"")</f>
        <v/>
      </c>
      <c r="MR22" s="40" t="str">
        <f>IF(SUM(MD22:ME22,MG22)-MF22&gt;0,SUM(MD22:ME22,MG22)-MF22,"")</f>
        <v/>
      </c>
      <c r="MS22" s="40" t="str">
        <f>IF(SUM(LW22,MA22,ME22)&gt;0,SUM(LW22,MA22,ME22),"")</f>
        <v/>
      </c>
      <c r="MT22" s="40" t="str">
        <f>IF(SUM(MQ22,MR22)&gt;0,SUM(MQ22,MR22),"")</f>
        <v/>
      </c>
      <c r="MU22" s="40" t="str">
        <f>IF(SUM(MI22,MM22)&gt;0,SUM(MI22,MM22),"")</f>
        <v/>
      </c>
      <c r="MV22" s="40" t="str">
        <f>IF(SUM(MH22:MI22,MK22:MM22,MO22)-SUM(MJ22,MN22)&gt;0,SUM(MH22:MI22,MK22:MM22,MO22)-SUM(MJ22,MN22),"")</f>
        <v/>
      </c>
      <c r="MW22" s="40" t="str">
        <f>IF(SUM(MQ22,MR22,MV22)&gt;0,SUM(MQ22,MR22,MV22),"")</f>
        <v/>
      </c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1" t="str">
        <f>IF(SUM(MY22,NC22)&gt;0,SUM(MY22,NC22),"")</f>
        <v/>
      </c>
      <c r="NS22" s="11" t="str">
        <f>IF(SUM(MX22:MY22,NA22:NC22,NE22)-MZ22-ND22&gt;0,SUM(MX22:MY22,NA22:NC22,NE22)-MZ22-ND22,"")</f>
        <v/>
      </c>
      <c r="NT22" s="11" t="str">
        <f>IF(SUM(NF22:NG22,NI22)-NH22&gt;0,SUM(NF22:NG22,NI22)-NH22,"")</f>
        <v/>
      </c>
      <c r="NU22" s="11" t="str">
        <f>IF(SUM(MY22,NC22,NG22)&gt;0,SUM(MY22,NC22,NG22),"")</f>
        <v/>
      </c>
      <c r="NV22" s="11" t="str">
        <f>IF(SUM(NS22,NT22)&gt;0,SUM(NS22,NT22),"")</f>
        <v/>
      </c>
      <c r="NW22" s="11" t="str">
        <f>IF(SUM(NK22,NO22)&gt;0,SUM(NK22,NO22),"")</f>
        <v/>
      </c>
      <c r="NX22" s="11" t="str">
        <f>IF(SUM(NJ22:NK22,NM22:NO22,NQ22)-SUM(NL22,NP22)&gt;0,SUM(NJ22:NK22,NM22:NO22,NQ22)-SUM(NL22,NP22),"")</f>
        <v/>
      </c>
      <c r="NY22" s="11" t="str">
        <f>IF(SUM(NS22,NT22,NX22)&gt;0,SUM(NS22,NT22,NX22),"")</f>
        <v/>
      </c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40" t="str">
        <f>IF(SUM(OA22,OE22)&gt;0,SUM(OA22,OE22),"")</f>
        <v/>
      </c>
      <c r="OU22" s="40" t="str">
        <f>IF(SUM(NZ22:OA22,OC22:OE22,OG22)-OB22-OF22&gt;0,SUM(NZ22:OA22,OC22:OE22,OG22)-OB22-OF22,"")</f>
        <v/>
      </c>
      <c r="OV22" s="40" t="str">
        <f>IF(SUM(OH22:OI22,OK22)-OJ22&gt;0,SUM(OH22:OI22,OK22)-OJ22,"")</f>
        <v/>
      </c>
      <c r="OW22" s="40" t="str">
        <f>IF(SUM(OA22,OE22,OI22)&gt;0,SUM(OA22,OE22,OI22),"")</f>
        <v/>
      </c>
      <c r="OX22" s="40" t="str">
        <f>IF(SUM(OU22,OV22)&gt;0,SUM(OU22,OV22),"")</f>
        <v/>
      </c>
      <c r="OY22" s="40" t="str">
        <f>IF(SUM(OM22,OQ22)&gt;0,SUM(OM22,OQ22),"")</f>
        <v/>
      </c>
      <c r="OZ22" s="40" t="str">
        <f>IF(SUM(OL22:OM22,OO22:OQ22,OS22)-SUM(ON22,OR22)&gt;0,SUM(OL22:OM22,OO22:OQ22,OS22)-SUM(ON22,OR22),"")</f>
        <v/>
      </c>
      <c r="PA22" s="40" t="str">
        <f>IF(SUM(OU22,OV22,OZ22)&gt;0,SUM(OU22,OV22,OZ22),"")</f>
        <v/>
      </c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1" t="str">
        <f>IF(SUM(PC22,PG22)&gt;0,SUM(PC22,PG22),"")</f>
        <v/>
      </c>
      <c r="PW22" s="11" t="str">
        <f>IF(SUM(PB22:PC22,PE22:PG22,PI22)-PD22-PH22&gt;0,SUM(PB22:PC22,PE22:PG22,PI22)-PD22-PH22,"")</f>
        <v/>
      </c>
      <c r="PX22" s="11" t="str">
        <f>IF(SUM(PJ22:PK22,PM22)-PL22&gt;0,SUM(PJ22:PK22,PM22)-PL22,"")</f>
        <v/>
      </c>
      <c r="PY22" s="11" t="str">
        <f>IF(SUM(PC22,PG22,PK22)&gt;0,SUM(PC22,PG22,PK22),"")</f>
        <v/>
      </c>
      <c r="PZ22" s="11" t="str">
        <f>IF(SUM(PW22,PX22)&gt;0,SUM(PW22,PX22),"")</f>
        <v/>
      </c>
      <c r="QA22" s="11" t="str">
        <f>IF(SUM(PO22,PS22)&gt;0,SUM(PO22,PS22),"")</f>
        <v/>
      </c>
      <c r="QB22" s="11" t="str">
        <f>IF(SUM(PN22:PO22,PQ22:PS22,PU22)-SUM(PP22,PT22)&gt;0,SUM(PN22:PO22,PQ22:PS22,PU22)-SUM(PP22,PT22),"")</f>
        <v/>
      </c>
      <c r="QC22" s="11" t="str">
        <f>IF(SUM(PW22,PX22,QB22)&gt;0,SUM(PW22,PX22,QB22),"")</f>
        <v/>
      </c>
      <c r="QD22" s="22">
        <f>IF($CU22="P",CA22,(CA22+AX22)/2)</f>
        <v>7.55</v>
      </c>
      <c r="QE22" s="22">
        <f>IF($CU22="P",CB22,(CB22+AY22)/2)</f>
        <v>1.2</v>
      </c>
      <c r="QF22" s="22">
        <f>IF($CU22="P",CC22,(CC22+AZ22)/2)</f>
        <v>0</v>
      </c>
      <c r="QG22" s="22">
        <f>IF($CU22="P",CD22,(CD22+BA22)/2)</f>
        <v>0</v>
      </c>
      <c r="QH22" s="22">
        <f>IF($CU22="P",CE22,(CE22+BB22)/2)</f>
        <v>7.5</v>
      </c>
      <c r="QI22" s="22">
        <f>IF($CU22="P",CF22,(CF22+BC22)/2)</f>
        <v>0</v>
      </c>
      <c r="QJ22" s="22">
        <f>IF($CU22="P",CG22,(CG22+BD22)/2)</f>
        <v>0</v>
      </c>
      <c r="QK22" s="22">
        <f>IF($CU22="P",CH22,(CH22+BE22)/2)</f>
        <v>0</v>
      </c>
      <c r="QL22" s="22">
        <f>IF($CU22="P",CI22,(CI22+BF22)/2)</f>
        <v>0</v>
      </c>
      <c r="QM22" s="22">
        <f>IF($CU22="P",CJ22,(CJ22+BG22)/2)</f>
        <v>0</v>
      </c>
      <c r="QN22" s="22">
        <f>IF($CU22="P",CK22,(CK22+BH22)/2)</f>
        <v>0</v>
      </c>
      <c r="QO22" s="22">
        <f>IF($CU22="P",CL22,(CL22+BI22)/2)</f>
        <v>0</v>
      </c>
      <c r="QP22" s="22">
        <f>IF($CU22="P",CM22,(CM22+BJ22)/2)</f>
        <v>7.5</v>
      </c>
      <c r="QQ22" s="22">
        <f>IF($CU22="P",CN22,(CN22+BK22)/2)</f>
        <v>1.2</v>
      </c>
      <c r="QR22" s="22">
        <f>IF($CU22="P",CO22,(CO22+BL22)/2)</f>
        <v>0</v>
      </c>
      <c r="QS22" s="22">
        <f>IF($CU22="P",CP22,(CP22+BM22)/2)</f>
        <v>0</v>
      </c>
      <c r="QT22" s="22">
        <f>IF($CU22="P",CQ22,(CQ22+BN22)/2)</f>
        <v>0</v>
      </c>
      <c r="QU22" s="22">
        <f>IF($CU22="P",CR22,(CR22+BO22)/2)</f>
        <v>0</v>
      </c>
      <c r="QV22" s="22">
        <f>IF($CU22="P",CS22,(CS22+BP22)/2)</f>
        <v>0</v>
      </c>
      <c r="QW22" s="22">
        <f>IF($CU22="P",CT22,(CT22+BQ22)/2)</f>
        <v>0</v>
      </c>
      <c r="QX22" s="27" t="s">
        <v>46</v>
      </c>
      <c r="QY22" s="40">
        <f>IF(SUM(QE22,QI22)&gt;0,SUM(QE22,QI22),"")</f>
        <v>1.2</v>
      </c>
      <c r="QZ22" s="40">
        <f>IF(SUM(QD22:QE22,QG22:QI22,QK22)-QF22-QJ22&gt;0,SUM(QD22:QE22,QG22:QI22,QK22)-QF22-QJ22,"")</f>
        <v>16.25</v>
      </c>
      <c r="RA22" s="40" t="str">
        <f>IF(SUM(QL22:QM22,QO22)-QN22&gt;0,SUM(QL22:QM22,QO22)-QN22,"")</f>
        <v/>
      </c>
      <c r="RB22" s="40">
        <f>IF(SUM(QE22,QI22,QM22)&gt;0,SUM(QE22,QI22,QM22),"")</f>
        <v>1.2</v>
      </c>
      <c r="RC22" s="40">
        <f>IF(SUM(QZ22,RA22)&gt;0,SUM(QZ22,RA22),"")</f>
        <v>16.25</v>
      </c>
      <c r="RD22" s="40">
        <f>IF(SUM(QQ22,QU22)&gt;0,SUM(QQ22,QU22),"")</f>
        <v>1.2</v>
      </c>
      <c r="RE22" s="40">
        <f>IF(SUM(QP22:QQ22,QS22:QU22,QW22)-SUM(QR22,QV22)&gt;0,SUM(QP22:QQ22,QS22:QU22,QW22)-SUM(QR22,QV22),"")</f>
        <v>8.6999999999999993</v>
      </c>
      <c r="RF22" s="40">
        <f>IF(SUM(QZ22,RA22,RE22)&gt;0,SUM(QZ22,RA22,RE22),"")</f>
        <v>24.95</v>
      </c>
    </row>
    <row r="23" spans="1:474" x14ac:dyDescent="0.2">
      <c r="A23" s="4" t="str" cm="1">
        <f t="array" ref="A23">IF(AND(J23&lt;&gt;"",J23&lt;&gt;"No DD"),SUMPRODUCT((J$4:J$36&lt;&gt;"")*(J$4:J$36&lt;&gt;"No DD")*(F$4:F$36&gt;F23))+1,IF(J23="No DD",SUMPRODUCT((J$4:J$36="No DD")*(F$4:F$36&gt;F23))+1+SUMPRODUCT((J$4:J$36&lt;&gt;"")*(J$4:J$36&lt;&gt;"No DD")),""))</f>
        <v/>
      </c>
      <c r="B23" s="4" t="str" cm="1">
        <f t="array" ref="B23">IF(AND(J23&lt;&gt;"",J23&lt;&gt;"No DD",G23=""),SUMPRODUCT((J$4:J$36&lt;&gt;"")*(J$4:J$36&lt;&gt;"No DD")*(G$4:G$36="")*(F$4:F$36&gt;F23))+1,IF(J23="No DD",SUMPRODUCT((J$4:J$36="No DD")*(F$4:F$36&gt;F23)*(G$4:G$36=""))+1+SUMPRODUCT((J$4:J$36&lt;&gt;"")*(G$4:G$36="")*(J$4:J$36&lt;&gt;"No DD")),""))</f>
        <v/>
      </c>
      <c r="C23" s="5" t="s">
        <v>149</v>
      </c>
      <c r="D23" s="4" t="s">
        <v>6</v>
      </c>
      <c r="E23" s="4">
        <v>2006</v>
      </c>
      <c r="F23" s="9">
        <f>SUM(L23:R23)+SUM(L23:O23)*0.0000001+SUM(L23)*0.0000000000001</f>
        <v>112.90000749000387</v>
      </c>
      <c r="H23" s="3" t="str">
        <f>IF(OR(AND(AP23&gt;=AW$38,AQ23&gt;=AW$42,AP23&lt;&gt;"",AO23=""),AND(AU23&gt;=AW$38,AV23&gt;=AW$42,AU23&lt;&gt;"",AO23=""),AND(BS23&gt;=BZ$38,BT23&gt;=BZ$42,BS23&lt;&gt;"",BR23=""),AND(BX23&gt;=BZ$38,BY23&gt;=BZ$42,BX23&lt;&gt;"",BR23=""),AND(CV23&gt;=DC$38,CW23&gt;=DC$42,CV23&lt;&gt;"",CU23=""),AND(DA23&gt;=DC$38,DB23&gt;=DC$42,DA23&lt;&gt;""),AND(DZ23&gt;=EG$38,EA23&gt;=EG$42,DZ23&lt;&gt;""),AND(EE23&gt;=EG$38,EF23&gt;=EG$42,EE23&lt;&gt;""),AND(FB23&gt;=FI$38,FC23&gt;=FI$42,FB23&lt;&gt;""),AND(FG23&gt;=FI$38,FH23&gt;=FI$42,FG23&lt;&gt;""),AND(GD23&gt;=GK$38,GE23&gt;=GK$42,GD23&lt;&gt;""),AND(GI23&gt;=GK$38,GJ23&gt;=GK$42,GI23&lt;&gt;""),AND(HF23&gt;=HM$38,HG23&gt;=HM$42,HF23&lt;&gt;""),AND(HK23&gt;=HM$38,HL23&gt;=HM$42,HK23&lt;&gt;""),AND(IH23&gt;=IO$38,II23&gt;=IO$42,IH23&lt;&gt;""),AND(IM23&gt;=IO$38,IN23&gt;=IO$42,IM23&lt;&gt;""),AND(JJ23&gt;=JQ$38,JK23&gt;=JQ$42,JJ23&lt;&gt;""),AND(JO23&gt;=JQ$38,JP23&gt;=JQ$42,JO23&lt;&gt;""),AND(KL23&gt;=KS$38,KM23&gt;=KS$42,KL23&lt;&gt;""),AND(KQ23&gt;=KS$38,KR23&gt;=KS$42,KQ23&lt;&gt;""),AND(LN23&gt;=LU$38,LO23&gt;=LU$42,LN23&lt;&gt;""),AND(LS23&gt;=LU$38,LT23&gt;=LU$42,LS23&lt;&gt;""),AND(MP23&gt;=MW$38,MQ23&gt;=MW$42,MP23&lt;&gt;""),AND(MU23&gt;=MW$38,MV23&gt;=MW$42,MU23&lt;&gt;""),AND(NR23&gt;=NY$38,NS23&gt;=NY$42,NR23&lt;&gt;""),AND(NW23&gt;=NY$38,NX23&gt;=NY$42,NW23&lt;&gt;""),AND(OT23&gt;=PA$38,OU23&gt;=PA$42,OT23&lt;&gt;""),AND(OY23&gt;=PA$38,OZ23&gt;=PA$42,OY23&lt;&gt;""),AND(PV23&gt;=QC$38,PW23&gt;=QC$42,PV23&lt;&gt;""),AND(QA23&gt;=QC$38,QB23&gt;=QC$42,QA23&lt;&gt;"")),"P","")</f>
        <v/>
      </c>
      <c r="I23" s="3" t="str">
        <f>IF(OR(AND(AQ23&gt;=AW$42,AQ23&lt;&gt;"",AO23=""),AND(AV23&gt;=AW$42,AV23&lt;&gt;"",AO23=""),AND(BT23&gt;=BZ$42,BT23&lt;&gt;"",BR23=""),AND(BY23&gt;=BZ$42,BY23&lt;&gt;"",BR23=""),AND(CW23&gt;=DC$42,CW23&lt;&gt;"",CU23=""),AND(DB23&gt;=DC$42,DB23&lt;&gt;"",CU23=""),AND(EA23&gt;=EG$42,EA23&lt;&gt;""),AND(EF23&gt;=EG$42,EF23&lt;&gt;""),AND(FC23&gt;=FI$42,FC23&lt;&gt;""),AND(FH23&gt;=FI$42,FH23&lt;&gt;""),AND(GE23&gt;=GK$42,GE23&lt;&gt;""),AND(GJ23&gt;=GK$42,GJ23&lt;&gt;""),AND(HG23&gt;=HM$42,HG23&lt;&gt;""),AND(HL23&gt;=HM$42,HL23&lt;&gt;""),AND(II23&gt;=IO$42,II23&lt;&gt;""),AND(IN23&gt;=IO$42,IN23&lt;&gt;""),AND(JK23&gt;=JQ$42,JK23&lt;&gt;""),AND(JP23&gt;=JQ$42,JP23&lt;&gt;""),AND(KM23&gt;=KS$42,KM23&lt;&gt;""),AND(KR23&gt;=KS$42,KR23&lt;&gt;""),AND(LO23&gt;=LU$42,LO23&lt;&gt;""),AND(LT23&gt;=LU$42,LT23&lt;&gt;""),AND(MQ23&gt;=MW$42,MQ23&lt;&gt;""),AND(MV23&gt;=MW$42,MV23&lt;&gt;""),AND(NS23&gt;=NY$42,NS23&lt;&gt;""),AND(NX23&gt;=NY$42,NX23&lt;&gt;""),AND(OU23&gt;=PA$42,OU23&lt;&gt;""),AND(OZ23&gt;=PA$42,OZ23&lt;&gt;""),AND(PW23&gt;=QC$42,PW23&lt;&gt;""),AND(QB23&gt;=QC$42,QB23&lt;&gt;"")),"P","")</f>
        <v/>
      </c>
      <c r="J23" s="36" t="str">
        <f>IF(AND(I23="P",H23=""),"No DD",IF(OR(AND(AS23&gt;=AW$41,AT23&gt;=AW$45,AS23&lt;&gt;"",AO23=""),AND(BV23&gt;=BZ$41,BW23&gt;=BZ$45,BV23&lt;&gt;"",BR23=""),AND(CY23&gt;=DC$41,CZ23&gt;=DC$45,CY23&lt;&gt;"",CU23=""),AND(EC23&gt;=EG$41,ED23&gt;=EG$45,EC23&lt;&gt;""),AND(FE23&gt;=FI$41,FF23&gt;=FI$45,FE23&lt;&gt;""),AND(GG23&gt;=GK$41,GH23&gt;=GK$45,GG23&lt;&gt;""),AND(HI23&gt;=HM$41,HJ23&gt;=HM$45,HI23&lt;&gt;""),AND(IK23&gt;=IO$41,IL23&gt;=IO$45,IK23&lt;&gt;""),AND(JM23&gt;=JQ$41,JN23&gt;=JQ$45,JM23&lt;&gt;""),AND(KO23&gt;=KS$41,KP23&gt;=KS$45,KO23&lt;&gt;""),AND(LQ23&gt;=LU$41,LR23&gt;=LU$45,LQ23&lt;&gt;""),AND(MS23&gt;=MW$41,MT23&gt;=MW$45,MS23&lt;&gt;""),AND(NU23&gt;=NY$41,NV23&gt;=NY$45,NU23&lt;&gt;""),AND(OW23&gt;=PA$41,OX23&gt;=PA$45,OW23&lt;&gt;""),AND(PY23&gt;=QC$41,PZ23&gt;=QC$45,PY23&lt;&gt;"")),"Merit",IF(OR(AND(AS23&gt;=AW$40,AT23&gt;=AW$44,AS23&lt;&gt;"",AO23=""),AND(BV23&gt;=BZ$40,BW23&gt;=BZ$44,BV23&lt;&gt;"",BR23=""),AND(CY23&gt;=DC$40,CZ23&gt;=DC$44,CY23&lt;&gt;"",CU23=""),AND(EC23&gt;=EG$40,ED23&gt;=EG$44,EC23&lt;&gt;""),AND(FE23&gt;=FI$40,FF23&gt;=FI$44,FE23&lt;&gt;""),AND(GG23&gt;=GK$40,GH23&gt;=GK$44,GG23&lt;&gt;""),AND(HI23&gt;=HM$40,HJ23&gt;=HM$44,HI23&lt;&gt;""),AND(IK23&gt;=IO$40,IL23&gt;=IO$44,IK23&lt;&gt;""),AND(JM23&gt;=JQ$40,JN23&gt;=JQ$44,JM23&lt;&gt;""),AND(KO23&gt;=KS$40,KP23&gt;=KS$44,KO23&lt;&gt;""),AND(LQ23&gt;=LU$40,LR23&gt;=LU$44,LQ23&lt;&gt;""),AND(MS23&gt;=MW$40,MT23&gt;=MW$44,MS23&lt;&gt;""),AND(NU23&gt;=NY$40,NV23&gt;=NY$44,NU23&lt;&gt;""),AND(OW23&gt;=PA$40,OX23&gt;=PA$44,OW23&lt;&gt;""),AND(PY23&gt;=QC$40,PZ23&gt;=QC$44,PY23&lt;&gt;"")),"Excellence",IF(K23="P","Worlds Team",IF(H23="P","National Team","")))))</f>
        <v/>
      </c>
      <c r="K23" s="3" t="str">
        <f>IF(OR(AND(AS23&gt;=AW$39,AT23&gt;=AW$43,AS23&lt;&gt;"",AO23=""),AND(BV23&gt;=BZ$39,BW23&gt;=BZ$43,BV23&lt;&gt;"",BR23=""),AND(CY23&gt;=DC$39,CZ23&gt;=DC$43,CY23&lt;&gt;"",CU23=""),AND(EC23&gt;=EG$39,ED23&gt;=EG$43,EC23&lt;&gt;""),AND(FE23&gt;=FI$39,FF23&gt;=FI$43,FE23&lt;&gt;""),AND(GG23&gt;=GK$39,GH23&gt;=GK$43,GG23&lt;&gt;""),AND(HI23&gt;=HM$39,HJ23&gt;=HM$43,HI23&lt;&gt;""),AND(IK23&gt;=IO$39,IL23&gt;=IO$43,IK23&lt;&gt;""),AND(JM23&gt;=JQ$39,JN23&gt;=JQ$43,JM23&lt;&gt;""),AND(KO23&gt;=KS$39,KP23&gt;=KS$43,KO23&lt;&gt;""),AND(LQ23&gt;=LU$39,LR23&gt;=LU$43,LQ23&lt;&gt;""),AND(MS23&gt;=MW$39,MT23&gt;=MW$43,MS23&lt;&gt;""),AND(NU23&gt;=NY$39,NV23&gt;=NY$43,NU23&lt;&gt;""),AND(OW23&gt;=PA$39,OX23&gt;=PA$43,OW23&lt;&gt;""),AND(PY23&gt;=QC$39,PZ23&gt;=QC$43,PY23&lt;&gt;"")),"P","")</f>
        <v/>
      </c>
      <c r="L23" s="8">
        <f>IF(COUNT(AQ23,BT23,CW23)&gt;0,LARGE((AQ23,BT23,CW23),1),0)</f>
        <v>38.799999999999997</v>
      </c>
      <c r="M23" s="8" t="str">
        <f>IF(L23=0,"",IF(L23=CW23,$CA$1,IF(L23=BT23,$AX$1,IF(L23=AQ23,$U$1,""))))</f>
        <v>2025 3rd Domestic Trial</v>
      </c>
      <c r="N23" s="8">
        <f>IF(COUNT(AQ23,BT23,CW23)&gt;1,LARGE((AQ23,BT23,CW23),2),0)</f>
        <v>36.099999999999994</v>
      </c>
      <c r="O23" s="8" t="str">
        <f>IF(N23=0,"",IF(AND(N23=L23,N23=AQ23,N23=BT23),$U$1,IF(AND(N23=L23,N23=AQ23,N23=CW23),$U$1,IF(AND(N23=L23,N23=BT23,N23=CW23),$AX$1,IF(N23=CW23,$CA$1,IF(N23=BT23,$AX$1,IF(N23=AQ23,$U$1,"")))))))</f>
        <v>2025 Elite Canada</v>
      </c>
      <c r="P23" s="8">
        <f>IF(MAX(AV23,BY23,DB23)&gt;0,MAX(AV23,BY23,DB23),0)</f>
        <v>38</v>
      </c>
      <c r="Q23" s="8" t="str">
        <f>IF(P23=0,"",IF(P23=DB23,$CA$1,IF(P23=BY23,$AX$1,IF(P23=AV23,$U$1,""))))</f>
        <v>2025 3rd Domestic Trial</v>
      </c>
      <c r="R23" s="8" t="str">
        <f>IF(MAX(DD23:DE23)&gt;0,MAX(DD23:DE23),"")</f>
        <v/>
      </c>
      <c r="S23" s="11" t="str">
        <f>IF(R23="","",IF(R23=DD23,"("&amp;DD$2&amp;")",IF(R23=DE23,"("&amp;DE$2&amp;")")))</f>
        <v/>
      </c>
      <c r="T23" s="8" t="str">
        <f>IF(R23="","",IF(R23=DD23,IF(R23+IF(N23="",0,N23)=PW23,$PB$1,IF(R23+IF(N23="",0,N23)=OU23,$NZ$1,IF(R23+IF(N23="",0,N23)=NS23,$MX$1,IF(R23+IF(N23="",0,N23)=MQ23,$LV$1,IF(R23+IF(N23="",0,N23)=LO23,$KT$1,IF(R23+IF(N23="",0,N23)=KM23,$JR$1,IF(R23+IF(N23="",0,N23)=JK23,$IP$1,IF(R23+IF(N23="",0,N23)=II23,$HN$1,IF(R23+IF(N23="",0,N23)=HG23,$GL$1,IF(R23+IF(N23="",0,N23)=GE23,$FJ$1,IF(R23+IF(N23="",0,N23)=FC23,$EH$1,IF(R23+IF(N23="",0,N23)=EA23,$DF$1)))))))))))),IF(R23=DE23,IF(R23+IF(P23="",0,P23)=QB23,$PB$1,IF(R23+IF(P23="",0,P23)=OZ23,$NZ$1,IF(R23+IF(P23="",0,P23)=NX23,$MX$1,IF(R23+IF(P23="",0,P23)=MV23,$LV$1,IF(R23+IF(P23="",0,P23)=LT23,$KT$1,IF(R23+IF(P23="",0,P23)=KR23,$JR$1,IF(R23+IF(P23="",0,P23)=JP23,$IP$1,IF(R23+IF(P23="",0,P23)=IN23,$HN$1,IF(R23+IF(P23="",0,P23)=HL23,$GL$1,IF(R23+IF(P23="",0,P23)=GJ23,$FJ$1,IF(R23+IF(P23="",0,P23)=FH23,$EH$1,IF(R23+IF(P23="",0,P23)=EF23,$DF$1)))))))))))))))</f>
        <v/>
      </c>
      <c r="U23" s="19">
        <v>15.6</v>
      </c>
      <c r="V23" s="19">
        <v>2.4</v>
      </c>
      <c r="W23" s="19">
        <v>0</v>
      </c>
      <c r="X23" s="19">
        <v>0</v>
      </c>
      <c r="Y23" s="19">
        <v>15.3</v>
      </c>
      <c r="Z23" s="19">
        <v>2.8</v>
      </c>
      <c r="AA23" s="19">
        <v>0</v>
      </c>
      <c r="AB23" s="19">
        <v>0</v>
      </c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7"/>
      <c r="AP23" s="40">
        <f>IF(SUM(V23,Z23)&gt;0,SUM(V23,Z23),"")</f>
        <v>5.1999999999999993</v>
      </c>
      <c r="AQ23" s="40">
        <f>IF(SUM(U23:V23,X23:Z23,AB23)-W23-AA23&gt;0,SUM(U23:V23,X23:Z23,AB23)-W23-AA23,"")</f>
        <v>36.099999999999994</v>
      </c>
      <c r="AR23" s="40" t="str">
        <f>IF(SUM(AC23:AD23,AF23)-AE23&gt;0,SUM(AC23:AD23,AF23)-AE23,"")</f>
        <v/>
      </c>
      <c r="AS23" s="40">
        <f>IF(SUM(V23,Z23,AD23)&gt;0,SUM(V23,Z23,AD23),"")</f>
        <v>5.1999999999999993</v>
      </c>
      <c r="AT23" s="40">
        <f>IF(SUM(AQ23,AR23)&gt;0,SUM(AQ23,AR23),"")</f>
        <v>36.099999999999994</v>
      </c>
      <c r="AU23" s="40" t="str">
        <f>IF(SUM(AH23,AL23)&gt;0,SUM(AH23,AL23),"")</f>
        <v/>
      </c>
      <c r="AV23" s="40" t="str">
        <f>IF(SUM(AG23:AH23,AJ23:AL23,AN23)-SUM(AI23,AM23)&gt;0,SUM(AG23:AH23,AJ23:AL23,AN23)-SUM(AI23,AM23),"")</f>
        <v/>
      </c>
      <c r="AW23" s="40">
        <f>IF(SUM(AQ23,AR23,AV23)&gt;0,SUM(AQ23,AR23,AV23),"")</f>
        <v>36.099999999999994</v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 t="str">
        <f>IF(SUM(AY23,BC23)&gt;0,SUM(AY23,BC23),"")</f>
        <v/>
      </c>
      <c r="BT23" s="11" t="str">
        <f>IF(SUM(AX23:AY23,BA23:BC23,BE23)-AZ23-BD23&gt;0,SUM(AX23:AY23,BA23:BC23,BE23)-AZ23-BD23,"")</f>
        <v/>
      </c>
      <c r="BU23" s="11" t="str">
        <f>IF(SUM(BF23:BG23,BI23)-BH23&gt;0,SUM(BF23:BG23,BI23)-BH23,"")</f>
        <v/>
      </c>
      <c r="BV23" s="11" t="str">
        <f>IF(SUM(AY23,BC23,BG23)&gt;0,SUM(AY23,BC23,BG23),"")</f>
        <v/>
      </c>
      <c r="BW23" s="11" t="str">
        <f>IF(SUM(BT23,BU23)&gt;0,SUM(BT23,BU23),"")</f>
        <v/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 t="str">
        <f>IF(SUM(BT23,BU23,BY23)&gt;0,SUM(BT23,BU23,BY23),"")</f>
        <v/>
      </c>
      <c r="CA23" s="19">
        <v>15.7</v>
      </c>
      <c r="CB23" s="19">
        <v>0.7</v>
      </c>
      <c r="CC23" s="19">
        <v>0.2</v>
      </c>
      <c r="CD23" s="19">
        <v>0</v>
      </c>
      <c r="CE23" s="19">
        <v>18</v>
      </c>
      <c r="CF23" s="19">
        <v>5.6</v>
      </c>
      <c r="CG23" s="19">
        <v>1</v>
      </c>
      <c r="CH23" s="19">
        <v>0</v>
      </c>
      <c r="CI23" s="19"/>
      <c r="CJ23" s="19"/>
      <c r="CK23" s="19"/>
      <c r="CL23" s="19"/>
      <c r="CM23" s="19">
        <v>15.5</v>
      </c>
      <c r="CN23" s="19">
        <v>0.7</v>
      </c>
      <c r="CO23" s="19">
        <v>0.2</v>
      </c>
      <c r="CP23" s="19">
        <v>0</v>
      </c>
      <c r="CQ23" s="19">
        <v>18</v>
      </c>
      <c r="CR23" s="19">
        <v>4.8</v>
      </c>
      <c r="CS23" s="19">
        <v>0.8</v>
      </c>
      <c r="CT23" s="19">
        <v>0</v>
      </c>
      <c r="CU23" s="27"/>
      <c r="CV23" s="40">
        <f>IF(SUM(CB23,CF23)&gt;0,SUM(CB23,CF23),"")</f>
        <v>6.3</v>
      </c>
      <c r="CW23" s="40">
        <f>IF(SUM(CA23:CB23,CD23:CF23,CH23)-CC23-CG23&gt;0,SUM(CA23:CB23,CD23:CF23,CH23)-CC23-CG23,"")</f>
        <v>38.799999999999997</v>
      </c>
      <c r="CX23" s="40" t="str">
        <f>IF(SUM(CI23:CJ23,CL23)-CK23&gt;0,SUM(CI23:CJ23,CL23)-CK23,"")</f>
        <v/>
      </c>
      <c r="CY23" s="40">
        <f>IF(SUM(CB23,CF23,CJ23)&gt;0,SUM(CB23,CF23,CJ23),"")</f>
        <v>6.3</v>
      </c>
      <c r="CZ23" s="40">
        <f>IF(SUM(CW23,CX23)&gt;0,SUM(CW23,CX23),"")</f>
        <v>38.799999999999997</v>
      </c>
      <c r="DA23" s="40">
        <f>IF(SUM(CN23,CR23)&gt;0,SUM(CN23,CR23),"")</f>
        <v>5.5</v>
      </c>
      <c r="DB23" s="40">
        <f>IF(SUM(CM23:CN23,CP23:CR23,CT23)-SUM(CO23,CS23)&gt;0,SUM(CM23:CN23,CP23:CR23,CT23)-SUM(CO23,CS23),"")</f>
        <v>38</v>
      </c>
      <c r="DC23" s="40">
        <f>IF(SUM(CW23,CX23,DB23)&gt;0,SUM(CW23,CX23,DB23),"")</f>
        <v>76.8</v>
      </c>
      <c r="DD23" s="50" t="str">
        <f>IF(MAX(EA23,FC23,GE23,HG23,II23,JK23,KM23,LO23,MQ23,NS23,OU23,PW23)-IF(N23="",0,N23)&gt;0.001,MAX(EA23,FC23,GE23,HG23,II23,JK23,KM23,LO23,MQ23,NS23,OU23,PW23)-IF(N23="",0,N23),"")</f>
        <v/>
      </c>
      <c r="DE23" s="50" t="str">
        <f>IF(MAX(EF23,FH23,GJ23,HL23,IN23,JP23,KR23,LT23,MV23,NX23,OZ23,QB23)-IF(P23="",0,P23)&gt;0.001,MAX(EF23,FH23,GJ23,HL23,IN23,JP23,KR23,LT23,MV23,NX23,OZ23,QB23)-IF(P23="",0,P23),"")</f>
        <v/>
      </c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40" t="str">
        <f>IF(SUM(DG23,DK23)&gt;0,SUM(DG23,DK23),"")</f>
        <v/>
      </c>
      <c r="EA23" s="40" t="str">
        <f>IF(SUM(DF23:DG23,DI23:DK23,DM23)-DH23-DL23&gt;0,SUM(DF23:DG23,DI23:DK23,DM23)-DH23-DL23,"")</f>
        <v/>
      </c>
      <c r="EB23" s="40" t="str">
        <f>IF(SUM(DN23:DO23,DQ23)-DP23&gt;0,SUM(DN23:DO23,DQ23)-DP23,"")</f>
        <v/>
      </c>
      <c r="EC23" s="40" t="str">
        <f>IF(SUM(DG23,DK23,DO23)&gt;0,SUM(DG23,DK23,DO23),"")</f>
        <v/>
      </c>
      <c r="ED23" s="40" t="str">
        <f>IF(SUM(EA23,EB23)&gt;0,SUM(EA23,EB23),"")</f>
        <v/>
      </c>
      <c r="EE23" s="40" t="str">
        <f>IF(SUM(DS23,DW23)&gt;0,SUM(DS23,DW23),"")</f>
        <v/>
      </c>
      <c r="EF23" s="40" t="str">
        <f>IF(SUM(DR23:DS23,DU23:DW23,DY23)-SUM(DT23,DX23)&gt;0,SUM(DR23:DS23,DU23:DW23,DY23)-SUM(DT23,DX23),"")</f>
        <v/>
      </c>
      <c r="EG23" s="40" t="str">
        <f>IF(SUM(EA23,EB23,EF23)&gt;0,SUM(EA23,EB23,EF23),"")</f>
        <v/>
      </c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1" t="str">
        <f>IF(SUM(EI23,EM23)&gt;0,SUM(EI23,EM23),"")</f>
        <v/>
      </c>
      <c r="FC23" s="11" t="str">
        <f>IF(SUM(EH23:EI23,EK23:EM23,EO23)-EJ23-EN23&gt;0,SUM(EH23:EI23,EK23:EM23,EO23)-EJ23-EN23,"")</f>
        <v/>
      </c>
      <c r="FD23" s="11" t="str">
        <f>IF(SUM(EP23:EQ23,ES23)-ER23&gt;0,SUM(EP23:EQ23,ES23)-ER23,"")</f>
        <v/>
      </c>
      <c r="FE23" s="11" t="str">
        <f>IF(SUM(EI23,EM23,EQ23)&gt;0,SUM(EI23,EM23,EQ23),"")</f>
        <v/>
      </c>
      <c r="FF23" s="11" t="str">
        <f>IF(SUM(FC23,FD23)&gt;0,SUM(FC23,FD23),"")</f>
        <v/>
      </c>
      <c r="FG23" s="11" t="str">
        <f>IF(SUM(EU23,EY23)&gt;0,SUM(EU23,EY23),"")</f>
        <v/>
      </c>
      <c r="FH23" s="11" t="str">
        <f>IF(SUM(ET23:EU23,EW23:EY23,FA23)-SUM(EV23,EZ23)&gt;0,SUM(ET23:EU23,EW23:EY23,FA23)-SUM(EV23,EZ23),"")</f>
        <v/>
      </c>
      <c r="FI23" s="11" t="str">
        <f>IF(SUM(FC23,FD23,FH23)&gt;0,SUM(FC23,FD23,FH23),"")</f>
        <v/>
      </c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40" t="str">
        <f>IF(SUM(FK23,FO23)&gt;0,SUM(FK23,FO23),"")</f>
        <v/>
      </c>
      <c r="GE23" s="40" t="str">
        <f>IF(SUM(FJ23:FK23,FM23:FO23,FQ23)-FL23-FP23&gt;0,SUM(FJ23:FK23,FM23:FO23,FQ23)-FL23-FP23,"")</f>
        <v/>
      </c>
      <c r="GF23" s="40" t="str">
        <f>IF(SUM(FR23:FS23,FU23)-FT23&gt;0,SUM(FR23:FS23,FU23)-FT23,"")</f>
        <v/>
      </c>
      <c r="GG23" s="40" t="str">
        <f>IF(SUM(FK23,FO23,FS23)&gt;0,SUM(FK23,FO23,FS23),"")</f>
        <v/>
      </c>
      <c r="GH23" s="40" t="str">
        <f>IF(SUM(GE23,GF23)&gt;0,SUM(GE23,GF23),"")</f>
        <v/>
      </c>
      <c r="GI23" s="40" t="str">
        <f>IF(SUM(FW23,GA23)&gt;0,SUM(FW23,GA23),"")</f>
        <v/>
      </c>
      <c r="GJ23" s="40" t="str">
        <f>IF(SUM(FV23:FW23,FY23:GA23,GC23)-SUM(FX23,GB23)&gt;0,SUM(FV23:FW23,FY23:GA23,GC23)-SUM(FX23,GB23),"")</f>
        <v/>
      </c>
      <c r="GK23" s="40" t="str">
        <f>IF(SUM(GE23,GF23,GJ23)&gt;0,SUM(GE23,GF23,GJ23),"")</f>
        <v/>
      </c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1" t="str">
        <f>IF(SUM(GM23,GQ23)&gt;0,SUM(GM23,GQ23),"")</f>
        <v/>
      </c>
      <c r="HG23" s="11" t="str">
        <f>IF(SUM(GL23:GM23,GO23:GQ23,GS23)-GN23-GR23&gt;0,SUM(GL23:GM23,GO23:GQ23,GS23)-GN23-GR23,"")</f>
        <v/>
      </c>
      <c r="HH23" s="11" t="str">
        <f>IF(SUM(GT23:GU23,GW23)-GV23&gt;0,SUM(GT23:GU23,GW23)-GV23,"")</f>
        <v/>
      </c>
      <c r="HI23" s="11" t="str">
        <f>IF(SUM(GM23,GQ23,GU23)&gt;0,SUM(GM23,GQ23,GU23),"")</f>
        <v/>
      </c>
      <c r="HJ23" s="11" t="str">
        <f>IF(SUM(HG23,HH23)&gt;0,SUM(HG23,HH23),"")</f>
        <v/>
      </c>
      <c r="HK23" s="11" t="str">
        <f>IF(SUM(GY23,HC23)&gt;0,SUM(GY23,HC23),"")</f>
        <v/>
      </c>
      <c r="HL23" s="11" t="str">
        <f>IF(SUM(GX23:GY23,HA23:HC23,HE23)-SUM(GZ23,HD23)&gt;0,SUM(GX23:GY23,HA23:HC23,HE23)-SUM(GZ23,HD23),"")</f>
        <v/>
      </c>
      <c r="HM23" s="11" t="str">
        <f>IF(SUM(HG23,HH23,HL23)&gt;0,SUM(HG23,HH23,HL23),"")</f>
        <v/>
      </c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40" t="str">
        <f>IF(SUM(HO23,HS23)&gt;0,SUM(HO23,HS23),"")</f>
        <v/>
      </c>
      <c r="II23" s="40" t="str">
        <f>IF(SUM(HN23:HO23,HQ23:HS23,HU23)-HP23-HT23&gt;0,SUM(HN23:HO23,HQ23:HS23,HU23)-HP23-HT23,"")</f>
        <v/>
      </c>
      <c r="IJ23" s="40" t="str">
        <f>IF(SUM(HV23:HW23,HY23)-HX23&gt;0,SUM(HV23:HW23,HY23)-HX23,"")</f>
        <v/>
      </c>
      <c r="IK23" s="40" t="str">
        <f>IF(SUM(HO23,HS23,HW23)&gt;0,SUM(HO23,HS23,HW23),"")</f>
        <v/>
      </c>
      <c r="IL23" s="40" t="str">
        <f>IF(SUM(II23,IJ23)&gt;0,SUM(II23,IJ23),"")</f>
        <v/>
      </c>
      <c r="IM23" s="40" t="str">
        <f>IF(SUM(IA23,IE23)&gt;0,SUM(IA23,IE23),"")</f>
        <v/>
      </c>
      <c r="IN23" s="40" t="str">
        <f>IF(SUM(HZ23:IA23,IC23:IE23,IG23)-SUM(IB23,IF23)&gt;0,SUM(HZ23:IA23,IC23:IE23,IG23)-SUM(IB23,IF23),"")</f>
        <v/>
      </c>
      <c r="IO23" s="40" t="str">
        <f>IF(SUM(II23,IJ23,IN23)&gt;0,SUM(II23,IJ23,IN23),"")</f>
        <v/>
      </c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1" t="str">
        <f>IF(SUM(IQ23,IU23)&gt;0,SUM(IQ23,IU23),"")</f>
        <v/>
      </c>
      <c r="JK23" s="11" t="str">
        <f>IF(SUM(IP23:IQ23,IS23:IU23,IW23)-IR23-IV23&gt;0,SUM(IP23:IQ23,IS23:IU23,IW23)-IR23-IV23,"")</f>
        <v/>
      </c>
      <c r="JL23" s="11" t="str">
        <f>IF(SUM(IX23:IY23,JA23)-IZ23&gt;0,SUM(IX23:IY23,JA23)-IZ23,"")</f>
        <v/>
      </c>
      <c r="JM23" s="11" t="str">
        <f>IF(SUM(IQ23,IU23,IY23)&gt;0,SUM(IQ23,IU23,IY23),"")</f>
        <v/>
      </c>
      <c r="JN23" s="11" t="str">
        <f>IF(SUM(JK23,JL23)&gt;0,SUM(JK23,JL23),"")</f>
        <v/>
      </c>
      <c r="JO23" s="11" t="str">
        <f>IF(SUM(JC23,JG23)&gt;0,SUM(JC23,JG23),"")</f>
        <v/>
      </c>
      <c r="JP23" s="11" t="str">
        <f>IF(SUM(JB23:JC23,JE23:JG23,JI23)-SUM(JD23,JH23)&gt;0,SUM(JB23:JC23,JE23:JG23,JI23)-SUM(JD23,JH23),"")</f>
        <v/>
      </c>
      <c r="JQ23" s="11" t="str">
        <f>IF(SUM(JK23,JL23,JP23)&gt;0,SUM(JK23,JL23,JP23),"")</f>
        <v/>
      </c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40" t="str">
        <f>IF(SUM(JS23,JW23)&gt;0,SUM(JS23,JW23),"")</f>
        <v/>
      </c>
      <c r="KM23" s="40" t="str">
        <f>IF(SUM(JR23:JS23,JU23:JW23,JY23)-JT23-JX23&gt;0,SUM(JR23:JS23,JU23:JW23,JY23)-JT23-JX23,"")</f>
        <v/>
      </c>
      <c r="KN23" s="40" t="str">
        <f>IF(SUM(JZ23:KA23,KC23)-KB23&gt;0,SUM(JZ23:KA23,KC23)-KB23,"")</f>
        <v/>
      </c>
      <c r="KO23" s="40" t="str">
        <f>IF(SUM(JS23,JW23,KA23)&gt;0,SUM(JS23,JW23,KA23),"")</f>
        <v/>
      </c>
      <c r="KP23" s="40" t="str">
        <f>IF(SUM(KM23,KN23)&gt;0,SUM(KM23,KN23),"")</f>
        <v/>
      </c>
      <c r="KQ23" s="40" t="str">
        <f>IF(SUM(KE23,KI23)&gt;0,SUM(KE23,KI23),"")</f>
        <v/>
      </c>
      <c r="KR23" s="40" t="str">
        <f>IF(SUM(KD23:KE23,KG23:KI23,KK23)-SUM(KF23,KJ23)&gt;0,SUM(KD23:KE23,KG23:KI23,KK23)-SUM(KF23,KJ23),"")</f>
        <v/>
      </c>
      <c r="KS23" s="40" t="str">
        <f>IF(SUM(KM23,KN23,KR23)&gt;0,SUM(KM23,KN23,KR23),"")</f>
        <v/>
      </c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1" t="str">
        <f>IF(SUM(KU23,KY23)&gt;0,SUM(KU23,KY23),"")</f>
        <v/>
      </c>
      <c r="LO23" s="11" t="str">
        <f>IF(SUM(KT23:KU23,KW23:KY23,LA23)-KV23-KZ23&gt;0,SUM(KT23:KU23,KW23:KY23,LA23)-KV23-KZ23,"")</f>
        <v/>
      </c>
      <c r="LP23" s="11" t="str">
        <f>IF(SUM(LB23:LC23,LE23)-LD23&gt;0,SUM(LB23:LC23,LE23)-LD23,"")</f>
        <v/>
      </c>
      <c r="LQ23" s="11" t="str">
        <f>IF(SUM(KU23,KY23,LC23)&gt;0,SUM(KU23,KY23,LC23),"")</f>
        <v/>
      </c>
      <c r="LR23" s="11" t="str">
        <f>IF(SUM(LO23,LP23)&gt;0,SUM(LO23,LP23),"")</f>
        <v/>
      </c>
      <c r="LS23" s="11" t="str">
        <f>IF(SUM(LG23,LK23)&gt;0,SUM(LG23,LK23),"")</f>
        <v/>
      </c>
      <c r="LT23" s="11" t="str">
        <f>IF(SUM(LF23:LG23,LI23:LK23,LM23)-SUM(LH23,LL23)&gt;0,SUM(LF23:LG23,LI23:LK23,LM23)-SUM(LH23,LL23),"")</f>
        <v/>
      </c>
      <c r="LU23" s="11" t="str">
        <f>IF(SUM(LO23,LP23,LT23)&gt;0,SUM(LO23,LP23,LT23),"")</f>
        <v/>
      </c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40" t="str">
        <f>IF(SUM(LW23,MA23)&gt;0,SUM(LW23,MA23),"")</f>
        <v/>
      </c>
      <c r="MQ23" s="40" t="str">
        <f>IF(SUM(LV23:LW23,LY23:MA23,MC23)-LX23-MB23&gt;0,SUM(LV23:LW23,LY23:MA23,MC23)-LX23-MB23,"")</f>
        <v/>
      </c>
      <c r="MR23" s="40" t="str">
        <f>IF(SUM(MD23:ME23,MG23)-MF23&gt;0,SUM(MD23:ME23,MG23)-MF23,"")</f>
        <v/>
      </c>
      <c r="MS23" s="40" t="str">
        <f>IF(SUM(LW23,MA23,ME23)&gt;0,SUM(LW23,MA23,ME23),"")</f>
        <v/>
      </c>
      <c r="MT23" s="40" t="str">
        <f>IF(SUM(MQ23,MR23)&gt;0,SUM(MQ23,MR23),"")</f>
        <v/>
      </c>
      <c r="MU23" s="40" t="str">
        <f>IF(SUM(MI23,MM23)&gt;0,SUM(MI23,MM23),"")</f>
        <v/>
      </c>
      <c r="MV23" s="40" t="str">
        <f>IF(SUM(MH23:MI23,MK23:MM23,MO23)-SUM(MJ23,MN23)&gt;0,SUM(MH23:MI23,MK23:MM23,MO23)-SUM(MJ23,MN23),"")</f>
        <v/>
      </c>
      <c r="MW23" s="40" t="str">
        <f>IF(SUM(MQ23,MR23,MV23)&gt;0,SUM(MQ23,MR23,MV23),"")</f>
        <v/>
      </c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1" t="str">
        <f>IF(SUM(MY23,NC23)&gt;0,SUM(MY23,NC23),"")</f>
        <v/>
      </c>
      <c r="NS23" s="11" t="str">
        <f>IF(SUM(MX23:MY23,NA23:NC23,NE23)-MZ23-ND23&gt;0,SUM(MX23:MY23,NA23:NC23,NE23)-MZ23-ND23,"")</f>
        <v/>
      </c>
      <c r="NT23" s="11" t="str">
        <f>IF(SUM(NF23:NG23,NI23)-NH23&gt;0,SUM(NF23:NG23,NI23)-NH23,"")</f>
        <v/>
      </c>
      <c r="NU23" s="11" t="str">
        <f>IF(SUM(MY23,NC23,NG23)&gt;0,SUM(MY23,NC23,NG23),"")</f>
        <v/>
      </c>
      <c r="NV23" s="11" t="str">
        <f>IF(SUM(NS23,NT23)&gt;0,SUM(NS23,NT23),"")</f>
        <v/>
      </c>
      <c r="NW23" s="11" t="str">
        <f>IF(SUM(NK23,NO23)&gt;0,SUM(NK23,NO23),"")</f>
        <v/>
      </c>
      <c r="NX23" s="11" t="str">
        <f>IF(SUM(NJ23:NK23,NM23:NO23,NQ23)-SUM(NL23,NP23)&gt;0,SUM(NJ23:NK23,NM23:NO23,NQ23)-SUM(NL23,NP23),"")</f>
        <v/>
      </c>
      <c r="NY23" s="11" t="str">
        <f>IF(SUM(NS23,NT23,NX23)&gt;0,SUM(NS23,NT23,NX23),"")</f>
        <v/>
      </c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40" t="str">
        <f>IF(SUM(OA23,OE23)&gt;0,SUM(OA23,OE23),"")</f>
        <v/>
      </c>
      <c r="OU23" s="40" t="str">
        <f>IF(SUM(NZ23:OA23,OC23:OE23,OG23)-OB23-OF23&gt;0,SUM(NZ23:OA23,OC23:OE23,OG23)-OB23-OF23,"")</f>
        <v/>
      </c>
      <c r="OV23" s="40" t="str">
        <f>IF(SUM(OH23:OI23,OK23)-OJ23&gt;0,SUM(OH23:OI23,OK23)-OJ23,"")</f>
        <v/>
      </c>
      <c r="OW23" s="40" t="str">
        <f>IF(SUM(OA23,OE23,OI23)&gt;0,SUM(OA23,OE23,OI23),"")</f>
        <v/>
      </c>
      <c r="OX23" s="40" t="str">
        <f>IF(SUM(OU23,OV23)&gt;0,SUM(OU23,OV23),"")</f>
        <v/>
      </c>
      <c r="OY23" s="40" t="str">
        <f>IF(SUM(OM23,OQ23)&gt;0,SUM(OM23,OQ23),"")</f>
        <v/>
      </c>
      <c r="OZ23" s="40" t="str">
        <f>IF(SUM(OL23:OM23,OO23:OQ23,OS23)-SUM(ON23,OR23)&gt;0,SUM(OL23:OM23,OO23:OQ23,OS23)-SUM(ON23,OR23),"")</f>
        <v/>
      </c>
      <c r="PA23" s="40" t="str">
        <f>IF(SUM(OU23,OV23,OZ23)&gt;0,SUM(OU23,OV23,OZ23),"")</f>
        <v/>
      </c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1" t="str">
        <f>IF(SUM(PC23,PG23)&gt;0,SUM(PC23,PG23),"")</f>
        <v/>
      </c>
      <c r="PW23" s="11" t="str">
        <f>IF(SUM(PB23:PC23,PE23:PG23,PI23)-PD23-PH23&gt;0,SUM(PB23:PC23,PE23:PG23,PI23)-PD23-PH23,"")</f>
        <v/>
      </c>
      <c r="PX23" s="11" t="str">
        <f>IF(SUM(PJ23:PK23,PM23)-PL23&gt;0,SUM(PJ23:PK23,PM23)-PL23,"")</f>
        <v/>
      </c>
      <c r="PY23" s="11" t="str">
        <f>IF(SUM(PC23,PG23,PK23)&gt;0,SUM(PC23,PG23,PK23),"")</f>
        <v/>
      </c>
      <c r="PZ23" s="11" t="str">
        <f>IF(SUM(PW23,PX23)&gt;0,SUM(PW23,PX23),"")</f>
        <v/>
      </c>
      <c r="QA23" s="11" t="str">
        <f>IF(SUM(PO23,PS23)&gt;0,SUM(PO23,PS23),"")</f>
        <v/>
      </c>
      <c r="QB23" s="11" t="str">
        <f>IF(SUM(PN23:PO23,PQ23:PS23,PU23)-SUM(PP23,PT23)&gt;0,SUM(PN23:PO23,PQ23:PS23,PU23)-SUM(PP23,PT23),"")</f>
        <v/>
      </c>
      <c r="QC23" s="11" t="str">
        <f>IF(SUM(PW23,PX23,QB23)&gt;0,SUM(PW23,PX23,QB23),"")</f>
        <v/>
      </c>
      <c r="QD23" s="22">
        <f>IF($CU23="P",CA23,(CA23+AX23)/2)</f>
        <v>7.85</v>
      </c>
      <c r="QE23" s="22">
        <f>IF($CU23="P",CB23,(CB23+AY23)/2)</f>
        <v>0.35</v>
      </c>
      <c r="QF23" s="22">
        <f>IF($CU23="P",CC23,(CC23+AZ23)/2)</f>
        <v>0.1</v>
      </c>
      <c r="QG23" s="22">
        <f>IF($CU23="P",CD23,(CD23+BA23)/2)</f>
        <v>0</v>
      </c>
      <c r="QH23" s="22">
        <f>IF($CU23="P",CE23,(CE23+BB23)/2)</f>
        <v>9</v>
      </c>
      <c r="QI23" s="22">
        <f>IF($CU23="P",CF23,(CF23+BC23)/2)</f>
        <v>2.8</v>
      </c>
      <c r="QJ23" s="22">
        <f>IF($CU23="P",CG23,(CG23+BD23)/2)</f>
        <v>0.5</v>
      </c>
      <c r="QK23" s="22">
        <f>IF($CU23="P",CH23,(CH23+BE23)/2)</f>
        <v>0</v>
      </c>
      <c r="QL23" s="22">
        <f>IF($CU23="P",CI23,(CI23+BF23)/2)</f>
        <v>0</v>
      </c>
      <c r="QM23" s="22">
        <f>IF($CU23="P",CJ23,(CJ23+BG23)/2)</f>
        <v>0</v>
      </c>
      <c r="QN23" s="22">
        <f>IF($CU23="P",CK23,(CK23+BH23)/2)</f>
        <v>0</v>
      </c>
      <c r="QO23" s="22">
        <f>IF($CU23="P",CL23,(CL23+BI23)/2)</f>
        <v>0</v>
      </c>
      <c r="QP23" s="22">
        <f>IF($CU23="P",CM23,(CM23+BJ23)/2)</f>
        <v>7.75</v>
      </c>
      <c r="QQ23" s="22">
        <f>IF($CU23="P",CN23,(CN23+BK23)/2)</f>
        <v>0.35</v>
      </c>
      <c r="QR23" s="22">
        <f>IF($CU23="P",CO23,(CO23+BL23)/2)</f>
        <v>0.1</v>
      </c>
      <c r="QS23" s="22">
        <f>IF($CU23="P",CP23,(CP23+BM23)/2)</f>
        <v>0</v>
      </c>
      <c r="QT23" s="22">
        <f>IF($CU23="P",CQ23,(CQ23+BN23)/2)</f>
        <v>9</v>
      </c>
      <c r="QU23" s="22">
        <f>IF($CU23="P",CR23,(CR23+BO23)/2)</f>
        <v>2.4</v>
      </c>
      <c r="QV23" s="22">
        <f>IF($CU23="P",CS23,(CS23+BP23)/2)</f>
        <v>0.4</v>
      </c>
      <c r="QW23" s="22">
        <f>IF($CU23="P",CT23,(CT23+BQ23)/2)</f>
        <v>0</v>
      </c>
      <c r="QX23" s="27" t="s">
        <v>46</v>
      </c>
      <c r="QY23" s="40">
        <f>IF(SUM(QE23,QI23)&gt;0,SUM(QE23,QI23),"")</f>
        <v>3.15</v>
      </c>
      <c r="QZ23" s="40">
        <f>IF(SUM(QD23:QE23,QG23:QI23,QK23)-QF23-QJ23&gt;0,SUM(QD23:QE23,QG23:QI23,QK23)-QF23-QJ23,"")</f>
        <v>19.399999999999999</v>
      </c>
      <c r="RA23" s="40" t="str">
        <f>IF(SUM(QL23:QM23,QO23)-QN23&gt;0,SUM(QL23:QM23,QO23)-QN23,"")</f>
        <v/>
      </c>
      <c r="RB23" s="40">
        <f>IF(SUM(QE23,QI23,QM23)&gt;0,SUM(QE23,QI23,QM23),"")</f>
        <v>3.15</v>
      </c>
      <c r="RC23" s="40">
        <f>IF(SUM(QZ23,RA23)&gt;0,SUM(QZ23,RA23),"")</f>
        <v>19.399999999999999</v>
      </c>
      <c r="RD23" s="40">
        <f>IF(SUM(QQ23,QU23)&gt;0,SUM(QQ23,QU23),"")</f>
        <v>2.75</v>
      </c>
      <c r="RE23" s="40">
        <f>IF(SUM(QP23:QQ23,QS23:QU23,QW23)-SUM(QR23,QV23)&gt;0,SUM(QP23:QQ23,QS23:QU23,QW23)-SUM(QR23,QV23),"")</f>
        <v>19</v>
      </c>
      <c r="RF23" s="40">
        <f>IF(SUM(QZ23,RA23,RE23)&gt;0,SUM(QZ23,RA23,RE23),"")</f>
        <v>38.4</v>
      </c>
    </row>
    <row r="24" spans="1:474" x14ac:dyDescent="0.2">
      <c r="A24" s="4" t="str" cm="1">
        <f t="array" ref="A24">IF(AND(J24&lt;&gt;"",J24&lt;&gt;"No DD"),SUMPRODUCT((J$4:J$36&lt;&gt;"")*(J$4:J$36&lt;&gt;"No DD")*(F$4:F$36&gt;F24))+1,IF(J24="No DD",SUMPRODUCT((J$4:J$36="No DD")*(F$4:F$36&gt;F24))+1+SUMPRODUCT((J$4:J$36&lt;&gt;"")*(J$4:J$36&lt;&gt;"No DD")),""))</f>
        <v/>
      </c>
      <c r="B24" s="4" t="str" cm="1">
        <f t="array" ref="B24">IF(AND(J24&lt;&gt;"",J24&lt;&gt;"No DD",G24=""),SUMPRODUCT((J$4:J$36&lt;&gt;"")*(J$4:J$36&lt;&gt;"No DD")*(G$4:G$36="")*(F$4:F$36&gt;F24))+1,IF(J24="No DD",SUMPRODUCT((J$4:J$36="No DD")*(F$4:F$36&gt;F24)*(G$4:G$36=""))+1+SUMPRODUCT((J$4:J$36&lt;&gt;"")*(G$4:G$36="")*(J$4:J$36&lt;&gt;"No DD")),""))</f>
        <v/>
      </c>
      <c r="C24" s="5" t="s">
        <v>186</v>
      </c>
      <c r="D24" s="4" t="s">
        <v>5</v>
      </c>
      <c r="E24" s="4">
        <v>2007</v>
      </c>
      <c r="F24" s="9">
        <f>SUM(L24:R24)+SUM(L24:O24)*0.0000001+SUM(L24)*0.0000000000001</f>
        <v>97.500004860004864</v>
      </c>
      <c r="G24" s="64"/>
      <c r="H24" s="3" t="str">
        <f>IF(OR(AND(AP24&gt;=AW$38,AQ24&gt;=AW$42,AP24&lt;&gt;"",AO24=""),AND(AU24&gt;=AW$38,AV24&gt;=AW$42,AU24&lt;&gt;"",AO24=""),AND(BS24&gt;=BZ$38,BT24&gt;=BZ$42,BS24&lt;&gt;"",BR24=""),AND(BX24&gt;=BZ$38,BY24&gt;=BZ$42,BX24&lt;&gt;"",BR24=""),AND(CV24&gt;=DC$38,CW24&gt;=DC$42,CV24&lt;&gt;"",CU24=""),AND(DA24&gt;=DC$38,DB24&gt;=DC$42,DA24&lt;&gt;""),AND(DZ24&gt;=EG$38,EA24&gt;=EG$42,DZ24&lt;&gt;""),AND(EE24&gt;=EG$38,EF24&gt;=EG$42,EE24&lt;&gt;""),AND(FB24&gt;=FI$38,FC24&gt;=FI$42,FB24&lt;&gt;""),AND(FG24&gt;=FI$38,FH24&gt;=FI$42,FG24&lt;&gt;""),AND(GD24&gt;=GK$38,GE24&gt;=GK$42,GD24&lt;&gt;""),AND(GI24&gt;=GK$38,GJ24&gt;=GK$42,GI24&lt;&gt;""),AND(HF24&gt;=HM$38,HG24&gt;=HM$42,HF24&lt;&gt;""),AND(HK24&gt;=HM$38,HL24&gt;=HM$42,HK24&lt;&gt;""),AND(IH24&gt;=IO$38,II24&gt;=IO$42,IH24&lt;&gt;""),AND(IM24&gt;=IO$38,IN24&gt;=IO$42,IM24&lt;&gt;""),AND(JJ24&gt;=JQ$38,JK24&gt;=JQ$42,JJ24&lt;&gt;""),AND(JO24&gt;=JQ$38,JP24&gt;=JQ$42,JO24&lt;&gt;""),AND(KL24&gt;=KS$38,KM24&gt;=KS$42,KL24&lt;&gt;""),AND(KQ24&gt;=KS$38,KR24&gt;=KS$42,KQ24&lt;&gt;""),AND(LN24&gt;=LU$38,LO24&gt;=LU$42,LN24&lt;&gt;""),AND(LS24&gt;=LU$38,LT24&gt;=LU$42,LS24&lt;&gt;""),AND(MP24&gt;=MW$38,MQ24&gt;=MW$42,MP24&lt;&gt;""),AND(MU24&gt;=MW$38,MV24&gt;=MW$42,MU24&lt;&gt;""),AND(NR24&gt;=NY$38,NS24&gt;=NY$42,NR24&lt;&gt;""),AND(NW24&gt;=NY$38,NX24&gt;=NY$42,NW24&lt;&gt;""),AND(OT24&gt;=PA$38,OU24&gt;=PA$42,OT24&lt;&gt;""),AND(OY24&gt;=PA$38,OZ24&gt;=PA$42,OY24&lt;&gt;""),AND(PV24&gt;=QC$38,PW24&gt;=QC$42,PV24&lt;&gt;""),AND(QA24&gt;=QC$38,QB24&gt;=QC$42,QA24&lt;&gt;"")),"P","")</f>
        <v/>
      </c>
      <c r="I24" s="3" t="str">
        <f>IF(OR(AND(AQ24&gt;=AW$42,AQ24&lt;&gt;"",AO24=""),AND(AV24&gt;=AW$42,AV24&lt;&gt;"",AO24=""),AND(BT24&gt;=BZ$42,BT24&lt;&gt;"",BR24=""),AND(BY24&gt;=BZ$42,BY24&lt;&gt;"",BR24=""),AND(CW24&gt;=DC$42,CW24&lt;&gt;"",CU24=""),AND(DB24&gt;=DC$42,DB24&lt;&gt;"",CU24=""),AND(EA24&gt;=EG$42,EA24&lt;&gt;""),AND(EF24&gt;=EG$42,EF24&lt;&gt;""),AND(FC24&gt;=FI$42,FC24&lt;&gt;""),AND(FH24&gt;=FI$42,FH24&lt;&gt;""),AND(GE24&gt;=GK$42,GE24&lt;&gt;""),AND(GJ24&gt;=GK$42,GJ24&lt;&gt;""),AND(HG24&gt;=HM$42,HG24&lt;&gt;""),AND(HL24&gt;=HM$42,HL24&lt;&gt;""),AND(II24&gt;=IO$42,II24&lt;&gt;""),AND(IN24&gt;=IO$42,IN24&lt;&gt;""),AND(JK24&gt;=JQ$42,JK24&lt;&gt;""),AND(JP24&gt;=JQ$42,JP24&lt;&gt;""),AND(KM24&gt;=KS$42,KM24&lt;&gt;""),AND(KR24&gt;=KS$42,KR24&lt;&gt;""),AND(LO24&gt;=LU$42,LO24&lt;&gt;""),AND(LT24&gt;=LU$42,LT24&lt;&gt;""),AND(MQ24&gt;=MW$42,MQ24&lt;&gt;""),AND(MV24&gt;=MW$42,MV24&lt;&gt;""),AND(NS24&gt;=NY$42,NS24&lt;&gt;""),AND(NX24&gt;=NY$42,NX24&lt;&gt;""),AND(OU24&gt;=PA$42,OU24&lt;&gt;""),AND(OZ24&gt;=PA$42,OZ24&lt;&gt;""),AND(PW24&gt;=QC$42,PW24&lt;&gt;""),AND(QB24&gt;=QC$42,QB24&lt;&gt;"")),"P","")</f>
        <v/>
      </c>
      <c r="J24" s="36" t="str">
        <f>IF(AND(I24="P",H24=""),"No DD",IF(OR(AND(AS24&gt;=AW$41,AT24&gt;=AW$45,AS24&lt;&gt;"",AO24=""),AND(BV24&gt;=BZ$41,BW24&gt;=BZ$45,BV24&lt;&gt;"",BR24=""),AND(CY24&gt;=DC$41,CZ24&gt;=DC$45,CY24&lt;&gt;"",CU24=""),AND(EC24&gt;=EG$41,ED24&gt;=EG$45,EC24&lt;&gt;""),AND(FE24&gt;=FI$41,FF24&gt;=FI$45,FE24&lt;&gt;""),AND(GG24&gt;=GK$41,GH24&gt;=GK$45,GG24&lt;&gt;""),AND(HI24&gt;=HM$41,HJ24&gt;=HM$45,HI24&lt;&gt;""),AND(IK24&gt;=IO$41,IL24&gt;=IO$45,IK24&lt;&gt;""),AND(JM24&gt;=JQ$41,JN24&gt;=JQ$45,JM24&lt;&gt;""),AND(KO24&gt;=KS$41,KP24&gt;=KS$45,KO24&lt;&gt;""),AND(LQ24&gt;=LU$41,LR24&gt;=LU$45,LQ24&lt;&gt;""),AND(MS24&gt;=MW$41,MT24&gt;=MW$45,MS24&lt;&gt;""),AND(NU24&gt;=NY$41,NV24&gt;=NY$45,NU24&lt;&gt;""),AND(OW24&gt;=PA$41,OX24&gt;=PA$45,OW24&lt;&gt;""),AND(PY24&gt;=QC$41,PZ24&gt;=QC$45,PY24&lt;&gt;"")),"Merit",IF(OR(AND(AS24&gt;=AW$40,AT24&gt;=AW$44,AS24&lt;&gt;"",AO24=""),AND(BV24&gt;=BZ$40,BW24&gt;=BZ$44,BV24&lt;&gt;"",BR24=""),AND(CY24&gt;=DC$40,CZ24&gt;=DC$44,CY24&lt;&gt;"",CU24=""),AND(EC24&gt;=EG$40,ED24&gt;=EG$44,EC24&lt;&gt;""),AND(FE24&gt;=FI$40,FF24&gt;=FI$44,FE24&lt;&gt;""),AND(GG24&gt;=GK$40,GH24&gt;=GK$44,GG24&lt;&gt;""),AND(HI24&gt;=HM$40,HJ24&gt;=HM$44,HI24&lt;&gt;""),AND(IK24&gt;=IO$40,IL24&gt;=IO$44,IK24&lt;&gt;""),AND(JM24&gt;=JQ$40,JN24&gt;=JQ$44,JM24&lt;&gt;""),AND(KO24&gt;=KS$40,KP24&gt;=KS$44,KO24&lt;&gt;""),AND(LQ24&gt;=LU$40,LR24&gt;=LU$44,LQ24&lt;&gt;""),AND(MS24&gt;=MW$40,MT24&gt;=MW$44,MS24&lt;&gt;""),AND(NU24&gt;=NY$40,NV24&gt;=NY$44,NU24&lt;&gt;""),AND(OW24&gt;=PA$40,OX24&gt;=PA$44,OW24&lt;&gt;""),AND(PY24&gt;=QC$40,PZ24&gt;=QC$44,PY24&lt;&gt;"")),"Excellence",IF(K24="P","Worlds Team",IF(H24="P","National Team","")))))</f>
        <v/>
      </c>
      <c r="K24" s="3" t="str">
        <f>IF(OR(AND(AS24&gt;=AW$39,AT24&gt;=AW$43,AS24&lt;&gt;"",AO24=""),AND(BV24&gt;=BZ$39,BW24&gt;=BZ$43,BV24&lt;&gt;"",BR24=""),AND(CY24&gt;=DC$39,CZ24&gt;=DC$43,CY24&lt;&gt;"",CU24=""),AND(EC24&gt;=EG$39,ED24&gt;=EG$43,EC24&lt;&gt;""),AND(FE24&gt;=FI$39,FF24&gt;=FI$43,FE24&lt;&gt;""),AND(GG24&gt;=GK$39,GH24&gt;=GK$43,GG24&lt;&gt;""),AND(HI24&gt;=HM$39,HJ24&gt;=HM$43,HI24&lt;&gt;""),AND(IK24&gt;=IO$39,IL24&gt;=IO$43,IK24&lt;&gt;""),AND(JM24&gt;=JQ$39,JN24&gt;=JQ$43,JM24&lt;&gt;""),AND(KO24&gt;=KS$39,KP24&gt;=KS$43,KO24&lt;&gt;""),AND(LQ24&gt;=LU$39,LR24&gt;=LU$43,LQ24&lt;&gt;""),AND(MS24&gt;=MW$39,MT24&gt;=MW$43,MS24&lt;&gt;""),AND(NU24&gt;=NY$39,NV24&gt;=NY$43,NU24&lt;&gt;""),AND(OW24&gt;=PA$39,OX24&gt;=PA$43,OW24&lt;&gt;""),AND(PY24&gt;=QC$39,PZ24&gt;=QC$43,PY24&lt;&gt;"")),"P","")</f>
        <v/>
      </c>
      <c r="L24" s="8">
        <f>IF(COUNT(AQ24,BT24,CW24)&gt;0,LARGE((AQ24,BT24,CW24),1),0)</f>
        <v>48.6</v>
      </c>
      <c r="M24" s="8" t="str">
        <f>IF(L24=0,"",IF(L24=CW24,$CA$1,IF(L24=BT24,$AX$1,IF(L24=AQ24,$U$1,""))))</f>
        <v>2025 Nationals</v>
      </c>
      <c r="N24" s="8">
        <f>IF(COUNT(AQ24,BT24,CW24)&gt;1,LARGE((AQ24,BT24,CW24),2),0)</f>
        <v>0</v>
      </c>
      <c r="O24" s="8" t="str">
        <f>IF(N24=0,"",IF(AND(N24=L24,N24=AQ24,N24=BT24),$U$1,IF(AND(N24=L24,N24=AQ24,N24=CW24),$U$1,IF(AND(N24=L24,N24=BT24,N24=CW24),$AX$1,IF(N24=CW24,$CA$1,IF(N24=BT24,$AX$1,IF(N24=AQ24,$U$1,"")))))))</f>
        <v/>
      </c>
      <c r="P24" s="8">
        <f>IF(MAX(AV24,BY24,DB24)&gt;0,MAX(AV24,BY24,DB24),0)</f>
        <v>48.9</v>
      </c>
      <c r="Q24" s="8" t="str">
        <f>IF(P24=0,"",IF(P24=DB24,$CA$1,IF(P24=BY24,$AX$1,IF(P24=AV24,$U$1,""))))</f>
        <v>2025 Nationals</v>
      </c>
      <c r="R24" s="8" t="str">
        <f>IF(MAX(DD24:DE24)&gt;0,MAX(DD24:DE24),"")</f>
        <v/>
      </c>
      <c r="S24" s="11" t="str">
        <f>IF(R24="","",IF(R24=DD24,"("&amp;DD$2&amp;")",IF(R24=DE24,"("&amp;DE$2&amp;")")))</f>
        <v/>
      </c>
      <c r="T24" s="8" t="str">
        <f>IF(R24="","",IF(R24=DD24,IF(R24+IF(N24="",0,N24)=PW24,$PB$1,IF(R24+IF(N24="",0,N24)=OU24,$NZ$1,IF(R24+IF(N24="",0,N24)=NS24,$MX$1,IF(R24+IF(N24="",0,N24)=MQ24,$LV$1,IF(R24+IF(N24="",0,N24)=LO24,$KT$1,IF(R24+IF(N24="",0,N24)=KM24,$JR$1,IF(R24+IF(N24="",0,N24)=JK24,$IP$1,IF(R24+IF(N24="",0,N24)=II24,$HN$1,IF(R24+IF(N24="",0,N24)=HG24,$GL$1,IF(R24+IF(N24="",0,N24)=GE24,$FJ$1,IF(R24+IF(N24="",0,N24)=FC24,$EH$1,IF(R24+IF(N24="",0,N24)=EA24,$DF$1)))))))))))),IF(R24=DE24,IF(R24+IF(P24="",0,P24)=QB24,$PB$1,IF(R24+IF(P24="",0,P24)=OZ24,$NZ$1,IF(R24+IF(P24="",0,P24)=NX24,$MX$1,IF(R24+IF(P24="",0,P24)=MV24,$LV$1,IF(R24+IF(P24="",0,P24)=LT24,$KT$1,IF(R24+IF(P24="",0,P24)=KR24,$JR$1,IF(R24+IF(P24="",0,P24)=JP24,$IP$1,IF(R24+IF(P24="",0,P24)=IN24,$HN$1,IF(R24+IF(P24="",0,P24)=HL24,$GL$1,IF(R24+IF(P24="",0,P24)=GJ24,$FJ$1,IF(R24+IF(P24="",0,P24)=FH24,$EH$1,IF(R24+IF(P24="",0,P24)=EF24,$DF$1)))))))))))))))</f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7"/>
      <c r="AP24" s="40" t="str">
        <f>IF(SUM(V24,Z24)&gt;0,SUM(V24,Z24),"")</f>
        <v/>
      </c>
      <c r="AQ24" s="40" t="str">
        <f>IF(SUM(U24:V24,X24:Z24,AB24)-W24-AA24&gt;0,SUM(U24:V24,X24:Z24,AB24)-W24-AA24,"")</f>
        <v/>
      </c>
      <c r="AR24" s="40" t="str">
        <f>IF(SUM(AC24:AD24,AF24)-AE24&gt;0,SUM(AC24:AD24,AF24)-AE24,"")</f>
        <v/>
      </c>
      <c r="AS24" s="40" t="str">
        <f>IF(SUM(V24,Z24,AD24)&gt;0,SUM(V24,Z24,AD24),"")</f>
        <v/>
      </c>
      <c r="AT24" s="40" t="str">
        <f>IF(SUM(AQ24,AR24)&gt;0,SUM(AQ24,AR24),"")</f>
        <v/>
      </c>
      <c r="AU24" s="40" t="str">
        <f>IF(SUM(AH24,AL24)&gt;0,SUM(AH24,AL24),"")</f>
        <v/>
      </c>
      <c r="AV24" s="40" t="str">
        <f>IF(SUM(AG24:AH24,AJ24:AL24,AN24)-SUM(AI24,AM24)&gt;0,SUM(AG24:AH24,AJ24:AL24,AN24)-SUM(AI24,AM24),"")</f>
        <v/>
      </c>
      <c r="AW24" s="40" t="str">
        <f>IF(SUM(AQ24,AR24,AV24)&gt;0,SUM(AQ24,AR24,AV24),"")</f>
        <v/>
      </c>
      <c r="AX24" s="18">
        <v>19</v>
      </c>
      <c r="AY24" s="18">
        <v>5.2</v>
      </c>
      <c r="AZ24" s="18">
        <v>0.8</v>
      </c>
      <c r="BA24" s="18">
        <v>0</v>
      </c>
      <c r="BB24" s="18">
        <v>18.8</v>
      </c>
      <c r="BC24" s="18">
        <v>6.4</v>
      </c>
      <c r="BD24" s="18">
        <v>0</v>
      </c>
      <c r="BE24" s="18">
        <v>0</v>
      </c>
      <c r="BF24" s="18"/>
      <c r="BG24" s="18"/>
      <c r="BH24" s="18"/>
      <c r="BI24" s="18"/>
      <c r="BJ24" s="18">
        <v>19.100000000000001</v>
      </c>
      <c r="BK24" s="18">
        <v>5.2</v>
      </c>
      <c r="BL24" s="18">
        <v>0.4</v>
      </c>
      <c r="BM24" s="18">
        <v>0</v>
      </c>
      <c r="BN24" s="18">
        <v>18.8</v>
      </c>
      <c r="BO24" s="18">
        <v>6.4</v>
      </c>
      <c r="BP24" s="18">
        <v>0.2</v>
      </c>
      <c r="BQ24" s="18">
        <v>0</v>
      </c>
      <c r="BR24" s="28"/>
      <c r="BS24" s="11">
        <f>IF(SUM(AY24,BC24)&gt;0,SUM(AY24,BC24),"")</f>
        <v>11.600000000000001</v>
      </c>
      <c r="BT24" s="11">
        <f>IF(SUM(AX24:AY24,BA24:BC24,BE24)-AZ24-BD24&gt;0,SUM(AX24:AY24,BA24:BC24,BE24)-AZ24-BD24,"")</f>
        <v>48.6</v>
      </c>
      <c r="BU24" s="11" t="str">
        <f>IF(SUM(BF24:BG24,BI24)-BH24&gt;0,SUM(BF24:BG24,BI24)-BH24,"")</f>
        <v/>
      </c>
      <c r="BV24" s="11">
        <f>IF(SUM(AY24,BC24,BG24)&gt;0,SUM(AY24,BC24,BG24),"")</f>
        <v>11.600000000000001</v>
      </c>
      <c r="BW24" s="11">
        <f>IF(SUM(BT24,BU24)&gt;0,SUM(BT24,BU24),"")</f>
        <v>48.6</v>
      </c>
      <c r="BX24" s="11">
        <f>IF(SUM(BK24,BO24)&gt;0,SUM(BK24,BO24),"")</f>
        <v>11.600000000000001</v>
      </c>
      <c r="BY24" s="11">
        <f>IF(SUM(BJ24:BK24,BM24:BO24,BQ24)-SUM(BL24,BP24)&gt;0,SUM(BJ24:BK24,BM24:BO24,BQ24)-SUM(BL24,BP24),"")</f>
        <v>48.9</v>
      </c>
      <c r="BZ24" s="11">
        <f>IF(SUM(BT24,BU24,BY24)&gt;0,SUM(BT24,BU24,BY24),"")</f>
        <v>97.5</v>
      </c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27"/>
      <c r="CV24" s="40" t="str">
        <f>IF(SUM(CB24,CF24)&gt;0,SUM(CB24,CF24),"")</f>
        <v/>
      </c>
      <c r="CW24" s="40" t="str">
        <f>IF(SUM(CA24:CB24,CD24:CF24,CH24)-CC24-CG24&gt;0,SUM(CA24:CB24,CD24:CF24,CH24)-CC24-CG24,"")</f>
        <v/>
      </c>
      <c r="CX24" s="40" t="str">
        <f>IF(SUM(CI24:CJ24,CL24)-CK24&gt;0,SUM(CI24:CJ24,CL24)-CK24,"")</f>
        <v/>
      </c>
      <c r="CY24" s="40" t="str">
        <f>IF(SUM(CB24,CF24,CJ24)&gt;0,SUM(CB24,CF24,CJ24),"")</f>
        <v/>
      </c>
      <c r="CZ24" s="40" t="str">
        <f>IF(SUM(CW24,CX24)&gt;0,SUM(CW24,CX24),"")</f>
        <v/>
      </c>
      <c r="DA24" s="40" t="str">
        <f>IF(SUM(CN24,CR24)&gt;0,SUM(CN24,CR24),"")</f>
        <v/>
      </c>
      <c r="DB24" s="40" t="str">
        <f>IF(SUM(CM24:CN24,CP24:CR24,CT24)-SUM(CO24,CS24)&gt;0,SUM(CM24:CN24,CP24:CR24,CT24)-SUM(CO24,CS24),"")</f>
        <v/>
      </c>
      <c r="DC24" s="40" t="str">
        <f>IF(SUM(CW24,CX24,DB24)&gt;0,SUM(CW24,CX24,DB24),"")</f>
        <v/>
      </c>
      <c r="DD24" s="50" t="str">
        <f>IF(MAX(EA24,FC24,GE24,HG24,II24,JK24,KM24,LO24,MQ24,NS24,OU24,PW24)-IF(N24="",0,N24)&gt;0.001,MAX(EA24,FC24,GE24,HG24,II24,JK24,KM24,LO24,MQ24,NS24,OU24,PW24)-IF(N24="",0,N24),"")</f>
        <v/>
      </c>
      <c r="DE24" s="50" t="str">
        <f>IF(MAX(EF24,FH24,GJ24,HL24,IN24,JP24,KR24,LT24,MV24,NX24,OZ24,QB24)-IF(P24="",0,P24)&gt;0.001,MAX(EF24,FH24,GJ24,HL24,IN24,JP24,KR24,LT24,MV24,NX24,OZ24,QB24)-IF(P24="",0,P24),"")</f>
        <v/>
      </c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40" t="str">
        <f>IF(SUM(DG24,DK24)&gt;0,SUM(DG24,DK24),"")</f>
        <v/>
      </c>
      <c r="EA24" s="40" t="str">
        <f>IF(SUM(DF24:DG24,DI24:DK24,DM24)-DH24-DL24&gt;0,SUM(DF24:DG24,DI24:DK24,DM24)-DH24-DL24,"")</f>
        <v/>
      </c>
      <c r="EB24" s="40" t="str">
        <f>IF(SUM(DN24:DO24,DQ24)-DP24&gt;0,SUM(DN24:DO24,DQ24)-DP24,"")</f>
        <v/>
      </c>
      <c r="EC24" s="40" t="str">
        <f>IF(SUM(DG24,DK24,DO24)&gt;0,SUM(DG24,DK24,DO24),"")</f>
        <v/>
      </c>
      <c r="ED24" s="40" t="str">
        <f>IF(SUM(EA24,EB24)&gt;0,SUM(EA24,EB24),"")</f>
        <v/>
      </c>
      <c r="EE24" s="40" t="str">
        <f>IF(SUM(DS24,DW24)&gt;0,SUM(DS24,DW24),"")</f>
        <v/>
      </c>
      <c r="EF24" s="40" t="str">
        <f>IF(SUM(DR24:DS24,DU24:DW24,DY24)-SUM(DT24,DX24)&gt;0,SUM(DR24:DS24,DU24:DW24,DY24)-SUM(DT24,DX24),"")</f>
        <v/>
      </c>
      <c r="EG24" s="40" t="str">
        <f>IF(SUM(EA24,EB24,EF24)&gt;0,SUM(EA24,EB24,EF24),"")</f>
        <v/>
      </c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1" t="str">
        <f>IF(SUM(EI24,EM24)&gt;0,SUM(EI24,EM24),"")</f>
        <v/>
      </c>
      <c r="FC24" s="11" t="str">
        <f>IF(SUM(EH24:EI24,EK24:EM24,EO24)-EJ24-EN24&gt;0,SUM(EH24:EI24,EK24:EM24,EO24)-EJ24-EN24,"")</f>
        <v/>
      </c>
      <c r="FD24" s="11" t="str">
        <f>IF(SUM(EP24:EQ24,ES24)-ER24&gt;0,SUM(EP24:EQ24,ES24)-ER24,"")</f>
        <v/>
      </c>
      <c r="FE24" s="11" t="str">
        <f>IF(SUM(EI24,EM24,EQ24)&gt;0,SUM(EI24,EM24,EQ24),"")</f>
        <v/>
      </c>
      <c r="FF24" s="11" t="str">
        <f>IF(SUM(FC24,FD24)&gt;0,SUM(FC24,FD24),"")</f>
        <v/>
      </c>
      <c r="FG24" s="11" t="str">
        <f>IF(SUM(EU24,EY24)&gt;0,SUM(EU24,EY24),"")</f>
        <v/>
      </c>
      <c r="FH24" s="11" t="str">
        <f>IF(SUM(ET24:EU24,EW24:EY24,FA24)-SUM(EV24,EZ24)&gt;0,SUM(ET24:EU24,EW24:EY24,FA24)-SUM(EV24,EZ24),"")</f>
        <v/>
      </c>
      <c r="FI24" s="11" t="str">
        <f>IF(SUM(FC24,FD24,FH24)&gt;0,SUM(FC24,FD24,FH24),"")</f>
        <v/>
      </c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40" t="str">
        <f>IF(SUM(FK24,FO24)&gt;0,SUM(FK24,FO24),"")</f>
        <v/>
      </c>
      <c r="GE24" s="40" t="str">
        <f>IF(SUM(FJ24:FK24,FM24:FO24,FQ24)-FL24-FP24&gt;0,SUM(FJ24:FK24,FM24:FO24,FQ24)-FL24-FP24,"")</f>
        <v/>
      </c>
      <c r="GF24" s="40" t="str">
        <f>IF(SUM(FR24:FS24,FU24)-FT24&gt;0,SUM(FR24:FS24,FU24)-FT24,"")</f>
        <v/>
      </c>
      <c r="GG24" s="40" t="str">
        <f>IF(SUM(FK24,FO24,FS24)&gt;0,SUM(FK24,FO24,FS24),"")</f>
        <v/>
      </c>
      <c r="GH24" s="40" t="str">
        <f>IF(SUM(GE24,GF24)&gt;0,SUM(GE24,GF24),"")</f>
        <v/>
      </c>
      <c r="GI24" s="40" t="str">
        <f>IF(SUM(FW24,GA24)&gt;0,SUM(FW24,GA24),"")</f>
        <v/>
      </c>
      <c r="GJ24" s="40" t="str">
        <f>IF(SUM(FV24:FW24,FY24:GA24,GC24)-SUM(FX24,GB24)&gt;0,SUM(FV24:FW24,FY24:GA24,GC24)-SUM(FX24,GB24),"")</f>
        <v/>
      </c>
      <c r="GK24" s="40" t="str">
        <f>IF(SUM(GE24,GF24,GJ24)&gt;0,SUM(GE24,GF24,GJ24),"")</f>
        <v/>
      </c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1" t="str">
        <f>IF(SUM(GM24,GQ24)&gt;0,SUM(GM24,GQ24),"")</f>
        <v/>
      </c>
      <c r="HG24" s="11" t="str">
        <f>IF(SUM(GL24:GM24,GO24:GQ24,GS24)-GN24-GR24&gt;0,SUM(GL24:GM24,GO24:GQ24,GS24)-GN24-GR24,"")</f>
        <v/>
      </c>
      <c r="HH24" s="11" t="str">
        <f>IF(SUM(GT24:GU24,GW24)-GV24&gt;0,SUM(GT24:GU24,GW24)-GV24,"")</f>
        <v/>
      </c>
      <c r="HI24" s="11" t="str">
        <f>IF(SUM(GM24,GQ24,GU24)&gt;0,SUM(GM24,GQ24,GU24),"")</f>
        <v/>
      </c>
      <c r="HJ24" s="11" t="str">
        <f>IF(SUM(HG24,HH24)&gt;0,SUM(HG24,HH24),"")</f>
        <v/>
      </c>
      <c r="HK24" s="11" t="str">
        <f>IF(SUM(GY24,HC24)&gt;0,SUM(GY24,HC24),"")</f>
        <v/>
      </c>
      <c r="HL24" s="11" t="str">
        <f>IF(SUM(GX24:GY24,HA24:HC24,HE24)-SUM(GZ24,HD24)&gt;0,SUM(GX24:GY24,HA24:HC24,HE24)-SUM(GZ24,HD24),"")</f>
        <v/>
      </c>
      <c r="HM24" s="11" t="str">
        <f>IF(SUM(HG24,HH24,HL24)&gt;0,SUM(HG24,HH24,HL24),"")</f>
        <v/>
      </c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40" t="str">
        <f>IF(SUM(HO24,HS24)&gt;0,SUM(HO24,HS24),"")</f>
        <v/>
      </c>
      <c r="II24" s="40" t="str">
        <f>IF(SUM(HN24:HO24,HQ24:HS24,HU24)-HP24-HT24&gt;0,SUM(HN24:HO24,HQ24:HS24,HU24)-HP24-HT24,"")</f>
        <v/>
      </c>
      <c r="IJ24" s="40" t="str">
        <f>IF(SUM(HV24:HW24,HY24)-HX24&gt;0,SUM(HV24:HW24,HY24)-HX24,"")</f>
        <v/>
      </c>
      <c r="IK24" s="40" t="str">
        <f>IF(SUM(HO24,HS24,HW24)&gt;0,SUM(HO24,HS24,HW24),"")</f>
        <v/>
      </c>
      <c r="IL24" s="40" t="str">
        <f>IF(SUM(II24,IJ24)&gt;0,SUM(II24,IJ24),"")</f>
        <v/>
      </c>
      <c r="IM24" s="40" t="str">
        <f>IF(SUM(IA24,IE24)&gt;0,SUM(IA24,IE24),"")</f>
        <v/>
      </c>
      <c r="IN24" s="40" t="str">
        <f>IF(SUM(HZ24:IA24,IC24:IE24,IG24)-SUM(IB24,IF24)&gt;0,SUM(HZ24:IA24,IC24:IE24,IG24)-SUM(IB24,IF24),"")</f>
        <v/>
      </c>
      <c r="IO24" s="40" t="str">
        <f>IF(SUM(II24,IJ24,IN24)&gt;0,SUM(II24,IJ24,IN24),"")</f>
        <v/>
      </c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1" t="str">
        <f>IF(SUM(IQ24,IU24)&gt;0,SUM(IQ24,IU24),"")</f>
        <v/>
      </c>
      <c r="JK24" s="11" t="str">
        <f>IF(SUM(IP24:IQ24,IS24:IU24,IW24)-IR24-IV24&gt;0,SUM(IP24:IQ24,IS24:IU24,IW24)-IR24-IV24,"")</f>
        <v/>
      </c>
      <c r="JL24" s="11" t="str">
        <f>IF(SUM(IX24:IY24,JA24)-IZ24&gt;0,SUM(IX24:IY24,JA24)-IZ24,"")</f>
        <v/>
      </c>
      <c r="JM24" s="11" t="str">
        <f>IF(SUM(IQ24,IU24,IY24)&gt;0,SUM(IQ24,IU24,IY24),"")</f>
        <v/>
      </c>
      <c r="JN24" s="11" t="str">
        <f>IF(SUM(JK24,JL24)&gt;0,SUM(JK24,JL24),"")</f>
        <v/>
      </c>
      <c r="JO24" s="11" t="str">
        <f>IF(SUM(JC24,JG24)&gt;0,SUM(JC24,JG24),"")</f>
        <v/>
      </c>
      <c r="JP24" s="11" t="str">
        <f>IF(SUM(JB24:JC24,JE24:JG24,JI24)-SUM(JD24,JH24)&gt;0,SUM(JB24:JC24,JE24:JG24,JI24)-SUM(JD24,JH24),"")</f>
        <v/>
      </c>
      <c r="JQ24" s="11" t="str">
        <f>IF(SUM(JK24,JL24,JP24)&gt;0,SUM(JK24,JL24,JP24),"")</f>
        <v/>
      </c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40" t="str">
        <f>IF(SUM(JS24,JW24)&gt;0,SUM(JS24,JW24),"")</f>
        <v/>
      </c>
      <c r="KM24" s="40" t="str">
        <f>IF(SUM(JR24:JS24,JU24:JW24,JY24)-JT24-JX24&gt;0,SUM(JR24:JS24,JU24:JW24,JY24)-JT24-JX24,"")</f>
        <v/>
      </c>
      <c r="KN24" s="40" t="str">
        <f>IF(SUM(JZ24:KA24,KC24)-KB24&gt;0,SUM(JZ24:KA24,KC24)-KB24,"")</f>
        <v/>
      </c>
      <c r="KO24" s="40" t="str">
        <f>IF(SUM(JS24,JW24,KA24)&gt;0,SUM(JS24,JW24,KA24),"")</f>
        <v/>
      </c>
      <c r="KP24" s="40" t="str">
        <f>IF(SUM(KM24,KN24)&gt;0,SUM(KM24,KN24),"")</f>
        <v/>
      </c>
      <c r="KQ24" s="40" t="str">
        <f>IF(SUM(KE24,KI24)&gt;0,SUM(KE24,KI24),"")</f>
        <v/>
      </c>
      <c r="KR24" s="40" t="str">
        <f>IF(SUM(KD24:KE24,KG24:KI24,KK24)-SUM(KF24,KJ24)&gt;0,SUM(KD24:KE24,KG24:KI24,KK24)-SUM(KF24,KJ24),"")</f>
        <v/>
      </c>
      <c r="KS24" s="40" t="str">
        <f>IF(SUM(KM24,KN24,KR24)&gt;0,SUM(KM24,KN24,KR24),"")</f>
        <v/>
      </c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1" t="str">
        <f>IF(SUM(KU24,KY24)&gt;0,SUM(KU24,KY24),"")</f>
        <v/>
      </c>
      <c r="LO24" s="11" t="str">
        <f>IF(SUM(KT24:KU24,KW24:KY24,LA24)-KV24-KZ24&gt;0,SUM(KT24:KU24,KW24:KY24,LA24)-KV24-KZ24,"")</f>
        <v/>
      </c>
      <c r="LP24" s="11" t="str">
        <f>IF(SUM(LB24:LC24,LE24)-LD24&gt;0,SUM(LB24:LC24,LE24)-LD24,"")</f>
        <v/>
      </c>
      <c r="LQ24" s="11" t="str">
        <f>IF(SUM(KU24,KY24,LC24)&gt;0,SUM(KU24,KY24,LC24),"")</f>
        <v/>
      </c>
      <c r="LR24" s="11" t="str">
        <f>IF(SUM(LO24,LP24)&gt;0,SUM(LO24,LP24),"")</f>
        <v/>
      </c>
      <c r="LS24" s="11" t="str">
        <f>IF(SUM(LG24,LK24)&gt;0,SUM(LG24,LK24),"")</f>
        <v/>
      </c>
      <c r="LT24" s="11" t="str">
        <f>IF(SUM(LF24:LG24,LI24:LK24,LM24)-SUM(LH24,LL24)&gt;0,SUM(LF24:LG24,LI24:LK24,LM24)-SUM(LH24,LL24),"")</f>
        <v/>
      </c>
      <c r="LU24" s="11" t="str">
        <f>IF(SUM(LO24,LP24,LT24)&gt;0,SUM(LO24,LP24,LT24),"")</f>
        <v/>
      </c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40" t="str">
        <f>IF(SUM(LW24,MA24)&gt;0,SUM(LW24,MA24),"")</f>
        <v/>
      </c>
      <c r="MQ24" s="40" t="str">
        <f>IF(SUM(LV24:LW24,LY24:MA24,MC24)-LX24-MB24&gt;0,SUM(LV24:LW24,LY24:MA24,MC24)-LX24-MB24,"")</f>
        <v/>
      </c>
      <c r="MR24" s="40" t="str">
        <f>IF(SUM(MD24:ME24,MG24)-MF24&gt;0,SUM(MD24:ME24,MG24)-MF24,"")</f>
        <v/>
      </c>
      <c r="MS24" s="40" t="str">
        <f>IF(SUM(LW24,MA24,ME24)&gt;0,SUM(LW24,MA24,ME24),"")</f>
        <v/>
      </c>
      <c r="MT24" s="40" t="str">
        <f>IF(SUM(MQ24,MR24)&gt;0,SUM(MQ24,MR24),"")</f>
        <v/>
      </c>
      <c r="MU24" s="40" t="str">
        <f>IF(SUM(MI24,MM24)&gt;0,SUM(MI24,MM24),"")</f>
        <v/>
      </c>
      <c r="MV24" s="40" t="str">
        <f>IF(SUM(MH24:MI24,MK24:MM24,MO24)-SUM(MJ24,MN24)&gt;0,SUM(MH24:MI24,MK24:MM24,MO24)-SUM(MJ24,MN24),"")</f>
        <v/>
      </c>
      <c r="MW24" s="40" t="str">
        <f>IF(SUM(MQ24,MR24,MV24)&gt;0,SUM(MQ24,MR24,MV24),"")</f>
        <v/>
      </c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1" t="str">
        <f>IF(SUM(MY24,NC24)&gt;0,SUM(MY24,NC24),"")</f>
        <v/>
      </c>
      <c r="NS24" s="11" t="str">
        <f>IF(SUM(MX24:MY24,NA24:NC24,NE24)-MZ24-ND24&gt;0,SUM(MX24:MY24,NA24:NC24,NE24)-MZ24-ND24,"")</f>
        <v/>
      </c>
      <c r="NT24" s="11" t="str">
        <f>IF(SUM(NF24:NG24,NI24)-NH24&gt;0,SUM(NF24:NG24,NI24)-NH24,"")</f>
        <v/>
      </c>
      <c r="NU24" s="11" t="str">
        <f>IF(SUM(MY24,NC24,NG24)&gt;0,SUM(MY24,NC24,NG24),"")</f>
        <v/>
      </c>
      <c r="NV24" s="11" t="str">
        <f>IF(SUM(NS24,NT24)&gt;0,SUM(NS24,NT24),"")</f>
        <v/>
      </c>
      <c r="NW24" s="11" t="str">
        <f>IF(SUM(NK24,NO24)&gt;0,SUM(NK24,NO24),"")</f>
        <v/>
      </c>
      <c r="NX24" s="11" t="str">
        <f>IF(SUM(NJ24:NK24,NM24:NO24,NQ24)-SUM(NL24,NP24)&gt;0,SUM(NJ24:NK24,NM24:NO24,NQ24)-SUM(NL24,NP24),"")</f>
        <v/>
      </c>
      <c r="NY24" s="11" t="str">
        <f>IF(SUM(NS24,NT24,NX24)&gt;0,SUM(NS24,NT24,NX24),"")</f>
        <v/>
      </c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40" t="str">
        <f>IF(SUM(OA24,OE24)&gt;0,SUM(OA24,OE24),"")</f>
        <v/>
      </c>
      <c r="OU24" s="40" t="str">
        <f>IF(SUM(NZ24:OA24,OC24:OE24,OG24)-OB24-OF24&gt;0,SUM(NZ24:OA24,OC24:OE24,OG24)-OB24-OF24,"")</f>
        <v/>
      </c>
      <c r="OV24" s="40" t="str">
        <f>IF(SUM(OH24:OI24,OK24)-OJ24&gt;0,SUM(OH24:OI24,OK24)-OJ24,"")</f>
        <v/>
      </c>
      <c r="OW24" s="40" t="str">
        <f>IF(SUM(OA24,OE24,OI24)&gt;0,SUM(OA24,OE24,OI24),"")</f>
        <v/>
      </c>
      <c r="OX24" s="40" t="str">
        <f>IF(SUM(OU24,OV24)&gt;0,SUM(OU24,OV24),"")</f>
        <v/>
      </c>
      <c r="OY24" s="40" t="str">
        <f>IF(SUM(OM24,OQ24)&gt;0,SUM(OM24,OQ24),"")</f>
        <v/>
      </c>
      <c r="OZ24" s="40" t="str">
        <f>IF(SUM(OL24:OM24,OO24:OQ24,OS24)-SUM(ON24,OR24)&gt;0,SUM(OL24:OM24,OO24:OQ24,OS24)-SUM(ON24,OR24),"")</f>
        <v/>
      </c>
      <c r="PA24" s="40" t="str">
        <f>IF(SUM(OU24,OV24,OZ24)&gt;0,SUM(OU24,OV24,OZ24),"")</f>
        <v/>
      </c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1" t="str">
        <f>IF(SUM(PC24,PG24)&gt;0,SUM(PC24,PG24),"")</f>
        <v/>
      </c>
      <c r="PW24" s="11" t="str">
        <f>IF(SUM(PB24:PC24,PE24:PG24,PI24)-PD24-PH24&gt;0,SUM(PB24:PC24,PE24:PG24,PI24)-PD24-PH24,"")</f>
        <v/>
      </c>
      <c r="PX24" s="11" t="str">
        <f>IF(SUM(PJ24:PK24,PM24)-PL24&gt;0,SUM(PJ24:PK24,PM24)-PL24,"")</f>
        <v/>
      </c>
      <c r="PY24" s="11" t="str">
        <f>IF(SUM(PC24,PG24,PK24)&gt;0,SUM(PC24,PG24,PK24),"")</f>
        <v/>
      </c>
      <c r="PZ24" s="11" t="str">
        <f>IF(SUM(PW24,PX24)&gt;0,SUM(PW24,PX24),"")</f>
        <v/>
      </c>
      <c r="QA24" s="11" t="str">
        <f>IF(SUM(PO24,PS24)&gt;0,SUM(PO24,PS24),"")</f>
        <v/>
      </c>
      <c r="QB24" s="11" t="str">
        <f>IF(SUM(PN24:PO24,PQ24:PS24,PU24)-SUM(PP24,PT24)&gt;0,SUM(PN24:PO24,PQ24:PS24,PU24)-SUM(PP24,PT24),"")</f>
        <v/>
      </c>
      <c r="QC24" s="11" t="str">
        <f>IF(SUM(PW24,PX24,QB24)&gt;0,SUM(PW24,PX24,QB24),"")</f>
        <v/>
      </c>
      <c r="QD24" s="22">
        <f>IF($CU24="P",CA24,(CA24+AX24)/2)</f>
        <v>9.5</v>
      </c>
      <c r="QE24" s="22">
        <f>IF($CU24="P",CB24,(CB24+AY24)/2)</f>
        <v>2.6</v>
      </c>
      <c r="QF24" s="22">
        <f>IF($CU24="P",CC24,(CC24+AZ24)/2)</f>
        <v>0.4</v>
      </c>
      <c r="QG24" s="22">
        <f>IF($CU24="P",CD24,(CD24+BA24)/2)</f>
        <v>0</v>
      </c>
      <c r="QH24" s="22">
        <f>IF($CU24="P",CE24,(CE24+BB24)/2)</f>
        <v>9.4</v>
      </c>
      <c r="QI24" s="22">
        <f>IF($CU24="P",CF24,(CF24+BC24)/2)</f>
        <v>3.2</v>
      </c>
      <c r="QJ24" s="22">
        <f>IF($CU24="P",CG24,(CG24+BD24)/2)</f>
        <v>0</v>
      </c>
      <c r="QK24" s="22">
        <f>IF($CU24="P",CH24,(CH24+BE24)/2)</f>
        <v>0</v>
      </c>
      <c r="QL24" s="22">
        <f>IF($CU24="P",CI24,(CI24+BF24)/2)</f>
        <v>0</v>
      </c>
      <c r="QM24" s="22">
        <f>IF($CU24="P",CJ24,(CJ24+BG24)/2)</f>
        <v>0</v>
      </c>
      <c r="QN24" s="22">
        <f>IF($CU24="P",CK24,(CK24+BH24)/2)</f>
        <v>0</v>
      </c>
      <c r="QO24" s="22">
        <f>IF($CU24="P",CL24,(CL24+BI24)/2)</f>
        <v>0</v>
      </c>
      <c r="QP24" s="22">
        <f>IF($CU24="P",CM24,(CM24+BJ24)/2)</f>
        <v>9.5500000000000007</v>
      </c>
      <c r="QQ24" s="22">
        <f>IF($CU24="P",CN24,(CN24+BK24)/2)</f>
        <v>2.6</v>
      </c>
      <c r="QR24" s="22">
        <f>IF($CU24="P",CO24,(CO24+BL24)/2)</f>
        <v>0.2</v>
      </c>
      <c r="QS24" s="22">
        <f>IF($CU24="P",CP24,(CP24+BM24)/2)</f>
        <v>0</v>
      </c>
      <c r="QT24" s="22">
        <f>IF($CU24="P",CQ24,(CQ24+BN24)/2)</f>
        <v>9.4</v>
      </c>
      <c r="QU24" s="22">
        <f>IF($CU24="P",CR24,(CR24+BO24)/2)</f>
        <v>3.2</v>
      </c>
      <c r="QV24" s="22">
        <f>IF($CU24="P",CS24,(CS24+BP24)/2)</f>
        <v>0.1</v>
      </c>
      <c r="QW24" s="22">
        <f>IF($CU24="P",CT24,(CT24+BQ24)/2)</f>
        <v>0</v>
      </c>
      <c r="QX24" s="27" t="s">
        <v>46</v>
      </c>
      <c r="QY24" s="40">
        <f>IF(SUM(QE24,QI24)&gt;0,SUM(QE24,QI24),"")</f>
        <v>5.8000000000000007</v>
      </c>
      <c r="QZ24" s="40">
        <f>IF(SUM(QD24:QE24,QG24:QI24,QK24)-QF24-QJ24&gt;0,SUM(QD24:QE24,QG24:QI24,QK24)-QF24-QJ24,"")</f>
        <v>24.3</v>
      </c>
      <c r="RA24" s="40" t="str">
        <f>IF(SUM(QL24:QM24,QO24)-QN24&gt;0,SUM(QL24:QM24,QO24)-QN24,"")</f>
        <v/>
      </c>
      <c r="RB24" s="40">
        <f>IF(SUM(QE24,QI24,QM24)&gt;0,SUM(QE24,QI24,QM24),"")</f>
        <v>5.8000000000000007</v>
      </c>
      <c r="RC24" s="40">
        <f>IF(SUM(QZ24,RA24)&gt;0,SUM(QZ24,RA24),"")</f>
        <v>24.3</v>
      </c>
      <c r="RD24" s="40">
        <f>IF(SUM(QQ24,QU24)&gt;0,SUM(QQ24,QU24),"")</f>
        <v>5.8000000000000007</v>
      </c>
      <c r="RE24" s="40">
        <f>IF(SUM(QP24:QQ24,QS24:QU24,QW24)-SUM(QR24,QV24)&gt;0,SUM(QP24:QQ24,QS24:QU24,QW24)-SUM(QR24,QV24),"")</f>
        <v>24.45</v>
      </c>
      <c r="RF24" s="40">
        <f>IF(SUM(QZ24,RA24,RE24)&gt;0,SUM(QZ24,RA24,RE24),"")</f>
        <v>48.75</v>
      </c>
    </row>
    <row r="25" spans="1:474" x14ac:dyDescent="0.2">
      <c r="A25" s="4" t="str" cm="1">
        <f t="array" ref="A25">IF(AND(J25&lt;&gt;"",J25&lt;&gt;"No DD"),SUMPRODUCT((J$4:J$36&lt;&gt;"")*(J$4:J$36&lt;&gt;"No DD")*(F$4:F$36&gt;F25))+1,IF(J25="No DD",SUMPRODUCT((J$4:J$36="No DD")*(F$4:F$36&gt;F25))+1+SUMPRODUCT((J$4:J$36&lt;&gt;"")*(J$4:J$36&lt;&gt;"No DD")),""))</f>
        <v/>
      </c>
      <c r="B25" s="4" t="str" cm="1">
        <f t="array" ref="B25">IF(AND(J25&lt;&gt;"",J25&lt;&gt;"No DD",G25=""),SUMPRODUCT((J$4:J$36&lt;&gt;"")*(J$4:J$36&lt;&gt;"No DD")*(G$4:G$36="")*(F$4:F$36&gt;F25))+1,IF(J25="No DD",SUMPRODUCT((J$4:J$36="No DD")*(F$4:F$36&gt;F25)*(G$4:G$36=""))+1+SUMPRODUCT((J$4:J$36&lt;&gt;"")*(G$4:G$36="")*(J$4:J$36&lt;&gt;"No DD")),""))</f>
        <v/>
      </c>
      <c r="C25" s="5" t="s">
        <v>114</v>
      </c>
      <c r="D25" s="4" t="s">
        <v>5</v>
      </c>
      <c r="E25" s="4">
        <v>2006</v>
      </c>
      <c r="F25" s="9">
        <f>SUM(L25:R25)+SUM(L25:O25)*0.0000001+SUM(L25)*0.0000000000001</f>
        <v>96.700009670005002</v>
      </c>
      <c r="G25" s="64"/>
      <c r="H25" s="3" t="str">
        <f>IF(OR(AND(AP25&gt;=AW$38,AQ25&gt;=AW$42,AP25&lt;&gt;"",AO25=""),AND(AU25&gt;=AW$38,AV25&gt;=AW$42,AU25&lt;&gt;"",AO25=""),AND(BS25&gt;=BZ$38,BT25&gt;=BZ$42,BS25&lt;&gt;"",BR25=""),AND(BX25&gt;=BZ$38,BY25&gt;=BZ$42,BX25&lt;&gt;"",BR25=""),AND(CV25&gt;=DC$38,CW25&gt;=DC$42,CV25&lt;&gt;"",CU25=""),AND(DA25&gt;=DC$38,DB25&gt;=DC$42,DA25&lt;&gt;""),AND(DZ25&gt;=EG$38,EA25&gt;=EG$42,DZ25&lt;&gt;""),AND(EE25&gt;=EG$38,EF25&gt;=EG$42,EE25&lt;&gt;""),AND(FB25&gt;=FI$38,FC25&gt;=FI$42,FB25&lt;&gt;""),AND(FG25&gt;=FI$38,FH25&gt;=FI$42,FG25&lt;&gt;""),AND(GD25&gt;=GK$38,GE25&gt;=GK$42,GD25&lt;&gt;""),AND(GI25&gt;=GK$38,GJ25&gt;=GK$42,GI25&lt;&gt;""),AND(HF25&gt;=HM$38,HG25&gt;=HM$42,HF25&lt;&gt;""),AND(HK25&gt;=HM$38,HL25&gt;=HM$42,HK25&lt;&gt;""),AND(IH25&gt;=IO$38,II25&gt;=IO$42,IH25&lt;&gt;""),AND(IM25&gt;=IO$38,IN25&gt;=IO$42,IM25&lt;&gt;""),AND(JJ25&gt;=JQ$38,JK25&gt;=JQ$42,JJ25&lt;&gt;""),AND(JO25&gt;=JQ$38,JP25&gt;=JQ$42,JO25&lt;&gt;""),AND(KL25&gt;=KS$38,KM25&gt;=KS$42,KL25&lt;&gt;""),AND(KQ25&gt;=KS$38,KR25&gt;=KS$42,KQ25&lt;&gt;""),AND(LN25&gt;=LU$38,LO25&gt;=LU$42,LN25&lt;&gt;""),AND(LS25&gt;=LU$38,LT25&gt;=LU$42,LS25&lt;&gt;""),AND(MP25&gt;=MW$38,MQ25&gt;=MW$42,MP25&lt;&gt;""),AND(MU25&gt;=MW$38,MV25&gt;=MW$42,MU25&lt;&gt;""),AND(NR25&gt;=NY$38,NS25&gt;=NY$42,NR25&lt;&gt;""),AND(NW25&gt;=NY$38,NX25&gt;=NY$42,NW25&lt;&gt;""),AND(OT25&gt;=PA$38,OU25&gt;=PA$42,OT25&lt;&gt;""),AND(OY25&gt;=PA$38,OZ25&gt;=PA$42,OY25&lt;&gt;""),AND(PV25&gt;=QC$38,PW25&gt;=QC$42,PV25&lt;&gt;""),AND(QA25&gt;=QC$38,QB25&gt;=QC$42,QA25&lt;&gt;"")),"P","")</f>
        <v/>
      </c>
      <c r="I25" s="3" t="str">
        <f>IF(OR(AND(AQ25&gt;=AW$42,AQ25&lt;&gt;"",AO25=""),AND(AV25&gt;=AW$42,AV25&lt;&gt;"",AO25=""),AND(BT25&gt;=BZ$42,BT25&lt;&gt;"",BR25=""),AND(BY25&gt;=BZ$42,BY25&lt;&gt;"",BR25=""),AND(CW25&gt;=DC$42,CW25&lt;&gt;"",CU25=""),AND(DB25&gt;=DC$42,DB25&lt;&gt;"",CU25=""),AND(EA25&gt;=EG$42,EA25&lt;&gt;""),AND(EF25&gt;=EG$42,EF25&lt;&gt;""),AND(FC25&gt;=FI$42,FC25&lt;&gt;""),AND(FH25&gt;=FI$42,FH25&lt;&gt;""),AND(GE25&gt;=GK$42,GE25&lt;&gt;""),AND(GJ25&gt;=GK$42,GJ25&lt;&gt;""),AND(HG25&gt;=HM$42,HG25&lt;&gt;""),AND(HL25&gt;=HM$42,HL25&lt;&gt;""),AND(II25&gt;=IO$42,II25&lt;&gt;""),AND(IN25&gt;=IO$42,IN25&lt;&gt;""),AND(JK25&gt;=JQ$42,JK25&lt;&gt;""),AND(JP25&gt;=JQ$42,JP25&lt;&gt;""),AND(KM25&gt;=KS$42,KM25&lt;&gt;""),AND(KR25&gt;=KS$42,KR25&lt;&gt;""),AND(LO25&gt;=LU$42,LO25&lt;&gt;""),AND(LT25&gt;=LU$42,LT25&lt;&gt;""),AND(MQ25&gt;=MW$42,MQ25&lt;&gt;""),AND(MV25&gt;=MW$42,MV25&lt;&gt;""),AND(NS25&gt;=NY$42,NS25&lt;&gt;""),AND(NX25&gt;=NY$42,NX25&lt;&gt;""),AND(OU25&gt;=PA$42,OU25&lt;&gt;""),AND(OZ25&gt;=PA$42,OZ25&lt;&gt;""),AND(PW25&gt;=QC$42,PW25&lt;&gt;""),AND(QB25&gt;=QC$42,QB25&lt;&gt;"")),"P","")</f>
        <v/>
      </c>
      <c r="J25" s="36" t="str">
        <f>IF(AND(I25="P",H25=""),"No DD",IF(OR(AND(AS25&gt;=AW$41,AT25&gt;=AW$45,AS25&lt;&gt;"",AO25=""),AND(BV25&gt;=BZ$41,BW25&gt;=BZ$45,BV25&lt;&gt;"",BR25=""),AND(CY25&gt;=DC$41,CZ25&gt;=DC$45,CY25&lt;&gt;"",CU25=""),AND(EC25&gt;=EG$41,ED25&gt;=EG$45,EC25&lt;&gt;""),AND(FE25&gt;=FI$41,FF25&gt;=FI$45,FE25&lt;&gt;""),AND(GG25&gt;=GK$41,GH25&gt;=GK$45,GG25&lt;&gt;""),AND(HI25&gt;=HM$41,HJ25&gt;=HM$45,HI25&lt;&gt;""),AND(IK25&gt;=IO$41,IL25&gt;=IO$45,IK25&lt;&gt;""),AND(JM25&gt;=JQ$41,JN25&gt;=JQ$45,JM25&lt;&gt;""),AND(KO25&gt;=KS$41,KP25&gt;=KS$45,KO25&lt;&gt;""),AND(LQ25&gt;=LU$41,LR25&gt;=LU$45,LQ25&lt;&gt;""),AND(MS25&gt;=MW$41,MT25&gt;=MW$45,MS25&lt;&gt;""),AND(NU25&gt;=NY$41,NV25&gt;=NY$45,NU25&lt;&gt;""),AND(OW25&gt;=PA$41,OX25&gt;=PA$45,OW25&lt;&gt;""),AND(PY25&gt;=QC$41,PZ25&gt;=QC$45,PY25&lt;&gt;"")),"Merit",IF(OR(AND(AS25&gt;=AW$40,AT25&gt;=AW$44,AS25&lt;&gt;"",AO25=""),AND(BV25&gt;=BZ$40,BW25&gt;=BZ$44,BV25&lt;&gt;"",BR25=""),AND(CY25&gt;=DC$40,CZ25&gt;=DC$44,CY25&lt;&gt;"",CU25=""),AND(EC25&gt;=EG$40,ED25&gt;=EG$44,EC25&lt;&gt;""),AND(FE25&gt;=FI$40,FF25&gt;=FI$44,FE25&lt;&gt;""),AND(GG25&gt;=GK$40,GH25&gt;=GK$44,GG25&lt;&gt;""),AND(HI25&gt;=HM$40,HJ25&gt;=HM$44,HI25&lt;&gt;""),AND(IK25&gt;=IO$40,IL25&gt;=IO$44,IK25&lt;&gt;""),AND(JM25&gt;=JQ$40,JN25&gt;=JQ$44,JM25&lt;&gt;""),AND(KO25&gt;=KS$40,KP25&gt;=KS$44,KO25&lt;&gt;""),AND(LQ25&gt;=LU$40,LR25&gt;=LU$44,LQ25&lt;&gt;""),AND(MS25&gt;=MW$40,MT25&gt;=MW$44,MS25&lt;&gt;""),AND(NU25&gt;=NY$40,NV25&gt;=NY$44,NU25&lt;&gt;""),AND(OW25&gt;=PA$40,OX25&gt;=PA$44,OW25&lt;&gt;""),AND(PY25&gt;=QC$40,PZ25&gt;=QC$44,PY25&lt;&gt;"")),"Excellence",IF(K25="P","Worlds Team",IF(H25="P","National Team","")))))</f>
        <v/>
      </c>
      <c r="K25" s="3" t="str">
        <f>IF(OR(AND(AS25&gt;=AW$39,AT25&gt;=AW$43,AS25&lt;&gt;"",AO25=""),AND(BV25&gt;=BZ$39,BW25&gt;=BZ$43,BV25&lt;&gt;"",BR25=""),AND(CY25&gt;=DC$39,CZ25&gt;=DC$43,CY25&lt;&gt;"",CU25=""),AND(EC25&gt;=EG$39,ED25&gt;=EG$43,EC25&lt;&gt;""),AND(FE25&gt;=FI$39,FF25&gt;=FI$43,FE25&lt;&gt;""),AND(GG25&gt;=GK$39,GH25&gt;=GK$43,GG25&lt;&gt;""),AND(HI25&gt;=HM$39,HJ25&gt;=HM$43,HI25&lt;&gt;""),AND(IK25&gt;=IO$39,IL25&gt;=IO$43,IK25&lt;&gt;""),AND(JM25&gt;=JQ$39,JN25&gt;=JQ$43,JM25&lt;&gt;""),AND(KO25&gt;=KS$39,KP25&gt;=KS$43,KO25&lt;&gt;""),AND(LQ25&gt;=LU$39,LR25&gt;=LU$43,LQ25&lt;&gt;""),AND(MS25&gt;=MW$39,MT25&gt;=MW$43,MS25&lt;&gt;""),AND(NU25&gt;=NY$39,NV25&gt;=NY$43,NU25&lt;&gt;""),AND(OW25&gt;=PA$39,OX25&gt;=PA$43,OW25&lt;&gt;""),AND(PY25&gt;=QC$39,PZ25&gt;=QC$43,PY25&lt;&gt;"")),"P","")</f>
        <v/>
      </c>
      <c r="L25" s="8">
        <f>IF(COUNT(AQ25,BT25,CW25)&gt;0,LARGE((AQ25,BT25,CW25),1),0)</f>
        <v>49.900000000000006</v>
      </c>
      <c r="M25" s="8" t="str">
        <f>IF(L25=0,"",IF(L25=CW25,$CA$1,IF(L25=BT25,$AX$1,IF(L25=AQ25,$U$1,""))))</f>
        <v>2025 Nationals</v>
      </c>
      <c r="N25" s="8">
        <f>IF(COUNT(AQ25,BT25,CW25)&gt;1,LARGE((AQ25,BT25,CW25),2),0)</f>
        <v>46.800000000000004</v>
      </c>
      <c r="O25" s="8" t="str">
        <f>IF(N25=0,"",IF(AND(N25=L25,N25=AQ25,N25=BT25),$U$1,IF(AND(N25=L25,N25=AQ25,N25=CW25),$U$1,IF(AND(N25=L25,N25=BT25,N25=CW25),$AX$1,IF(N25=CW25,$CA$1,IF(N25=BT25,$AX$1,IF(N25=AQ25,$U$1,"")))))))</f>
        <v>2025 Elite Canada</v>
      </c>
      <c r="P25" s="8">
        <f>IF(MAX(AV25,BY25,DB25)&gt;0,MAX(AV25,BY25,DB25),0)</f>
        <v>0</v>
      </c>
      <c r="Q25" s="8" t="str">
        <f>IF(P25=0,"",IF(P25=DB25,$CA$1,IF(P25=BY25,$AX$1,IF(P25=AV25,$U$1,""))))</f>
        <v/>
      </c>
      <c r="R25" s="8" t="str">
        <f>IF(MAX(DD25:DE25)&gt;0,MAX(DD25:DE25),"")</f>
        <v/>
      </c>
      <c r="S25" s="11" t="str">
        <f>IF(R25="","",IF(R25=DD25,"("&amp;DD$2&amp;")",IF(R25=DE25,"("&amp;DE$2&amp;")")))</f>
        <v/>
      </c>
      <c r="T25" s="8" t="str">
        <f>IF(R25="","",IF(R25=DD25,IF(R25+IF(N25="",0,N25)=PW25,$PB$1,IF(R25+IF(N25="",0,N25)=OU25,$NZ$1,IF(R25+IF(N25="",0,N25)=NS25,$MX$1,IF(R25+IF(N25="",0,N25)=MQ25,$LV$1,IF(R25+IF(N25="",0,N25)=LO25,$KT$1,IF(R25+IF(N25="",0,N25)=KM25,$JR$1,IF(R25+IF(N25="",0,N25)=JK25,$IP$1,IF(R25+IF(N25="",0,N25)=II25,$HN$1,IF(R25+IF(N25="",0,N25)=HG25,$GL$1,IF(R25+IF(N25="",0,N25)=GE25,$FJ$1,IF(R25+IF(N25="",0,N25)=FC25,$EH$1,IF(R25+IF(N25="",0,N25)=EA25,$DF$1)))))))))))),IF(R25=DE25,IF(R25+IF(P25="",0,P25)=QB25,$PB$1,IF(R25+IF(P25="",0,P25)=OZ25,$NZ$1,IF(R25+IF(P25="",0,P25)=NX25,$MX$1,IF(R25+IF(P25="",0,P25)=MV25,$LV$1,IF(R25+IF(P25="",0,P25)=LT25,$KT$1,IF(R25+IF(P25="",0,P25)=KR25,$JR$1,IF(R25+IF(P25="",0,P25)=JP25,$IP$1,IF(R25+IF(P25="",0,P25)=IN25,$HN$1,IF(R25+IF(P25="",0,P25)=HL25,$GL$1,IF(R25+IF(P25="",0,P25)=GJ25,$FJ$1,IF(R25+IF(P25="",0,P25)=FH25,$EH$1,IF(R25+IF(P25="",0,P25)=EF25,$DF$1)))))))))))))))</f>
        <v/>
      </c>
      <c r="U25" s="19">
        <v>17.7</v>
      </c>
      <c r="V25" s="19">
        <v>5.6</v>
      </c>
      <c r="W25" s="19">
        <v>1.6</v>
      </c>
      <c r="X25" s="19">
        <v>0</v>
      </c>
      <c r="Y25" s="19">
        <v>18.7</v>
      </c>
      <c r="Z25" s="19">
        <v>7.2</v>
      </c>
      <c r="AA25" s="19">
        <v>0.8</v>
      </c>
      <c r="AB25" s="19">
        <v>0</v>
      </c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7"/>
      <c r="AP25" s="40">
        <f>IF(SUM(V25,Z25)&gt;0,SUM(V25,Z25),"")</f>
        <v>12.8</v>
      </c>
      <c r="AQ25" s="40">
        <f>IF(SUM(U25:V25,X25:Z25,AB25)-W25-AA25&gt;0,SUM(U25:V25,X25:Z25,AB25)-W25-AA25,"")</f>
        <v>46.800000000000004</v>
      </c>
      <c r="AR25" s="40" t="str">
        <f>IF(SUM(AC25:AD25,AF25)-AE25&gt;0,SUM(AC25:AD25,AF25)-AE25,"")</f>
        <v/>
      </c>
      <c r="AS25" s="40">
        <f>IF(SUM(V25,Z25,AD25)&gt;0,SUM(V25,Z25,AD25),"")</f>
        <v>12.8</v>
      </c>
      <c r="AT25" s="40">
        <f>IF(SUM(AQ25,AR25)&gt;0,SUM(AQ25,AR25),"")</f>
        <v>46.800000000000004</v>
      </c>
      <c r="AU25" s="40" t="str">
        <f>IF(SUM(AH25,AL25)&gt;0,SUM(AH25,AL25),"")</f>
        <v/>
      </c>
      <c r="AV25" s="40" t="str">
        <f>IF(SUM(AG25:AH25,AJ25:AL25,AN25)-SUM(AI25,AM25)&gt;0,SUM(AG25:AH25,AJ25:AL25,AN25)-SUM(AI25,AM25),"")</f>
        <v/>
      </c>
      <c r="AW25" s="40">
        <f>IF(SUM(AQ25,AR25,AV25)&gt;0,SUM(AQ25,AR25,AV25),"")</f>
        <v>46.800000000000004</v>
      </c>
      <c r="AX25" s="18">
        <v>18.2</v>
      </c>
      <c r="AY25" s="18">
        <v>8</v>
      </c>
      <c r="AZ25" s="18">
        <v>0.8</v>
      </c>
      <c r="BA25" s="18">
        <v>0</v>
      </c>
      <c r="BB25" s="18">
        <v>18</v>
      </c>
      <c r="BC25" s="18">
        <v>7.3</v>
      </c>
      <c r="BD25" s="18">
        <v>0.8</v>
      </c>
      <c r="BE25" s="18">
        <v>0</v>
      </c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28"/>
      <c r="BS25" s="11">
        <f>IF(SUM(AY25,BC25)&gt;0,SUM(AY25,BC25),"")</f>
        <v>15.3</v>
      </c>
      <c r="BT25" s="11">
        <f>IF(SUM(AX25:AY25,BA25:BC25,BE25)-AZ25-BD25&gt;0,SUM(AX25:AY25,BA25:BC25,BE25)-AZ25-BD25,"")</f>
        <v>49.900000000000006</v>
      </c>
      <c r="BU25" s="11" t="str">
        <f>IF(SUM(BF25:BG25,BI25)-BH25&gt;0,SUM(BF25:BG25,BI25)-BH25,"")</f>
        <v/>
      </c>
      <c r="BV25" s="11">
        <f>IF(SUM(AY25,BC25,BG25)&gt;0,SUM(AY25,BC25,BG25),"")</f>
        <v>15.3</v>
      </c>
      <c r="BW25" s="11">
        <f>IF(SUM(BT25,BU25)&gt;0,SUM(BT25,BU25),"")</f>
        <v>49.900000000000006</v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>
        <f>IF(SUM(BT25,BU25,BY25)&gt;0,SUM(BT25,BU25,BY25),"")</f>
        <v>49.900000000000006</v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7"/>
      <c r="CV25" s="40" t="str">
        <f>IF(SUM(CB25,CF25)&gt;0,SUM(CB25,CF25),"")</f>
        <v/>
      </c>
      <c r="CW25" s="40" t="str">
        <f>IF(SUM(CA25:CB25,CD25:CF25,CH25)-CC25-CG25&gt;0,SUM(CA25:CB25,CD25:CF25,CH25)-CC25-CG25,"")</f>
        <v/>
      </c>
      <c r="CX25" s="40" t="str">
        <f>IF(SUM(CI25:CJ25,CL25)-CK25&gt;0,SUM(CI25:CJ25,CL25)-CK25,"")</f>
        <v/>
      </c>
      <c r="CY25" s="40" t="str">
        <f>IF(SUM(CB25,CF25,CJ25)&gt;0,SUM(CB25,CF25,CJ25),"")</f>
        <v/>
      </c>
      <c r="CZ25" s="40" t="str">
        <f>IF(SUM(CW25,CX25)&gt;0,SUM(CW25,CX25),"")</f>
        <v/>
      </c>
      <c r="DA25" s="40" t="str">
        <f>IF(SUM(CN25,CR25)&gt;0,SUM(CN25,CR25),"")</f>
        <v/>
      </c>
      <c r="DB25" s="40" t="str">
        <f>IF(SUM(CM25:CN25,CP25:CR25,CT25)-SUM(CO25,CS25)&gt;0,SUM(CM25:CN25,CP25:CR25,CT25)-SUM(CO25,CS25),"")</f>
        <v/>
      </c>
      <c r="DC25" s="40" t="str">
        <f>IF(SUM(CW25,CX25,DB25)&gt;0,SUM(CW25,CX25,DB25),"")</f>
        <v/>
      </c>
      <c r="DD25" s="50" t="str">
        <f>IF(MAX(EA25,FC25,GE25,HG25,II25,JK25,KM25,LO25,MQ25,NS25,OU25,PW25)-IF(N25="",0,N25)&gt;0.001,MAX(EA25,FC25,GE25,HG25,II25,JK25,KM25,LO25,MQ25,NS25,OU25,PW25)-IF(N25="",0,N25),"")</f>
        <v/>
      </c>
      <c r="DE25" s="50" t="str">
        <f>IF(MAX(EF25,FH25,GJ25,HL25,IN25,JP25,KR25,LT25,MV25,NX25,OZ25,QB25)-IF(P25="",0,P25)&gt;0.001,MAX(EF25,FH25,GJ25,HL25,IN25,JP25,KR25,LT25,MV25,NX25,OZ25,QB25)-IF(P25="",0,P25),"")</f>
        <v/>
      </c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40" t="str">
        <f>IF(SUM(DG25,DK25)&gt;0,SUM(DG25,DK25),"")</f>
        <v/>
      </c>
      <c r="EA25" s="40" t="str">
        <f>IF(SUM(DF25:DG25,DI25:DK25,DM25)-DH25-DL25&gt;0,SUM(DF25:DG25,DI25:DK25,DM25)-DH25-DL25,"")</f>
        <v/>
      </c>
      <c r="EB25" s="40" t="str">
        <f>IF(SUM(DN25:DO25,DQ25)-DP25&gt;0,SUM(DN25:DO25,DQ25)-DP25,"")</f>
        <v/>
      </c>
      <c r="EC25" s="40" t="str">
        <f>IF(SUM(DG25,DK25,DO25)&gt;0,SUM(DG25,DK25,DO25),"")</f>
        <v/>
      </c>
      <c r="ED25" s="40" t="str">
        <f>IF(SUM(EA25,EB25)&gt;0,SUM(EA25,EB25),"")</f>
        <v/>
      </c>
      <c r="EE25" s="40" t="str">
        <f>IF(SUM(DS25,DW25)&gt;0,SUM(DS25,DW25),"")</f>
        <v/>
      </c>
      <c r="EF25" s="40" t="str">
        <f>IF(SUM(DR25:DS25,DU25:DW25,DY25)-SUM(DT25,DX25)&gt;0,SUM(DR25:DS25,DU25:DW25,DY25)-SUM(DT25,DX25),"")</f>
        <v/>
      </c>
      <c r="EG25" s="40" t="str">
        <f>IF(SUM(EA25,EB25,EF25)&gt;0,SUM(EA25,EB25,EF25),"")</f>
        <v/>
      </c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1" t="str">
        <f>IF(SUM(EI25,EM25)&gt;0,SUM(EI25,EM25),"")</f>
        <v/>
      </c>
      <c r="FC25" s="11" t="str">
        <f>IF(SUM(EH25:EI25,EK25:EM25,EO25)-EJ25-EN25&gt;0,SUM(EH25:EI25,EK25:EM25,EO25)-EJ25-EN25,"")</f>
        <v/>
      </c>
      <c r="FD25" s="11" t="str">
        <f>IF(SUM(EP25:EQ25,ES25)-ER25&gt;0,SUM(EP25:EQ25,ES25)-ER25,"")</f>
        <v/>
      </c>
      <c r="FE25" s="11" t="str">
        <f>IF(SUM(EI25,EM25,EQ25)&gt;0,SUM(EI25,EM25,EQ25),"")</f>
        <v/>
      </c>
      <c r="FF25" s="11" t="str">
        <f>IF(SUM(FC25,FD25)&gt;0,SUM(FC25,FD25),"")</f>
        <v/>
      </c>
      <c r="FG25" s="11" t="str">
        <f>IF(SUM(EU25,EY25)&gt;0,SUM(EU25,EY25),"")</f>
        <v/>
      </c>
      <c r="FH25" s="11" t="str">
        <f>IF(SUM(ET25:EU25,EW25:EY25,FA25)-SUM(EV25,EZ25)&gt;0,SUM(ET25:EU25,EW25:EY25,FA25)-SUM(EV25,EZ25),"")</f>
        <v/>
      </c>
      <c r="FI25" s="11" t="str">
        <f>IF(SUM(FC25,FD25,FH25)&gt;0,SUM(FC25,FD25,FH25),"")</f>
        <v/>
      </c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40" t="str">
        <f>IF(SUM(FK25,FO25)&gt;0,SUM(FK25,FO25),"")</f>
        <v/>
      </c>
      <c r="GE25" s="40" t="str">
        <f>IF(SUM(FJ25:FK25,FM25:FO25,FQ25)-FL25-FP25&gt;0,SUM(FJ25:FK25,FM25:FO25,FQ25)-FL25-FP25,"")</f>
        <v/>
      </c>
      <c r="GF25" s="40" t="str">
        <f>IF(SUM(FR25:FS25,FU25)-FT25&gt;0,SUM(FR25:FS25,FU25)-FT25,"")</f>
        <v/>
      </c>
      <c r="GG25" s="40" t="str">
        <f>IF(SUM(FK25,FO25,FS25)&gt;0,SUM(FK25,FO25,FS25),"")</f>
        <v/>
      </c>
      <c r="GH25" s="40" t="str">
        <f>IF(SUM(GE25,GF25)&gt;0,SUM(GE25,GF25),"")</f>
        <v/>
      </c>
      <c r="GI25" s="40" t="str">
        <f>IF(SUM(FW25,GA25)&gt;0,SUM(FW25,GA25),"")</f>
        <v/>
      </c>
      <c r="GJ25" s="40" t="str">
        <f>IF(SUM(FV25:FW25,FY25:GA25,GC25)-SUM(FX25,GB25)&gt;0,SUM(FV25:FW25,FY25:GA25,GC25)-SUM(FX25,GB25),"")</f>
        <v/>
      </c>
      <c r="GK25" s="40" t="str">
        <f>IF(SUM(GE25,GF25,GJ25)&gt;0,SUM(GE25,GF25,GJ25),"")</f>
        <v/>
      </c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1" t="str">
        <f>IF(SUM(GM25,GQ25)&gt;0,SUM(GM25,GQ25),"")</f>
        <v/>
      </c>
      <c r="HG25" s="11" t="str">
        <f>IF(SUM(GL25:GM25,GO25:GQ25,GS25)-GN25-GR25&gt;0,SUM(GL25:GM25,GO25:GQ25,GS25)-GN25-GR25,"")</f>
        <v/>
      </c>
      <c r="HH25" s="11" t="str">
        <f>IF(SUM(GT25:GU25,GW25)-GV25&gt;0,SUM(GT25:GU25,GW25)-GV25,"")</f>
        <v/>
      </c>
      <c r="HI25" s="11" t="str">
        <f>IF(SUM(GM25,GQ25,GU25)&gt;0,SUM(GM25,GQ25,GU25),"")</f>
        <v/>
      </c>
      <c r="HJ25" s="11" t="str">
        <f>IF(SUM(HG25,HH25)&gt;0,SUM(HG25,HH25),"")</f>
        <v/>
      </c>
      <c r="HK25" s="11" t="str">
        <f>IF(SUM(GY25,HC25)&gt;0,SUM(GY25,HC25),"")</f>
        <v/>
      </c>
      <c r="HL25" s="11" t="str">
        <f>IF(SUM(GX25:GY25,HA25:HC25,HE25)-SUM(GZ25,HD25)&gt;0,SUM(GX25:GY25,HA25:HC25,HE25)-SUM(GZ25,HD25),"")</f>
        <v/>
      </c>
      <c r="HM25" s="11" t="str">
        <f>IF(SUM(HG25,HH25,HL25)&gt;0,SUM(HG25,HH25,HL25),"")</f>
        <v/>
      </c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40" t="str">
        <f>IF(SUM(HO25,HS25)&gt;0,SUM(HO25,HS25),"")</f>
        <v/>
      </c>
      <c r="II25" s="40" t="str">
        <f>IF(SUM(HN25:HO25,HQ25:HS25,HU25)-HP25-HT25&gt;0,SUM(HN25:HO25,HQ25:HS25,HU25)-HP25-HT25,"")</f>
        <v/>
      </c>
      <c r="IJ25" s="40" t="str">
        <f>IF(SUM(HV25:HW25,HY25)-HX25&gt;0,SUM(HV25:HW25,HY25)-HX25,"")</f>
        <v/>
      </c>
      <c r="IK25" s="40" t="str">
        <f>IF(SUM(HO25,HS25,HW25)&gt;0,SUM(HO25,HS25,HW25),"")</f>
        <v/>
      </c>
      <c r="IL25" s="40" t="str">
        <f>IF(SUM(II25,IJ25)&gt;0,SUM(II25,IJ25),"")</f>
        <v/>
      </c>
      <c r="IM25" s="40" t="str">
        <f>IF(SUM(IA25,IE25)&gt;0,SUM(IA25,IE25),"")</f>
        <v/>
      </c>
      <c r="IN25" s="40" t="str">
        <f>IF(SUM(HZ25:IA25,IC25:IE25,IG25)-SUM(IB25,IF25)&gt;0,SUM(HZ25:IA25,IC25:IE25,IG25)-SUM(IB25,IF25),"")</f>
        <v/>
      </c>
      <c r="IO25" s="40" t="str">
        <f>IF(SUM(II25,IJ25,IN25)&gt;0,SUM(II25,IJ25,IN25),"")</f>
        <v/>
      </c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1" t="str">
        <f>IF(SUM(IQ25,IU25)&gt;0,SUM(IQ25,IU25),"")</f>
        <v/>
      </c>
      <c r="JK25" s="11" t="str">
        <f>IF(SUM(IP25:IQ25,IS25:IU25,IW25)-IR25-IV25&gt;0,SUM(IP25:IQ25,IS25:IU25,IW25)-IR25-IV25,"")</f>
        <v/>
      </c>
      <c r="JL25" s="11" t="str">
        <f>IF(SUM(IX25:IY25,JA25)-IZ25&gt;0,SUM(IX25:IY25,JA25)-IZ25,"")</f>
        <v/>
      </c>
      <c r="JM25" s="11" t="str">
        <f>IF(SUM(IQ25,IU25,IY25)&gt;0,SUM(IQ25,IU25,IY25),"")</f>
        <v/>
      </c>
      <c r="JN25" s="11" t="str">
        <f>IF(SUM(JK25,JL25)&gt;0,SUM(JK25,JL25),"")</f>
        <v/>
      </c>
      <c r="JO25" s="11" t="str">
        <f>IF(SUM(JC25,JG25)&gt;0,SUM(JC25,JG25),"")</f>
        <v/>
      </c>
      <c r="JP25" s="11" t="str">
        <f>IF(SUM(JB25:JC25,JE25:JG25,JI25)-SUM(JD25,JH25)&gt;0,SUM(JB25:JC25,JE25:JG25,JI25)-SUM(JD25,JH25),"")</f>
        <v/>
      </c>
      <c r="JQ25" s="11" t="str">
        <f>IF(SUM(JK25,JL25,JP25)&gt;0,SUM(JK25,JL25,JP25),"")</f>
        <v/>
      </c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40" t="str">
        <f>IF(SUM(JS25,JW25)&gt;0,SUM(JS25,JW25),"")</f>
        <v/>
      </c>
      <c r="KM25" s="40" t="str">
        <f>IF(SUM(JR25:JS25,JU25:JW25,JY25)-JT25-JX25&gt;0,SUM(JR25:JS25,JU25:JW25,JY25)-JT25-JX25,"")</f>
        <v/>
      </c>
      <c r="KN25" s="40" t="str">
        <f>IF(SUM(JZ25:KA25,KC25)-KB25&gt;0,SUM(JZ25:KA25,KC25)-KB25,"")</f>
        <v/>
      </c>
      <c r="KO25" s="40" t="str">
        <f>IF(SUM(JS25,JW25,KA25)&gt;0,SUM(JS25,JW25,KA25),"")</f>
        <v/>
      </c>
      <c r="KP25" s="40" t="str">
        <f>IF(SUM(KM25,KN25)&gt;0,SUM(KM25,KN25),"")</f>
        <v/>
      </c>
      <c r="KQ25" s="40" t="str">
        <f>IF(SUM(KE25,KI25)&gt;0,SUM(KE25,KI25),"")</f>
        <v/>
      </c>
      <c r="KR25" s="40" t="str">
        <f>IF(SUM(KD25:KE25,KG25:KI25,KK25)-SUM(KF25,KJ25)&gt;0,SUM(KD25:KE25,KG25:KI25,KK25)-SUM(KF25,KJ25),"")</f>
        <v/>
      </c>
      <c r="KS25" s="40" t="str">
        <f>IF(SUM(KM25,KN25,KR25)&gt;0,SUM(KM25,KN25,KR25),"")</f>
        <v/>
      </c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1" t="str">
        <f>IF(SUM(KU25,KY25)&gt;0,SUM(KU25,KY25),"")</f>
        <v/>
      </c>
      <c r="LO25" s="11" t="str">
        <f>IF(SUM(KT25:KU25,KW25:KY25,LA25)-KV25-KZ25&gt;0,SUM(KT25:KU25,KW25:KY25,LA25)-KV25-KZ25,"")</f>
        <v/>
      </c>
      <c r="LP25" s="11" t="str">
        <f>IF(SUM(LB25:LC25,LE25)-LD25&gt;0,SUM(LB25:LC25,LE25)-LD25,"")</f>
        <v/>
      </c>
      <c r="LQ25" s="11" t="str">
        <f>IF(SUM(KU25,KY25,LC25)&gt;0,SUM(KU25,KY25,LC25),"")</f>
        <v/>
      </c>
      <c r="LR25" s="11" t="str">
        <f>IF(SUM(LO25,LP25)&gt;0,SUM(LO25,LP25),"")</f>
        <v/>
      </c>
      <c r="LS25" s="11" t="str">
        <f>IF(SUM(LG25,LK25)&gt;0,SUM(LG25,LK25),"")</f>
        <v/>
      </c>
      <c r="LT25" s="11" t="str">
        <f>IF(SUM(LF25:LG25,LI25:LK25,LM25)-SUM(LH25,LL25)&gt;0,SUM(LF25:LG25,LI25:LK25,LM25)-SUM(LH25,LL25),"")</f>
        <v/>
      </c>
      <c r="LU25" s="11" t="str">
        <f>IF(SUM(LO25,LP25,LT25)&gt;0,SUM(LO25,LP25,LT25),"")</f>
        <v/>
      </c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40" t="str">
        <f>IF(SUM(LW25,MA25)&gt;0,SUM(LW25,MA25),"")</f>
        <v/>
      </c>
      <c r="MQ25" s="40" t="str">
        <f>IF(SUM(LV25:LW25,LY25:MA25,MC25)-LX25-MB25&gt;0,SUM(LV25:LW25,LY25:MA25,MC25)-LX25-MB25,"")</f>
        <v/>
      </c>
      <c r="MR25" s="40" t="str">
        <f>IF(SUM(MD25:ME25,MG25)-MF25&gt;0,SUM(MD25:ME25,MG25)-MF25,"")</f>
        <v/>
      </c>
      <c r="MS25" s="40" t="str">
        <f>IF(SUM(LW25,MA25,ME25)&gt;0,SUM(LW25,MA25,ME25),"")</f>
        <v/>
      </c>
      <c r="MT25" s="40" t="str">
        <f>IF(SUM(MQ25,MR25)&gt;0,SUM(MQ25,MR25),"")</f>
        <v/>
      </c>
      <c r="MU25" s="40" t="str">
        <f>IF(SUM(MI25,MM25)&gt;0,SUM(MI25,MM25),"")</f>
        <v/>
      </c>
      <c r="MV25" s="40" t="str">
        <f>IF(SUM(MH25:MI25,MK25:MM25,MO25)-SUM(MJ25,MN25)&gt;0,SUM(MH25:MI25,MK25:MM25,MO25)-SUM(MJ25,MN25),"")</f>
        <v/>
      </c>
      <c r="MW25" s="40" t="str">
        <f>IF(SUM(MQ25,MR25,MV25)&gt;0,SUM(MQ25,MR25,MV25),"")</f>
        <v/>
      </c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1" t="str">
        <f>IF(SUM(MY25,NC25)&gt;0,SUM(MY25,NC25),"")</f>
        <v/>
      </c>
      <c r="NS25" s="11" t="str">
        <f>IF(SUM(MX25:MY25,NA25:NC25,NE25)-MZ25-ND25&gt;0,SUM(MX25:MY25,NA25:NC25,NE25)-MZ25-ND25,"")</f>
        <v/>
      </c>
      <c r="NT25" s="11" t="str">
        <f>IF(SUM(NF25:NG25,NI25)-NH25&gt;0,SUM(NF25:NG25,NI25)-NH25,"")</f>
        <v/>
      </c>
      <c r="NU25" s="11" t="str">
        <f>IF(SUM(MY25,NC25,NG25)&gt;0,SUM(MY25,NC25,NG25),"")</f>
        <v/>
      </c>
      <c r="NV25" s="11" t="str">
        <f>IF(SUM(NS25,NT25)&gt;0,SUM(NS25,NT25),"")</f>
        <v/>
      </c>
      <c r="NW25" s="11" t="str">
        <f>IF(SUM(NK25,NO25)&gt;0,SUM(NK25,NO25),"")</f>
        <v/>
      </c>
      <c r="NX25" s="11" t="str">
        <f>IF(SUM(NJ25:NK25,NM25:NO25,NQ25)-SUM(NL25,NP25)&gt;0,SUM(NJ25:NK25,NM25:NO25,NQ25)-SUM(NL25,NP25),"")</f>
        <v/>
      </c>
      <c r="NY25" s="11" t="str">
        <f>IF(SUM(NS25,NT25,NX25)&gt;0,SUM(NS25,NT25,NX25),"")</f>
        <v/>
      </c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40" t="str">
        <f>IF(SUM(OA25,OE25)&gt;0,SUM(OA25,OE25),"")</f>
        <v/>
      </c>
      <c r="OU25" s="40" t="str">
        <f>IF(SUM(NZ25:OA25,OC25:OE25,OG25)-OB25-OF25&gt;0,SUM(NZ25:OA25,OC25:OE25,OG25)-OB25-OF25,"")</f>
        <v/>
      </c>
      <c r="OV25" s="40" t="str">
        <f>IF(SUM(OH25:OI25,OK25)-OJ25&gt;0,SUM(OH25:OI25,OK25)-OJ25,"")</f>
        <v/>
      </c>
      <c r="OW25" s="40" t="str">
        <f>IF(SUM(OA25,OE25,OI25)&gt;0,SUM(OA25,OE25,OI25),"")</f>
        <v/>
      </c>
      <c r="OX25" s="40" t="str">
        <f>IF(SUM(OU25,OV25)&gt;0,SUM(OU25,OV25),"")</f>
        <v/>
      </c>
      <c r="OY25" s="40" t="str">
        <f>IF(SUM(OM25,OQ25)&gt;0,SUM(OM25,OQ25),"")</f>
        <v/>
      </c>
      <c r="OZ25" s="40" t="str">
        <f>IF(SUM(OL25:OM25,OO25:OQ25,OS25)-SUM(ON25,OR25)&gt;0,SUM(OL25:OM25,OO25:OQ25,OS25)-SUM(ON25,OR25),"")</f>
        <v/>
      </c>
      <c r="PA25" s="40" t="str">
        <f>IF(SUM(OU25,OV25,OZ25)&gt;0,SUM(OU25,OV25,OZ25),"")</f>
        <v/>
      </c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1" t="str">
        <f>IF(SUM(PC25,PG25)&gt;0,SUM(PC25,PG25),"")</f>
        <v/>
      </c>
      <c r="PW25" s="11" t="str">
        <f>IF(SUM(PB25:PC25,PE25:PG25,PI25)-PD25-PH25&gt;0,SUM(PB25:PC25,PE25:PG25,PI25)-PD25-PH25,"")</f>
        <v/>
      </c>
      <c r="PX25" s="11" t="str">
        <f>IF(SUM(PJ25:PK25,PM25)-PL25&gt;0,SUM(PJ25:PK25,PM25)-PL25,"")</f>
        <v/>
      </c>
      <c r="PY25" s="11" t="str">
        <f>IF(SUM(PC25,PG25,PK25)&gt;0,SUM(PC25,PG25,PK25),"")</f>
        <v/>
      </c>
      <c r="PZ25" s="11" t="str">
        <f>IF(SUM(PW25,PX25)&gt;0,SUM(PW25,PX25),"")</f>
        <v/>
      </c>
      <c r="QA25" s="11" t="str">
        <f>IF(SUM(PO25,PS25)&gt;0,SUM(PO25,PS25),"")</f>
        <v/>
      </c>
      <c r="QB25" s="11" t="str">
        <f>IF(SUM(PN25:PO25,PQ25:PS25,PU25)-SUM(PP25,PT25)&gt;0,SUM(PN25:PO25,PQ25:PS25,PU25)-SUM(PP25,PT25),"")</f>
        <v/>
      </c>
      <c r="QC25" s="11" t="str">
        <f>IF(SUM(PW25,PX25,QB25)&gt;0,SUM(PW25,PX25,QB25),"")</f>
        <v/>
      </c>
      <c r="QD25" s="22">
        <f>IF($CU25="P",CA25,(CA25+AX25)/2)</f>
        <v>9.1</v>
      </c>
      <c r="QE25" s="22">
        <f>IF($CU25="P",CB25,(CB25+AY25)/2)</f>
        <v>4</v>
      </c>
      <c r="QF25" s="22">
        <f>IF($CU25="P",CC25,(CC25+AZ25)/2)</f>
        <v>0.4</v>
      </c>
      <c r="QG25" s="22">
        <f>IF($CU25="P",CD25,(CD25+BA25)/2)</f>
        <v>0</v>
      </c>
      <c r="QH25" s="22">
        <f>IF($CU25="P",CE25,(CE25+BB25)/2)</f>
        <v>9</v>
      </c>
      <c r="QI25" s="22">
        <f>IF($CU25="P",CF25,(CF25+BC25)/2)</f>
        <v>3.65</v>
      </c>
      <c r="QJ25" s="22">
        <f>IF($CU25="P",CG25,(CG25+BD25)/2)</f>
        <v>0.4</v>
      </c>
      <c r="QK25" s="22">
        <f>IF($CU25="P",CH25,(CH25+BE25)/2)</f>
        <v>0</v>
      </c>
      <c r="QL25" s="22">
        <f>IF($CU25="P",CI25,(CI25+BF25)/2)</f>
        <v>0</v>
      </c>
      <c r="QM25" s="22">
        <f>IF($CU25="P",CJ25,(CJ25+BG25)/2)</f>
        <v>0</v>
      </c>
      <c r="QN25" s="22">
        <f>IF($CU25="P",CK25,(CK25+BH25)/2)</f>
        <v>0</v>
      </c>
      <c r="QO25" s="22">
        <f>IF($CU25="P",CL25,(CL25+BI25)/2)</f>
        <v>0</v>
      </c>
      <c r="QP25" s="22">
        <f>IF($CU25="P",CM25,(CM25+BJ25)/2)</f>
        <v>0</v>
      </c>
      <c r="QQ25" s="22">
        <f>IF($CU25="P",CN25,(CN25+BK25)/2)</f>
        <v>0</v>
      </c>
      <c r="QR25" s="22">
        <f>IF($CU25="P",CO25,(CO25+BL25)/2)</f>
        <v>0</v>
      </c>
      <c r="QS25" s="22">
        <f>IF($CU25="P",CP25,(CP25+BM25)/2)</f>
        <v>0</v>
      </c>
      <c r="QT25" s="22">
        <f>IF($CU25="P",CQ25,(CQ25+BN25)/2)</f>
        <v>0</v>
      </c>
      <c r="QU25" s="22">
        <f>IF($CU25="P",CR25,(CR25+BO25)/2)</f>
        <v>0</v>
      </c>
      <c r="QV25" s="22">
        <f>IF($CU25="P",CS25,(CS25+BP25)/2)</f>
        <v>0</v>
      </c>
      <c r="QW25" s="22">
        <f>IF($CU25="P",CT25,(CT25+BQ25)/2)</f>
        <v>0</v>
      </c>
      <c r="QX25" s="27" t="s">
        <v>46</v>
      </c>
      <c r="QY25" s="40">
        <f>IF(SUM(QE25,QI25)&gt;0,SUM(QE25,QI25),"")</f>
        <v>7.65</v>
      </c>
      <c r="QZ25" s="40">
        <f>IF(SUM(QD25:QE25,QG25:QI25,QK25)-QF25-QJ25&gt;0,SUM(QD25:QE25,QG25:QI25,QK25)-QF25-QJ25,"")</f>
        <v>24.950000000000003</v>
      </c>
      <c r="RA25" s="40" t="str">
        <f>IF(SUM(QL25:QM25,QO25)-QN25&gt;0,SUM(QL25:QM25,QO25)-QN25,"")</f>
        <v/>
      </c>
      <c r="RB25" s="40">
        <f>IF(SUM(QE25,QI25,QM25)&gt;0,SUM(QE25,QI25,QM25),"")</f>
        <v>7.65</v>
      </c>
      <c r="RC25" s="40">
        <f>IF(SUM(QZ25,RA25)&gt;0,SUM(QZ25,RA25),"")</f>
        <v>24.950000000000003</v>
      </c>
      <c r="RD25" s="40" t="str">
        <f>IF(SUM(QQ25,QU25)&gt;0,SUM(QQ25,QU25),"")</f>
        <v/>
      </c>
      <c r="RE25" s="40" t="str">
        <f>IF(SUM(QP25:QQ25,QS25:QU25,QW25)-SUM(QR25,QV25)&gt;0,SUM(QP25:QQ25,QS25:QU25,QW25)-SUM(QR25,QV25),"")</f>
        <v/>
      </c>
      <c r="RF25" s="40">
        <f>IF(SUM(QZ25,RA25,RE25)&gt;0,SUM(QZ25,RA25,RE25),"")</f>
        <v>24.950000000000003</v>
      </c>
    </row>
    <row r="26" spans="1:474" x14ac:dyDescent="0.2">
      <c r="A26" s="4" t="str" cm="1">
        <f t="array" ref="A26">IF(AND(J26&lt;&gt;"",J26&lt;&gt;"No DD"),SUMPRODUCT((J$4:J$36&lt;&gt;"")*(J$4:J$36&lt;&gt;"No DD")*(F$4:F$36&gt;F26))+1,IF(J26="No DD",SUMPRODUCT((J$4:J$36="No DD")*(F$4:F$36&gt;F26))+1+SUMPRODUCT((J$4:J$36&lt;&gt;"")*(J$4:J$36&lt;&gt;"No DD")),""))</f>
        <v/>
      </c>
      <c r="B26" s="4" t="str" cm="1">
        <f t="array" ref="B26">IF(AND(J26&lt;&gt;"",J26&lt;&gt;"No DD",G26=""),SUMPRODUCT((J$4:J$36&lt;&gt;"")*(J$4:J$36&lt;&gt;"No DD")*(G$4:G$36="")*(F$4:F$36&gt;F26))+1,IF(J26="No DD",SUMPRODUCT((J$4:J$36="No DD")*(F$4:F$36&gt;F26)*(G$4:G$36=""))+1+SUMPRODUCT((J$4:J$36&lt;&gt;"")*(G$4:G$36="")*(J$4:J$36&lt;&gt;"No DD")),""))</f>
        <v/>
      </c>
      <c r="C26" s="5" t="s">
        <v>135</v>
      </c>
      <c r="D26" s="4" t="s">
        <v>5</v>
      </c>
      <c r="E26" s="4">
        <v>2007</v>
      </c>
      <c r="F26" s="9">
        <f>SUM(L26:R26)+SUM(L26:O26)*0.0000001+SUM(L26)*0.0000000000001</f>
        <v>95.000009500004879</v>
      </c>
      <c r="G26" s="64"/>
      <c r="H26" s="3" t="str">
        <f>IF(OR(AND(AP26&gt;=AW$38,AQ26&gt;=AW$42,AP26&lt;&gt;"",AO26=""),AND(AU26&gt;=AW$38,AV26&gt;=AW$42,AU26&lt;&gt;"",AO26=""),AND(BS26&gt;=BZ$38,BT26&gt;=BZ$42,BS26&lt;&gt;"",BR26=""),AND(BX26&gt;=BZ$38,BY26&gt;=BZ$42,BX26&lt;&gt;"",BR26=""),AND(CV26&gt;=DC$38,CW26&gt;=DC$42,CV26&lt;&gt;"",CU26=""),AND(DA26&gt;=DC$38,DB26&gt;=DC$42,DA26&lt;&gt;""),AND(DZ26&gt;=EG$38,EA26&gt;=EG$42,DZ26&lt;&gt;""),AND(EE26&gt;=EG$38,EF26&gt;=EG$42,EE26&lt;&gt;""),AND(FB26&gt;=FI$38,FC26&gt;=FI$42,FB26&lt;&gt;""),AND(FG26&gt;=FI$38,FH26&gt;=FI$42,FG26&lt;&gt;""),AND(GD26&gt;=GK$38,GE26&gt;=GK$42,GD26&lt;&gt;""),AND(GI26&gt;=GK$38,GJ26&gt;=GK$42,GI26&lt;&gt;""),AND(HF26&gt;=HM$38,HG26&gt;=HM$42,HF26&lt;&gt;""),AND(HK26&gt;=HM$38,HL26&gt;=HM$42,HK26&lt;&gt;""),AND(IH26&gt;=IO$38,II26&gt;=IO$42,IH26&lt;&gt;""),AND(IM26&gt;=IO$38,IN26&gt;=IO$42,IM26&lt;&gt;""),AND(JJ26&gt;=JQ$38,JK26&gt;=JQ$42,JJ26&lt;&gt;""),AND(JO26&gt;=JQ$38,JP26&gt;=JQ$42,JO26&lt;&gt;""),AND(KL26&gt;=KS$38,KM26&gt;=KS$42,KL26&lt;&gt;""),AND(KQ26&gt;=KS$38,KR26&gt;=KS$42,KQ26&lt;&gt;""),AND(LN26&gt;=LU$38,LO26&gt;=LU$42,LN26&lt;&gt;""),AND(LS26&gt;=LU$38,LT26&gt;=LU$42,LS26&lt;&gt;""),AND(MP26&gt;=MW$38,MQ26&gt;=MW$42,MP26&lt;&gt;""),AND(MU26&gt;=MW$38,MV26&gt;=MW$42,MU26&lt;&gt;""),AND(NR26&gt;=NY$38,NS26&gt;=NY$42,NR26&lt;&gt;""),AND(NW26&gt;=NY$38,NX26&gt;=NY$42,NW26&lt;&gt;""),AND(OT26&gt;=PA$38,OU26&gt;=PA$42,OT26&lt;&gt;""),AND(OY26&gt;=PA$38,OZ26&gt;=PA$42,OY26&lt;&gt;""),AND(PV26&gt;=QC$38,PW26&gt;=QC$42,PV26&lt;&gt;""),AND(QA26&gt;=QC$38,QB26&gt;=QC$42,QA26&lt;&gt;"")),"P","")</f>
        <v/>
      </c>
      <c r="I26" s="3" t="str">
        <f>IF(OR(AND(AQ26&gt;=AW$42,AQ26&lt;&gt;"",AO26=""),AND(AV26&gt;=AW$42,AV26&lt;&gt;"",AO26=""),AND(BT26&gt;=BZ$42,BT26&lt;&gt;"",BR26=""),AND(BY26&gt;=BZ$42,BY26&lt;&gt;"",BR26=""),AND(CW26&gt;=DC$42,CW26&lt;&gt;"",CU26=""),AND(DB26&gt;=DC$42,DB26&lt;&gt;"",CU26=""),AND(EA26&gt;=EG$42,EA26&lt;&gt;""),AND(EF26&gt;=EG$42,EF26&lt;&gt;""),AND(FC26&gt;=FI$42,FC26&lt;&gt;""),AND(FH26&gt;=FI$42,FH26&lt;&gt;""),AND(GE26&gt;=GK$42,GE26&lt;&gt;""),AND(GJ26&gt;=GK$42,GJ26&lt;&gt;""),AND(HG26&gt;=HM$42,HG26&lt;&gt;""),AND(HL26&gt;=HM$42,HL26&lt;&gt;""),AND(II26&gt;=IO$42,II26&lt;&gt;""),AND(IN26&gt;=IO$42,IN26&lt;&gt;""),AND(JK26&gt;=JQ$42,JK26&lt;&gt;""),AND(JP26&gt;=JQ$42,JP26&lt;&gt;""),AND(KM26&gt;=KS$42,KM26&lt;&gt;""),AND(KR26&gt;=KS$42,KR26&lt;&gt;""),AND(LO26&gt;=LU$42,LO26&lt;&gt;""),AND(LT26&gt;=LU$42,LT26&lt;&gt;""),AND(MQ26&gt;=MW$42,MQ26&lt;&gt;""),AND(MV26&gt;=MW$42,MV26&lt;&gt;""),AND(NS26&gt;=NY$42,NS26&lt;&gt;""),AND(NX26&gt;=NY$42,NX26&lt;&gt;""),AND(OU26&gt;=PA$42,OU26&lt;&gt;""),AND(OZ26&gt;=PA$42,OZ26&lt;&gt;""),AND(PW26&gt;=QC$42,PW26&lt;&gt;""),AND(QB26&gt;=QC$42,QB26&lt;&gt;"")),"P","")</f>
        <v/>
      </c>
      <c r="J26" s="36" t="str">
        <f>IF(AND(I26="P",H26=""),"No DD",IF(OR(AND(AS26&gt;=AW$41,AT26&gt;=AW$45,AS26&lt;&gt;"",AO26=""),AND(BV26&gt;=BZ$41,BW26&gt;=BZ$45,BV26&lt;&gt;"",BR26=""),AND(CY26&gt;=DC$41,CZ26&gt;=DC$45,CY26&lt;&gt;"",CU26=""),AND(EC26&gt;=EG$41,ED26&gt;=EG$45,EC26&lt;&gt;""),AND(FE26&gt;=FI$41,FF26&gt;=FI$45,FE26&lt;&gt;""),AND(GG26&gt;=GK$41,GH26&gt;=GK$45,GG26&lt;&gt;""),AND(HI26&gt;=HM$41,HJ26&gt;=HM$45,HI26&lt;&gt;""),AND(IK26&gt;=IO$41,IL26&gt;=IO$45,IK26&lt;&gt;""),AND(JM26&gt;=JQ$41,JN26&gt;=JQ$45,JM26&lt;&gt;""),AND(KO26&gt;=KS$41,KP26&gt;=KS$45,KO26&lt;&gt;""),AND(LQ26&gt;=LU$41,LR26&gt;=LU$45,LQ26&lt;&gt;""),AND(MS26&gt;=MW$41,MT26&gt;=MW$45,MS26&lt;&gt;""),AND(NU26&gt;=NY$41,NV26&gt;=NY$45,NU26&lt;&gt;""),AND(OW26&gt;=PA$41,OX26&gt;=PA$45,OW26&lt;&gt;""),AND(PY26&gt;=QC$41,PZ26&gt;=QC$45,PY26&lt;&gt;"")),"Merit",IF(OR(AND(AS26&gt;=AW$40,AT26&gt;=AW$44,AS26&lt;&gt;"",AO26=""),AND(BV26&gt;=BZ$40,BW26&gt;=BZ$44,BV26&lt;&gt;"",BR26=""),AND(CY26&gt;=DC$40,CZ26&gt;=DC$44,CY26&lt;&gt;"",CU26=""),AND(EC26&gt;=EG$40,ED26&gt;=EG$44,EC26&lt;&gt;""),AND(FE26&gt;=FI$40,FF26&gt;=FI$44,FE26&lt;&gt;""),AND(GG26&gt;=GK$40,GH26&gt;=GK$44,GG26&lt;&gt;""),AND(HI26&gt;=HM$40,HJ26&gt;=HM$44,HI26&lt;&gt;""),AND(IK26&gt;=IO$40,IL26&gt;=IO$44,IK26&lt;&gt;""),AND(JM26&gt;=JQ$40,JN26&gt;=JQ$44,JM26&lt;&gt;""),AND(KO26&gt;=KS$40,KP26&gt;=KS$44,KO26&lt;&gt;""),AND(LQ26&gt;=LU$40,LR26&gt;=LU$44,LQ26&lt;&gt;""),AND(MS26&gt;=MW$40,MT26&gt;=MW$44,MS26&lt;&gt;""),AND(NU26&gt;=NY$40,NV26&gt;=NY$44,NU26&lt;&gt;""),AND(OW26&gt;=PA$40,OX26&gt;=PA$44,OW26&lt;&gt;""),AND(PY26&gt;=QC$40,PZ26&gt;=QC$44,PY26&lt;&gt;"")),"Excellence",IF(K26="P","Worlds Team",IF(H26="P","National Team","")))))</f>
        <v/>
      </c>
      <c r="K26" s="3" t="str">
        <f>IF(OR(AND(AS26&gt;=AW$39,AT26&gt;=AW$43,AS26&lt;&gt;"",AO26=""),AND(BV26&gt;=BZ$39,BW26&gt;=BZ$43,BV26&lt;&gt;"",BR26=""),AND(CY26&gt;=DC$39,CZ26&gt;=DC$43,CY26&lt;&gt;"",CU26=""),AND(EC26&gt;=EG$39,ED26&gt;=EG$43,EC26&lt;&gt;""),AND(FE26&gt;=FI$39,FF26&gt;=FI$43,FE26&lt;&gt;""),AND(GG26&gt;=GK$39,GH26&gt;=GK$43,GG26&lt;&gt;""),AND(HI26&gt;=HM$39,HJ26&gt;=HM$43,HI26&lt;&gt;""),AND(IK26&gt;=IO$39,IL26&gt;=IO$43,IK26&lt;&gt;""),AND(JM26&gt;=JQ$39,JN26&gt;=JQ$43,JM26&lt;&gt;""),AND(KO26&gt;=KS$39,KP26&gt;=KS$43,KO26&lt;&gt;""),AND(LQ26&gt;=LU$39,LR26&gt;=LU$43,LQ26&lt;&gt;""),AND(MS26&gt;=MW$39,MT26&gt;=MW$43,MS26&lt;&gt;""),AND(NU26&gt;=NY$39,NV26&gt;=NY$43,NU26&lt;&gt;""),AND(OW26&gt;=PA$39,OX26&gt;=PA$43,OW26&lt;&gt;""),AND(PY26&gt;=QC$39,PZ26&gt;=QC$43,PY26&lt;&gt;"")),"P","")</f>
        <v/>
      </c>
      <c r="L26" s="8">
        <f>IF(COUNT(AQ26,BT26,CW26)&gt;0,LARGE((AQ26,BT26,CW26),1),0)</f>
        <v>48.8</v>
      </c>
      <c r="M26" s="8" t="str">
        <f>IF(L26=0,"",IF(L26=CW26,$CA$1,IF(L26=BT26,$AX$1,IF(L26=AQ26,$U$1,""))))</f>
        <v>2025 Nationals</v>
      </c>
      <c r="N26" s="8">
        <f>IF(COUNT(AQ26,BT26,CW26)&gt;1,LARGE((AQ26,BT26,CW26),2),0)</f>
        <v>46.2</v>
      </c>
      <c r="O26" s="8" t="str">
        <f>IF(N26=0,"",IF(AND(N26=L26,N26=AQ26,N26=BT26),$U$1,IF(AND(N26=L26,N26=AQ26,N26=CW26),$U$1,IF(AND(N26=L26,N26=BT26,N26=CW26),$AX$1,IF(N26=CW26,$CA$1,IF(N26=BT26,$AX$1,IF(N26=AQ26,$U$1,"")))))))</f>
        <v>2025 Elite Canada</v>
      </c>
      <c r="P26" s="8">
        <f>IF(MAX(AV26,BY26,DB26)&gt;0,MAX(AV26,BY26,DB26),0)</f>
        <v>0</v>
      </c>
      <c r="Q26" s="8" t="str">
        <f>IF(P26=0,"",IF(P26=DB26,$CA$1,IF(P26=BY26,$AX$1,IF(P26=AV26,$U$1,""))))</f>
        <v/>
      </c>
      <c r="R26" s="8" t="str">
        <f>IF(MAX(DD26:DE26)&gt;0,MAX(DD26:DE26),"")</f>
        <v/>
      </c>
      <c r="S26" s="11" t="str">
        <f>IF(R26="","",IF(R26=DD26,"("&amp;DD$2&amp;")",IF(R26=DE26,"("&amp;DE$2&amp;")")))</f>
        <v/>
      </c>
      <c r="T26" s="8" t="str">
        <f>IF(R26="","",IF(R26=DD26,IF(R26+IF(N26="",0,N26)=PW26,$PB$1,IF(R26+IF(N26="",0,N26)=OU26,$NZ$1,IF(R26+IF(N26="",0,N26)=NS26,$MX$1,IF(R26+IF(N26="",0,N26)=MQ26,$LV$1,IF(R26+IF(N26="",0,N26)=LO26,$KT$1,IF(R26+IF(N26="",0,N26)=KM26,$JR$1,IF(R26+IF(N26="",0,N26)=JK26,$IP$1,IF(R26+IF(N26="",0,N26)=II26,$HN$1,IF(R26+IF(N26="",0,N26)=HG26,$GL$1,IF(R26+IF(N26="",0,N26)=GE26,$FJ$1,IF(R26+IF(N26="",0,N26)=FC26,$EH$1,IF(R26+IF(N26="",0,N26)=EA26,$DF$1)))))))))))),IF(R26=DE26,IF(R26+IF(P26="",0,P26)=QB26,$PB$1,IF(R26+IF(P26="",0,P26)=OZ26,$NZ$1,IF(R26+IF(P26="",0,P26)=NX26,$MX$1,IF(R26+IF(P26="",0,P26)=MV26,$LV$1,IF(R26+IF(P26="",0,P26)=LT26,$KT$1,IF(R26+IF(P26="",0,P26)=KR26,$JR$1,IF(R26+IF(P26="",0,P26)=JP26,$IP$1,IF(R26+IF(P26="",0,P26)=IN26,$HN$1,IF(R26+IF(P26="",0,P26)=HL26,$GL$1,IF(R26+IF(P26="",0,P26)=GJ26,$FJ$1,IF(R26+IF(P26="",0,P26)=FH26,$EH$1,IF(R26+IF(P26="",0,P26)=EF26,$DF$1)))))))))))))))</f>
        <v/>
      </c>
      <c r="U26" s="19">
        <v>18.2</v>
      </c>
      <c r="V26" s="19">
        <v>6.4</v>
      </c>
      <c r="W26" s="19">
        <v>0.6</v>
      </c>
      <c r="X26" s="19">
        <v>0</v>
      </c>
      <c r="Y26" s="19">
        <v>17.8</v>
      </c>
      <c r="Z26" s="19">
        <v>6</v>
      </c>
      <c r="AA26" s="19">
        <v>1.6</v>
      </c>
      <c r="AB26" s="19">
        <v>0</v>
      </c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27"/>
      <c r="AP26" s="40">
        <f>IF(SUM(V26,Z26)&gt;0,SUM(V26,Z26),"")</f>
        <v>12.4</v>
      </c>
      <c r="AQ26" s="40">
        <f>IF(SUM(U26:V26,X26:Z26,AB26)-W26-AA26&gt;0,SUM(U26:V26,X26:Z26,AB26)-W26-AA26,"")</f>
        <v>46.2</v>
      </c>
      <c r="AR26" s="40" t="str">
        <f>IF(SUM(AC26:AD26,AF26)-AE26&gt;0,SUM(AC26:AD26,AF26)-AE26,"")</f>
        <v/>
      </c>
      <c r="AS26" s="40">
        <f>IF(SUM(V26,Z26,AD26)&gt;0,SUM(V26,Z26,AD26),"")</f>
        <v>12.4</v>
      </c>
      <c r="AT26" s="40">
        <f>IF(SUM(AQ26,AR26)&gt;0,SUM(AQ26,AR26),"")</f>
        <v>46.2</v>
      </c>
      <c r="AU26" s="40" t="str">
        <f>IF(SUM(AH26,AL26)&gt;0,SUM(AH26,AL26),"")</f>
        <v/>
      </c>
      <c r="AV26" s="40" t="str">
        <f>IF(SUM(AG26:AH26,AJ26:AL26,AN26)-SUM(AI26,AM26)&gt;0,SUM(AG26:AH26,AJ26:AL26,AN26)-SUM(AI26,AM26),"")</f>
        <v/>
      </c>
      <c r="AW26" s="40">
        <f>IF(SUM(AQ26,AR26,AV26)&gt;0,SUM(AQ26,AR26,AV26),"")</f>
        <v>46.2</v>
      </c>
      <c r="AX26" s="18">
        <v>18.600000000000001</v>
      </c>
      <c r="AY26" s="18">
        <v>7.2</v>
      </c>
      <c r="AZ26" s="18">
        <v>0.2</v>
      </c>
      <c r="BA26" s="18">
        <v>0</v>
      </c>
      <c r="BB26" s="18">
        <v>18</v>
      </c>
      <c r="BC26" s="18">
        <v>6</v>
      </c>
      <c r="BD26" s="18">
        <v>0.8</v>
      </c>
      <c r="BE26" s="18">
        <v>0</v>
      </c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8"/>
      <c r="BS26" s="11">
        <f>IF(SUM(AY26,BC26)&gt;0,SUM(AY26,BC26),"")</f>
        <v>13.2</v>
      </c>
      <c r="BT26" s="11">
        <f>IF(SUM(AX26:AY26,BA26:BC26,BE26)-AZ26-BD26&gt;0,SUM(AX26:AY26,BA26:BC26,BE26)-AZ26-BD26,"")</f>
        <v>48.8</v>
      </c>
      <c r="BU26" s="11" t="str">
        <f>IF(SUM(BF26:BG26,BI26)-BH26&gt;0,SUM(BF26:BG26,BI26)-BH26,"")</f>
        <v/>
      </c>
      <c r="BV26" s="11">
        <f>IF(SUM(AY26,BC26,BG26)&gt;0,SUM(AY26,BC26,BG26),"")</f>
        <v>13.2</v>
      </c>
      <c r="BW26" s="11">
        <f>IF(SUM(BT26,BU26)&gt;0,SUM(BT26,BU26),"")</f>
        <v>48.8</v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>
        <f>IF(SUM(BT26,BU26,BY26)&gt;0,SUM(BT26,BU26,BY26),"")</f>
        <v>48.8</v>
      </c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7"/>
      <c r="CV26" s="40" t="str">
        <f>IF(SUM(CB26,CF26)&gt;0,SUM(CB26,CF26),"")</f>
        <v/>
      </c>
      <c r="CW26" s="40" t="str">
        <f>IF(SUM(CA26:CB26,CD26:CF26,CH26)-CC26-CG26&gt;0,SUM(CA26:CB26,CD26:CF26,CH26)-CC26-CG26,"")</f>
        <v/>
      </c>
      <c r="CX26" s="40" t="str">
        <f>IF(SUM(CI26:CJ26,CL26)-CK26&gt;0,SUM(CI26:CJ26,CL26)-CK26,"")</f>
        <v/>
      </c>
      <c r="CY26" s="40" t="str">
        <f>IF(SUM(CB26,CF26,CJ26)&gt;0,SUM(CB26,CF26,CJ26),"")</f>
        <v/>
      </c>
      <c r="CZ26" s="40" t="str">
        <f>IF(SUM(CW26,CX26)&gt;0,SUM(CW26,CX26),"")</f>
        <v/>
      </c>
      <c r="DA26" s="40" t="str">
        <f>IF(SUM(CN26,CR26)&gt;0,SUM(CN26,CR26),"")</f>
        <v/>
      </c>
      <c r="DB26" s="40" t="str">
        <f>IF(SUM(CM26:CN26,CP26:CR26,CT26)-SUM(CO26,CS26)&gt;0,SUM(CM26:CN26,CP26:CR26,CT26)-SUM(CO26,CS26),"")</f>
        <v/>
      </c>
      <c r="DC26" s="40" t="str">
        <f>IF(SUM(CW26,CX26,DB26)&gt;0,SUM(CW26,CX26,DB26),"")</f>
        <v/>
      </c>
      <c r="DD26" s="50" t="str">
        <f>IF(MAX(EA26,FC26,GE26,HG26,II26,JK26,KM26,LO26,MQ26,NS26,OU26,PW26)-IF(N26="",0,N26)&gt;0.001,MAX(EA26,FC26,GE26,HG26,II26,JK26,KM26,LO26,MQ26,NS26,OU26,PW26)-IF(N26="",0,N26),"")</f>
        <v/>
      </c>
      <c r="DE26" s="50" t="str">
        <f>IF(MAX(EF26,FH26,GJ26,HL26,IN26,JP26,KR26,LT26,MV26,NX26,OZ26,QB26)-IF(P26="",0,P26)&gt;0.001,MAX(EF26,FH26,GJ26,HL26,IN26,JP26,KR26,LT26,MV26,NX26,OZ26,QB26)-IF(P26="",0,P26),"")</f>
        <v/>
      </c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40" t="str">
        <f>IF(SUM(DG26,DK26)&gt;0,SUM(DG26,DK26),"")</f>
        <v/>
      </c>
      <c r="EA26" s="40" t="str">
        <f>IF(SUM(DF26:DG26,DI26:DK26,DM26)-DH26-DL26&gt;0,SUM(DF26:DG26,DI26:DK26,DM26)-DH26-DL26,"")</f>
        <v/>
      </c>
      <c r="EB26" s="40" t="str">
        <f>IF(SUM(DN26:DO26,DQ26)-DP26&gt;0,SUM(DN26:DO26,DQ26)-DP26,"")</f>
        <v/>
      </c>
      <c r="EC26" s="40" t="str">
        <f>IF(SUM(DG26,DK26,DO26)&gt;0,SUM(DG26,DK26,DO26),"")</f>
        <v/>
      </c>
      <c r="ED26" s="40" t="str">
        <f>IF(SUM(EA26,EB26)&gt;0,SUM(EA26,EB26),"")</f>
        <v/>
      </c>
      <c r="EE26" s="40" t="str">
        <f>IF(SUM(DS26,DW26)&gt;0,SUM(DS26,DW26),"")</f>
        <v/>
      </c>
      <c r="EF26" s="40" t="str">
        <f>IF(SUM(DR26:DS26,DU26:DW26,DY26)-SUM(DT26,DX26)&gt;0,SUM(DR26:DS26,DU26:DW26,DY26)-SUM(DT26,DX26),"")</f>
        <v/>
      </c>
      <c r="EG26" s="40" t="str">
        <f>IF(SUM(EA26,EB26,EF26)&gt;0,SUM(EA26,EB26,EF26),"")</f>
        <v/>
      </c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1" t="str">
        <f>IF(SUM(EI26,EM26)&gt;0,SUM(EI26,EM26),"")</f>
        <v/>
      </c>
      <c r="FC26" s="11" t="str">
        <f>IF(SUM(EH26:EI26,EK26:EM26,EO26)-EJ26-EN26&gt;0,SUM(EH26:EI26,EK26:EM26,EO26)-EJ26-EN26,"")</f>
        <v/>
      </c>
      <c r="FD26" s="11" t="str">
        <f>IF(SUM(EP26:EQ26,ES26)-ER26&gt;0,SUM(EP26:EQ26,ES26)-ER26,"")</f>
        <v/>
      </c>
      <c r="FE26" s="11" t="str">
        <f>IF(SUM(EI26,EM26,EQ26)&gt;0,SUM(EI26,EM26,EQ26),"")</f>
        <v/>
      </c>
      <c r="FF26" s="11" t="str">
        <f>IF(SUM(FC26,FD26)&gt;0,SUM(FC26,FD26),"")</f>
        <v/>
      </c>
      <c r="FG26" s="11" t="str">
        <f>IF(SUM(EU26,EY26)&gt;0,SUM(EU26,EY26),"")</f>
        <v/>
      </c>
      <c r="FH26" s="11" t="str">
        <f>IF(SUM(ET26:EU26,EW26:EY26,FA26)-SUM(EV26,EZ26)&gt;0,SUM(ET26:EU26,EW26:EY26,FA26)-SUM(EV26,EZ26),"")</f>
        <v/>
      </c>
      <c r="FI26" s="11" t="str">
        <f>IF(SUM(FC26,FD26,FH26)&gt;0,SUM(FC26,FD26,FH26),"")</f>
        <v/>
      </c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40" t="str">
        <f>IF(SUM(FK26,FO26)&gt;0,SUM(FK26,FO26),"")</f>
        <v/>
      </c>
      <c r="GE26" s="40" t="str">
        <f>IF(SUM(FJ26:FK26,FM26:FO26,FQ26)-FL26-FP26&gt;0,SUM(FJ26:FK26,FM26:FO26,FQ26)-FL26-FP26,"")</f>
        <v/>
      </c>
      <c r="GF26" s="40" t="str">
        <f>IF(SUM(FR26:FS26,FU26)-FT26&gt;0,SUM(FR26:FS26,FU26)-FT26,"")</f>
        <v/>
      </c>
      <c r="GG26" s="40" t="str">
        <f>IF(SUM(FK26,FO26,FS26)&gt;0,SUM(FK26,FO26,FS26),"")</f>
        <v/>
      </c>
      <c r="GH26" s="40" t="str">
        <f>IF(SUM(GE26,GF26)&gt;0,SUM(GE26,GF26),"")</f>
        <v/>
      </c>
      <c r="GI26" s="40" t="str">
        <f>IF(SUM(FW26,GA26)&gt;0,SUM(FW26,GA26),"")</f>
        <v/>
      </c>
      <c r="GJ26" s="40" t="str">
        <f>IF(SUM(FV26:FW26,FY26:GA26,GC26)-SUM(FX26,GB26)&gt;0,SUM(FV26:FW26,FY26:GA26,GC26)-SUM(FX26,GB26),"")</f>
        <v/>
      </c>
      <c r="GK26" s="40" t="str">
        <f>IF(SUM(GE26,GF26,GJ26)&gt;0,SUM(GE26,GF26,GJ26),"")</f>
        <v/>
      </c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1" t="str">
        <f>IF(SUM(GM26,GQ26)&gt;0,SUM(GM26,GQ26),"")</f>
        <v/>
      </c>
      <c r="HG26" s="11" t="str">
        <f>IF(SUM(GL26:GM26,GO26:GQ26,GS26)-GN26-GR26&gt;0,SUM(GL26:GM26,GO26:GQ26,GS26)-GN26-GR26,"")</f>
        <v/>
      </c>
      <c r="HH26" s="11" t="str">
        <f>IF(SUM(GT26:GU26,GW26)-GV26&gt;0,SUM(GT26:GU26,GW26)-GV26,"")</f>
        <v/>
      </c>
      <c r="HI26" s="11" t="str">
        <f>IF(SUM(GM26,GQ26,GU26)&gt;0,SUM(GM26,GQ26,GU26),"")</f>
        <v/>
      </c>
      <c r="HJ26" s="11" t="str">
        <f>IF(SUM(HG26,HH26)&gt;0,SUM(HG26,HH26),"")</f>
        <v/>
      </c>
      <c r="HK26" s="11" t="str">
        <f>IF(SUM(GY26,HC26)&gt;0,SUM(GY26,HC26),"")</f>
        <v/>
      </c>
      <c r="HL26" s="11" t="str">
        <f>IF(SUM(GX26:GY26,HA26:HC26,HE26)-SUM(GZ26,HD26)&gt;0,SUM(GX26:GY26,HA26:HC26,HE26)-SUM(GZ26,HD26),"")</f>
        <v/>
      </c>
      <c r="HM26" s="11" t="str">
        <f>IF(SUM(HG26,HH26,HL26)&gt;0,SUM(HG26,HH26,HL26),"")</f>
        <v/>
      </c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40" t="str">
        <f>IF(SUM(HO26,HS26)&gt;0,SUM(HO26,HS26),"")</f>
        <v/>
      </c>
      <c r="II26" s="40" t="str">
        <f>IF(SUM(HN26:HO26,HQ26:HS26,HU26)-HP26-HT26&gt;0,SUM(HN26:HO26,HQ26:HS26,HU26)-HP26-HT26,"")</f>
        <v/>
      </c>
      <c r="IJ26" s="40" t="str">
        <f>IF(SUM(HV26:HW26,HY26)-HX26&gt;0,SUM(HV26:HW26,HY26)-HX26,"")</f>
        <v/>
      </c>
      <c r="IK26" s="40" t="str">
        <f>IF(SUM(HO26,HS26,HW26)&gt;0,SUM(HO26,HS26,HW26),"")</f>
        <v/>
      </c>
      <c r="IL26" s="40" t="str">
        <f>IF(SUM(II26,IJ26)&gt;0,SUM(II26,IJ26),"")</f>
        <v/>
      </c>
      <c r="IM26" s="40" t="str">
        <f>IF(SUM(IA26,IE26)&gt;0,SUM(IA26,IE26),"")</f>
        <v/>
      </c>
      <c r="IN26" s="40" t="str">
        <f>IF(SUM(HZ26:IA26,IC26:IE26,IG26)-SUM(IB26,IF26)&gt;0,SUM(HZ26:IA26,IC26:IE26,IG26)-SUM(IB26,IF26),"")</f>
        <v/>
      </c>
      <c r="IO26" s="40" t="str">
        <f>IF(SUM(II26,IJ26,IN26)&gt;0,SUM(II26,IJ26,IN26),"")</f>
        <v/>
      </c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1" t="str">
        <f>IF(SUM(IQ26,IU26)&gt;0,SUM(IQ26,IU26),"")</f>
        <v/>
      </c>
      <c r="JK26" s="11" t="str">
        <f>IF(SUM(IP26:IQ26,IS26:IU26,IW26)-IR26-IV26&gt;0,SUM(IP26:IQ26,IS26:IU26,IW26)-IR26-IV26,"")</f>
        <v/>
      </c>
      <c r="JL26" s="11" t="str">
        <f>IF(SUM(IX26:IY26,JA26)-IZ26&gt;0,SUM(IX26:IY26,JA26)-IZ26,"")</f>
        <v/>
      </c>
      <c r="JM26" s="11" t="str">
        <f>IF(SUM(IQ26,IU26,IY26)&gt;0,SUM(IQ26,IU26,IY26),"")</f>
        <v/>
      </c>
      <c r="JN26" s="11" t="str">
        <f>IF(SUM(JK26,JL26)&gt;0,SUM(JK26,JL26),"")</f>
        <v/>
      </c>
      <c r="JO26" s="11" t="str">
        <f>IF(SUM(JC26,JG26)&gt;0,SUM(JC26,JG26),"")</f>
        <v/>
      </c>
      <c r="JP26" s="11" t="str">
        <f>IF(SUM(JB26:JC26,JE26:JG26,JI26)-SUM(JD26,JH26)&gt;0,SUM(JB26:JC26,JE26:JG26,JI26)-SUM(JD26,JH26),"")</f>
        <v/>
      </c>
      <c r="JQ26" s="11" t="str">
        <f>IF(SUM(JK26,JL26,JP26)&gt;0,SUM(JK26,JL26,JP26),"")</f>
        <v/>
      </c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40" t="str">
        <f>IF(SUM(JS26,JW26)&gt;0,SUM(JS26,JW26),"")</f>
        <v/>
      </c>
      <c r="KM26" s="40" t="str">
        <f>IF(SUM(JR26:JS26,JU26:JW26,JY26)-JT26-JX26&gt;0,SUM(JR26:JS26,JU26:JW26,JY26)-JT26-JX26,"")</f>
        <v/>
      </c>
      <c r="KN26" s="40" t="str">
        <f>IF(SUM(JZ26:KA26,KC26)-KB26&gt;0,SUM(JZ26:KA26,KC26)-KB26,"")</f>
        <v/>
      </c>
      <c r="KO26" s="40" t="str">
        <f>IF(SUM(JS26,JW26,KA26)&gt;0,SUM(JS26,JW26,KA26),"")</f>
        <v/>
      </c>
      <c r="KP26" s="40" t="str">
        <f>IF(SUM(KM26,KN26)&gt;0,SUM(KM26,KN26),"")</f>
        <v/>
      </c>
      <c r="KQ26" s="40" t="str">
        <f>IF(SUM(KE26,KI26)&gt;0,SUM(KE26,KI26),"")</f>
        <v/>
      </c>
      <c r="KR26" s="40" t="str">
        <f>IF(SUM(KD26:KE26,KG26:KI26,KK26)-SUM(KF26,KJ26)&gt;0,SUM(KD26:KE26,KG26:KI26,KK26)-SUM(KF26,KJ26),"")</f>
        <v/>
      </c>
      <c r="KS26" s="40" t="str">
        <f>IF(SUM(KM26,KN26,KR26)&gt;0,SUM(KM26,KN26,KR26),"")</f>
        <v/>
      </c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1" t="str">
        <f>IF(SUM(KU26,KY26)&gt;0,SUM(KU26,KY26),"")</f>
        <v/>
      </c>
      <c r="LO26" s="11" t="str">
        <f>IF(SUM(KT26:KU26,KW26:KY26,LA26)-KV26-KZ26&gt;0,SUM(KT26:KU26,KW26:KY26,LA26)-KV26-KZ26,"")</f>
        <v/>
      </c>
      <c r="LP26" s="11" t="str">
        <f>IF(SUM(LB26:LC26,LE26)-LD26&gt;0,SUM(LB26:LC26,LE26)-LD26,"")</f>
        <v/>
      </c>
      <c r="LQ26" s="11" t="str">
        <f>IF(SUM(KU26,KY26,LC26)&gt;0,SUM(KU26,KY26,LC26),"")</f>
        <v/>
      </c>
      <c r="LR26" s="11" t="str">
        <f>IF(SUM(LO26,LP26)&gt;0,SUM(LO26,LP26),"")</f>
        <v/>
      </c>
      <c r="LS26" s="11" t="str">
        <f>IF(SUM(LG26,LK26)&gt;0,SUM(LG26,LK26),"")</f>
        <v/>
      </c>
      <c r="LT26" s="11" t="str">
        <f>IF(SUM(LF26:LG26,LI26:LK26,LM26)-SUM(LH26,LL26)&gt;0,SUM(LF26:LG26,LI26:LK26,LM26)-SUM(LH26,LL26),"")</f>
        <v/>
      </c>
      <c r="LU26" s="11" t="str">
        <f>IF(SUM(LO26,LP26,LT26)&gt;0,SUM(LO26,LP26,LT26),"")</f>
        <v/>
      </c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40" t="str">
        <f>IF(SUM(LW26,MA26)&gt;0,SUM(LW26,MA26),"")</f>
        <v/>
      </c>
      <c r="MQ26" s="40" t="str">
        <f>IF(SUM(LV26:LW26,LY26:MA26,MC26)-LX26-MB26&gt;0,SUM(LV26:LW26,LY26:MA26,MC26)-LX26-MB26,"")</f>
        <v/>
      </c>
      <c r="MR26" s="40" t="str">
        <f>IF(SUM(MD26:ME26,MG26)-MF26&gt;0,SUM(MD26:ME26,MG26)-MF26,"")</f>
        <v/>
      </c>
      <c r="MS26" s="40" t="str">
        <f>IF(SUM(LW26,MA26,ME26)&gt;0,SUM(LW26,MA26,ME26),"")</f>
        <v/>
      </c>
      <c r="MT26" s="40" t="str">
        <f>IF(SUM(MQ26,MR26)&gt;0,SUM(MQ26,MR26),"")</f>
        <v/>
      </c>
      <c r="MU26" s="40" t="str">
        <f>IF(SUM(MI26,MM26)&gt;0,SUM(MI26,MM26),"")</f>
        <v/>
      </c>
      <c r="MV26" s="40" t="str">
        <f>IF(SUM(MH26:MI26,MK26:MM26,MO26)-SUM(MJ26,MN26)&gt;0,SUM(MH26:MI26,MK26:MM26,MO26)-SUM(MJ26,MN26),"")</f>
        <v/>
      </c>
      <c r="MW26" s="40" t="str">
        <f>IF(SUM(MQ26,MR26,MV26)&gt;0,SUM(MQ26,MR26,MV26),"")</f>
        <v/>
      </c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1" t="str">
        <f>IF(SUM(MY26,NC26)&gt;0,SUM(MY26,NC26),"")</f>
        <v/>
      </c>
      <c r="NS26" s="11" t="str">
        <f>IF(SUM(MX26:MY26,NA26:NC26,NE26)-MZ26-ND26&gt;0,SUM(MX26:MY26,NA26:NC26,NE26)-MZ26-ND26,"")</f>
        <v/>
      </c>
      <c r="NT26" s="11" t="str">
        <f>IF(SUM(NF26:NG26,NI26)-NH26&gt;0,SUM(NF26:NG26,NI26)-NH26,"")</f>
        <v/>
      </c>
      <c r="NU26" s="11" t="str">
        <f>IF(SUM(MY26,NC26,NG26)&gt;0,SUM(MY26,NC26,NG26),"")</f>
        <v/>
      </c>
      <c r="NV26" s="11" t="str">
        <f>IF(SUM(NS26,NT26)&gt;0,SUM(NS26,NT26),"")</f>
        <v/>
      </c>
      <c r="NW26" s="11" t="str">
        <f>IF(SUM(NK26,NO26)&gt;0,SUM(NK26,NO26),"")</f>
        <v/>
      </c>
      <c r="NX26" s="11" t="str">
        <f>IF(SUM(NJ26:NK26,NM26:NO26,NQ26)-SUM(NL26,NP26)&gt;0,SUM(NJ26:NK26,NM26:NO26,NQ26)-SUM(NL26,NP26),"")</f>
        <v/>
      </c>
      <c r="NY26" s="11" t="str">
        <f>IF(SUM(NS26,NT26,NX26)&gt;0,SUM(NS26,NT26,NX26),"")</f>
        <v/>
      </c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40" t="str">
        <f>IF(SUM(OA26,OE26)&gt;0,SUM(OA26,OE26),"")</f>
        <v/>
      </c>
      <c r="OU26" s="40" t="str">
        <f>IF(SUM(NZ26:OA26,OC26:OE26,OG26)-OB26-OF26&gt;0,SUM(NZ26:OA26,OC26:OE26,OG26)-OB26-OF26,"")</f>
        <v/>
      </c>
      <c r="OV26" s="40" t="str">
        <f>IF(SUM(OH26:OI26,OK26)-OJ26&gt;0,SUM(OH26:OI26,OK26)-OJ26,"")</f>
        <v/>
      </c>
      <c r="OW26" s="40" t="str">
        <f>IF(SUM(OA26,OE26,OI26)&gt;0,SUM(OA26,OE26,OI26),"")</f>
        <v/>
      </c>
      <c r="OX26" s="40" t="str">
        <f>IF(SUM(OU26,OV26)&gt;0,SUM(OU26,OV26),"")</f>
        <v/>
      </c>
      <c r="OY26" s="40" t="str">
        <f>IF(SUM(OM26,OQ26)&gt;0,SUM(OM26,OQ26),"")</f>
        <v/>
      </c>
      <c r="OZ26" s="40" t="str">
        <f>IF(SUM(OL26:OM26,OO26:OQ26,OS26)-SUM(ON26,OR26)&gt;0,SUM(OL26:OM26,OO26:OQ26,OS26)-SUM(ON26,OR26),"")</f>
        <v/>
      </c>
      <c r="PA26" s="40" t="str">
        <f>IF(SUM(OU26,OV26,OZ26)&gt;0,SUM(OU26,OV26,OZ26),"")</f>
        <v/>
      </c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1" t="str">
        <f>IF(SUM(PC26,PG26)&gt;0,SUM(PC26,PG26),"")</f>
        <v/>
      </c>
      <c r="PW26" s="11" t="str">
        <f>IF(SUM(PB26:PC26,PE26:PG26,PI26)-PD26-PH26&gt;0,SUM(PB26:PC26,PE26:PG26,PI26)-PD26-PH26,"")</f>
        <v/>
      </c>
      <c r="PX26" s="11" t="str">
        <f>IF(SUM(PJ26:PK26,PM26)-PL26&gt;0,SUM(PJ26:PK26,PM26)-PL26,"")</f>
        <v/>
      </c>
      <c r="PY26" s="11" t="str">
        <f>IF(SUM(PC26,PG26,PK26)&gt;0,SUM(PC26,PG26,PK26),"")</f>
        <v/>
      </c>
      <c r="PZ26" s="11" t="str">
        <f>IF(SUM(PW26,PX26)&gt;0,SUM(PW26,PX26),"")</f>
        <v/>
      </c>
      <c r="QA26" s="11" t="str">
        <f>IF(SUM(PO26,PS26)&gt;0,SUM(PO26,PS26),"")</f>
        <v/>
      </c>
      <c r="QB26" s="11" t="str">
        <f>IF(SUM(PN26:PO26,PQ26:PS26,PU26)-SUM(PP26,PT26)&gt;0,SUM(PN26:PO26,PQ26:PS26,PU26)-SUM(PP26,PT26),"")</f>
        <v/>
      </c>
      <c r="QC26" s="11" t="str">
        <f>IF(SUM(PW26,PX26,QB26)&gt;0,SUM(PW26,PX26,QB26),"")</f>
        <v/>
      </c>
      <c r="QD26" s="22">
        <f>IF($CU26="P",CA26,(CA26+AX26)/2)</f>
        <v>9.3000000000000007</v>
      </c>
      <c r="QE26" s="22">
        <f>IF($CU26="P",CB26,(CB26+AY26)/2)</f>
        <v>3.6</v>
      </c>
      <c r="QF26" s="22">
        <f>IF($CU26="P",CC26,(CC26+AZ26)/2)</f>
        <v>0.1</v>
      </c>
      <c r="QG26" s="22">
        <f>IF($CU26="P",CD26,(CD26+BA26)/2)</f>
        <v>0</v>
      </c>
      <c r="QH26" s="22">
        <f>IF($CU26="P",CE26,(CE26+BB26)/2)</f>
        <v>9</v>
      </c>
      <c r="QI26" s="22">
        <f>IF($CU26="P",CF26,(CF26+BC26)/2)</f>
        <v>3</v>
      </c>
      <c r="QJ26" s="22">
        <f>IF($CU26="P",CG26,(CG26+BD26)/2)</f>
        <v>0.4</v>
      </c>
      <c r="QK26" s="22">
        <f>IF($CU26="P",CH26,(CH26+BE26)/2)</f>
        <v>0</v>
      </c>
      <c r="QL26" s="22">
        <f>IF($CU26="P",CI26,(CI26+BF26)/2)</f>
        <v>0</v>
      </c>
      <c r="QM26" s="22">
        <f>IF($CU26="P",CJ26,(CJ26+BG26)/2)</f>
        <v>0</v>
      </c>
      <c r="QN26" s="22">
        <f>IF($CU26="P",CK26,(CK26+BH26)/2)</f>
        <v>0</v>
      </c>
      <c r="QO26" s="22">
        <f>IF($CU26="P",CL26,(CL26+BI26)/2)</f>
        <v>0</v>
      </c>
      <c r="QP26" s="22">
        <f>IF($CU26="P",CM26,(CM26+BJ26)/2)</f>
        <v>0</v>
      </c>
      <c r="QQ26" s="22">
        <f>IF($CU26="P",CN26,(CN26+BK26)/2)</f>
        <v>0</v>
      </c>
      <c r="QR26" s="22">
        <f>IF($CU26="P",CO26,(CO26+BL26)/2)</f>
        <v>0</v>
      </c>
      <c r="QS26" s="22">
        <f>IF($CU26="P",CP26,(CP26+BM26)/2)</f>
        <v>0</v>
      </c>
      <c r="QT26" s="22">
        <f>IF($CU26="P",CQ26,(CQ26+BN26)/2)</f>
        <v>0</v>
      </c>
      <c r="QU26" s="22">
        <f>IF($CU26="P",CR26,(CR26+BO26)/2)</f>
        <v>0</v>
      </c>
      <c r="QV26" s="22">
        <f>IF($CU26="P",CS26,(CS26+BP26)/2)</f>
        <v>0</v>
      </c>
      <c r="QW26" s="22">
        <f>IF($CU26="P",CT26,(CT26+BQ26)/2)</f>
        <v>0</v>
      </c>
      <c r="QX26" s="27" t="s">
        <v>46</v>
      </c>
      <c r="QY26" s="40">
        <f>IF(SUM(QE26,QI26)&gt;0,SUM(QE26,QI26),"")</f>
        <v>6.6</v>
      </c>
      <c r="QZ26" s="40">
        <f>IF(SUM(QD26:QE26,QG26:QI26,QK26)-QF26-QJ26&gt;0,SUM(QD26:QE26,QG26:QI26,QK26)-QF26-QJ26,"")</f>
        <v>24.4</v>
      </c>
      <c r="RA26" s="40" t="str">
        <f>IF(SUM(QL26:QM26,QO26)-QN26&gt;0,SUM(QL26:QM26,QO26)-QN26,"")</f>
        <v/>
      </c>
      <c r="RB26" s="40">
        <f>IF(SUM(QE26,QI26,QM26)&gt;0,SUM(QE26,QI26,QM26),"")</f>
        <v>6.6</v>
      </c>
      <c r="RC26" s="40">
        <f>IF(SUM(QZ26,RA26)&gt;0,SUM(QZ26,RA26),"")</f>
        <v>24.4</v>
      </c>
      <c r="RD26" s="40" t="str">
        <f>IF(SUM(QQ26,QU26)&gt;0,SUM(QQ26,QU26),"")</f>
        <v/>
      </c>
      <c r="RE26" s="40" t="str">
        <f>IF(SUM(QP26:QQ26,QS26:QU26,QW26)-SUM(QR26,QV26)&gt;0,SUM(QP26:QQ26,QS26:QU26,QW26)-SUM(QR26,QV26),"")</f>
        <v/>
      </c>
      <c r="RF26" s="40">
        <f>IF(SUM(QZ26,RA26,RE26)&gt;0,SUM(QZ26,RA26,RE26),"")</f>
        <v>24.4</v>
      </c>
    </row>
    <row r="27" spans="1:474" x14ac:dyDescent="0.2">
      <c r="A27" s="4" t="str" cm="1">
        <f t="array" ref="A27">IF(AND(J27&lt;&gt;"",J27&lt;&gt;"No DD"),SUMPRODUCT((J$4:J$36&lt;&gt;"")*(J$4:J$36&lt;&gt;"No DD")*(F$4:F$36&gt;F27))+1,IF(J27="No DD",SUMPRODUCT((J$4:J$36="No DD")*(F$4:F$36&gt;F27))+1+SUMPRODUCT((J$4:J$36&lt;&gt;"")*(J$4:J$36&lt;&gt;"No DD")),""))</f>
        <v/>
      </c>
      <c r="B27" s="4" t="str" cm="1">
        <f t="array" ref="B27">IF(AND(J27&lt;&gt;"",J27&lt;&gt;"No DD",G27=""),SUMPRODUCT((J$4:J$36&lt;&gt;"")*(J$4:J$36&lt;&gt;"No DD")*(G$4:G$36="")*(F$4:F$36&gt;F27))+1,IF(J27="No DD",SUMPRODUCT((J$4:J$36="No DD")*(F$4:F$36&gt;F27)*(G$4:G$36=""))+1+SUMPRODUCT((J$4:J$36&lt;&gt;"")*(G$4:G$36="")*(J$4:J$36&lt;&gt;"No DD")),""))</f>
        <v/>
      </c>
      <c r="C27" s="5" t="s">
        <v>173</v>
      </c>
      <c r="D27" s="4" t="s">
        <v>5</v>
      </c>
      <c r="E27" s="4">
        <v>2005</v>
      </c>
      <c r="F27" s="9">
        <f>SUM(L27:R27)+SUM(L27:O27)*0.0000001+SUM(L27)*0.0000000000001</f>
        <v>93.200004650004644</v>
      </c>
      <c r="H27" s="3" t="str">
        <f>IF(OR(AND(AP27&gt;=AW$38,AQ27&gt;=AW$42,AP27&lt;&gt;"",AO27=""),AND(AU27&gt;=AW$38,AV27&gt;=AW$42,AU27&lt;&gt;"",AO27=""),AND(BS27&gt;=BZ$38,BT27&gt;=BZ$42,BS27&lt;&gt;"",BR27=""),AND(BX27&gt;=BZ$38,BY27&gt;=BZ$42,BX27&lt;&gt;"",BR27=""),AND(CV27&gt;=DC$38,CW27&gt;=DC$42,CV27&lt;&gt;"",CU27=""),AND(DA27&gt;=DC$38,DB27&gt;=DC$42,DA27&lt;&gt;""),AND(DZ27&gt;=EG$38,EA27&gt;=EG$42,DZ27&lt;&gt;""),AND(EE27&gt;=EG$38,EF27&gt;=EG$42,EE27&lt;&gt;""),AND(FB27&gt;=FI$38,FC27&gt;=FI$42,FB27&lt;&gt;""),AND(FG27&gt;=FI$38,FH27&gt;=FI$42,FG27&lt;&gt;""),AND(GD27&gt;=GK$38,GE27&gt;=GK$42,GD27&lt;&gt;""),AND(GI27&gt;=GK$38,GJ27&gt;=GK$42,GI27&lt;&gt;""),AND(HF27&gt;=HM$38,HG27&gt;=HM$42,HF27&lt;&gt;""),AND(HK27&gt;=HM$38,HL27&gt;=HM$42,HK27&lt;&gt;""),AND(IH27&gt;=IO$38,II27&gt;=IO$42,IH27&lt;&gt;""),AND(IM27&gt;=IO$38,IN27&gt;=IO$42,IM27&lt;&gt;""),AND(JJ27&gt;=JQ$38,JK27&gt;=JQ$42,JJ27&lt;&gt;""),AND(JO27&gt;=JQ$38,JP27&gt;=JQ$42,JO27&lt;&gt;""),AND(KL27&gt;=KS$38,KM27&gt;=KS$42,KL27&lt;&gt;""),AND(KQ27&gt;=KS$38,KR27&gt;=KS$42,KQ27&lt;&gt;""),AND(LN27&gt;=LU$38,LO27&gt;=LU$42,LN27&lt;&gt;""),AND(LS27&gt;=LU$38,LT27&gt;=LU$42,LS27&lt;&gt;""),AND(MP27&gt;=MW$38,MQ27&gt;=MW$42,MP27&lt;&gt;""),AND(MU27&gt;=MW$38,MV27&gt;=MW$42,MU27&lt;&gt;""),AND(NR27&gt;=NY$38,NS27&gt;=NY$42,NR27&lt;&gt;""),AND(NW27&gt;=NY$38,NX27&gt;=NY$42,NW27&lt;&gt;""),AND(OT27&gt;=PA$38,OU27&gt;=PA$42,OT27&lt;&gt;""),AND(OY27&gt;=PA$38,OZ27&gt;=PA$42,OY27&lt;&gt;""),AND(PV27&gt;=QC$38,PW27&gt;=QC$42,PV27&lt;&gt;""),AND(QA27&gt;=QC$38,QB27&gt;=QC$42,QA27&lt;&gt;"")),"P","")</f>
        <v/>
      </c>
      <c r="I27" s="3" t="str">
        <f>IF(OR(AND(AQ27&gt;=AW$42,AQ27&lt;&gt;"",AO27=""),AND(AV27&gt;=AW$42,AV27&lt;&gt;"",AO27=""),AND(BT27&gt;=BZ$42,BT27&lt;&gt;"",BR27=""),AND(BY27&gt;=BZ$42,BY27&lt;&gt;"",BR27=""),AND(CW27&gt;=DC$42,CW27&lt;&gt;"",CU27=""),AND(DB27&gt;=DC$42,DB27&lt;&gt;"",CU27=""),AND(EA27&gt;=EG$42,EA27&lt;&gt;""),AND(EF27&gt;=EG$42,EF27&lt;&gt;""),AND(FC27&gt;=FI$42,FC27&lt;&gt;""),AND(FH27&gt;=FI$42,FH27&lt;&gt;""),AND(GE27&gt;=GK$42,GE27&lt;&gt;""),AND(GJ27&gt;=GK$42,GJ27&lt;&gt;""),AND(HG27&gt;=HM$42,HG27&lt;&gt;""),AND(HL27&gt;=HM$42,HL27&lt;&gt;""),AND(II27&gt;=IO$42,II27&lt;&gt;""),AND(IN27&gt;=IO$42,IN27&lt;&gt;""),AND(JK27&gt;=JQ$42,JK27&lt;&gt;""),AND(JP27&gt;=JQ$42,JP27&lt;&gt;""),AND(KM27&gt;=KS$42,KM27&lt;&gt;""),AND(KR27&gt;=KS$42,KR27&lt;&gt;""),AND(LO27&gt;=LU$42,LO27&lt;&gt;""),AND(LT27&gt;=LU$42,LT27&lt;&gt;""),AND(MQ27&gt;=MW$42,MQ27&lt;&gt;""),AND(MV27&gt;=MW$42,MV27&lt;&gt;""),AND(NS27&gt;=NY$42,NS27&lt;&gt;""),AND(NX27&gt;=NY$42,NX27&lt;&gt;""),AND(OU27&gt;=PA$42,OU27&lt;&gt;""),AND(OZ27&gt;=PA$42,OZ27&lt;&gt;""),AND(PW27&gt;=QC$42,PW27&lt;&gt;""),AND(QB27&gt;=QC$42,QB27&lt;&gt;"")),"P","")</f>
        <v/>
      </c>
      <c r="J27" s="36" t="str">
        <f>IF(AND(I27="P",H27=""),"No DD",IF(OR(AND(AS27&gt;=AW$41,AT27&gt;=AW$45,AS27&lt;&gt;"",AO27=""),AND(BV27&gt;=BZ$41,BW27&gt;=BZ$45,BV27&lt;&gt;"",BR27=""),AND(CY27&gt;=DC$41,CZ27&gt;=DC$45,CY27&lt;&gt;"",CU27=""),AND(EC27&gt;=EG$41,ED27&gt;=EG$45,EC27&lt;&gt;""),AND(FE27&gt;=FI$41,FF27&gt;=FI$45,FE27&lt;&gt;""),AND(GG27&gt;=GK$41,GH27&gt;=GK$45,GG27&lt;&gt;""),AND(HI27&gt;=HM$41,HJ27&gt;=HM$45,HI27&lt;&gt;""),AND(IK27&gt;=IO$41,IL27&gt;=IO$45,IK27&lt;&gt;""),AND(JM27&gt;=JQ$41,JN27&gt;=JQ$45,JM27&lt;&gt;""),AND(KO27&gt;=KS$41,KP27&gt;=KS$45,KO27&lt;&gt;""),AND(LQ27&gt;=LU$41,LR27&gt;=LU$45,LQ27&lt;&gt;""),AND(MS27&gt;=MW$41,MT27&gt;=MW$45,MS27&lt;&gt;""),AND(NU27&gt;=NY$41,NV27&gt;=NY$45,NU27&lt;&gt;""),AND(OW27&gt;=PA$41,OX27&gt;=PA$45,OW27&lt;&gt;""),AND(PY27&gt;=QC$41,PZ27&gt;=QC$45,PY27&lt;&gt;"")),"Merit",IF(OR(AND(AS27&gt;=AW$40,AT27&gt;=AW$44,AS27&lt;&gt;"",AO27=""),AND(BV27&gt;=BZ$40,BW27&gt;=BZ$44,BV27&lt;&gt;"",BR27=""),AND(CY27&gt;=DC$40,CZ27&gt;=DC$44,CY27&lt;&gt;"",CU27=""),AND(EC27&gt;=EG$40,ED27&gt;=EG$44,EC27&lt;&gt;""),AND(FE27&gt;=FI$40,FF27&gt;=FI$44,FE27&lt;&gt;""),AND(GG27&gt;=GK$40,GH27&gt;=GK$44,GG27&lt;&gt;""),AND(HI27&gt;=HM$40,HJ27&gt;=HM$44,HI27&lt;&gt;""),AND(IK27&gt;=IO$40,IL27&gt;=IO$44,IK27&lt;&gt;""),AND(JM27&gt;=JQ$40,JN27&gt;=JQ$44,JM27&lt;&gt;""),AND(KO27&gt;=KS$40,KP27&gt;=KS$44,KO27&lt;&gt;""),AND(LQ27&gt;=LU$40,LR27&gt;=LU$44,LQ27&lt;&gt;""),AND(MS27&gt;=MW$40,MT27&gt;=MW$44,MS27&lt;&gt;""),AND(NU27&gt;=NY$40,NV27&gt;=NY$44,NU27&lt;&gt;""),AND(OW27&gt;=PA$40,OX27&gt;=PA$44,OW27&lt;&gt;""),AND(PY27&gt;=QC$40,PZ27&gt;=QC$44,PY27&lt;&gt;"")),"Excellence",IF(K27="P","Worlds Team",IF(H27="P","National Team","")))))</f>
        <v/>
      </c>
      <c r="K27" s="3" t="str">
        <f>IF(OR(AND(AS27&gt;=AW$39,AT27&gt;=AW$43,AS27&lt;&gt;"",AO27=""),AND(BV27&gt;=BZ$39,BW27&gt;=BZ$43,BV27&lt;&gt;"",BR27=""),AND(CY27&gt;=DC$39,CZ27&gt;=DC$43,CY27&lt;&gt;"",CU27=""),AND(EC27&gt;=EG$39,ED27&gt;=EG$43,EC27&lt;&gt;""),AND(FE27&gt;=FI$39,FF27&gt;=FI$43,FE27&lt;&gt;""),AND(GG27&gt;=GK$39,GH27&gt;=GK$43,GG27&lt;&gt;""),AND(HI27&gt;=HM$39,HJ27&gt;=HM$43,HI27&lt;&gt;""),AND(IK27&gt;=IO$39,IL27&gt;=IO$43,IK27&lt;&gt;""),AND(JM27&gt;=JQ$39,JN27&gt;=JQ$43,JM27&lt;&gt;""),AND(KO27&gt;=KS$39,KP27&gt;=KS$43,KO27&lt;&gt;""),AND(LQ27&gt;=LU$39,LR27&gt;=LU$43,LQ27&lt;&gt;""),AND(MS27&gt;=MW$39,MT27&gt;=MW$43,MS27&lt;&gt;""),AND(NU27&gt;=NY$39,NV27&gt;=NY$43,NU27&lt;&gt;""),AND(OW27&gt;=PA$39,OX27&gt;=PA$43,OW27&lt;&gt;""),AND(PY27&gt;=QC$39,PZ27&gt;=QC$43,PY27&lt;&gt;"")),"P","")</f>
        <v/>
      </c>
      <c r="L27" s="8">
        <f>IF(COUNT(AQ27,BT27,CW27)&gt;0,LARGE((AQ27,BT27,CW27),1),0)</f>
        <v>46.5</v>
      </c>
      <c r="M27" s="8" t="str">
        <f>IF(L27=0,"",IF(L27=CW27,$CA$1,IF(L27=BT27,$AX$1,IF(L27=AQ27,$U$1,""))))</f>
        <v>2025 Elite Canada</v>
      </c>
      <c r="N27" s="8">
        <f>IF(COUNT(AQ27,BT27,CW27)&gt;1,LARGE((AQ27,BT27,CW27),2),0)</f>
        <v>0</v>
      </c>
      <c r="O27" s="8" t="str">
        <f>IF(N27=0,"",IF(AND(N27=L27,N27=AQ27,N27=BT27),$U$1,IF(AND(N27=L27,N27=AQ27,N27=CW27),$U$1,IF(AND(N27=L27,N27=BT27,N27=CW27),$AX$1,IF(N27=CW27,$CA$1,IF(N27=BT27,$AX$1,IF(N27=AQ27,$U$1,"")))))))</f>
        <v/>
      </c>
      <c r="P27" s="8">
        <f>IF(MAX(AV27,BY27,DB27)&gt;0,MAX(AV27,BY27,DB27),0)</f>
        <v>46.7</v>
      </c>
      <c r="Q27" s="8" t="str">
        <f>IF(P27=0,"",IF(P27=DB27,$CA$1,IF(P27=BY27,$AX$1,IF(P27=AV27,$U$1,""))))</f>
        <v>2025 Elite Canada</v>
      </c>
      <c r="R27" s="8" t="str">
        <f>IF(MAX(DD27:DE27)&gt;0,MAX(DD27:DE27),"")</f>
        <v/>
      </c>
      <c r="S27" s="11" t="str">
        <f>IF(R27="","",IF(R27=DD27,"("&amp;DD$2&amp;")",IF(R27=DE27,"("&amp;DE$2&amp;")")))</f>
        <v/>
      </c>
      <c r="T27" s="8" t="str">
        <f>IF(R27="","",IF(R27=DD27,IF(R27+IF(N27="",0,N27)=PW27,$PB$1,IF(R27+IF(N27="",0,N27)=OU27,$NZ$1,IF(R27+IF(N27="",0,N27)=NS27,$MX$1,IF(R27+IF(N27="",0,N27)=MQ27,$LV$1,IF(R27+IF(N27="",0,N27)=LO27,$KT$1,IF(R27+IF(N27="",0,N27)=KM27,$JR$1,IF(R27+IF(N27="",0,N27)=JK27,$IP$1,IF(R27+IF(N27="",0,N27)=II27,$HN$1,IF(R27+IF(N27="",0,N27)=HG27,$GL$1,IF(R27+IF(N27="",0,N27)=GE27,$FJ$1,IF(R27+IF(N27="",0,N27)=FC27,$EH$1,IF(R27+IF(N27="",0,N27)=EA27,$DF$1)))))))))))),IF(R27=DE27,IF(R27+IF(P27="",0,P27)=QB27,$PB$1,IF(R27+IF(P27="",0,P27)=OZ27,$NZ$1,IF(R27+IF(P27="",0,P27)=NX27,$MX$1,IF(R27+IF(P27="",0,P27)=MV27,$LV$1,IF(R27+IF(P27="",0,P27)=LT27,$KT$1,IF(R27+IF(P27="",0,P27)=KR27,$JR$1,IF(R27+IF(P27="",0,P27)=JP27,$IP$1,IF(R27+IF(P27="",0,P27)=IN27,$HN$1,IF(R27+IF(P27="",0,P27)=HL27,$GL$1,IF(R27+IF(P27="",0,P27)=GJ27,$FJ$1,IF(R27+IF(P27="",0,P27)=FH27,$EH$1,IF(R27+IF(P27="",0,P27)=EF27,$DF$1)))))))))))))))</f>
        <v/>
      </c>
      <c r="U27" s="19">
        <v>18.7</v>
      </c>
      <c r="V27" s="19">
        <v>4.4000000000000004</v>
      </c>
      <c r="W27" s="19">
        <v>0.2</v>
      </c>
      <c r="X27" s="19">
        <v>0</v>
      </c>
      <c r="Y27" s="19">
        <v>18.399999999999999</v>
      </c>
      <c r="Z27" s="19">
        <v>5.2</v>
      </c>
      <c r="AA27" s="19">
        <v>0</v>
      </c>
      <c r="AB27" s="19">
        <v>0</v>
      </c>
      <c r="AC27" s="19"/>
      <c r="AD27" s="19"/>
      <c r="AE27" s="19"/>
      <c r="AF27" s="19"/>
      <c r="AG27" s="19">
        <v>18.8</v>
      </c>
      <c r="AH27" s="19">
        <v>5.2</v>
      </c>
      <c r="AI27" s="19">
        <v>0.2</v>
      </c>
      <c r="AJ27" s="19">
        <v>0</v>
      </c>
      <c r="AK27" s="19">
        <v>18.5</v>
      </c>
      <c r="AL27" s="19">
        <v>5.2</v>
      </c>
      <c r="AM27" s="19">
        <v>0.8</v>
      </c>
      <c r="AN27" s="19">
        <v>0</v>
      </c>
      <c r="AO27" s="27"/>
      <c r="AP27" s="40">
        <f>IF(SUM(V27,Z27)&gt;0,SUM(V27,Z27),"")</f>
        <v>9.6000000000000014</v>
      </c>
      <c r="AQ27" s="40">
        <f>IF(SUM(U27:V27,X27:Z27,AB27)-W27-AA27&gt;0,SUM(U27:V27,X27:Z27,AB27)-W27-AA27,"")</f>
        <v>46.5</v>
      </c>
      <c r="AR27" s="40" t="str">
        <f>IF(SUM(AC27:AD27,AF27)-AE27&gt;0,SUM(AC27:AD27,AF27)-AE27,"")</f>
        <v/>
      </c>
      <c r="AS27" s="40">
        <f>IF(SUM(V27,Z27,AD27)&gt;0,SUM(V27,Z27,AD27),"")</f>
        <v>9.6000000000000014</v>
      </c>
      <c r="AT27" s="40">
        <f>IF(SUM(AQ27,AR27)&gt;0,SUM(AQ27,AR27),"")</f>
        <v>46.5</v>
      </c>
      <c r="AU27" s="40">
        <f>IF(SUM(AH27,AL27)&gt;0,SUM(AH27,AL27),"")</f>
        <v>10.4</v>
      </c>
      <c r="AV27" s="40">
        <f>IF(SUM(AG27:AH27,AJ27:AL27,AN27)-SUM(AI27,AM27)&gt;0,SUM(AG27:AH27,AJ27:AL27,AN27)-SUM(AI27,AM27),"")</f>
        <v>46.7</v>
      </c>
      <c r="AW27" s="40">
        <f>IF(SUM(AQ27,AR27,AV27)&gt;0,SUM(AQ27,AR27,AV27),"")</f>
        <v>93.2</v>
      </c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28"/>
      <c r="BS27" s="11" t="str">
        <f>IF(SUM(AY27,BC27)&gt;0,SUM(AY27,BC27),"")</f>
        <v/>
      </c>
      <c r="BT27" s="11" t="str">
        <f>IF(SUM(AX27:AY27,BA27:BC27,BE27)-AZ27-BD27&gt;0,SUM(AX27:AY27,BA27:BC27,BE27)-AZ27-BD27,"")</f>
        <v/>
      </c>
      <c r="BU27" s="11" t="str">
        <f>IF(SUM(BF27:BG27,BI27)-BH27&gt;0,SUM(BF27:BG27,BI27)-BH27,"")</f>
        <v/>
      </c>
      <c r="BV27" s="11" t="str">
        <f>IF(SUM(AY27,BC27,BG27)&gt;0,SUM(AY27,BC27,BG27),"")</f>
        <v/>
      </c>
      <c r="BW27" s="11" t="str">
        <f>IF(SUM(BT27,BU27)&gt;0,SUM(BT27,BU27),"")</f>
        <v/>
      </c>
      <c r="BX27" s="11" t="str">
        <f>IF(SUM(BK27,BO27)&gt;0,SUM(BK27,BO27),"")</f>
        <v/>
      </c>
      <c r="BY27" s="11" t="str">
        <f>IF(SUM(BJ27:BK27,BM27:BO27,BQ27)-SUM(BL27,BP27)&gt;0,SUM(BJ27:BK27,BM27:BO27,BQ27)-SUM(BL27,BP27),"")</f>
        <v/>
      </c>
      <c r="BZ27" s="11" t="str">
        <f>IF(SUM(BT27,BU27,BY27)&gt;0,SUM(BT27,BU27,BY27),"")</f>
        <v/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7"/>
      <c r="CV27" s="40" t="str">
        <f>IF(SUM(CB27,CF27)&gt;0,SUM(CB27,CF27),"")</f>
        <v/>
      </c>
      <c r="CW27" s="40" t="str">
        <f>IF(SUM(CA27:CB27,CD27:CF27,CH27)-CC27-CG27&gt;0,SUM(CA27:CB27,CD27:CF27,CH27)-CC27-CG27,"")</f>
        <v/>
      </c>
      <c r="CX27" s="40" t="str">
        <f>IF(SUM(CI27:CJ27,CL27)-CK27&gt;0,SUM(CI27:CJ27,CL27)-CK27,"")</f>
        <v/>
      </c>
      <c r="CY27" s="40" t="str">
        <f>IF(SUM(CB27,CF27,CJ27)&gt;0,SUM(CB27,CF27,CJ27),"")</f>
        <v/>
      </c>
      <c r="CZ27" s="40" t="str">
        <f>IF(SUM(CW27,CX27)&gt;0,SUM(CW27,CX27),"")</f>
        <v/>
      </c>
      <c r="DA27" s="40" t="str">
        <f>IF(SUM(CN27,CR27)&gt;0,SUM(CN27,CR27),"")</f>
        <v/>
      </c>
      <c r="DB27" s="40" t="str">
        <f>IF(SUM(CM27:CN27,CP27:CR27,CT27)-SUM(CO27,CS27)&gt;0,SUM(CM27:CN27,CP27:CR27,CT27)-SUM(CO27,CS27),"")</f>
        <v/>
      </c>
      <c r="DC27" s="40" t="str">
        <f>IF(SUM(CW27,CX27,DB27)&gt;0,SUM(CW27,CX27,DB27),"")</f>
        <v/>
      </c>
      <c r="DD27" s="50" t="str">
        <f>IF(MAX(EA27,FC27,GE27,HG27,II27,JK27,KM27,LO27,MQ27,NS27,OU27,PW27)-IF(N27="",0,N27)&gt;0.001,MAX(EA27,FC27,GE27,HG27,II27,JK27,KM27,LO27,MQ27,NS27,OU27,PW27)-IF(N27="",0,N27),"")</f>
        <v/>
      </c>
      <c r="DE27" s="50" t="str">
        <f>IF(MAX(EF27,FH27,GJ27,HL27,IN27,JP27,KR27,LT27,MV27,NX27,OZ27,QB27)-IF(P27="",0,P27)&gt;0.001,MAX(EF27,FH27,GJ27,HL27,IN27,JP27,KR27,LT27,MV27,NX27,OZ27,QB27)-IF(P27="",0,P27),"")</f>
        <v/>
      </c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40" t="str">
        <f>IF(SUM(DG27,DK27)&gt;0,SUM(DG27,DK27),"")</f>
        <v/>
      </c>
      <c r="EA27" s="40" t="str">
        <f>IF(SUM(DF27:DG27,DI27:DK27,DM27)-DH27-DL27&gt;0,SUM(DF27:DG27,DI27:DK27,DM27)-DH27-DL27,"")</f>
        <v/>
      </c>
      <c r="EB27" s="40" t="str">
        <f>IF(SUM(DN27:DO27,DQ27)-DP27&gt;0,SUM(DN27:DO27,DQ27)-DP27,"")</f>
        <v/>
      </c>
      <c r="EC27" s="40" t="str">
        <f>IF(SUM(DG27,DK27,DO27)&gt;0,SUM(DG27,DK27,DO27),"")</f>
        <v/>
      </c>
      <c r="ED27" s="40" t="str">
        <f>IF(SUM(EA27,EB27)&gt;0,SUM(EA27,EB27),"")</f>
        <v/>
      </c>
      <c r="EE27" s="40" t="str">
        <f>IF(SUM(DS27,DW27)&gt;0,SUM(DS27,DW27),"")</f>
        <v/>
      </c>
      <c r="EF27" s="40" t="str">
        <f>IF(SUM(DR27:DS27,DU27:DW27,DY27)-SUM(DT27,DX27)&gt;0,SUM(DR27:DS27,DU27:DW27,DY27)-SUM(DT27,DX27),"")</f>
        <v/>
      </c>
      <c r="EG27" s="40" t="str">
        <f>IF(SUM(EA27,EB27,EF27)&gt;0,SUM(EA27,EB27,EF27),"")</f>
        <v/>
      </c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1" t="str">
        <f>IF(SUM(EI27,EM27)&gt;0,SUM(EI27,EM27),"")</f>
        <v/>
      </c>
      <c r="FC27" s="11" t="str">
        <f>IF(SUM(EH27:EI27,EK27:EM27,EO27)-EJ27-EN27&gt;0,SUM(EH27:EI27,EK27:EM27,EO27)-EJ27-EN27,"")</f>
        <v/>
      </c>
      <c r="FD27" s="11" t="str">
        <f>IF(SUM(EP27:EQ27,ES27)-ER27&gt;0,SUM(EP27:EQ27,ES27)-ER27,"")</f>
        <v/>
      </c>
      <c r="FE27" s="11" t="str">
        <f>IF(SUM(EI27,EM27,EQ27)&gt;0,SUM(EI27,EM27,EQ27),"")</f>
        <v/>
      </c>
      <c r="FF27" s="11" t="str">
        <f>IF(SUM(FC27,FD27)&gt;0,SUM(FC27,FD27),"")</f>
        <v/>
      </c>
      <c r="FG27" s="11" t="str">
        <f>IF(SUM(EU27,EY27)&gt;0,SUM(EU27,EY27),"")</f>
        <v/>
      </c>
      <c r="FH27" s="11" t="str">
        <f>IF(SUM(ET27:EU27,EW27:EY27,FA27)-SUM(EV27,EZ27)&gt;0,SUM(ET27:EU27,EW27:EY27,FA27)-SUM(EV27,EZ27),"")</f>
        <v/>
      </c>
      <c r="FI27" s="11" t="str">
        <f>IF(SUM(FC27,FD27,FH27)&gt;0,SUM(FC27,FD27,FH27),"")</f>
        <v/>
      </c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40" t="str">
        <f>IF(SUM(FK27,FO27)&gt;0,SUM(FK27,FO27),"")</f>
        <v/>
      </c>
      <c r="GE27" s="40" t="str">
        <f>IF(SUM(FJ27:FK27,FM27:FO27,FQ27)-FL27-FP27&gt;0,SUM(FJ27:FK27,FM27:FO27,FQ27)-FL27-FP27,"")</f>
        <v/>
      </c>
      <c r="GF27" s="40" t="str">
        <f>IF(SUM(FR27:FS27,FU27)-FT27&gt;0,SUM(FR27:FS27,FU27)-FT27,"")</f>
        <v/>
      </c>
      <c r="GG27" s="40" t="str">
        <f>IF(SUM(FK27,FO27,FS27)&gt;0,SUM(FK27,FO27,FS27),"")</f>
        <v/>
      </c>
      <c r="GH27" s="40" t="str">
        <f>IF(SUM(GE27,GF27)&gt;0,SUM(GE27,GF27),"")</f>
        <v/>
      </c>
      <c r="GI27" s="40" t="str">
        <f>IF(SUM(FW27,GA27)&gt;0,SUM(FW27,GA27),"")</f>
        <v/>
      </c>
      <c r="GJ27" s="40" t="str">
        <f>IF(SUM(FV27:FW27,FY27:GA27,GC27)-SUM(FX27,GB27)&gt;0,SUM(FV27:FW27,FY27:GA27,GC27)-SUM(FX27,GB27),"")</f>
        <v/>
      </c>
      <c r="GK27" s="40" t="str">
        <f>IF(SUM(GE27,GF27,GJ27)&gt;0,SUM(GE27,GF27,GJ27),"")</f>
        <v/>
      </c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1" t="str">
        <f>IF(SUM(GM27,GQ27)&gt;0,SUM(GM27,GQ27),"")</f>
        <v/>
      </c>
      <c r="HG27" s="11" t="str">
        <f>IF(SUM(GL27:GM27,GO27:GQ27,GS27)-GN27-GR27&gt;0,SUM(GL27:GM27,GO27:GQ27,GS27)-GN27-GR27,"")</f>
        <v/>
      </c>
      <c r="HH27" s="11" t="str">
        <f>IF(SUM(GT27:GU27,GW27)-GV27&gt;0,SUM(GT27:GU27,GW27)-GV27,"")</f>
        <v/>
      </c>
      <c r="HI27" s="11" t="str">
        <f>IF(SUM(GM27,GQ27,GU27)&gt;0,SUM(GM27,GQ27,GU27),"")</f>
        <v/>
      </c>
      <c r="HJ27" s="11" t="str">
        <f>IF(SUM(HG27,HH27)&gt;0,SUM(HG27,HH27),"")</f>
        <v/>
      </c>
      <c r="HK27" s="11" t="str">
        <f>IF(SUM(GY27,HC27)&gt;0,SUM(GY27,HC27),"")</f>
        <v/>
      </c>
      <c r="HL27" s="11" t="str">
        <f>IF(SUM(GX27:GY27,HA27:HC27,HE27)-SUM(GZ27,HD27)&gt;0,SUM(GX27:GY27,HA27:HC27,HE27)-SUM(GZ27,HD27),"")</f>
        <v/>
      </c>
      <c r="HM27" s="11" t="str">
        <f>IF(SUM(HG27,HH27,HL27)&gt;0,SUM(HG27,HH27,HL27),"")</f>
        <v/>
      </c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40" t="str">
        <f>IF(SUM(HO27,HS27)&gt;0,SUM(HO27,HS27),"")</f>
        <v/>
      </c>
      <c r="II27" s="40" t="str">
        <f>IF(SUM(HN27:HO27,HQ27:HS27,HU27)-HP27-HT27&gt;0,SUM(HN27:HO27,HQ27:HS27,HU27)-HP27-HT27,"")</f>
        <v/>
      </c>
      <c r="IJ27" s="40" t="str">
        <f>IF(SUM(HV27:HW27,HY27)-HX27&gt;0,SUM(HV27:HW27,HY27)-HX27,"")</f>
        <v/>
      </c>
      <c r="IK27" s="40" t="str">
        <f>IF(SUM(HO27,HS27,HW27)&gt;0,SUM(HO27,HS27,HW27),"")</f>
        <v/>
      </c>
      <c r="IL27" s="40" t="str">
        <f>IF(SUM(II27,IJ27)&gt;0,SUM(II27,IJ27),"")</f>
        <v/>
      </c>
      <c r="IM27" s="40" t="str">
        <f>IF(SUM(IA27,IE27)&gt;0,SUM(IA27,IE27),"")</f>
        <v/>
      </c>
      <c r="IN27" s="40" t="str">
        <f>IF(SUM(HZ27:IA27,IC27:IE27,IG27)-SUM(IB27,IF27)&gt;0,SUM(HZ27:IA27,IC27:IE27,IG27)-SUM(IB27,IF27),"")</f>
        <v/>
      </c>
      <c r="IO27" s="40" t="str">
        <f>IF(SUM(II27,IJ27,IN27)&gt;0,SUM(II27,IJ27,IN27),"")</f>
        <v/>
      </c>
      <c r="IP27" s="18"/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1" t="str">
        <f>IF(SUM(IQ27,IU27)&gt;0,SUM(IQ27,IU27),"")</f>
        <v/>
      </c>
      <c r="JK27" s="11" t="str">
        <f>IF(SUM(IP27:IQ27,IS27:IU27,IW27)-IR27-IV27&gt;0,SUM(IP27:IQ27,IS27:IU27,IW27)-IR27-IV27,"")</f>
        <v/>
      </c>
      <c r="JL27" s="11" t="str">
        <f>IF(SUM(IX27:IY27,JA27)-IZ27&gt;0,SUM(IX27:IY27,JA27)-IZ27,"")</f>
        <v/>
      </c>
      <c r="JM27" s="11" t="str">
        <f>IF(SUM(IQ27,IU27,IY27)&gt;0,SUM(IQ27,IU27,IY27),"")</f>
        <v/>
      </c>
      <c r="JN27" s="11" t="str">
        <f>IF(SUM(JK27,JL27)&gt;0,SUM(JK27,JL27),"")</f>
        <v/>
      </c>
      <c r="JO27" s="11" t="str">
        <f>IF(SUM(JC27,JG27)&gt;0,SUM(JC27,JG27),"")</f>
        <v/>
      </c>
      <c r="JP27" s="11" t="str">
        <f>IF(SUM(JB27:JC27,JE27:JG27,JI27)-SUM(JD27,JH27)&gt;0,SUM(JB27:JC27,JE27:JG27,JI27)-SUM(JD27,JH27),"")</f>
        <v/>
      </c>
      <c r="JQ27" s="11" t="str">
        <f>IF(SUM(JK27,JL27,JP27)&gt;0,SUM(JK27,JL27,JP27),"")</f>
        <v/>
      </c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40" t="str">
        <f>IF(SUM(JS27,JW27)&gt;0,SUM(JS27,JW27),"")</f>
        <v/>
      </c>
      <c r="KM27" s="40" t="str">
        <f>IF(SUM(JR27:JS27,JU27:JW27,JY27)-JT27-JX27&gt;0,SUM(JR27:JS27,JU27:JW27,JY27)-JT27-JX27,"")</f>
        <v/>
      </c>
      <c r="KN27" s="40" t="str">
        <f>IF(SUM(JZ27:KA27,KC27)-KB27&gt;0,SUM(JZ27:KA27,KC27)-KB27,"")</f>
        <v/>
      </c>
      <c r="KO27" s="40" t="str">
        <f>IF(SUM(JS27,JW27,KA27)&gt;0,SUM(JS27,JW27,KA27),"")</f>
        <v/>
      </c>
      <c r="KP27" s="40" t="str">
        <f>IF(SUM(KM27,KN27)&gt;0,SUM(KM27,KN27),"")</f>
        <v/>
      </c>
      <c r="KQ27" s="40" t="str">
        <f>IF(SUM(KE27,KI27)&gt;0,SUM(KE27,KI27),"")</f>
        <v/>
      </c>
      <c r="KR27" s="40" t="str">
        <f>IF(SUM(KD27:KE27,KG27:KI27,KK27)-SUM(KF27,KJ27)&gt;0,SUM(KD27:KE27,KG27:KI27,KK27)-SUM(KF27,KJ27),"")</f>
        <v/>
      </c>
      <c r="KS27" s="40" t="str">
        <f>IF(SUM(KM27,KN27,KR27)&gt;0,SUM(KM27,KN27,KR27),"")</f>
        <v/>
      </c>
      <c r="KT27" s="18"/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1" t="str">
        <f>IF(SUM(KU27,KY27)&gt;0,SUM(KU27,KY27),"")</f>
        <v/>
      </c>
      <c r="LO27" s="11" t="str">
        <f>IF(SUM(KT27:KU27,KW27:KY27,LA27)-KV27-KZ27&gt;0,SUM(KT27:KU27,KW27:KY27,LA27)-KV27-KZ27,"")</f>
        <v/>
      </c>
      <c r="LP27" s="11" t="str">
        <f>IF(SUM(LB27:LC27,LE27)-LD27&gt;0,SUM(LB27:LC27,LE27)-LD27,"")</f>
        <v/>
      </c>
      <c r="LQ27" s="11" t="str">
        <f>IF(SUM(KU27,KY27,LC27)&gt;0,SUM(KU27,KY27,LC27),"")</f>
        <v/>
      </c>
      <c r="LR27" s="11" t="str">
        <f>IF(SUM(LO27,LP27)&gt;0,SUM(LO27,LP27),"")</f>
        <v/>
      </c>
      <c r="LS27" s="11" t="str">
        <f>IF(SUM(LG27,LK27)&gt;0,SUM(LG27,LK27),"")</f>
        <v/>
      </c>
      <c r="LT27" s="11" t="str">
        <f>IF(SUM(LF27:LG27,LI27:LK27,LM27)-SUM(LH27,LL27)&gt;0,SUM(LF27:LG27,LI27:LK27,LM27)-SUM(LH27,LL27),"")</f>
        <v/>
      </c>
      <c r="LU27" s="11" t="str">
        <f>IF(SUM(LO27,LP27,LT27)&gt;0,SUM(LO27,LP27,LT27),"")</f>
        <v/>
      </c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40" t="str">
        <f>IF(SUM(LW27,MA27)&gt;0,SUM(LW27,MA27),"")</f>
        <v/>
      </c>
      <c r="MQ27" s="40" t="str">
        <f>IF(SUM(LV27:LW27,LY27:MA27,MC27)-LX27-MB27&gt;0,SUM(LV27:LW27,LY27:MA27,MC27)-LX27-MB27,"")</f>
        <v/>
      </c>
      <c r="MR27" s="40" t="str">
        <f>IF(SUM(MD27:ME27,MG27)-MF27&gt;0,SUM(MD27:ME27,MG27)-MF27,"")</f>
        <v/>
      </c>
      <c r="MS27" s="40" t="str">
        <f>IF(SUM(LW27,MA27,ME27)&gt;0,SUM(LW27,MA27,ME27),"")</f>
        <v/>
      </c>
      <c r="MT27" s="40" t="str">
        <f>IF(SUM(MQ27,MR27)&gt;0,SUM(MQ27,MR27),"")</f>
        <v/>
      </c>
      <c r="MU27" s="40" t="str">
        <f>IF(SUM(MI27,MM27)&gt;0,SUM(MI27,MM27),"")</f>
        <v/>
      </c>
      <c r="MV27" s="40" t="str">
        <f>IF(SUM(MH27:MI27,MK27:MM27,MO27)-SUM(MJ27,MN27)&gt;0,SUM(MH27:MI27,MK27:MM27,MO27)-SUM(MJ27,MN27),"")</f>
        <v/>
      </c>
      <c r="MW27" s="40" t="str">
        <f>IF(SUM(MQ27,MR27,MV27)&gt;0,SUM(MQ27,MR27,MV27),"")</f>
        <v/>
      </c>
      <c r="MX27" s="18"/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1" t="str">
        <f>IF(SUM(MY27,NC27)&gt;0,SUM(MY27,NC27),"")</f>
        <v/>
      </c>
      <c r="NS27" s="11" t="str">
        <f>IF(SUM(MX27:MY27,NA27:NC27,NE27)-MZ27-ND27&gt;0,SUM(MX27:MY27,NA27:NC27,NE27)-MZ27-ND27,"")</f>
        <v/>
      </c>
      <c r="NT27" s="11" t="str">
        <f>IF(SUM(NF27:NG27,NI27)-NH27&gt;0,SUM(NF27:NG27,NI27)-NH27,"")</f>
        <v/>
      </c>
      <c r="NU27" s="11" t="str">
        <f>IF(SUM(MY27,NC27,NG27)&gt;0,SUM(MY27,NC27,NG27),"")</f>
        <v/>
      </c>
      <c r="NV27" s="11" t="str">
        <f>IF(SUM(NS27,NT27)&gt;0,SUM(NS27,NT27),"")</f>
        <v/>
      </c>
      <c r="NW27" s="11" t="str">
        <f>IF(SUM(NK27,NO27)&gt;0,SUM(NK27,NO27),"")</f>
        <v/>
      </c>
      <c r="NX27" s="11" t="str">
        <f>IF(SUM(NJ27:NK27,NM27:NO27,NQ27)-SUM(NL27,NP27)&gt;0,SUM(NJ27:NK27,NM27:NO27,NQ27)-SUM(NL27,NP27),"")</f>
        <v/>
      </c>
      <c r="NY27" s="11" t="str">
        <f>IF(SUM(NS27,NT27,NX27)&gt;0,SUM(NS27,NT27,NX27),"")</f>
        <v/>
      </c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40" t="str">
        <f>IF(SUM(OA27,OE27)&gt;0,SUM(OA27,OE27),"")</f>
        <v/>
      </c>
      <c r="OU27" s="40" t="str">
        <f>IF(SUM(NZ27:OA27,OC27:OE27,OG27)-OB27-OF27&gt;0,SUM(NZ27:OA27,OC27:OE27,OG27)-OB27-OF27,"")</f>
        <v/>
      </c>
      <c r="OV27" s="40" t="str">
        <f>IF(SUM(OH27:OI27,OK27)-OJ27&gt;0,SUM(OH27:OI27,OK27)-OJ27,"")</f>
        <v/>
      </c>
      <c r="OW27" s="40" t="str">
        <f>IF(SUM(OA27,OE27,OI27)&gt;0,SUM(OA27,OE27,OI27),"")</f>
        <v/>
      </c>
      <c r="OX27" s="40" t="str">
        <f>IF(SUM(OU27,OV27)&gt;0,SUM(OU27,OV27),"")</f>
        <v/>
      </c>
      <c r="OY27" s="40" t="str">
        <f>IF(SUM(OM27,OQ27)&gt;0,SUM(OM27,OQ27),"")</f>
        <v/>
      </c>
      <c r="OZ27" s="40" t="str">
        <f>IF(SUM(OL27:OM27,OO27:OQ27,OS27)-SUM(ON27,OR27)&gt;0,SUM(OL27:OM27,OO27:OQ27,OS27)-SUM(ON27,OR27),"")</f>
        <v/>
      </c>
      <c r="PA27" s="40" t="str">
        <f>IF(SUM(OU27,OV27,OZ27)&gt;0,SUM(OU27,OV27,OZ27),"")</f>
        <v/>
      </c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1" t="str">
        <f>IF(SUM(PC27,PG27)&gt;0,SUM(PC27,PG27),"")</f>
        <v/>
      </c>
      <c r="PW27" s="11" t="str">
        <f>IF(SUM(PB27:PC27,PE27:PG27,PI27)-PD27-PH27&gt;0,SUM(PB27:PC27,PE27:PG27,PI27)-PD27-PH27,"")</f>
        <v/>
      </c>
      <c r="PX27" s="11" t="str">
        <f>IF(SUM(PJ27:PK27,PM27)-PL27&gt;0,SUM(PJ27:PK27,PM27)-PL27,"")</f>
        <v/>
      </c>
      <c r="PY27" s="11" t="str">
        <f>IF(SUM(PC27,PG27,PK27)&gt;0,SUM(PC27,PG27,PK27),"")</f>
        <v/>
      </c>
      <c r="PZ27" s="11" t="str">
        <f>IF(SUM(PW27,PX27)&gt;0,SUM(PW27,PX27),"")</f>
        <v/>
      </c>
      <c r="QA27" s="11" t="str">
        <f>IF(SUM(PO27,PS27)&gt;0,SUM(PO27,PS27),"")</f>
        <v/>
      </c>
      <c r="QB27" s="11" t="str">
        <f>IF(SUM(PN27:PO27,PQ27:PS27,PU27)-SUM(PP27,PT27)&gt;0,SUM(PN27:PO27,PQ27:PS27,PU27)-SUM(PP27,PT27),"")</f>
        <v/>
      </c>
      <c r="QC27" s="11" t="str">
        <f>IF(SUM(PW27,PX27,QB27)&gt;0,SUM(PW27,PX27,QB27),"")</f>
        <v/>
      </c>
      <c r="QD27" s="22">
        <f>IF($CU27="P",CA27,(CA27+AX27)/2)</f>
        <v>0</v>
      </c>
      <c r="QE27" s="22">
        <f>IF($CU27="P",CB27,(CB27+AY27)/2)</f>
        <v>0</v>
      </c>
      <c r="QF27" s="22">
        <f>IF($CU27="P",CC27,(CC27+AZ27)/2)</f>
        <v>0</v>
      </c>
      <c r="QG27" s="22">
        <f>IF($CU27="P",CD27,(CD27+BA27)/2)</f>
        <v>0</v>
      </c>
      <c r="QH27" s="22">
        <f>IF($CU27="P",CE27,(CE27+BB27)/2)</f>
        <v>0</v>
      </c>
      <c r="QI27" s="22">
        <f>IF($CU27="P",CF27,(CF27+BC27)/2)</f>
        <v>0</v>
      </c>
      <c r="QJ27" s="22">
        <f>IF($CU27="P",CG27,(CG27+BD27)/2)</f>
        <v>0</v>
      </c>
      <c r="QK27" s="22">
        <f>IF($CU27="P",CH27,(CH27+BE27)/2)</f>
        <v>0</v>
      </c>
      <c r="QL27" s="22">
        <f>IF($CU27="P",CI27,(CI27+BF27)/2)</f>
        <v>0</v>
      </c>
      <c r="QM27" s="22">
        <f>IF($CU27="P",CJ27,(CJ27+BG27)/2)</f>
        <v>0</v>
      </c>
      <c r="QN27" s="22">
        <f>IF($CU27="P",CK27,(CK27+BH27)/2)</f>
        <v>0</v>
      </c>
      <c r="QO27" s="22">
        <f>IF($CU27="P",CL27,(CL27+BI27)/2)</f>
        <v>0</v>
      </c>
      <c r="QP27" s="22">
        <f>IF($CU27="P",CM27,(CM27+BJ27)/2)</f>
        <v>0</v>
      </c>
      <c r="QQ27" s="22">
        <f>IF($CU27="P",CN27,(CN27+BK27)/2)</f>
        <v>0</v>
      </c>
      <c r="QR27" s="22">
        <f>IF($CU27="P",CO27,(CO27+BL27)/2)</f>
        <v>0</v>
      </c>
      <c r="QS27" s="22">
        <f>IF($CU27="P",CP27,(CP27+BM27)/2)</f>
        <v>0</v>
      </c>
      <c r="QT27" s="22">
        <f>IF($CU27="P",CQ27,(CQ27+BN27)/2)</f>
        <v>0</v>
      </c>
      <c r="QU27" s="22">
        <f>IF($CU27="P",CR27,(CR27+BO27)/2)</f>
        <v>0</v>
      </c>
      <c r="QV27" s="22">
        <f>IF($CU27="P",CS27,(CS27+BP27)/2)</f>
        <v>0</v>
      </c>
      <c r="QW27" s="22">
        <f>IF($CU27="P",CT27,(CT27+BQ27)/2)</f>
        <v>0</v>
      </c>
      <c r="QX27" s="27" t="s">
        <v>46</v>
      </c>
      <c r="QY27" s="40" t="str">
        <f>IF(SUM(QE27,QI27)&gt;0,SUM(QE27,QI27),"")</f>
        <v/>
      </c>
      <c r="QZ27" s="40" t="str">
        <f>IF(SUM(QD27:QE27,QG27:QI27,QK27)-QF27-QJ27&gt;0,SUM(QD27:QE27,QG27:QI27,QK27)-QF27-QJ27,"")</f>
        <v/>
      </c>
      <c r="RA27" s="40" t="str">
        <f>IF(SUM(QL27:QM27,QO27)-QN27&gt;0,SUM(QL27:QM27,QO27)-QN27,"")</f>
        <v/>
      </c>
      <c r="RB27" s="40" t="str">
        <f>IF(SUM(QE27,QI27,QM27)&gt;0,SUM(QE27,QI27,QM27),"")</f>
        <v/>
      </c>
      <c r="RC27" s="40" t="str">
        <f>IF(SUM(QZ27,RA27)&gt;0,SUM(QZ27,RA27),"")</f>
        <v/>
      </c>
      <c r="RD27" s="40" t="str">
        <f>IF(SUM(QQ27,QU27)&gt;0,SUM(QQ27,QU27),"")</f>
        <v/>
      </c>
      <c r="RE27" s="40" t="str">
        <f>IF(SUM(QP27:QQ27,QS27:QU27,QW27)-SUM(QR27,QV27)&gt;0,SUM(QP27:QQ27,QS27:QU27,QW27)-SUM(QR27,QV27),"")</f>
        <v/>
      </c>
      <c r="RF27" s="40" t="str">
        <f>IF(SUM(QZ27,RA27,RE27)&gt;0,SUM(QZ27,RA27,RE27),"")</f>
        <v/>
      </c>
    </row>
    <row r="28" spans="1:474" x14ac:dyDescent="0.2">
      <c r="A28" s="4" t="str" cm="1">
        <f t="array" ref="A28">IF(AND(J28&lt;&gt;"",J28&lt;&gt;"No DD"),SUMPRODUCT((J$4:J$36&lt;&gt;"")*(J$4:J$36&lt;&gt;"No DD")*(F$4:F$36&gt;F28))+1,IF(J28="No DD",SUMPRODUCT((J$4:J$36="No DD")*(F$4:F$36&gt;F28))+1+SUMPRODUCT((J$4:J$36&lt;&gt;"")*(J$4:J$36&lt;&gt;"No DD")),""))</f>
        <v/>
      </c>
      <c r="B28" s="4" t="str" cm="1">
        <f t="array" ref="B28">IF(AND(J28&lt;&gt;"",J28&lt;&gt;"No DD",G28=""),SUMPRODUCT((J$4:J$36&lt;&gt;"")*(J$4:J$36&lt;&gt;"No DD")*(G$4:G$36="")*(F$4:F$36&gt;F28))+1,IF(J28="No DD",SUMPRODUCT((J$4:J$36="No DD")*(F$4:F$36&gt;F28)*(G$4:G$36=""))+1+SUMPRODUCT((J$4:J$36&lt;&gt;"")*(G$4:G$36="")*(J$4:J$36&lt;&gt;"No DD")),""))</f>
        <v/>
      </c>
      <c r="C28" s="5" t="s">
        <v>133</v>
      </c>
      <c r="D28" s="4" t="s">
        <v>5</v>
      </c>
      <c r="E28" s="4">
        <v>2007</v>
      </c>
      <c r="F28" s="9">
        <f>SUM(L28:R28)+SUM(L28:O28)*0.0000001+SUM(L28)*0.0000000000001</f>
        <v>93.000009300004805</v>
      </c>
      <c r="G28" s="64"/>
      <c r="H28" s="3" t="str">
        <f>IF(OR(AND(AP28&gt;=AW$38,AQ28&gt;=AW$42,AP28&lt;&gt;"",AO28=""),AND(AU28&gt;=AW$38,AV28&gt;=AW$42,AU28&lt;&gt;"",AO28=""),AND(BS28&gt;=BZ$38,BT28&gt;=BZ$42,BS28&lt;&gt;"",BR28=""),AND(BX28&gt;=BZ$38,BY28&gt;=BZ$42,BX28&lt;&gt;"",BR28=""),AND(CV28&gt;=DC$38,CW28&gt;=DC$42,CV28&lt;&gt;"",CU28=""),AND(DA28&gt;=DC$38,DB28&gt;=DC$42,DA28&lt;&gt;""),AND(DZ28&gt;=EG$38,EA28&gt;=EG$42,DZ28&lt;&gt;""),AND(EE28&gt;=EG$38,EF28&gt;=EG$42,EE28&lt;&gt;""),AND(FB28&gt;=FI$38,FC28&gt;=FI$42,FB28&lt;&gt;""),AND(FG28&gt;=FI$38,FH28&gt;=FI$42,FG28&lt;&gt;""),AND(GD28&gt;=GK$38,GE28&gt;=GK$42,GD28&lt;&gt;""),AND(GI28&gt;=GK$38,GJ28&gt;=GK$42,GI28&lt;&gt;""),AND(HF28&gt;=HM$38,HG28&gt;=HM$42,HF28&lt;&gt;""),AND(HK28&gt;=HM$38,HL28&gt;=HM$42,HK28&lt;&gt;""),AND(IH28&gt;=IO$38,II28&gt;=IO$42,IH28&lt;&gt;""),AND(IM28&gt;=IO$38,IN28&gt;=IO$42,IM28&lt;&gt;""),AND(JJ28&gt;=JQ$38,JK28&gt;=JQ$42,JJ28&lt;&gt;""),AND(JO28&gt;=JQ$38,JP28&gt;=JQ$42,JO28&lt;&gt;""),AND(KL28&gt;=KS$38,KM28&gt;=KS$42,KL28&lt;&gt;""),AND(KQ28&gt;=KS$38,KR28&gt;=KS$42,KQ28&lt;&gt;""),AND(LN28&gt;=LU$38,LO28&gt;=LU$42,LN28&lt;&gt;""),AND(LS28&gt;=LU$38,LT28&gt;=LU$42,LS28&lt;&gt;""),AND(MP28&gt;=MW$38,MQ28&gt;=MW$42,MP28&lt;&gt;""),AND(MU28&gt;=MW$38,MV28&gt;=MW$42,MU28&lt;&gt;""),AND(NR28&gt;=NY$38,NS28&gt;=NY$42,NR28&lt;&gt;""),AND(NW28&gt;=NY$38,NX28&gt;=NY$42,NW28&lt;&gt;""),AND(OT28&gt;=PA$38,OU28&gt;=PA$42,OT28&lt;&gt;""),AND(OY28&gt;=PA$38,OZ28&gt;=PA$42,OY28&lt;&gt;""),AND(PV28&gt;=QC$38,PW28&gt;=QC$42,PV28&lt;&gt;""),AND(QA28&gt;=QC$38,QB28&gt;=QC$42,QA28&lt;&gt;"")),"P","")</f>
        <v/>
      </c>
      <c r="I28" s="3" t="str">
        <f>IF(OR(AND(AQ28&gt;=AW$42,AQ28&lt;&gt;"",AO28=""),AND(AV28&gt;=AW$42,AV28&lt;&gt;"",AO28=""),AND(BT28&gt;=BZ$42,BT28&lt;&gt;"",BR28=""),AND(BY28&gt;=BZ$42,BY28&lt;&gt;"",BR28=""),AND(CW28&gt;=DC$42,CW28&lt;&gt;"",CU28=""),AND(DB28&gt;=DC$42,DB28&lt;&gt;"",CU28=""),AND(EA28&gt;=EG$42,EA28&lt;&gt;""),AND(EF28&gt;=EG$42,EF28&lt;&gt;""),AND(FC28&gt;=FI$42,FC28&lt;&gt;""),AND(FH28&gt;=FI$42,FH28&lt;&gt;""),AND(GE28&gt;=GK$42,GE28&lt;&gt;""),AND(GJ28&gt;=GK$42,GJ28&lt;&gt;""),AND(HG28&gt;=HM$42,HG28&lt;&gt;""),AND(HL28&gt;=HM$42,HL28&lt;&gt;""),AND(II28&gt;=IO$42,II28&lt;&gt;""),AND(IN28&gt;=IO$42,IN28&lt;&gt;""),AND(JK28&gt;=JQ$42,JK28&lt;&gt;""),AND(JP28&gt;=JQ$42,JP28&lt;&gt;""),AND(KM28&gt;=KS$42,KM28&lt;&gt;""),AND(KR28&gt;=KS$42,KR28&lt;&gt;""),AND(LO28&gt;=LU$42,LO28&lt;&gt;""),AND(LT28&gt;=LU$42,LT28&lt;&gt;""),AND(MQ28&gt;=MW$42,MQ28&lt;&gt;""),AND(MV28&gt;=MW$42,MV28&lt;&gt;""),AND(NS28&gt;=NY$42,NS28&lt;&gt;""),AND(NX28&gt;=NY$42,NX28&lt;&gt;""),AND(OU28&gt;=PA$42,OU28&lt;&gt;""),AND(OZ28&gt;=PA$42,OZ28&lt;&gt;""),AND(PW28&gt;=QC$42,PW28&lt;&gt;""),AND(QB28&gt;=QC$42,QB28&lt;&gt;"")),"P","")</f>
        <v/>
      </c>
      <c r="J28" s="36" t="str">
        <f>IF(AND(I28="P",H28=""),"No DD",IF(OR(AND(AS28&gt;=AW$41,AT28&gt;=AW$45,AS28&lt;&gt;"",AO28=""),AND(BV28&gt;=BZ$41,BW28&gt;=BZ$45,BV28&lt;&gt;"",BR28=""),AND(CY28&gt;=DC$41,CZ28&gt;=DC$45,CY28&lt;&gt;"",CU28=""),AND(EC28&gt;=EG$41,ED28&gt;=EG$45,EC28&lt;&gt;""),AND(FE28&gt;=FI$41,FF28&gt;=FI$45,FE28&lt;&gt;""),AND(GG28&gt;=GK$41,GH28&gt;=GK$45,GG28&lt;&gt;""),AND(HI28&gt;=HM$41,HJ28&gt;=HM$45,HI28&lt;&gt;""),AND(IK28&gt;=IO$41,IL28&gt;=IO$45,IK28&lt;&gt;""),AND(JM28&gt;=JQ$41,JN28&gt;=JQ$45,JM28&lt;&gt;""),AND(KO28&gt;=KS$41,KP28&gt;=KS$45,KO28&lt;&gt;""),AND(LQ28&gt;=LU$41,LR28&gt;=LU$45,LQ28&lt;&gt;""),AND(MS28&gt;=MW$41,MT28&gt;=MW$45,MS28&lt;&gt;""),AND(NU28&gt;=NY$41,NV28&gt;=NY$45,NU28&lt;&gt;""),AND(OW28&gt;=PA$41,OX28&gt;=PA$45,OW28&lt;&gt;""),AND(PY28&gt;=QC$41,PZ28&gt;=QC$45,PY28&lt;&gt;"")),"Merit",IF(OR(AND(AS28&gt;=AW$40,AT28&gt;=AW$44,AS28&lt;&gt;"",AO28=""),AND(BV28&gt;=BZ$40,BW28&gt;=BZ$44,BV28&lt;&gt;"",BR28=""),AND(CY28&gt;=DC$40,CZ28&gt;=DC$44,CY28&lt;&gt;"",CU28=""),AND(EC28&gt;=EG$40,ED28&gt;=EG$44,EC28&lt;&gt;""),AND(FE28&gt;=FI$40,FF28&gt;=FI$44,FE28&lt;&gt;""),AND(GG28&gt;=GK$40,GH28&gt;=GK$44,GG28&lt;&gt;""),AND(HI28&gt;=HM$40,HJ28&gt;=HM$44,HI28&lt;&gt;""),AND(IK28&gt;=IO$40,IL28&gt;=IO$44,IK28&lt;&gt;""),AND(JM28&gt;=JQ$40,JN28&gt;=JQ$44,JM28&lt;&gt;""),AND(KO28&gt;=KS$40,KP28&gt;=KS$44,KO28&lt;&gt;""),AND(LQ28&gt;=LU$40,LR28&gt;=LU$44,LQ28&lt;&gt;""),AND(MS28&gt;=MW$40,MT28&gt;=MW$44,MS28&lt;&gt;""),AND(NU28&gt;=NY$40,NV28&gt;=NY$44,NU28&lt;&gt;""),AND(OW28&gt;=PA$40,OX28&gt;=PA$44,OW28&lt;&gt;""),AND(PY28&gt;=QC$40,PZ28&gt;=QC$44,PY28&lt;&gt;"")),"Excellence",IF(K28="P","Worlds Team",IF(H28="P","National Team","")))))</f>
        <v/>
      </c>
      <c r="K28" s="3" t="str">
        <f>IF(OR(AND(AS28&gt;=AW$39,AT28&gt;=AW$43,AS28&lt;&gt;"",AO28=""),AND(BV28&gt;=BZ$39,BW28&gt;=BZ$43,BV28&lt;&gt;"",BR28=""),AND(CY28&gt;=DC$39,CZ28&gt;=DC$43,CY28&lt;&gt;"",CU28=""),AND(EC28&gt;=EG$39,ED28&gt;=EG$43,EC28&lt;&gt;""),AND(FE28&gt;=FI$39,FF28&gt;=FI$43,FE28&lt;&gt;""),AND(GG28&gt;=GK$39,GH28&gt;=GK$43,GG28&lt;&gt;""),AND(HI28&gt;=HM$39,HJ28&gt;=HM$43,HI28&lt;&gt;""),AND(IK28&gt;=IO$39,IL28&gt;=IO$43,IK28&lt;&gt;""),AND(JM28&gt;=JQ$39,JN28&gt;=JQ$43,JM28&lt;&gt;""),AND(KO28&gt;=KS$39,KP28&gt;=KS$43,KO28&lt;&gt;""),AND(LQ28&gt;=LU$39,LR28&gt;=LU$43,LQ28&lt;&gt;""),AND(MS28&gt;=MW$39,MT28&gt;=MW$43,MS28&lt;&gt;""),AND(NU28&gt;=NY$39,NV28&gt;=NY$43,NU28&lt;&gt;""),AND(OW28&gt;=PA$39,OX28&gt;=PA$43,OW28&lt;&gt;""),AND(PY28&gt;=QC$39,PZ28&gt;=QC$43,PY28&lt;&gt;"")),"P","")</f>
        <v/>
      </c>
      <c r="L28" s="8">
        <f>IF(COUNT(AQ28,BT28,CW28)&gt;0,LARGE((AQ28,BT28,CW28),1),0)</f>
        <v>48.099999999999994</v>
      </c>
      <c r="M28" s="8" t="str">
        <f>IF(L28=0,"",IF(L28=CW28,$CA$1,IF(L28=BT28,$AX$1,IF(L28=AQ28,$U$1,""))))</f>
        <v>2025 Elite Canada</v>
      </c>
      <c r="N28" s="8">
        <f>IF(COUNT(AQ28,BT28,CW28)&gt;1,LARGE((AQ28,BT28,CW28),2),0)</f>
        <v>44.900000000000013</v>
      </c>
      <c r="O28" s="8" t="str">
        <f>IF(N28=0,"",IF(AND(N28=L28,N28=AQ28,N28=BT28),$U$1,IF(AND(N28=L28,N28=AQ28,N28=CW28),$U$1,IF(AND(N28=L28,N28=BT28,N28=CW28),$AX$1,IF(N28=CW28,$CA$1,IF(N28=BT28,$AX$1,IF(N28=AQ28,$U$1,"")))))))</f>
        <v>2025 Nationals</v>
      </c>
      <c r="P28" s="8">
        <f>IF(MAX(AV28,BY28,DB28)&gt;0,MAX(AV28,BY28,DB28),0)</f>
        <v>0</v>
      </c>
      <c r="Q28" s="8" t="str">
        <f>IF(P28=0,"",IF(P28=DB28,$CA$1,IF(P28=BY28,$AX$1,IF(P28=AV28,$U$1,""))))</f>
        <v/>
      </c>
      <c r="R28" s="8" t="str">
        <f>IF(MAX(DD28:DE28)&gt;0,MAX(DD28:DE28),"")</f>
        <v/>
      </c>
      <c r="S28" s="11" t="str">
        <f>IF(R28="","",IF(R28=DD28,"("&amp;DD$2&amp;")",IF(R28=DE28,"("&amp;DE$2&amp;")")))</f>
        <v/>
      </c>
      <c r="T28" s="8" t="str">
        <f>IF(R28="","",IF(R28=DD28,IF(R28+IF(N28="",0,N28)=PW28,$PB$1,IF(R28+IF(N28="",0,N28)=OU28,$NZ$1,IF(R28+IF(N28="",0,N28)=NS28,$MX$1,IF(R28+IF(N28="",0,N28)=MQ28,$LV$1,IF(R28+IF(N28="",0,N28)=LO28,$KT$1,IF(R28+IF(N28="",0,N28)=KM28,$JR$1,IF(R28+IF(N28="",0,N28)=JK28,$IP$1,IF(R28+IF(N28="",0,N28)=II28,$HN$1,IF(R28+IF(N28="",0,N28)=HG28,$GL$1,IF(R28+IF(N28="",0,N28)=GE28,$FJ$1,IF(R28+IF(N28="",0,N28)=FC28,$EH$1,IF(R28+IF(N28="",0,N28)=EA28,$DF$1)))))))))))),IF(R28=DE28,IF(R28+IF(P28="",0,P28)=QB28,$PB$1,IF(R28+IF(P28="",0,P28)=OZ28,$NZ$1,IF(R28+IF(P28="",0,P28)=NX28,$MX$1,IF(R28+IF(P28="",0,P28)=MV28,$LV$1,IF(R28+IF(P28="",0,P28)=LT28,$KT$1,IF(R28+IF(P28="",0,P28)=KR28,$JR$1,IF(R28+IF(P28="",0,P28)=JP28,$IP$1,IF(R28+IF(P28="",0,P28)=IN28,$HN$1,IF(R28+IF(P28="",0,P28)=HL28,$GL$1,IF(R28+IF(P28="",0,P28)=GJ28,$FJ$1,IF(R28+IF(P28="",0,P28)=FH28,$EH$1,IF(R28+IF(P28="",0,P28)=EF28,$DF$1)))))))))))))))</f>
        <v/>
      </c>
      <c r="U28" s="19">
        <v>18</v>
      </c>
      <c r="V28" s="19">
        <v>6.8</v>
      </c>
      <c r="W28" s="19">
        <v>0.2</v>
      </c>
      <c r="X28" s="19">
        <v>0</v>
      </c>
      <c r="Y28" s="19">
        <v>18.3</v>
      </c>
      <c r="Z28" s="19">
        <v>6.4</v>
      </c>
      <c r="AA28" s="19">
        <v>1.2</v>
      </c>
      <c r="AB28" s="19">
        <v>0</v>
      </c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27"/>
      <c r="AP28" s="40">
        <f>IF(SUM(V28,Z28)&gt;0,SUM(V28,Z28),"")</f>
        <v>13.2</v>
      </c>
      <c r="AQ28" s="40">
        <f>IF(SUM(U28:V28,X28:Z28,AB28)-W28-AA28&gt;0,SUM(U28:V28,X28:Z28,AB28)-W28-AA28,"")</f>
        <v>48.099999999999994</v>
      </c>
      <c r="AR28" s="40" t="str">
        <f>IF(SUM(AC28:AD28,AF28)-AE28&gt;0,SUM(AC28:AD28,AF28)-AE28,"")</f>
        <v/>
      </c>
      <c r="AS28" s="40">
        <f>IF(SUM(V28,Z28,AD28)&gt;0,SUM(V28,Z28,AD28),"")</f>
        <v>13.2</v>
      </c>
      <c r="AT28" s="40">
        <f>IF(SUM(AQ28,AR28)&gt;0,SUM(AQ28,AR28),"")</f>
        <v>48.099999999999994</v>
      </c>
      <c r="AU28" s="40" t="str">
        <f>IF(SUM(AH28,AL28)&gt;0,SUM(AH28,AL28),"")</f>
        <v/>
      </c>
      <c r="AV28" s="40" t="str">
        <f>IF(SUM(AG28:AH28,AJ28:AL28,AN28)-SUM(AI28,AM28)&gt;0,SUM(AG28:AH28,AJ28:AL28,AN28)-SUM(AI28,AM28),"")</f>
        <v/>
      </c>
      <c r="AW28" s="40">
        <f>IF(SUM(AQ28,AR28,AV28)&gt;0,SUM(AQ28,AR28,AV28),"")</f>
        <v>48.099999999999994</v>
      </c>
      <c r="AX28" s="18">
        <v>16.8</v>
      </c>
      <c r="AY28" s="18">
        <v>6.8</v>
      </c>
      <c r="AZ28" s="18">
        <v>0.8</v>
      </c>
      <c r="BA28" s="18">
        <v>0</v>
      </c>
      <c r="BB28" s="18">
        <v>18.3</v>
      </c>
      <c r="BC28" s="18">
        <v>5.6</v>
      </c>
      <c r="BD28" s="18">
        <v>1.8</v>
      </c>
      <c r="BE28" s="18">
        <v>0</v>
      </c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28"/>
      <c r="BS28" s="11">
        <f>IF(SUM(AY28,BC28)&gt;0,SUM(AY28,BC28),"")</f>
        <v>12.399999999999999</v>
      </c>
      <c r="BT28" s="11">
        <f>IF(SUM(AX28:AY28,BA28:BC28,BE28)-AZ28-BD28&gt;0,SUM(AX28:AY28,BA28:BC28,BE28)-AZ28-BD28,"")</f>
        <v>44.900000000000013</v>
      </c>
      <c r="BU28" s="11" t="str">
        <f>IF(SUM(BF28:BG28,BI28)-BH28&gt;0,SUM(BF28:BG28,BI28)-BH28,"")</f>
        <v/>
      </c>
      <c r="BV28" s="11">
        <f>IF(SUM(AY28,BC28,BG28)&gt;0,SUM(AY28,BC28,BG28),"")</f>
        <v>12.399999999999999</v>
      </c>
      <c r="BW28" s="11">
        <f>IF(SUM(BT28,BU28)&gt;0,SUM(BT28,BU28),"")</f>
        <v>44.900000000000013</v>
      </c>
      <c r="BX28" s="11" t="str">
        <f>IF(SUM(BK28,BO28)&gt;0,SUM(BK28,BO28),"")</f>
        <v/>
      </c>
      <c r="BY28" s="11" t="str">
        <f>IF(SUM(BJ28:BK28,BM28:BO28,BQ28)-SUM(BL28,BP28)&gt;0,SUM(BJ28:BK28,BM28:BO28,BQ28)-SUM(BL28,BP28),"")</f>
        <v/>
      </c>
      <c r="BZ28" s="11">
        <f>IF(SUM(BT28,BU28,BY28)&gt;0,SUM(BT28,BU28,BY28),"")</f>
        <v>44.900000000000013</v>
      </c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27"/>
      <c r="CV28" s="40" t="str">
        <f>IF(SUM(CB28,CF28)&gt;0,SUM(CB28,CF28),"")</f>
        <v/>
      </c>
      <c r="CW28" s="40" t="str">
        <f>IF(SUM(CA28:CB28,CD28:CF28,CH28)-CC28-CG28&gt;0,SUM(CA28:CB28,CD28:CF28,CH28)-CC28-CG28,"")</f>
        <v/>
      </c>
      <c r="CX28" s="40" t="str">
        <f>IF(SUM(CI28:CJ28,CL28)-CK28&gt;0,SUM(CI28:CJ28,CL28)-CK28,"")</f>
        <v/>
      </c>
      <c r="CY28" s="40" t="str">
        <f>IF(SUM(CB28,CF28,CJ28)&gt;0,SUM(CB28,CF28,CJ28),"")</f>
        <v/>
      </c>
      <c r="CZ28" s="40" t="str">
        <f>IF(SUM(CW28,CX28)&gt;0,SUM(CW28,CX28),"")</f>
        <v/>
      </c>
      <c r="DA28" s="40" t="str">
        <f>IF(SUM(CN28,CR28)&gt;0,SUM(CN28,CR28),"")</f>
        <v/>
      </c>
      <c r="DB28" s="40" t="str">
        <f>IF(SUM(CM28:CN28,CP28:CR28,CT28)-SUM(CO28,CS28)&gt;0,SUM(CM28:CN28,CP28:CR28,CT28)-SUM(CO28,CS28),"")</f>
        <v/>
      </c>
      <c r="DC28" s="40" t="str">
        <f>IF(SUM(CW28,CX28,DB28)&gt;0,SUM(CW28,CX28,DB28),"")</f>
        <v/>
      </c>
      <c r="DD28" s="50" t="str">
        <f>IF(MAX(EA28,FC28,GE28,HG28,II28,JK28,KM28,LO28,MQ28,NS28,OU28,PW28)-IF(N28="",0,N28)&gt;0.001,MAX(EA28,FC28,GE28,HG28,II28,JK28,KM28,LO28,MQ28,NS28,OU28,PW28)-IF(N28="",0,N28),"")</f>
        <v/>
      </c>
      <c r="DE28" s="50" t="str">
        <f>IF(MAX(EF28,FH28,GJ28,HL28,IN28,JP28,KR28,LT28,MV28,NX28,OZ28,QB28)-IF(P28="",0,P28)&gt;0.001,MAX(EF28,FH28,GJ28,HL28,IN28,JP28,KR28,LT28,MV28,NX28,OZ28,QB28)-IF(P28="",0,P28),"")</f>
        <v/>
      </c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40" t="str">
        <f>IF(SUM(DG28,DK28)&gt;0,SUM(DG28,DK28),"")</f>
        <v/>
      </c>
      <c r="EA28" s="40" t="str">
        <f>IF(SUM(DF28:DG28,DI28:DK28,DM28)-DH28-DL28&gt;0,SUM(DF28:DG28,DI28:DK28,DM28)-DH28-DL28,"")</f>
        <v/>
      </c>
      <c r="EB28" s="40" t="str">
        <f>IF(SUM(DN28:DO28,DQ28)-DP28&gt;0,SUM(DN28:DO28,DQ28)-DP28,"")</f>
        <v/>
      </c>
      <c r="EC28" s="40" t="str">
        <f>IF(SUM(DG28,DK28,DO28)&gt;0,SUM(DG28,DK28,DO28),"")</f>
        <v/>
      </c>
      <c r="ED28" s="40" t="str">
        <f>IF(SUM(EA28,EB28)&gt;0,SUM(EA28,EB28),"")</f>
        <v/>
      </c>
      <c r="EE28" s="40" t="str">
        <f>IF(SUM(DS28,DW28)&gt;0,SUM(DS28,DW28),"")</f>
        <v/>
      </c>
      <c r="EF28" s="40" t="str">
        <f>IF(SUM(DR28:DS28,DU28:DW28,DY28)-SUM(DT28,DX28)&gt;0,SUM(DR28:DS28,DU28:DW28,DY28)-SUM(DT28,DX28),"")</f>
        <v/>
      </c>
      <c r="EG28" s="40" t="str">
        <f>IF(SUM(EA28,EB28,EF28)&gt;0,SUM(EA28,EB28,EF28),"")</f>
        <v/>
      </c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1" t="str">
        <f>IF(SUM(EI28,EM28)&gt;0,SUM(EI28,EM28),"")</f>
        <v/>
      </c>
      <c r="FC28" s="11" t="str">
        <f>IF(SUM(EH28:EI28,EK28:EM28,EO28)-EJ28-EN28&gt;0,SUM(EH28:EI28,EK28:EM28,EO28)-EJ28-EN28,"")</f>
        <v/>
      </c>
      <c r="FD28" s="11" t="str">
        <f>IF(SUM(EP28:EQ28,ES28)-ER28&gt;0,SUM(EP28:EQ28,ES28)-ER28,"")</f>
        <v/>
      </c>
      <c r="FE28" s="11" t="str">
        <f>IF(SUM(EI28,EM28,EQ28)&gt;0,SUM(EI28,EM28,EQ28),"")</f>
        <v/>
      </c>
      <c r="FF28" s="11" t="str">
        <f>IF(SUM(FC28,FD28)&gt;0,SUM(FC28,FD28),"")</f>
        <v/>
      </c>
      <c r="FG28" s="11" t="str">
        <f>IF(SUM(EU28,EY28)&gt;0,SUM(EU28,EY28),"")</f>
        <v/>
      </c>
      <c r="FH28" s="11" t="str">
        <f>IF(SUM(ET28:EU28,EW28:EY28,FA28)-SUM(EV28,EZ28)&gt;0,SUM(ET28:EU28,EW28:EY28,FA28)-SUM(EV28,EZ28),"")</f>
        <v/>
      </c>
      <c r="FI28" s="11" t="str">
        <f>IF(SUM(FC28,FD28,FH28)&gt;0,SUM(FC28,FD28,FH28),"")</f>
        <v/>
      </c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40" t="str">
        <f>IF(SUM(FK28,FO28)&gt;0,SUM(FK28,FO28),"")</f>
        <v/>
      </c>
      <c r="GE28" s="40" t="str">
        <f>IF(SUM(FJ28:FK28,FM28:FO28,FQ28)-FL28-FP28&gt;0,SUM(FJ28:FK28,FM28:FO28,FQ28)-FL28-FP28,"")</f>
        <v/>
      </c>
      <c r="GF28" s="40" t="str">
        <f>IF(SUM(FR28:FS28,FU28)-FT28&gt;0,SUM(FR28:FS28,FU28)-FT28,"")</f>
        <v/>
      </c>
      <c r="GG28" s="40" t="str">
        <f>IF(SUM(FK28,FO28,FS28)&gt;0,SUM(FK28,FO28,FS28),"")</f>
        <v/>
      </c>
      <c r="GH28" s="40" t="str">
        <f>IF(SUM(GE28,GF28)&gt;0,SUM(GE28,GF28),"")</f>
        <v/>
      </c>
      <c r="GI28" s="40" t="str">
        <f>IF(SUM(FW28,GA28)&gt;0,SUM(FW28,GA28),"")</f>
        <v/>
      </c>
      <c r="GJ28" s="40" t="str">
        <f>IF(SUM(FV28:FW28,FY28:GA28,GC28)-SUM(FX28,GB28)&gt;0,SUM(FV28:FW28,FY28:GA28,GC28)-SUM(FX28,GB28),"")</f>
        <v/>
      </c>
      <c r="GK28" s="40" t="str">
        <f>IF(SUM(GE28,GF28,GJ28)&gt;0,SUM(GE28,GF28,GJ28),"")</f>
        <v/>
      </c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1" t="str">
        <f>IF(SUM(GM28,GQ28)&gt;0,SUM(GM28,GQ28),"")</f>
        <v/>
      </c>
      <c r="HG28" s="11" t="str">
        <f>IF(SUM(GL28:GM28,GO28:GQ28,GS28)-GN28-GR28&gt;0,SUM(GL28:GM28,GO28:GQ28,GS28)-GN28-GR28,"")</f>
        <v/>
      </c>
      <c r="HH28" s="11" t="str">
        <f>IF(SUM(GT28:GU28,GW28)-GV28&gt;0,SUM(GT28:GU28,GW28)-GV28,"")</f>
        <v/>
      </c>
      <c r="HI28" s="11" t="str">
        <f>IF(SUM(GM28,GQ28,GU28)&gt;0,SUM(GM28,GQ28,GU28),"")</f>
        <v/>
      </c>
      <c r="HJ28" s="11" t="str">
        <f>IF(SUM(HG28,HH28)&gt;0,SUM(HG28,HH28),"")</f>
        <v/>
      </c>
      <c r="HK28" s="11" t="str">
        <f>IF(SUM(GY28,HC28)&gt;0,SUM(GY28,HC28),"")</f>
        <v/>
      </c>
      <c r="HL28" s="11" t="str">
        <f>IF(SUM(GX28:GY28,HA28:HC28,HE28)-SUM(GZ28,HD28)&gt;0,SUM(GX28:GY28,HA28:HC28,HE28)-SUM(GZ28,HD28),"")</f>
        <v/>
      </c>
      <c r="HM28" s="11" t="str">
        <f>IF(SUM(HG28,HH28,HL28)&gt;0,SUM(HG28,HH28,HL28),"")</f>
        <v/>
      </c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40" t="str">
        <f>IF(SUM(HO28,HS28)&gt;0,SUM(HO28,HS28),"")</f>
        <v/>
      </c>
      <c r="II28" s="40" t="str">
        <f>IF(SUM(HN28:HO28,HQ28:HS28,HU28)-HP28-HT28&gt;0,SUM(HN28:HO28,HQ28:HS28,HU28)-HP28-HT28,"")</f>
        <v/>
      </c>
      <c r="IJ28" s="40" t="str">
        <f>IF(SUM(HV28:HW28,HY28)-HX28&gt;0,SUM(HV28:HW28,HY28)-HX28,"")</f>
        <v/>
      </c>
      <c r="IK28" s="40" t="str">
        <f>IF(SUM(HO28,HS28,HW28)&gt;0,SUM(HO28,HS28,HW28),"")</f>
        <v/>
      </c>
      <c r="IL28" s="40" t="str">
        <f>IF(SUM(II28,IJ28)&gt;0,SUM(II28,IJ28),"")</f>
        <v/>
      </c>
      <c r="IM28" s="40" t="str">
        <f>IF(SUM(IA28,IE28)&gt;0,SUM(IA28,IE28),"")</f>
        <v/>
      </c>
      <c r="IN28" s="40" t="str">
        <f>IF(SUM(HZ28:IA28,IC28:IE28,IG28)-SUM(IB28,IF28)&gt;0,SUM(HZ28:IA28,IC28:IE28,IG28)-SUM(IB28,IF28),"")</f>
        <v/>
      </c>
      <c r="IO28" s="40" t="str">
        <f>IF(SUM(II28,IJ28,IN28)&gt;0,SUM(II28,IJ28,IN28),"")</f>
        <v/>
      </c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1" t="str">
        <f>IF(SUM(IQ28,IU28)&gt;0,SUM(IQ28,IU28),"")</f>
        <v/>
      </c>
      <c r="JK28" s="11" t="str">
        <f>IF(SUM(IP28:IQ28,IS28:IU28,IW28)-IR28-IV28&gt;0,SUM(IP28:IQ28,IS28:IU28,IW28)-IR28-IV28,"")</f>
        <v/>
      </c>
      <c r="JL28" s="11" t="str">
        <f>IF(SUM(IX28:IY28,JA28)-IZ28&gt;0,SUM(IX28:IY28,JA28)-IZ28,"")</f>
        <v/>
      </c>
      <c r="JM28" s="11" t="str">
        <f>IF(SUM(IQ28,IU28,IY28)&gt;0,SUM(IQ28,IU28,IY28),"")</f>
        <v/>
      </c>
      <c r="JN28" s="11" t="str">
        <f>IF(SUM(JK28,JL28)&gt;0,SUM(JK28,JL28),"")</f>
        <v/>
      </c>
      <c r="JO28" s="11" t="str">
        <f>IF(SUM(JC28,JG28)&gt;0,SUM(JC28,JG28),"")</f>
        <v/>
      </c>
      <c r="JP28" s="11" t="str">
        <f>IF(SUM(JB28:JC28,JE28:JG28,JI28)-SUM(JD28,JH28)&gt;0,SUM(JB28:JC28,JE28:JG28,JI28)-SUM(JD28,JH28),"")</f>
        <v/>
      </c>
      <c r="JQ28" s="11" t="str">
        <f>IF(SUM(JK28,JL28,JP28)&gt;0,SUM(JK28,JL28,JP28),"")</f>
        <v/>
      </c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40" t="str">
        <f>IF(SUM(JS28,JW28)&gt;0,SUM(JS28,JW28),"")</f>
        <v/>
      </c>
      <c r="KM28" s="40" t="str">
        <f>IF(SUM(JR28:JS28,JU28:JW28,JY28)-JT28-JX28&gt;0,SUM(JR28:JS28,JU28:JW28,JY28)-JT28-JX28,"")</f>
        <v/>
      </c>
      <c r="KN28" s="40" t="str">
        <f>IF(SUM(JZ28:KA28,KC28)-KB28&gt;0,SUM(JZ28:KA28,KC28)-KB28,"")</f>
        <v/>
      </c>
      <c r="KO28" s="40" t="str">
        <f>IF(SUM(JS28,JW28,KA28)&gt;0,SUM(JS28,JW28,KA28),"")</f>
        <v/>
      </c>
      <c r="KP28" s="40" t="str">
        <f>IF(SUM(KM28,KN28)&gt;0,SUM(KM28,KN28),"")</f>
        <v/>
      </c>
      <c r="KQ28" s="40" t="str">
        <f>IF(SUM(KE28,KI28)&gt;0,SUM(KE28,KI28),"")</f>
        <v/>
      </c>
      <c r="KR28" s="40" t="str">
        <f>IF(SUM(KD28:KE28,KG28:KI28,KK28)-SUM(KF28,KJ28)&gt;0,SUM(KD28:KE28,KG28:KI28,KK28)-SUM(KF28,KJ28),"")</f>
        <v/>
      </c>
      <c r="KS28" s="40" t="str">
        <f>IF(SUM(KM28,KN28,KR28)&gt;0,SUM(KM28,KN28,KR28),"")</f>
        <v/>
      </c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1" t="str">
        <f>IF(SUM(KU28,KY28)&gt;0,SUM(KU28,KY28),"")</f>
        <v/>
      </c>
      <c r="LO28" s="11" t="str">
        <f>IF(SUM(KT28:KU28,KW28:KY28,LA28)-KV28-KZ28&gt;0,SUM(KT28:KU28,KW28:KY28,LA28)-KV28-KZ28,"")</f>
        <v/>
      </c>
      <c r="LP28" s="11" t="str">
        <f>IF(SUM(LB28:LC28,LE28)-LD28&gt;0,SUM(LB28:LC28,LE28)-LD28,"")</f>
        <v/>
      </c>
      <c r="LQ28" s="11" t="str">
        <f>IF(SUM(KU28,KY28,LC28)&gt;0,SUM(KU28,KY28,LC28),"")</f>
        <v/>
      </c>
      <c r="LR28" s="11" t="str">
        <f>IF(SUM(LO28,LP28)&gt;0,SUM(LO28,LP28),"")</f>
        <v/>
      </c>
      <c r="LS28" s="11" t="str">
        <f>IF(SUM(LG28,LK28)&gt;0,SUM(LG28,LK28),"")</f>
        <v/>
      </c>
      <c r="LT28" s="11" t="str">
        <f>IF(SUM(LF28:LG28,LI28:LK28,LM28)-SUM(LH28,LL28)&gt;0,SUM(LF28:LG28,LI28:LK28,LM28)-SUM(LH28,LL28),"")</f>
        <v/>
      </c>
      <c r="LU28" s="11" t="str">
        <f>IF(SUM(LO28,LP28,LT28)&gt;0,SUM(LO28,LP28,LT28),"")</f>
        <v/>
      </c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40" t="str">
        <f>IF(SUM(LW28,MA28)&gt;0,SUM(LW28,MA28),"")</f>
        <v/>
      </c>
      <c r="MQ28" s="40" t="str">
        <f>IF(SUM(LV28:LW28,LY28:MA28,MC28)-LX28-MB28&gt;0,SUM(LV28:LW28,LY28:MA28,MC28)-LX28-MB28,"")</f>
        <v/>
      </c>
      <c r="MR28" s="40" t="str">
        <f>IF(SUM(MD28:ME28,MG28)-MF28&gt;0,SUM(MD28:ME28,MG28)-MF28,"")</f>
        <v/>
      </c>
      <c r="MS28" s="40" t="str">
        <f>IF(SUM(LW28,MA28,ME28)&gt;0,SUM(LW28,MA28,ME28),"")</f>
        <v/>
      </c>
      <c r="MT28" s="40" t="str">
        <f>IF(SUM(MQ28,MR28)&gt;0,SUM(MQ28,MR28),"")</f>
        <v/>
      </c>
      <c r="MU28" s="40" t="str">
        <f>IF(SUM(MI28,MM28)&gt;0,SUM(MI28,MM28),"")</f>
        <v/>
      </c>
      <c r="MV28" s="40" t="str">
        <f>IF(SUM(MH28:MI28,MK28:MM28,MO28)-SUM(MJ28,MN28)&gt;0,SUM(MH28:MI28,MK28:MM28,MO28)-SUM(MJ28,MN28),"")</f>
        <v/>
      </c>
      <c r="MW28" s="40" t="str">
        <f>IF(SUM(MQ28,MR28,MV28)&gt;0,SUM(MQ28,MR28,MV28),"")</f>
        <v/>
      </c>
      <c r="MX28" s="18"/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1" t="str">
        <f>IF(SUM(MY28,NC28)&gt;0,SUM(MY28,NC28),"")</f>
        <v/>
      </c>
      <c r="NS28" s="11" t="str">
        <f>IF(SUM(MX28:MY28,NA28:NC28,NE28)-MZ28-ND28&gt;0,SUM(MX28:MY28,NA28:NC28,NE28)-MZ28-ND28,"")</f>
        <v/>
      </c>
      <c r="NT28" s="11" t="str">
        <f>IF(SUM(NF28:NG28,NI28)-NH28&gt;0,SUM(NF28:NG28,NI28)-NH28,"")</f>
        <v/>
      </c>
      <c r="NU28" s="11" t="str">
        <f>IF(SUM(MY28,NC28,NG28)&gt;0,SUM(MY28,NC28,NG28),"")</f>
        <v/>
      </c>
      <c r="NV28" s="11" t="str">
        <f>IF(SUM(NS28,NT28)&gt;0,SUM(NS28,NT28),"")</f>
        <v/>
      </c>
      <c r="NW28" s="11" t="str">
        <f>IF(SUM(NK28,NO28)&gt;0,SUM(NK28,NO28),"")</f>
        <v/>
      </c>
      <c r="NX28" s="11" t="str">
        <f>IF(SUM(NJ28:NK28,NM28:NO28,NQ28)-SUM(NL28,NP28)&gt;0,SUM(NJ28:NK28,NM28:NO28,NQ28)-SUM(NL28,NP28),"")</f>
        <v/>
      </c>
      <c r="NY28" s="11" t="str">
        <f>IF(SUM(NS28,NT28,NX28)&gt;0,SUM(NS28,NT28,NX28),"")</f>
        <v/>
      </c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40" t="str">
        <f>IF(SUM(OA28,OE28)&gt;0,SUM(OA28,OE28),"")</f>
        <v/>
      </c>
      <c r="OU28" s="40" t="str">
        <f>IF(SUM(NZ28:OA28,OC28:OE28,OG28)-OB28-OF28&gt;0,SUM(NZ28:OA28,OC28:OE28,OG28)-OB28-OF28,"")</f>
        <v/>
      </c>
      <c r="OV28" s="40" t="str">
        <f>IF(SUM(OH28:OI28,OK28)-OJ28&gt;0,SUM(OH28:OI28,OK28)-OJ28,"")</f>
        <v/>
      </c>
      <c r="OW28" s="40" t="str">
        <f>IF(SUM(OA28,OE28,OI28)&gt;0,SUM(OA28,OE28,OI28),"")</f>
        <v/>
      </c>
      <c r="OX28" s="40" t="str">
        <f>IF(SUM(OU28,OV28)&gt;0,SUM(OU28,OV28),"")</f>
        <v/>
      </c>
      <c r="OY28" s="40" t="str">
        <f>IF(SUM(OM28,OQ28)&gt;0,SUM(OM28,OQ28),"")</f>
        <v/>
      </c>
      <c r="OZ28" s="40" t="str">
        <f>IF(SUM(OL28:OM28,OO28:OQ28,OS28)-SUM(ON28,OR28)&gt;0,SUM(OL28:OM28,OO28:OQ28,OS28)-SUM(ON28,OR28),"")</f>
        <v/>
      </c>
      <c r="PA28" s="40" t="str">
        <f>IF(SUM(OU28,OV28,OZ28)&gt;0,SUM(OU28,OV28,OZ28),"")</f>
        <v/>
      </c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1" t="str">
        <f>IF(SUM(PC28,PG28)&gt;0,SUM(PC28,PG28),"")</f>
        <v/>
      </c>
      <c r="PW28" s="11" t="str">
        <f>IF(SUM(PB28:PC28,PE28:PG28,PI28)-PD28-PH28&gt;0,SUM(PB28:PC28,PE28:PG28,PI28)-PD28-PH28,"")</f>
        <v/>
      </c>
      <c r="PX28" s="11" t="str">
        <f>IF(SUM(PJ28:PK28,PM28)-PL28&gt;0,SUM(PJ28:PK28,PM28)-PL28,"")</f>
        <v/>
      </c>
      <c r="PY28" s="11" t="str">
        <f>IF(SUM(PC28,PG28,PK28)&gt;0,SUM(PC28,PG28,PK28),"")</f>
        <v/>
      </c>
      <c r="PZ28" s="11" t="str">
        <f>IF(SUM(PW28,PX28)&gt;0,SUM(PW28,PX28),"")</f>
        <v/>
      </c>
      <c r="QA28" s="11" t="str">
        <f>IF(SUM(PO28,PS28)&gt;0,SUM(PO28,PS28),"")</f>
        <v/>
      </c>
      <c r="QB28" s="11" t="str">
        <f>IF(SUM(PN28:PO28,PQ28:PS28,PU28)-SUM(PP28,PT28)&gt;0,SUM(PN28:PO28,PQ28:PS28,PU28)-SUM(PP28,PT28),"")</f>
        <v/>
      </c>
      <c r="QC28" s="11" t="str">
        <f>IF(SUM(PW28,PX28,QB28)&gt;0,SUM(PW28,PX28,QB28),"")</f>
        <v/>
      </c>
      <c r="QD28" s="22">
        <f>IF($CU28="P",CA28,(CA28+AX28)/2)</f>
        <v>8.4</v>
      </c>
      <c r="QE28" s="22">
        <f>IF($CU28="P",CB28,(CB28+AY28)/2)</f>
        <v>3.4</v>
      </c>
      <c r="QF28" s="22">
        <f>IF($CU28="P",CC28,(CC28+AZ28)/2)</f>
        <v>0.4</v>
      </c>
      <c r="QG28" s="22">
        <f>IF($CU28="P",CD28,(CD28+BA28)/2)</f>
        <v>0</v>
      </c>
      <c r="QH28" s="22">
        <f>IF($CU28="P",CE28,(CE28+BB28)/2)</f>
        <v>9.15</v>
      </c>
      <c r="QI28" s="22">
        <f>IF($CU28="P",CF28,(CF28+BC28)/2)</f>
        <v>2.8</v>
      </c>
      <c r="QJ28" s="22">
        <f>IF($CU28="P",CG28,(CG28+BD28)/2)</f>
        <v>0.9</v>
      </c>
      <c r="QK28" s="22">
        <f>IF($CU28="P",CH28,(CH28+BE28)/2)</f>
        <v>0</v>
      </c>
      <c r="QL28" s="22">
        <f>IF($CU28="P",CI28,(CI28+BF28)/2)</f>
        <v>0</v>
      </c>
      <c r="QM28" s="22">
        <f>IF($CU28="P",CJ28,(CJ28+BG28)/2)</f>
        <v>0</v>
      </c>
      <c r="QN28" s="22">
        <f>IF($CU28="P",CK28,(CK28+BH28)/2)</f>
        <v>0</v>
      </c>
      <c r="QO28" s="22">
        <f>IF($CU28="P",CL28,(CL28+BI28)/2)</f>
        <v>0</v>
      </c>
      <c r="QP28" s="22">
        <f>IF($CU28="P",CM28,(CM28+BJ28)/2)</f>
        <v>0</v>
      </c>
      <c r="QQ28" s="22">
        <f>IF($CU28="P",CN28,(CN28+BK28)/2)</f>
        <v>0</v>
      </c>
      <c r="QR28" s="22">
        <f>IF($CU28="P",CO28,(CO28+BL28)/2)</f>
        <v>0</v>
      </c>
      <c r="QS28" s="22">
        <f>IF($CU28="P",CP28,(CP28+BM28)/2)</f>
        <v>0</v>
      </c>
      <c r="QT28" s="22">
        <f>IF($CU28="P",CQ28,(CQ28+BN28)/2)</f>
        <v>0</v>
      </c>
      <c r="QU28" s="22">
        <f>IF($CU28="P",CR28,(CR28+BO28)/2)</f>
        <v>0</v>
      </c>
      <c r="QV28" s="22">
        <f>IF($CU28="P",CS28,(CS28+BP28)/2)</f>
        <v>0</v>
      </c>
      <c r="QW28" s="22">
        <f>IF($CU28="P",CT28,(CT28+BQ28)/2)</f>
        <v>0</v>
      </c>
      <c r="QX28" s="27" t="s">
        <v>46</v>
      </c>
      <c r="QY28" s="40">
        <f>IF(SUM(QE28,QI28)&gt;0,SUM(QE28,QI28),"")</f>
        <v>6.1999999999999993</v>
      </c>
      <c r="QZ28" s="40">
        <f>IF(SUM(QD28:QE28,QG28:QI28,QK28)-QF28-QJ28&gt;0,SUM(QD28:QE28,QG28:QI28,QK28)-QF28-QJ28,"")</f>
        <v>22.450000000000006</v>
      </c>
      <c r="RA28" s="40" t="str">
        <f>IF(SUM(QL28:QM28,QO28)-QN28&gt;0,SUM(QL28:QM28,QO28)-QN28,"")</f>
        <v/>
      </c>
      <c r="RB28" s="40">
        <f>IF(SUM(QE28,QI28,QM28)&gt;0,SUM(QE28,QI28,QM28),"")</f>
        <v>6.1999999999999993</v>
      </c>
      <c r="RC28" s="40">
        <f>IF(SUM(QZ28,RA28)&gt;0,SUM(QZ28,RA28),"")</f>
        <v>22.450000000000006</v>
      </c>
      <c r="RD28" s="40" t="str">
        <f>IF(SUM(QQ28,QU28)&gt;0,SUM(QQ28,QU28),"")</f>
        <v/>
      </c>
      <c r="RE28" s="40" t="str">
        <f>IF(SUM(QP28:QQ28,QS28:QU28,QW28)-SUM(QR28,QV28)&gt;0,SUM(QP28:QQ28,QS28:QU28,QW28)-SUM(QR28,QV28),"")</f>
        <v/>
      </c>
      <c r="RF28" s="40">
        <f>IF(SUM(QZ28,RA28,RE28)&gt;0,SUM(QZ28,RA28,RE28),"")</f>
        <v>22.450000000000006</v>
      </c>
    </row>
    <row r="29" spans="1:474" x14ac:dyDescent="0.2">
      <c r="A29" s="4" t="str" cm="1">
        <f t="array" ref="A29">IF(AND(J29&lt;&gt;"",J29&lt;&gt;"No DD"),SUMPRODUCT((J$4:J$36&lt;&gt;"")*(J$4:J$36&lt;&gt;"No DD")*(F$4:F$36&gt;F29))+1,IF(J29="No DD",SUMPRODUCT((J$4:J$36="No DD")*(F$4:F$36&gt;F29))+1+SUMPRODUCT((J$4:J$36&lt;&gt;"")*(J$4:J$36&lt;&gt;"No DD")),""))</f>
        <v/>
      </c>
      <c r="B29" s="4" t="str" cm="1">
        <f t="array" ref="B29">IF(AND(J29&lt;&gt;"",J29&lt;&gt;"No DD",G29=""),SUMPRODUCT((J$4:J$36&lt;&gt;"")*(J$4:J$36&lt;&gt;"No DD")*(G$4:G$36="")*(F$4:F$36&gt;F29))+1,IF(J29="No DD",SUMPRODUCT((J$4:J$36="No DD")*(F$4:F$36&gt;F29)*(G$4:G$36=""))+1+SUMPRODUCT((J$4:J$36&lt;&gt;"")*(G$4:G$36="")*(J$4:J$36&lt;&gt;"No DD")),""))</f>
        <v/>
      </c>
      <c r="C29" s="5" t="s">
        <v>126</v>
      </c>
      <c r="D29" s="4" t="s">
        <v>4</v>
      </c>
      <c r="E29" s="4">
        <v>2007</v>
      </c>
      <c r="F29" s="9">
        <f>SUM(L29:R29)+SUM(L29:O29)*0.0000001+SUM(L29)*0.0000000000001</f>
        <v>90.800009080004656</v>
      </c>
      <c r="G29" s="64"/>
      <c r="H29" s="3" t="str">
        <f>IF(OR(AND(AP29&gt;=AW$38,AQ29&gt;=AW$42,AP29&lt;&gt;"",AO29=""),AND(AU29&gt;=AW$38,AV29&gt;=AW$42,AU29&lt;&gt;"",AO29=""),AND(BS29&gt;=BZ$38,BT29&gt;=BZ$42,BS29&lt;&gt;"",BR29=""),AND(BX29&gt;=BZ$38,BY29&gt;=BZ$42,BX29&lt;&gt;"",BR29=""),AND(CV29&gt;=DC$38,CW29&gt;=DC$42,CV29&lt;&gt;"",CU29=""),AND(DA29&gt;=DC$38,DB29&gt;=DC$42,DA29&lt;&gt;""),AND(DZ29&gt;=EG$38,EA29&gt;=EG$42,DZ29&lt;&gt;""),AND(EE29&gt;=EG$38,EF29&gt;=EG$42,EE29&lt;&gt;""),AND(FB29&gt;=FI$38,FC29&gt;=FI$42,FB29&lt;&gt;""),AND(FG29&gt;=FI$38,FH29&gt;=FI$42,FG29&lt;&gt;""),AND(GD29&gt;=GK$38,GE29&gt;=GK$42,GD29&lt;&gt;""),AND(GI29&gt;=GK$38,GJ29&gt;=GK$42,GI29&lt;&gt;""),AND(HF29&gt;=HM$38,HG29&gt;=HM$42,HF29&lt;&gt;""),AND(HK29&gt;=HM$38,HL29&gt;=HM$42,HK29&lt;&gt;""),AND(IH29&gt;=IO$38,II29&gt;=IO$42,IH29&lt;&gt;""),AND(IM29&gt;=IO$38,IN29&gt;=IO$42,IM29&lt;&gt;""),AND(JJ29&gt;=JQ$38,JK29&gt;=JQ$42,JJ29&lt;&gt;""),AND(JO29&gt;=JQ$38,JP29&gt;=JQ$42,JO29&lt;&gt;""),AND(KL29&gt;=KS$38,KM29&gt;=KS$42,KL29&lt;&gt;""),AND(KQ29&gt;=KS$38,KR29&gt;=KS$42,KQ29&lt;&gt;""),AND(LN29&gt;=LU$38,LO29&gt;=LU$42,LN29&lt;&gt;""),AND(LS29&gt;=LU$38,LT29&gt;=LU$42,LS29&lt;&gt;""),AND(MP29&gt;=MW$38,MQ29&gt;=MW$42,MP29&lt;&gt;""),AND(MU29&gt;=MW$38,MV29&gt;=MW$42,MU29&lt;&gt;""),AND(NR29&gt;=NY$38,NS29&gt;=NY$42,NR29&lt;&gt;""),AND(NW29&gt;=NY$38,NX29&gt;=NY$42,NW29&lt;&gt;""),AND(OT29&gt;=PA$38,OU29&gt;=PA$42,OT29&lt;&gt;""),AND(OY29&gt;=PA$38,OZ29&gt;=PA$42,OY29&lt;&gt;""),AND(PV29&gt;=QC$38,PW29&gt;=QC$42,PV29&lt;&gt;""),AND(QA29&gt;=QC$38,QB29&gt;=QC$42,QA29&lt;&gt;"")),"P","")</f>
        <v/>
      </c>
      <c r="I29" s="3" t="str">
        <f>IF(OR(AND(AQ29&gt;=AW$42,AQ29&lt;&gt;"",AO29=""),AND(AV29&gt;=AW$42,AV29&lt;&gt;"",AO29=""),AND(BT29&gt;=BZ$42,BT29&lt;&gt;"",BR29=""),AND(BY29&gt;=BZ$42,BY29&lt;&gt;"",BR29=""),AND(CW29&gt;=DC$42,CW29&lt;&gt;"",CU29=""),AND(DB29&gt;=DC$42,DB29&lt;&gt;"",CU29=""),AND(EA29&gt;=EG$42,EA29&lt;&gt;""),AND(EF29&gt;=EG$42,EF29&lt;&gt;""),AND(FC29&gt;=FI$42,FC29&lt;&gt;""),AND(FH29&gt;=FI$42,FH29&lt;&gt;""),AND(GE29&gt;=GK$42,GE29&lt;&gt;""),AND(GJ29&gt;=GK$42,GJ29&lt;&gt;""),AND(HG29&gt;=HM$42,HG29&lt;&gt;""),AND(HL29&gt;=HM$42,HL29&lt;&gt;""),AND(II29&gt;=IO$42,II29&lt;&gt;""),AND(IN29&gt;=IO$42,IN29&lt;&gt;""),AND(JK29&gt;=JQ$42,JK29&lt;&gt;""),AND(JP29&gt;=JQ$42,JP29&lt;&gt;""),AND(KM29&gt;=KS$42,KM29&lt;&gt;""),AND(KR29&gt;=KS$42,KR29&lt;&gt;""),AND(LO29&gt;=LU$42,LO29&lt;&gt;""),AND(LT29&gt;=LU$42,LT29&lt;&gt;""),AND(MQ29&gt;=MW$42,MQ29&lt;&gt;""),AND(MV29&gt;=MW$42,MV29&lt;&gt;""),AND(NS29&gt;=NY$42,NS29&lt;&gt;""),AND(NX29&gt;=NY$42,NX29&lt;&gt;""),AND(OU29&gt;=PA$42,OU29&lt;&gt;""),AND(OZ29&gt;=PA$42,OZ29&lt;&gt;""),AND(PW29&gt;=QC$42,PW29&lt;&gt;""),AND(QB29&gt;=QC$42,QB29&lt;&gt;"")),"P","")</f>
        <v/>
      </c>
      <c r="J29" s="36" t="str">
        <f>IF(AND(I29="P",H29=""),"No DD",IF(OR(AND(AS29&gt;=AW$41,AT29&gt;=AW$45,AS29&lt;&gt;"",AO29=""),AND(BV29&gt;=BZ$41,BW29&gt;=BZ$45,BV29&lt;&gt;"",BR29=""),AND(CY29&gt;=DC$41,CZ29&gt;=DC$45,CY29&lt;&gt;"",CU29=""),AND(EC29&gt;=EG$41,ED29&gt;=EG$45,EC29&lt;&gt;""),AND(FE29&gt;=FI$41,FF29&gt;=FI$45,FE29&lt;&gt;""),AND(GG29&gt;=GK$41,GH29&gt;=GK$45,GG29&lt;&gt;""),AND(HI29&gt;=HM$41,HJ29&gt;=HM$45,HI29&lt;&gt;""),AND(IK29&gt;=IO$41,IL29&gt;=IO$45,IK29&lt;&gt;""),AND(JM29&gt;=JQ$41,JN29&gt;=JQ$45,JM29&lt;&gt;""),AND(KO29&gt;=KS$41,KP29&gt;=KS$45,KO29&lt;&gt;""),AND(LQ29&gt;=LU$41,LR29&gt;=LU$45,LQ29&lt;&gt;""),AND(MS29&gt;=MW$41,MT29&gt;=MW$45,MS29&lt;&gt;""),AND(NU29&gt;=NY$41,NV29&gt;=NY$45,NU29&lt;&gt;""),AND(OW29&gt;=PA$41,OX29&gt;=PA$45,OW29&lt;&gt;""),AND(PY29&gt;=QC$41,PZ29&gt;=QC$45,PY29&lt;&gt;"")),"Merit",IF(OR(AND(AS29&gt;=AW$40,AT29&gt;=AW$44,AS29&lt;&gt;"",AO29=""),AND(BV29&gt;=BZ$40,BW29&gt;=BZ$44,BV29&lt;&gt;"",BR29=""),AND(CY29&gt;=DC$40,CZ29&gt;=DC$44,CY29&lt;&gt;"",CU29=""),AND(EC29&gt;=EG$40,ED29&gt;=EG$44,EC29&lt;&gt;""),AND(FE29&gt;=FI$40,FF29&gt;=FI$44,FE29&lt;&gt;""),AND(GG29&gt;=GK$40,GH29&gt;=GK$44,GG29&lt;&gt;""),AND(HI29&gt;=HM$40,HJ29&gt;=HM$44,HI29&lt;&gt;""),AND(IK29&gt;=IO$40,IL29&gt;=IO$44,IK29&lt;&gt;""),AND(JM29&gt;=JQ$40,JN29&gt;=JQ$44,JM29&lt;&gt;""),AND(KO29&gt;=KS$40,KP29&gt;=KS$44,KO29&lt;&gt;""),AND(LQ29&gt;=LU$40,LR29&gt;=LU$44,LQ29&lt;&gt;""),AND(MS29&gt;=MW$40,MT29&gt;=MW$44,MS29&lt;&gt;""),AND(NU29&gt;=NY$40,NV29&gt;=NY$44,NU29&lt;&gt;""),AND(OW29&gt;=PA$40,OX29&gt;=PA$44,OW29&lt;&gt;""),AND(PY29&gt;=QC$40,PZ29&gt;=QC$44,PY29&lt;&gt;"")),"Excellence",IF(K29="P","Worlds Team",IF(H29="P","National Team","")))))</f>
        <v/>
      </c>
      <c r="K29" s="3" t="str">
        <f>IF(OR(AND(AS29&gt;=AW$39,AT29&gt;=AW$43,AS29&lt;&gt;"",AO29=""),AND(BV29&gt;=BZ$39,BW29&gt;=BZ$43,BV29&lt;&gt;"",BR29=""),AND(CY29&gt;=DC$39,CZ29&gt;=DC$43,CY29&lt;&gt;"",CU29=""),AND(EC29&gt;=EG$39,ED29&gt;=EG$43,EC29&lt;&gt;""),AND(FE29&gt;=FI$39,FF29&gt;=FI$43,FE29&lt;&gt;""),AND(GG29&gt;=GK$39,GH29&gt;=GK$43,GG29&lt;&gt;""),AND(HI29&gt;=HM$39,HJ29&gt;=HM$43,HI29&lt;&gt;""),AND(IK29&gt;=IO$39,IL29&gt;=IO$43,IK29&lt;&gt;""),AND(JM29&gt;=JQ$39,JN29&gt;=JQ$43,JM29&lt;&gt;""),AND(KO29&gt;=KS$39,KP29&gt;=KS$43,KO29&lt;&gt;""),AND(LQ29&gt;=LU$39,LR29&gt;=LU$43,LQ29&lt;&gt;""),AND(MS29&gt;=MW$39,MT29&gt;=MW$43,MS29&lt;&gt;""),AND(NU29&gt;=NY$39,NV29&gt;=NY$43,NU29&lt;&gt;""),AND(OW29&gt;=PA$39,OX29&gt;=PA$43,OW29&lt;&gt;""),AND(PY29&gt;=QC$39,PZ29&gt;=QC$43,PY29&lt;&gt;"")),"P","")</f>
        <v/>
      </c>
      <c r="L29" s="8">
        <f>IF(COUNT(AQ29,BT29,CW29)&gt;0,LARGE((AQ29,BT29,CW29),1),0)</f>
        <v>46.4</v>
      </c>
      <c r="M29" s="8" t="str">
        <f>IF(L29=0,"",IF(L29=CW29,$CA$1,IF(L29=BT29,$AX$1,IF(L29=AQ29,$U$1,""))))</f>
        <v>2025 Elite Canada</v>
      </c>
      <c r="N29" s="8">
        <f>IF(COUNT(AQ29,BT29,CW29)&gt;1,LARGE((AQ29,BT29,CW29),2),0)</f>
        <v>44.400000000000006</v>
      </c>
      <c r="O29" s="8" t="str">
        <f>IF(N29=0,"",IF(AND(N29=L29,N29=AQ29,N29=BT29),$U$1,IF(AND(N29=L29,N29=AQ29,N29=CW29),$U$1,IF(AND(N29=L29,N29=BT29,N29=CW29),$AX$1,IF(N29=CW29,$CA$1,IF(N29=BT29,$AX$1,IF(N29=AQ29,$U$1,"")))))))</f>
        <v>2025 3rd Domestic Trial</v>
      </c>
      <c r="P29" s="8">
        <f>IF(MAX(AV29,BY29,DB29)&gt;0,MAX(AV29,BY29,DB29),0)</f>
        <v>0</v>
      </c>
      <c r="Q29" s="8" t="str">
        <f>IF(P29=0,"",IF(P29=DB29,$CA$1,IF(P29=BY29,$AX$1,IF(P29=AV29,$U$1,""))))</f>
        <v/>
      </c>
      <c r="R29" s="8" t="str">
        <f>IF(MAX(DD29:DE29)&gt;0,MAX(DD29:DE29),"")</f>
        <v/>
      </c>
      <c r="S29" s="11" t="str">
        <f>IF(R29="","",IF(R29=DD29,"("&amp;DD$2&amp;")",IF(R29=DE29,"("&amp;DE$2&amp;")")))</f>
        <v/>
      </c>
      <c r="T29" s="8" t="str">
        <f>IF(R29="","",IF(R29=DD29,IF(R29+IF(N29="",0,N29)=PW29,$PB$1,IF(R29+IF(N29="",0,N29)=OU29,$NZ$1,IF(R29+IF(N29="",0,N29)=NS29,$MX$1,IF(R29+IF(N29="",0,N29)=MQ29,$LV$1,IF(R29+IF(N29="",0,N29)=LO29,$KT$1,IF(R29+IF(N29="",0,N29)=KM29,$JR$1,IF(R29+IF(N29="",0,N29)=JK29,$IP$1,IF(R29+IF(N29="",0,N29)=II29,$HN$1,IF(R29+IF(N29="",0,N29)=HG29,$GL$1,IF(R29+IF(N29="",0,N29)=GE29,$FJ$1,IF(R29+IF(N29="",0,N29)=FC29,$EH$1,IF(R29+IF(N29="",0,N29)=EA29,$DF$1)))))))))))),IF(R29=DE29,IF(R29+IF(P29="",0,P29)=QB29,$PB$1,IF(R29+IF(P29="",0,P29)=OZ29,$NZ$1,IF(R29+IF(P29="",0,P29)=NX29,$MX$1,IF(R29+IF(P29="",0,P29)=MV29,$LV$1,IF(R29+IF(P29="",0,P29)=LT29,$KT$1,IF(R29+IF(P29="",0,P29)=KR29,$JR$1,IF(R29+IF(P29="",0,P29)=JP29,$IP$1,IF(R29+IF(P29="",0,P29)=IN29,$HN$1,IF(R29+IF(P29="",0,P29)=HL29,$GL$1,IF(R29+IF(P29="",0,P29)=GJ29,$FJ$1,IF(R29+IF(P29="",0,P29)=FH29,$EH$1,IF(R29+IF(P29="",0,P29)=EF29,$DF$1)))))))))))))))</f>
        <v/>
      </c>
      <c r="U29" s="19">
        <v>19</v>
      </c>
      <c r="V29" s="19">
        <v>7.2</v>
      </c>
      <c r="W29" s="19">
        <v>0.2</v>
      </c>
      <c r="X29" s="19">
        <v>0</v>
      </c>
      <c r="Y29" s="19">
        <v>16.2</v>
      </c>
      <c r="Z29" s="19">
        <v>6</v>
      </c>
      <c r="AA29" s="19">
        <v>1.8</v>
      </c>
      <c r="AB29" s="19">
        <v>0</v>
      </c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27"/>
      <c r="AP29" s="40">
        <f>IF(SUM(V29,Z29)&gt;0,SUM(V29,Z29),"")</f>
        <v>13.2</v>
      </c>
      <c r="AQ29" s="40">
        <f>IF(SUM(U29:V29,X29:Z29,AB29)-W29-AA29&gt;0,SUM(U29:V29,X29:Z29,AB29)-W29-AA29,"")</f>
        <v>46.4</v>
      </c>
      <c r="AR29" s="40" t="str">
        <f>IF(SUM(AC29:AD29,AF29)-AE29&gt;0,SUM(AC29:AD29,AF29)-AE29,"")</f>
        <v/>
      </c>
      <c r="AS29" s="40">
        <f>IF(SUM(V29,Z29,AD29)&gt;0,SUM(V29,Z29,AD29),"")</f>
        <v>13.2</v>
      </c>
      <c r="AT29" s="40">
        <f>IF(SUM(AQ29,AR29)&gt;0,SUM(AQ29,AR29),"")</f>
        <v>46.4</v>
      </c>
      <c r="AU29" s="40" t="str">
        <f>IF(SUM(AH29,AL29)&gt;0,SUM(AH29,AL29),"")</f>
        <v/>
      </c>
      <c r="AV29" s="40" t="str">
        <f>IF(SUM(AG29:AH29,AJ29:AL29,AN29)-SUM(AI29,AM29)&gt;0,SUM(AG29:AH29,AJ29:AL29,AN29)-SUM(AI29,AM29),"")</f>
        <v/>
      </c>
      <c r="AW29" s="40">
        <f>IF(SUM(AQ29,AR29,AV29)&gt;0,SUM(AQ29,AR29,AV29),"")</f>
        <v>46.4</v>
      </c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28"/>
      <c r="BS29" s="11" t="str">
        <f>IF(SUM(AY29,BC29)&gt;0,SUM(AY29,BC29),"")</f>
        <v/>
      </c>
      <c r="BT29" s="11" t="str">
        <f>IF(SUM(AX29:AY29,BA29:BC29,BE29)-AZ29-BD29&gt;0,SUM(AX29:AY29,BA29:BC29,BE29)-AZ29-BD29,"")</f>
        <v/>
      </c>
      <c r="BU29" s="11" t="str">
        <f>IF(SUM(BF29:BG29,BI29)-BH29&gt;0,SUM(BF29:BG29,BI29)-BH29,"")</f>
        <v/>
      </c>
      <c r="BV29" s="11" t="str">
        <f>IF(SUM(AY29,BC29,BG29)&gt;0,SUM(AY29,BC29,BG29),"")</f>
        <v/>
      </c>
      <c r="BW29" s="11" t="str">
        <f>IF(SUM(BT29,BU29)&gt;0,SUM(BT29,BU29),"")</f>
        <v/>
      </c>
      <c r="BX29" s="11" t="str">
        <f>IF(SUM(BK29,BO29)&gt;0,SUM(BK29,BO29),"")</f>
        <v/>
      </c>
      <c r="BY29" s="11" t="str">
        <f>IF(SUM(BJ29:BK29,BM29:BO29,BQ29)-SUM(BL29,BP29)&gt;0,SUM(BJ29:BK29,BM29:BO29,BQ29)-SUM(BL29,BP29),"")</f>
        <v/>
      </c>
      <c r="BZ29" s="11" t="str">
        <f>IF(SUM(BT29,BU29,BY29)&gt;0,SUM(BT29,BU29,BY29),"")</f>
        <v/>
      </c>
      <c r="CA29" s="19">
        <v>18.8</v>
      </c>
      <c r="CB29" s="19">
        <v>8</v>
      </c>
      <c r="CC29" s="19">
        <v>0.8</v>
      </c>
      <c r="CD29" s="19">
        <v>0</v>
      </c>
      <c r="CE29" s="19">
        <v>15.2</v>
      </c>
      <c r="CF29" s="19">
        <v>3.2</v>
      </c>
      <c r="CG29" s="19">
        <v>0</v>
      </c>
      <c r="CH29" s="19">
        <v>0</v>
      </c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27"/>
      <c r="CV29" s="40">
        <f>IF(SUM(CB29,CF29)&gt;0,SUM(CB29,CF29),"")</f>
        <v>11.2</v>
      </c>
      <c r="CW29" s="40">
        <f>IF(SUM(CA29:CB29,CD29:CF29,CH29)-CC29-CG29&gt;0,SUM(CA29:CB29,CD29:CF29,CH29)-CC29-CG29,"")</f>
        <v>44.400000000000006</v>
      </c>
      <c r="CX29" s="40" t="str">
        <f>IF(SUM(CI29:CJ29,CL29)-CK29&gt;0,SUM(CI29:CJ29,CL29)-CK29,"")</f>
        <v/>
      </c>
      <c r="CY29" s="40">
        <f>IF(SUM(CB29,CF29,CJ29)&gt;0,SUM(CB29,CF29,CJ29),"")</f>
        <v>11.2</v>
      </c>
      <c r="CZ29" s="40">
        <f>IF(SUM(CW29,CX29)&gt;0,SUM(CW29,CX29),"")</f>
        <v>44.400000000000006</v>
      </c>
      <c r="DA29" s="40" t="str">
        <f>IF(SUM(CN29,CR29)&gt;0,SUM(CN29,CR29),"")</f>
        <v/>
      </c>
      <c r="DB29" s="40" t="str">
        <f>IF(SUM(CM29:CN29,CP29:CR29,CT29)-SUM(CO29,CS29)&gt;0,SUM(CM29:CN29,CP29:CR29,CT29)-SUM(CO29,CS29),"")</f>
        <v/>
      </c>
      <c r="DC29" s="40">
        <f>IF(SUM(CW29,CX29,DB29)&gt;0,SUM(CW29,CX29,DB29),"")</f>
        <v>44.400000000000006</v>
      </c>
      <c r="DD29" s="50" t="str">
        <f>IF(MAX(EA29,FC29,GE29,HG29,II29,JK29,KM29,LO29,MQ29,NS29,OU29,PW29)-IF(N29="",0,N29)&gt;0.001,MAX(EA29,FC29,GE29,HG29,II29,JK29,KM29,LO29,MQ29,NS29,OU29,PW29)-IF(N29="",0,N29),"")</f>
        <v/>
      </c>
      <c r="DE29" s="50" t="str">
        <f>IF(MAX(EF29,FH29,GJ29,HL29,IN29,JP29,KR29,LT29,MV29,NX29,OZ29,QB29)-IF(P29="",0,P29)&gt;0.001,MAX(EF29,FH29,GJ29,HL29,IN29,JP29,KR29,LT29,MV29,NX29,OZ29,QB29)-IF(P29="",0,P29),"")</f>
        <v/>
      </c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40" t="str">
        <f>IF(SUM(DG29,DK29)&gt;0,SUM(DG29,DK29),"")</f>
        <v/>
      </c>
      <c r="EA29" s="40" t="str">
        <f>IF(SUM(DF29:DG29,DI29:DK29,DM29)-DH29-DL29&gt;0,SUM(DF29:DG29,DI29:DK29,DM29)-DH29-DL29,"")</f>
        <v/>
      </c>
      <c r="EB29" s="40" t="str">
        <f>IF(SUM(DN29:DO29,DQ29)-DP29&gt;0,SUM(DN29:DO29,DQ29)-DP29,"")</f>
        <v/>
      </c>
      <c r="EC29" s="40" t="str">
        <f>IF(SUM(DG29,DK29,DO29)&gt;0,SUM(DG29,DK29,DO29),"")</f>
        <v/>
      </c>
      <c r="ED29" s="40" t="str">
        <f>IF(SUM(EA29,EB29)&gt;0,SUM(EA29,EB29),"")</f>
        <v/>
      </c>
      <c r="EE29" s="40" t="str">
        <f>IF(SUM(DS29,DW29)&gt;0,SUM(DS29,DW29),"")</f>
        <v/>
      </c>
      <c r="EF29" s="40" t="str">
        <f>IF(SUM(DR29:DS29,DU29:DW29,DY29)-SUM(DT29,DX29)&gt;0,SUM(DR29:DS29,DU29:DW29,DY29)-SUM(DT29,DX29),"")</f>
        <v/>
      </c>
      <c r="EG29" s="40" t="str">
        <f>IF(SUM(EA29,EB29,EF29)&gt;0,SUM(EA29,EB29,EF29),"")</f>
        <v/>
      </c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1" t="str">
        <f>IF(SUM(EI29,EM29)&gt;0,SUM(EI29,EM29),"")</f>
        <v/>
      </c>
      <c r="FC29" s="11" t="str">
        <f>IF(SUM(EH29:EI29,EK29:EM29,EO29)-EJ29-EN29&gt;0,SUM(EH29:EI29,EK29:EM29,EO29)-EJ29-EN29,"")</f>
        <v/>
      </c>
      <c r="FD29" s="11" t="str">
        <f>IF(SUM(EP29:EQ29,ES29)-ER29&gt;0,SUM(EP29:EQ29,ES29)-ER29,"")</f>
        <v/>
      </c>
      <c r="FE29" s="11" t="str">
        <f>IF(SUM(EI29,EM29,EQ29)&gt;0,SUM(EI29,EM29,EQ29),"")</f>
        <v/>
      </c>
      <c r="FF29" s="11" t="str">
        <f>IF(SUM(FC29,FD29)&gt;0,SUM(FC29,FD29),"")</f>
        <v/>
      </c>
      <c r="FG29" s="11" t="str">
        <f>IF(SUM(EU29,EY29)&gt;0,SUM(EU29,EY29),"")</f>
        <v/>
      </c>
      <c r="FH29" s="11" t="str">
        <f>IF(SUM(ET29:EU29,EW29:EY29,FA29)-SUM(EV29,EZ29)&gt;0,SUM(ET29:EU29,EW29:EY29,FA29)-SUM(EV29,EZ29),"")</f>
        <v/>
      </c>
      <c r="FI29" s="11" t="str">
        <f>IF(SUM(FC29,FD29,FH29)&gt;0,SUM(FC29,FD29,FH29),"")</f>
        <v/>
      </c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40" t="str">
        <f>IF(SUM(FK29,FO29)&gt;0,SUM(FK29,FO29),"")</f>
        <v/>
      </c>
      <c r="GE29" s="40" t="str">
        <f>IF(SUM(FJ29:FK29,FM29:FO29,FQ29)-FL29-FP29&gt;0,SUM(FJ29:FK29,FM29:FO29,FQ29)-FL29-FP29,"")</f>
        <v/>
      </c>
      <c r="GF29" s="40" t="str">
        <f>IF(SUM(FR29:FS29,FU29)-FT29&gt;0,SUM(FR29:FS29,FU29)-FT29,"")</f>
        <v/>
      </c>
      <c r="GG29" s="40" t="str">
        <f>IF(SUM(FK29,FO29,FS29)&gt;0,SUM(FK29,FO29,FS29),"")</f>
        <v/>
      </c>
      <c r="GH29" s="40" t="str">
        <f>IF(SUM(GE29,GF29)&gt;0,SUM(GE29,GF29),"")</f>
        <v/>
      </c>
      <c r="GI29" s="40" t="str">
        <f>IF(SUM(FW29,GA29)&gt;0,SUM(FW29,GA29),"")</f>
        <v/>
      </c>
      <c r="GJ29" s="40" t="str">
        <f>IF(SUM(FV29:FW29,FY29:GA29,GC29)-SUM(FX29,GB29)&gt;0,SUM(FV29:FW29,FY29:GA29,GC29)-SUM(FX29,GB29),"")</f>
        <v/>
      </c>
      <c r="GK29" s="40" t="str">
        <f>IF(SUM(GE29,GF29,GJ29)&gt;0,SUM(GE29,GF29,GJ29),"")</f>
        <v/>
      </c>
      <c r="GL29" s="18"/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1" t="str">
        <f>IF(SUM(GM29,GQ29)&gt;0,SUM(GM29,GQ29),"")</f>
        <v/>
      </c>
      <c r="HG29" s="11" t="str">
        <f>IF(SUM(GL29:GM29,GO29:GQ29,GS29)-GN29-GR29&gt;0,SUM(GL29:GM29,GO29:GQ29,GS29)-GN29-GR29,"")</f>
        <v/>
      </c>
      <c r="HH29" s="11" t="str">
        <f>IF(SUM(GT29:GU29,GW29)-GV29&gt;0,SUM(GT29:GU29,GW29)-GV29,"")</f>
        <v/>
      </c>
      <c r="HI29" s="11" t="str">
        <f>IF(SUM(GM29,GQ29,GU29)&gt;0,SUM(GM29,GQ29,GU29),"")</f>
        <v/>
      </c>
      <c r="HJ29" s="11" t="str">
        <f>IF(SUM(HG29,HH29)&gt;0,SUM(HG29,HH29),"")</f>
        <v/>
      </c>
      <c r="HK29" s="11" t="str">
        <f>IF(SUM(GY29,HC29)&gt;0,SUM(GY29,HC29),"")</f>
        <v/>
      </c>
      <c r="HL29" s="11" t="str">
        <f>IF(SUM(GX29:GY29,HA29:HC29,HE29)-SUM(GZ29,HD29)&gt;0,SUM(GX29:GY29,HA29:HC29,HE29)-SUM(GZ29,HD29),"")</f>
        <v/>
      </c>
      <c r="HM29" s="11" t="str">
        <f>IF(SUM(HG29,HH29,HL29)&gt;0,SUM(HG29,HH29,HL29),"")</f>
        <v/>
      </c>
      <c r="HN29" s="17"/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40" t="str">
        <f>IF(SUM(HO29,HS29)&gt;0,SUM(HO29,HS29),"")</f>
        <v/>
      </c>
      <c r="II29" s="40" t="str">
        <f>IF(SUM(HN29:HO29,HQ29:HS29,HU29)-HP29-HT29&gt;0,SUM(HN29:HO29,HQ29:HS29,HU29)-HP29-HT29,"")</f>
        <v/>
      </c>
      <c r="IJ29" s="40" t="str">
        <f>IF(SUM(HV29:HW29,HY29)-HX29&gt;0,SUM(HV29:HW29,HY29)-HX29,"")</f>
        <v/>
      </c>
      <c r="IK29" s="40" t="str">
        <f>IF(SUM(HO29,HS29,HW29)&gt;0,SUM(HO29,HS29,HW29),"")</f>
        <v/>
      </c>
      <c r="IL29" s="40" t="str">
        <f>IF(SUM(II29,IJ29)&gt;0,SUM(II29,IJ29),"")</f>
        <v/>
      </c>
      <c r="IM29" s="40" t="str">
        <f>IF(SUM(IA29,IE29)&gt;0,SUM(IA29,IE29),"")</f>
        <v/>
      </c>
      <c r="IN29" s="40" t="str">
        <f>IF(SUM(HZ29:IA29,IC29:IE29,IG29)-SUM(IB29,IF29)&gt;0,SUM(HZ29:IA29,IC29:IE29,IG29)-SUM(IB29,IF29),"")</f>
        <v/>
      </c>
      <c r="IO29" s="40" t="str">
        <f>IF(SUM(II29,IJ29,IN29)&gt;0,SUM(II29,IJ29,IN29),"")</f>
        <v/>
      </c>
      <c r="IP29" s="18"/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1" t="str">
        <f>IF(SUM(IQ29,IU29)&gt;0,SUM(IQ29,IU29),"")</f>
        <v/>
      </c>
      <c r="JK29" s="11" t="str">
        <f>IF(SUM(IP29:IQ29,IS29:IU29,IW29)-IR29-IV29&gt;0,SUM(IP29:IQ29,IS29:IU29,IW29)-IR29-IV29,"")</f>
        <v/>
      </c>
      <c r="JL29" s="11" t="str">
        <f>IF(SUM(IX29:IY29,JA29)-IZ29&gt;0,SUM(IX29:IY29,JA29)-IZ29,"")</f>
        <v/>
      </c>
      <c r="JM29" s="11" t="str">
        <f>IF(SUM(IQ29,IU29,IY29)&gt;0,SUM(IQ29,IU29,IY29),"")</f>
        <v/>
      </c>
      <c r="JN29" s="11" t="str">
        <f>IF(SUM(JK29,JL29)&gt;0,SUM(JK29,JL29),"")</f>
        <v/>
      </c>
      <c r="JO29" s="11" t="str">
        <f>IF(SUM(JC29,JG29)&gt;0,SUM(JC29,JG29),"")</f>
        <v/>
      </c>
      <c r="JP29" s="11" t="str">
        <f>IF(SUM(JB29:JC29,JE29:JG29,JI29)-SUM(JD29,JH29)&gt;0,SUM(JB29:JC29,JE29:JG29,JI29)-SUM(JD29,JH29),"")</f>
        <v/>
      </c>
      <c r="JQ29" s="11" t="str">
        <f>IF(SUM(JK29,JL29,JP29)&gt;0,SUM(JK29,JL29,JP29),"")</f>
        <v/>
      </c>
      <c r="JR29" s="17"/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40" t="str">
        <f>IF(SUM(JS29,JW29)&gt;0,SUM(JS29,JW29),"")</f>
        <v/>
      </c>
      <c r="KM29" s="40" t="str">
        <f>IF(SUM(JR29:JS29,JU29:JW29,JY29)-JT29-JX29&gt;0,SUM(JR29:JS29,JU29:JW29,JY29)-JT29-JX29,"")</f>
        <v/>
      </c>
      <c r="KN29" s="40" t="str">
        <f>IF(SUM(JZ29:KA29,KC29)-KB29&gt;0,SUM(JZ29:KA29,KC29)-KB29,"")</f>
        <v/>
      </c>
      <c r="KO29" s="40" t="str">
        <f>IF(SUM(JS29,JW29,KA29)&gt;0,SUM(JS29,JW29,KA29),"")</f>
        <v/>
      </c>
      <c r="KP29" s="40" t="str">
        <f>IF(SUM(KM29,KN29)&gt;0,SUM(KM29,KN29),"")</f>
        <v/>
      </c>
      <c r="KQ29" s="40" t="str">
        <f>IF(SUM(KE29,KI29)&gt;0,SUM(KE29,KI29),"")</f>
        <v/>
      </c>
      <c r="KR29" s="40" t="str">
        <f>IF(SUM(KD29:KE29,KG29:KI29,KK29)-SUM(KF29,KJ29)&gt;0,SUM(KD29:KE29,KG29:KI29,KK29)-SUM(KF29,KJ29),"")</f>
        <v/>
      </c>
      <c r="KS29" s="40" t="str">
        <f>IF(SUM(KM29,KN29,KR29)&gt;0,SUM(KM29,KN29,KR29),"")</f>
        <v/>
      </c>
      <c r="KT29" s="18"/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1" t="str">
        <f>IF(SUM(KU29,KY29)&gt;0,SUM(KU29,KY29),"")</f>
        <v/>
      </c>
      <c r="LO29" s="11" t="str">
        <f>IF(SUM(KT29:KU29,KW29:KY29,LA29)-KV29-KZ29&gt;0,SUM(KT29:KU29,KW29:KY29,LA29)-KV29-KZ29,"")</f>
        <v/>
      </c>
      <c r="LP29" s="11" t="str">
        <f>IF(SUM(LB29:LC29,LE29)-LD29&gt;0,SUM(LB29:LC29,LE29)-LD29,"")</f>
        <v/>
      </c>
      <c r="LQ29" s="11" t="str">
        <f>IF(SUM(KU29,KY29,LC29)&gt;0,SUM(KU29,KY29,LC29),"")</f>
        <v/>
      </c>
      <c r="LR29" s="11" t="str">
        <f>IF(SUM(LO29,LP29)&gt;0,SUM(LO29,LP29),"")</f>
        <v/>
      </c>
      <c r="LS29" s="11" t="str">
        <f>IF(SUM(LG29,LK29)&gt;0,SUM(LG29,LK29),"")</f>
        <v/>
      </c>
      <c r="LT29" s="11" t="str">
        <f>IF(SUM(LF29:LG29,LI29:LK29,LM29)-SUM(LH29,LL29)&gt;0,SUM(LF29:LG29,LI29:LK29,LM29)-SUM(LH29,LL29),"")</f>
        <v/>
      </c>
      <c r="LU29" s="11" t="str">
        <f>IF(SUM(LO29,LP29,LT29)&gt;0,SUM(LO29,LP29,LT29),"")</f>
        <v/>
      </c>
      <c r="LV29" s="17"/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40" t="str">
        <f>IF(SUM(LW29,MA29)&gt;0,SUM(LW29,MA29),"")</f>
        <v/>
      </c>
      <c r="MQ29" s="40" t="str">
        <f>IF(SUM(LV29:LW29,LY29:MA29,MC29)-LX29-MB29&gt;0,SUM(LV29:LW29,LY29:MA29,MC29)-LX29-MB29,"")</f>
        <v/>
      </c>
      <c r="MR29" s="40" t="str">
        <f>IF(SUM(MD29:ME29,MG29)-MF29&gt;0,SUM(MD29:ME29,MG29)-MF29,"")</f>
        <v/>
      </c>
      <c r="MS29" s="40" t="str">
        <f>IF(SUM(LW29,MA29,ME29)&gt;0,SUM(LW29,MA29,ME29),"")</f>
        <v/>
      </c>
      <c r="MT29" s="40" t="str">
        <f>IF(SUM(MQ29,MR29)&gt;0,SUM(MQ29,MR29),"")</f>
        <v/>
      </c>
      <c r="MU29" s="40" t="str">
        <f>IF(SUM(MI29,MM29)&gt;0,SUM(MI29,MM29),"")</f>
        <v/>
      </c>
      <c r="MV29" s="40" t="str">
        <f>IF(SUM(MH29:MI29,MK29:MM29,MO29)-SUM(MJ29,MN29)&gt;0,SUM(MH29:MI29,MK29:MM29,MO29)-SUM(MJ29,MN29),"")</f>
        <v/>
      </c>
      <c r="MW29" s="40" t="str">
        <f>IF(SUM(MQ29,MR29,MV29)&gt;0,SUM(MQ29,MR29,MV29),"")</f>
        <v/>
      </c>
      <c r="MX29" s="18"/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1" t="str">
        <f>IF(SUM(MY29,NC29)&gt;0,SUM(MY29,NC29),"")</f>
        <v/>
      </c>
      <c r="NS29" s="11" t="str">
        <f>IF(SUM(MX29:MY29,NA29:NC29,NE29)-MZ29-ND29&gt;0,SUM(MX29:MY29,NA29:NC29,NE29)-MZ29-ND29,"")</f>
        <v/>
      </c>
      <c r="NT29" s="11" t="str">
        <f>IF(SUM(NF29:NG29,NI29)-NH29&gt;0,SUM(NF29:NG29,NI29)-NH29,"")</f>
        <v/>
      </c>
      <c r="NU29" s="11" t="str">
        <f>IF(SUM(MY29,NC29,NG29)&gt;0,SUM(MY29,NC29,NG29),"")</f>
        <v/>
      </c>
      <c r="NV29" s="11" t="str">
        <f>IF(SUM(NS29,NT29)&gt;0,SUM(NS29,NT29),"")</f>
        <v/>
      </c>
      <c r="NW29" s="11" t="str">
        <f>IF(SUM(NK29,NO29)&gt;0,SUM(NK29,NO29),"")</f>
        <v/>
      </c>
      <c r="NX29" s="11" t="str">
        <f>IF(SUM(NJ29:NK29,NM29:NO29,NQ29)-SUM(NL29,NP29)&gt;0,SUM(NJ29:NK29,NM29:NO29,NQ29)-SUM(NL29,NP29),"")</f>
        <v/>
      </c>
      <c r="NY29" s="11" t="str">
        <f>IF(SUM(NS29,NT29,NX29)&gt;0,SUM(NS29,NT29,NX29),"")</f>
        <v/>
      </c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40" t="str">
        <f>IF(SUM(OA29,OE29)&gt;0,SUM(OA29,OE29),"")</f>
        <v/>
      </c>
      <c r="OU29" s="40" t="str">
        <f>IF(SUM(NZ29:OA29,OC29:OE29,OG29)-OB29-OF29&gt;0,SUM(NZ29:OA29,OC29:OE29,OG29)-OB29-OF29,"")</f>
        <v/>
      </c>
      <c r="OV29" s="40" t="str">
        <f>IF(SUM(OH29:OI29,OK29)-OJ29&gt;0,SUM(OH29:OI29,OK29)-OJ29,"")</f>
        <v/>
      </c>
      <c r="OW29" s="40" t="str">
        <f>IF(SUM(OA29,OE29,OI29)&gt;0,SUM(OA29,OE29,OI29),"")</f>
        <v/>
      </c>
      <c r="OX29" s="40" t="str">
        <f>IF(SUM(OU29,OV29)&gt;0,SUM(OU29,OV29),"")</f>
        <v/>
      </c>
      <c r="OY29" s="40" t="str">
        <f>IF(SUM(OM29,OQ29)&gt;0,SUM(OM29,OQ29),"")</f>
        <v/>
      </c>
      <c r="OZ29" s="40" t="str">
        <f>IF(SUM(OL29:OM29,OO29:OQ29,OS29)-SUM(ON29,OR29)&gt;0,SUM(OL29:OM29,OO29:OQ29,OS29)-SUM(ON29,OR29),"")</f>
        <v/>
      </c>
      <c r="PA29" s="40" t="str">
        <f>IF(SUM(OU29,OV29,OZ29)&gt;0,SUM(OU29,OV29,OZ29),"")</f>
        <v/>
      </c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1" t="str">
        <f>IF(SUM(PC29,PG29)&gt;0,SUM(PC29,PG29),"")</f>
        <v/>
      </c>
      <c r="PW29" s="11" t="str">
        <f>IF(SUM(PB29:PC29,PE29:PG29,PI29)-PD29-PH29&gt;0,SUM(PB29:PC29,PE29:PG29,PI29)-PD29-PH29,"")</f>
        <v/>
      </c>
      <c r="PX29" s="11" t="str">
        <f>IF(SUM(PJ29:PK29,PM29)-PL29&gt;0,SUM(PJ29:PK29,PM29)-PL29,"")</f>
        <v/>
      </c>
      <c r="PY29" s="11" t="str">
        <f>IF(SUM(PC29,PG29,PK29)&gt;0,SUM(PC29,PG29,PK29),"")</f>
        <v/>
      </c>
      <c r="PZ29" s="11" t="str">
        <f>IF(SUM(PW29,PX29)&gt;0,SUM(PW29,PX29),"")</f>
        <v/>
      </c>
      <c r="QA29" s="11" t="str">
        <f>IF(SUM(PO29,PS29)&gt;0,SUM(PO29,PS29),"")</f>
        <v/>
      </c>
      <c r="QB29" s="11" t="str">
        <f>IF(SUM(PN29:PO29,PQ29:PS29,PU29)-SUM(PP29,PT29)&gt;0,SUM(PN29:PO29,PQ29:PS29,PU29)-SUM(PP29,PT29),"")</f>
        <v/>
      </c>
      <c r="QC29" s="11" t="str">
        <f>IF(SUM(PW29,PX29,QB29)&gt;0,SUM(PW29,PX29,QB29),"")</f>
        <v/>
      </c>
      <c r="QD29" s="22">
        <f>IF($CU29="P",CA29,(CA29+AX29)/2)</f>
        <v>9.4</v>
      </c>
      <c r="QE29" s="22">
        <f>IF($CU29="P",CB29,(CB29+AY29)/2)</f>
        <v>4</v>
      </c>
      <c r="QF29" s="22">
        <f>IF($CU29="P",CC29,(CC29+AZ29)/2)</f>
        <v>0.4</v>
      </c>
      <c r="QG29" s="22">
        <f>IF($CU29="P",CD29,(CD29+BA29)/2)</f>
        <v>0</v>
      </c>
      <c r="QH29" s="22">
        <f>IF($CU29="P",CE29,(CE29+BB29)/2)</f>
        <v>7.6</v>
      </c>
      <c r="QI29" s="22">
        <f>IF($CU29="P",CF29,(CF29+BC29)/2)</f>
        <v>1.6</v>
      </c>
      <c r="QJ29" s="22">
        <f>IF($CU29="P",CG29,(CG29+BD29)/2)</f>
        <v>0</v>
      </c>
      <c r="QK29" s="22">
        <f>IF($CU29="P",CH29,(CH29+BE29)/2)</f>
        <v>0</v>
      </c>
      <c r="QL29" s="22">
        <f>IF($CU29="P",CI29,(CI29+BF29)/2)</f>
        <v>0</v>
      </c>
      <c r="QM29" s="22">
        <f>IF($CU29="P",CJ29,(CJ29+BG29)/2)</f>
        <v>0</v>
      </c>
      <c r="QN29" s="22">
        <f>IF($CU29="P",CK29,(CK29+BH29)/2)</f>
        <v>0</v>
      </c>
      <c r="QO29" s="22">
        <f>IF($CU29="P",CL29,(CL29+BI29)/2)</f>
        <v>0</v>
      </c>
      <c r="QP29" s="22">
        <f>IF($CU29="P",CM29,(CM29+BJ29)/2)</f>
        <v>0</v>
      </c>
      <c r="QQ29" s="22">
        <f>IF($CU29="P",CN29,(CN29+BK29)/2)</f>
        <v>0</v>
      </c>
      <c r="QR29" s="22">
        <f>IF($CU29="P",CO29,(CO29+BL29)/2)</f>
        <v>0</v>
      </c>
      <c r="QS29" s="22">
        <f>IF($CU29="P",CP29,(CP29+BM29)/2)</f>
        <v>0</v>
      </c>
      <c r="QT29" s="22">
        <f>IF($CU29="P",CQ29,(CQ29+BN29)/2)</f>
        <v>0</v>
      </c>
      <c r="QU29" s="22">
        <f>IF($CU29="P",CR29,(CR29+BO29)/2)</f>
        <v>0</v>
      </c>
      <c r="QV29" s="22">
        <f>IF($CU29="P",CS29,(CS29+BP29)/2)</f>
        <v>0</v>
      </c>
      <c r="QW29" s="22">
        <f>IF($CU29="P",CT29,(CT29+BQ29)/2)</f>
        <v>0</v>
      </c>
      <c r="QX29" s="27" t="s">
        <v>46</v>
      </c>
      <c r="QY29" s="40">
        <f>IF(SUM(QE29,QI29)&gt;0,SUM(QE29,QI29),"")</f>
        <v>5.6</v>
      </c>
      <c r="QZ29" s="40">
        <f>IF(SUM(QD29:QE29,QG29:QI29,QK29)-QF29-QJ29&gt;0,SUM(QD29:QE29,QG29:QI29,QK29)-QF29-QJ29,"")</f>
        <v>22.200000000000003</v>
      </c>
      <c r="RA29" s="40" t="str">
        <f>IF(SUM(QL29:QM29,QO29)-QN29&gt;0,SUM(QL29:QM29,QO29)-QN29,"")</f>
        <v/>
      </c>
      <c r="RB29" s="40">
        <f>IF(SUM(QE29,QI29,QM29)&gt;0,SUM(QE29,QI29,QM29),"")</f>
        <v>5.6</v>
      </c>
      <c r="RC29" s="40">
        <f>IF(SUM(QZ29,RA29)&gt;0,SUM(QZ29,RA29),"")</f>
        <v>22.200000000000003</v>
      </c>
      <c r="RD29" s="40" t="str">
        <f>IF(SUM(QQ29,QU29)&gt;0,SUM(QQ29,QU29),"")</f>
        <v/>
      </c>
      <c r="RE29" s="40" t="str">
        <f>IF(SUM(QP29:QQ29,QS29:QU29,QW29)-SUM(QR29,QV29)&gt;0,SUM(QP29:QQ29,QS29:QU29,QW29)-SUM(QR29,QV29),"")</f>
        <v/>
      </c>
      <c r="RF29" s="40">
        <f>IF(SUM(QZ29,RA29,RE29)&gt;0,SUM(QZ29,RA29,RE29),"")</f>
        <v>22.200000000000003</v>
      </c>
    </row>
    <row r="30" spans="1:474" x14ac:dyDescent="0.2">
      <c r="A30" s="4" t="str" cm="1">
        <f t="array" ref="A30">IF(AND(J30&lt;&gt;"",J30&lt;&gt;"No DD"),SUMPRODUCT((J$4:J$36&lt;&gt;"")*(J$4:J$36&lt;&gt;"No DD")*(F$4:F$36&gt;F30))+1,IF(J30="No DD",SUMPRODUCT((J$4:J$36="No DD")*(F$4:F$36&gt;F30))+1+SUMPRODUCT((J$4:J$36&lt;&gt;"")*(J$4:J$36&lt;&gt;"No DD")),""))</f>
        <v/>
      </c>
      <c r="B30" s="4" t="str" cm="1">
        <f t="array" ref="B30">IF(AND(J30&lt;&gt;"",J30&lt;&gt;"No DD",G30=""),SUMPRODUCT((J$4:J$36&lt;&gt;"")*(J$4:J$36&lt;&gt;"No DD")*(G$4:G$36="")*(F$4:F$36&gt;F30))+1,IF(J30="No DD",SUMPRODUCT((J$4:J$36="No DD")*(F$4:F$36&gt;F30)*(G$4:G$36=""))+1+SUMPRODUCT((J$4:J$36&lt;&gt;"")*(G$4:G$36="")*(J$4:J$36&lt;&gt;"No DD")),""))</f>
        <v/>
      </c>
      <c r="C30" s="5" t="s">
        <v>150</v>
      </c>
      <c r="D30" s="4" t="s">
        <v>3</v>
      </c>
      <c r="E30" s="4">
        <v>2006</v>
      </c>
      <c r="F30" s="9">
        <f>SUM(L30:R30)+SUM(L30:O30)*0.0000001+SUM(L30)*0.0000000000001</f>
        <v>90.200004720004713</v>
      </c>
      <c r="H30" s="3" t="str">
        <f>IF(OR(AND(AP30&gt;=AW$38,AQ30&gt;=AW$42,AP30&lt;&gt;"",AO30=""),AND(AU30&gt;=AW$38,AV30&gt;=AW$42,AU30&lt;&gt;"",AO30=""),AND(BS30&gt;=BZ$38,BT30&gt;=BZ$42,BS30&lt;&gt;"",BR30=""),AND(BX30&gt;=BZ$38,BY30&gt;=BZ$42,BX30&lt;&gt;"",BR30=""),AND(CV30&gt;=DC$38,CW30&gt;=DC$42,CV30&lt;&gt;"",CU30=""),AND(DA30&gt;=DC$38,DB30&gt;=DC$42,DA30&lt;&gt;""),AND(DZ30&gt;=EG$38,EA30&gt;=EG$42,DZ30&lt;&gt;""),AND(EE30&gt;=EG$38,EF30&gt;=EG$42,EE30&lt;&gt;""),AND(FB30&gt;=FI$38,FC30&gt;=FI$42,FB30&lt;&gt;""),AND(FG30&gt;=FI$38,FH30&gt;=FI$42,FG30&lt;&gt;""),AND(GD30&gt;=GK$38,GE30&gt;=GK$42,GD30&lt;&gt;""),AND(GI30&gt;=GK$38,GJ30&gt;=GK$42,GI30&lt;&gt;""),AND(HF30&gt;=HM$38,HG30&gt;=HM$42,HF30&lt;&gt;""),AND(HK30&gt;=HM$38,HL30&gt;=HM$42,HK30&lt;&gt;""),AND(IH30&gt;=IO$38,II30&gt;=IO$42,IH30&lt;&gt;""),AND(IM30&gt;=IO$38,IN30&gt;=IO$42,IM30&lt;&gt;""),AND(JJ30&gt;=JQ$38,JK30&gt;=JQ$42,JJ30&lt;&gt;""),AND(JO30&gt;=JQ$38,JP30&gt;=JQ$42,JO30&lt;&gt;""),AND(KL30&gt;=KS$38,KM30&gt;=KS$42,KL30&lt;&gt;""),AND(KQ30&gt;=KS$38,KR30&gt;=KS$42,KQ30&lt;&gt;""),AND(LN30&gt;=LU$38,LO30&gt;=LU$42,LN30&lt;&gt;""),AND(LS30&gt;=LU$38,LT30&gt;=LU$42,LS30&lt;&gt;""),AND(MP30&gt;=MW$38,MQ30&gt;=MW$42,MP30&lt;&gt;""),AND(MU30&gt;=MW$38,MV30&gt;=MW$42,MU30&lt;&gt;""),AND(NR30&gt;=NY$38,NS30&gt;=NY$42,NR30&lt;&gt;""),AND(NW30&gt;=NY$38,NX30&gt;=NY$42,NW30&lt;&gt;""),AND(OT30&gt;=PA$38,OU30&gt;=PA$42,OT30&lt;&gt;""),AND(OY30&gt;=PA$38,OZ30&gt;=PA$42,OY30&lt;&gt;""),AND(PV30&gt;=QC$38,PW30&gt;=QC$42,PV30&lt;&gt;""),AND(QA30&gt;=QC$38,QB30&gt;=QC$42,QA30&lt;&gt;"")),"P","")</f>
        <v/>
      </c>
      <c r="I30" s="3" t="str">
        <f>IF(OR(AND(AQ30&gt;=AW$42,AQ30&lt;&gt;"",AO30=""),AND(AV30&gt;=AW$42,AV30&lt;&gt;"",AO30=""),AND(BT30&gt;=BZ$42,BT30&lt;&gt;"",BR30=""),AND(BY30&gt;=BZ$42,BY30&lt;&gt;"",BR30=""),AND(CW30&gt;=DC$42,CW30&lt;&gt;"",CU30=""),AND(DB30&gt;=DC$42,DB30&lt;&gt;"",CU30=""),AND(EA30&gt;=EG$42,EA30&lt;&gt;""),AND(EF30&gt;=EG$42,EF30&lt;&gt;""),AND(FC30&gt;=FI$42,FC30&lt;&gt;""),AND(FH30&gt;=FI$42,FH30&lt;&gt;""),AND(GE30&gt;=GK$42,GE30&lt;&gt;""),AND(GJ30&gt;=GK$42,GJ30&lt;&gt;""),AND(HG30&gt;=HM$42,HG30&lt;&gt;""),AND(HL30&gt;=HM$42,HL30&lt;&gt;""),AND(II30&gt;=IO$42,II30&lt;&gt;""),AND(IN30&gt;=IO$42,IN30&lt;&gt;""),AND(JK30&gt;=JQ$42,JK30&lt;&gt;""),AND(JP30&gt;=JQ$42,JP30&lt;&gt;""),AND(KM30&gt;=KS$42,KM30&lt;&gt;""),AND(KR30&gt;=KS$42,KR30&lt;&gt;""),AND(LO30&gt;=LU$42,LO30&lt;&gt;""),AND(LT30&gt;=LU$42,LT30&lt;&gt;""),AND(MQ30&gt;=MW$42,MQ30&lt;&gt;""),AND(MV30&gt;=MW$42,MV30&lt;&gt;""),AND(NS30&gt;=NY$42,NS30&lt;&gt;""),AND(NX30&gt;=NY$42,NX30&lt;&gt;""),AND(OU30&gt;=PA$42,OU30&lt;&gt;""),AND(OZ30&gt;=PA$42,OZ30&lt;&gt;""),AND(PW30&gt;=QC$42,PW30&lt;&gt;""),AND(QB30&gt;=QC$42,QB30&lt;&gt;"")),"P","")</f>
        <v/>
      </c>
      <c r="J30" s="36" t="str">
        <f>IF(AND(I30="P",H30=""),"No DD",IF(OR(AND(AS30&gt;=AW$41,AT30&gt;=AW$45,AS30&lt;&gt;"",AO30=""),AND(BV30&gt;=BZ$41,BW30&gt;=BZ$45,BV30&lt;&gt;"",BR30=""),AND(CY30&gt;=DC$41,CZ30&gt;=DC$45,CY30&lt;&gt;"",CU30=""),AND(EC30&gt;=EG$41,ED30&gt;=EG$45,EC30&lt;&gt;""),AND(FE30&gt;=FI$41,FF30&gt;=FI$45,FE30&lt;&gt;""),AND(GG30&gt;=GK$41,GH30&gt;=GK$45,GG30&lt;&gt;""),AND(HI30&gt;=HM$41,HJ30&gt;=HM$45,HI30&lt;&gt;""),AND(IK30&gt;=IO$41,IL30&gt;=IO$45,IK30&lt;&gt;""),AND(JM30&gt;=JQ$41,JN30&gt;=JQ$45,JM30&lt;&gt;""),AND(KO30&gt;=KS$41,KP30&gt;=KS$45,KO30&lt;&gt;""),AND(LQ30&gt;=LU$41,LR30&gt;=LU$45,LQ30&lt;&gt;""),AND(MS30&gt;=MW$41,MT30&gt;=MW$45,MS30&lt;&gt;""),AND(NU30&gt;=NY$41,NV30&gt;=NY$45,NU30&lt;&gt;""),AND(OW30&gt;=PA$41,OX30&gt;=PA$45,OW30&lt;&gt;""),AND(PY30&gt;=QC$41,PZ30&gt;=QC$45,PY30&lt;&gt;"")),"Merit",IF(OR(AND(AS30&gt;=AW$40,AT30&gt;=AW$44,AS30&lt;&gt;"",AO30=""),AND(BV30&gt;=BZ$40,BW30&gt;=BZ$44,BV30&lt;&gt;"",BR30=""),AND(CY30&gt;=DC$40,CZ30&gt;=DC$44,CY30&lt;&gt;"",CU30=""),AND(EC30&gt;=EG$40,ED30&gt;=EG$44,EC30&lt;&gt;""),AND(FE30&gt;=FI$40,FF30&gt;=FI$44,FE30&lt;&gt;""),AND(GG30&gt;=GK$40,GH30&gt;=GK$44,GG30&lt;&gt;""),AND(HI30&gt;=HM$40,HJ30&gt;=HM$44,HI30&lt;&gt;""),AND(IK30&gt;=IO$40,IL30&gt;=IO$44,IK30&lt;&gt;""),AND(JM30&gt;=JQ$40,JN30&gt;=JQ$44,JM30&lt;&gt;""),AND(KO30&gt;=KS$40,KP30&gt;=KS$44,KO30&lt;&gt;""),AND(LQ30&gt;=LU$40,LR30&gt;=LU$44,LQ30&lt;&gt;""),AND(MS30&gt;=MW$40,MT30&gt;=MW$44,MS30&lt;&gt;""),AND(NU30&gt;=NY$40,NV30&gt;=NY$44,NU30&lt;&gt;""),AND(OW30&gt;=PA$40,OX30&gt;=PA$44,OW30&lt;&gt;""),AND(PY30&gt;=QC$40,PZ30&gt;=QC$44,PY30&lt;&gt;"")),"Excellence",IF(K30="P","Worlds Team",IF(H30="P","National Team","")))))</f>
        <v/>
      </c>
      <c r="K30" s="3" t="str">
        <f>IF(OR(AND(AS30&gt;=AW$39,AT30&gt;=AW$43,AS30&lt;&gt;"",AO30=""),AND(BV30&gt;=BZ$39,BW30&gt;=BZ$43,BV30&lt;&gt;"",BR30=""),AND(CY30&gt;=DC$39,CZ30&gt;=DC$43,CY30&lt;&gt;"",CU30=""),AND(EC30&gt;=EG$39,ED30&gt;=EG$43,EC30&lt;&gt;""),AND(FE30&gt;=FI$39,FF30&gt;=FI$43,FE30&lt;&gt;""),AND(GG30&gt;=GK$39,GH30&gt;=GK$43,GG30&lt;&gt;""),AND(HI30&gt;=HM$39,HJ30&gt;=HM$43,HI30&lt;&gt;""),AND(IK30&gt;=IO$39,IL30&gt;=IO$43,IK30&lt;&gt;""),AND(JM30&gt;=JQ$39,JN30&gt;=JQ$43,JM30&lt;&gt;""),AND(KO30&gt;=KS$39,KP30&gt;=KS$43,KO30&lt;&gt;""),AND(LQ30&gt;=LU$39,LR30&gt;=LU$43,LQ30&lt;&gt;""),AND(MS30&gt;=MW$39,MT30&gt;=MW$43,MS30&lt;&gt;""),AND(NU30&gt;=NY$39,NV30&gt;=NY$43,NU30&lt;&gt;""),AND(OW30&gt;=PA$39,OX30&gt;=PA$43,OW30&lt;&gt;""),AND(PY30&gt;=QC$39,PZ30&gt;=QC$43,PY30&lt;&gt;"")),"P","")</f>
        <v/>
      </c>
      <c r="L30" s="8">
        <f>IF(COUNT(AQ30,BT30,CW30)&gt;0,LARGE((AQ30,BT30,CW30),1),0)</f>
        <v>47.199999999999996</v>
      </c>
      <c r="M30" s="8" t="str">
        <f>IF(L30=0,"",IF(L30=CW30,$CA$1,IF(L30=BT30,$AX$1,IF(L30=AQ30,$U$1,""))))</f>
        <v>2025 Nationals</v>
      </c>
      <c r="N30" s="8">
        <f>IF(COUNT(AQ30,BT30,CW30)&gt;1,LARGE((AQ30,BT30,CW30),2),0)</f>
        <v>0</v>
      </c>
      <c r="O30" s="8" t="str">
        <f>IF(N30=0,"",IF(AND(N30=L30,N30=AQ30,N30=BT30),$U$1,IF(AND(N30=L30,N30=AQ30,N30=CW30),$U$1,IF(AND(N30=L30,N30=BT30,N30=CW30),$AX$1,IF(N30=CW30,$CA$1,IF(N30=BT30,$AX$1,IF(N30=AQ30,$U$1,"")))))))</f>
        <v/>
      </c>
      <c r="P30" s="8">
        <f>IF(MAX(AV30,BY30,DB30)&gt;0,MAX(AV30,BY30,DB30),0)</f>
        <v>43</v>
      </c>
      <c r="Q30" s="8" t="str">
        <f>IF(P30=0,"",IF(P30=DB30,$CA$1,IF(P30=BY30,$AX$1,IF(P30=AV30,$U$1,""))))</f>
        <v>2025 Nationals</v>
      </c>
      <c r="R30" s="8" t="str">
        <f>IF(MAX(DD30:DE30)&gt;0,MAX(DD30:DE30),"")</f>
        <v/>
      </c>
      <c r="S30" s="11" t="str">
        <f>IF(R30="","",IF(R30=DD30,"("&amp;DD$2&amp;")",IF(R30=DE30,"("&amp;DE$2&amp;")")))</f>
        <v/>
      </c>
      <c r="T30" s="8" t="str">
        <f>IF(R30="","",IF(R30=DD30,IF(R30+IF(N30="",0,N30)=PW30,$PB$1,IF(R30+IF(N30="",0,N30)=OU30,$NZ$1,IF(R30+IF(N30="",0,N30)=NS30,$MX$1,IF(R30+IF(N30="",0,N30)=MQ30,$LV$1,IF(R30+IF(N30="",0,N30)=LO30,$KT$1,IF(R30+IF(N30="",0,N30)=KM30,$JR$1,IF(R30+IF(N30="",0,N30)=JK30,$IP$1,IF(R30+IF(N30="",0,N30)=II30,$HN$1,IF(R30+IF(N30="",0,N30)=HG30,$GL$1,IF(R30+IF(N30="",0,N30)=GE30,$FJ$1,IF(R30+IF(N30="",0,N30)=FC30,$EH$1,IF(R30+IF(N30="",0,N30)=EA30,$DF$1)))))))))))),IF(R30=DE30,IF(R30+IF(P30="",0,P30)=QB30,$PB$1,IF(R30+IF(P30="",0,P30)=OZ30,$NZ$1,IF(R30+IF(P30="",0,P30)=NX30,$MX$1,IF(R30+IF(P30="",0,P30)=MV30,$LV$1,IF(R30+IF(P30="",0,P30)=LT30,$KT$1,IF(R30+IF(P30="",0,P30)=KR30,$JR$1,IF(R30+IF(P30="",0,P30)=JP30,$IP$1,IF(R30+IF(P30="",0,P30)=IN30,$HN$1,IF(R30+IF(P30="",0,P30)=HL30,$GL$1,IF(R30+IF(P30="",0,P30)=GJ30,$FJ$1,IF(R30+IF(P30="",0,P30)=FH30,$EH$1,IF(R30+IF(P30="",0,P30)=EF30,$DF$1)))))))))))))))</f>
        <v/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27"/>
      <c r="AP30" s="40" t="str">
        <f>IF(SUM(V30,Z30)&gt;0,SUM(V30,Z30),"")</f>
        <v/>
      </c>
      <c r="AQ30" s="40" t="str">
        <f>IF(SUM(U30:V30,X30:Z30,AB30)-W30-AA30&gt;0,SUM(U30:V30,X30:Z30,AB30)-W30-AA30,"")</f>
        <v/>
      </c>
      <c r="AR30" s="40" t="str">
        <f>IF(SUM(AC30:AD30,AF30)-AE30&gt;0,SUM(AC30:AD30,AF30)-AE30,"")</f>
        <v/>
      </c>
      <c r="AS30" s="40" t="str">
        <f>IF(SUM(V30,Z30,AD30)&gt;0,SUM(V30,Z30,AD30),"")</f>
        <v/>
      </c>
      <c r="AT30" s="40" t="str">
        <f>IF(SUM(AQ30,AR30)&gt;0,SUM(AQ30,AR30),"")</f>
        <v/>
      </c>
      <c r="AU30" s="40" t="str">
        <f>IF(SUM(AH30,AL30)&gt;0,SUM(AH30,AL30),"")</f>
        <v/>
      </c>
      <c r="AV30" s="40" t="str">
        <f>IF(SUM(AG30:AH30,AJ30:AL30,AN30)-SUM(AI30,AM30)&gt;0,SUM(AG30:AH30,AJ30:AL30,AN30)-SUM(AI30,AM30),"")</f>
        <v/>
      </c>
      <c r="AW30" s="40" t="str">
        <f>IF(SUM(AQ30,AR30,AV30)&gt;0,SUM(AQ30,AR30,AV30),"")</f>
        <v/>
      </c>
      <c r="AX30" s="18">
        <v>18.2</v>
      </c>
      <c r="AY30" s="18">
        <v>5.2</v>
      </c>
      <c r="AZ30" s="18">
        <v>0.2</v>
      </c>
      <c r="BA30" s="18">
        <v>0</v>
      </c>
      <c r="BB30" s="18">
        <v>18.399999999999999</v>
      </c>
      <c r="BC30" s="18">
        <v>5.6</v>
      </c>
      <c r="BD30" s="18">
        <v>0</v>
      </c>
      <c r="BE30" s="18">
        <v>0</v>
      </c>
      <c r="BF30" s="18"/>
      <c r="BG30" s="18"/>
      <c r="BH30" s="18"/>
      <c r="BI30" s="18"/>
      <c r="BJ30" s="18">
        <v>18.3</v>
      </c>
      <c r="BK30" s="18">
        <v>5.2</v>
      </c>
      <c r="BL30" s="18">
        <v>0</v>
      </c>
      <c r="BM30" s="18">
        <v>0</v>
      </c>
      <c r="BN30" s="18">
        <v>18.5</v>
      </c>
      <c r="BO30" s="18">
        <v>2</v>
      </c>
      <c r="BP30" s="18">
        <v>1</v>
      </c>
      <c r="BQ30" s="18">
        <v>0</v>
      </c>
      <c r="BR30" s="28"/>
      <c r="BS30" s="11">
        <f>IF(SUM(AY30,BC30)&gt;0,SUM(AY30,BC30),"")</f>
        <v>10.8</v>
      </c>
      <c r="BT30" s="11">
        <f>IF(SUM(AX30:AY30,BA30:BC30,BE30)-AZ30-BD30&gt;0,SUM(AX30:AY30,BA30:BC30,BE30)-AZ30-BD30,"")</f>
        <v>47.199999999999996</v>
      </c>
      <c r="BU30" s="11" t="str">
        <f>IF(SUM(BF30:BG30,BI30)-BH30&gt;0,SUM(BF30:BG30,BI30)-BH30,"")</f>
        <v/>
      </c>
      <c r="BV30" s="11">
        <f>IF(SUM(AY30,BC30,BG30)&gt;0,SUM(AY30,BC30,BG30),"")</f>
        <v>10.8</v>
      </c>
      <c r="BW30" s="11">
        <f>IF(SUM(BT30,BU30)&gt;0,SUM(BT30,BU30),"")</f>
        <v>47.199999999999996</v>
      </c>
      <c r="BX30" s="11">
        <f>IF(SUM(BK30,BO30)&gt;0,SUM(BK30,BO30),"")</f>
        <v>7.2</v>
      </c>
      <c r="BY30" s="11">
        <f>IF(SUM(BJ30:BK30,BM30:BO30,BQ30)-SUM(BL30,BP30)&gt;0,SUM(BJ30:BK30,BM30:BO30,BQ30)-SUM(BL30,BP30),"")</f>
        <v>43</v>
      </c>
      <c r="BZ30" s="11">
        <f>IF(SUM(BT30,BU30,BY30)&gt;0,SUM(BT30,BU30,BY30),"")</f>
        <v>90.199999999999989</v>
      </c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27"/>
      <c r="CV30" s="40" t="str">
        <f>IF(SUM(CB30,CF30)&gt;0,SUM(CB30,CF30),"")</f>
        <v/>
      </c>
      <c r="CW30" s="40" t="str">
        <f>IF(SUM(CA30:CB30,CD30:CF30,CH30)-CC30-CG30&gt;0,SUM(CA30:CB30,CD30:CF30,CH30)-CC30-CG30,"")</f>
        <v/>
      </c>
      <c r="CX30" s="40" t="str">
        <f>IF(SUM(CI30:CJ30,CL30)-CK30&gt;0,SUM(CI30:CJ30,CL30)-CK30,"")</f>
        <v/>
      </c>
      <c r="CY30" s="40" t="str">
        <f>IF(SUM(CB30,CF30,CJ30)&gt;0,SUM(CB30,CF30,CJ30),"")</f>
        <v/>
      </c>
      <c r="CZ30" s="40" t="str">
        <f>IF(SUM(CW30,CX30)&gt;0,SUM(CW30,CX30),"")</f>
        <v/>
      </c>
      <c r="DA30" s="40" t="str">
        <f>IF(SUM(CN30,CR30)&gt;0,SUM(CN30,CR30),"")</f>
        <v/>
      </c>
      <c r="DB30" s="40" t="str">
        <f>IF(SUM(CM30:CN30,CP30:CR30,CT30)-SUM(CO30,CS30)&gt;0,SUM(CM30:CN30,CP30:CR30,CT30)-SUM(CO30,CS30),"")</f>
        <v/>
      </c>
      <c r="DC30" s="40" t="str">
        <f>IF(SUM(CW30,CX30,DB30)&gt;0,SUM(CW30,CX30,DB30),"")</f>
        <v/>
      </c>
      <c r="DD30" s="50" t="str">
        <f>IF(MAX(EA30,FC30,GE30,HG30,II30,JK30,KM30,LO30,MQ30,NS30,OU30,PW30)-IF(N30="",0,N30)&gt;0.001,MAX(EA30,FC30,GE30,HG30,II30,JK30,KM30,LO30,MQ30,NS30,OU30,PW30)-IF(N30="",0,N30),"")</f>
        <v/>
      </c>
      <c r="DE30" s="50" t="str">
        <f>IF(MAX(EF30,FH30,GJ30,HL30,IN30,JP30,KR30,LT30,MV30,NX30,OZ30,QB30)-IF(P30="",0,P30)&gt;0.001,MAX(EF30,FH30,GJ30,HL30,IN30,JP30,KR30,LT30,MV30,NX30,OZ30,QB30)-IF(P30="",0,P30),"")</f>
        <v/>
      </c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40" t="str">
        <f>IF(SUM(DG30,DK30)&gt;0,SUM(DG30,DK30),"")</f>
        <v/>
      </c>
      <c r="EA30" s="40" t="str">
        <f>IF(SUM(DF30:DG30,DI30:DK30,DM30)-DH30-DL30&gt;0,SUM(DF30:DG30,DI30:DK30,DM30)-DH30-DL30,"")</f>
        <v/>
      </c>
      <c r="EB30" s="40" t="str">
        <f>IF(SUM(DN30:DO30,DQ30)-DP30&gt;0,SUM(DN30:DO30,DQ30)-DP30,"")</f>
        <v/>
      </c>
      <c r="EC30" s="40" t="str">
        <f>IF(SUM(DG30,DK30,DO30)&gt;0,SUM(DG30,DK30,DO30),"")</f>
        <v/>
      </c>
      <c r="ED30" s="40" t="str">
        <f>IF(SUM(EA30,EB30)&gt;0,SUM(EA30,EB30),"")</f>
        <v/>
      </c>
      <c r="EE30" s="40" t="str">
        <f>IF(SUM(DS30,DW30)&gt;0,SUM(DS30,DW30),"")</f>
        <v/>
      </c>
      <c r="EF30" s="40" t="str">
        <f>IF(SUM(DR30:DS30,DU30:DW30,DY30)-SUM(DT30,DX30)&gt;0,SUM(DR30:DS30,DU30:DW30,DY30)-SUM(DT30,DX30),"")</f>
        <v/>
      </c>
      <c r="EG30" s="40" t="str">
        <f>IF(SUM(EA30,EB30,EF30)&gt;0,SUM(EA30,EB30,EF30),"")</f>
        <v/>
      </c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1" t="str">
        <f>IF(SUM(EI30,EM30)&gt;0,SUM(EI30,EM30),"")</f>
        <v/>
      </c>
      <c r="FC30" s="11" t="str">
        <f>IF(SUM(EH30:EI30,EK30:EM30,EO30)-EJ30-EN30&gt;0,SUM(EH30:EI30,EK30:EM30,EO30)-EJ30-EN30,"")</f>
        <v/>
      </c>
      <c r="FD30" s="11" t="str">
        <f>IF(SUM(EP30:EQ30,ES30)-ER30&gt;0,SUM(EP30:EQ30,ES30)-ER30,"")</f>
        <v/>
      </c>
      <c r="FE30" s="11" t="str">
        <f>IF(SUM(EI30,EM30,EQ30)&gt;0,SUM(EI30,EM30,EQ30),"")</f>
        <v/>
      </c>
      <c r="FF30" s="11" t="str">
        <f>IF(SUM(FC30,FD30)&gt;0,SUM(FC30,FD30),"")</f>
        <v/>
      </c>
      <c r="FG30" s="11" t="str">
        <f>IF(SUM(EU30,EY30)&gt;0,SUM(EU30,EY30),"")</f>
        <v/>
      </c>
      <c r="FH30" s="11" t="str">
        <f>IF(SUM(ET30:EU30,EW30:EY30,FA30)-SUM(EV30,EZ30)&gt;0,SUM(ET30:EU30,EW30:EY30,FA30)-SUM(EV30,EZ30),"")</f>
        <v/>
      </c>
      <c r="FI30" s="11" t="str">
        <f>IF(SUM(FC30,FD30,FH30)&gt;0,SUM(FC30,FD30,FH30),"")</f>
        <v/>
      </c>
      <c r="FJ30" s="17"/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40" t="str">
        <f>IF(SUM(FK30,FO30)&gt;0,SUM(FK30,FO30),"")</f>
        <v/>
      </c>
      <c r="GE30" s="40" t="str">
        <f>IF(SUM(FJ30:FK30,FM30:FO30,FQ30)-FL30-FP30&gt;0,SUM(FJ30:FK30,FM30:FO30,FQ30)-FL30-FP30,"")</f>
        <v/>
      </c>
      <c r="GF30" s="40" t="str">
        <f>IF(SUM(FR30:FS30,FU30)-FT30&gt;0,SUM(FR30:FS30,FU30)-FT30,"")</f>
        <v/>
      </c>
      <c r="GG30" s="40" t="str">
        <f>IF(SUM(FK30,FO30,FS30)&gt;0,SUM(FK30,FO30,FS30),"")</f>
        <v/>
      </c>
      <c r="GH30" s="40" t="str">
        <f>IF(SUM(GE30,GF30)&gt;0,SUM(GE30,GF30),"")</f>
        <v/>
      </c>
      <c r="GI30" s="40" t="str">
        <f>IF(SUM(FW30,GA30)&gt;0,SUM(FW30,GA30),"")</f>
        <v/>
      </c>
      <c r="GJ30" s="40" t="str">
        <f>IF(SUM(FV30:FW30,FY30:GA30,GC30)-SUM(FX30,GB30)&gt;0,SUM(FV30:FW30,FY30:GA30,GC30)-SUM(FX30,GB30),"")</f>
        <v/>
      </c>
      <c r="GK30" s="40" t="str">
        <f>IF(SUM(GE30,GF30,GJ30)&gt;0,SUM(GE30,GF30,GJ30),"")</f>
        <v/>
      </c>
      <c r="GL30" s="18"/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1" t="str">
        <f>IF(SUM(GM30,GQ30)&gt;0,SUM(GM30,GQ30),"")</f>
        <v/>
      </c>
      <c r="HG30" s="11" t="str">
        <f>IF(SUM(GL30:GM30,GO30:GQ30,GS30)-GN30-GR30&gt;0,SUM(GL30:GM30,GO30:GQ30,GS30)-GN30-GR30,"")</f>
        <v/>
      </c>
      <c r="HH30" s="11" t="str">
        <f>IF(SUM(GT30:GU30,GW30)-GV30&gt;0,SUM(GT30:GU30,GW30)-GV30,"")</f>
        <v/>
      </c>
      <c r="HI30" s="11" t="str">
        <f>IF(SUM(GM30,GQ30,GU30)&gt;0,SUM(GM30,GQ30,GU30),"")</f>
        <v/>
      </c>
      <c r="HJ30" s="11" t="str">
        <f>IF(SUM(HG30,HH30)&gt;0,SUM(HG30,HH30),"")</f>
        <v/>
      </c>
      <c r="HK30" s="11" t="str">
        <f>IF(SUM(GY30,HC30)&gt;0,SUM(GY30,HC30),"")</f>
        <v/>
      </c>
      <c r="HL30" s="11" t="str">
        <f>IF(SUM(GX30:GY30,HA30:HC30,HE30)-SUM(GZ30,HD30)&gt;0,SUM(GX30:GY30,HA30:HC30,HE30)-SUM(GZ30,HD30),"")</f>
        <v/>
      </c>
      <c r="HM30" s="11" t="str">
        <f>IF(SUM(HG30,HH30,HL30)&gt;0,SUM(HG30,HH30,HL30),"")</f>
        <v/>
      </c>
      <c r="HN30" s="17"/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40" t="str">
        <f>IF(SUM(HO30,HS30)&gt;0,SUM(HO30,HS30),"")</f>
        <v/>
      </c>
      <c r="II30" s="40" t="str">
        <f>IF(SUM(HN30:HO30,HQ30:HS30,HU30)-HP30-HT30&gt;0,SUM(HN30:HO30,HQ30:HS30,HU30)-HP30-HT30,"")</f>
        <v/>
      </c>
      <c r="IJ30" s="40" t="str">
        <f>IF(SUM(HV30:HW30,HY30)-HX30&gt;0,SUM(HV30:HW30,HY30)-HX30,"")</f>
        <v/>
      </c>
      <c r="IK30" s="40" t="str">
        <f>IF(SUM(HO30,HS30,HW30)&gt;0,SUM(HO30,HS30,HW30),"")</f>
        <v/>
      </c>
      <c r="IL30" s="40" t="str">
        <f>IF(SUM(II30,IJ30)&gt;0,SUM(II30,IJ30),"")</f>
        <v/>
      </c>
      <c r="IM30" s="40" t="str">
        <f>IF(SUM(IA30,IE30)&gt;0,SUM(IA30,IE30),"")</f>
        <v/>
      </c>
      <c r="IN30" s="40" t="str">
        <f>IF(SUM(HZ30:IA30,IC30:IE30,IG30)-SUM(IB30,IF30)&gt;0,SUM(HZ30:IA30,IC30:IE30,IG30)-SUM(IB30,IF30),"")</f>
        <v/>
      </c>
      <c r="IO30" s="40" t="str">
        <f>IF(SUM(II30,IJ30,IN30)&gt;0,SUM(II30,IJ30,IN30),"")</f>
        <v/>
      </c>
      <c r="IP30" s="18"/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1" t="str">
        <f>IF(SUM(IQ30,IU30)&gt;0,SUM(IQ30,IU30),"")</f>
        <v/>
      </c>
      <c r="JK30" s="11" t="str">
        <f>IF(SUM(IP30:IQ30,IS30:IU30,IW30)-IR30-IV30&gt;0,SUM(IP30:IQ30,IS30:IU30,IW30)-IR30-IV30,"")</f>
        <v/>
      </c>
      <c r="JL30" s="11" t="str">
        <f>IF(SUM(IX30:IY30,JA30)-IZ30&gt;0,SUM(IX30:IY30,JA30)-IZ30,"")</f>
        <v/>
      </c>
      <c r="JM30" s="11" t="str">
        <f>IF(SUM(IQ30,IU30,IY30)&gt;0,SUM(IQ30,IU30,IY30),"")</f>
        <v/>
      </c>
      <c r="JN30" s="11" t="str">
        <f>IF(SUM(JK30,JL30)&gt;0,SUM(JK30,JL30),"")</f>
        <v/>
      </c>
      <c r="JO30" s="11" t="str">
        <f>IF(SUM(JC30,JG30)&gt;0,SUM(JC30,JG30),"")</f>
        <v/>
      </c>
      <c r="JP30" s="11" t="str">
        <f>IF(SUM(JB30:JC30,JE30:JG30,JI30)-SUM(JD30,JH30)&gt;0,SUM(JB30:JC30,JE30:JG30,JI30)-SUM(JD30,JH30),"")</f>
        <v/>
      </c>
      <c r="JQ30" s="11" t="str">
        <f>IF(SUM(JK30,JL30,JP30)&gt;0,SUM(JK30,JL30,JP30),"")</f>
        <v/>
      </c>
      <c r="JR30" s="17"/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40" t="str">
        <f>IF(SUM(JS30,JW30)&gt;0,SUM(JS30,JW30),"")</f>
        <v/>
      </c>
      <c r="KM30" s="40" t="str">
        <f>IF(SUM(JR30:JS30,JU30:JW30,JY30)-JT30-JX30&gt;0,SUM(JR30:JS30,JU30:JW30,JY30)-JT30-JX30,"")</f>
        <v/>
      </c>
      <c r="KN30" s="40" t="str">
        <f>IF(SUM(JZ30:KA30,KC30)-KB30&gt;0,SUM(JZ30:KA30,KC30)-KB30,"")</f>
        <v/>
      </c>
      <c r="KO30" s="40" t="str">
        <f>IF(SUM(JS30,JW30,KA30)&gt;0,SUM(JS30,JW30,KA30),"")</f>
        <v/>
      </c>
      <c r="KP30" s="40" t="str">
        <f>IF(SUM(KM30,KN30)&gt;0,SUM(KM30,KN30),"")</f>
        <v/>
      </c>
      <c r="KQ30" s="40" t="str">
        <f>IF(SUM(KE30,KI30)&gt;0,SUM(KE30,KI30),"")</f>
        <v/>
      </c>
      <c r="KR30" s="40" t="str">
        <f>IF(SUM(KD30:KE30,KG30:KI30,KK30)-SUM(KF30,KJ30)&gt;0,SUM(KD30:KE30,KG30:KI30,KK30)-SUM(KF30,KJ30),"")</f>
        <v/>
      </c>
      <c r="KS30" s="40" t="str">
        <f>IF(SUM(KM30,KN30,KR30)&gt;0,SUM(KM30,KN30,KR30),"")</f>
        <v/>
      </c>
      <c r="KT30" s="18"/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1" t="str">
        <f>IF(SUM(KU30,KY30)&gt;0,SUM(KU30,KY30),"")</f>
        <v/>
      </c>
      <c r="LO30" s="11" t="str">
        <f>IF(SUM(KT30:KU30,KW30:KY30,LA30)-KV30-KZ30&gt;0,SUM(KT30:KU30,KW30:KY30,LA30)-KV30-KZ30,"")</f>
        <v/>
      </c>
      <c r="LP30" s="11" t="str">
        <f>IF(SUM(LB30:LC30,LE30)-LD30&gt;0,SUM(LB30:LC30,LE30)-LD30,"")</f>
        <v/>
      </c>
      <c r="LQ30" s="11" t="str">
        <f>IF(SUM(KU30,KY30,LC30)&gt;0,SUM(KU30,KY30,LC30),"")</f>
        <v/>
      </c>
      <c r="LR30" s="11" t="str">
        <f>IF(SUM(LO30,LP30)&gt;0,SUM(LO30,LP30),"")</f>
        <v/>
      </c>
      <c r="LS30" s="11" t="str">
        <f>IF(SUM(LG30,LK30)&gt;0,SUM(LG30,LK30),"")</f>
        <v/>
      </c>
      <c r="LT30" s="11" t="str">
        <f>IF(SUM(LF30:LG30,LI30:LK30,LM30)-SUM(LH30,LL30)&gt;0,SUM(LF30:LG30,LI30:LK30,LM30)-SUM(LH30,LL30),"")</f>
        <v/>
      </c>
      <c r="LU30" s="11" t="str">
        <f>IF(SUM(LO30,LP30,LT30)&gt;0,SUM(LO30,LP30,LT30),"")</f>
        <v/>
      </c>
      <c r="LV30" s="17"/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40" t="str">
        <f>IF(SUM(LW30,MA30)&gt;0,SUM(LW30,MA30),"")</f>
        <v/>
      </c>
      <c r="MQ30" s="40" t="str">
        <f>IF(SUM(LV30:LW30,LY30:MA30,MC30)-LX30-MB30&gt;0,SUM(LV30:LW30,LY30:MA30,MC30)-LX30-MB30,"")</f>
        <v/>
      </c>
      <c r="MR30" s="40" t="str">
        <f>IF(SUM(MD30:ME30,MG30)-MF30&gt;0,SUM(MD30:ME30,MG30)-MF30,"")</f>
        <v/>
      </c>
      <c r="MS30" s="40" t="str">
        <f>IF(SUM(LW30,MA30,ME30)&gt;0,SUM(LW30,MA30,ME30),"")</f>
        <v/>
      </c>
      <c r="MT30" s="40" t="str">
        <f>IF(SUM(MQ30,MR30)&gt;0,SUM(MQ30,MR30),"")</f>
        <v/>
      </c>
      <c r="MU30" s="40" t="str">
        <f>IF(SUM(MI30,MM30)&gt;0,SUM(MI30,MM30),"")</f>
        <v/>
      </c>
      <c r="MV30" s="40" t="str">
        <f>IF(SUM(MH30:MI30,MK30:MM30,MO30)-SUM(MJ30,MN30)&gt;0,SUM(MH30:MI30,MK30:MM30,MO30)-SUM(MJ30,MN30),"")</f>
        <v/>
      </c>
      <c r="MW30" s="40" t="str">
        <f>IF(SUM(MQ30,MR30,MV30)&gt;0,SUM(MQ30,MR30,MV30),"")</f>
        <v/>
      </c>
      <c r="MX30" s="18"/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1" t="str">
        <f>IF(SUM(MY30,NC30)&gt;0,SUM(MY30,NC30),"")</f>
        <v/>
      </c>
      <c r="NS30" s="11" t="str">
        <f>IF(SUM(MX30:MY30,NA30:NC30,NE30)-MZ30-ND30&gt;0,SUM(MX30:MY30,NA30:NC30,NE30)-MZ30-ND30,"")</f>
        <v/>
      </c>
      <c r="NT30" s="11" t="str">
        <f>IF(SUM(NF30:NG30,NI30)-NH30&gt;0,SUM(NF30:NG30,NI30)-NH30,"")</f>
        <v/>
      </c>
      <c r="NU30" s="11" t="str">
        <f>IF(SUM(MY30,NC30,NG30)&gt;0,SUM(MY30,NC30,NG30),"")</f>
        <v/>
      </c>
      <c r="NV30" s="11" t="str">
        <f>IF(SUM(NS30,NT30)&gt;0,SUM(NS30,NT30),"")</f>
        <v/>
      </c>
      <c r="NW30" s="11" t="str">
        <f>IF(SUM(NK30,NO30)&gt;0,SUM(NK30,NO30),"")</f>
        <v/>
      </c>
      <c r="NX30" s="11" t="str">
        <f>IF(SUM(NJ30:NK30,NM30:NO30,NQ30)-SUM(NL30,NP30)&gt;0,SUM(NJ30:NK30,NM30:NO30,NQ30)-SUM(NL30,NP30),"")</f>
        <v/>
      </c>
      <c r="NY30" s="11" t="str">
        <f>IF(SUM(NS30,NT30,NX30)&gt;0,SUM(NS30,NT30,NX30),"")</f>
        <v/>
      </c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40" t="str">
        <f>IF(SUM(OA30,OE30)&gt;0,SUM(OA30,OE30),"")</f>
        <v/>
      </c>
      <c r="OU30" s="40" t="str">
        <f>IF(SUM(NZ30:OA30,OC30:OE30,OG30)-OB30-OF30&gt;0,SUM(NZ30:OA30,OC30:OE30,OG30)-OB30-OF30,"")</f>
        <v/>
      </c>
      <c r="OV30" s="40" t="str">
        <f>IF(SUM(OH30:OI30,OK30)-OJ30&gt;0,SUM(OH30:OI30,OK30)-OJ30,"")</f>
        <v/>
      </c>
      <c r="OW30" s="40" t="str">
        <f>IF(SUM(OA30,OE30,OI30)&gt;0,SUM(OA30,OE30,OI30),"")</f>
        <v/>
      </c>
      <c r="OX30" s="40" t="str">
        <f>IF(SUM(OU30,OV30)&gt;0,SUM(OU30,OV30),"")</f>
        <v/>
      </c>
      <c r="OY30" s="40" t="str">
        <f>IF(SUM(OM30,OQ30)&gt;0,SUM(OM30,OQ30),"")</f>
        <v/>
      </c>
      <c r="OZ30" s="40" t="str">
        <f>IF(SUM(OL30:OM30,OO30:OQ30,OS30)-SUM(ON30,OR30)&gt;0,SUM(OL30:OM30,OO30:OQ30,OS30)-SUM(ON30,OR30),"")</f>
        <v/>
      </c>
      <c r="PA30" s="40" t="str">
        <f>IF(SUM(OU30,OV30,OZ30)&gt;0,SUM(OU30,OV30,OZ30),"")</f>
        <v/>
      </c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1" t="str">
        <f>IF(SUM(PC30,PG30)&gt;0,SUM(PC30,PG30),"")</f>
        <v/>
      </c>
      <c r="PW30" s="11" t="str">
        <f>IF(SUM(PB30:PC30,PE30:PG30,PI30)-PD30-PH30&gt;0,SUM(PB30:PC30,PE30:PG30,PI30)-PD30-PH30,"")</f>
        <v/>
      </c>
      <c r="PX30" s="11" t="str">
        <f>IF(SUM(PJ30:PK30,PM30)-PL30&gt;0,SUM(PJ30:PK30,PM30)-PL30,"")</f>
        <v/>
      </c>
      <c r="PY30" s="11" t="str">
        <f>IF(SUM(PC30,PG30,PK30)&gt;0,SUM(PC30,PG30,PK30),"")</f>
        <v/>
      </c>
      <c r="PZ30" s="11" t="str">
        <f>IF(SUM(PW30,PX30)&gt;0,SUM(PW30,PX30),"")</f>
        <v/>
      </c>
      <c r="QA30" s="11" t="str">
        <f>IF(SUM(PO30,PS30)&gt;0,SUM(PO30,PS30),"")</f>
        <v/>
      </c>
      <c r="QB30" s="11" t="str">
        <f>IF(SUM(PN30:PO30,PQ30:PS30,PU30)-SUM(PP30,PT30)&gt;0,SUM(PN30:PO30,PQ30:PS30,PU30)-SUM(PP30,PT30),"")</f>
        <v/>
      </c>
      <c r="QC30" s="11" t="str">
        <f>IF(SUM(PW30,PX30,QB30)&gt;0,SUM(PW30,PX30,QB30),"")</f>
        <v/>
      </c>
      <c r="QD30" s="22">
        <f>IF($CU30="P",CA30,(CA30+AX30)/2)</f>
        <v>9.1</v>
      </c>
      <c r="QE30" s="22">
        <f>IF($CU30="P",CB30,(CB30+AY30)/2)</f>
        <v>2.6</v>
      </c>
      <c r="QF30" s="22">
        <f>IF($CU30="P",CC30,(CC30+AZ30)/2)</f>
        <v>0.1</v>
      </c>
      <c r="QG30" s="22">
        <f>IF($CU30="P",CD30,(CD30+BA30)/2)</f>
        <v>0</v>
      </c>
      <c r="QH30" s="22">
        <f>IF($CU30="P",CE30,(CE30+BB30)/2)</f>
        <v>9.1999999999999993</v>
      </c>
      <c r="QI30" s="22">
        <f>IF($CU30="P",CF30,(CF30+BC30)/2)</f>
        <v>2.8</v>
      </c>
      <c r="QJ30" s="22">
        <f>IF($CU30="P",CG30,(CG30+BD30)/2)</f>
        <v>0</v>
      </c>
      <c r="QK30" s="22">
        <f>IF($CU30="P",CH30,(CH30+BE30)/2)</f>
        <v>0</v>
      </c>
      <c r="QL30" s="22">
        <f>IF($CU30="P",CI30,(CI30+BF30)/2)</f>
        <v>0</v>
      </c>
      <c r="QM30" s="22">
        <f>IF($CU30="P",CJ30,(CJ30+BG30)/2)</f>
        <v>0</v>
      </c>
      <c r="QN30" s="22">
        <f>IF($CU30="P",CK30,(CK30+BH30)/2)</f>
        <v>0</v>
      </c>
      <c r="QO30" s="22">
        <f>IF($CU30="P",CL30,(CL30+BI30)/2)</f>
        <v>0</v>
      </c>
      <c r="QP30" s="22">
        <f>IF($CU30="P",CM30,(CM30+BJ30)/2)</f>
        <v>9.15</v>
      </c>
      <c r="QQ30" s="22">
        <f>IF($CU30="P",CN30,(CN30+BK30)/2)</f>
        <v>2.6</v>
      </c>
      <c r="QR30" s="22">
        <f>IF($CU30="P",CO30,(CO30+BL30)/2)</f>
        <v>0</v>
      </c>
      <c r="QS30" s="22">
        <f>IF($CU30="P",CP30,(CP30+BM30)/2)</f>
        <v>0</v>
      </c>
      <c r="QT30" s="22">
        <f>IF($CU30="P",CQ30,(CQ30+BN30)/2)</f>
        <v>9.25</v>
      </c>
      <c r="QU30" s="22">
        <f>IF($CU30="P",CR30,(CR30+BO30)/2)</f>
        <v>1</v>
      </c>
      <c r="QV30" s="22">
        <f>IF($CU30="P",CS30,(CS30+BP30)/2)</f>
        <v>0.5</v>
      </c>
      <c r="QW30" s="22">
        <f>IF($CU30="P",CT30,(CT30+BQ30)/2)</f>
        <v>0</v>
      </c>
      <c r="QX30" s="27" t="s">
        <v>46</v>
      </c>
      <c r="QY30" s="40">
        <f>IF(SUM(QE30,QI30)&gt;0,SUM(QE30,QI30),"")</f>
        <v>5.4</v>
      </c>
      <c r="QZ30" s="40">
        <f>IF(SUM(QD30:QE30,QG30:QI30,QK30)-QF30-QJ30&gt;0,SUM(QD30:QE30,QG30:QI30,QK30)-QF30-QJ30,"")</f>
        <v>23.599999999999998</v>
      </c>
      <c r="RA30" s="40" t="str">
        <f>IF(SUM(QL30:QM30,QO30)-QN30&gt;0,SUM(QL30:QM30,QO30)-QN30,"")</f>
        <v/>
      </c>
      <c r="RB30" s="40">
        <f>IF(SUM(QE30,QI30,QM30)&gt;0,SUM(QE30,QI30,QM30),"")</f>
        <v>5.4</v>
      </c>
      <c r="RC30" s="40">
        <f>IF(SUM(QZ30,RA30)&gt;0,SUM(QZ30,RA30),"")</f>
        <v>23.599999999999998</v>
      </c>
      <c r="RD30" s="40">
        <f>IF(SUM(QQ30,QU30)&gt;0,SUM(QQ30,QU30),"")</f>
        <v>3.6</v>
      </c>
      <c r="RE30" s="40">
        <f>IF(SUM(QP30:QQ30,QS30:QU30,QW30)-SUM(QR30,QV30)&gt;0,SUM(QP30:QQ30,QS30:QU30,QW30)-SUM(QR30,QV30),"")</f>
        <v>21.5</v>
      </c>
      <c r="RF30" s="40">
        <f>IF(SUM(QZ30,RA30,RE30)&gt;0,SUM(QZ30,RA30,RE30),"")</f>
        <v>45.099999999999994</v>
      </c>
    </row>
    <row r="31" spans="1:474" x14ac:dyDescent="0.2">
      <c r="A31" s="4" t="str" cm="1">
        <f t="array" ref="A31">IF(AND(J31&lt;&gt;"",J31&lt;&gt;"No DD"),SUMPRODUCT((J$4:J$36&lt;&gt;"")*(J$4:J$36&lt;&gt;"No DD")*(F$4:F$36&gt;F31))+1,IF(J31="No DD",SUMPRODUCT((J$4:J$36="No DD")*(F$4:F$36&gt;F31))+1+SUMPRODUCT((J$4:J$36&lt;&gt;"")*(J$4:J$36&lt;&gt;"No DD")),""))</f>
        <v/>
      </c>
      <c r="B31" s="4" t="str" cm="1">
        <f t="array" ref="B31">IF(AND(J31&lt;&gt;"",J31&lt;&gt;"No DD",G31=""),SUMPRODUCT((J$4:J$36&lt;&gt;"")*(J$4:J$36&lt;&gt;"No DD")*(G$4:G$36="")*(F$4:F$36&gt;F31))+1,IF(J31="No DD",SUMPRODUCT((J$4:J$36="No DD")*(F$4:F$36&gt;F31)*(G$4:G$36=""))+1+SUMPRODUCT((J$4:J$36&lt;&gt;"")*(G$4:G$36="")*(J$4:J$36&lt;&gt;"No DD")),""))</f>
        <v/>
      </c>
      <c r="C31" s="5" t="s">
        <v>99</v>
      </c>
      <c r="D31" s="4" t="s">
        <v>92</v>
      </c>
      <c r="E31" s="4">
        <v>2005</v>
      </c>
      <c r="F31" s="9">
        <f>SUM(L31:R31)+SUM(L31:O31)*0.0000001+SUM(L31)*0.0000000000001</f>
        <v>88.500008850004505</v>
      </c>
      <c r="G31" s="64"/>
      <c r="H31" s="3" t="str">
        <f>IF(OR(AND(AP31&gt;=AW$38,AQ31&gt;=AW$42,AP31&lt;&gt;"",AO31=""),AND(AU31&gt;=AW$38,AV31&gt;=AW$42,AU31&lt;&gt;"",AO31=""),AND(BS31&gt;=BZ$38,BT31&gt;=BZ$42,BS31&lt;&gt;"",BR31=""),AND(BX31&gt;=BZ$38,BY31&gt;=BZ$42,BX31&lt;&gt;"",BR31=""),AND(CV31&gt;=DC$38,CW31&gt;=DC$42,CV31&lt;&gt;"",CU31=""),AND(DA31&gt;=DC$38,DB31&gt;=DC$42,DA31&lt;&gt;""),AND(DZ31&gt;=EG$38,EA31&gt;=EG$42,DZ31&lt;&gt;""),AND(EE31&gt;=EG$38,EF31&gt;=EG$42,EE31&lt;&gt;""),AND(FB31&gt;=FI$38,FC31&gt;=FI$42,FB31&lt;&gt;""),AND(FG31&gt;=FI$38,FH31&gt;=FI$42,FG31&lt;&gt;""),AND(GD31&gt;=GK$38,GE31&gt;=GK$42,GD31&lt;&gt;""),AND(GI31&gt;=GK$38,GJ31&gt;=GK$42,GI31&lt;&gt;""),AND(HF31&gt;=HM$38,HG31&gt;=HM$42,HF31&lt;&gt;""),AND(HK31&gt;=HM$38,HL31&gt;=HM$42,HK31&lt;&gt;""),AND(IH31&gt;=IO$38,II31&gt;=IO$42,IH31&lt;&gt;""),AND(IM31&gt;=IO$38,IN31&gt;=IO$42,IM31&lt;&gt;""),AND(JJ31&gt;=JQ$38,JK31&gt;=JQ$42,JJ31&lt;&gt;""),AND(JO31&gt;=JQ$38,JP31&gt;=JQ$42,JO31&lt;&gt;""),AND(KL31&gt;=KS$38,KM31&gt;=KS$42,KL31&lt;&gt;""),AND(KQ31&gt;=KS$38,KR31&gt;=KS$42,KQ31&lt;&gt;""),AND(LN31&gt;=LU$38,LO31&gt;=LU$42,LN31&lt;&gt;""),AND(LS31&gt;=LU$38,LT31&gt;=LU$42,LS31&lt;&gt;""),AND(MP31&gt;=MW$38,MQ31&gt;=MW$42,MP31&lt;&gt;""),AND(MU31&gt;=MW$38,MV31&gt;=MW$42,MU31&lt;&gt;""),AND(NR31&gt;=NY$38,NS31&gt;=NY$42,NR31&lt;&gt;""),AND(NW31&gt;=NY$38,NX31&gt;=NY$42,NW31&lt;&gt;""),AND(OT31&gt;=PA$38,OU31&gt;=PA$42,OT31&lt;&gt;""),AND(OY31&gt;=PA$38,OZ31&gt;=PA$42,OY31&lt;&gt;""),AND(PV31&gt;=QC$38,PW31&gt;=QC$42,PV31&lt;&gt;""),AND(QA31&gt;=QC$38,QB31&gt;=QC$42,QA31&lt;&gt;"")),"P","")</f>
        <v/>
      </c>
      <c r="I31" s="3" t="str">
        <f>IF(OR(AND(AQ31&gt;=AW$42,AQ31&lt;&gt;"",AO31=""),AND(AV31&gt;=AW$42,AV31&lt;&gt;"",AO31=""),AND(BT31&gt;=BZ$42,BT31&lt;&gt;"",BR31=""),AND(BY31&gt;=BZ$42,BY31&lt;&gt;"",BR31=""),AND(CW31&gt;=DC$42,CW31&lt;&gt;"",CU31=""),AND(DB31&gt;=DC$42,DB31&lt;&gt;"",CU31=""),AND(EA31&gt;=EG$42,EA31&lt;&gt;""),AND(EF31&gt;=EG$42,EF31&lt;&gt;""),AND(FC31&gt;=FI$42,FC31&lt;&gt;""),AND(FH31&gt;=FI$42,FH31&lt;&gt;""),AND(GE31&gt;=GK$42,GE31&lt;&gt;""),AND(GJ31&gt;=GK$42,GJ31&lt;&gt;""),AND(HG31&gt;=HM$42,HG31&lt;&gt;""),AND(HL31&gt;=HM$42,HL31&lt;&gt;""),AND(II31&gt;=IO$42,II31&lt;&gt;""),AND(IN31&gt;=IO$42,IN31&lt;&gt;""),AND(JK31&gt;=JQ$42,JK31&lt;&gt;""),AND(JP31&gt;=JQ$42,JP31&lt;&gt;""),AND(KM31&gt;=KS$42,KM31&lt;&gt;""),AND(KR31&gt;=KS$42,KR31&lt;&gt;""),AND(LO31&gt;=LU$42,LO31&lt;&gt;""),AND(LT31&gt;=LU$42,LT31&lt;&gt;""),AND(MQ31&gt;=MW$42,MQ31&lt;&gt;""),AND(MV31&gt;=MW$42,MV31&lt;&gt;""),AND(NS31&gt;=NY$42,NS31&lt;&gt;""),AND(NX31&gt;=NY$42,NX31&lt;&gt;""),AND(OU31&gt;=PA$42,OU31&lt;&gt;""),AND(OZ31&gt;=PA$42,OZ31&lt;&gt;""),AND(PW31&gt;=QC$42,PW31&lt;&gt;""),AND(QB31&gt;=QC$42,QB31&lt;&gt;"")),"P","")</f>
        <v/>
      </c>
      <c r="J31" s="36" t="str">
        <f>IF(AND(I31="P",H31=""),"No DD",IF(OR(AND(AS31&gt;=AW$41,AT31&gt;=AW$45,AS31&lt;&gt;"",AO31=""),AND(BV31&gt;=BZ$41,BW31&gt;=BZ$45,BV31&lt;&gt;"",BR31=""),AND(CY31&gt;=DC$41,CZ31&gt;=DC$45,CY31&lt;&gt;"",CU31=""),AND(EC31&gt;=EG$41,ED31&gt;=EG$45,EC31&lt;&gt;""),AND(FE31&gt;=FI$41,FF31&gt;=FI$45,FE31&lt;&gt;""),AND(GG31&gt;=GK$41,GH31&gt;=GK$45,GG31&lt;&gt;""),AND(HI31&gt;=HM$41,HJ31&gt;=HM$45,HI31&lt;&gt;""),AND(IK31&gt;=IO$41,IL31&gt;=IO$45,IK31&lt;&gt;""),AND(JM31&gt;=JQ$41,JN31&gt;=JQ$45,JM31&lt;&gt;""),AND(KO31&gt;=KS$41,KP31&gt;=KS$45,KO31&lt;&gt;""),AND(LQ31&gt;=LU$41,LR31&gt;=LU$45,LQ31&lt;&gt;""),AND(MS31&gt;=MW$41,MT31&gt;=MW$45,MS31&lt;&gt;""),AND(NU31&gt;=NY$41,NV31&gt;=NY$45,NU31&lt;&gt;""),AND(OW31&gt;=PA$41,OX31&gt;=PA$45,OW31&lt;&gt;""),AND(PY31&gt;=QC$41,PZ31&gt;=QC$45,PY31&lt;&gt;"")),"Merit",IF(OR(AND(AS31&gt;=AW$40,AT31&gt;=AW$44,AS31&lt;&gt;"",AO31=""),AND(BV31&gt;=BZ$40,BW31&gt;=BZ$44,BV31&lt;&gt;"",BR31=""),AND(CY31&gt;=DC$40,CZ31&gt;=DC$44,CY31&lt;&gt;"",CU31=""),AND(EC31&gt;=EG$40,ED31&gt;=EG$44,EC31&lt;&gt;""),AND(FE31&gt;=FI$40,FF31&gt;=FI$44,FE31&lt;&gt;""),AND(GG31&gt;=GK$40,GH31&gt;=GK$44,GG31&lt;&gt;""),AND(HI31&gt;=HM$40,HJ31&gt;=HM$44,HI31&lt;&gt;""),AND(IK31&gt;=IO$40,IL31&gt;=IO$44,IK31&lt;&gt;""),AND(JM31&gt;=JQ$40,JN31&gt;=JQ$44,JM31&lt;&gt;""),AND(KO31&gt;=KS$40,KP31&gt;=KS$44,KO31&lt;&gt;""),AND(LQ31&gt;=LU$40,LR31&gt;=LU$44,LQ31&lt;&gt;""),AND(MS31&gt;=MW$40,MT31&gt;=MW$44,MS31&lt;&gt;""),AND(NU31&gt;=NY$40,NV31&gt;=NY$44,NU31&lt;&gt;""),AND(OW31&gt;=PA$40,OX31&gt;=PA$44,OW31&lt;&gt;""),AND(PY31&gt;=QC$40,PZ31&gt;=QC$44,PY31&lt;&gt;"")),"Excellence",IF(K31="P","Worlds Team",IF(H31="P","National Team","")))))</f>
        <v/>
      </c>
      <c r="K31" s="3" t="str">
        <f>IF(OR(AND(AS31&gt;=AW$39,AT31&gt;=AW$43,AS31&lt;&gt;"",AO31=""),AND(BV31&gt;=BZ$39,BW31&gt;=BZ$43,BV31&lt;&gt;"",BR31=""),AND(CY31&gt;=DC$39,CZ31&gt;=DC$43,CY31&lt;&gt;"",CU31=""),AND(EC31&gt;=EG$39,ED31&gt;=EG$43,EC31&lt;&gt;""),AND(FE31&gt;=FI$39,FF31&gt;=FI$43,FE31&lt;&gt;""),AND(GG31&gt;=GK$39,GH31&gt;=GK$43,GG31&lt;&gt;""),AND(HI31&gt;=HM$39,HJ31&gt;=HM$43,HI31&lt;&gt;""),AND(IK31&gt;=IO$39,IL31&gt;=IO$43,IK31&lt;&gt;""),AND(JM31&gt;=JQ$39,JN31&gt;=JQ$43,JM31&lt;&gt;""),AND(KO31&gt;=KS$39,KP31&gt;=KS$43,KO31&lt;&gt;""),AND(LQ31&gt;=LU$39,LR31&gt;=LU$43,LQ31&lt;&gt;""),AND(MS31&gt;=MW$39,MT31&gt;=MW$43,MS31&lt;&gt;""),AND(NU31&gt;=NY$39,NV31&gt;=NY$43,NU31&lt;&gt;""),AND(OW31&gt;=PA$39,OX31&gt;=PA$43,OW31&lt;&gt;""),AND(PY31&gt;=QC$39,PZ31&gt;=QC$43,PY31&lt;&gt;"")),"P","")</f>
        <v/>
      </c>
      <c r="L31" s="8">
        <f>IF(COUNT(AQ31,BT31,CW31)&gt;0,LARGE((AQ31,BT31,CW31),1),0)</f>
        <v>45.1</v>
      </c>
      <c r="M31" s="8" t="str">
        <f>IF(L31=0,"",IF(L31=CW31,$CA$1,IF(L31=BT31,$AX$1,IF(L31=AQ31,$U$1,""))))</f>
        <v>2025 3rd Domestic Trial</v>
      </c>
      <c r="N31" s="8">
        <f>IF(COUNT(AQ31,BT31,CW31)&gt;1,LARGE((AQ31,BT31,CW31),2),0)</f>
        <v>43.4</v>
      </c>
      <c r="O31" s="8" t="str">
        <f>IF(N31=0,"",IF(AND(N31=L31,N31=AQ31,N31=BT31),$U$1,IF(AND(N31=L31,N31=AQ31,N31=CW31),$U$1,IF(AND(N31=L31,N31=BT31,N31=CW31),$AX$1,IF(N31=CW31,$CA$1,IF(N31=BT31,$AX$1,IF(N31=AQ31,$U$1,"")))))))</f>
        <v>2025 Elite Canada</v>
      </c>
      <c r="P31" s="8">
        <f>IF(MAX(AV31,BY31,DB31)&gt;0,MAX(AV31,BY31,DB31),0)</f>
        <v>0</v>
      </c>
      <c r="Q31" s="8" t="str">
        <f>IF(P31=0,"",IF(P31=DB31,$CA$1,IF(P31=BY31,$AX$1,IF(P31=AV31,$U$1,""))))</f>
        <v/>
      </c>
      <c r="R31" s="8" t="str">
        <f>IF(MAX(DD31:DE31)&gt;0,MAX(DD31:DE31),"")</f>
        <v/>
      </c>
      <c r="S31" s="11" t="str">
        <f>IF(R31="","",IF(R31=DD31,"("&amp;DD$2&amp;")",IF(R31=DE31,"("&amp;DE$2&amp;")")))</f>
        <v/>
      </c>
      <c r="T31" s="8" t="str">
        <f>IF(R31="","",IF(R31=DD31,IF(R31+IF(N31="",0,N31)=PW31,$PB$1,IF(R31+IF(N31="",0,N31)=OU31,$NZ$1,IF(R31+IF(N31="",0,N31)=NS31,$MX$1,IF(R31+IF(N31="",0,N31)=MQ31,$LV$1,IF(R31+IF(N31="",0,N31)=LO31,$KT$1,IF(R31+IF(N31="",0,N31)=KM31,$JR$1,IF(R31+IF(N31="",0,N31)=JK31,$IP$1,IF(R31+IF(N31="",0,N31)=II31,$HN$1,IF(R31+IF(N31="",0,N31)=HG31,$GL$1,IF(R31+IF(N31="",0,N31)=GE31,$FJ$1,IF(R31+IF(N31="",0,N31)=FC31,$EH$1,IF(R31+IF(N31="",0,N31)=EA31,$DF$1)))))))))))),IF(R31=DE31,IF(R31+IF(P31="",0,P31)=QB31,$PB$1,IF(R31+IF(P31="",0,P31)=OZ31,$NZ$1,IF(R31+IF(P31="",0,P31)=NX31,$MX$1,IF(R31+IF(P31="",0,P31)=MV31,$LV$1,IF(R31+IF(P31="",0,P31)=LT31,$KT$1,IF(R31+IF(P31="",0,P31)=KR31,$JR$1,IF(R31+IF(P31="",0,P31)=JP31,$IP$1,IF(R31+IF(P31="",0,P31)=IN31,$HN$1,IF(R31+IF(P31="",0,P31)=HL31,$GL$1,IF(R31+IF(P31="",0,P31)=GJ31,$FJ$1,IF(R31+IF(P31="",0,P31)=FH31,$EH$1,IF(R31+IF(P31="",0,P31)=EF31,$DF$1)))))))))))))))</f>
        <v/>
      </c>
      <c r="U31" s="19">
        <v>15.4</v>
      </c>
      <c r="V31" s="19">
        <v>2.8</v>
      </c>
      <c r="W31" s="19">
        <v>0</v>
      </c>
      <c r="X31" s="19">
        <v>0</v>
      </c>
      <c r="Y31" s="19">
        <v>18.2</v>
      </c>
      <c r="Z31" s="19">
        <v>7.2</v>
      </c>
      <c r="AA31" s="19">
        <v>0.2</v>
      </c>
      <c r="AB31" s="19">
        <v>0</v>
      </c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27"/>
      <c r="AP31" s="40">
        <f>IF(SUM(V31,Z31)&gt;0,SUM(V31,Z31),"")</f>
        <v>10</v>
      </c>
      <c r="AQ31" s="40">
        <f>IF(SUM(U31:V31,X31:Z31,AB31)-W31-AA31&gt;0,SUM(U31:V31,X31:Z31,AB31)-W31-AA31,"")</f>
        <v>43.4</v>
      </c>
      <c r="AR31" s="40" t="str">
        <f>IF(SUM(AC31:AD31,AF31)-AE31&gt;0,SUM(AC31:AD31,AF31)-AE31,"")</f>
        <v/>
      </c>
      <c r="AS31" s="40">
        <f>IF(SUM(V31,Z31,AD31)&gt;0,SUM(V31,Z31,AD31),"")</f>
        <v>10</v>
      </c>
      <c r="AT31" s="40">
        <f>IF(SUM(AQ31,AR31)&gt;0,SUM(AQ31,AR31),"")</f>
        <v>43.4</v>
      </c>
      <c r="AU31" s="40" t="str">
        <f>IF(SUM(AH31,AL31)&gt;0,SUM(AH31,AL31),"")</f>
        <v/>
      </c>
      <c r="AV31" s="40" t="str">
        <f>IF(SUM(AG31:AH31,AJ31:AL31,AN31)-SUM(AI31,AM31)&gt;0,SUM(AG31:AH31,AJ31:AL31,AN31)-SUM(AI31,AM31),"")</f>
        <v/>
      </c>
      <c r="AW31" s="40">
        <f>IF(SUM(AQ31,AR31,AV31)&gt;0,SUM(AQ31,AR31,AV31),"")</f>
        <v>43.4</v>
      </c>
      <c r="AX31" s="18">
        <v>16.7</v>
      </c>
      <c r="AY31" s="18">
        <v>8</v>
      </c>
      <c r="AZ31" s="18">
        <v>0.2</v>
      </c>
      <c r="BA31" s="18">
        <v>0.3</v>
      </c>
      <c r="BB31" s="18">
        <v>15.2</v>
      </c>
      <c r="BC31" s="18">
        <v>3.2</v>
      </c>
      <c r="BD31" s="18">
        <v>0</v>
      </c>
      <c r="BE31" s="18">
        <v>0</v>
      </c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28"/>
      <c r="BS31" s="11">
        <f>IF(SUM(AY31,BC31)&gt;0,SUM(AY31,BC31),"")</f>
        <v>11.2</v>
      </c>
      <c r="BT31" s="11">
        <f>IF(SUM(AX31:AY31,BA31:BC31,BE31)-AZ31-BD31&gt;0,SUM(AX31:AY31,BA31:BC31,BE31)-AZ31-BD31,"")</f>
        <v>43.2</v>
      </c>
      <c r="BU31" s="11" t="str">
        <f>IF(SUM(BF31:BG31,BI31)-BH31&gt;0,SUM(BF31:BG31,BI31)-BH31,"")</f>
        <v/>
      </c>
      <c r="BV31" s="11">
        <f>IF(SUM(AY31,BC31,BG31)&gt;0,SUM(AY31,BC31,BG31),"")</f>
        <v>11.2</v>
      </c>
      <c r="BW31" s="11">
        <f>IF(SUM(BT31,BU31)&gt;0,SUM(BT31,BU31),"")</f>
        <v>43.2</v>
      </c>
      <c r="BX31" s="11" t="str">
        <f>IF(SUM(BK31,BO31)&gt;0,SUM(BK31,BO31),"")</f>
        <v/>
      </c>
      <c r="BY31" s="11" t="str">
        <f>IF(SUM(BJ31:BK31,BM31:BO31,BQ31)-SUM(BL31,BP31)&gt;0,SUM(BJ31:BK31,BM31:BO31,BQ31)-SUM(BL31,BP31),"")</f>
        <v/>
      </c>
      <c r="BZ31" s="11">
        <f>IF(SUM(BT31,BU31,BY31)&gt;0,SUM(BT31,BU31,BY31),"")</f>
        <v>43.2</v>
      </c>
      <c r="CA31" s="19">
        <v>18.8</v>
      </c>
      <c r="CB31" s="19">
        <v>8</v>
      </c>
      <c r="CC31" s="19">
        <v>0.2</v>
      </c>
      <c r="CD31" s="19">
        <v>0</v>
      </c>
      <c r="CE31" s="19">
        <v>15.3</v>
      </c>
      <c r="CF31" s="19">
        <v>3.2</v>
      </c>
      <c r="CG31" s="19">
        <v>0</v>
      </c>
      <c r="CH31" s="19">
        <v>0</v>
      </c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7"/>
      <c r="CV31" s="40">
        <f>IF(SUM(CB31,CF31)&gt;0,SUM(CB31,CF31),"")</f>
        <v>11.2</v>
      </c>
      <c r="CW31" s="40">
        <f>IF(SUM(CA31:CB31,CD31:CF31,CH31)-CC31-CG31&gt;0,SUM(CA31:CB31,CD31:CF31,CH31)-CC31-CG31,"")</f>
        <v>45.1</v>
      </c>
      <c r="CX31" s="40" t="str">
        <f>IF(SUM(CI31:CJ31,CL31)-CK31&gt;0,SUM(CI31:CJ31,CL31)-CK31,"")</f>
        <v/>
      </c>
      <c r="CY31" s="40">
        <f>IF(SUM(CB31,CF31,CJ31)&gt;0,SUM(CB31,CF31,CJ31),"")</f>
        <v>11.2</v>
      </c>
      <c r="CZ31" s="40">
        <f>IF(SUM(CW31,CX31)&gt;0,SUM(CW31,CX31),"")</f>
        <v>45.1</v>
      </c>
      <c r="DA31" s="40" t="str">
        <f>IF(SUM(CN31,CR31)&gt;0,SUM(CN31,CR31),"")</f>
        <v/>
      </c>
      <c r="DB31" s="40" t="str">
        <f>IF(SUM(CM31:CN31,CP31:CR31,CT31)-SUM(CO31,CS31)&gt;0,SUM(CM31:CN31,CP31:CR31,CT31)-SUM(CO31,CS31),"")</f>
        <v/>
      </c>
      <c r="DC31" s="40">
        <f>IF(SUM(CW31,CX31,DB31)&gt;0,SUM(CW31,CX31,DB31),"")</f>
        <v>45.1</v>
      </c>
      <c r="DD31" s="50" t="str">
        <f>IF(MAX(EA31,FC31,GE31,HG31,II31,JK31,KM31,LO31,MQ31,NS31,OU31,PW31)-IF(N31="",0,N31)&gt;0.001,MAX(EA31,FC31,GE31,HG31,II31,JK31,KM31,LO31,MQ31,NS31,OU31,PW31)-IF(N31="",0,N31),"")</f>
        <v/>
      </c>
      <c r="DE31" s="50" t="str">
        <f>IF(MAX(EF31,FH31,GJ31,HL31,IN31,JP31,KR31,LT31,MV31,NX31,OZ31,QB31)-IF(P31="",0,P31)&gt;0.001,MAX(EF31,FH31,GJ31,HL31,IN31,JP31,KR31,LT31,MV31,NX31,OZ31,QB31)-IF(P31="",0,P31),"")</f>
        <v/>
      </c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40" t="str">
        <f>IF(SUM(DG31,DK31)&gt;0,SUM(DG31,DK31),"")</f>
        <v/>
      </c>
      <c r="EA31" s="40" t="str">
        <f>IF(SUM(DF31:DG31,DI31:DK31,DM31)-DH31-DL31&gt;0,SUM(DF31:DG31,DI31:DK31,DM31)-DH31-DL31,"")</f>
        <v/>
      </c>
      <c r="EB31" s="40" t="str">
        <f>IF(SUM(DN31:DO31,DQ31)-DP31&gt;0,SUM(DN31:DO31,DQ31)-DP31,"")</f>
        <v/>
      </c>
      <c r="EC31" s="40" t="str">
        <f>IF(SUM(DG31,DK31,DO31)&gt;0,SUM(DG31,DK31,DO31),"")</f>
        <v/>
      </c>
      <c r="ED31" s="40" t="str">
        <f>IF(SUM(EA31,EB31)&gt;0,SUM(EA31,EB31),"")</f>
        <v/>
      </c>
      <c r="EE31" s="40" t="str">
        <f>IF(SUM(DS31,DW31)&gt;0,SUM(DS31,DW31),"")</f>
        <v/>
      </c>
      <c r="EF31" s="40" t="str">
        <f>IF(SUM(DR31:DS31,DU31:DW31,DY31)-SUM(DT31,DX31)&gt;0,SUM(DR31:DS31,DU31:DW31,DY31)-SUM(DT31,DX31),"")</f>
        <v/>
      </c>
      <c r="EG31" s="40" t="str">
        <f>IF(SUM(EA31,EB31,EF31)&gt;0,SUM(EA31,EB31,EF31),"")</f>
        <v/>
      </c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1" t="str">
        <f>IF(SUM(EI31,EM31)&gt;0,SUM(EI31,EM31),"")</f>
        <v/>
      </c>
      <c r="FC31" s="11" t="str">
        <f>IF(SUM(EH31:EI31,EK31:EM31,EO31)-EJ31-EN31&gt;0,SUM(EH31:EI31,EK31:EM31,EO31)-EJ31-EN31,"")</f>
        <v/>
      </c>
      <c r="FD31" s="11" t="str">
        <f>IF(SUM(EP31:EQ31,ES31)-ER31&gt;0,SUM(EP31:EQ31,ES31)-ER31,"")</f>
        <v/>
      </c>
      <c r="FE31" s="11" t="str">
        <f>IF(SUM(EI31,EM31,EQ31)&gt;0,SUM(EI31,EM31,EQ31),"")</f>
        <v/>
      </c>
      <c r="FF31" s="11" t="str">
        <f>IF(SUM(FC31,FD31)&gt;0,SUM(FC31,FD31),"")</f>
        <v/>
      </c>
      <c r="FG31" s="11" t="str">
        <f>IF(SUM(EU31,EY31)&gt;0,SUM(EU31,EY31),"")</f>
        <v/>
      </c>
      <c r="FH31" s="11" t="str">
        <f>IF(SUM(ET31:EU31,EW31:EY31,FA31)-SUM(EV31,EZ31)&gt;0,SUM(ET31:EU31,EW31:EY31,FA31)-SUM(EV31,EZ31),"")</f>
        <v/>
      </c>
      <c r="FI31" s="11" t="str">
        <f>IF(SUM(FC31,FD31,FH31)&gt;0,SUM(FC31,FD31,FH31),"")</f>
        <v/>
      </c>
      <c r="FJ31" s="17"/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40" t="str">
        <f>IF(SUM(FK31,FO31)&gt;0,SUM(FK31,FO31),"")</f>
        <v/>
      </c>
      <c r="GE31" s="40" t="str">
        <f>IF(SUM(FJ31:FK31,FM31:FO31,FQ31)-FL31-FP31&gt;0,SUM(FJ31:FK31,FM31:FO31,FQ31)-FL31-FP31,"")</f>
        <v/>
      </c>
      <c r="GF31" s="40" t="str">
        <f>IF(SUM(FR31:FS31,FU31)-FT31&gt;0,SUM(FR31:FS31,FU31)-FT31,"")</f>
        <v/>
      </c>
      <c r="GG31" s="40" t="str">
        <f>IF(SUM(FK31,FO31,FS31)&gt;0,SUM(FK31,FO31,FS31),"")</f>
        <v/>
      </c>
      <c r="GH31" s="40" t="str">
        <f>IF(SUM(GE31,GF31)&gt;0,SUM(GE31,GF31),"")</f>
        <v/>
      </c>
      <c r="GI31" s="40" t="str">
        <f>IF(SUM(FW31,GA31)&gt;0,SUM(FW31,GA31),"")</f>
        <v/>
      </c>
      <c r="GJ31" s="40" t="str">
        <f>IF(SUM(FV31:FW31,FY31:GA31,GC31)-SUM(FX31,GB31)&gt;0,SUM(FV31:FW31,FY31:GA31,GC31)-SUM(FX31,GB31),"")</f>
        <v/>
      </c>
      <c r="GK31" s="40" t="str">
        <f>IF(SUM(GE31,GF31,GJ31)&gt;0,SUM(GE31,GF31,GJ31),"")</f>
        <v/>
      </c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1" t="str">
        <f>IF(SUM(GM31,GQ31)&gt;0,SUM(GM31,GQ31),"")</f>
        <v/>
      </c>
      <c r="HG31" s="11" t="str">
        <f>IF(SUM(GL31:GM31,GO31:GQ31,GS31)-GN31-GR31&gt;0,SUM(GL31:GM31,GO31:GQ31,GS31)-GN31-GR31,"")</f>
        <v/>
      </c>
      <c r="HH31" s="11" t="str">
        <f>IF(SUM(GT31:GU31,GW31)-GV31&gt;0,SUM(GT31:GU31,GW31)-GV31,"")</f>
        <v/>
      </c>
      <c r="HI31" s="11" t="str">
        <f>IF(SUM(GM31,GQ31,GU31)&gt;0,SUM(GM31,GQ31,GU31),"")</f>
        <v/>
      </c>
      <c r="HJ31" s="11" t="str">
        <f>IF(SUM(HG31,HH31)&gt;0,SUM(HG31,HH31),"")</f>
        <v/>
      </c>
      <c r="HK31" s="11" t="str">
        <f>IF(SUM(GY31,HC31)&gt;0,SUM(GY31,HC31),"")</f>
        <v/>
      </c>
      <c r="HL31" s="11" t="str">
        <f>IF(SUM(GX31:GY31,HA31:HC31,HE31)-SUM(GZ31,HD31)&gt;0,SUM(GX31:GY31,HA31:HC31,HE31)-SUM(GZ31,HD31),"")</f>
        <v/>
      </c>
      <c r="HM31" s="11" t="str">
        <f>IF(SUM(HG31,HH31,HL31)&gt;0,SUM(HG31,HH31,HL31),"")</f>
        <v/>
      </c>
      <c r="HN31" s="17"/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40" t="str">
        <f>IF(SUM(HO31,HS31)&gt;0,SUM(HO31,HS31),"")</f>
        <v/>
      </c>
      <c r="II31" s="40" t="str">
        <f>IF(SUM(HN31:HO31,HQ31:HS31,HU31)-HP31-HT31&gt;0,SUM(HN31:HO31,HQ31:HS31,HU31)-HP31-HT31,"")</f>
        <v/>
      </c>
      <c r="IJ31" s="40" t="str">
        <f>IF(SUM(HV31:HW31,HY31)-HX31&gt;0,SUM(HV31:HW31,HY31)-HX31,"")</f>
        <v/>
      </c>
      <c r="IK31" s="40" t="str">
        <f>IF(SUM(HO31,HS31,HW31)&gt;0,SUM(HO31,HS31,HW31),"")</f>
        <v/>
      </c>
      <c r="IL31" s="40" t="str">
        <f>IF(SUM(II31,IJ31)&gt;0,SUM(II31,IJ31),"")</f>
        <v/>
      </c>
      <c r="IM31" s="40" t="str">
        <f>IF(SUM(IA31,IE31)&gt;0,SUM(IA31,IE31),"")</f>
        <v/>
      </c>
      <c r="IN31" s="40" t="str">
        <f>IF(SUM(HZ31:IA31,IC31:IE31,IG31)-SUM(IB31,IF31)&gt;0,SUM(HZ31:IA31,IC31:IE31,IG31)-SUM(IB31,IF31),"")</f>
        <v/>
      </c>
      <c r="IO31" s="40" t="str">
        <f>IF(SUM(II31,IJ31,IN31)&gt;0,SUM(II31,IJ31,IN31),"")</f>
        <v/>
      </c>
      <c r="IP31" s="18"/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1" t="str">
        <f>IF(SUM(IQ31,IU31)&gt;0,SUM(IQ31,IU31),"")</f>
        <v/>
      </c>
      <c r="JK31" s="11" t="str">
        <f>IF(SUM(IP31:IQ31,IS31:IU31,IW31)-IR31-IV31&gt;0,SUM(IP31:IQ31,IS31:IU31,IW31)-IR31-IV31,"")</f>
        <v/>
      </c>
      <c r="JL31" s="11" t="str">
        <f>IF(SUM(IX31:IY31,JA31)-IZ31&gt;0,SUM(IX31:IY31,JA31)-IZ31,"")</f>
        <v/>
      </c>
      <c r="JM31" s="11" t="str">
        <f>IF(SUM(IQ31,IU31,IY31)&gt;0,SUM(IQ31,IU31,IY31),"")</f>
        <v/>
      </c>
      <c r="JN31" s="11" t="str">
        <f>IF(SUM(JK31,JL31)&gt;0,SUM(JK31,JL31),"")</f>
        <v/>
      </c>
      <c r="JO31" s="11" t="str">
        <f>IF(SUM(JC31,JG31)&gt;0,SUM(JC31,JG31),"")</f>
        <v/>
      </c>
      <c r="JP31" s="11" t="str">
        <f>IF(SUM(JB31:JC31,JE31:JG31,JI31)-SUM(JD31,JH31)&gt;0,SUM(JB31:JC31,JE31:JG31,JI31)-SUM(JD31,JH31),"")</f>
        <v/>
      </c>
      <c r="JQ31" s="11" t="str">
        <f>IF(SUM(JK31,JL31,JP31)&gt;0,SUM(JK31,JL31,JP31),"")</f>
        <v/>
      </c>
      <c r="JR31" s="17"/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40" t="str">
        <f>IF(SUM(JS31,JW31)&gt;0,SUM(JS31,JW31),"")</f>
        <v/>
      </c>
      <c r="KM31" s="40" t="str">
        <f>IF(SUM(JR31:JS31,JU31:JW31,JY31)-JT31-JX31&gt;0,SUM(JR31:JS31,JU31:JW31,JY31)-JT31-JX31,"")</f>
        <v/>
      </c>
      <c r="KN31" s="40" t="str">
        <f>IF(SUM(JZ31:KA31,KC31)-KB31&gt;0,SUM(JZ31:KA31,KC31)-KB31,"")</f>
        <v/>
      </c>
      <c r="KO31" s="40" t="str">
        <f>IF(SUM(JS31,JW31,KA31)&gt;0,SUM(JS31,JW31,KA31),"")</f>
        <v/>
      </c>
      <c r="KP31" s="40" t="str">
        <f>IF(SUM(KM31,KN31)&gt;0,SUM(KM31,KN31),"")</f>
        <v/>
      </c>
      <c r="KQ31" s="40" t="str">
        <f>IF(SUM(KE31,KI31)&gt;0,SUM(KE31,KI31),"")</f>
        <v/>
      </c>
      <c r="KR31" s="40" t="str">
        <f>IF(SUM(KD31:KE31,KG31:KI31,KK31)-SUM(KF31,KJ31)&gt;0,SUM(KD31:KE31,KG31:KI31,KK31)-SUM(KF31,KJ31),"")</f>
        <v/>
      </c>
      <c r="KS31" s="40" t="str">
        <f>IF(SUM(KM31,KN31,KR31)&gt;0,SUM(KM31,KN31,KR31),"")</f>
        <v/>
      </c>
      <c r="KT31" s="18"/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1" t="str">
        <f>IF(SUM(KU31,KY31)&gt;0,SUM(KU31,KY31),"")</f>
        <v/>
      </c>
      <c r="LO31" s="11" t="str">
        <f>IF(SUM(KT31:KU31,KW31:KY31,LA31)-KV31-KZ31&gt;0,SUM(KT31:KU31,KW31:KY31,LA31)-KV31-KZ31,"")</f>
        <v/>
      </c>
      <c r="LP31" s="11" t="str">
        <f>IF(SUM(LB31:LC31,LE31)-LD31&gt;0,SUM(LB31:LC31,LE31)-LD31,"")</f>
        <v/>
      </c>
      <c r="LQ31" s="11" t="str">
        <f>IF(SUM(KU31,KY31,LC31)&gt;0,SUM(KU31,KY31,LC31),"")</f>
        <v/>
      </c>
      <c r="LR31" s="11" t="str">
        <f>IF(SUM(LO31,LP31)&gt;0,SUM(LO31,LP31),"")</f>
        <v/>
      </c>
      <c r="LS31" s="11" t="str">
        <f>IF(SUM(LG31,LK31)&gt;0,SUM(LG31,LK31),"")</f>
        <v/>
      </c>
      <c r="LT31" s="11" t="str">
        <f>IF(SUM(LF31:LG31,LI31:LK31,LM31)-SUM(LH31,LL31)&gt;0,SUM(LF31:LG31,LI31:LK31,LM31)-SUM(LH31,LL31),"")</f>
        <v/>
      </c>
      <c r="LU31" s="11" t="str">
        <f>IF(SUM(LO31,LP31,LT31)&gt;0,SUM(LO31,LP31,LT31),"")</f>
        <v/>
      </c>
      <c r="LV31" s="17"/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40" t="str">
        <f>IF(SUM(LW31,MA31)&gt;0,SUM(LW31,MA31),"")</f>
        <v/>
      </c>
      <c r="MQ31" s="40" t="str">
        <f>IF(SUM(LV31:LW31,LY31:MA31,MC31)-LX31-MB31&gt;0,SUM(LV31:LW31,LY31:MA31,MC31)-LX31-MB31,"")</f>
        <v/>
      </c>
      <c r="MR31" s="40" t="str">
        <f>IF(SUM(MD31:ME31,MG31)-MF31&gt;0,SUM(MD31:ME31,MG31)-MF31,"")</f>
        <v/>
      </c>
      <c r="MS31" s="40" t="str">
        <f>IF(SUM(LW31,MA31,ME31)&gt;0,SUM(LW31,MA31,ME31),"")</f>
        <v/>
      </c>
      <c r="MT31" s="40" t="str">
        <f>IF(SUM(MQ31,MR31)&gt;0,SUM(MQ31,MR31),"")</f>
        <v/>
      </c>
      <c r="MU31" s="40" t="str">
        <f>IF(SUM(MI31,MM31)&gt;0,SUM(MI31,MM31),"")</f>
        <v/>
      </c>
      <c r="MV31" s="40" t="str">
        <f>IF(SUM(MH31:MI31,MK31:MM31,MO31)-SUM(MJ31,MN31)&gt;0,SUM(MH31:MI31,MK31:MM31,MO31)-SUM(MJ31,MN31),"")</f>
        <v/>
      </c>
      <c r="MW31" s="40" t="str">
        <f>IF(SUM(MQ31,MR31,MV31)&gt;0,SUM(MQ31,MR31,MV31),"")</f>
        <v/>
      </c>
      <c r="MX31" s="18"/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1" t="str">
        <f>IF(SUM(MY31,NC31)&gt;0,SUM(MY31,NC31),"")</f>
        <v/>
      </c>
      <c r="NS31" s="11" t="str">
        <f>IF(SUM(MX31:MY31,NA31:NC31,NE31)-MZ31-ND31&gt;0,SUM(MX31:MY31,NA31:NC31,NE31)-MZ31-ND31,"")</f>
        <v/>
      </c>
      <c r="NT31" s="11" t="str">
        <f>IF(SUM(NF31:NG31,NI31)-NH31&gt;0,SUM(NF31:NG31,NI31)-NH31,"")</f>
        <v/>
      </c>
      <c r="NU31" s="11" t="str">
        <f>IF(SUM(MY31,NC31,NG31)&gt;0,SUM(MY31,NC31,NG31),"")</f>
        <v/>
      </c>
      <c r="NV31" s="11" t="str">
        <f>IF(SUM(NS31,NT31)&gt;0,SUM(NS31,NT31),"")</f>
        <v/>
      </c>
      <c r="NW31" s="11" t="str">
        <f>IF(SUM(NK31,NO31)&gt;0,SUM(NK31,NO31),"")</f>
        <v/>
      </c>
      <c r="NX31" s="11" t="str">
        <f>IF(SUM(NJ31:NK31,NM31:NO31,NQ31)-SUM(NL31,NP31)&gt;0,SUM(NJ31:NK31,NM31:NO31,NQ31)-SUM(NL31,NP31),"")</f>
        <v/>
      </c>
      <c r="NY31" s="11" t="str">
        <f>IF(SUM(NS31,NT31,NX31)&gt;0,SUM(NS31,NT31,NX31),"")</f>
        <v/>
      </c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40" t="str">
        <f>IF(SUM(OA31,OE31)&gt;0,SUM(OA31,OE31),"")</f>
        <v/>
      </c>
      <c r="OU31" s="40" t="str">
        <f>IF(SUM(NZ31:OA31,OC31:OE31,OG31)-OB31-OF31&gt;0,SUM(NZ31:OA31,OC31:OE31,OG31)-OB31-OF31,"")</f>
        <v/>
      </c>
      <c r="OV31" s="40" t="str">
        <f>IF(SUM(OH31:OI31,OK31)-OJ31&gt;0,SUM(OH31:OI31,OK31)-OJ31,"")</f>
        <v/>
      </c>
      <c r="OW31" s="40" t="str">
        <f>IF(SUM(OA31,OE31,OI31)&gt;0,SUM(OA31,OE31,OI31),"")</f>
        <v/>
      </c>
      <c r="OX31" s="40" t="str">
        <f>IF(SUM(OU31,OV31)&gt;0,SUM(OU31,OV31),"")</f>
        <v/>
      </c>
      <c r="OY31" s="40" t="str">
        <f>IF(SUM(OM31,OQ31)&gt;0,SUM(OM31,OQ31),"")</f>
        <v/>
      </c>
      <c r="OZ31" s="40" t="str">
        <f>IF(SUM(OL31:OM31,OO31:OQ31,OS31)-SUM(ON31,OR31)&gt;0,SUM(OL31:OM31,OO31:OQ31,OS31)-SUM(ON31,OR31),"")</f>
        <v/>
      </c>
      <c r="PA31" s="40" t="str">
        <f>IF(SUM(OU31,OV31,OZ31)&gt;0,SUM(OU31,OV31,OZ31),"")</f>
        <v/>
      </c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1" t="str">
        <f>IF(SUM(PC31,PG31)&gt;0,SUM(PC31,PG31),"")</f>
        <v/>
      </c>
      <c r="PW31" s="11" t="str">
        <f>IF(SUM(PB31:PC31,PE31:PG31,PI31)-PD31-PH31&gt;0,SUM(PB31:PC31,PE31:PG31,PI31)-PD31-PH31,"")</f>
        <v/>
      </c>
      <c r="PX31" s="11" t="str">
        <f>IF(SUM(PJ31:PK31,PM31)-PL31&gt;0,SUM(PJ31:PK31,PM31)-PL31,"")</f>
        <v/>
      </c>
      <c r="PY31" s="11" t="str">
        <f>IF(SUM(PC31,PG31,PK31)&gt;0,SUM(PC31,PG31,PK31),"")</f>
        <v/>
      </c>
      <c r="PZ31" s="11" t="str">
        <f>IF(SUM(PW31,PX31)&gt;0,SUM(PW31,PX31),"")</f>
        <v/>
      </c>
      <c r="QA31" s="11" t="str">
        <f>IF(SUM(PO31,PS31)&gt;0,SUM(PO31,PS31),"")</f>
        <v/>
      </c>
      <c r="QB31" s="11" t="str">
        <f>IF(SUM(PN31:PO31,PQ31:PS31,PU31)-SUM(PP31,PT31)&gt;0,SUM(PN31:PO31,PQ31:PS31,PU31)-SUM(PP31,PT31),"")</f>
        <v/>
      </c>
      <c r="QC31" s="11" t="str">
        <f>IF(SUM(PW31,PX31,QB31)&gt;0,SUM(PW31,PX31,QB31),"")</f>
        <v/>
      </c>
      <c r="QD31" s="22">
        <f>IF($CU31="P",CA31,(CA31+AX31)/2)</f>
        <v>17.75</v>
      </c>
      <c r="QE31" s="22">
        <f>IF($CU31="P",CB31,(CB31+AY31)/2)</f>
        <v>8</v>
      </c>
      <c r="QF31" s="22">
        <f>IF($CU31="P",CC31,(CC31+AZ31)/2)</f>
        <v>0.2</v>
      </c>
      <c r="QG31" s="22">
        <f>IF($CU31="P",CD31,(CD31+BA31)/2)</f>
        <v>0.15</v>
      </c>
      <c r="QH31" s="22">
        <f>IF($CU31="P",CE31,(CE31+BB31)/2)</f>
        <v>15.25</v>
      </c>
      <c r="QI31" s="22">
        <f>IF($CU31="P",CF31,(CF31+BC31)/2)</f>
        <v>3.2</v>
      </c>
      <c r="QJ31" s="22">
        <f>IF($CU31="P",CG31,(CG31+BD31)/2)</f>
        <v>0</v>
      </c>
      <c r="QK31" s="22">
        <f>IF($CU31="P",CH31,(CH31+BE31)/2)</f>
        <v>0</v>
      </c>
      <c r="QL31" s="22">
        <f>IF($CU31="P",CI31,(CI31+BF31)/2)</f>
        <v>0</v>
      </c>
      <c r="QM31" s="22">
        <f>IF($CU31="P",CJ31,(CJ31+BG31)/2)</f>
        <v>0</v>
      </c>
      <c r="QN31" s="22">
        <f>IF($CU31="P",CK31,(CK31+BH31)/2)</f>
        <v>0</v>
      </c>
      <c r="QO31" s="22">
        <f>IF($CU31="P",CL31,(CL31+BI31)/2)</f>
        <v>0</v>
      </c>
      <c r="QP31" s="22">
        <f>IF($CU31="P",CM31,(CM31+BJ31)/2)</f>
        <v>0</v>
      </c>
      <c r="QQ31" s="22">
        <f>IF($CU31="P",CN31,(CN31+BK31)/2)</f>
        <v>0</v>
      </c>
      <c r="QR31" s="22">
        <f>IF($CU31="P",CO31,(CO31+BL31)/2)</f>
        <v>0</v>
      </c>
      <c r="QS31" s="22">
        <f>IF($CU31="P",CP31,(CP31+BM31)/2)</f>
        <v>0</v>
      </c>
      <c r="QT31" s="22">
        <f>IF($CU31="P",CQ31,(CQ31+BN31)/2)</f>
        <v>0</v>
      </c>
      <c r="QU31" s="22">
        <f>IF($CU31="P",CR31,(CR31+BO31)/2)</f>
        <v>0</v>
      </c>
      <c r="QV31" s="22">
        <f>IF($CU31="P",CS31,(CS31+BP31)/2)</f>
        <v>0</v>
      </c>
      <c r="QW31" s="22">
        <f>IF($CU31="P",CT31,(CT31+BQ31)/2)</f>
        <v>0</v>
      </c>
      <c r="QX31" s="27" t="s">
        <v>46</v>
      </c>
      <c r="QY31" s="40">
        <f>IF(SUM(QE31,QI31)&gt;0,SUM(QE31,QI31),"")</f>
        <v>11.2</v>
      </c>
      <c r="QZ31" s="40">
        <f>IF(SUM(QD31:QE31,QG31:QI31,QK31)-QF31-QJ31&gt;0,SUM(QD31:QE31,QG31:QI31,QK31)-QF31-QJ31,"")</f>
        <v>44.15</v>
      </c>
      <c r="RA31" s="40" t="str">
        <f>IF(SUM(QL31:QM31,QO31)-QN31&gt;0,SUM(QL31:QM31,QO31)-QN31,"")</f>
        <v/>
      </c>
      <c r="RB31" s="40">
        <f>IF(SUM(QE31,QI31,QM31)&gt;0,SUM(QE31,QI31,QM31),"")</f>
        <v>11.2</v>
      </c>
      <c r="RC31" s="40">
        <f>IF(SUM(QZ31,RA31)&gt;0,SUM(QZ31,RA31),"")</f>
        <v>44.15</v>
      </c>
      <c r="RD31" s="40" t="str">
        <f>IF(SUM(QQ31,QU31)&gt;0,SUM(QQ31,QU31),"")</f>
        <v/>
      </c>
      <c r="RE31" s="40" t="str">
        <f>IF(SUM(QP31:QQ31,QS31:QU31,QW31)-SUM(QR31,QV31)&gt;0,SUM(QP31:QQ31,QS31:QU31,QW31)-SUM(QR31,QV31),"")</f>
        <v/>
      </c>
      <c r="RF31" s="40">
        <f>IF(SUM(QZ31,RA31,RE31)&gt;0,SUM(QZ31,RA31,RE31),"")</f>
        <v>44.15</v>
      </c>
    </row>
    <row r="32" spans="1:474" x14ac:dyDescent="0.2">
      <c r="A32" s="4" t="str" cm="1">
        <f t="array" ref="A32">IF(AND(J32&lt;&gt;"",J32&lt;&gt;"No DD"),SUMPRODUCT((J$4:J$36&lt;&gt;"")*(J$4:J$36&lt;&gt;"No DD")*(F$4:F$36&gt;F32))+1,IF(J32="No DD",SUMPRODUCT((J$4:J$36="No DD")*(F$4:F$36&gt;F32))+1+SUMPRODUCT((J$4:J$36&lt;&gt;"")*(J$4:J$36&lt;&gt;"No DD")),""))</f>
        <v/>
      </c>
      <c r="B32" s="4" t="str" cm="1">
        <f t="array" ref="B32">IF(AND(J32&lt;&gt;"",J32&lt;&gt;"No DD",G32=""),SUMPRODUCT((J$4:J$36&lt;&gt;"")*(J$4:J$36&lt;&gt;"No DD")*(G$4:G$36="")*(F$4:F$36&gt;F32))+1,IF(J32="No DD",SUMPRODUCT((J$4:J$36="No DD")*(F$4:F$36&gt;F32)*(G$4:G$36=""))+1+SUMPRODUCT((J$4:J$36&lt;&gt;"")*(G$4:G$36="")*(J$4:J$36&lt;&gt;"No DD")),""))</f>
        <v/>
      </c>
      <c r="C32" s="5" t="s">
        <v>187</v>
      </c>
      <c r="D32" s="4" t="s">
        <v>3</v>
      </c>
      <c r="E32" s="4">
        <v>2006</v>
      </c>
      <c r="F32" s="9">
        <f>SUM(L32:R32)+SUM(L32:O32)*0.0000001+SUM(L32)*0.0000000000001</f>
        <v>87.800004530004543</v>
      </c>
      <c r="G32" s="64"/>
      <c r="H32" s="3" t="str">
        <f>IF(OR(AND(AP32&gt;=AW$38,AQ32&gt;=AW$42,AP32&lt;&gt;"",AO32=""),AND(AU32&gt;=AW$38,AV32&gt;=AW$42,AU32&lt;&gt;"",AO32=""),AND(BS32&gt;=BZ$38,BT32&gt;=BZ$42,BS32&lt;&gt;"",BR32=""),AND(BX32&gt;=BZ$38,BY32&gt;=BZ$42,BX32&lt;&gt;"",BR32=""),AND(CV32&gt;=DC$38,CW32&gt;=DC$42,CV32&lt;&gt;"",CU32=""),AND(DA32&gt;=DC$38,DB32&gt;=DC$42,DA32&lt;&gt;""),AND(DZ32&gt;=EG$38,EA32&gt;=EG$42,DZ32&lt;&gt;""),AND(EE32&gt;=EG$38,EF32&gt;=EG$42,EE32&lt;&gt;""),AND(FB32&gt;=FI$38,FC32&gt;=FI$42,FB32&lt;&gt;""),AND(FG32&gt;=FI$38,FH32&gt;=FI$42,FG32&lt;&gt;""),AND(GD32&gt;=GK$38,GE32&gt;=GK$42,GD32&lt;&gt;""),AND(GI32&gt;=GK$38,GJ32&gt;=GK$42,GI32&lt;&gt;""),AND(HF32&gt;=HM$38,HG32&gt;=HM$42,HF32&lt;&gt;""),AND(HK32&gt;=HM$38,HL32&gt;=HM$42,HK32&lt;&gt;""),AND(IH32&gt;=IO$38,II32&gt;=IO$42,IH32&lt;&gt;""),AND(IM32&gt;=IO$38,IN32&gt;=IO$42,IM32&lt;&gt;""),AND(JJ32&gt;=JQ$38,JK32&gt;=JQ$42,JJ32&lt;&gt;""),AND(JO32&gt;=JQ$38,JP32&gt;=JQ$42,JO32&lt;&gt;""),AND(KL32&gt;=KS$38,KM32&gt;=KS$42,KL32&lt;&gt;""),AND(KQ32&gt;=KS$38,KR32&gt;=KS$42,KQ32&lt;&gt;""),AND(LN32&gt;=LU$38,LO32&gt;=LU$42,LN32&lt;&gt;""),AND(LS32&gt;=LU$38,LT32&gt;=LU$42,LS32&lt;&gt;""),AND(MP32&gt;=MW$38,MQ32&gt;=MW$42,MP32&lt;&gt;""),AND(MU32&gt;=MW$38,MV32&gt;=MW$42,MU32&lt;&gt;""),AND(NR32&gt;=NY$38,NS32&gt;=NY$42,NR32&lt;&gt;""),AND(NW32&gt;=NY$38,NX32&gt;=NY$42,NW32&lt;&gt;""),AND(OT32&gt;=PA$38,OU32&gt;=PA$42,OT32&lt;&gt;""),AND(OY32&gt;=PA$38,OZ32&gt;=PA$42,OY32&lt;&gt;""),AND(PV32&gt;=QC$38,PW32&gt;=QC$42,PV32&lt;&gt;""),AND(QA32&gt;=QC$38,QB32&gt;=QC$42,QA32&lt;&gt;"")),"P","")</f>
        <v/>
      </c>
      <c r="I32" s="3" t="str">
        <f>IF(OR(AND(AQ32&gt;=AW$42,AQ32&lt;&gt;"",AO32=""),AND(AV32&gt;=AW$42,AV32&lt;&gt;"",AO32=""),AND(BT32&gt;=BZ$42,BT32&lt;&gt;"",BR32=""),AND(BY32&gt;=BZ$42,BY32&lt;&gt;"",BR32=""),AND(CW32&gt;=DC$42,CW32&lt;&gt;"",CU32=""),AND(DB32&gt;=DC$42,DB32&lt;&gt;"",CU32=""),AND(EA32&gt;=EG$42,EA32&lt;&gt;""),AND(EF32&gt;=EG$42,EF32&lt;&gt;""),AND(FC32&gt;=FI$42,FC32&lt;&gt;""),AND(FH32&gt;=FI$42,FH32&lt;&gt;""),AND(GE32&gt;=GK$42,GE32&lt;&gt;""),AND(GJ32&gt;=GK$42,GJ32&lt;&gt;""),AND(HG32&gt;=HM$42,HG32&lt;&gt;""),AND(HL32&gt;=HM$42,HL32&lt;&gt;""),AND(II32&gt;=IO$42,II32&lt;&gt;""),AND(IN32&gt;=IO$42,IN32&lt;&gt;""),AND(JK32&gt;=JQ$42,JK32&lt;&gt;""),AND(JP32&gt;=JQ$42,JP32&lt;&gt;""),AND(KM32&gt;=KS$42,KM32&lt;&gt;""),AND(KR32&gt;=KS$42,KR32&lt;&gt;""),AND(LO32&gt;=LU$42,LO32&lt;&gt;""),AND(LT32&gt;=LU$42,LT32&lt;&gt;""),AND(MQ32&gt;=MW$42,MQ32&lt;&gt;""),AND(MV32&gt;=MW$42,MV32&lt;&gt;""),AND(NS32&gt;=NY$42,NS32&lt;&gt;""),AND(NX32&gt;=NY$42,NX32&lt;&gt;""),AND(OU32&gt;=PA$42,OU32&lt;&gt;""),AND(OZ32&gt;=PA$42,OZ32&lt;&gt;""),AND(PW32&gt;=QC$42,PW32&lt;&gt;""),AND(QB32&gt;=QC$42,QB32&lt;&gt;"")),"P","")</f>
        <v/>
      </c>
      <c r="J32" s="36" t="str">
        <f>IF(AND(I32="P",H32=""),"No DD",IF(OR(AND(AS32&gt;=AW$41,AT32&gt;=AW$45,AS32&lt;&gt;"",AO32=""),AND(BV32&gt;=BZ$41,BW32&gt;=BZ$45,BV32&lt;&gt;"",BR32=""),AND(CY32&gt;=DC$41,CZ32&gt;=DC$45,CY32&lt;&gt;"",CU32=""),AND(EC32&gt;=EG$41,ED32&gt;=EG$45,EC32&lt;&gt;""),AND(FE32&gt;=FI$41,FF32&gt;=FI$45,FE32&lt;&gt;""),AND(GG32&gt;=GK$41,GH32&gt;=GK$45,GG32&lt;&gt;""),AND(HI32&gt;=HM$41,HJ32&gt;=HM$45,HI32&lt;&gt;""),AND(IK32&gt;=IO$41,IL32&gt;=IO$45,IK32&lt;&gt;""),AND(JM32&gt;=JQ$41,JN32&gt;=JQ$45,JM32&lt;&gt;""),AND(KO32&gt;=KS$41,KP32&gt;=KS$45,KO32&lt;&gt;""),AND(LQ32&gt;=LU$41,LR32&gt;=LU$45,LQ32&lt;&gt;""),AND(MS32&gt;=MW$41,MT32&gt;=MW$45,MS32&lt;&gt;""),AND(NU32&gt;=NY$41,NV32&gt;=NY$45,NU32&lt;&gt;""),AND(OW32&gt;=PA$41,OX32&gt;=PA$45,OW32&lt;&gt;""),AND(PY32&gt;=QC$41,PZ32&gt;=QC$45,PY32&lt;&gt;"")),"Merit",IF(OR(AND(AS32&gt;=AW$40,AT32&gt;=AW$44,AS32&lt;&gt;"",AO32=""),AND(BV32&gt;=BZ$40,BW32&gt;=BZ$44,BV32&lt;&gt;"",BR32=""),AND(CY32&gt;=DC$40,CZ32&gt;=DC$44,CY32&lt;&gt;"",CU32=""),AND(EC32&gt;=EG$40,ED32&gt;=EG$44,EC32&lt;&gt;""),AND(FE32&gt;=FI$40,FF32&gt;=FI$44,FE32&lt;&gt;""),AND(GG32&gt;=GK$40,GH32&gt;=GK$44,GG32&lt;&gt;""),AND(HI32&gt;=HM$40,HJ32&gt;=HM$44,HI32&lt;&gt;""),AND(IK32&gt;=IO$40,IL32&gt;=IO$44,IK32&lt;&gt;""),AND(JM32&gt;=JQ$40,JN32&gt;=JQ$44,JM32&lt;&gt;""),AND(KO32&gt;=KS$40,KP32&gt;=KS$44,KO32&lt;&gt;""),AND(LQ32&gt;=LU$40,LR32&gt;=LU$44,LQ32&lt;&gt;""),AND(MS32&gt;=MW$40,MT32&gt;=MW$44,MS32&lt;&gt;""),AND(NU32&gt;=NY$40,NV32&gt;=NY$44,NU32&lt;&gt;""),AND(OW32&gt;=PA$40,OX32&gt;=PA$44,OW32&lt;&gt;""),AND(PY32&gt;=QC$40,PZ32&gt;=QC$44,PY32&lt;&gt;"")),"Excellence",IF(K32="P","Worlds Team",IF(H32="P","National Team","")))))</f>
        <v/>
      </c>
      <c r="K32" s="3" t="str">
        <f>IF(OR(AND(AS32&gt;=AW$39,AT32&gt;=AW$43,AS32&lt;&gt;"",AO32=""),AND(BV32&gt;=BZ$39,BW32&gt;=BZ$43,BV32&lt;&gt;"",BR32=""),AND(CY32&gt;=DC$39,CZ32&gt;=DC$43,CY32&lt;&gt;"",CU32=""),AND(EC32&gt;=EG$39,ED32&gt;=EG$43,EC32&lt;&gt;""),AND(FE32&gt;=FI$39,FF32&gt;=FI$43,FE32&lt;&gt;""),AND(GG32&gt;=GK$39,GH32&gt;=GK$43,GG32&lt;&gt;""),AND(HI32&gt;=HM$39,HJ32&gt;=HM$43,HI32&lt;&gt;""),AND(IK32&gt;=IO$39,IL32&gt;=IO$43,IK32&lt;&gt;""),AND(JM32&gt;=JQ$39,JN32&gt;=JQ$43,JM32&lt;&gt;""),AND(KO32&gt;=KS$39,KP32&gt;=KS$43,KO32&lt;&gt;""),AND(LQ32&gt;=LU$39,LR32&gt;=LU$43,LQ32&lt;&gt;""),AND(MS32&gt;=MW$39,MT32&gt;=MW$43,MS32&lt;&gt;""),AND(NU32&gt;=NY$39,NV32&gt;=NY$43,NU32&lt;&gt;""),AND(OW32&gt;=PA$39,OX32&gt;=PA$43,OW32&lt;&gt;""),AND(PY32&gt;=QC$39,PZ32&gt;=QC$43,PY32&lt;&gt;"")),"P","")</f>
        <v/>
      </c>
      <c r="L32" s="8">
        <f>IF(COUNT(AQ32,BT32,CW32)&gt;0,LARGE((AQ32,BT32,CW32),1),0)</f>
        <v>45.300000000000011</v>
      </c>
      <c r="M32" s="8" t="str">
        <f>IF(L32=0,"",IF(L32=CW32,$CA$1,IF(L32=BT32,$AX$1,IF(L32=AQ32,$U$1,""))))</f>
        <v>2025 Nationals</v>
      </c>
      <c r="N32" s="8">
        <f>IF(COUNT(AQ32,BT32,CW32)&gt;1,LARGE((AQ32,BT32,CW32),2),0)</f>
        <v>0</v>
      </c>
      <c r="O32" s="8" t="str">
        <f>IF(N32=0,"",IF(AND(N32=L32,N32=AQ32,N32=BT32),$U$1,IF(AND(N32=L32,N32=AQ32,N32=CW32),$U$1,IF(AND(N32=L32,N32=BT32,N32=CW32),$AX$1,IF(N32=CW32,$CA$1,IF(N32=BT32,$AX$1,IF(N32=AQ32,$U$1,"")))))))</f>
        <v/>
      </c>
      <c r="P32" s="8">
        <f>IF(MAX(AV32,BY32,DB32)&gt;0,MAX(AV32,BY32,DB32),0)</f>
        <v>42.5</v>
      </c>
      <c r="Q32" s="8" t="str">
        <f>IF(P32=0,"",IF(P32=DB32,$CA$1,IF(P32=BY32,$AX$1,IF(P32=AV32,$U$1,""))))</f>
        <v>2025 Nationals</v>
      </c>
      <c r="R32" s="8" t="str">
        <f>IF(MAX(DD32:DE32)&gt;0,MAX(DD32:DE32),"")</f>
        <v/>
      </c>
      <c r="S32" s="11" t="str">
        <f>IF(R32="","",IF(R32=DD32,"("&amp;DD$2&amp;")",IF(R32=DE32,"("&amp;DE$2&amp;")")))</f>
        <v/>
      </c>
      <c r="T32" s="8" t="str">
        <f>IF(R32="","",IF(R32=DD32,IF(R32+IF(N32="",0,N32)=PW32,$PB$1,IF(R32+IF(N32="",0,N32)=OU32,$NZ$1,IF(R32+IF(N32="",0,N32)=NS32,$MX$1,IF(R32+IF(N32="",0,N32)=MQ32,$LV$1,IF(R32+IF(N32="",0,N32)=LO32,$KT$1,IF(R32+IF(N32="",0,N32)=KM32,$JR$1,IF(R32+IF(N32="",0,N32)=JK32,$IP$1,IF(R32+IF(N32="",0,N32)=II32,$HN$1,IF(R32+IF(N32="",0,N32)=HG32,$GL$1,IF(R32+IF(N32="",0,N32)=GE32,$FJ$1,IF(R32+IF(N32="",0,N32)=FC32,$EH$1,IF(R32+IF(N32="",0,N32)=EA32,$DF$1)))))))))))),IF(R32=DE32,IF(R32+IF(P32="",0,P32)=QB32,$PB$1,IF(R32+IF(P32="",0,P32)=OZ32,$NZ$1,IF(R32+IF(P32="",0,P32)=NX32,$MX$1,IF(R32+IF(P32="",0,P32)=MV32,$LV$1,IF(R32+IF(P32="",0,P32)=LT32,$KT$1,IF(R32+IF(P32="",0,P32)=KR32,$JR$1,IF(R32+IF(P32="",0,P32)=JP32,$IP$1,IF(R32+IF(P32="",0,P32)=IN32,$HN$1,IF(R32+IF(P32="",0,P32)=HL32,$GL$1,IF(R32+IF(P32="",0,P32)=GJ32,$FJ$1,IF(R32+IF(P32="",0,P32)=FH32,$EH$1,IF(R32+IF(P32="",0,P32)=EF32,$DF$1)))))))))))))))</f>
        <v/>
      </c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27"/>
      <c r="AP32" s="40" t="str">
        <f>IF(SUM(V32,Z32)&gt;0,SUM(V32,Z32),"")</f>
        <v/>
      </c>
      <c r="AQ32" s="40" t="str">
        <f>IF(SUM(U32:V32,X32:Z32,AB32)-W32-AA32&gt;0,SUM(U32:V32,X32:Z32,AB32)-W32-AA32,"")</f>
        <v/>
      </c>
      <c r="AR32" s="40" t="str">
        <f>IF(SUM(AC32:AD32,AF32)-AE32&gt;0,SUM(AC32:AD32,AF32)-AE32,"")</f>
        <v/>
      </c>
      <c r="AS32" s="40" t="str">
        <f>IF(SUM(V32,Z32,AD32)&gt;0,SUM(V32,Z32,AD32),"")</f>
        <v/>
      </c>
      <c r="AT32" s="40" t="str">
        <f>IF(SUM(AQ32,AR32)&gt;0,SUM(AQ32,AR32),"")</f>
        <v/>
      </c>
      <c r="AU32" s="40" t="str">
        <f>IF(SUM(AH32,AL32)&gt;0,SUM(AH32,AL32),"")</f>
        <v/>
      </c>
      <c r="AV32" s="40" t="str">
        <f>IF(SUM(AG32:AH32,AJ32:AL32,AN32)-SUM(AI32,AM32)&gt;0,SUM(AG32:AH32,AJ32:AL32,AN32)-SUM(AI32,AM32),"")</f>
        <v/>
      </c>
      <c r="AW32" s="40" t="str">
        <f>IF(SUM(AQ32,AR32,AV32)&gt;0,SUM(AQ32,AR32,AV32),"")</f>
        <v/>
      </c>
      <c r="AX32" s="18">
        <v>18.3</v>
      </c>
      <c r="AY32" s="18">
        <v>5.2</v>
      </c>
      <c r="AZ32" s="18">
        <v>0.8</v>
      </c>
      <c r="BA32" s="18">
        <v>0</v>
      </c>
      <c r="BB32" s="18">
        <v>18.2</v>
      </c>
      <c r="BC32" s="18">
        <v>5.2</v>
      </c>
      <c r="BD32" s="18">
        <v>0.8</v>
      </c>
      <c r="BE32" s="18">
        <v>0</v>
      </c>
      <c r="BF32" s="18"/>
      <c r="BG32" s="18"/>
      <c r="BH32" s="18"/>
      <c r="BI32" s="18"/>
      <c r="BJ32" s="18">
        <v>18.600000000000001</v>
      </c>
      <c r="BK32" s="18">
        <v>5.2</v>
      </c>
      <c r="BL32" s="18">
        <v>0.2</v>
      </c>
      <c r="BM32" s="18">
        <v>0</v>
      </c>
      <c r="BN32" s="18">
        <v>18.3</v>
      </c>
      <c r="BO32" s="18">
        <v>2.4</v>
      </c>
      <c r="BP32" s="18">
        <v>1.8</v>
      </c>
      <c r="BQ32" s="18">
        <v>0</v>
      </c>
      <c r="BR32" s="28"/>
      <c r="BS32" s="11">
        <f>IF(SUM(AY32,BC32)&gt;0,SUM(AY32,BC32),"")</f>
        <v>10.4</v>
      </c>
      <c r="BT32" s="11">
        <f>IF(SUM(AX32:AY32,BA32:BC32,BE32)-AZ32-BD32&gt;0,SUM(AX32:AY32,BA32:BC32,BE32)-AZ32-BD32,"")</f>
        <v>45.300000000000011</v>
      </c>
      <c r="BU32" s="11" t="str">
        <f>IF(SUM(BF32:BG32,BI32)-BH32&gt;0,SUM(BF32:BG32,BI32)-BH32,"")</f>
        <v/>
      </c>
      <c r="BV32" s="11">
        <f>IF(SUM(AY32,BC32,BG32)&gt;0,SUM(AY32,BC32,BG32),"")</f>
        <v>10.4</v>
      </c>
      <c r="BW32" s="11">
        <f>IF(SUM(BT32,BU32)&gt;0,SUM(BT32,BU32),"")</f>
        <v>45.300000000000011</v>
      </c>
      <c r="BX32" s="11">
        <f>IF(SUM(BK32,BO32)&gt;0,SUM(BK32,BO32),"")</f>
        <v>7.6</v>
      </c>
      <c r="BY32" s="11">
        <f>IF(SUM(BJ32:BK32,BM32:BO32,BQ32)-SUM(BL32,BP32)&gt;0,SUM(BJ32:BK32,BM32:BO32,BQ32)-SUM(BL32,BP32),"")</f>
        <v>42.5</v>
      </c>
      <c r="BZ32" s="11">
        <f>IF(SUM(BT32,BU32,BY32)&gt;0,SUM(BT32,BU32,BY32),"")</f>
        <v>87.800000000000011</v>
      </c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27"/>
      <c r="CV32" s="40" t="str">
        <f>IF(SUM(CB32,CF32)&gt;0,SUM(CB32,CF32),"")</f>
        <v/>
      </c>
      <c r="CW32" s="40" t="str">
        <f>IF(SUM(CA32:CB32,CD32:CF32,CH32)-CC32-CG32&gt;0,SUM(CA32:CB32,CD32:CF32,CH32)-CC32-CG32,"")</f>
        <v/>
      </c>
      <c r="CX32" s="40" t="str">
        <f>IF(SUM(CI32:CJ32,CL32)-CK32&gt;0,SUM(CI32:CJ32,CL32)-CK32,"")</f>
        <v/>
      </c>
      <c r="CY32" s="40" t="str">
        <f>IF(SUM(CB32,CF32,CJ32)&gt;0,SUM(CB32,CF32,CJ32),"")</f>
        <v/>
      </c>
      <c r="CZ32" s="40" t="str">
        <f>IF(SUM(CW32,CX32)&gt;0,SUM(CW32,CX32),"")</f>
        <v/>
      </c>
      <c r="DA32" s="40" t="str">
        <f>IF(SUM(CN32,CR32)&gt;0,SUM(CN32,CR32),"")</f>
        <v/>
      </c>
      <c r="DB32" s="40" t="str">
        <f>IF(SUM(CM32:CN32,CP32:CR32,CT32)-SUM(CO32,CS32)&gt;0,SUM(CM32:CN32,CP32:CR32,CT32)-SUM(CO32,CS32),"")</f>
        <v/>
      </c>
      <c r="DC32" s="40" t="str">
        <f>IF(SUM(CW32,CX32,DB32)&gt;0,SUM(CW32,CX32,DB32),"")</f>
        <v/>
      </c>
      <c r="DD32" s="50" t="str">
        <f>IF(MAX(EA32,FC32,GE32,HG32,II32,JK32,KM32,LO32,MQ32,NS32,OU32,PW32)-IF(N32="",0,N32)&gt;0.001,MAX(EA32,FC32,GE32,HG32,II32,JK32,KM32,LO32,MQ32,NS32,OU32,PW32)-IF(N32="",0,N32),"")</f>
        <v/>
      </c>
      <c r="DE32" s="50" t="str">
        <f>IF(MAX(EF32,FH32,GJ32,HL32,IN32,JP32,KR32,LT32,MV32,NX32,OZ32,QB32)-IF(P32="",0,P32)&gt;0.001,MAX(EF32,FH32,GJ32,HL32,IN32,JP32,KR32,LT32,MV32,NX32,OZ32,QB32)-IF(P32="",0,P32),"")</f>
        <v/>
      </c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40" t="str">
        <f>IF(SUM(DG32,DK32)&gt;0,SUM(DG32,DK32),"")</f>
        <v/>
      </c>
      <c r="EA32" s="40" t="str">
        <f>IF(SUM(DF32:DG32,DI32:DK32,DM32)-DH32-DL32&gt;0,SUM(DF32:DG32,DI32:DK32,DM32)-DH32-DL32,"")</f>
        <v/>
      </c>
      <c r="EB32" s="40" t="str">
        <f>IF(SUM(DN32:DO32,DQ32)-DP32&gt;0,SUM(DN32:DO32,DQ32)-DP32,"")</f>
        <v/>
      </c>
      <c r="EC32" s="40" t="str">
        <f>IF(SUM(DG32,DK32,DO32)&gt;0,SUM(DG32,DK32,DO32),"")</f>
        <v/>
      </c>
      <c r="ED32" s="40" t="str">
        <f>IF(SUM(EA32,EB32)&gt;0,SUM(EA32,EB32),"")</f>
        <v/>
      </c>
      <c r="EE32" s="40" t="str">
        <f>IF(SUM(DS32,DW32)&gt;0,SUM(DS32,DW32),"")</f>
        <v/>
      </c>
      <c r="EF32" s="40" t="str">
        <f>IF(SUM(DR32:DS32,DU32:DW32,DY32)-SUM(DT32,DX32)&gt;0,SUM(DR32:DS32,DU32:DW32,DY32)-SUM(DT32,DX32),"")</f>
        <v/>
      </c>
      <c r="EG32" s="40" t="str">
        <f>IF(SUM(EA32,EB32,EF32)&gt;0,SUM(EA32,EB32,EF32),"")</f>
        <v/>
      </c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1" t="str">
        <f>IF(SUM(EI32,EM32)&gt;0,SUM(EI32,EM32),"")</f>
        <v/>
      </c>
      <c r="FC32" s="11" t="str">
        <f>IF(SUM(EH32:EI32,EK32:EM32,EO32)-EJ32-EN32&gt;0,SUM(EH32:EI32,EK32:EM32,EO32)-EJ32-EN32,"")</f>
        <v/>
      </c>
      <c r="FD32" s="11" t="str">
        <f>IF(SUM(EP32:EQ32,ES32)-ER32&gt;0,SUM(EP32:EQ32,ES32)-ER32,"")</f>
        <v/>
      </c>
      <c r="FE32" s="11" t="str">
        <f>IF(SUM(EI32,EM32,EQ32)&gt;0,SUM(EI32,EM32,EQ32),"")</f>
        <v/>
      </c>
      <c r="FF32" s="11" t="str">
        <f>IF(SUM(FC32,FD32)&gt;0,SUM(FC32,FD32),"")</f>
        <v/>
      </c>
      <c r="FG32" s="11" t="str">
        <f>IF(SUM(EU32,EY32)&gt;0,SUM(EU32,EY32),"")</f>
        <v/>
      </c>
      <c r="FH32" s="11" t="str">
        <f>IF(SUM(ET32:EU32,EW32:EY32,FA32)-SUM(EV32,EZ32)&gt;0,SUM(ET32:EU32,EW32:EY32,FA32)-SUM(EV32,EZ32),"")</f>
        <v/>
      </c>
      <c r="FI32" s="11" t="str">
        <f>IF(SUM(FC32,FD32,FH32)&gt;0,SUM(FC32,FD32,FH32),"")</f>
        <v/>
      </c>
      <c r="FJ32" s="17"/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40" t="str">
        <f>IF(SUM(FK32,FO32)&gt;0,SUM(FK32,FO32),"")</f>
        <v/>
      </c>
      <c r="GE32" s="40" t="str">
        <f>IF(SUM(FJ32:FK32,FM32:FO32,FQ32)-FL32-FP32&gt;0,SUM(FJ32:FK32,FM32:FO32,FQ32)-FL32-FP32,"")</f>
        <v/>
      </c>
      <c r="GF32" s="40" t="str">
        <f>IF(SUM(FR32:FS32,FU32)-FT32&gt;0,SUM(FR32:FS32,FU32)-FT32,"")</f>
        <v/>
      </c>
      <c r="GG32" s="40" t="str">
        <f>IF(SUM(FK32,FO32,FS32)&gt;0,SUM(FK32,FO32,FS32),"")</f>
        <v/>
      </c>
      <c r="GH32" s="40" t="str">
        <f>IF(SUM(GE32,GF32)&gt;0,SUM(GE32,GF32),"")</f>
        <v/>
      </c>
      <c r="GI32" s="40" t="str">
        <f>IF(SUM(FW32,GA32)&gt;0,SUM(FW32,GA32),"")</f>
        <v/>
      </c>
      <c r="GJ32" s="40" t="str">
        <f>IF(SUM(FV32:FW32,FY32:GA32,GC32)-SUM(FX32,GB32)&gt;0,SUM(FV32:FW32,FY32:GA32,GC32)-SUM(FX32,GB32),"")</f>
        <v/>
      </c>
      <c r="GK32" s="40" t="str">
        <f>IF(SUM(GE32,GF32,GJ32)&gt;0,SUM(GE32,GF32,GJ32),"")</f>
        <v/>
      </c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1" t="str">
        <f>IF(SUM(GM32,GQ32)&gt;0,SUM(GM32,GQ32),"")</f>
        <v/>
      </c>
      <c r="HG32" s="11" t="str">
        <f>IF(SUM(GL32:GM32,GO32:GQ32,GS32)-GN32-GR32&gt;0,SUM(GL32:GM32,GO32:GQ32,GS32)-GN32-GR32,"")</f>
        <v/>
      </c>
      <c r="HH32" s="11" t="str">
        <f>IF(SUM(GT32:GU32,GW32)-GV32&gt;0,SUM(GT32:GU32,GW32)-GV32,"")</f>
        <v/>
      </c>
      <c r="HI32" s="11" t="str">
        <f>IF(SUM(GM32,GQ32,GU32)&gt;0,SUM(GM32,GQ32,GU32),"")</f>
        <v/>
      </c>
      <c r="HJ32" s="11" t="str">
        <f>IF(SUM(HG32,HH32)&gt;0,SUM(HG32,HH32),"")</f>
        <v/>
      </c>
      <c r="HK32" s="11" t="str">
        <f>IF(SUM(GY32,HC32)&gt;0,SUM(GY32,HC32),"")</f>
        <v/>
      </c>
      <c r="HL32" s="11" t="str">
        <f>IF(SUM(GX32:GY32,HA32:HC32,HE32)-SUM(GZ32,HD32)&gt;0,SUM(GX32:GY32,HA32:HC32,HE32)-SUM(GZ32,HD32),"")</f>
        <v/>
      </c>
      <c r="HM32" s="11" t="str">
        <f>IF(SUM(HG32,HH32,HL32)&gt;0,SUM(HG32,HH32,HL32),"")</f>
        <v/>
      </c>
      <c r="HN32" s="17"/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40" t="str">
        <f>IF(SUM(HO32,HS32)&gt;0,SUM(HO32,HS32),"")</f>
        <v/>
      </c>
      <c r="II32" s="40" t="str">
        <f>IF(SUM(HN32:HO32,HQ32:HS32,HU32)-HP32-HT32&gt;0,SUM(HN32:HO32,HQ32:HS32,HU32)-HP32-HT32,"")</f>
        <v/>
      </c>
      <c r="IJ32" s="40" t="str">
        <f>IF(SUM(HV32:HW32,HY32)-HX32&gt;0,SUM(HV32:HW32,HY32)-HX32,"")</f>
        <v/>
      </c>
      <c r="IK32" s="40" t="str">
        <f>IF(SUM(HO32,HS32,HW32)&gt;0,SUM(HO32,HS32,HW32),"")</f>
        <v/>
      </c>
      <c r="IL32" s="40" t="str">
        <f>IF(SUM(II32,IJ32)&gt;0,SUM(II32,IJ32),"")</f>
        <v/>
      </c>
      <c r="IM32" s="40" t="str">
        <f>IF(SUM(IA32,IE32)&gt;0,SUM(IA32,IE32),"")</f>
        <v/>
      </c>
      <c r="IN32" s="40" t="str">
        <f>IF(SUM(HZ32:IA32,IC32:IE32,IG32)-SUM(IB32,IF32)&gt;0,SUM(HZ32:IA32,IC32:IE32,IG32)-SUM(IB32,IF32),"")</f>
        <v/>
      </c>
      <c r="IO32" s="40" t="str">
        <f>IF(SUM(II32,IJ32,IN32)&gt;0,SUM(II32,IJ32,IN32),"")</f>
        <v/>
      </c>
      <c r="IP32" s="18"/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1" t="str">
        <f>IF(SUM(IQ32,IU32)&gt;0,SUM(IQ32,IU32),"")</f>
        <v/>
      </c>
      <c r="JK32" s="11" t="str">
        <f>IF(SUM(IP32:IQ32,IS32:IU32,IW32)-IR32-IV32&gt;0,SUM(IP32:IQ32,IS32:IU32,IW32)-IR32-IV32,"")</f>
        <v/>
      </c>
      <c r="JL32" s="11" t="str">
        <f>IF(SUM(IX32:IY32,JA32)-IZ32&gt;0,SUM(IX32:IY32,JA32)-IZ32,"")</f>
        <v/>
      </c>
      <c r="JM32" s="11" t="str">
        <f>IF(SUM(IQ32,IU32,IY32)&gt;0,SUM(IQ32,IU32,IY32),"")</f>
        <v/>
      </c>
      <c r="JN32" s="11" t="str">
        <f>IF(SUM(JK32,JL32)&gt;0,SUM(JK32,JL32),"")</f>
        <v/>
      </c>
      <c r="JO32" s="11" t="str">
        <f>IF(SUM(JC32,JG32)&gt;0,SUM(JC32,JG32),"")</f>
        <v/>
      </c>
      <c r="JP32" s="11" t="str">
        <f>IF(SUM(JB32:JC32,JE32:JG32,JI32)-SUM(JD32,JH32)&gt;0,SUM(JB32:JC32,JE32:JG32,JI32)-SUM(JD32,JH32),"")</f>
        <v/>
      </c>
      <c r="JQ32" s="11" t="str">
        <f>IF(SUM(JK32,JL32,JP32)&gt;0,SUM(JK32,JL32,JP32),"")</f>
        <v/>
      </c>
      <c r="JR32" s="17"/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40" t="str">
        <f>IF(SUM(JS32,JW32)&gt;0,SUM(JS32,JW32),"")</f>
        <v/>
      </c>
      <c r="KM32" s="40" t="str">
        <f>IF(SUM(JR32:JS32,JU32:JW32,JY32)-JT32-JX32&gt;0,SUM(JR32:JS32,JU32:JW32,JY32)-JT32-JX32,"")</f>
        <v/>
      </c>
      <c r="KN32" s="40" t="str">
        <f>IF(SUM(JZ32:KA32,KC32)-KB32&gt;0,SUM(JZ32:KA32,KC32)-KB32,"")</f>
        <v/>
      </c>
      <c r="KO32" s="40" t="str">
        <f>IF(SUM(JS32,JW32,KA32)&gt;0,SUM(JS32,JW32,KA32),"")</f>
        <v/>
      </c>
      <c r="KP32" s="40" t="str">
        <f>IF(SUM(KM32,KN32)&gt;0,SUM(KM32,KN32),"")</f>
        <v/>
      </c>
      <c r="KQ32" s="40" t="str">
        <f>IF(SUM(KE32,KI32)&gt;0,SUM(KE32,KI32),"")</f>
        <v/>
      </c>
      <c r="KR32" s="40" t="str">
        <f>IF(SUM(KD32:KE32,KG32:KI32,KK32)-SUM(KF32,KJ32)&gt;0,SUM(KD32:KE32,KG32:KI32,KK32)-SUM(KF32,KJ32),"")</f>
        <v/>
      </c>
      <c r="KS32" s="40" t="str">
        <f>IF(SUM(KM32,KN32,KR32)&gt;0,SUM(KM32,KN32,KR32),"")</f>
        <v/>
      </c>
      <c r="KT32" s="18"/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1" t="str">
        <f>IF(SUM(KU32,KY32)&gt;0,SUM(KU32,KY32),"")</f>
        <v/>
      </c>
      <c r="LO32" s="11" t="str">
        <f>IF(SUM(KT32:KU32,KW32:KY32,LA32)-KV32-KZ32&gt;0,SUM(KT32:KU32,KW32:KY32,LA32)-KV32-KZ32,"")</f>
        <v/>
      </c>
      <c r="LP32" s="11" t="str">
        <f>IF(SUM(LB32:LC32,LE32)-LD32&gt;0,SUM(LB32:LC32,LE32)-LD32,"")</f>
        <v/>
      </c>
      <c r="LQ32" s="11" t="str">
        <f>IF(SUM(KU32,KY32,LC32)&gt;0,SUM(KU32,KY32,LC32),"")</f>
        <v/>
      </c>
      <c r="LR32" s="11" t="str">
        <f>IF(SUM(LO32,LP32)&gt;0,SUM(LO32,LP32),"")</f>
        <v/>
      </c>
      <c r="LS32" s="11" t="str">
        <f>IF(SUM(LG32,LK32)&gt;0,SUM(LG32,LK32),"")</f>
        <v/>
      </c>
      <c r="LT32" s="11" t="str">
        <f>IF(SUM(LF32:LG32,LI32:LK32,LM32)-SUM(LH32,LL32)&gt;0,SUM(LF32:LG32,LI32:LK32,LM32)-SUM(LH32,LL32),"")</f>
        <v/>
      </c>
      <c r="LU32" s="11" t="str">
        <f>IF(SUM(LO32,LP32,LT32)&gt;0,SUM(LO32,LP32,LT32),"")</f>
        <v/>
      </c>
      <c r="LV32" s="17"/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40" t="str">
        <f>IF(SUM(LW32,MA32)&gt;0,SUM(LW32,MA32),"")</f>
        <v/>
      </c>
      <c r="MQ32" s="40" t="str">
        <f>IF(SUM(LV32:LW32,LY32:MA32,MC32)-LX32-MB32&gt;0,SUM(LV32:LW32,LY32:MA32,MC32)-LX32-MB32,"")</f>
        <v/>
      </c>
      <c r="MR32" s="40" t="str">
        <f>IF(SUM(MD32:ME32,MG32)-MF32&gt;0,SUM(MD32:ME32,MG32)-MF32,"")</f>
        <v/>
      </c>
      <c r="MS32" s="40" t="str">
        <f>IF(SUM(LW32,MA32,ME32)&gt;0,SUM(LW32,MA32,ME32),"")</f>
        <v/>
      </c>
      <c r="MT32" s="40" t="str">
        <f>IF(SUM(MQ32,MR32)&gt;0,SUM(MQ32,MR32),"")</f>
        <v/>
      </c>
      <c r="MU32" s="40" t="str">
        <f>IF(SUM(MI32,MM32)&gt;0,SUM(MI32,MM32),"")</f>
        <v/>
      </c>
      <c r="MV32" s="40" t="str">
        <f>IF(SUM(MH32:MI32,MK32:MM32,MO32)-SUM(MJ32,MN32)&gt;0,SUM(MH32:MI32,MK32:MM32,MO32)-SUM(MJ32,MN32),"")</f>
        <v/>
      </c>
      <c r="MW32" s="40" t="str">
        <f>IF(SUM(MQ32,MR32,MV32)&gt;0,SUM(MQ32,MR32,MV32),"")</f>
        <v/>
      </c>
      <c r="MX32" s="18"/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1" t="str">
        <f>IF(SUM(MY32,NC32)&gt;0,SUM(MY32,NC32),"")</f>
        <v/>
      </c>
      <c r="NS32" s="11" t="str">
        <f>IF(SUM(MX32:MY32,NA32:NC32,NE32)-MZ32-ND32&gt;0,SUM(MX32:MY32,NA32:NC32,NE32)-MZ32-ND32,"")</f>
        <v/>
      </c>
      <c r="NT32" s="11" t="str">
        <f>IF(SUM(NF32:NG32,NI32)-NH32&gt;0,SUM(NF32:NG32,NI32)-NH32,"")</f>
        <v/>
      </c>
      <c r="NU32" s="11" t="str">
        <f>IF(SUM(MY32,NC32,NG32)&gt;0,SUM(MY32,NC32,NG32),"")</f>
        <v/>
      </c>
      <c r="NV32" s="11" t="str">
        <f>IF(SUM(NS32,NT32)&gt;0,SUM(NS32,NT32),"")</f>
        <v/>
      </c>
      <c r="NW32" s="11" t="str">
        <f>IF(SUM(NK32,NO32)&gt;0,SUM(NK32,NO32),"")</f>
        <v/>
      </c>
      <c r="NX32" s="11" t="str">
        <f>IF(SUM(NJ32:NK32,NM32:NO32,NQ32)-SUM(NL32,NP32)&gt;0,SUM(NJ32:NK32,NM32:NO32,NQ32)-SUM(NL32,NP32),"")</f>
        <v/>
      </c>
      <c r="NY32" s="11" t="str">
        <f>IF(SUM(NS32,NT32,NX32)&gt;0,SUM(NS32,NT32,NX32),"")</f>
        <v/>
      </c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40" t="str">
        <f>IF(SUM(OA32,OE32)&gt;0,SUM(OA32,OE32),"")</f>
        <v/>
      </c>
      <c r="OU32" s="40" t="str">
        <f>IF(SUM(NZ32:OA32,OC32:OE32,OG32)-OB32-OF32&gt;0,SUM(NZ32:OA32,OC32:OE32,OG32)-OB32-OF32,"")</f>
        <v/>
      </c>
      <c r="OV32" s="40" t="str">
        <f>IF(SUM(OH32:OI32,OK32)-OJ32&gt;0,SUM(OH32:OI32,OK32)-OJ32,"")</f>
        <v/>
      </c>
      <c r="OW32" s="40" t="str">
        <f>IF(SUM(OA32,OE32,OI32)&gt;0,SUM(OA32,OE32,OI32),"")</f>
        <v/>
      </c>
      <c r="OX32" s="40" t="str">
        <f>IF(SUM(OU32,OV32)&gt;0,SUM(OU32,OV32),"")</f>
        <v/>
      </c>
      <c r="OY32" s="40" t="str">
        <f>IF(SUM(OM32,OQ32)&gt;0,SUM(OM32,OQ32),"")</f>
        <v/>
      </c>
      <c r="OZ32" s="40" t="str">
        <f>IF(SUM(OL32:OM32,OO32:OQ32,OS32)-SUM(ON32,OR32)&gt;0,SUM(OL32:OM32,OO32:OQ32,OS32)-SUM(ON32,OR32),"")</f>
        <v/>
      </c>
      <c r="PA32" s="40" t="str">
        <f>IF(SUM(OU32,OV32,OZ32)&gt;0,SUM(OU32,OV32,OZ32),"")</f>
        <v/>
      </c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1" t="str">
        <f>IF(SUM(PC32,PG32)&gt;0,SUM(PC32,PG32),"")</f>
        <v/>
      </c>
      <c r="PW32" s="11" t="str">
        <f>IF(SUM(PB32:PC32,PE32:PG32,PI32)-PD32-PH32&gt;0,SUM(PB32:PC32,PE32:PG32,PI32)-PD32-PH32,"")</f>
        <v/>
      </c>
      <c r="PX32" s="11" t="str">
        <f>IF(SUM(PJ32:PK32,PM32)-PL32&gt;0,SUM(PJ32:PK32,PM32)-PL32,"")</f>
        <v/>
      </c>
      <c r="PY32" s="11" t="str">
        <f>IF(SUM(PC32,PG32,PK32)&gt;0,SUM(PC32,PG32,PK32),"")</f>
        <v/>
      </c>
      <c r="PZ32" s="11" t="str">
        <f>IF(SUM(PW32,PX32)&gt;0,SUM(PW32,PX32),"")</f>
        <v/>
      </c>
      <c r="QA32" s="11" t="str">
        <f>IF(SUM(PO32,PS32)&gt;0,SUM(PO32,PS32),"")</f>
        <v/>
      </c>
      <c r="QB32" s="11" t="str">
        <f>IF(SUM(PN32:PO32,PQ32:PS32,PU32)-SUM(PP32,PT32)&gt;0,SUM(PN32:PO32,PQ32:PS32,PU32)-SUM(PP32,PT32),"")</f>
        <v/>
      </c>
      <c r="QC32" s="11" t="str">
        <f>IF(SUM(PW32,PX32,QB32)&gt;0,SUM(PW32,PX32,QB32),"")</f>
        <v/>
      </c>
      <c r="QD32" s="22">
        <f>IF($CU32="P",CA32,(CA32+AX32)/2)</f>
        <v>9.15</v>
      </c>
      <c r="QE32" s="22">
        <f>IF($CU32="P",CB32,(CB32+AY32)/2)</f>
        <v>2.6</v>
      </c>
      <c r="QF32" s="22">
        <f>IF($CU32="P",CC32,(CC32+AZ32)/2)</f>
        <v>0.4</v>
      </c>
      <c r="QG32" s="22">
        <f>IF($CU32="P",CD32,(CD32+BA32)/2)</f>
        <v>0</v>
      </c>
      <c r="QH32" s="22">
        <f>IF($CU32="P",CE32,(CE32+BB32)/2)</f>
        <v>9.1</v>
      </c>
      <c r="QI32" s="22">
        <f>IF($CU32="P",CF32,(CF32+BC32)/2)</f>
        <v>2.6</v>
      </c>
      <c r="QJ32" s="22">
        <f>IF($CU32="P",CG32,(CG32+BD32)/2)</f>
        <v>0.4</v>
      </c>
      <c r="QK32" s="22">
        <f>IF($CU32="P",CH32,(CH32+BE32)/2)</f>
        <v>0</v>
      </c>
      <c r="QL32" s="22">
        <f>IF($CU32="P",CI32,(CI32+BF32)/2)</f>
        <v>0</v>
      </c>
      <c r="QM32" s="22">
        <f>IF($CU32="P",CJ32,(CJ32+BG32)/2)</f>
        <v>0</v>
      </c>
      <c r="QN32" s="22">
        <f>IF($CU32="P",CK32,(CK32+BH32)/2)</f>
        <v>0</v>
      </c>
      <c r="QO32" s="22">
        <f>IF($CU32="P",CL32,(CL32+BI32)/2)</f>
        <v>0</v>
      </c>
      <c r="QP32" s="22">
        <f>IF($CU32="P",CM32,(CM32+BJ32)/2)</f>
        <v>9.3000000000000007</v>
      </c>
      <c r="QQ32" s="22">
        <f>IF($CU32="P",CN32,(CN32+BK32)/2)</f>
        <v>2.6</v>
      </c>
      <c r="QR32" s="22">
        <f>IF($CU32="P",CO32,(CO32+BL32)/2)</f>
        <v>0.1</v>
      </c>
      <c r="QS32" s="22">
        <f>IF($CU32="P",CP32,(CP32+BM32)/2)</f>
        <v>0</v>
      </c>
      <c r="QT32" s="22">
        <f>IF($CU32="P",CQ32,(CQ32+BN32)/2)</f>
        <v>9.15</v>
      </c>
      <c r="QU32" s="22">
        <f>IF($CU32="P",CR32,(CR32+BO32)/2)</f>
        <v>1.2</v>
      </c>
      <c r="QV32" s="22">
        <f>IF($CU32="P",CS32,(CS32+BP32)/2)</f>
        <v>0.9</v>
      </c>
      <c r="QW32" s="22">
        <f>IF($CU32="P",CT32,(CT32+BQ32)/2)</f>
        <v>0</v>
      </c>
      <c r="QX32" s="27" t="s">
        <v>46</v>
      </c>
      <c r="QY32" s="40">
        <f>IF(SUM(QE32,QI32)&gt;0,SUM(QE32,QI32),"")</f>
        <v>5.2</v>
      </c>
      <c r="QZ32" s="40">
        <f>IF(SUM(QD32:QE32,QG32:QI32,QK32)-QF32-QJ32&gt;0,SUM(QD32:QE32,QG32:QI32,QK32)-QF32-QJ32,"")</f>
        <v>22.650000000000006</v>
      </c>
      <c r="RA32" s="40" t="str">
        <f>IF(SUM(QL32:QM32,QO32)-QN32&gt;0,SUM(QL32:QM32,QO32)-QN32,"")</f>
        <v/>
      </c>
      <c r="RB32" s="40">
        <f>IF(SUM(QE32,QI32,QM32)&gt;0,SUM(QE32,QI32,QM32),"")</f>
        <v>5.2</v>
      </c>
      <c r="RC32" s="40">
        <f>IF(SUM(QZ32,RA32)&gt;0,SUM(QZ32,RA32),"")</f>
        <v>22.650000000000006</v>
      </c>
      <c r="RD32" s="40">
        <f>IF(SUM(QQ32,QU32)&gt;0,SUM(QQ32,QU32),"")</f>
        <v>3.8</v>
      </c>
      <c r="RE32" s="40">
        <f>IF(SUM(QP32:QQ32,QS32:QU32,QW32)-SUM(QR32,QV32)&gt;0,SUM(QP32:QQ32,QS32:QU32,QW32)-SUM(QR32,QV32),"")</f>
        <v>21.25</v>
      </c>
      <c r="RF32" s="40">
        <f>IF(SUM(QZ32,RA32,RE32)&gt;0,SUM(QZ32,RA32,RE32),"")</f>
        <v>43.900000000000006</v>
      </c>
    </row>
    <row r="33" spans="1:474" x14ac:dyDescent="0.2">
      <c r="A33" s="4" t="str" cm="1">
        <f t="array" ref="A33">IF(AND(J33&lt;&gt;"",J33&lt;&gt;"No DD"),SUMPRODUCT((J$4:J$36&lt;&gt;"")*(J$4:J$36&lt;&gt;"No DD")*(F$4:F$36&gt;F33))+1,IF(J33="No DD",SUMPRODUCT((J$4:J$36="No DD")*(F$4:F$36&gt;F33))+1+SUMPRODUCT((J$4:J$36&lt;&gt;"")*(J$4:J$36&lt;&gt;"No DD")),""))</f>
        <v/>
      </c>
      <c r="B33" s="4" t="str" cm="1">
        <f t="array" ref="B33">IF(AND(J33&lt;&gt;"",J33&lt;&gt;"No DD",G33=""),SUMPRODUCT((J$4:J$36&lt;&gt;"")*(J$4:J$36&lt;&gt;"No DD")*(G$4:G$36="")*(F$4:F$36&gt;F33))+1,IF(J33="No DD",SUMPRODUCT((J$4:J$36="No DD")*(F$4:F$36&gt;F33)*(G$4:G$36=""))+1+SUMPRODUCT((J$4:J$36&lt;&gt;"")*(G$4:G$36="")*(J$4:J$36&lt;&gt;"No DD")),""))</f>
        <v/>
      </c>
      <c r="C33" s="5" t="s">
        <v>166</v>
      </c>
      <c r="D33" s="4" t="s">
        <v>4</v>
      </c>
      <c r="E33" s="4">
        <v>2008</v>
      </c>
      <c r="F33" s="9">
        <f>SUM(L33:R33)+SUM(L33:O33)*0.0000001+SUM(L33)*0.0000000000001</f>
        <v>83.200008320004429</v>
      </c>
      <c r="H33" s="3" t="str">
        <f>IF(OR(AND(AP33&gt;=AW$38,AQ33&gt;=AW$42,AP33&lt;&gt;"",AO33=""),AND(AU33&gt;=AW$38,AV33&gt;=AW$42,AU33&lt;&gt;"",AO33=""),AND(BS33&gt;=BZ$38,BT33&gt;=BZ$42,BS33&lt;&gt;"",BR33=""),AND(BX33&gt;=BZ$38,BY33&gt;=BZ$42,BX33&lt;&gt;"",BR33=""),AND(CV33&gt;=DC$38,CW33&gt;=DC$42,CV33&lt;&gt;"",CU33=""),AND(DA33&gt;=DC$38,DB33&gt;=DC$42,DA33&lt;&gt;""),AND(DZ33&gt;=EG$38,EA33&gt;=EG$42,DZ33&lt;&gt;""),AND(EE33&gt;=EG$38,EF33&gt;=EG$42,EE33&lt;&gt;""),AND(FB33&gt;=FI$38,FC33&gt;=FI$42,FB33&lt;&gt;""),AND(FG33&gt;=FI$38,FH33&gt;=FI$42,FG33&lt;&gt;""),AND(GD33&gt;=GK$38,GE33&gt;=GK$42,GD33&lt;&gt;""),AND(GI33&gt;=GK$38,GJ33&gt;=GK$42,GI33&lt;&gt;""),AND(HF33&gt;=HM$38,HG33&gt;=HM$42,HF33&lt;&gt;""),AND(HK33&gt;=HM$38,HL33&gt;=HM$42,HK33&lt;&gt;""),AND(IH33&gt;=IO$38,II33&gt;=IO$42,IH33&lt;&gt;""),AND(IM33&gt;=IO$38,IN33&gt;=IO$42,IM33&lt;&gt;""),AND(JJ33&gt;=JQ$38,JK33&gt;=JQ$42,JJ33&lt;&gt;""),AND(JO33&gt;=JQ$38,JP33&gt;=JQ$42,JO33&lt;&gt;""),AND(KL33&gt;=KS$38,KM33&gt;=KS$42,KL33&lt;&gt;""),AND(KQ33&gt;=KS$38,KR33&gt;=KS$42,KQ33&lt;&gt;""),AND(LN33&gt;=LU$38,LO33&gt;=LU$42,LN33&lt;&gt;""),AND(LS33&gt;=LU$38,LT33&gt;=LU$42,LS33&lt;&gt;""),AND(MP33&gt;=MW$38,MQ33&gt;=MW$42,MP33&lt;&gt;""),AND(MU33&gt;=MW$38,MV33&gt;=MW$42,MU33&lt;&gt;""),AND(NR33&gt;=NY$38,NS33&gt;=NY$42,NR33&lt;&gt;""),AND(NW33&gt;=NY$38,NX33&gt;=NY$42,NW33&lt;&gt;""),AND(OT33&gt;=PA$38,OU33&gt;=PA$42,OT33&lt;&gt;""),AND(OY33&gt;=PA$38,OZ33&gt;=PA$42,OY33&lt;&gt;""),AND(PV33&gt;=QC$38,PW33&gt;=QC$42,PV33&lt;&gt;""),AND(QA33&gt;=QC$38,QB33&gt;=QC$42,QA33&lt;&gt;"")),"P","")</f>
        <v/>
      </c>
      <c r="I33" s="3" t="str">
        <f>IF(OR(AND(AQ33&gt;=AW$42,AQ33&lt;&gt;"",AO33=""),AND(AV33&gt;=AW$42,AV33&lt;&gt;"",AO33=""),AND(BT33&gt;=BZ$42,BT33&lt;&gt;"",BR33=""),AND(BY33&gt;=BZ$42,BY33&lt;&gt;"",BR33=""),AND(CW33&gt;=DC$42,CW33&lt;&gt;"",CU33=""),AND(DB33&gt;=DC$42,DB33&lt;&gt;"",CU33=""),AND(EA33&gt;=EG$42,EA33&lt;&gt;""),AND(EF33&gt;=EG$42,EF33&lt;&gt;""),AND(FC33&gt;=FI$42,FC33&lt;&gt;""),AND(FH33&gt;=FI$42,FH33&lt;&gt;""),AND(GE33&gt;=GK$42,GE33&lt;&gt;""),AND(GJ33&gt;=GK$42,GJ33&lt;&gt;""),AND(HG33&gt;=HM$42,HG33&lt;&gt;""),AND(HL33&gt;=HM$42,HL33&lt;&gt;""),AND(II33&gt;=IO$42,II33&lt;&gt;""),AND(IN33&gt;=IO$42,IN33&lt;&gt;""),AND(JK33&gt;=JQ$42,JK33&lt;&gt;""),AND(JP33&gt;=JQ$42,JP33&lt;&gt;""),AND(KM33&gt;=KS$42,KM33&lt;&gt;""),AND(KR33&gt;=KS$42,KR33&lt;&gt;""),AND(LO33&gt;=LU$42,LO33&lt;&gt;""),AND(LT33&gt;=LU$42,LT33&lt;&gt;""),AND(MQ33&gt;=MW$42,MQ33&lt;&gt;""),AND(MV33&gt;=MW$42,MV33&lt;&gt;""),AND(NS33&gt;=NY$42,NS33&lt;&gt;""),AND(NX33&gt;=NY$42,NX33&lt;&gt;""),AND(OU33&gt;=PA$42,OU33&lt;&gt;""),AND(OZ33&gt;=PA$42,OZ33&lt;&gt;""),AND(PW33&gt;=QC$42,PW33&lt;&gt;""),AND(QB33&gt;=QC$42,QB33&lt;&gt;"")),"P","")</f>
        <v/>
      </c>
      <c r="J33" s="36" t="str">
        <f>IF(AND(I33="P",H33=""),"No DD",IF(OR(AND(AS33&gt;=AW$41,AT33&gt;=AW$45,AS33&lt;&gt;"",AO33=""),AND(BV33&gt;=BZ$41,BW33&gt;=BZ$45,BV33&lt;&gt;"",BR33=""),AND(CY33&gt;=DC$41,CZ33&gt;=DC$45,CY33&lt;&gt;"",CU33=""),AND(EC33&gt;=EG$41,ED33&gt;=EG$45,EC33&lt;&gt;""),AND(FE33&gt;=FI$41,FF33&gt;=FI$45,FE33&lt;&gt;""),AND(GG33&gt;=GK$41,GH33&gt;=GK$45,GG33&lt;&gt;""),AND(HI33&gt;=HM$41,HJ33&gt;=HM$45,HI33&lt;&gt;""),AND(IK33&gt;=IO$41,IL33&gt;=IO$45,IK33&lt;&gt;""),AND(JM33&gt;=JQ$41,JN33&gt;=JQ$45,JM33&lt;&gt;""),AND(KO33&gt;=KS$41,KP33&gt;=KS$45,KO33&lt;&gt;""),AND(LQ33&gt;=LU$41,LR33&gt;=LU$45,LQ33&lt;&gt;""),AND(MS33&gt;=MW$41,MT33&gt;=MW$45,MS33&lt;&gt;""),AND(NU33&gt;=NY$41,NV33&gt;=NY$45,NU33&lt;&gt;""),AND(OW33&gt;=PA$41,OX33&gt;=PA$45,OW33&lt;&gt;""),AND(PY33&gt;=QC$41,PZ33&gt;=QC$45,PY33&lt;&gt;"")),"Merit",IF(OR(AND(AS33&gt;=AW$40,AT33&gt;=AW$44,AS33&lt;&gt;"",AO33=""),AND(BV33&gt;=BZ$40,BW33&gt;=BZ$44,BV33&lt;&gt;"",BR33=""),AND(CY33&gt;=DC$40,CZ33&gt;=DC$44,CY33&lt;&gt;"",CU33=""),AND(EC33&gt;=EG$40,ED33&gt;=EG$44,EC33&lt;&gt;""),AND(FE33&gt;=FI$40,FF33&gt;=FI$44,FE33&lt;&gt;""),AND(GG33&gt;=GK$40,GH33&gt;=GK$44,GG33&lt;&gt;""),AND(HI33&gt;=HM$40,HJ33&gt;=HM$44,HI33&lt;&gt;""),AND(IK33&gt;=IO$40,IL33&gt;=IO$44,IK33&lt;&gt;""),AND(JM33&gt;=JQ$40,JN33&gt;=JQ$44,JM33&lt;&gt;""),AND(KO33&gt;=KS$40,KP33&gt;=KS$44,KO33&lt;&gt;""),AND(LQ33&gt;=LU$40,LR33&gt;=LU$44,LQ33&lt;&gt;""),AND(MS33&gt;=MW$40,MT33&gt;=MW$44,MS33&lt;&gt;""),AND(NU33&gt;=NY$40,NV33&gt;=NY$44,NU33&lt;&gt;""),AND(OW33&gt;=PA$40,OX33&gt;=PA$44,OW33&lt;&gt;""),AND(PY33&gt;=QC$40,PZ33&gt;=QC$44,PY33&lt;&gt;"")),"Excellence",IF(K33="P","Worlds Team",IF(H33="P","National Team","")))))</f>
        <v/>
      </c>
      <c r="K33" s="3" t="str">
        <f>IF(OR(AND(AS33&gt;=AW$39,AT33&gt;=AW$43,AS33&lt;&gt;"",AO33=""),AND(BV33&gt;=BZ$39,BW33&gt;=BZ$43,BV33&lt;&gt;"",BR33=""),AND(CY33&gt;=DC$39,CZ33&gt;=DC$43,CY33&lt;&gt;"",CU33=""),AND(EC33&gt;=EG$39,ED33&gt;=EG$43,EC33&lt;&gt;""),AND(FE33&gt;=FI$39,FF33&gt;=FI$43,FE33&lt;&gt;""),AND(GG33&gt;=GK$39,GH33&gt;=GK$43,GG33&lt;&gt;""),AND(HI33&gt;=HM$39,HJ33&gt;=HM$43,HI33&lt;&gt;""),AND(IK33&gt;=IO$39,IL33&gt;=IO$43,IK33&lt;&gt;""),AND(JM33&gt;=JQ$39,JN33&gt;=JQ$43,JM33&lt;&gt;""),AND(KO33&gt;=KS$39,KP33&gt;=KS$43,KO33&lt;&gt;""),AND(LQ33&gt;=LU$39,LR33&gt;=LU$43,LQ33&lt;&gt;""),AND(MS33&gt;=MW$39,MT33&gt;=MW$43,MS33&lt;&gt;""),AND(NU33&gt;=NY$39,NV33&gt;=NY$43,NU33&lt;&gt;""),AND(OW33&gt;=PA$39,OX33&gt;=PA$43,OW33&lt;&gt;""),AND(PY33&gt;=QC$39,PZ33&gt;=QC$43,PY33&lt;&gt;"")),"P","")</f>
        <v/>
      </c>
      <c r="L33" s="8">
        <f>IF(COUNT(AQ33,BT33,CW33)&gt;0,LARGE((AQ33,BT33,CW33),1),0)</f>
        <v>44.300000000000004</v>
      </c>
      <c r="M33" s="8" t="str">
        <f>IF(L33=0,"",IF(L33=CW33,$CA$1,IF(L33=BT33,$AX$1,IF(L33=AQ33,$U$1,""))))</f>
        <v>2025 Elite Canada</v>
      </c>
      <c r="N33" s="8">
        <f>IF(COUNT(AQ33,BT33,CW33)&gt;1,LARGE((AQ33,BT33,CW33),2),0)</f>
        <v>38.899999999999991</v>
      </c>
      <c r="O33" s="8" t="str">
        <f>IF(N33=0,"",IF(AND(N33=L33,N33=AQ33,N33=BT33),$U$1,IF(AND(N33=L33,N33=AQ33,N33=CW33),$U$1,IF(AND(N33=L33,N33=BT33,N33=CW33),$AX$1,IF(N33=CW33,$CA$1,IF(N33=BT33,$AX$1,IF(N33=AQ33,$U$1,"")))))))</f>
        <v>2025 Nationals</v>
      </c>
      <c r="P33" s="8">
        <f>IF(MAX(AV33,BY33,DB33)&gt;0,MAX(AV33,BY33,DB33),0)</f>
        <v>0</v>
      </c>
      <c r="Q33" s="8" t="str">
        <f>IF(P33=0,"",IF(P33=DB33,$CA$1,IF(P33=BY33,$AX$1,IF(P33=AV33,$U$1,""))))</f>
        <v/>
      </c>
      <c r="R33" s="8" t="str">
        <f>IF(MAX(DD33:DE33)&gt;0,MAX(DD33:DE33),"")</f>
        <v/>
      </c>
      <c r="S33" s="11" t="str">
        <f>IF(R33="","",IF(R33=DD33,"("&amp;DD$2&amp;")",IF(R33=DE33,"("&amp;DE$2&amp;")")))</f>
        <v/>
      </c>
      <c r="T33" s="8" t="str">
        <f>IF(R33="","",IF(R33=DD33,IF(R33+IF(N33="",0,N33)=PW33,$PB$1,IF(R33+IF(N33="",0,N33)=OU33,$NZ$1,IF(R33+IF(N33="",0,N33)=NS33,$MX$1,IF(R33+IF(N33="",0,N33)=MQ33,$LV$1,IF(R33+IF(N33="",0,N33)=LO33,$KT$1,IF(R33+IF(N33="",0,N33)=KM33,$JR$1,IF(R33+IF(N33="",0,N33)=JK33,$IP$1,IF(R33+IF(N33="",0,N33)=II33,$HN$1,IF(R33+IF(N33="",0,N33)=HG33,$GL$1,IF(R33+IF(N33="",0,N33)=GE33,$FJ$1,IF(R33+IF(N33="",0,N33)=FC33,$EH$1,IF(R33+IF(N33="",0,N33)=EA33,$DF$1)))))))))))),IF(R33=DE33,IF(R33+IF(P33="",0,P33)=QB33,$PB$1,IF(R33+IF(P33="",0,P33)=OZ33,$NZ$1,IF(R33+IF(P33="",0,P33)=NX33,$MX$1,IF(R33+IF(P33="",0,P33)=MV33,$LV$1,IF(R33+IF(P33="",0,P33)=LT33,$KT$1,IF(R33+IF(P33="",0,P33)=KR33,$JR$1,IF(R33+IF(P33="",0,P33)=JP33,$IP$1,IF(R33+IF(P33="",0,P33)=IN33,$HN$1,IF(R33+IF(P33="",0,P33)=HL33,$GL$1,IF(R33+IF(P33="",0,P33)=GJ33,$FJ$1,IF(R33+IF(P33="",0,P33)=FH33,$EH$1,IF(R33+IF(P33="",0,P33)=EF33,$DF$1)))))))))))))))</f>
        <v/>
      </c>
      <c r="U33" s="19">
        <v>18.600000000000001</v>
      </c>
      <c r="V33" s="19">
        <v>7.3</v>
      </c>
      <c r="W33" s="19">
        <v>0</v>
      </c>
      <c r="X33" s="19">
        <v>0</v>
      </c>
      <c r="Y33" s="19">
        <v>15.2</v>
      </c>
      <c r="Z33" s="19">
        <v>3.2</v>
      </c>
      <c r="AA33" s="19">
        <v>0</v>
      </c>
      <c r="AB33" s="19">
        <v>0</v>
      </c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27"/>
      <c r="AP33" s="40">
        <f>IF(SUM(V33,Z33)&gt;0,SUM(V33,Z33),"")</f>
        <v>10.5</v>
      </c>
      <c r="AQ33" s="40">
        <f>IF(SUM(U33:V33,X33:Z33,AB33)-W33-AA33&gt;0,SUM(U33:V33,X33:Z33,AB33)-W33-AA33,"")</f>
        <v>44.300000000000004</v>
      </c>
      <c r="AR33" s="40" t="str">
        <f>IF(SUM(AC33:AD33,AF33)-AE33&gt;0,SUM(AC33:AD33,AF33)-AE33,"")</f>
        <v/>
      </c>
      <c r="AS33" s="40">
        <f>IF(SUM(V33,Z33,AD33)&gt;0,SUM(V33,Z33,AD33),"")</f>
        <v>10.5</v>
      </c>
      <c r="AT33" s="40">
        <f>IF(SUM(AQ33,AR33)&gt;0,SUM(AQ33,AR33),"")</f>
        <v>44.300000000000004</v>
      </c>
      <c r="AU33" s="40" t="str">
        <f>IF(SUM(AH33,AL33)&gt;0,SUM(AH33,AL33),"")</f>
        <v/>
      </c>
      <c r="AV33" s="40" t="str">
        <f>IF(SUM(AG33:AH33,AJ33:AL33,AN33)-SUM(AI33,AM33)&gt;0,SUM(AG33:AH33,AJ33:AL33,AN33)-SUM(AI33,AM33),"")</f>
        <v/>
      </c>
      <c r="AW33" s="40">
        <f>IF(SUM(AQ33,AR33,AV33)&gt;0,SUM(AQ33,AR33,AV33),"")</f>
        <v>44.300000000000004</v>
      </c>
      <c r="AX33" s="18">
        <v>15.2</v>
      </c>
      <c r="AY33" s="18">
        <v>3.2</v>
      </c>
      <c r="AZ33" s="18">
        <v>0</v>
      </c>
      <c r="BA33" s="18">
        <v>0</v>
      </c>
      <c r="BB33" s="18">
        <v>15.4</v>
      </c>
      <c r="BC33" s="18">
        <v>4.8</v>
      </c>
      <c r="BD33" s="18">
        <v>0</v>
      </c>
      <c r="BE33" s="18">
        <v>0.3</v>
      </c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28"/>
      <c r="BS33" s="11">
        <f>IF(SUM(AY33,BC33)&gt;0,SUM(AY33,BC33),"")</f>
        <v>8</v>
      </c>
      <c r="BT33" s="11">
        <f>IF(SUM(AX33:AY33,BA33:BC33,BE33)-AZ33-BD33&gt;0,SUM(AX33:AY33,BA33:BC33,BE33)-AZ33-BD33,"")</f>
        <v>38.899999999999991</v>
      </c>
      <c r="BU33" s="11" t="str">
        <f>IF(SUM(BF33:BG33,BI33)-BH33&gt;0,SUM(BF33:BG33,BI33)-BH33,"")</f>
        <v/>
      </c>
      <c r="BV33" s="11">
        <f>IF(SUM(AY33,BC33,BG33)&gt;0,SUM(AY33,BC33,BG33),"")</f>
        <v>8</v>
      </c>
      <c r="BW33" s="11">
        <f>IF(SUM(BT33,BU33)&gt;0,SUM(BT33,BU33),"")</f>
        <v>38.899999999999991</v>
      </c>
      <c r="BX33" s="11" t="str">
        <f>IF(SUM(BK33,BO33)&gt;0,SUM(BK33,BO33),"")</f>
        <v/>
      </c>
      <c r="BY33" s="11" t="str">
        <f>IF(SUM(BJ33:BK33,BM33:BO33,BQ33)-SUM(BL33,BP33)&gt;0,SUM(BJ33:BK33,BM33:BO33,BQ33)-SUM(BL33,BP33),"")</f>
        <v/>
      </c>
      <c r="BZ33" s="11">
        <f>IF(SUM(BT33,BU33,BY33)&gt;0,SUM(BT33,BU33,BY33),"")</f>
        <v>38.899999999999991</v>
      </c>
      <c r="CA33" s="19"/>
      <c r="CB33" s="19"/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27"/>
      <c r="CV33" s="40" t="str">
        <f>IF(SUM(CB33,CF33)&gt;0,SUM(CB33,CF33),"")</f>
        <v/>
      </c>
      <c r="CW33" s="40" t="str">
        <f>IF(SUM(CA33:CB33,CD33:CF33,CH33)-CC33-CG33&gt;0,SUM(CA33:CB33,CD33:CF33,CH33)-CC33-CG33,"")</f>
        <v/>
      </c>
      <c r="CX33" s="40" t="str">
        <f>IF(SUM(CI33:CJ33,CL33)-CK33&gt;0,SUM(CI33:CJ33,CL33)-CK33,"")</f>
        <v/>
      </c>
      <c r="CY33" s="40" t="str">
        <f>IF(SUM(CB33,CF33,CJ33)&gt;0,SUM(CB33,CF33,CJ33),"")</f>
        <v/>
      </c>
      <c r="CZ33" s="40" t="str">
        <f>IF(SUM(CW33,CX33)&gt;0,SUM(CW33,CX33),"")</f>
        <v/>
      </c>
      <c r="DA33" s="40" t="str">
        <f>IF(SUM(CN33,CR33)&gt;0,SUM(CN33,CR33),"")</f>
        <v/>
      </c>
      <c r="DB33" s="40" t="str">
        <f>IF(SUM(CM33:CN33,CP33:CR33,CT33)-SUM(CO33,CS33)&gt;0,SUM(CM33:CN33,CP33:CR33,CT33)-SUM(CO33,CS33),"")</f>
        <v/>
      </c>
      <c r="DC33" s="40" t="str">
        <f>IF(SUM(CW33,CX33,DB33)&gt;0,SUM(CW33,CX33,DB33),"")</f>
        <v/>
      </c>
      <c r="DD33" s="50" t="str">
        <f>IF(MAX(EA33,FC33,GE33,HG33,II33,JK33,KM33,LO33,MQ33,NS33,OU33,PW33)-IF(N33="",0,N33)&gt;0.001,MAX(EA33,FC33,GE33,HG33,II33,JK33,KM33,LO33,MQ33,NS33,OU33,PW33)-IF(N33="",0,N33),"")</f>
        <v/>
      </c>
      <c r="DE33" s="50" t="str">
        <f>IF(MAX(EF33,FH33,GJ33,HL33,IN33,JP33,KR33,LT33,MV33,NX33,OZ33,QB33)-IF(P33="",0,P33)&gt;0.001,MAX(EF33,FH33,GJ33,HL33,IN33,JP33,KR33,LT33,MV33,NX33,OZ33,QB33)-IF(P33="",0,P33),"")</f>
        <v/>
      </c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40" t="str">
        <f>IF(SUM(DG33,DK33)&gt;0,SUM(DG33,DK33),"")</f>
        <v/>
      </c>
      <c r="EA33" s="40" t="str">
        <f>IF(SUM(DF33:DG33,DI33:DK33,DM33)-DH33-DL33&gt;0,SUM(DF33:DG33,DI33:DK33,DM33)-DH33-DL33,"")</f>
        <v/>
      </c>
      <c r="EB33" s="40" t="str">
        <f>IF(SUM(DN33:DO33,DQ33)-DP33&gt;0,SUM(DN33:DO33,DQ33)-DP33,"")</f>
        <v/>
      </c>
      <c r="EC33" s="40" t="str">
        <f>IF(SUM(DG33,DK33,DO33)&gt;0,SUM(DG33,DK33,DO33),"")</f>
        <v/>
      </c>
      <c r="ED33" s="40" t="str">
        <f>IF(SUM(EA33,EB33)&gt;0,SUM(EA33,EB33),"")</f>
        <v/>
      </c>
      <c r="EE33" s="40" t="str">
        <f>IF(SUM(DS33,DW33)&gt;0,SUM(DS33,DW33),"")</f>
        <v/>
      </c>
      <c r="EF33" s="40" t="str">
        <f>IF(SUM(DR33:DS33,DU33:DW33,DY33)-SUM(DT33,DX33)&gt;0,SUM(DR33:DS33,DU33:DW33,DY33)-SUM(DT33,DX33),"")</f>
        <v/>
      </c>
      <c r="EG33" s="40" t="str">
        <f>IF(SUM(EA33,EB33,EF33)&gt;0,SUM(EA33,EB33,EF33),"")</f>
        <v/>
      </c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1" t="str">
        <f>IF(SUM(EI33,EM33)&gt;0,SUM(EI33,EM33),"")</f>
        <v/>
      </c>
      <c r="FC33" s="11" t="str">
        <f>IF(SUM(EH33:EI33,EK33:EM33,EO33)-EJ33-EN33&gt;0,SUM(EH33:EI33,EK33:EM33,EO33)-EJ33-EN33,"")</f>
        <v/>
      </c>
      <c r="FD33" s="11" t="str">
        <f>IF(SUM(EP33:EQ33,ES33)-ER33&gt;0,SUM(EP33:EQ33,ES33)-ER33,"")</f>
        <v/>
      </c>
      <c r="FE33" s="11" t="str">
        <f>IF(SUM(EI33,EM33,EQ33)&gt;0,SUM(EI33,EM33,EQ33),"")</f>
        <v/>
      </c>
      <c r="FF33" s="11" t="str">
        <f>IF(SUM(FC33,FD33)&gt;0,SUM(FC33,FD33),"")</f>
        <v/>
      </c>
      <c r="FG33" s="11" t="str">
        <f>IF(SUM(EU33,EY33)&gt;0,SUM(EU33,EY33),"")</f>
        <v/>
      </c>
      <c r="FH33" s="11" t="str">
        <f>IF(SUM(ET33:EU33,EW33:EY33,FA33)-SUM(EV33,EZ33)&gt;0,SUM(ET33:EU33,EW33:EY33,FA33)-SUM(EV33,EZ33),"")</f>
        <v/>
      </c>
      <c r="FI33" s="11" t="str">
        <f>IF(SUM(FC33,FD33,FH33)&gt;0,SUM(FC33,FD33,FH33),"")</f>
        <v/>
      </c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40" t="str">
        <f>IF(SUM(FK33,FO33)&gt;0,SUM(FK33,FO33),"")</f>
        <v/>
      </c>
      <c r="GE33" s="40" t="str">
        <f>IF(SUM(FJ33:FK33,FM33:FO33,FQ33)-FL33-FP33&gt;0,SUM(FJ33:FK33,FM33:FO33,FQ33)-FL33-FP33,"")</f>
        <v/>
      </c>
      <c r="GF33" s="40" t="str">
        <f>IF(SUM(FR33:FS33,FU33)-FT33&gt;0,SUM(FR33:FS33,FU33)-FT33,"")</f>
        <v/>
      </c>
      <c r="GG33" s="40" t="str">
        <f>IF(SUM(FK33,FO33,FS33)&gt;0,SUM(FK33,FO33,FS33),"")</f>
        <v/>
      </c>
      <c r="GH33" s="40" t="str">
        <f>IF(SUM(GE33,GF33)&gt;0,SUM(GE33,GF33),"")</f>
        <v/>
      </c>
      <c r="GI33" s="40" t="str">
        <f>IF(SUM(FW33,GA33)&gt;0,SUM(FW33,GA33),"")</f>
        <v/>
      </c>
      <c r="GJ33" s="40" t="str">
        <f>IF(SUM(FV33:FW33,FY33:GA33,GC33)-SUM(FX33,GB33)&gt;0,SUM(FV33:FW33,FY33:GA33,GC33)-SUM(FX33,GB33),"")</f>
        <v/>
      </c>
      <c r="GK33" s="40" t="str">
        <f>IF(SUM(GE33,GF33,GJ33)&gt;0,SUM(GE33,GF33,GJ33),"")</f>
        <v/>
      </c>
      <c r="GL33" s="18"/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1" t="str">
        <f>IF(SUM(GM33,GQ33)&gt;0,SUM(GM33,GQ33),"")</f>
        <v/>
      </c>
      <c r="HG33" s="11" t="str">
        <f>IF(SUM(GL33:GM33,GO33:GQ33,GS33)-GN33-GR33&gt;0,SUM(GL33:GM33,GO33:GQ33,GS33)-GN33-GR33,"")</f>
        <v/>
      </c>
      <c r="HH33" s="11" t="str">
        <f>IF(SUM(GT33:GU33,GW33)-GV33&gt;0,SUM(GT33:GU33,GW33)-GV33,"")</f>
        <v/>
      </c>
      <c r="HI33" s="11" t="str">
        <f>IF(SUM(GM33,GQ33,GU33)&gt;0,SUM(GM33,GQ33,GU33),"")</f>
        <v/>
      </c>
      <c r="HJ33" s="11" t="str">
        <f>IF(SUM(HG33,HH33)&gt;0,SUM(HG33,HH33),"")</f>
        <v/>
      </c>
      <c r="HK33" s="11" t="str">
        <f>IF(SUM(GY33,HC33)&gt;0,SUM(GY33,HC33),"")</f>
        <v/>
      </c>
      <c r="HL33" s="11" t="str">
        <f>IF(SUM(GX33:GY33,HA33:HC33,HE33)-SUM(GZ33,HD33)&gt;0,SUM(GX33:GY33,HA33:HC33,HE33)-SUM(GZ33,HD33),"")</f>
        <v/>
      </c>
      <c r="HM33" s="11" t="str">
        <f>IF(SUM(HG33,HH33,HL33)&gt;0,SUM(HG33,HH33,HL33),"")</f>
        <v/>
      </c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40" t="str">
        <f>IF(SUM(HO33,HS33)&gt;0,SUM(HO33,HS33),"")</f>
        <v/>
      </c>
      <c r="II33" s="40" t="str">
        <f>IF(SUM(HN33:HO33,HQ33:HS33,HU33)-HP33-HT33&gt;0,SUM(HN33:HO33,HQ33:HS33,HU33)-HP33-HT33,"")</f>
        <v/>
      </c>
      <c r="IJ33" s="40" t="str">
        <f>IF(SUM(HV33:HW33,HY33)-HX33&gt;0,SUM(HV33:HW33,HY33)-HX33,"")</f>
        <v/>
      </c>
      <c r="IK33" s="40" t="str">
        <f>IF(SUM(HO33,HS33,HW33)&gt;0,SUM(HO33,HS33,HW33),"")</f>
        <v/>
      </c>
      <c r="IL33" s="40" t="str">
        <f>IF(SUM(II33,IJ33)&gt;0,SUM(II33,IJ33),"")</f>
        <v/>
      </c>
      <c r="IM33" s="40" t="str">
        <f>IF(SUM(IA33,IE33)&gt;0,SUM(IA33,IE33),"")</f>
        <v/>
      </c>
      <c r="IN33" s="40" t="str">
        <f>IF(SUM(HZ33:IA33,IC33:IE33,IG33)-SUM(IB33,IF33)&gt;0,SUM(HZ33:IA33,IC33:IE33,IG33)-SUM(IB33,IF33),"")</f>
        <v/>
      </c>
      <c r="IO33" s="40" t="str">
        <f>IF(SUM(II33,IJ33,IN33)&gt;0,SUM(II33,IJ33,IN33),"")</f>
        <v/>
      </c>
      <c r="IP33" s="18"/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1" t="str">
        <f>IF(SUM(IQ33,IU33)&gt;0,SUM(IQ33,IU33),"")</f>
        <v/>
      </c>
      <c r="JK33" s="11" t="str">
        <f>IF(SUM(IP33:IQ33,IS33:IU33,IW33)-IR33-IV33&gt;0,SUM(IP33:IQ33,IS33:IU33,IW33)-IR33-IV33,"")</f>
        <v/>
      </c>
      <c r="JL33" s="11" t="str">
        <f>IF(SUM(IX33:IY33,JA33)-IZ33&gt;0,SUM(IX33:IY33,JA33)-IZ33,"")</f>
        <v/>
      </c>
      <c r="JM33" s="11" t="str">
        <f>IF(SUM(IQ33,IU33,IY33)&gt;0,SUM(IQ33,IU33,IY33),"")</f>
        <v/>
      </c>
      <c r="JN33" s="11" t="str">
        <f>IF(SUM(JK33,JL33)&gt;0,SUM(JK33,JL33),"")</f>
        <v/>
      </c>
      <c r="JO33" s="11" t="str">
        <f>IF(SUM(JC33,JG33)&gt;0,SUM(JC33,JG33),"")</f>
        <v/>
      </c>
      <c r="JP33" s="11" t="str">
        <f>IF(SUM(JB33:JC33,JE33:JG33,JI33)-SUM(JD33,JH33)&gt;0,SUM(JB33:JC33,JE33:JG33,JI33)-SUM(JD33,JH33),"")</f>
        <v/>
      </c>
      <c r="JQ33" s="11" t="str">
        <f>IF(SUM(JK33,JL33,JP33)&gt;0,SUM(JK33,JL33,JP33),"")</f>
        <v/>
      </c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40" t="str">
        <f>IF(SUM(JS33,JW33)&gt;0,SUM(JS33,JW33),"")</f>
        <v/>
      </c>
      <c r="KM33" s="40" t="str">
        <f>IF(SUM(JR33:JS33,JU33:JW33,JY33)-JT33-JX33&gt;0,SUM(JR33:JS33,JU33:JW33,JY33)-JT33-JX33,"")</f>
        <v/>
      </c>
      <c r="KN33" s="40" t="str">
        <f>IF(SUM(JZ33:KA33,KC33)-KB33&gt;0,SUM(JZ33:KA33,KC33)-KB33,"")</f>
        <v/>
      </c>
      <c r="KO33" s="40" t="str">
        <f>IF(SUM(JS33,JW33,KA33)&gt;0,SUM(JS33,JW33,KA33),"")</f>
        <v/>
      </c>
      <c r="KP33" s="40" t="str">
        <f>IF(SUM(KM33,KN33)&gt;0,SUM(KM33,KN33),"")</f>
        <v/>
      </c>
      <c r="KQ33" s="40" t="str">
        <f>IF(SUM(KE33,KI33)&gt;0,SUM(KE33,KI33),"")</f>
        <v/>
      </c>
      <c r="KR33" s="40" t="str">
        <f>IF(SUM(KD33:KE33,KG33:KI33,KK33)-SUM(KF33,KJ33)&gt;0,SUM(KD33:KE33,KG33:KI33,KK33)-SUM(KF33,KJ33),"")</f>
        <v/>
      </c>
      <c r="KS33" s="40" t="str">
        <f>IF(SUM(KM33,KN33,KR33)&gt;0,SUM(KM33,KN33,KR33),"")</f>
        <v/>
      </c>
      <c r="KT33" s="18"/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1" t="str">
        <f>IF(SUM(KU33,KY33)&gt;0,SUM(KU33,KY33),"")</f>
        <v/>
      </c>
      <c r="LO33" s="11" t="str">
        <f>IF(SUM(KT33:KU33,KW33:KY33,LA33)-KV33-KZ33&gt;0,SUM(KT33:KU33,KW33:KY33,LA33)-KV33-KZ33,"")</f>
        <v/>
      </c>
      <c r="LP33" s="11" t="str">
        <f>IF(SUM(LB33:LC33,LE33)-LD33&gt;0,SUM(LB33:LC33,LE33)-LD33,"")</f>
        <v/>
      </c>
      <c r="LQ33" s="11" t="str">
        <f>IF(SUM(KU33,KY33,LC33)&gt;0,SUM(KU33,KY33,LC33),"")</f>
        <v/>
      </c>
      <c r="LR33" s="11" t="str">
        <f>IF(SUM(LO33,LP33)&gt;0,SUM(LO33,LP33),"")</f>
        <v/>
      </c>
      <c r="LS33" s="11" t="str">
        <f>IF(SUM(LG33,LK33)&gt;0,SUM(LG33,LK33),"")</f>
        <v/>
      </c>
      <c r="LT33" s="11" t="str">
        <f>IF(SUM(LF33:LG33,LI33:LK33,LM33)-SUM(LH33,LL33)&gt;0,SUM(LF33:LG33,LI33:LK33,LM33)-SUM(LH33,LL33),"")</f>
        <v/>
      </c>
      <c r="LU33" s="11" t="str">
        <f>IF(SUM(LO33,LP33,LT33)&gt;0,SUM(LO33,LP33,LT33),"")</f>
        <v/>
      </c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40" t="str">
        <f>IF(SUM(LW33,MA33)&gt;0,SUM(LW33,MA33),"")</f>
        <v/>
      </c>
      <c r="MQ33" s="40" t="str">
        <f>IF(SUM(LV33:LW33,LY33:MA33,MC33)-LX33-MB33&gt;0,SUM(LV33:LW33,LY33:MA33,MC33)-LX33-MB33,"")</f>
        <v/>
      </c>
      <c r="MR33" s="40" t="str">
        <f>IF(SUM(MD33:ME33,MG33)-MF33&gt;0,SUM(MD33:ME33,MG33)-MF33,"")</f>
        <v/>
      </c>
      <c r="MS33" s="40" t="str">
        <f>IF(SUM(LW33,MA33,ME33)&gt;0,SUM(LW33,MA33,ME33),"")</f>
        <v/>
      </c>
      <c r="MT33" s="40" t="str">
        <f>IF(SUM(MQ33,MR33)&gt;0,SUM(MQ33,MR33),"")</f>
        <v/>
      </c>
      <c r="MU33" s="40" t="str">
        <f>IF(SUM(MI33,MM33)&gt;0,SUM(MI33,MM33),"")</f>
        <v/>
      </c>
      <c r="MV33" s="40" t="str">
        <f>IF(SUM(MH33:MI33,MK33:MM33,MO33)-SUM(MJ33,MN33)&gt;0,SUM(MH33:MI33,MK33:MM33,MO33)-SUM(MJ33,MN33),"")</f>
        <v/>
      </c>
      <c r="MW33" s="40" t="str">
        <f>IF(SUM(MQ33,MR33,MV33)&gt;0,SUM(MQ33,MR33,MV33),"")</f>
        <v/>
      </c>
      <c r="MX33" s="18"/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1" t="str">
        <f>IF(SUM(MY33,NC33)&gt;0,SUM(MY33,NC33),"")</f>
        <v/>
      </c>
      <c r="NS33" s="11" t="str">
        <f>IF(SUM(MX33:MY33,NA33:NC33,NE33)-MZ33-ND33&gt;0,SUM(MX33:MY33,NA33:NC33,NE33)-MZ33-ND33,"")</f>
        <v/>
      </c>
      <c r="NT33" s="11" t="str">
        <f>IF(SUM(NF33:NG33,NI33)-NH33&gt;0,SUM(NF33:NG33,NI33)-NH33,"")</f>
        <v/>
      </c>
      <c r="NU33" s="11" t="str">
        <f>IF(SUM(MY33,NC33,NG33)&gt;0,SUM(MY33,NC33,NG33),"")</f>
        <v/>
      </c>
      <c r="NV33" s="11" t="str">
        <f>IF(SUM(NS33,NT33)&gt;0,SUM(NS33,NT33),"")</f>
        <v/>
      </c>
      <c r="NW33" s="11" t="str">
        <f>IF(SUM(NK33,NO33)&gt;0,SUM(NK33,NO33),"")</f>
        <v/>
      </c>
      <c r="NX33" s="11" t="str">
        <f>IF(SUM(NJ33:NK33,NM33:NO33,NQ33)-SUM(NL33,NP33)&gt;0,SUM(NJ33:NK33,NM33:NO33,NQ33)-SUM(NL33,NP33),"")</f>
        <v/>
      </c>
      <c r="NY33" s="11" t="str">
        <f>IF(SUM(NS33,NT33,NX33)&gt;0,SUM(NS33,NT33,NX33),"")</f>
        <v/>
      </c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40" t="str">
        <f>IF(SUM(OA33,OE33)&gt;0,SUM(OA33,OE33),"")</f>
        <v/>
      </c>
      <c r="OU33" s="40" t="str">
        <f>IF(SUM(NZ33:OA33,OC33:OE33,OG33)-OB33-OF33&gt;0,SUM(NZ33:OA33,OC33:OE33,OG33)-OB33-OF33,"")</f>
        <v/>
      </c>
      <c r="OV33" s="40" t="str">
        <f>IF(SUM(OH33:OI33,OK33)-OJ33&gt;0,SUM(OH33:OI33,OK33)-OJ33,"")</f>
        <v/>
      </c>
      <c r="OW33" s="40" t="str">
        <f>IF(SUM(OA33,OE33,OI33)&gt;0,SUM(OA33,OE33,OI33),"")</f>
        <v/>
      </c>
      <c r="OX33" s="40" t="str">
        <f>IF(SUM(OU33,OV33)&gt;0,SUM(OU33,OV33),"")</f>
        <v/>
      </c>
      <c r="OY33" s="40" t="str">
        <f>IF(SUM(OM33,OQ33)&gt;0,SUM(OM33,OQ33),"")</f>
        <v/>
      </c>
      <c r="OZ33" s="40" t="str">
        <f>IF(SUM(OL33:OM33,OO33:OQ33,OS33)-SUM(ON33,OR33)&gt;0,SUM(OL33:OM33,OO33:OQ33,OS33)-SUM(ON33,OR33),"")</f>
        <v/>
      </c>
      <c r="PA33" s="40" t="str">
        <f>IF(SUM(OU33,OV33,OZ33)&gt;0,SUM(OU33,OV33,OZ33),"")</f>
        <v/>
      </c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1" t="str">
        <f>IF(SUM(PC33,PG33)&gt;0,SUM(PC33,PG33),"")</f>
        <v/>
      </c>
      <c r="PW33" s="11" t="str">
        <f>IF(SUM(PB33:PC33,PE33:PG33,PI33)-PD33-PH33&gt;0,SUM(PB33:PC33,PE33:PG33,PI33)-PD33-PH33,"")</f>
        <v/>
      </c>
      <c r="PX33" s="11" t="str">
        <f>IF(SUM(PJ33:PK33,PM33)-PL33&gt;0,SUM(PJ33:PK33,PM33)-PL33,"")</f>
        <v/>
      </c>
      <c r="PY33" s="11" t="str">
        <f>IF(SUM(PC33,PG33,PK33)&gt;0,SUM(PC33,PG33,PK33),"")</f>
        <v/>
      </c>
      <c r="PZ33" s="11" t="str">
        <f>IF(SUM(PW33,PX33)&gt;0,SUM(PW33,PX33),"")</f>
        <v/>
      </c>
      <c r="QA33" s="11" t="str">
        <f>IF(SUM(PO33,PS33)&gt;0,SUM(PO33,PS33),"")</f>
        <v/>
      </c>
      <c r="QB33" s="11" t="str">
        <f>IF(SUM(PN33:PO33,PQ33:PS33,PU33)-SUM(PP33,PT33)&gt;0,SUM(PN33:PO33,PQ33:PS33,PU33)-SUM(PP33,PT33),"")</f>
        <v/>
      </c>
      <c r="QC33" s="11" t="str">
        <f>IF(SUM(PW33,PX33,QB33)&gt;0,SUM(PW33,PX33,QB33),"")</f>
        <v/>
      </c>
      <c r="QD33" s="22">
        <f>IF($CU33="P",CA33,(CA33+AX33)/2)</f>
        <v>7.6</v>
      </c>
      <c r="QE33" s="22">
        <f>IF($CU33="P",CB33,(CB33+AY33)/2)</f>
        <v>1.6</v>
      </c>
      <c r="QF33" s="22">
        <f>IF($CU33="P",CC33,(CC33+AZ33)/2)</f>
        <v>0</v>
      </c>
      <c r="QG33" s="22">
        <f>IF($CU33="P",CD33,(CD33+BA33)/2)</f>
        <v>0</v>
      </c>
      <c r="QH33" s="22">
        <f>IF($CU33="P",CE33,(CE33+BB33)/2)</f>
        <v>7.7</v>
      </c>
      <c r="QI33" s="22">
        <f>IF($CU33="P",CF33,(CF33+BC33)/2)</f>
        <v>2.4</v>
      </c>
      <c r="QJ33" s="22">
        <f>IF($CU33="P",CG33,(CG33+BD33)/2)</f>
        <v>0</v>
      </c>
      <c r="QK33" s="22">
        <f>IF($CU33="P",CH33,(CH33+BE33)/2)</f>
        <v>0.15</v>
      </c>
      <c r="QL33" s="22">
        <f>IF($CU33="P",CI33,(CI33+BF33)/2)</f>
        <v>0</v>
      </c>
      <c r="QM33" s="22">
        <f>IF($CU33="P",CJ33,(CJ33+BG33)/2)</f>
        <v>0</v>
      </c>
      <c r="QN33" s="22">
        <f>IF($CU33="P",CK33,(CK33+BH33)/2)</f>
        <v>0</v>
      </c>
      <c r="QO33" s="22">
        <f>IF($CU33="P",CL33,(CL33+BI33)/2)</f>
        <v>0</v>
      </c>
      <c r="QP33" s="22">
        <f>IF($CU33="P",CM33,(CM33+BJ33)/2)</f>
        <v>0</v>
      </c>
      <c r="QQ33" s="22">
        <f>IF($CU33="P",CN33,(CN33+BK33)/2)</f>
        <v>0</v>
      </c>
      <c r="QR33" s="22">
        <f>IF($CU33="P",CO33,(CO33+BL33)/2)</f>
        <v>0</v>
      </c>
      <c r="QS33" s="22">
        <f>IF($CU33="P",CP33,(CP33+BM33)/2)</f>
        <v>0</v>
      </c>
      <c r="QT33" s="22">
        <f>IF($CU33="P",CQ33,(CQ33+BN33)/2)</f>
        <v>0</v>
      </c>
      <c r="QU33" s="22">
        <f>IF($CU33="P",CR33,(CR33+BO33)/2)</f>
        <v>0</v>
      </c>
      <c r="QV33" s="22">
        <f>IF($CU33="P",CS33,(CS33+BP33)/2)</f>
        <v>0</v>
      </c>
      <c r="QW33" s="22">
        <f>IF($CU33="P",CT33,(CT33+BQ33)/2)</f>
        <v>0</v>
      </c>
      <c r="QX33" s="27" t="s">
        <v>46</v>
      </c>
      <c r="QY33" s="40">
        <f>IF(SUM(QE33,QI33)&gt;0,SUM(QE33,QI33),"")</f>
        <v>4</v>
      </c>
      <c r="QZ33" s="40">
        <f>IF(SUM(QD33:QE33,QG33:QI33,QK33)-QF33-QJ33&gt;0,SUM(QD33:QE33,QG33:QI33,QK33)-QF33-QJ33,"")</f>
        <v>19.449999999999996</v>
      </c>
      <c r="RA33" s="40" t="str">
        <f>IF(SUM(QL33:QM33,QO33)-QN33&gt;0,SUM(QL33:QM33,QO33)-QN33,"")</f>
        <v/>
      </c>
      <c r="RB33" s="40">
        <f>IF(SUM(QE33,QI33,QM33)&gt;0,SUM(QE33,QI33,QM33),"")</f>
        <v>4</v>
      </c>
      <c r="RC33" s="40">
        <f>IF(SUM(QZ33,RA33)&gt;0,SUM(QZ33,RA33),"")</f>
        <v>19.449999999999996</v>
      </c>
      <c r="RD33" s="40" t="str">
        <f>IF(SUM(QQ33,QU33)&gt;0,SUM(QQ33,QU33),"")</f>
        <v/>
      </c>
      <c r="RE33" s="40" t="str">
        <f>IF(SUM(QP33:QQ33,QS33:QU33,QW33)-SUM(QR33,QV33)&gt;0,SUM(QP33:QQ33,QS33:QU33,QW33)-SUM(QR33,QV33),"")</f>
        <v/>
      </c>
      <c r="RF33" s="40">
        <f>IF(SUM(QZ33,RA33,RE33)&gt;0,SUM(QZ33,RA33,RE33),"")</f>
        <v>19.449999999999996</v>
      </c>
    </row>
    <row r="34" spans="1:474" x14ac:dyDescent="0.2">
      <c r="A34" s="4" t="str" cm="1">
        <f t="array" ref="A34">IF(AND(J34&lt;&gt;"",J34&lt;&gt;"No DD"),SUMPRODUCT((J$4:J$36&lt;&gt;"")*(J$4:J$36&lt;&gt;"No DD")*(F$4:F$36&gt;F34))+1,IF(J34="No DD",SUMPRODUCT((J$4:J$36="No DD")*(F$4:F$36&gt;F34))+1+SUMPRODUCT((J$4:J$36&lt;&gt;"")*(J$4:J$36&lt;&gt;"No DD")),""))</f>
        <v/>
      </c>
      <c r="B34" s="4" t="str" cm="1">
        <f t="array" ref="B34">IF(AND(J34&lt;&gt;"",J34&lt;&gt;"No DD",G34=""),SUMPRODUCT((J$4:J$36&lt;&gt;"")*(J$4:J$36&lt;&gt;"No DD")*(G$4:G$36="")*(F$4:F$36&gt;F34))+1,IF(J34="No DD",SUMPRODUCT((J$4:J$36="No DD")*(F$4:F$36&gt;F34)*(G$4:G$36=""))+1+SUMPRODUCT((J$4:J$36&lt;&gt;"")*(G$4:G$36="")*(J$4:J$36&lt;&gt;"No DD")),""))</f>
        <v/>
      </c>
      <c r="C34" s="5" t="s">
        <v>188</v>
      </c>
      <c r="D34" s="4" t="s">
        <v>5</v>
      </c>
      <c r="E34" s="4">
        <v>2008</v>
      </c>
      <c r="F34" s="9">
        <f>SUM(L34:R34)+SUM(L34:O34)*0.0000001+SUM(L34)*0.0000000000001</f>
        <v>80.200003540003522</v>
      </c>
      <c r="G34" s="64"/>
      <c r="H34" s="3" t="str">
        <f>IF(OR(AND(AP34&gt;=AW$38,AQ34&gt;=AW$42,AP34&lt;&gt;"",AO34=""),AND(AU34&gt;=AW$38,AV34&gt;=AW$42,AU34&lt;&gt;"",AO34=""),AND(BS34&gt;=BZ$38,BT34&gt;=BZ$42,BS34&lt;&gt;"",BR34=""),AND(BX34&gt;=BZ$38,BY34&gt;=BZ$42,BX34&lt;&gt;"",BR34=""),AND(CV34&gt;=DC$38,CW34&gt;=DC$42,CV34&lt;&gt;"",CU34=""),AND(DA34&gt;=DC$38,DB34&gt;=DC$42,DA34&lt;&gt;""),AND(DZ34&gt;=EG$38,EA34&gt;=EG$42,DZ34&lt;&gt;""),AND(EE34&gt;=EG$38,EF34&gt;=EG$42,EE34&lt;&gt;""),AND(FB34&gt;=FI$38,FC34&gt;=FI$42,FB34&lt;&gt;""),AND(FG34&gt;=FI$38,FH34&gt;=FI$42,FG34&lt;&gt;""),AND(GD34&gt;=GK$38,GE34&gt;=GK$42,GD34&lt;&gt;""),AND(GI34&gt;=GK$38,GJ34&gt;=GK$42,GI34&lt;&gt;""),AND(HF34&gt;=HM$38,HG34&gt;=HM$42,HF34&lt;&gt;""),AND(HK34&gt;=HM$38,HL34&gt;=HM$42,HK34&lt;&gt;""),AND(IH34&gt;=IO$38,II34&gt;=IO$42,IH34&lt;&gt;""),AND(IM34&gt;=IO$38,IN34&gt;=IO$42,IM34&lt;&gt;""),AND(JJ34&gt;=JQ$38,JK34&gt;=JQ$42,JJ34&lt;&gt;""),AND(JO34&gt;=JQ$38,JP34&gt;=JQ$42,JO34&lt;&gt;""),AND(KL34&gt;=KS$38,KM34&gt;=KS$42,KL34&lt;&gt;""),AND(KQ34&gt;=KS$38,KR34&gt;=KS$42,KQ34&lt;&gt;""),AND(LN34&gt;=LU$38,LO34&gt;=LU$42,LN34&lt;&gt;""),AND(LS34&gt;=LU$38,LT34&gt;=LU$42,LS34&lt;&gt;""),AND(MP34&gt;=MW$38,MQ34&gt;=MW$42,MP34&lt;&gt;""),AND(MU34&gt;=MW$38,MV34&gt;=MW$42,MU34&lt;&gt;""),AND(NR34&gt;=NY$38,NS34&gt;=NY$42,NR34&lt;&gt;""),AND(NW34&gt;=NY$38,NX34&gt;=NY$42,NW34&lt;&gt;""),AND(OT34&gt;=PA$38,OU34&gt;=PA$42,OT34&lt;&gt;""),AND(OY34&gt;=PA$38,OZ34&gt;=PA$42,OY34&lt;&gt;""),AND(PV34&gt;=QC$38,PW34&gt;=QC$42,PV34&lt;&gt;""),AND(QA34&gt;=QC$38,QB34&gt;=QC$42,QA34&lt;&gt;"")),"P","")</f>
        <v/>
      </c>
      <c r="I34" s="3" t="str">
        <f>IF(OR(AND(AQ34&gt;=AW$42,AQ34&lt;&gt;"",AO34=""),AND(AV34&gt;=AW$42,AV34&lt;&gt;"",AO34=""),AND(BT34&gt;=BZ$42,BT34&lt;&gt;"",BR34=""),AND(BY34&gt;=BZ$42,BY34&lt;&gt;"",BR34=""),AND(CW34&gt;=DC$42,CW34&lt;&gt;"",CU34=""),AND(DB34&gt;=DC$42,DB34&lt;&gt;"",CU34=""),AND(EA34&gt;=EG$42,EA34&lt;&gt;""),AND(EF34&gt;=EG$42,EF34&lt;&gt;""),AND(FC34&gt;=FI$42,FC34&lt;&gt;""),AND(FH34&gt;=FI$42,FH34&lt;&gt;""),AND(GE34&gt;=GK$42,GE34&lt;&gt;""),AND(GJ34&gt;=GK$42,GJ34&lt;&gt;""),AND(HG34&gt;=HM$42,HG34&lt;&gt;""),AND(HL34&gt;=HM$42,HL34&lt;&gt;""),AND(II34&gt;=IO$42,II34&lt;&gt;""),AND(IN34&gt;=IO$42,IN34&lt;&gt;""),AND(JK34&gt;=JQ$42,JK34&lt;&gt;""),AND(JP34&gt;=JQ$42,JP34&lt;&gt;""),AND(KM34&gt;=KS$42,KM34&lt;&gt;""),AND(KR34&gt;=KS$42,KR34&lt;&gt;""),AND(LO34&gt;=LU$42,LO34&lt;&gt;""),AND(LT34&gt;=LU$42,LT34&lt;&gt;""),AND(MQ34&gt;=MW$42,MQ34&lt;&gt;""),AND(MV34&gt;=MW$42,MV34&lt;&gt;""),AND(NS34&gt;=NY$42,NS34&lt;&gt;""),AND(NX34&gt;=NY$42,NX34&lt;&gt;""),AND(OU34&gt;=PA$42,OU34&lt;&gt;""),AND(OZ34&gt;=PA$42,OZ34&lt;&gt;""),AND(PW34&gt;=QC$42,PW34&lt;&gt;""),AND(QB34&gt;=QC$42,QB34&lt;&gt;"")),"P","")</f>
        <v/>
      </c>
      <c r="J34" s="36" t="str">
        <f>IF(AND(I34="P",H34=""),"No DD",IF(OR(AND(AS34&gt;=AW$41,AT34&gt;=AW$45,AS34&lt;&gt;"",AO34=""),AND(BV34&gt;=BZ$41,BW34&gt;=BZ$45,BV34&lt;&gt;"",BR34=""),AND(CY34&gt;=DC$41,CZ34&gt;=DC$45,CY34&lt;&gt;"",CU34=""),AND(EC34&gt;=EG$41,ED34&gt;=EG$45,EC34&lt;&gt;""),AND(FE34&gt;=FI$41,FF34&gt;=FI$45,FE34&lt;&gt;""),AND(GG34&gt;=GK$41,GH34&gt;=GK$45,GG34&lt;&gt;""),AND(HI34&gt;=HM$41,HJ34&gt;=HM$45,HI34&lt;&gt;""),AND(IK34&gt;=IO$41,IL34&gt;=IO$45,IK34&lt;&gt;""),AND(JM34&gt;=JQ$41,JN34&gt;=JQ$45,JM34&lt;&gt;""),AND(KO34&gt;=KS$41,KP34&gt;=KS$45,KO34&lt;&gt;""),AND(LQ34&gt;=LU$41,LR34&gt;=LU$45,LQ34&lt;&gt;""),AND(MS34&gt;=MW$41,MT34&gt;=MW$45,MS34&lt;&gt;""),AND(NU34&gt;=NY$41,NV34&gt;=NY$45,NU34&lt;&gt;""),AND(OW34&gt;=PA$41,OX34&gt;=PA$45,OW34&lt;&gt;""),AND(PY34&gt;=QC$41,PZ34&gt;=QC$45,PY34&lt;&gt;"")),"Merit",IF(OR(AND(AS34&gt;=AW$40,AT34&gt;=AW$44,AS34&lt;&gt;"",AO34=""),AND(BV34&gt;=BZ$40,BW34&gt;=BZ$44,BV34&lt;&gt;"",BR34=""),AND(CY34&gt;=DC$40,CZ34&gt;=DC$44,CY34&lt;&gt;"",CU34=""),AND(EC34&gt;=EG$40,ED34&gt;=EG$44,EC34&lt;&gt;""),AND(FE34&gt;=FI$40,FF34&gt;=FI$44,FE34&lt;&gt;""),AND(GG34&gt;=GK$40,GH34&gt;=GK$44,GG34&lt;&gt;""),AND(HI34&gt;=HM$40,HJ34&gt;=HM$44,HI34&lt;&gt;""),AND(IK34&gt;=IO$40,IL34&gt;=IO$44,IK34&lt;&gt;""),AND(JM34&gt;=JQ$40,JN34&gt;=JQ$44,JM34&lt;&gt;""),AND(KO34&gt;=KS$40,KP34&gt;=KS$44,KO34&lt;&gt;""),AND(LQ34&gt;=LU$40,LR34&gt;=LU$44,LQ34&lt;&gt;""),AND(MS34&gt;=MW$40,MT34&gt;=MW$44,MS34&lt;&gt;""),AND(NU34&gt;=NY$40,NV34&gt;=NY$44,NU34&lt;&gt;""),AND(OW34&gt;=PA$40,OX34&gt;=PA$44,OW34&lt;&gt;""),AND(PY34&gt;=QC$40,PZ34&gt;=QC$44,PY34&lt;&gt;"")),"Excellence",IF(K34="P","Worlds Team",IF(H34="P","National Team","")))))</f>
        <v/>
      </c>
      <c r="K34" s="3" t="str">
        <f>IF(OR(AND(AS34&gt;=AW$39,AT34&gt;=AW$43,AS34&lt;&gt;"",AO34=""),AND(BV34&gt;=BZ$39,BW34&gt;=BZ$43,BV34&lt;&gt;"",BR34=""),AND(CY34&gt;=DC$39,CZ34&gt;=DC$43,CY34&lt;&gt;"",CU34=""),AND(EC34&gt;=EG$39,ED34&gt;=EG$43,EC34&lt;&gt;""),AND(FE34&gt;=FI$39,FF34&gt;=FI$43,FE34&lt;&gt;""),AND(GG34&gt;=GK$39,GH34&gt;=GK$43,GG34&lt;&gt;""),AND(HI34&gt;=HM$39,HJ34&gt;=HM$43,HI34&lt;&gt;""),AND(IK34&gt;=IO$39,IL34&gt;=IO$43,IK34&lt;&gt;""),AND(JM34&gt;=JQ$39,JN34&gt;=JQ$43,JM34&lt;&gt;""),AND(KO34&gt;=KS$39,KP34&gt;=KS$43,KO34&lt;&gt;""),AND(LQ34&gt;=LU$39,LR34&gt;=LU$43,LQ34&lt;&gt;""),AND(MS34&gt;=MW$39,MT34&gt;=MW$43,MS34&lt;&gt;""),AND(NU34&gt;=NY$39,NV34&gt;=NY$43,NU34&lt;&gt;""),AND(OW34&gt;=PA$39,OX34&gt;=PA$43,OW34&lt;&gt;""),AND(PY34&gt;=QC$39,PZ34&gt;=QC$43,PY34&lt;&gt;"")),"P","")</f>
        <v/>
      </c>
      <c r="L34" s="8">
        <f>IF(COUNT(AQ34,BT34,CW34)&gt;0,LARGE((AQ34,BT34,CW34),1),0)</f>
        <v>35.399999999999991</v>
      </c>
      <c r="M34" s="8" t="str">
        <f>IF(L34=0,"",IF(L34=CW34,$CA$1,IF(L34=BT34,$AX$1,IF(L34=AQ34,$U$1,""))))</f>
        <v>2025 Nationals</v>
      </c>
      <c r="N34" s="8">
        <f>IF(COUNT(AQ34,BT34,CW34)&gt;1,LARGE((AQ34,BT34,CW34),2),0)</f>
        <v>0</v>
      </c>
      <c r="O34" s="8" t="str">
        <f>IF(N34=0,"",IF(AND(N34=L34,N34=AQ34,N34=BT34),$U$1,IF(AND(N34=L34,N34=AQ34,N34=CW34),$U$1,IF(AND(N34=L34,N34=BT34,N34=CW34),$AX$1,IF(N34=CW34,$CA$1,IF(N34=BT34,$AX$1,IF(N34=AQ34,$U$1,"")))))))</f>
        <v/>
      </c>
      <c r="P34" s="8">
        <f>IF(MAX(AV34,BY34,DB34)&gt;0,MAX(AV34,BY34,DB34),0)</f>
        <v>44.8</v>
      </c>
      <c r="Q34" s="8" t="str">
        <f>IF(P34=0,"",IF(P34=DB34,$CA$1,IF(P34=BY34,$AX$1,IF(P34=AV34,$U$1,""))))</f>
        <v>2025 Nationals</v>
      </c>
      <c r="R34" s="8" t="str">
        <f>IF(MAX(DD34:DE34)&gt;0,MAX(DD34:DE34),"")</f>
        <v/>
      </c>
      <c r="S34" s="11" t="str">
        <f>IF(R34="","",IF(R34=DD34,"("&amp;DD$2&amp;")",IF(R34=DE34,"("&amp;DE$2&amp;")")))</f>
        <v/>
      </c>
      <c r="T34" s="8" t="str">
        <f>IF(R34="","",IF(R34=DD34,IF(R34+IF(N34="",0,N34)=PW34,$PB$1,IF(R34+IF(N34="",0,N34)=OU34,$NZ$1,IF(R34+IF(N34="",0,N34)=NS34,$MX$1,IF(R34+IF(N34="",0,N34)=MQ34,$LV$1,IF(R34+IF(N34="",0,N34)=LO34,$KT$1,IF(R34+IF(N34="",0,N34)=KM34,$JR$1,IF(R34+IF(N34="",0,N34)=JK34,$IP$1,IF(R34+IF(N34="",0,N34)=II34,$HN$1,IF(R34+IF(N34="",0,N34)=HG34,$GL$1,IF(R34+IF(N34="",0,N34)=GE34,$FJ$1,IF(R34+IF(N34="",0,N34)=FC34,$EH$1,IF(R34+IF(N34="",0,N34)=EA34,$DF$1)))))))))))),IF(R34=DE34,IF(R34+IF(P34="",0,P34)=QB34,$PB$1,IF(R34+IF(P34="",0,P34)=OZ34,$NZ$1,IF(R34+IF(P34="",0,P34)=NX34,$MX$1,IF(R34+IF(P34="",0,P34)=MV34,$LV$1,IF(R34+IF(P34="",0,P34)=LT34,$KT$1,IF(R34+IF(P34="",0,P34)=KR34,$JR$1,IF(R34+IF(P34="",0,P34)=JP34,$IP$1,IF(R34+IF(P34="",0,P34)=IN34,$HN$1,IF(R34+IF(P34="",0,P34)=HL34,$GL$1,IF(R34+IF(P34="",0,P34)=GJ34,$FJ$1,IF(R34+IF(P34="",0,P34)=FH34,$EH$1,IF(R34+IF(P34="",0,P34)=EF34,$DF$1)))))))))))))))</f>
        <v/>
      </c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27"/>
      <c r="AP34" s="40" t="str">
        <f>IF(SUM(V34,Z34)&gt;0,SUM(V34,Z34),"")</f>
        <v/>
      </c>
      <c r="AQ34" s="40" t="str">
        <f>IF(SUM(U34:V34,X34:Z34,AB34)-W34-AA34&gt;0,SUM(U34:V34,X34:Z34,AB34)-W34-AA34,"")</f>
        <v/>
      </c>
      <c r="AR34" s="40" t="str">
        <f>IF(SUM(AC34:AD34,AF34)-AE34&gt;0,SUM(AC34:AD34,AF34)-AE34,"")</f>
        <v/>
      </c>
      <c r="AS34" s="40" t="str">
        <f>IF(SUM(V34,Z34,AD34)&gt;0,SUM(V34,Z34,AD34),"")</f>
        <v/>
      </c>
      <c r="AT34" s="40" t="str">
        <f>IF(SUM(AQ34,AR34)&gt;0,SUM(AQ34,AR34),"")</f>
        <v/>
      </c>
      <c r="AU34" s="40" t="str">
        <f>IF(SUM(AH34,AL34)&gt;0,SUM(AH34,AL34),"")</f>
        <v/>
      </c>
      <c r="AV34" s="40" t="str">
        <f>IF(SUM(AG34:AH34,AJ34:AL34,AN34)-SUM(AI34,AM34)&gt;0,SUM(AG34:AH34,AJ34:AL34,AN34)-SUM(AI34,AM34),"")</f>
        <v/>
      </c>
      <c r="AW34" s="40" t="str">
        <f>IF(SUM(AQ34,AR34,AV34)&gt;0,SUM(AQ34,AR34,AV34),"")</f>
        <v/>
      </c>
      <c r="AX34" s="18">
        <v>15</v>
      </c>
      <c r="AY34" s="18">
        <v>2.4</v>
      </c>
      <c r="AZ34" s="18">
        <v>0</v>
      </c>
      <c r="BA34" s="18">
        <v>0</v>
      </c>
      <c r="BB34" s="18">
        <v>15.2</v>
      </c>
      <c r="BC34" s="18">
        <v>2.8</v>
      </c>
      <c r="BD34" s="18">
        <v>0</v>
      </c>
      <c r="BE34" s="18">
        <v>0</v>
      </c>
      <c r="BF34" s="18"/>
      <c r="BG34" s="18"/>
      <c r="BH34" s="18"/>
      <c r="BI34" s="18"/>
      <c r="BJ34" s="18">
        <v>18.100000000000001</v>
      </c>
      <c r="BK34" s="18">
        <v>4.4000000000000004</v>
      </c>
      <c r="BL34" s="18">
        <v>0.8</v>
      </c>
      <c r="BM34" s="18">
        <v>0</v>
      </c>
      <c r="BN34" s="18">
        <v>18.3</v>
      </c>
      <c r="BO34" s="18">
        <v>5.6</v>
      </c>
      <c r="BP34" s="18">
        <v>0.8</v>
      </c>
      <c r="BQ34" s="18">
        <v>0</v>
      </c>
      <c r="BR34" s="28"/>
      <c r="BS34" s="11">
        <f>IF(SUM(AY34,BC34)&gt;0,SUM(AY34,BC34),"")</f>
        <v>5.1999999999999993</v>
      </c>
      <c r="BT34" s="11">
        <f>IF(SUM(AX34:AY34,BA34:BC34,BE34)-AZ34-BD34&gt;0,SUM(AX34:AY34,BA34:BC34,BE34)-AZ34-BD34,"")</f>
        <v>35.399999999999991</v>
      </c>
      <c r="BU34" s="11" t="str">
        <f>IF(SUM(BF34:BG34,BI34)-BH34&gt;0,SUM(BF34:BG34,BI34)-BH34,"")</f>
        <v/>
      </c>
      <c r="BV34" s="11">
        <f>IF(SUM(AY34,BC34,BG34)&gt;0,SUM(AY34,BC34,BG34),"")</f>
        <v>5.1999999999999993</v>
      </c>
      <c r="BW34" s="11">
        <f>IF(SUM(BT34,BU34)&gt;0,SUM(BT34,BU34),"")</f>
        <v>35.399999999999991</v>
      </c>
      <c r="BX34" s="11">
        <f>IF(SUM(BK34,BO34)&gt;0,SUM(BK34,BO34),"")</f>
        <v>10</v>
      </c>
      <c r="BY34" s="11">
        <f>IF(SUM(BJ34:BK34,BM34:BO34,BQ34)-SUM(BL34,BP34)&gt;0,SUM(BJ34:BK34,BM34:BO34,BQ34)-SUM(BL34,BP34),"")</f>
        <v>44.8</v>
      </c>
      <c r="BZ34" s="11">
        <f>IF(SUM(BT34,BU34,BY34)&gt;0,SUM(BT34,BU34,BY34),"")</f>
        <v>80.199999999999989</v>
      </c>
      <c r="CA34" s="19"/>
      <c r="CB34" s="19"/>
      <c r="CC34" s="19"/>
      <c r="CD34" s="19"/>
      <c r="CE34" s="19"/>
      <c r="CF34" s="19"/>
      <c r="CG34" s="19"/>
      <c r="CH34" s="19"/>
      <c r="CI34" s="19"/>
      <c r="CJ34" s="19"/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27"/>
      <c r="CV34" s="40" t="str">
        <f>IF(SUM(CB34,CF34)&gt;0,SUM(CB34,CF34),"")</f>
        <v/>
      </c>
      <c r="CW34" s="40" t="str">
        <f>IF(SUM(CA34:CB34,CD34:CF34,CH34)-CC34-CG34&gt;0,SUM(CA34:CB34,CD34:CF34,CH34)-CC34-CG34,"")</f>
        <v/>
      </c>
      <c r="CX34" s="40" t="str">
        <f>IF(SUM(CI34:CJ34,CL34)-CK34&gt;0,SUM(CI34:CJ34,CL34)-CK34,"")</f>
        <v/>
      </c>
      <c r="CY34" s="40" t="str">
        <f>IF(SUM(CB34,CF34,CJ34)&gt;0,SUM(CB34,CF34,CJ34),"")</f>
        <v/>
      </c>
      <c r="CZ34" s="40" t="str">
        <f>IF(SUM(CW34,CX34)&gt;0,SUM(CW34,CX34),"")</f>
        <v/>
      </c>
      <c r="DA34" s="40" t="str">
        <f>IF(SUM(CN34,CR34)&gt;0,SUM(CN34,CR34),"")</f>
        <v/>
      </c>
      <c r="DB34" s="40" t="str">
        <f>IF(SUM(CM34:CN34,CP34:CR34,CT34)-SUM(CO34,CS34)&gt;0,SUM(CM34:CN34,CP34:CR34,CT34)-SUM(CO34,CS34),"")</f>
        <v/>
      </c>
      <c r="DC34" s="40" t="str">
        <f>IF(SUM(CW34,CX34,DB34)&gt;0,SUM(CW34,CX34,DB34),"")</f>
        <v/>
      </c>
      <c r="DD34" s="50" t="str">
        <f>IF(MAX(EA34,FC34,GE34,HG34,II34,JK34,KM34,LO34,MQ34,NS34,OU34,PW34)-IF(N34="",0,N34)&gt;0.001,MAX(EA34,FC34,GE34,HG34,II34,JK34,KM34,LO34,MQ34,NS34,OU34,PW34)-IF(N34="",0,N34),"")</f>
        <v/>
      </c>
      <c r="DE34" s="50" t="str">
        <f>IF(MAX(EF34,FH34,GJ34,HL34,IN34,JP34,KR34,LT34,MV34,NX34,OZ34,QB34)-IF(P34="",0,P34)&gt;0.001,MAX(EF34,FH34,GJ34,HL34,IN34,JP34,KR34,LT34,MV34,NX34,OZ34,QB34)-IF(P34="",0,P34),"")</f>
        <v/>
      </c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40" t="str">
        <f>IF(SUM(DG34,DK34)&gt;0,SUM(DG34,DK34),"")</f>
        <v/>
      </c>
      <c r="EA34" s="40" t="str">
        <f>IF(SUM(DF34:DG34,DI34:DK34,DM34)-DH34-DL34&gt;0,SUM(DF34:DG34,DI34:DK34,DM34)-DH34-DL34,"")</f>
        <v/>
      </c>
      <c r="EB34" s="40" t="str">
        <f>IF(SUM(DN34:DO34,DQ34)-DP34&gt;0,SUM(DN34:DO34,DQ34)-DP34,"")</f>
        <v/>
      </c>
      <c r="EC34" s="40" t="str">
        <f>IF(SUM(DG34,DK34,DO34)&gt;0,SUM(DG34,DK34,DO34),"")</f>
        <v/>
      </c>
      <c r="ED34" s="40" t="str">
        <f>IF(SUM(EA34,EB34)&gt;0,SUM(EA34,EB34),"")</f>
        <v/>
      </c>
      <c r="EE34" s="40" t="str">
        <f>IF(SUM(DS34,DW34)&gt;0,SUM(DS34,DW34),"")</f>
        <v/>
      </c>
      <c r="EF34" s="40" t="str">
        <f>IF(SUM(DR34:DS34,DU34:DW34,DY34)-SUM(DT34,DX34)&gt;0,SUM(DR34:DS34,DU34:DW34,DY34)-SUM(DT34,DX34),"")</f>
        <v/>
      </c>
      <c r="EG34" s="40" t="str">
        <f>IF(SUM(EA34,EB34,EF34)&gt;0,SUM(EA34,EB34,EF34),"")</f>
        <v/>
      </c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1" t="str">
        <f>IF(SUM(EI34,EM34)&gt;0,SUM(EI34,EM34),"")</f>
        <v/>
      </c>
      <c r="FC34" s="11" t="str">
        <f>IF(SUM(EH34:EI34,EK34:EM34,EO34)-EJ34-EN34&gt;0,SUM(EH34:EI34,EK34:EM34,EO34)-EJ34-EN34,"")</f>
        <v/>
      </c>
      <c r="FD34" s="11" t="str">
        <f>IF(SUM(EP34:EQ34,ES34)-ER34&gt;0,SUM(EP34:EQ34,ES34)-ER34,"")</f>
        <v/>
      </c>
      <c r="FE34" s="11" t="str">
        <f>IF(SUM(EI34,EM34,EQ34)&gt;0,SUM(EI34,EM34,EQ34),"")</f>
        <v/>
      </c>
      <c r="FF34" s="11" t="str">
        <f>IF(SUM(FC34,FD34)&gt;0,SUM(FC34,FD34),"")</f>
        <v/>
      </c>
      <c r="FG34" s="11" t="str">
        <f>IF(SUM(EU34,EY34)&gt;0,SUM(EU34,EY34),"")</f>
        <v/>
      </c>
      <c r="FH34" s="11" t="str">
        <f>IF(SUM(ET34:EU34,EW34:EY34,FA34)-SUM(EV34,EZ34)&gt;0,SUM(ET34:EU34,EW34:EY34,FA34)-SUM(EV34,EZ34),"")</f>
        <v/>
      </c>
      <c r="FI34" s="11" t="str">
        <f>IF(SUM(FC34,FD34,FH34)&gt;0,SUM(FC34,FD34,FH34),"")</f>
        <v/>
      </c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40" t="str">
        <f>IF(SUM(FK34,FO34)&gt;0,SUM(FK34,FO34),"")</f>
        <v/>
      </c>
      <c r="GE34" s="40" t="str">
        <f>IF(SUM(FJ34:FK34,FM34:FO34,FQ34)-FL34-FP34&gt;0,SUM(FJ34:FK34,FM34:FO34,FQ34)-FL34-FP34,"")</f>
        <v/>
      </c>
      <c r="GF34" s="40" t="str">
        <f>IF(SUM(FR34:FS34,FU34)-FT34&gt;0,SUM(FR34:FS34,FU34)-FT34,"")</f>
        <v/>
      </c>
      <c r="GG34" s="40" t="str">
        <f>IF(SUM(FK34,FO34,FS34)&gt;0,SUM(FK34,FO34,FS34),"")</f>
        <v/>
      </c>
      <c r="GH34" s="40" t="str">
        <f>IF(SUM(GE34,GF34)&gt;0,SUM(GE34,GF34),"")</f>
        <v/>
      </c>
      <c r="GI34" s="40" t="str">
        <f>IF(SUM(FW34,GA34)&gt;0,SUM(FW34,GA34),"")</f>
        <v/>
      </c>
      <c r="GJ34" s="40" t="str">
        <f>IF(SUM(FV34:FW34,FY34:GA34,GC34)-SUM(FX34,GB34)&gt;0,SUM(FV34:FW34,FY34:GA34,GC34)-SUM(FX34,GB34),"")</f>
        <v/>
      </c>
      <c r="GK34" s="40" t="str">
        <f>IF(SUM(GE34,GF34,GJ34)&gt;0,SUM(GE34,GF34,GJ34),"")</f>
        <v/>
      </c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1" t="str">
        <f>IF(SUM(GM34,GQ34)&gt;0,SUM(GM34,GQ34),"")</f>
        <v/>
      </c>
      <c r="HG34" s="11" t="str">
        <f>IF(SUM(GL34:GM34,GO34:GQ34,GS34)-GN34-GR34&gt;0,SUM(GL34:GM34,GO34:GQ34,GS34)-GN34-GR34,"")</f>
        <v/>
      </c>
      <c r="HH34" s="11" t="str">
        <f>IF(SUM(GT34:GU34,GW34)-GV34&gt;0,SUM(GT34:GU34,GW34)-GV34,"")</f>
        <v/>
      </c>
      <c r="HI34" s="11" t="str">
        <f>IF(SUM(GM34,GQ34,GU34)&gt;0,SUM(GM34,GQ34,GU34),"")</f>
        <v/>
      </c>
      <c r="HJ34" s="11" t="str">
        <f>IF(SUM(HG34,HH34)&gt;0,SUM(HG34,HH34),"")</f>
        <v/>
      </c>
      <c r="HK34" s="11" t="str">
        <f>IF(SUM(GY34,HC34)&gt;0,SUM(GY34,HC34),"")</f>
        <v/>
      </c>
      <c r="HL34" s="11" t="str">
        <f>IF(SUM(GX34:GY34,HA34:HC34,HE34)-SUM(GZ34,HD34)&gt;0,SUM(GX34:GY34,HA34:HC34,HE34)-SUM(GZ34,HD34),"")</f>
        <v/>
      </c>
      <c r="HM34" s="11" t="str">
        <f>IF(SUM(HG34,HH34,HL34)&gt;0,SUM(HG34,HH34,HL34),"")</f>
        <v/>
      </c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40" t="str">
        <f>IF(SUM(HO34,HS34)&gt;0,SUM(HO34,HS34),"")</f>
        <v/>
      </c>
      <c r="II34" s="40" t="str">
        <f>IF(SUM(HN34:HO34,HQ34:HS34,HU34)-HP34-HT34&gt;0,SUM(HN34:HO34,HQ34:HS34,HU34)-HP34-HT34,"")</f>
        <v/>
      </c>
      <c r="IJ34" s="40" t="str">
        <f>IF(SUM(HV34:HW34,HY34)-HX34&gt;0,SUM(HV34:HW34,HY34)-HX34,"")</f>
        <v/>
      </c>
      <c r="IK34" s="40" t="str">
        <f>IF(SUM(HO34,HS34,HW34)&gt;0,SUM(HO34,HS34,HW34),"")</f>
        <v/>
      </c>
      <c r="IL34" s="40" t="str">
        <f>IF(SUM(II34,IJ34)&gt;0,SUM(II34,IJ34),"")</f>
        <v/>
      </c>
      <c r="IM34" s="40" t="str">
        <f>IF(SUM(IA34,IE34)&gt;0,SUM(IA34,IE34),"")</f>
        <v/>
      </c>
      <c r="IN34" s="40" t="str">
        <f>IF(SUM(HZ34:IA34,IC34:IE34,IG34)-SUM(IB34,IF34)&gt;0,SUM(HZ34:IA34,IC34:IE34,IG34)-SUM(IB34,IF34),"")</f>
        <v/>
      </c>
      <c r="IO34" s="40" t="str">
        <f>IF(SUM(II34,IJ34,IN34)&gt;0,SUM(II34,IJ34,IN34),"")</f>
        <v/>
      </c>
      <c r="IP34" s="18"/>
      <c r="IQ34" s="18"/>
      <c r="IR34" s="18"/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1" t="str">
        <f>IF(SUM(IQ34,IU34)&gt;0,SUM(IQ34,IU34),"")</f>
        <v/>
      </c>
      <c r="JK34" s="11" t="str">
        <f>IF(SUM(IP34:IQ34,IS34:IU34,IW34)-IR34-IV34&gt;0,SUM(IP34:IQ34,IS34:IU34,IW34)-IR34-IV34,"")</f>
        <v/>
      </c>
      <c r="JL34" s="11" t="str">
        <f>IF(SUM(IX34:IY34,JA34)-IZ34&gt;0,SUM(IX34:IY34,JA34)-IZ34,"")</f>
        <v/>
      </c>
      <c r="JM34" s="11" t="str">
        <f>IF(SUM(IQ34,IU34,IY34)&gt;0,SUM(IQ34,IU34,IY34),"")</f>
        <v/>
      </c>
      <c r="JN34" s="11" t="str">
        <f>IF(SUM(JK34,JL34)&gt;0,SUM(JK34,JL34),"")</f>
        <v/>
      </c>
      <c r="JO34" s="11" t="str">
        <f>IF(SUM(JC34,JG34)&gt;0,SUM(JC34,JG34),"")</f>
        <v/>
      </c>
      <c r="JP34" s="11" t="str">
        <f>IF(SUM(JB34:JC34,JE34:JG34,JI34)-SUM(JD34,JH34)&gt;0,SUM(JB34:JC34,JE34:JG34,JI34)-SUM(JD34,JH34),"")</f>
        <v/>
      </c>
      <c r="JQ34" s="11" t="str">
        <f>IF(SUM(JK34,JL34,JP34)&gt;0,SUM(JK34,JL34,JP34),"")</f>
        <v/>
      </c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40" t="str">
        <f>IF(SUM(JS34,JW34)&gt;0,SUM(JS34,JW34),"")</f>
        <v/>
      </c>
      <c r="KM34" s="40" t="str">
        <f>IF(SUM(JR34:JS34,JU34:JW34,JY34)-JT34-JX34&gt;0,SUM(JR34:JS34,JU34:JW34,JY34)-JT34-JX34,"")</f>
        <v/>
      </c>
      <c r="KN34" s="40" t="str">
        <f>IF(SUM(JZ34:KA34,KC34)-KB34&gt;0,SUM(JZ34:KA34,KC34)-KB34,"")</f>
        <v/>
      </c>
      <c r="KO34" s="40" t="str">
        <f>IF(SUM(JS34,JW34,KA34)&gt;0,SUM(JS34,JW34,KA34),"")</f>
        <v/>
      </c>
      <c r="KP34" s="40" t="str">
        <f>IF(SUM(KM34,KN34)&gt;0,SUM(KM34,KN34),"")</f>
        <v/>
      </c>
      <c r="KQ34" s="40" t="str">
        <f>IF(SUM(KE34,KI34)&gt;0,SUM(KE34,KI34),"")</f>
        <v/>
      </c>
      <c r="KR34" s="40" t="str">
        <f>IF(SUM(KD34:KE34,KG34:KI34,KK34)-SUM(KF34,KJ34)&gt;0,SUM(KD34:KE34,KG34:KI34,KK34)-SUM(KF34,KJ34),"")</f>
        <v/>
      </c>
      <c r="KS34" s="40" t="str">
        <f>IF(SUM(KM34,KN34,KR34)&gt;0,SUM(KM34,KN34,KR34),"")</f>
        <v/>
      </c>
      <c r="KT34" s="18"/>
      <c r="KU34" s="18"/>
      <c r="KV34" s="18"/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1" t="str">
        <f>IF(SUM(KU34,KY34)&gt;0,SUM(KU34,KY34),"")</f>
        <v/>
      </c>
      <c r="LO34" s="11" t="str">
        <f>IF(SUM(KT34:KU34,KW34:KY34,LA34)-KV34-KZ34&gt;0,SUM(KT34:KU34,KW34:KY34,LA34)-KV34-KZ34,"")</f>
        <v/>
      </c>
      <c r="LP34" s="11" t="str">
        <f>IF(SUM(LB34:LC34,LE34)-LD34&gt;0,SUM(LB34:LC34,LE34)-LD34,"")</f>
        <v/>
      </c>
      <c r="LQ34" s="11" t="str">
        <f>IF(SUM(KU34,KY34,LC34)&gt;0,SUM(KU34,KY34,LC34),"")</f>
        <v/>
      </c>
      <c r="LR34" s="11" t="str">
        <f>IF(SUM(LO34,LP34)&gt;0,SUM(LO34,LP34),"")</f>
        <v/>
      </c>
      <c r="LS34" s="11" t="str">
        <f>IF(SUM(LG34,LK34)&gt;0,SUM(LG34,LK34),"")</f>
        <v/>
      </c>
      <c r="LT34" s="11" t="str">
        <f>IF(SUM(LF34:LG34,LI34:LK34,LM34)-SUM(LH34,LL34)&gt;0,SUM(LF34:LG34,LI34:LK34,LM34)-SUM(LH34,LL34),"")</f>
        <v/>
      </c>
      <c r="LU34" s="11" t="str">
        <f>IF(SUM(LO34,LP34,LT34)&gt;0,SUM(LO34,LP34,LT34),"")</f>
        <v/>
      </c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40" t="str">
        <f>IF(SUM(LW34,MA34)&gt;0,SUM(LW34,MA34),"")</f>
        <v/>
      </c>
      <c r="MQ34" s="40" t="str">
        <f>IF(SUM(LV34:LW34,LY34:MA34,MC34)-LX34-MB34&gt;0,SUM(LV34:LW34,LY34:MA34,MC34)-LX34-MB34,"")</f>
        <v/>
      </c>
      <c r="MR34" s="40" t="str">
        <f>IF(SUM(MD34:ME34,MG34)-MF34&gt;0,SUM(MD34:ME34,MG34)-MF34,"")</f>
        <v/>
      </c>
      <c r="MS34" s="40" t="str">
        <f>IF(SUM(LW34,MA34,ME34)&gt;0,SUM(LW34,MA34,ME34),"")</f>
        <v/>
      </c>
      <c r="MT34" s="40" t="str">
        <f>IF(SUM(MQ34,MR34)&gt;0,SUM(MQ34,MR34),"")</f>
        <v/>
      </c>
      <c r="MU34" s="40" t="str">
        <f>IF(SUM(MI34,MM34)&gt;0,SUM(MI34,MM34),"")</f>
        <v/>
      </c>
      <c r="MV34" s="40" t="str">
        <f>IF(SUM(MH34:MI34,MK34:MM34,MO34)-SUM(MJ34,MN34)&gt;0,SUM(MH34:MI34,MK34:MM34,MO34)-SUM(MJ34,MN34),"")</f>
        <v/>
      </c>
      <c r="MW34" s="40" t="str">
        <f>IF(SUM(MQ34,MR34,MV34)&gt;0,SUM(MQ34,MR34,MV34),"")</f>
        <v/>
      </c>
      <c r="MX34" s="18"/>
      <c r="MY34" s="18"/>
      <c r="MZ34" s="18"/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1" t="str">
        <f>IF(SUM(MY34,NC34)&gt;0,SUM(MY34,NC34),"")</f>
        <v/>
      </c>
      <c r="NS34" s="11" t="str">
        <f>IF(SUM(MX34:MY34,NA34:NC34,NE34)-MZ34-ND34&gt;0,SUM(MX34:MY34,NA34:NC34,NE34)-MZ34-ND34,"")</f>
        <v/>
      </c>
      <c r="NT34" s="11" t="str">
        <f>IF(SUM(NF34:NG34,NI34)-NH34&gt;0,SUM(NF34:NG34,NI34)-NH34,"")</f>
        <v/>
      </c>
      <c r="NU34" s="11" t="str">
        <f>IF(SUM(MY34,NC34,NG34)&gt;0,SUM(MY34,NC34,NG34),"")</f>
        <v/>
      </c>
      <c r="NV34" s="11" t="str">
        <f>IF(SUM(NS34,NT34)&gt;0,SUM(NS34,NT34),"")</f>
        <v/>
      </c>
      <c r="NW34" s="11" t="str">
        <f>IF(SUM(NK34,NO34)&gt;0,SUM(NK34,NO34),"")</f>
        <v/>
      </c>
      <c r="NX34" s="11" t="str">
        <f>IF(SUM(NJ34:NK34,NM34:NO34,NQ34)-SUM(NL34,NP34)&gt;0,SUM(NJ34:NK34,NM34:NO34,NQ34)-SUM(NL34,NP34),"")</f>
        <v/>
      </c>
      <c r="NY34" s="11" t="str">
        <f>IF(SUM(NS34,NT34,NX34)&gt;0,SUM(NS34,NT34,NX34),"")</f>
        <v/>
      </c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40" t="str">
        <f>IF(SUM(OA34,OE34)&gt;0,SUM(OA34,OE34),"")</f>
        <v/>
      </c>
      <c r="OU34" s="40" t="str">
        <f>IF(SUM(NZ34:OA34,OC34:OE34,OG34)-OB34-OF34&gt;0,SUM(NZ34:OA34,OC34:OE34,OG34)-OB34-OF34,"")</f>
        <v/>
      </c>
      <c r="OV34" s="40" t="str">
        <f>IF(SUM(OH34:OI34,OK34)-OJ34&gt;0,SUM(OH34:OI34,OK34)-OJ34,"")</f>
        <v/>
      </c>
      <c r="OW34" s="40" t="str">
        <f>IF(SUM(OA34,OE34,OI34)&gt;0,SUM(OA34,OE34,OI34),"")</f>
        <v/>
      </c>
      <c r="OX34" s="40" t="str">
        <f>IF(SUM(OU34,OV34)&gt;0,SUM(OU34,OV34),"")</f>
        <v/>
      </c>
      <c r="OY34" s="40" t="str">
        <f>IF(SUM(OM34,OQ34)&gt;0,SUM(OM34,OQ34),"")</f>
        <v/>
      </c>
      <c r="OZ34" s="40" t="str">
        <f>IF(SUM(OL34:OM34,OO34:OQ34,OS34)-SUM(ON34,OR34)&gt;0,SUM(OL34:OM34,OO34:OQ34,OS34)-SUM(ON34,OR34),"")</f>
        <v/>
      </c>
      <c r="PA34" s="40" t="str">
        <f>IF(SUM(OU34,OV34,OZ34)&gt;0,SUM(OU34,OV34,OZ34),"")</f>
        <v/>
      </c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1" t="str">
        <f>IF(SUM(PC34,PG34)&gt;0,SUM(PC34,PG34),"")</f>
        <v/>
      </c>
      <c r="PW34" s="11" t="str">
        <f>IF(SUM(PB34:PC34,PE34:PG34,PI34)-PD34-PH34&gt;0,SUM(PB34:PC34,PE34:PG34,PI34)-PD34-PH34,"")</f>
        <v/>
      </c>
      <c r="PX34" s="11" t="str">
        <f>IF(SUM(PJ34:PK34,PM34)-PL34&gt;0,SUM(PJ34:PK34,PM34)-PL34,"")</f>
        <v/>
      </c>
      <c r="PY34" s="11" t="str">
        <f>IF(SUM(PC34,PG34,PK34)&gt;0,SUM(PC34,PG34,PK34),"")</f>
        <v/>
      </c>
      <c r="PZ34" s="11" t="str">
        <f>IF(SUM(PW34,PX34)&gt;0,SUM(PW34,PX34),"")</f>
        <v/>
      </c>
      <c r="QA34" s="11" t="str">
        <f>IF(SUM(PO34,PS34)&gt;0,SUM(PO34,PS34),"")</f>
        <v/>
      </c>
      <c r="QB34" s="11" t="str">
        <f>IF(SUM(PN34:PO34,PQ34:PS34,PU34)-SUM(PP34,PT34)&gt;0,SUM(PN34:PO34,PQ34:PS34,PU34)-SUM(PP34,PT34),"")</f>
        <v/>
      </c>
      <c r="QC34" s="11" t="str">
        <f>IF(SUM(PW34,PX34,QB34)&gt;0,SUM(PW34,PX34,QB34),"")</f>
        <v/>
      </c>
      <c r="QD34" s="22">
        <f>IF($CU34="P",CA34,(CA34+AX34)/2)</f>
        <v>7.5</v>
      </c>
      <c r="QE34" s="22">
        <f>IF($CU34="P",CB34,(CB34+AY34)/2)</f>
        <v>1.2</v>
      </c>
      <c r="QF34" s="22">
        <f>IF($CU34="P",CC34,(CC34+AZ34)/2)</f>
        <v>0</v>
      </c>
      <c r="QG34" s="22">
        <f>IF($CU34="P",CD34,(CD34+BA34)/2)</f>
        <v>0</v>
      </c>
      <c r="QH34" s="22">
        <f>IF($CU34="P",CE34,(CE34+BB34)/2)</f>
        <v>7.6</v>
      </c>
      <c r="QI34" s="22">
        <f>IF($CU34="P",CF34,(CF34+BC34)/2)</f>
        <v>1.4</v>
      </c>
      <c r="QJ34" s="22">
        <f>IF($CU34="P",CG34,(CG34+BD34)/2)</f>
        <v>0</v>
      </c>
      <c r="QK34" s="22">
        <f>IF($CU34="P",CH34,(CH34+BE34)/2)</f>
        <v>0</v>
      </c>
      <c r="QL34" s="22">
        <f>IF($CU34="P",CI34,(CI34+BF34)/2)</f>
        <v>0</v>
      </c>
      <c r="QM34" s="22">
        <f>IF($CU34="P",CJ34,(CJ34+BG34)/2)</f>
        <v>0</v>
      </c>
      <c r="QN34" s="22">
        <f>IF($CU34="P",CK34,(CK34+BH34)/2)</f>
        <v>0</v>
      </c>
      <c r="QO34" s="22">
        <f>IF($CU34="P",CL34,(CL34+BI34)/2)</f>
        <v>0</v>
      </c>
      <c r="QP34" s="22">
        <f>IF($CU34="P",CM34,(CM34+BJ34)/2)</f>
        <v>9.0500000000000007</v>
      </c>
      <c r="QQ34" s="22">
        <f>IF($CU34="P",CN34,(CN34+BK34)/2)</f>
        <v>2.2000000000000002</v>
      </c>
      <c r="QR34" s="22">
        <f>IF($CU34="P",CO34,(CO34+BL34)/2)</f>
        <v>0.4</v>
      </c>
      <c r="QS34" s="22">
        <f>IF($CU34="P",CP34,(CP34+BM34)/2)</f>
        <v>0</v>
      </c>
      <c r="QT34" s="22">
        <f>IF($CU34="P",CQ34,(CQ34+BN34)/2)</f>
        <v>9.15</v>
      </c>
      <c r="QU34" s="22">
        <f>IF($CU34="P",CR34,(CR34+BO34)/2)</f>
        <v>2.8</v>
      </c>
      <c r="QV34" s="22">
        <f>IF($CU34="P",CS34,(CS34+BP34)/2)</f>
        <v>0.4</v>
      </c>
      <c r="QW34" s="22">
        <f>IF($CU34="P",CT34,(CT34+BQ34)/2)</f>
        <v>0</v>
      </c>
      <c r="QX34" s="27" t="s">
        <v>46</v>
      </c>
      <c r="QY34" s="40">
        <f>IF(SUM(QE34,QI34)&gt;0,SUM(QE34,QI34),"")</f>
        <v>2.5999999999999996</v>
      </c>
      <c r="QZ34" s="40">
        <f>IF(SUM(QD34:QE34,QG34:QI34,QK34)-QF34-QJ34&gt;0,SUM(QD34:QE34,QG34:QI34,QK34)-QF34-QJ34,"")</f>
        <v>17.699999999999996</v>
      </c>
      <c r="RA34" s="40" t="str">
        <f>IF(SUM(QL34:QM34,QO34)-QN34&gt;0,SUM(QL34:QM34,QO34)-QN34,"")</f>
        <v/>
      </c>
      <c r="RB34" s="40">
        <f>IF(SUM(QE34,QI34,QM34)&gt;0,SUM(QE34,QI34,QM34),"")</f>
        <v>2.5999999999999996</v>
      </c>
      <c r="RC34" s="40">
        <f>IF(SUM(QZ34,RA34)&gt;0,SUM(QZ34,RA34),"")</f>
        <v>17.699999999999996</v>
      </c>
      <c r="RD34" s="40">
        <f>IF(SUM(QQ34,QU34)&gt;0,SUM(QQ34,QU34),"")</f>
        <v>5</v>
      </c>
      <c r="RE34" s="40">
        <f>IF(SUM(QP34:QQ34,QS34:QU34,QW34)-SUM(QR34,QV34)&gt;0,SUM(QP34:QQ34,QS34:QU34,QW34)-SUM(QR34,QV34),"")</f>
        <v>22.4</v>
      </c>
      <c r="RF34" s="40">
        <f>IF(SUM(QZ34,RA34,RE34)&gt;0,SUM(QZ34,RA34,RE34),"")</f>
        <v>40.099999999999994</v>
      </c>
    </row>
    <row r="35" spans="1:474" x14ac:dyDescent="0.2">
      <c r="A35" s="4" t="str" cm="1">
        <f t="array" ref="A35">IF(AND(J35&lt;&gt;"",J35&lt;&gt;"No DD"),SUMPRODUCT((J$4:J$36&lt;&gt;"")*(J$4:J$36&lt;&gt;"No DD")*(F$4:F$36&gt;F35))+1,IF(J35="No DD",SUMPRODUCT((J$4:J$36="No DD")*(F$4:F$36&gt;F35))+1+SUMPRODUCT((J$4:J$36&lt;&gt;"")*(J$4:J$36&lt;&gt;"No DD")),""))</f>
        <v/>
      </c>
      <c r="B35" s="4" t="str" cm="1">
        <f t="array" ref="B35">IF(AND(J35&lt;&gt;"",J35&lt;&gt;"No DD",G35=""),SUMPRODUCT((J$4:J$36&lt;&gt;"")*(J$4:J$36&lt;&gt;"No DD")*(G$4:G$36="")*(F$4:F$36&gt;F35))+1,IF(J35="No DD",SUMPRODUCT((J$4:J$36="No DD")*(F$4:F$36&gt;F35)*(G$4:G$36=""))+1+SUMPRODUCT((J$4:J$36&lt;&gt;"")*(G$4:G$36="")*(J$4:J$36&lt;&gt;"No DD")),""))</f>
        <v/>
      </c>
      <c r="C35" s="5" t="s">
        <v>125</v>
      </c>
      <c r="D35" s="4" t="s">
        <v>4</v>
      </c>
      <c r="E35" s="4">
        <v>2007</v>
      </c>
      <c r="F35" s="9">
        <f>SUM(L35:R35)+SUM(L35:O35)*0.0000001+SUM(L35)*0.0000000000001</f>
        <v>46.500004650004648</v>
      </c>
      <c r="G35" s="64"/>
      <c r="H35" s="3" t="str">
        <f>IF(OR(AND(AP35&gt;=AW$38,AQ35&gt;=AW$42,AP35&lt;&gt;"",AO35=""),AND(AU35&gt;=AW$38,AV35&gt;=AW$42,AU35&lt;&gt;"",AO35=""),AND(BS35&gt;=BZ$38,BT35&gt;=BZ$42,BS35&lt;&gt;"",BR35=""),AND(BX35&gt;=BZ$38,BY35&gt;=BZ$42,BX35&lt;&gt;"",BR35=""),AND(CV35&gt;=DC$38,CW35&gt;=DC$42,CV35&lt;&gt;"",CU35=""),AND(DA35&gt;=DC$38,DB35&gt;=DC$42,DA35&lt;&gt;""),AND(DZ35&gt;=EG$38,EA35&gt;=EG$42,DZ35&lt;&gt;""),AND(EE35&gt;=EG$38,EF35&gt;=EG$42,EE35&lt;&gt;""),AND(FB35&gt;=FI$38,FC35&gt;=FI$42,FB35&lt;&gt;""),AND(FG35&gt;=FI$38,FH35&gt;=FI$42,FG35&lt;&gt;""),AND(GD35&gt;=GK$38,GE35&gt;=GK$42,GD35&lt;&gt;""),AND(GI35&gt;=GK$38,GJ35&gt;=GK$42,GI35&lt;&gt;""),AND(HF35&gt;=HM$38,HG35&gt;=HM$42,HF35&lt;&gt;""),AND(HK35&gt;=HM$38,HL35&gt;=HM$42,HK35&lt;&gt;""),AND(IH35&gt;=IO$38,II35&gt;=IO$42,IH35&lt;&gt;""),AND(IM35&gt;=IO$38,IN35&gt;=IO$42,IM35&lt;&gt;""),AND(JJ35&gt;=JQ$38,JK35&gt;=JQ$42,JJ35&lt;&gt;""),AND(JO35&gt;=JQ$38,JP35&gt;=JQ$42,JO35&lt;&gt;""),AND(KL35&gt;=KS$38,KM35&gt;=KS$42,KL35&lt;&gt;""),AND(KQ35&gt;=KS$38,KR35&gt;=KS$42,KQ35&lt;&gt;""),AND(LN35&gt;=LU$38,LO35&gt;=LU$42,LN35&lt;&gt;""),AND(LS35&gt;=LU$38,LT35&gt;=LU$42,LS35&lt;&gt;""),AND(MP35&gt;=MW$38,MQ35&gt;=MW$42,MP35&lt;&gt;""),AND(MU35&gt;=MW$38,MV35&gt;=MW$42,MU35&lt;&gt;""),AND(NR35&gt;=NY$38,NS35&gt;=NY$42,NR35&lt;&gt;""),AND(NW35&gt;=NY$38,NX35&gt;=NY$42,NW35&lt;&gt;""),AND(OT35&gt;=PA$38,OU35&gt;=PA$42,OT35&lt;&gt;""),AND(OY35&gt;=PA$38,OZ35&gt;=PA$42,OY35&lt;&gt;""),AND(PV35&gt;=QC$38,PW35&gt;=QC$42,PV35&lt;&gt;""),AND(QA35&gt;=QC$38,QB35&gt;=QC$42,QA35&lt;&gt;"")),"P","")</f>
        <v/>
      </c>
      <c r="I35" s="3" t="str">
        <f>IF(OR(AND(AQ35&gt;=AW$42,AQ35&lt;&gt;"",AO35=""),AND(AV35&gt;=AW$42,AV35&lt;&gt;"",AO35=""),AND(BT35&gt;=BZ$42,BT35&lt;&gt;"",BR35=""),AND(BY35&gt;=BZ$42,BY35&lt;&gt;"",BR35=""),AND(CW35&gt;=DC$42,CW35&lt;&gt;"",CU35=""),AND(DB35&gt;=DC$42,DB35&lt;&gt;"",CU35=""),AND(EA35&gt;=EG$42,EA35&lt;&gt;""),AND(EF35&gt;=EG$42,EF35&lt;&gt;""),AND(FC35&gt;=FI$42,FC35&lt;&gt;""),AND(FH35&gt;=FI$42,FH35&lt;&gt;""),AND(GE35&gt;=GK$42,GE35&lt;&gt;""),AND(GJ35&gt;=GK$42,GJ35&lt;&gt;""),AND(HG35&gt;=HM$42,HG35&lt;&gt;""),AND(HL35&gt;=HM$42,HL35&lt;&gt;""),AND(II35&gt;=IO$42,II35&lt;&gt;""),AND(IN35&gt;=IO$42,IN35&lt;&gt;""),AND(JK35&gt;=JQ$42,JK35&lt;&gt;""),AND(JP35&gt;=JQ$42,JP35&lt;&gt;""),AND(KM35&gt;=KS$42,KM35&lt;&gt;""),AND(KR35&gt;=KS$42,KR35&lt;&gt;""),AND(LO35&gt;=LU$42,LO35&lt;&gt;""),AND(LT35&gt;=LU$42,LT35&lt;&gt;""),AND(MQ35&gt;=MW$42,MQ35&lt;&gt;""),AND(MV35&gt;=MW$42,MV35&lt;&gt;""),AND(NS35&gt;=NY$42,NS35&lt;&gt;""),AND(NX35&gt;=NY$42,NX35&lt;&gt;""),AND(OU35&gt;=PA$42,OU35&lt;&gt;""),AND(OZ35&gt;=PA$42,OZ35&lt;&gt;""),AND(PW35&gt;=QC$42,PW35&lt;&gt;""),AND(QB35&gt;=QC$42,QB35&lt;&gt;"")),"P","")</f>
        <v/>
      </c>
      <c r="J35" s="36" t="str">
        <f>IF(AND(I35="P",H35=""),"No DD",IF(OR(AND(AS35&gt;=AW$41,AT35&gt;=AW$45,AS35&lt;&gt;"",AO35=""),AND(BV35&gt;=BZ$41,BW35&gt;=BZ$45,BV35&lt;&gt;"",BR35=""),AND(CY35&gt;=DC$41,CZ35&gt;=DC$45,CY35&lt;&gt;"",CU35=""),AND(EC35&gt;=EG$41,ED35&gt;=EG$45,EC35&lt;&gt;""),AND(FE35&gt;=FI$41,FF35&gt;=FI$45,FE35&lt;&gt;""),AND(GG35&gt;=GK$41,GH35&gt;=GK$45,GG35&lt;&gt;""),AND(HI35&gt;=HM$41,HJ35&gt;=HM$45,HI35&lt;&gt;""),AND(IK35&gt;=IO$41,IL35&gt;=IO$45,IK35&lt;&gt;""),AND(JM35&gt;=JQ$41,JN35&gt;=JQ$45,JM35&lt;&gt;""),AND(KO35&gt;=KS$41,KP35&gt;=KS$45,KO35&lt;&gt;""),AND(LQ35&gt;=LU$41,LR35&gt;=LU$45,LQ35&lt;&gt;""),AND(MS35&gt;=MW$41,MT35&gt;=MW$45,MS35&lt;&gt;""),AND(NU35&gt;=NY$41,NV35&gt;=NY$45,NU35&lt;&gt;""),AND(OW35&gt;=PA$41,OX35&gt;=PA$45,OW35&lt;&gt;""),AND(PY35&gt;=QC$41,PZ35&gt;=QC$45,PY35&lt;&gt;"")),"Merit",IF(OR(AND(AS35&gt;=AW$40,AT35&gt;=AW$44,AS35&lt;&gt;"",AO35=""),AND(BV35&gt;=BZ$40,BW35&gt;=BZ$44,BV35&lt;&gt;"",BR35=""),AND(CY35&gt;=DC$40,CZ35&gt;=DC$44,CY35&lt;&gt;"",CU35=""),AND(EC35&gt;=EG$40,ED35&gt;=EG$44,EC35&lt;&gt;""),AND(FE35&gt;=FI$40,FF35&gt;=FI$44,FE35&lt;&gt;""),AND(GG35&gt;=GK$40,GH35&gt;=GK$44,GG35&lt;&gt;""),AND(HI35&gt;=HM$40,HJ35&gt;=HM$44,HI35&lt;&gt;""),AND(IK35&gt;=IO$40,IL35&gt;=IO$44,IK35&lt;&gt;""),AND(JM35&gt;=JQ$40,JN35&gt;=JQ$44,JM35&lt;&gt;""),AND(KO35&gt;=KS$40,KP35&gt;=KS$44,KO35&lt;&gt;""),AND(LQ35&gt;=LU$40,LR35&gt;=LU$44,LQ35&lt;&gt;""),AND(MS35&gt;=MW$40,MT35&gt;=MW$44,MS35&lt;&gt;""),AND(NU35&gt;=NY$40,NV35&gt;=NY$44,NU35&lt;&gt;""),AND(OW35&gt;=PA$40,OX35&gt;=PA$44,OW35&lt;&gt;""),AND(PY35&gt;=QC$40,PZ35&gt;=QC$44,PY35&lt;&gt;"")),"Excellence",IF(K35="P","Worlds Team",IF(H35="P","National Team","")))))</f>
        <v/>
      </c>
      <c r="K35" s="3" t="str">
        <f>IF(OR(AND(AS35&gt;=AW$39,AT35&gt;=AW$43,AS35&lt;&gt;"",AO35=""),AND(BV35&gt;=BZ$39,BW35&gt;=BZ$43,BV35&lt;&gt;"",BR35=""),AND(CY35&gt;=DC$39,CZ35&gt;=DC$43,CY35&lt;&gt;"",CU35=""),AND(EC35&gt;=EG$39,ED35&gt;=EG$43,EC35&lt;&gt;""),AND(FE35&gt;=FI$39,FF35&gt;=FI$43,FE35&lt;&gt;""),AND(GG35&gt;=GK$39,GH35&gt;=GK$43,GG35&lt;&gt;""),AND(HI35&gt;=HM$39,HJ35&gt;=HM$43,HI35&lt;&gt;""),AND(IK35&gt;=IO$39,IL35&gt;=IO$43,IK35&lt;&gt;""),AND(JM35&gt;=JQ$39,JN35&gt;=JQ$43,JM35&lt;&gt;""),AND(KO35&gt;=KS$39,KP35&gt;=KS$43,KO35&lt;&gt;""),AND(LQ35&gt;=LU$39,LR35&gt;=LU$43,LQ35&lt;&gt;""),AND(MS35&gt;=MW$39,MT35&gt;=MW$43,MS35&lt;&gt;""),AND(NU35&gt;=NY$39,NV35&gt;=NY$43,NU35&lt;&gt;""),AND(OW35&gt;=PA$39,OX35&gt;=PA$43,OW35&lt;&gt;""),AND(PY35&gt;=QC$39,PZ35&gt;=QC$43,PY35&lt;&gt;"")),"P","")</f>
        <v/>
      </c>
      <c r="L35" s="8">
        <f>IF(COUNT(AQ35,BT35,CW35)&gt;0,LARGE((AQ35,BT35,CW35),1),0)</f>
        <v>46.5</v>
      </c>
      <c r="M35" s="8" t="str">
        <f>IF(L35=0,"",IF(L35=CW35,$CA$1,IF(L35=BT35,$AX$1,IF(L35=AQ35,$U$1,""))))</f>
        <v>2025 Elite Canada</v>
      </c>
      <c r="N35" s="8">
        <f>IF(COUNT(AQ35,BT35,CW35)&gt;1,LARGE((AQ35,BT35,CW35),2),0)</f>
        <v>0</v>
      </c>
      <c r="O35" s="8" t="str">
        <f>IF(N35=0,"",IF(AND(N35=L35,N35=AQ35,N35=BT35),$U$1,IF(AND(N35=L35,N35=AQ35,N35=CW35),$U$1,IF(AND(N35=L35,N35=BT35,N35=CW35),$AX$1,IF(N35=CW35,$CA$1,IF(N35=BT35,$AX$1,IF(N35=AQ35,$U$1,"")))))))</f>
        <v/>
      </c>
      <c r="P35" s="8">
        <f>IF(MAX(AV35,BY35,DB35)&gt;0,MAX(AV35,BY35,DB35),0)</f>
        <v>0</v>
      </c>
      <c r="Q35" s="8" t="str">
        <f>IF(P35=0,"",IF(P35=DB35,$CA$1,IF(P35=BY35,$AX$1,IF(P35=AV35,$U$1,""))))</f>
        <v/>
      </c>
      <c r="R35" s="8" t="str">
        <f>IF(MAX(DD35:DE35)&gt;0,MAX(DD35:DE35),"")</f>
        <v/>
      </c>
      <c r="S35" s="11" t="str">
        <f>IF(R35="","",IF(R35=DD35,"("&amp;DD$2&amp;")",IF(R35=DE35,"("&amp;DE$2&amp;")")))</f>
        <v/>
      </c>
      <c r="T35" s="8" t="str">
        <f>IF(R35="","",IF(R35=DD35,IF(R35+IF(N35="",0,N35)=PW35,$PB$1,IF(R35+IF(N35="",0,N35)=OU35,$NZ$1,IF(R35+IF(N35="",0,N35)=NS35,$MX$1,IF(R35+IF(N35="",0,N35)=MQ35,$LV$1,IF(R35+IF(N35="",0,N35)=LO35,$KT$1,IF(R35+IF(N35="",0,N35)=KM35,$JR$1,IF(R35+IF(N35="",0,N35)=JK35,$IP$1,IF(R35+IF(N35="",0,N35)=II35,$HN$1,IF(R35+IF(N35="",0,N35)=HG35,$GL$1,IF(R35+IF(N35="",0,N35)=GE35,$FJ$1,IF(R35+IF(N35="",0,N35)=FC35,$EH$1,IF(R35+IF(N35="",0,N35)=EA35,$DF$1)))))))))))),IF(R35=DE35,IF(R35+IF(P35="",0,P35)=QB35,$PB$1,IF(R35+IF(P35="",0,P35)=OZ35,$NZ$1,IF(R35+IF(P35="",0,P35)=NX35,$MX$1,IF(R35+IF(P35="",0,P35)=MV35,$LV$1,IF(R35+IF(P35="",0,P35)=LT35,$KT$1,IF(R35+IF(P35="",0,P35)=KR35,$JR$1,IF(R35+IF(P35="",0,P35)=JP35,$IP$1,IF(R35+IF(P35="",0,P35)=IN35,$HN$1,IF(R35+IF(P35="",0,P35)=HL35,$GL$1,IF(R35+IF(P35="",0,P35)=GJ35,$FJ$1,IF(R35+IF(P35="",0,P35)=FH35,$EH$1,IF(R35+IF(P35="",0,P35)=EF35,$DF$1)))))))))))))))</f>
        <v/>
      </c>
      <c r="U35" s="19">
        <v>18.899999999999999</v>
      </c>
      <c r="V35" s="19">
        <v>5.6</v>
      </c>
      <c r="W35" s="19">
        <v>1.6</v>
      </c>
      <c r="X35" s="19">
        <v>0</v>
      </c>
      <c r="Y35" s="19">
        <v>19</v>
      </c>
      <c r="Z35" s="19">
        <v>5.6</v>
      </c>
      <c r="AA35" s="19">
        <v>1</v>
      </c>
      <c r="AB35" s="19">
        <v>0</v>
      </c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27"/>
      <c r="AP35" s="40">
        <f>IF(SUM(V35,Z35)&gt;0,SUM(V35,Z35),"")</f>
        <v>11.2</v>
      </c>
      <c r="AQ35" s="40">
        <f>IF(SUM(U35:V35,X35:Z35,AB35)-W35-AA35&gt;0,SUM(U35:V35,X35:Z35,AB35)-W35-AA35,"")</f>
        <v>46.5</v>
      </c>
      <c r="AR35" s="40" t="str">
        <f>IF(SUM(AC35:AD35,AF35)-AE35&gt;0,SUM(AC35:AD35,AF35)-AE35,"")</f>
        <v/>
      </c>
      <c r="AS35" s="40">
        <f>IF(SUM(V35,Z35,AD35)&gt;0,SUM(V35,Z35,AD35),"")</f>
        <v>11.2</v>
      </c>
      <c r="AT35" s="40">
        <f>IF(SUM(AQ35,AR35)&gt;0,SUM(AQ35,AR35),"")</f>
        <v>46.5</v>
      </c>
      <c r="AU35" s="40" t="str">
        <f>IF(SUM(AH35,AL35)&gt;0,SUM(AH35,AL35),"")</f>
        <v/>
      </c>
      <c r="AV35" s="40" t="str">
        <f>IF(SUM(AG35:AH35,AJ35:AL35,AN35)-SUM(AI35,AM35)&gt;0,SUM(AG35:AH35,AJ35:AL35,AN35)-SUM(AI35,AM35),"")</f>
        <v/>
      </c>
      <c r="AW35" s="40">
        <f>IF(SUM(AQ35,AR35,AV35)&gt;0,SUM(AQ35,AR35,AV35),"")</f>
        <v>46.5</v>
      </c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28"/>
      <c r="BS35" s="11" t="str">
        <f>IF(SUM(AY35,BC35)&gt;0,SUM(AY35,BC35),"")</f>
        <v/>
      </c>
      <c r="BT35" s="11" t="str">
        <f>IF(SUM(AX35:AY35,BA35:BC35,BE35)-AZ35-BD35&gt;0,SUM(AX35:AY35,BA35:BC35,BE35)-AZ35-BD35,"")</f>
        <v/>
      </c>
      <c r="BU35" s="11" t="str">
        <f>IF(SUM(BF35:BG35,BI35)-BH35&gt;0,SUM(BF35:BG35,BI35)-BH35,"")</f>
        <v/>
      </c>
      <c r="BV35" s="11" t="str">
        <f>IF(SUM(AY35,BC35,BG35)&gt;0,SUM(AY35,BC35,BG35),"")</f>
        <v/>
      </c>
      <c r="BW35" s="11" t="str">
        <f>IF(SUM(BT35,BU35)&gt;0,SUM(BT35,BU35),"")</f>
        <v/>
      </c>
      <c r="BX35" s="11" t="str">
        <f>IF(SUM(BK35,BO35)&gt;0,SUM(BK35,BO35),"")</f>
        <v/>
      </c>
      <c r="BY35" s="11" t="str">
        <f>IF(SUM(BJ35:BK35,BM35:BO35,BQ35)-SUM(BL35,BP35)&gt;0,SUM(BJ35:BK35,BM35:BO35,BQ35)-SUM(BL35,BP35),"")</f>
        <v/>
      </c>
      <c r="BZ35" s="11" t="str">
        <f>IF(SUM(BT35,BU35,BY35)&gt;0,SUM(BT35,BU35,BY35),"")</f>
        <v/>
      </c>
      <c r="CA35" s="19"/>
      <c r="CB35" s="19"/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27"/>
      <c r="CV35" s="40" t="str">
        <f>IF(SUM(CB35,CF35)&gt;0,SUM(CB35,CF35),"")</f>
        <v/>
      </c>
      <c r="CW35" s="40" t="str">
        <f>IF(SUM(CA35:CB35,CD35:CF35,CH35)-CC35-CG35&gt;0,SUM(CA35:CB35,CD35:CF35,CH35)-CC35-CG35,"")</f>
        <v/>
      </c>
      <c r="CX35" s="40" t="str">
        <f>IF(SUM(CI35:CJ35,CL35)-CK35&gt;0,SUM(CI35:CJ35,CL35)-CK35,"")</f>
        <v/>
      </c>
      <c r="CY35" s="40" t="str">
        <f>IF(SUM(CB35,CF35,CJ35)&gt;0,SUM(CB35,CF35,CJ35),"")</f>
        <v/>
      </c>
      <c r="CZ35" s="40" t="str">
        <f>IF(SUM(CW35,CX35)&gt;0,SUM(CW35,CX35),"")</f>
        <v/>
      </c>
      <c r="DA35" s="40" t="str">
        <f>IF(SUM(CN35,CR35)&gt;0,SUM(CN35,CR35),"")</f>
        <v/>
      </c>
      <c r="DB35" s="40" t="str">
        <f>IF(SUM(CM35:CN35,CP35:CR35,CT35)-SUM(CO35,CS35)&gt;0,SUM(CM35:CN35,CP35:CR35,CT35)-SUM(CO35,CS35),"")</f>
        <v/>
      </c>
      <c r="DC35" s="40" t="str">
        <f>IF(SUM(CW35,CX35,DB35)&gt;0,SUM(CW35,CX35,DB35),"")</f>
        <v/>
      </c>
      <c r="DD35" s="50" t="str">
        <f>IF(MAX(EA35,FC35,GE35,HG35,II35,JK35,KM35,LO35,MQ35,NS35,OU35,PW35)-IF(N35="",0,N35)&gt;0.001,MAX(EA35,FC35,GE35,HG35,II35,JK35,KM35,LO35,MQ35,NS35,OU35,PW35)-IF(N35="",0,N35),"")</f>
        <v/>
      </c>
      <c r="DE35" s="50" t="str">
        <f>IF(MAX(EF35,FH35,GJ35,HL35,IN35,JP35,KR35,LT35,MV35,NX35,OZ35,QB35)-IF(P35="",0,P35)&gt;0.001,MAX(EF35,FH35,GJ35,HL35,IN35,JP35,KR35,LT35,MV35,NX35,OZ35,QB35)-IF(P35="",0,P35),"")</f>
        <v/>
      </c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40" t="str">
        <f>IF(SUM(DG35,DK35)&gt;0,SUM(DG35,DK35),"")</f>
        <v/>
      </c>
      <c r="EA35" s="40" t="str">
        <f>IF(SUM(DF35:DG35,DI35:DK35,DM35)-DH35-DL35&gt;0,SUM(DF35:DG35,DI35:DK35,DM35)-DH35-DL35,"")</f>
        <v/>
      </c>
      <c r="EB35" s="40" t="str">
        <f>IF(SUM(DN35:DO35,DQ35)-DP35&gt;0,SUM(DN35:DO35,DQ35)-DP35,"")</f>
        <v/>
      </c>
      <c r="EC35" s="40" t="str">
        <f>IF(SUM(DG35,DK35,DO35)&gt;0,SUM(DG35,DK35,DO35),"")</f>
        <v/>
      </c>
      <c r="ED35" s="40" t="str">
        <f>IF(SUM(EA35,EB35)&gt;0,SUM(EA35,EB35),"")</f>
        <v/>
      </c>
      <c r="EE35" s="40" t="str">
        <f>IF(SUM(DS35,DW35)&gt;0,SUM(DS35,DW35),"")</f>
        <v/>
      </c>
      <c r="EF35" s="40" t="str">
        <f>IF(SUM(DR35:DS35,DU35:DW35,DY35)-SUM(DT35,DX35)&gt;0,SUM(DR35:DS35,DU35:DW35,DY35)-SUM(DT35,DX35),"")</f>
        <v/>
      </c>
      <c r="EG35" s="40" t="str">
        <f>IF(SUM(EA35,EB35,EF35)&gt;0,SUM(EA35,EB35,EF35),"")</f>
        <v/>
      </c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1" t="str">
        <f>IF(SUM(EI35,EM35)&gt;0,SUM(EI35,EM35),"")</f>
        <v/>
      </c>
      <c r="FC35" s="11" t="str">
        <f>IF(SUM(EH35:EI35,EK35:EM35,EO35)-EJ35-EN35&gt;0,SUM(EH35:EI35,EK35:EM35,EO35)-EJ35-EN35,"")</f>
        <v/>
      </c>
      <c r="FD35" s="11" t="str">
        <f>IF(SUM(EP35:EQ35,ES35)-ER35&gt;0,SUM(EP35:EQ35,ES35)-ER35,"")</f>
        <v/>
      </c>
      <c r="FE35" s="11" t="str">
        <f>IF(SUM(EI35,EM35,EQ35)&gt;0,SUM(EI35,EM35,EQ35),"")</f>
        <v/>
      </c>
      <c r="FF35" s="11" t="str">
        <f>IF(SUM(FC35,FD35)&gt;0,SUM(FC35,FD35),"")</f>
        <v/>
      </c>
      <c r="FG35" s="11" t="str">
        <f>IF(SUM(EU35,EY35)&gt;0,SUM(EU35,EY35),"")</f>
        <v/>
      </c>
      <c r="FH35" s="11" t="str">
        <f>IF(SUM(ET35:EU35,EW35:EY35,FA35)-SUM(EV35,EZ35)&gt;0,SUM(ET35:EU35,EW35:EY35,FA35)-SUM(EV35,EZ35),"")</f>
        <v/>
      </c>
      <c r="FI35" s="11" t="str">
        <f>IF(SUM(FC35,FD35,FH35)&gt;0,SUM(FC35,FD35,FH35),"")</f>
        <v/>
      </c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40" t="str">
        <f>IF(SUM(FK35,FO35)&gt;0,SUM(FK35,FO35),"")</f>
        <v/>
      </c>
      <c r="GE35" s="40" t="str">
        <f>IF(SUM(FJ35:FK35,FM35:FO35,FQ35)-FL35-FP35&gt;0,SUM(FJ35:FK35,FM35:FO35,FQ35)-FL35-FP35,"")</f>
        <v/>
      </c>
      <c r="GF35" s="40" t="str">
        <f>IF(SUM(FR35:FS35,FU35)-FT35&gt;0,SUM(FR35:FS35,FU35)-FT35,"")</f>
        <v/>
      </c>
      <c r="GG35" s="40" t="str">
        <f>IF(SUM(FK35,FO35,FS35)&gt;0,SUM(FK35,FO35,FS35),"")</f>
        <v/>
      </c>
      <c r="GH35" s="40" t="str">
        <f>IF(SUM(GE35,GF35)&gt;0,SUM(GE35,GF35),"")</f>
        <v/>
      </c>
      <c r="GI35" s="40" t="str">
        <f>IF(SUM(FW35,GA35)&gt;0,SUM(FW35,GA35),"")</f>
        <v/>
      </c>
      <c r="GJ35" s="40" t="str">
        <f>IF(SUM(FV35:FW35,FY35:GA35,GC35)-SUM(FX35,GB35)&gt;0,SUM(FV35:FW35,FY35:GA35,GC35)-SUM(FX35,GB35),"")</f>
        <v/>
      </c>
      <c r="GK35" s="40" t="str">
        <f>IF(SUM(GE35,GF35,GJ35)&gt;0,SUM(GE35,GF35,GJ35),"")</f>
        <v/>
      </c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1" t="str">
        <f>IF(SUM(GM35,GQ35)&gt;0,SUM(GM35,GQ35),"")</f>
        <v/>
      </c>
      <c r="HG35" s="11" t="str">
        <f>IF(SUM(GL35:GM35,GO35:GQ35,GS35)-GN35-GR35&gt;0,SUM(GL35:GM35,GO35:GQ35,GS35)-GN35-GR35,"")</f>
        <v/>
      </c>
      <c r="HH35" s="11" t="str">
        <f>IF(SUM(GT35:GU35,GW35)-GV35&gt;0,SUM(GT35:GU35,GW35)-GV35,"")</f>
        <v/>
      </c>
      <c r="HI35" s="11" t="str">
        <f>IF(SUM(GM35,GQ35,GU35)&gt;0,SUM(GM35,GQ35,GU35),"")</f>
        <v/>
      </c>
      <c r="HJ35" s="11" t="str">
        <f>IF(SUM(HG35,HH35)&gt;0,SUM(HG35,HH35),"")</f>
        <v/>
      </c>
      <c r="HK35" s="11" t="str">
        <f>IF(SUM(GY35,HC35)&gt;0,SUM(GY35,HC35),"")</f>
        <v/>
      </c>
      <c r="HL35" s="11" t="str">
        <f>IF(SUM(GX35:GY35,HA35:HC35,HE35)-SUM(GZ35,HD35)&gt;0,SUM(GX35:GY35,HA35:HC35,HE35)-SUM(GZ35,HD35),"")</f>
        <v/>
      </c>
      <c r="HM35" s="11" t="str">
        <f>IF(SUM(HG35,HH35,HL35)&gt;0,SUM(HG35,HH35,HL35),"")</f>
        <v/>
      </c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40" t="str">
        <f>IF(SUM(HO35,HS35)&gt;0,SUM(HO35,HS35),"")</f>
        <v/>
      </c>
      <c r="II35" s="40" t="str">
        <f>IF(SUM(HN35:HO35,HQ35:HS35,HU35)-HP35-HT35&gt;0,SUM(HN35:HO35,HQ35:HS35,HU35)-HP35-HT35,"")</f>
        <v/>
      </c>
      <c r="IJ35" s="40" t="str">
        <f>IF(SUM(HV35:HW35,HY35)-HX35&gt;0,SUM(HV35:HW35,HY35)-HX35,"")</f>
        <v/>
      </c>
      <c r="IK35" s="40" t="str">
        <f>IF(SUM(HO35,HS35,HW35)&gt;0,SUM(HO35,HS35,HW35),"")</f>
        <v/>
      </c>
      <c r="IL35" s="40" t="str">
        <f>IF(SUM(II35,IJ35)&gt;0,SUM(II35,IJ35),"")</f>
        <v/>
      </c>
      <c r="IM35" s="40" t="str">
        <f>IF(SUM(IA35,IE35)&gt;0,SUM(IA35,IE35),"")</f>
        <v/>
      </c>
      <c r="IN35" s="40" t="str">
        <f>IF(SUM(HZ35:IA35,IC35:IE35,IG35)-SUM(IB35,IF35)&gt;0,SUM(HZ35:IA35,IC35:IE35,IG35)-SUM(IB35,IF35),"")</f>
        <v/>
      </c>
      <c r="IO35" s="40" t="str">
        <f>IF(SUM(II35,IJ35,IN35)&gt;0,SUM(II35,IJ35,IN35),"")</f>
        <v/>
      </c>
      <c r="IP35" s="18"/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1" t="str">
        <f>IF(SUM(IQ35,IU35)&gt;0,SUM(IQ35,IU35),"")</f>
        <v/>
      </c>
      <c r="JK35" s="11" t="str">
        <f>IF(SUM(IP35:IQ35,IS35:IU35,IW35)-IR35-IV35&gt;0,SUM(IP35:IQ35,IS35:IU35,IW35)-IR35-IV35,"")</f>
        <v/>
      </c>
      <c r="JL35" s="11" t="str">
        <f>IF(SUM(IX35:IY35,JA35)-IZ35&gt;0,SUM(IX35:IY35,JA35)-IZ35,"")</f>
        <v/>
      </c>
      <c r="JM35" s="11" t="str">
        <f>IF(SUM(IQ35,IU35,IY35)&gt;0,SUM(IQ35,IU35,IY35),"")</f>
        <v/>
      </c>
      <c r="JN35" s="11" t="str">
        <f>IF(SUM(JK35,JL35)&gt;0,SUM(JK35,JL35),"")</f>
        <v/>
      </c>
      <c r="JO35" s="11" t="str">
        <f>IF(SUM(JC35,JG35)&gt;0,SUM(JC35,JG35),"")</f>
        <v/>
      </c>
      <c r="JP35" s="11" t="str">
        <f>IF(SUM(JB35:JC35,JE35:JG35,JI35)-SUM(JD35,JH35)&gt;0,SUM(JB35:JC35,JE35:JG35,JI35)-SUM(JD35,JH35),"")</f>
        <v/>
      </c>
      <c r="JQ35" s="11" t="str">
        <f>IF(SUM(JK35,JL35,JP35)&gt;0,SUM(JK35,JL35,JP35),"")</f>
        <v/>
      </c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40" t="str">
        <f>IF(SUM(JS35,JW35)&gt;0,SUM(JS35,JW35),"")</f>
        <v/>
      </c>
      <c r="KM35" s="40" t="str">
        <f>IF(SUM(JR35:JS35,JU35:JW35,JY35)-JT35-JX35&gt;0,SUM(JR35:JS35,JU35:JW35,JY35)-JT35-JX35,"")</f>
        <v/>
      </c>
      <c r="KN35" s="40" t="str">
        <f>IF(SUM(JZ35:KA35,KC35)-KB35&gt;0,SUM(JZ35:KA35,KC35)-KB35,"")</f>
        <v/>
      </c>
      <c r="KO35" s="40" t="str">
        <f>IF(SUM(JS35,JW35,KA35)&gt;0,SUM(JS35,JW35,KA35),"")</f>
        <v/>
      </c>
      <c r="KP35" s="40" t="str">
        <f>IF(SUM(KM35,KN35)&gt;0,SUM(KM35,KN35),"")</f>
        <v/>
      </c>
      <c r="KQ35" s="40" t="str">
        <f>IF(SUM(KE35,KI35)&gt;0,SUM(KE35,KI35),"")</f>
        <v/>
      </c>
      <c r="KR35" s="40" t="str">
        <f>IF(SUM(KD35:KE35,KG35:KI35,KK35)-SUM(KF35,KJ35)&gt;0,SUM(KD35:KE35,KG35:KI35,KK35)-SUM(KF35,KJ35),"")</f>
        <v/>
      </c>
      <c r="KS35" s="40" t="str">
        <f>IF(SUM(KM35,KN35,KR35)&gt;0,SUM(KM35,KN35,KR35),"")</f>
        <v/>
      </c>
      <c r="KT35" s="18"/>
      <c r="KU35" s="18"/>
      <c r="KV35" s="18"/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1" t="str">
        <f>IF(SUM(KU35,KY35)&gt;0,SUM(KU35,KY35),"")</f>
        <v/>
      </c>
      <c r="LO35" s="11" t="str">
        <f>IF(SUM(KT35:KU35,KW35:KY35,LA35)-KV35-KZ35&gt;0,SUM(KT35:KU35,KW35:KY35,LA35)-KV35-KZ35,"")</f>
        <v/>
      </c>
      <c r="LP35" s="11" t="str">
        <f>IF(SUM(LB35:LC35,LE35)-LD35&gt;0,SUM(LB35:LC35,LE35)-LD35,"")</f>
        <v/>
      </c>
      <c r="LQ35" s="11" t="str">
        <f>IF(SUM(KU35,KY35,LC35)&gt;0,SUM(KU35,KY35,LC35),"")</f>
        <v/>
      </c>
      <c r="LR35" s="11" t="str">
        <f>IF(SUM(LO35,LP35)&gt;0,SUM(LO35,LP35),"")</f>
        <v/>
      </c>
      <c r="LS35" s="11" t="str">
        <f>IF(SUM(LG35,LK35)&gt;0,SUM(LG35,LK35),"")</f>
        <v/>
      </c>
      <c r="LT35" s="11" t="str">
        <f>IF(SUM(LF35:LG35,LI35:LK35,LM35)-SUM(LH35,LL35)&gt;0,SUM(LF35:LG35,LI35:LK35,LM35)-SUM(LH35,LL35),"")</f>
        <v/>
      </c>
      <c r="LU35" s="11" t="str">
        <f>IF(SUM(LO35,LP35,LT35)&gt;0,SUM(LO35,LP35,LT35),"")</f>
        <v/>
      </c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40" t="str">
        <f>IF(SUM(LW35,MA35)&gt;0,SUM(LW35,MA35),"")</f>
        <v/>
      </c>
      <c r="MQ35" s="40" t="str">
        <f>IF(SUM(LV35:LW35,LY35:MA35,MC35)-LX35-MB35&gt;0,SUM(LV35:LW35,LY35:MA35,MC35)-LX35-MB35,"")</f>
        <v/>
      </c>
      <c r="MR35" s="40" t="str">
        <f>IF(SUM(MD35:ME35,MG35)-MF35&gt;0,SUM(MD35:ME35,MG35)-MF35,"")</f>
        <v/>
      </c>
      <c r="MS35" s="40" t="str">
        <f>IF(SUM(LW35,MA35,ME35)&gt;0,SUM(LW35,MA35,ME35),"")</f>
        <v/>
      </c>
      <c r="MT35" s="40" t="str">
        <f>IF(SUM(MQ35,MR35)&gt;0,SUM(MQ35,MR35),"")</f>
        <v/>
      </c>
      <c r="MU35" s="40" t="str">
        <f>IF(SUM(MI35,MM35)&gt;0,SUM(MI35,MM35),"")</f>
        <v/>
      </c>
      <c r="MV35" s="40" t="str">
        <f>IF(SUM(MH35:MI35,MK35:MM35,MO35)-SUM(MJ35,MN35)&gt;0,SUM(MH35:MI35,MK35:MM35,MO35)-SUM(MJ35,MN35),"")</f>
        <v/>
      </c>
      <c r="MW35" s="40" t="str">
        <f>IF(SUM(MQ35,MR35,MV35)&gt;0,SUM(MQ35,MR35,MV35),"")</f>
        <v/>
      </c>
      <c r="MX35" s="18"/>
      <c r="MY35" s="18"/>
      <c r="MZ35" s="18"/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1" t="str">
        <f>IF(SUM(MY35,NC35)&gt;0,SUM(MY35,NC35),"")</f>
        <v/>
      </c>
      <c r="NS35" s="11" t="str">
        <f>IF(SUM(MX35:MY35,NA35:NC35,NE35)-MZ35-ND35&gt;0,SUM(MX35:MY35,NA35:NC35,NE35)-MZ35-ND35,"")</f>
        <v/>
      </c>
      <c r="NT35" s="11" t="str">
        <f>IF(SUM(NF35:NG35,NI35)-NH35&gt;0,SUM(NF35:NG35,NI35)-NH35,"")</f>
        <v/>
      </c>
      <c r="NU35" s="11" t="str">
        <f>IF(SUM(MY35,NC35,NG35)&gt;0,SUM(MY35,NC35,NG35),"")</f>
        <v/>
      </c>
      <c r="NV35" s="11" t="str">
        <f>IF(SUM(NS35,NT35)&gt;0,SUM(NS35,NT35),"")</f>
        <v/>
      </c>
      <c r="NW35" s="11" t="str">
        <f>IF(SUM(NK35,NO35)&gt;0,SUM(NK35,NO35),"")</f>
        <v/>
      </c>
      <c r="NX35" s="11" t="str">
        <f>IF(SUM(NJ35:NK35,NM35:NO35,NQ35)-SUM(NL35,NP35)&gt;0,SUM(NJ35:NK35,NM35:NO35,NQ35)-SUM(NL35,NP35),"")</f>
        <v/>
      </c>
      <c r="NY35" s="11" t="str">
        <f>IF(SUM(NS35,NT35,NX35)&gt;0,SUM(NS35,NT35,NX35),"")</f>
        <v/>
      </c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40" t="str">
        <f>IF(SUM(OA35,OE35)&gt;0,SUM(OA35,OE35),"")</f>
        <v/>
      </c>
      <c r="OU35" s="40" t="str">
        <f>IF(SUM(NZ35:OA35,OC35:OE35,OG35)-OB35-OF35&gt;0,SUM(NZ35:OA35,OC35:OE35,OG35)-OB35-OF35,"")</f>
        <v/>
      </c>
      <c r="OV35" s="40" t="str">
        <f>IF(SUM(OH35:OI35,OK35)-OJ35&gt;0,SUM(OH35:OI35,OK35)-OJ35,"")</f>
        <v/>
      </c>
      <c r="OW35" s="40" t="str">
        <f>IF(SUM(OA35,OE35,OI35)&gt;0,SUM(OA35,OE35,OI35),"")</f>
        <v/>
      </c>
      <c r="OX35" s="40" t="str">
        <f>IF(SUM(OU35,OV35)&gt;0,SUM(OU35,OV35),"")</f>
        <v/>
      </c>
      <c r="OY35" s="40" t="str">
        <f>IF(SUM(OM35,OQ35)&gt;0,SUM(OM35,OQ35),"")</f>
        <v/>
      </c>
      <c r="OZ35" s="40" t="str">
        <f>IF(SUM(OL35:OM35,OO35:OQ35,OS35)-SUM(ON35,OR35)&gt;0,SUM(OL35:OM35,OO35:OQ35,OS35)-SUM(ON35,OR35),"")</f>
        <v/>
      </c>
      <c r="PA35" s="40" t="str">
        <f>IF(SUM(OU35,OV35,OZ35)&gt;0,SUM(OU35,OV35,OZ35),"")</f>
        <v/>
      </c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1" t="str">
        <f>IF(SUM(PC35,PG35)&gt;0,SUM(PC35,PG35),"")</f>
        <v/>
      </c>
      <c r="PW35" s="11" t="str">
        <f>IF(SUM(PB35:PC35,PE35:PG35,PI35)-PD35-PH35&gt;0,SUM(PB35:PC35,PE35:PG35,PI35)-PD35-PH35,"")</f>
        <v/>
      </c>
      <c r="PX35" s="11" t="str">
        <f>IF(SUM(PJ35:PK35,PM35)-PL35&gt;0,SUM(PJ35:PK35,PM35)-PL35,"")</f>
        <v/>
      </c>
      <c r="PY35" s="11" t="str">
        <f>IF(SUM(PC35,PG35,PK35)&gt;0,SUM(PC35,PG35,PK35),"")</f>
        <v/>
      </c>
      <c r="PZ35" s="11" t="str">
        <f>IF(SUM(PW35,PX35)&gt;0,SUM(PW35,PX35),"")</f>
        <v/>
      </c>
      <c r="QA35" s="11" t="str">
        <f>IF(SUM(PO35,PS35)&gt;0,SUM(PO35,PS35),"")</f>
        <v/>
      </c>
      <c r="QB35" s="11" t="str">
        <f>IF(SUM(PN35:PO35,PQ35:PS35,PU35)-SUM(PP35,PT35)&gt;0,SUM(PN35:PO35,PQ35:PS35,PU35)-SUM(PP35,PT35),"")</f>
        <v/>
      </c>
      <c r="QC35" s="11" t="str">
        <f>IF(SUM(PW35,PX35,QB35)&gt;0,SUM(PW35,PX35,QB35),"")</f>
        <v/>
      </c>
      <c r="QD35" s="22">
        <f>IF($CU35="P",CA35,(CA35+AX35)/2)</f>
        <v>0</v>
      </c>
      <c r="QE35" s="22">
        <f>IF($CU35="P",CB35,(CB35+AY35)/2)</f>
        <v>0</v>
      </c>
      <c r="QF35" s="22">
        <f>IF($CU35="P",CC35,(CC35+AZ35)/2)</f>
        <v>0</v>
      </c>
      <c r="QG35" s="22">
        <f>IF($CU35="P",CD35,(CD35+BA35)/2)</f>
        <v>0</v>
      </c>
      <c r="QH35" s="22">
        <f>IF($CU35="P",CE35,(CE35+BB35)/2)</f>
        <v>0</v>
      </c>
      <c r="QI35" s="22">
        <f>IF($CU35="P",CF35,(CF35+BC35)/2)</f>
        <v>0</v>
      </c>
      <c r="QJ35" s="22">
        <f>IF($CU35="P",CG35,(CG35+BD35)/2)</f>
        <v>0</v>
      </c>
      <c r="QK35" s="22">
        <f>IF($CU35="P",CH35,(CH35+BE35)/2)</f>
        <v>0</v>
      </c>
      <c r="QL35" s="22">
        <f>IF($CU35="P",CI35,(CI35+BF35)/2)</f>
        <v>0</v>
      </c>
      <c r="QM35" s="22">
        <f>IF($CU35="P",CJ35,(CJ35+BG35)/2)</f>
        <v>0</v>
      </c>
      <c r="QN35" s="22">
        <f>IF($CU35="P",CK35,(CK35+BH35)/2)</f>
        <v>0</v>
      </c>
      <c r="QO35" s="22">
        <f>IF($CU35="P",CL35,(CL35+BI35)/2)</f>
        <v>0</v>
      </c>
      <c r="QP35" s="22">
        <f>IF($CU35="P",CM35,(CM35+BJ35)/2)</f>
        <v>0</v>
      </c>
      <c r="QQ35" s="22">
        <f>IF($CU35="P",CN35,(CN35+BK35)/2)</f>
        <v>0</v>
      </c>
      <c r="QR35" s="22">
        <f>IF($CU35="P",CO35,(CO35+BL35)/2)</f>
        <v>0</v>
      </c>
      <c r="QS35" s="22">
        <f>IF($CU35="P",CP35,(CP35+BM35)/2)</f>
        <v>0</v>
      </c>
      <c r="QT35" s="22">
        <f>IF($CU35="P",CQ35,(CQ35+BN35)/2)</f>
        <v>0</v>
      </c>
      <c r="QU35" s="22">
        <f>IF($CU35="P",CR35,(CR35+BO35)/2)</f>
        <v>0</v>
      </c>
      <c r="QV35" s="22">
        <f>IF($CU35="P",CS35,(CS35+BP35)/2)</f>
        <v>0</v>
      </c>
      <c r="QW35" s="22">
        <f>IF($CU35="P",CT35,(CT35+BQ35)/2)</f>
        <v>0</v>
      </c>
      <c r="QX35" s="27" t="s">
        <v>46</v>
      </c>
      <c r="QY35" s="40" t="str">
        <f>IF(SUM(QE35,QI35)&gt;0,SUM(QE35,QI35),"")</f>
        <v/>
      </c>
      <c r="QZ35" s="40" t="str">
        <f>IF(SUM(QD35:QE35,QG35:QI35,QK35)-QF35-QJ35&gt;0,SUM(QD35:QE35,QG35:QI35,QK35)-QF35-QJ35,"")</f>
        <v/>
      </c>
      <c r="RA35" s="40" t="str">
        <f>IF(SUM(QL35:QM35,QO35)-QN35&gt;0,SUM(QL35:QM35,QO35)-QN35,"")</f>
        <v/>
      </c>
      <c r="RB35" s="40" t="str">
        <f>IF(SUM(QE35,QI35,QM35)&gt;0,SUM(QE35,QI35,QM35),"")</f>
        <v/>
      </c>
      <c r="RC35" s="40" t="str">
        <f>IF(SUM(QZ35,RA35)&gt;0,SUM(QZ35,RA35),"")</f>
        <v/>
      </c>
      <c r="RD35" s="40" t="str">
        <f>IF(SUM(QQ35,QU35)&gt;0,SUM(QQ35,QU35),"")</f>
        <v/>
      </c>
      <c r="RE35" s="40" t="str">
        <f>IF(SUM(QP35:QQ35,QS35:QU35,QW35)-SUM(QR35,QV35)&gt;0,SUM(QP35:QQ35,QS35:QU35,QW35)-SUM(QR35,QV35),"")</f>
        <v/>
      </c>
      <c r="RF35" s="40" t="str">
        <f>IF(SUM(QZ35,RA35,RE35)&gt;0,SUM(QZ35,RA35,RE35),"")</f>
        <v/>
      </c>
    </row>
    <row r="36" spans="1:474" ht="17" x14ac:dyDescent="0.2">
      <c r="R36" s="10"/>
      <c r="S36" s="10"/>
      <c r="T36" s="10"/>
    </row>
    <row r="37" spans="1:474" ht="17" x14ac:dyDescent="0.2">
      <c r="R37" s="10"/>
      <c r="S37" s="10"/>
      <c r="T37" s="10"/>
    </row>
    <row r="38" spans="1:474" ht="17" x14ac:dyDescent="0.2">
      <c r="C38" s="23" t="s">
        <v>44</v>
      </c>
      <c r="R38" s="10"/>
      <c r="S38" s="10"/>
      <c r="T38" s="10"/>
      <c r="AP38" s="4"/>
      <c r="AW38" s="42">
        <v>14.8</v>
      </c>
      <c r="BS38" s="4"/>
      <c r="BZ38" s="42">
        <v>14.8</v>
      </c>
      <c r="CV38" s="4"/>
      <c r="DC38" s="42">
        <v>14.8</v>
      </c>
      <c r="DZ38" s="4"/>
      <c r="EG38" s="42">
        <v>14.8</v>
      </c>
      <c r="FB38" s="4"/>
      <c r="FI38" s="42">
        <v>14.8</v>
      </c>
      <c r="GD38" s="4"/>
      <c r="GK38" s="42">
        <v>14.8</v>
      </c>
      <c r="HF38" s="4"/>
      <c r="HM38" s="42">
        <v>14.8</v>
      </c>
      <c r="IH38" s="4"/>
      <c r="IO38" s="42">
        <v>14.8</v>
      </c>
      <c r="JJ38" s="4"/>
      <c r="JQ38" s="42">
        <v>14.8</v>
      </c>
      <c r="KL38" s="4"/>
      <c r="KS38" s="42">
        <v>14.8</v>
      </c>
      <c r="LN38" s="4"/>
      <c r="LU38" s="42">
        <v>14.8</v>
      </c>
      <c r="MP38" s="4"/>
      <c r="MW38" s="42">
        <v>14.8</v>
      </c>
      <c r="NR38" s="4"/>
      <c r="NY38" s="42">
        <v>14.8</v>
      </c>
      <c r="OT38" s="4"/>
      <c r="PA38" s="42">
        <v>14.8</v>
      </c>
      <c r="PV38" s="4"/>
      <c r="QC38" s="42">
        <v>14.8</v>
      </c>
    </row>
    <row r="39" spans="1:474" ht="17" hidden="1" x14ac:dyDescent="0.2">
      <c r="C39" s="30" t="s">
        <v>43</v>
      </c>
      <c r="R39" s="10"/>
      <c r="S39" s="10"/>
      <c r="T39" s="10"/>
      <c r="AP39" s="4"/>
      <c r="AW39" s="51">
        <v>1000</v>
      </c>
      <c r="BS39" s="4"/>
      <c r="BZ39" s="51">
        <v>1000</v>
      </c>
      <c r="CV39" s="4"/>
      <c r="DC39" s="51">
        <v>1000</v>
      </c>
      <c r="DZ39" s="4"/>
      <c r="EG39" s="51">
        <v>1000</v>
      </c>
      <c r="FB39" s="4"/>
      <c r="FI39" s="51">
        <v>1000</v>
      </c>
      <c r="GD39" s="4"/>
      <c r="GK39" s="51">
        <v>1000</v>
      </c>
      <c r="HF39" s="4"/>
      <c r="HM39" s="51">
        <v>1000</v>
      </c>
      <c r="IH39" s="4"/>
      <c r="IO39" s="51">
        <v>1000</v>
      </c>
      <c r="JJ39" s="4"/>
      <c r="JQ39" s="51">
        <v>1000</v>
      </c>
      <c r="KL39" s="4"/>
      <c r="KS39" s="51">
        <v>1000</v>
      </c>
      <c r="LN39" s="4"/>
      <c r="LU39" s="51">
        <v>1000</v>
      </c>
      <c r="MP39" s="4"/>
      <c r="MW39" s="51">
        <v>1000</v>
      </c>
      <c r="NR39" s="4"/>
      <c r="NY39" s="51">
        <v>1000</v>
      </c>
      <c r="OT39" s="4"/>
      <c r="PA39" s="51">
        <v>1000</v>
      </c>
      <c r="PV39" s="4"/>
      <c r="QC39" s="51">
        <v>1000</v>
      </c>
    </row>
    <row r="40" spans="1:474" ht="17" hidden="1" x14ac:dyDescent="0.2">
      <c r="A40" s="5"/>
      <c r="B40" s="5"/>
      <c r="C40" s="31" t="s">
        <v>55</v>
      </c>
      <c r="D40" s="20"/>
      <c r="R40" s="10"/>
      <c r="S40" s="10"/>
      <c r="T40" s="10"/>
      <c r="AP40" s="4"/>
      <c r="AW40" s="43">
        <v>1000</v>
      </c>
      <c r="BS40" s="4"/>
      <c r="BZ40" s="43">
        <v>1000</v>
      </c>
      <c r="CV40" s="4"/>
      <c r="DC40" s="43">
        <v>1000</v>
      </c>
      <c r="DZ40" s="4"/>
      <c r="EG40" s="43">
        <v>1000</v>
      </c>
      <c r="FB40" s="4"/>
      <c r="FI40" s="43">
        <v>1000</v>
      </c>
      <c r="GD40" s="4"/>
      <c r="GK40" s="43">
        <v>1000</v>
      </c>
      <c r="HF40" s="4"/>
      <c r="HM40" s="43">
        <v>1000</v>
      </c>
      <c r="IH40" s="4"/>
      <c r="IO40" s="43">
        <v>1000</v>
      </c>
      <c r="JJ40" s="4"/>
      <c r="JQ40" s="43">
        <v>1000</v>
      </c>
      <c r="KL40" s="4"/>
      <c r="KS40" s="43">
        <v>1000</v>
      </c>
      <c r="LN40" s="4"/>
      <c r="LU40" s="43">
        <v>1000</v>
      </c>
      <c r="MP40" s="4"/>
      <c r="MW40" s="43">
        <v>1000</v>
      </c>
      <c r="NR40" s="4"/>
      <c r="NY40" s="43">
        <v>1000</v>
      </c>
      <c r="OT40" s="4"/>
      <c r="PA40" s="43">
        <v>1000</v>
      </c>
      <c r="PV40" s="4"/>
      <c r="QC40" s="43">
        <v>1000</v>
      </c>
    </row>
    <row r="41" spans="1:474" ht="17" hidden="1" x14ac:dyDescent="0.2">
      <c r="A41" s="5"/>
      <c r="B41" s="5"/>
      <c r="C41" s="35" t="s">
        <v>60</v>
      </c>
      <c r="D41" s="20"/>
      <c r="R41" s="10"/>
      <c r="S41" s="10"/>
      <c r="T41" s="10"/>
      <c r="AP41" s="4"/>
      <c r="AW41" s="62">
        <v>1000</v>
      </c>
      <c r="BS41" s="4"/>
      <c r="BZ41" s="62">
        <v>1000</v>
      </c>
      <c r="CV41" s="4"/>
      <c r="DC41" s="62">
        <v>1000</v>
      </c>
      <c r="DZ41" s="4"/>
      <c r="EG41" s="62">
        <v>1000</v>
      </c>
      <c r="FB41" s="4"/>
      <c r="FI41" s="62">
        <v>1000</v>
      </c>
      <c r="GD41" s="4"/>
      <c r="GK41" s="62">
        <v>1000</v>
      </c>
      <c r="HF41" s="4"/>
      <c r="HM41" s="62">
        <v>1000</v>
      </c>
      <c r="IH41" s="4"/>
      <c r="IO41" s="62">
        <v>1000</v>
      </c>
      <c r="JJ41" s="4"/>
      <c r="JQ41" s="62">
        <v>1000</v>
      </c>
      <c r="KL41" s="4"/>
      <c r="KS41" s="62">
        <v>1000</v>
      </c>
      <c r="LN41" s="4"/>
      <c r="LU41" s="62">
        <v>1000</v>
      </c>
      <c r="MP41" s="4"/>
      <c r="MW41" s="62">
        <v>1000</v>
      </c>
      <c r="NR41" s="4"/>
      <c r="NY41" s="62">
        <v>1000</v>
      </c>
      <c r="OT41" s="4"/>
      <c r="PA41" s="62">
        <v>1000</v>
      </c>
      <c r="PV41" s="4"/>
      <c r="QC41" s="62">
        <v>1000</v>
      </c>
    </row>
    <row r="42" spans="1:474" ht="17" x14ac:dyDescent="0.2">
      <c r="A42" s="5"/>
      <c r="B42" s="5"/>
      <c r="C42" s="34" t="s">
        <v>41</v>
      </c>
      <c r="D42" s="20"/>
      <c r="R42" s="10"/>
      <c r="S42" s="10"/>
      <c r="T42" s="10"/>
      <c r="AP42" s="4"/>
      <c r="AW42" s="63">
        <v>51.6</v>
      </c>
      <c r="BS42" s="4"/>
      <c r="BZ42" s="63">
        <v>51.6</v>
      </c>
      <c r="CV42" s="4"/>
      <c r="DC42" s="63">
        <v>51.6</v>
      </c>
      <c r="DZ42" s="4"/>
      <c r="EG42" s="63">
        <v>51.6</v>
      </c>
      <c r="FB42" s="4"/>
      <c r="FI42" s="63">
        <v>51.6</v>
      </c>
      <c r="GD42" s="4"/>
      <c r="GK42" s="63">
        <v>51.6</v>
      </c>
      <c r="HF42" s="4"/>
      <c r="HM42" s="63">
        <v>51.6</v>
      </c>
      <c r="IH42" s="4"/>
      <c r="IO42" s="63">
        <v>51.6</v>
      </c>
      <c r="JJ42" s="4"/>
      <c r="JQ42" s="63">
        <v>51.6</v>
      </c>
      <c r="KL42" s="4"/>
      <c r="KS42" s="63">
        <v>51.6</v>
      </c>
      <c r="LN42" s="4"/>
      <c r="LU42" s="63">
        <v>51.6</v>
      </c>
      <c r="MP42" s="4"/>
      <c r="MW42" s="63">
        <v>51.6</v>
      </c>
      <c r="NR42" s="4"/>
      <c r="NY42" s="63">
        <v>51.6</v>
      </c>
      <c r="OT42" s="4"/>
      <c r="PA42" s="63">
        <v>51.6</v>
      </c>
      <c r="PV42" s="4"/>
      <c r="QC42" s="63">
        <v>51.6</v>
      </c>
    </row>
    <row r="43" spans="1:474" ht="17" hidden="1" x14ac:dyDescent="0.2">
      <c r="A43" s="5"/>
      <c r="B43" s="5"/>
      <c r="C43" s="24" t="s">
        <v>42</v>
      </c>
      <c r="D43" s="20"/>
      <c r="R43" s="10"/>
      <c r="S43" s="10"/>
      <c r="T43" s="10"/>
      <c r="AP43" s="4"/>
      <c r="AW43" s="46">
        <v>1000</v>
      </c>
      <c r="BS43" s="4"/>
      <c r="BZ43" s="46">
        <v>1000</v>
      </c>
      <c r="CV43" s="4"/>
      <c r="DC43" s="46">
        <v>1000</v>
      </c>
      <c r="DZ43" s="4"/>
      <c r="EG43" s="46">
        <v>1000</v>
      </c>
      <c r="FB43" s="4"/>
      <c r="FI43" s="46">
        <v>1000</v>
      </c>
      <c r="GD43" s="4"/>
      <c r="GK43" s="46">
        <v>1000</v>
      </c>
      <c r="HF43" s="4"/>
      <c r="HM43" s="46">
        <v>1000</v>
      </c>
      <c r="IH43" s="4"/>
      <c r="IO43" s="46">
        <v>1000</v>
      </c>
      <c r="JJ43" s="4"/>
      <c r="JQ43" s="46">
        <v>1000</v>
      </c>
      <c r="KL43" s="4"/>
      <c r="KS43" s="46">
        <v>1000</v>
      </c>
      <c r="LN43" s="4"/>
      <c r="LU43" s="46">
        <v>1000</v>
      </c>
      <c r="MP43" s="4"/>
      <c r="MW43" s="46">
        <v>1000</v>
      </c>
      <c r="NR43" s="4"/>
      <c r="NY43" s="46">
        <v>1000</v>
      </c>
      <c r="OT43" s="4"/>
      <c r="PA43" s="46">
        <v>1000</v>
      </c>
      <c r="PV43" s="4"/>
      <c r="QC43" s="46">
        <v>1000</v>
      </c>
    </row>
    <row r="44" spans="1:474" ht="17" hidden="1" x14ac:dyDescent="0.2">
      <c r="A44" s="5"/>
      <c r="B44" s="5"/>
      <c r="C44" s="33" t="s">
        <v>54</v>
      </c>
      <c r="D44" s="20"/>
      <c r="R44" s="10"/>
      <c r="S44" s="10"/>
      <c r="T44" s="10"/>
      <c r="AP44" s="4"/>
      <c r="AW44" s="47">
        <v>1000</v>
      </c>
      <c r="BS44" s="4"/>
      <c r="BZ44" s="47">
        <v>1000</v>
      </c>
      <c r="CV44" s="4"/>
      <c r="DC44" s="47">
        <v>1000</v>
      </c>
      <c r="DZ44" s="4"/>
      <c r="EG44" s="47">
        <v>1000</v>
      </c>
      <c r="FB44" s="4"/>
      <c r="FI44" s="47">
        <v>1000</v>
      </c>
      <c r="GD44" s="4"/>
      <c r="GK44" s="47">
        <v>1000</v>
      </c>
      <c r="HF44" s="4"/>
      <c r="HM44" s="47">
        <v>1000</v>
      </c>
      <c r="IH44" s="4"/>
      <c r="IO44" s="47">
        <v>1000</v>
      </c>
      <c r="JJ44" s="4"/>
      <c r="JQ44" s="47">
        <v>1000</v>
      </c>
      <c r="KL44" s="4"/>
      <c r="KS44" s="47">
        <v>1000</v>
      </c>
      <c r="LN44" s="4"/>
      <c r="LU44" s="47">
        <v>1000</v>
      </c>
      <c r="MP44" s="4"/>
      <c r="MW44" s="47">
        <v>1000</v>
      </c>
      <c r="NR44" s="4"/>
      <c r="NY44" s="47">
        <v>1000</v>
      </c>
      <c r="OT44" s="4"/>
      <c r="PA44" s="47">
        <v>1000</v>
      </c>
      <c r="PV44" s="4"/>
      <c r="QC44" s="47">
        <v>1000</v>
      </c>
    </row>
    <row r="45" spans="1:474" ht="17" hidden="1" x14ac:dyDescent="0.2">
      <c r="A45" s="5"/>
      <c r="B45" s="5"/>
      <c r="C45" s="25" t="s">
        <v>27</v>
      </c>
      <c r="D45" s="20"/>
      <c r="R45" s="10"/>
      <c r="S45" s="10"/>
      <c r="T45" s="10"/>
      <c r="AP45" s="4"/>
      <c r="AW45" s="48">
        <v>1000</v>
      </c>
      <c r="BS45" s="4"/>
      <c r="BZ45" s="48">
        <v>1000</v>
      </c>
      <c r="CV45" s="4"/>
      <c r="DC45" s="48">
        <v>1000</v>
      </c>
      <c r="DZ45" s="4"/>
      <c r="EG45" s="48">
        <v>1000</v>
      </c>
      <c r="FB45" s="4"/>
      <c r="FI45" s="48">
        <v>1000</v>
      </c>
      <c r="GD45" s="4"/>
      <c r="GK45" s="48">
        <v>1000</v>
      </c>
      <c r="HF45" s="4"/>
      <c r="HM45" s="48">
        <v>1000</v>
      </c>
      <c r="IH45" s="4"/>
      <c r="IO45" s="48">
        <v>1000</v>
      </c>
      <c r="JJ45" s="4"/>
      <c r="JQ45" s="48">
        <v>1000</v>
      </c>
      <c r="KL45" s="4"/>
      <c r="KS45" s="48">
        <v>1000</v>
      </c>
      <c r="LN45" s="4"/>
      <c r="LU45" s="48">
        <v>1000</v>
      </c>
      <c r="MP45" s="4"/>
      <c r="MW45" s="48">
        <v>1000</v>
      </c>
      <c r="NR45" s="4"/>
      <c r="NY45" s="48">
        <v>1000</v>
      </c>
      <c r="OT45" s="4"/>
      <c r="PA45" s="48">
        <v>1000</v>
      </c>
      <c r="PV45" s="4"/>
      <c r="QC45" s="48">
        <v>1000</v>
      </c>
    </row>
    <row r="46" spans="1:474" x14ac:dyDescent="0.2">
      <c r="C46" s="29" t="s">
        <v>47</v>
      </c>
      <c r="D46" s="2"/>
    </row>
    <row r="47" spans="1:474" x14ac:dyDescent="0.2">
      <c r="A47" s="5"/>
      <c r="B47" s="5"/>
      <c r="C47" s="5"/>
      <c r="D47" s="20"/>
      <c r="QE47" s="2"/>
      <c r="QF47" s="2"/>
      <c r="QG47" s="2"/>
      <c r="QH47" s="2"/>
      <c r="QI47" s="2"/>
      <c r="QJ47" s="2"/>
      <c r="QK47" s="2"/>
      <c r="QL47" s="2"/>
      <c r="QM47" s="2"/>
    </row>
    <row r="48" spans="1:474" x14ac:dyDescent="0.2">
      <c r="A48" s="5"/>
      <c r="B48" s="5"/>
      <c r="C48" s="5"/>
      <c r="D48" s="20"/>
    </row>
    <row r="49" spans="1:4" x14ac:dyDescent="0.2">
      <c r="A49" s="5"/>
      <c r="B49" s="5"/>
      <c r="C49" s="5"/>
      <c r="D49" s="20"/>
    </row>
    <row r="50" spans="1:4" x14ac:dyDescent="0.2">
      <c r="A50" s="5"/>
      <c r="B50" s="5"/>
      <c r="C50" s="5"/>
      <c r="D50" s="5"/>
    </row>
  </sheetData>
  <sheetProtection sheet="1" formatCells="0" formatColumns="0" formatRows="0"/>
  <autoFilter ref="A1:RF4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4:RF35">
      <sortCondition descending="1" ref="H1:H36"/>
    </sortState>
  </autoFilter>
  <mergeCells count="117">
    <mergeCell ref="LF2:LI2"/>
    <mergeCell ref="LJ2:LM2"/>
    <mergeCell ref="LV2:LY2"/>
    <mergeCell ref="LZ2:MC2"/>
    <mergeCell ref="MD2:MG2"/>
    <mergeCell ref="MH2:MK2"/>
    <mergeCell ref="JZ2:KC2"/>
    <mergeCell ref="KD2:KG2"/>
    <mergeCell ref="KH2:KK2"/>
    <mergeCell ref="KT2:KW2"/>
    <mergeCell ref="KX2:LA2"/>
    <mergeCell ref="LB2:LE2"/>
    <mergeCell ref="NZ2:OC2"/>
    <mergeCell ref="OD2:OG2"/>
    <mergeCell ref="OH2:OK2"/>
    <mergeCell ref="OL2:OO2"/>
    <mergeCell ref="OP2:OS2"/>
    <mergeCell ref="PB2:PE2"/>
    <mergeCell ref="ML2:MO2"/>
    <mergeCell ref="MX2:NA2"/>
    <mergeCell ref="NB2:NE2"/>
    <mergeCell ref="NF2:NI2"/>
    <mergeCell ref="NJ2:NM2"/>
    <mergeCell ref="NN2:NQ2"/>
    <mergeCell ref="QL2:QO2"/>
    <mergeCell ref="QP2:QS2"/>
    <mergeCell ref="QT2:QW2"/>
    <mergeCell ref="PF2:PI2"/>
    <mergeCell ref="PJ2:PM2"/>
    <mergeCell ref="PN2:PQ2"/>
    <mergeCell ref="PR2:PU2"/>
    <mergeCell ref="QD2:QG2"/>
    <mergeCell ref="QH2:QK2"/>
    <mergeCell ref="FJ2:FM2"/>
    <mergeCell ref="FN2:FQ2"/>
    <mergeCell ref="FR2:FU2"/>
    <mergeCell ref="FV2:FY2"/>
    <mergeCell ref="IT2:IW2"/>
    <mergeCell ref="IX2:JA2"/>
    <mergeCell ref="JB2:JE2"/>
    <mergeCell ref="JF2:JI2"/>
    <mergeCell ref="JR2:JU2"/>
    <mergeCell ref="HR2:HU2"/>
    <mergeCell ref="HV2:HY2"/>
    <mergeCell ref="HZ2:IC2"/>
    <mergeCell ref="ID2:IG2"/>
    <mergeCell ref="IP2:IS2"/>
    <mergeCell ref="JV2:JY2"/>
    <mergeCell ref="HN2:HQ2"/>
    <mergeCell ref="CA2:CD2"/>
    <mergeCell ref="LV1:MW1"/>
    <mergeCell ref="MX1:NY1"/>
    <mergeCell ref="NZ1:PA1"/>
    <mergeCell ref="DN2:DQ2"/>
    <mergeCell ref="DR2:DU2"/>
    <mergeCell ref="DV2:DY2"/>
    <mergeCell ref="EH2:EK2"/>
    <mergeCell ref="EL2:EO2"/>
    <mergeCell ref="EP2:ES2"/>
    <mergeCell ref="CE2:CH2"/>
    <mergeCell ref="CI2:CL2"/>
    <mergeCell ref="CM2:CP2"/>
    <mergeCell ref="CQ2:CT2"/>
    <mergeCell ref="DF2:DI2"/>
    <mergeCell ref="DJ2:DM2"/>
    <mergeCell ref="FZ2:GC2"/>
    <mergeCell ref="GL2:GO2"/>
    <mergeCell ref="GP2:GS2"/>
    <mergeCell ref="GT2:GW2"/>
    <mergeCell ref="GX2:HA2"/>
    <mergeCell ref="HB2:HE2"/>
    <mergeCell ref="ET2:EW2"/>
    <mergeCell ref="EX2:FA2"/>
    <mergeCell ref="PB1:QC1"/>
    <mergeCell ref="QD1:RF1"/>
    <mergeCell ref="U2:X2"/>
    <mergeCell ref="Y2:AB2"/>
    <mergeCell ref="AC2:AF2"/>
    <mergeCell ref="AG2:AJ2"/>
    <mergeCell ref="AK2:AN2"/>
    <mergeCell ref="FJ1:GK1"/>
    <mergeCell ref="GL1:HM1"/>
    <mergeCell ref="HN1:IO1"/>
    <mergeCell ref="IP1:JQ1"/>
    <mergeCell ref="JR1:KS1"/>
    <mergeCell ref="KT1:LU1"/>
    <mergeCell ref="U1:AW1"/>
    <mergeCell ref="AX1:BZ1"/>
    <mergeCell ref="CA1:DC1"/>
    <mergeCell ref="DD1:DE1"/>
    <mergeCell ref="DF1:EG1"/>
    <mergeCell ref="EH1:FI1"/>
    <mergeCell ref="AX2:BA2"/>
    <mergeCell ref="BB2:BE2"/>
    <mergeCell ref="BF2:BI2"/>
    <mergeCell ref="BJ2:BM2"/>
    <mergeCell ref="BN2:BQ2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</mergeCells>
  <conditionalFormatting sqref="U4:AW35">
    <cfRule type="expression" dxfId="59" priority="7" stopIfTrue="1">
      <formula>IF($AO4&lt;&gt;"",1,0)</formula>
    </cfRule>
  </conditionalFormatting>
  <conditionalFormatting sqref="AX4:BZ35">
    <cfRule type="expression" dxfId="58" priority="12" stopIfTrue="1">
      <formula>IF($BR4&lt;&gt;"",1,0)</formula>
    </cfRule>
  </conditionalFormatting>
  <conditionalFormatting sqref="M1:M1048576 Q1:Q1048576 O1:O1048576">
    <cfRule type="expression" dxfId="57" priority="19">
      <formula>IF(M1=$CA$1,1,0)</formula>
    </cfRule>
    <cfRule type="expression" dxfId="56" priority="20">
      <formula>IF(M1=$AX$1,1,0)</formula>
    </cfRule>
    <cfRule type="expression" dxfId="55" priority="21">
      <formula>IF(M1=$U$1,1,0)</formula>
    </cfRule>
  </conditionalFormatting>
  <conditionalFormatting sqref="CA4:DC35">
    <cfRule type="expression" dxfId="54" priority="13" stopIfTrue="1">
      <formula>IF($CU4&lt;&gt;"",1,0)</formula>
    </cfRule>
  </conditionalFormatting>
  <conditionalFormatting sqref="A4:B1048576">
    <cfRule type="expression" dxfId="53" priority="1">
      <formula>AND($I4="P",$H4="")</formula>
    </cfRule>
    <cfRule type="expression" dxfId="52" priority="22" stopIfTrue="1">
      <formula>IF(A4&gt;4,1,0)</formula>
    </cfRule>
  </conditionalFormatting>
  <conditionalFormatting sqref="J1:J1048576">
    <cfRule type="containsText" dxfId="51" priority="14" operator="containsText" text="No DD">
      <formula>NOT(ISERROR(SEARCH("No DD",J1)))</formula>
    </cfRule>
    <cfRule type="containsText" dxfId="50" priority="15" operator="containsText" text="Merit">
      <formula>NOT(ISERROR(SEARCH("Merit",J1)))</formula>
    </cfRule>
    <cfRule type="containsText" dxfId="49" priority="16" operator="containsText" text="Excellence">
      <formula>NOT(ISERROR(SEARCH("Excellence",J1)))</formula>
    </cfRule>
    <cfRule type="containsText" dxfId="48" priority="17" operator="containsText" text="Worlds Team">
      <formula>NOT(ISERROR(SEARCH("Worlds Team",J1)))</formula>
    </cfRule>
    <cfRule type="containsText" dxfId="47" priority="18" operator="containsText" text="National Team">
      <formula>NOT(ISERROR(SEARCH("National Team",J1)))</formula>
    </cfRule>
  </conditionalFormatting>
  <conditionalFormatting sqref="AT46:AT1048576 BW46:BW1048576 ED46:ED1048576 FF46:FF1048576 BW1:BW44 CZ1:CZ1048576 ED1:ED44 FF1:FF44 GH1:GH1048576 HJ1:HJ1048576 IL1:IL1048576 JN1:JN1048576 KP1:KP1048576 LR1:LR1048576 MT1:MT1048576 NV1:NV1048576 OX1:OX1048576 PZ1:PZ1048576 AT1:AT44">
    <cfRule type="cellIs" dxfId="46" priority="59088" operator="between">
      <formula>AW$45</formula>
      <formula>1000</formula>
    </cfRule>
    <cfRule type="cellIs" dxfId="45" priority="59089" operator="between">
      <formula>AW$44</formula>
      <formula>AW$45</formula>
    </cfRule>
    <cfRule type="cellIs" dxfId="44" priority="59090" operator="between">
      <formula>AW$43</formula>
      <formula>AW$44</formula>
    </cfRule>
  </conditionalFormatting>
  <conditionalFormatting sqref="A1:B3">
    <cfRule type="expression" dxfId="43" priority="2">
      <formula>AND(I1&lt;&gt;"",H1="")</formula>
    </cfRule>
  </conditionalFormatting>
  <conditionalFormatting sqref="PV1:PV1048576 AP1:AP1048576 BS1:BS1048576 CV1:CV1048576 DZ1:DZ1048576 FB1:FB1048576 GD1:GD1048576 HF1:HF1048576 IH1:IH1048576 JJ1:JJ1048576 KL1:KL1048576 LN1:LN1048576 MP1:MP1048576 NR1:NR1048576 OT1:OT1048576">
    <cfRule type="cellIs" dxfId="12" priority="267274" operator="between">
      <formula>AW$38</formula>
      <formula>1000</formula>
    </cfRule>
  </conditionalFormatting>
  <conditionalFormatting sqref="PW1:PW1048576 AQ1:AQ1048576 BT1:BT1048576 CW1:CW1048576 EA1:EA1048576 FC1:FC1048576 GE1:GE1048576 HG1:HG1048576 II1:II1048576 JK1:JK1048576 KM1:KM1048576 LO1:LO1048576 MQ1:MQ1048576 NS1:NS1048576 OU1:OU1048576">
    <cfRule type="cellIs" dxfId="11" priority="267319" operator="between">
      <formula>AW$42</formula>
      <formula>1000</formula>
    </cfRule>
  </conditionalFormatting>
  <conditionalFormatting sqref="AU1:AU1048576 BX1:BX1048576 DA1:DA1048576 EE1:EE1048576 FG1:FG1048576 GI1:GI1048576 HK1:HK1048576 IM1:IM1048576 JO1:JO1048576 KQ1:KQ1048576 LS1:LS1048576 MU1:MU1048576 NW1:NW1048576 OY1:OY1048576 QA1:QA1048576">
    <cfRule type="cellIs" dxfId="10" priority="267364" operator="between">
      <formula>AW$38</formula>
      <formula>AW$39</formula>
    </cfRule>
    <cfRule type="cellIs" dxfId="9" priority="267365" operator="between">
      <formula>AW$39</formula>
      <formula>AW$40</formula>
    </cfRule>
    <cfRule type="cellIs" dxfId="8" priority="267366" operator="between">
      <formula>AW$40</formula>
      <formula>AW$41</formula>
    </cfRule>
    <cfRule type="cellIs" dxfId="7" priority="267367" operator="between">
      <formula>AW$41</formula>
      <formula>1000</formula>
    </cfRule>
  </conditionalFormatting>
  <conditionalFormatting sqref="AV1:AV1048576 BY1:BY1048576 DB1:DB1048576 EF1:EF1048576 FH1:FH1048576 GJ1:GJ1048576 HL1:HL1048576 IN1:IN1048576 JP1:JP1048576 KR1:KR1048576 LT1:LT1048576 MV1:MV1048576 NX1:NX1048576 OZ1:OZ1048576 QB1:QB1048576">
    <cfRule type="cellIs" dxfId="6" priority="267544" operator="between">
      <formula>AW$42</formula>
      <formula>AW$43</formula>
    </cfRule>
    <cfRule type="cellIs" dxfId="5" priority="267545" operator="between">
      <formula>AW$43</formula>
      <formula>AW$44</formula>
    </cfRule>
    <cfRule type="cellIs" dxfId="4" priority="267546" operator="between">
      <formula>AW$44</formula>
      <formula>AW$45</formula>
    </cfRule>
    <cfRule type="cellIs" dxfId="3" priority="267547" operator="between">
      <formula>AW$45</formula>
      <formula>1000</formula>
    </cfRule>
  </conditionalFormatting>
  <conditionalFormatting sqref="AS1:AS1048576 BV1:BV1048576 CY1:CY1048576 FE1:FE1048576 GG1:GG1048576 HI1:HI1048576 IK1:IK1048576 JM1:JM1048576 KO1:KO1048576 LQ1:LQ1048576 MS1:MS1048576 NU1:NU1048576 OW1:OW1048576 PY1:PY1048576 EC1:EC1048576">
    <cfRule type="cellIs" dxfId="2" priority="267724" operator="between">
      <formula>AW$41</formula>
      <formula>1000</formula>
    </cfRule>
    <cfRule type="cellIs" dxfId="1" priority="267725" operator="between">
      <formula>AW$40</formula>
      <formula>AW$41</formula>
    </cfRule>
    <cfRule type="cellIs" dxfId="0" priority="267726" operator="between">
      <formula>AW$39</formula>
      <formula>AW$40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F50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19.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hidden="1" customWidth="1"/>
    <col min="166" max="185" width="10.83203125" hidden="1" customWidth="1"/>
    <col min="186" max="193" width="10.83203125" style="36" hidden="1" customWidth="1"/>
    <col min="194" max="213" width="10.83203125" hidden="1" customWidth="1"/>
    <col min="214" max="221" width="10.83203125" style="36" hidden="1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76" t="s">
        <v>122</v>
      </c>
      <c r="B1" s="76" t="s">
        <v>123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124</v>
      </c>
      <c r="H1" s="76" t="s">
        <v>53</v>
      </c>
      <c r="I1" s="76" t="s">
        <v>8</v>
      </c>
      <c r="J1" s="72" t="s">
        <v>9</v>
      </c>
      <c r="K1" s="76" t="s">
        <v>62</v>
      </c>
      <c r="L1" s="73" t="s">
        <v>84</v>
      </c>
      <c r="M1" s="74" t="s">
        <v>25</v>
      </c>
      <c r="N1" s="73" t="s">
        <v>85</v>
      </c>
      <c r="O1" s="74" t="s">
        <v>25</v>
      </c>
      <c r="P1" s="74" t="s">
        <v>10</v>
      </c>
      <c r="Q1" s="74" t="s">
        <v>25</v>
      </c>
      <c r="R1" s="75" t="s">
        <v>11</v>
      </c>
      <c r="S1" s="74" t="s">
        <v>26</v>
      </c>
      <c r="T1" s="74" t="s">
        <v>25</v>
      </c>
      <c r="U1" s="69" t="s">
        <v>168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0" t="s">
        <v>184</v>
      </c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196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1" t="s">
        <v>52</v>
      </c>
      <c r="DE1" s="71"/>
      <c r="DF1" s="69" t="s">
        <v>182</v>
      </c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69" t="s">
        <v>56</v>
      </c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</row>
    <row r="2" spans="1:474" x14ac:dyDescent="0.2">
      <c r="A2" s="76"/>
      <c r="B2" s="76"/>
      <c r="C2" s="72"/>
      <c r="D2" s="72"/>
      <c r="E2" s="72"/>
      <c r="F2" s="72"/>
      <c r="G2" s="76"/>
      <c r="H2" s="76"/>
      <c r="I2" s="76"/>
      <c r="J2" s="72"/>
      <c r="K2" s="76"/>
      <c r="L2" s="73"/>
      <c r="M2" s="74"/>
      <c r="N2" s="73"/>
      <c r="O2" s="74"/>
      <c r="P2" s="74"/>
      <c r="Q2" s="74"/>
      <c r="R2" s="75"/>
      <c r="S2" s="74"/>
      <c r="T2" s="74"/>
      <c r="U2" s="67" t="s">
        <v>76</v>
      </c>
      <c r="V2" s="67"/>
      <c r="W2" s="67"/>
      <c r="X2" s="67"/>
      <c r="Y2" s="67" t="s">
        <v>77</v>
      </c>
      <c r="Z2" s="67"/>
      <c r="AA2" s="67"/>
      <c r="AB2" s="67"/>
      <c r="AC2" s="67" t="s">
        <v>78</v>
      </c>
      <c r="AD2" s="67"/>
      <c r="AE2" s="67"/>
      <c r="AF2" s="67"/>
      <c r="AG2" s="67" t="s">
        <v>79</v>
      </c>
      <c r="AH2" s="67"/>
      <c r="AI2" s="67"/>
      <c r="AJ2" s="67"/>
      <c r="AK2" s="77" t="s">
        <v>80</v>
      </c>
      <c r="AL2" s="77"/>
      <c r="AM2" s="77"/>
      <c r="AN2" s="77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8" t="s">
        <v>76</v>
      </c>
      <c r="AY2" s="68"/>
      <c r="AZ2" s="68"/>
      <c r="BA2" s="68"/>
      <c r="BB2" s="68" t="s">
        <v>77</v>
      </c>
      <c r="BC2" s="68"/>
      <c r="BD2" s="68"/>
      <c r="BE2" s="68"/>
      <c r="BF2" s="68" t="s">
        <v>78</v>
      </c>
      <c r="BG2" s="68"/>
      <c r="BH2" s="68"/>
      <c r="BI2" s="68"/>
      <c r="BJ2" s="68" t="s">
        <v>79</v>
      </c>
      <c r="BK2" s="68"/>
      <c r="BL2" s="68"/>
      <c r="BM2" s="68"/>
      <c r="BN2" s="78" t="s">
        <v>80</v>
      </c>
      <c r="BO2" s="78"/>
      <c r="BP2" s="78"/>
      <c r="BQ2" s="78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67" t="s">
        <v>76</v>
      </c>
      <c r="CB2" s="67"/>
      <c r="CC2" s="67"/>
      <c r="CD2" s="67"/>
      <c r="CE2" s="67" t="s">
        <v>77</v>
      </c>
      <c r="CF2" s="67"/>
      <c r="CG2" s="67"/>
      <c r="CH2" s="67"/>
      <c r="CI2" s="67" t="s">
        <v>78</v>
      </c>
      <c r="CJ2" s="67"/>
      <c r="CK2" s="67"/>
      <c r="CL2" s="67"/>
      <c r="CM2" s="67" t="s">
        <v>79</v>
      </c>
      <c r="CN2" s="67"/>
      <c r="CO2" s="67"/>
      <c r="CP2" s="67"/>
      <c r="CQ2" s="77" t="s">
        <v>80</v>
      </c>
      <c r="CR2" s="77"/>
      <c r="CS2" s="77"/>
      <c r="CT2" s="77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67" t="s">
        <v>76</v>
      </c>
      <c r="DG2" s="67"/>
      <c r="DH2" s="67"/>
      <c r="DI2" s="67"/>
      <c r="DJ2" s="67" t="s">
        <v>77</v>
      </c>
      <c r="DK2" s="67"/>
      <c r="DL2" s="67"/>
      <c r="DM2" s="67"/>
      <c r="DN2" s="67" t="s">
        <v>78</v>
      </c>
      <c r="DO2" s="67"/>
      <c r="DP2" s="67"/>
      <c r="DQ2" s="67"/>
      <c r="DR2" s="67" t="s">
        <v>79</v>
      </c>
      <c r="DS2" s="67"/>
      <c r="DT2" s="67"/>
      <c r="DU2" s="67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8" t="s">
        <v>76</v>
      </c>
      <c r="EI2" s="68"/>
      <c r="EJ2" s="68"/>
      <c r="EK2" s="68"/>
      <c r="EL2" s="68" t="s">
        <v>77</v>
      </c>
      <c r="EM2" s="68"/>
      <c r="EN2" s="68"/>
      <c r="EO2" s="68"/>
      <c r="EP2" s="68" t="s">
        <v>78</v>
      </c>
      <c r="EQ2" s="68"/>
      <c r="ER2" s="68"/>
      <c r="ES2" s="68"/>
      <c r="ET2" s="68" t="s">
        <v>79</v>
      </c>
      <c r="EU2" s="68"/>
      <c r="EV2" s="68"/>
      <c r="EW2" s="68"/>
      <c r="EX2" s="78" t="s">
        <v>80</v>
      </c>
      <c r="EY2" s="78"/>
      <c r="EZ2" s="78"/>
      <c r="FA2" s="78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67" t="s">
        <v>76</v>
      </c>
      <c r="FK2" s="67"/>
      <c r="FL2" s="67"/>
      <c r="FM2" s="67"/>
      <c r="FN2" s="67" t="s">
        <v>77</v>
      </c>
      <c r="FO2" s="67"/>
      <c r="FP2" s="67"/>
      <c r="FQ2" s="67"/>
      <c r="FR2" s="67" t="s">
        <v>78</v>
      </c>
      <c r="FS2" s="67"/>
      <c r="FT2" s="67"/>
      <c r="FU2" s="67"/>
      <c r="FV2" s="67" t="s">
        <v>79</v>
      </c>
      <c r="FW2" s="67"/>
      <c r="FX2" s="67"/>
      <c r="FY2" s="67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8" t="s">
        <v>76</v>
      </c>
      <c r="GM2" s="68"/>
      <c r="GN2" s="68"/>
      <c r="GO2" s="68"/>
      <c r="GP2" s="68" t="s">
        <v>77</v>
      </c>
      <c r="GQ2" s="68"/>
      <c r="GR2" s="68"/>
      <c r="GS2" s="68"/>
      <c r="GT2" s="68" t="s">
        <v>78</v>
      </c>
      <c r="GU2" s="68"/>
      <c r="GV2" s="68"/>
      <c r="GW2" s="68"/>
      <c r="GX2" s="68" t="s">
        <v>79</v>
      </c>
      <c r="GY2" s="68"/>
      <c r="GZ2" s="68"/>
      <c r="HA2" s="68"/>
      <c r="HB2" s="78" t="s">
        <v>80</v>
      </c>
      <c r="HC2" s="78"/>
      <c r="HD2" s="78"/>
      <c r="HE2" s="78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67" t="s">
        <v>76</v>
      </c>
      <c r="HO2" s="67"/>
      <c r="HP2" s="67"/>
      <c r="HQ2" s="67"/>
      <c r="HR2" s="67" t="s">
        <v>77</v>
      </c>
      <c r="HS2" s="67"/>
      <c r="HT2" s="67"/>
      <c r="HU2" s="67"/>
      <c r="HV2" s="67" t="s">
        <v>78</v>
      </c>
      <c r="HW2" s="67"/>
      <c r="HX2" s="67"/>
      <c r="HY2" s="67"/>
      <c r="HZ2" s="67" t="s">
        <v>79</v>
      </c>
      <c r="IA2" s="67"/>
      <c r="IB2" s="67"/>
      <c r="IC2" s="67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8" t="s">
        <v>76</v>
      </c>
      <c r="IQ2" s="68"/>
      <c r="IR2" s="68"/>
      <c r="IS2" s="68"/>
      <c r="IT2" s="68" t="s">
        <v>77</v>
      </c>
      <c r="IU2" s="68"/>
      <c r="IV2" s="68"/>
      <c r="IW2" s="68"/>
      <c r="IX2" s="68" t="s">
        <v>78</v>
      </c>
      <c r="IY2" s="68"/>
      <c r="IZ2" s="68"/>
      <c r="JA2" s="68"/>
      <c r="JB2" s="68" t="s">
        <v>79</v>
      </c>
      <c r="JC2" s="68"/>
      <c r="JD2" s="68"/>
      <c r="JE2" s="68"/>
      <c r="JF2" s="78" t="s">
        <v>80</v>
      </c>
      <c r="JG2" s="78"/>
      <c r="JH2" s="78"/>
      <c r="JI2" s="78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67" t="s">
        <v>76</v>
      </c>
      <c r="JS2" s="67"/>
      <c r="JT2" s="67"/>
      <c r="JU2" s="67"/>
      <c r="JV2" s="67" t="s">
        <v>77</v>
      </c>
      <c r="JW2" s="67"/>
      <c r="JX2" s="67"/>
      <c r="JY2" s="67"/>
      <c r="JZ2" s="67" t="s">
        <v>78</v>
      </c>
      <c r="KA2" s="67"/>
      <c r="KB2" s="67"/>
      <c r="KC2" s="67"/>
      <c r="KD2" s="67" t="s">
        <v>79</v>
      </c>
      <c r="KE2" s="67"/>
      <c r="KF2" s="67"/>
      <c r="KG2" s="67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8" t="s">
        <v>76</v>
      </c>
      <c r="KU2" s="68"/>
      <c r="KV2" s="68"/>
      <c r="KW2" s="68"/>
      <c r="KX2" s="68" t="s">
        <v>77</v>
      </c>
      <c r="KY2" s="68"/>
      <c r="KZ2" s="68"/>
      <c r="LA2" s="68"/>
      <c r="LB2" s="68" t="s">
        <v>78</v>
      </c>
      <c r="LC2" s="68"/>
      <c r="LD2" s="68"/>
      <c r="LE2" s="68"/>
      <c r="LF2" s="68" t="s">
        <v>79</v>
      </c>
      <c r="LG2" s="68"/>
      <c r="LH2" s="68"/>
      <c r="LI2" s="68"/>
      <c r="LJ2" s="78" t="s">
        <v>80</v>
      </c>
      <c r="LK2" s="78"/>
      <c r="LL2" s="78"/>
      <c r="LM2" s="78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67" t="s">
        <v>76</v>
      </c>
      <c r="LW2" s="67"/>
      <c r="LX2" s="67"/>
      <c r="LY2" s="67"/>
      <c r="LZ2" s="67" t="s">
        <v>77</v>
      </c>
      <c r="MA2" s="67"/>
      <c r="MB2" s="67"/>
      <c r="MC2" s="67"/>
      <c r="MD2" s="67" t="s">
        <v>78</v>
      </c>
      <c r="ME2" s="67"/>
      <c r="MF2" s="67"/>
      <c r="MG2" s="67"/>
      <c r="MH2" s="67" t="s">
        <v>79</v>
      </c>
      <c r="MI2" s="67"/>
      <c r="MJ2" s="67"/>
      <c r="MK2" s="67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8" t="s">
        <v>76</v>
      </c>
      <c r="MY2" s="68"/>
      <c r="MZ2" s="68"/>
      <c r="NA2" s="68"/>
      <c r="NB2" s="68" t="s">
        <v>77</v>
      </c>
      <c r="NC2" s="68"/>
      <c r="ND2" s="68"/>
      <c r="NE2" s="68"/>
      <c r="NF2" s="68" t="s">
        <v>78</v>
      </c>
      <c r="NG2" s="68"/>
      <c r="NH2" s="68"/>
      <c r="NI2" s="68"/>
      <c r="NJ2" s="68" t="s">
        <v>79</v>
      </c>
      <c r="NK2" s="68"/>
      <c r="NL2" s="68"/>
      <c r="NM2" s="68"/>
      <c r="NN2" s="78" t="s">
        <v>80</v>
      </c>
      <c r="NO2" s="78"/>
      <c r="NP2" s="78"/>
      <c r="NQ2" s="78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67" t="s">
        <v>76</v>
      </c>
      <c r="OA2" s="67"/>
      <c r="OB2" s="67"/>
      <c r="OC2" s="67"/>
      <c r="OD2" s="67" t="s">
        <v>77</v>
      </c>
      <c r="OE2" s="67"/>
      <c r="OF2" s="67"/>
      <c r="OG2" s="67"/>
      <c r="OH2" s="67" t="s">
        <v>78</v>
      </c>
      <c r="OI2" s="67"/>
      <c r="OJ2" s="67"/>
      <c r="OK2" s="67"/>
      <c r="OL2" s="67" t="s">
        <v>79</v>
      </c>
      <c r="OM2" s="67"/>
      <c r="ON2" s="67"/>
      <c r="OO2" s="67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8" t="s">
        <v>76</v>
      </c>
      <c r="PC2" s="68"/>
      <c r="PD2" s="68"/>
      <c r="PE2" s="68"/>
      <c r="PF2" s="68" t="s">
        <v>77</v>
      </c>
      <c r="PG2" s="68"/>
      <c r="PH2" s="68"/>
      <c r="PI2" s="68"/>
      <c r="PJ2" s="68" t="s">
        <v>78</v>
      </c>
      <c r="PK2" s="68"/>
      <c r="PL2" s="68"/>
      <c r="PM2" s="68"/>
      <c r="PN2" s="68" t="s">
        <v>79</v>
      </c>
      <c r="PO2" s="68"/>
      <c r="PP2" s="68"/>
      <c r="PQ2" s="68"/>
      <c r="PR2" s="78" t="s">
        <v>80</v>
      </c>
      <c r="PS2" s="78"/>
      <c r="PT2" s="78"/>
      <c r="PU2" s="78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67" t="s">
        <v>76</v>
      </c>
      <c r="QE2" s="67"/>
      <c r="QF2" s="67"/>
      <c r="QG2" s="67"/>
      <c r="QH2" s="67" t="s">
        <v>77</v>
      </c>
      <c r="QI2" s="67"/>
      <c r="QJ2" s="67"/>
      <c r="QK2" s="67"/>
      <c r="QL2" s="67" t="s">
        <v>78</v>
      </c>
      <c r="QM2" s="67"/>
      <c r="QN2" s="67"/>
      <c r="QO2" s="67"/>
      <c r="QP2" s="67" t="s">
        <v>79</v>
      </c>
      <c r="QQ2" s="67"/>
      <c r="QR2" s="67"/>
      <c r="QS2" s="67"/>
      <c r="QT2" s="77" t="s">
        <v>80</v>
      </c>
      <c r="QU2" s="77"/>
      <c r="QV2" s="77"/>
      <c r="QW2" s="77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76"/>
      <c r="B3" s="76"/>
      <c r="C3" s="72"/>
      <c r="D3" s="72"/>
      <c r="E3" s="72"/>
      <c r="F3" s="72"/>
      <c r="G3" s="76"/>
      <c r="H3" s="76"/>
      <c r="I3" s="76"/>
      <c r="J3" s="72"/>
      <c r="K3" s="76"/>
      <c r="L3" s="73"/>
      <c r="M3" s="74"/>
      <c r="N3" s="73"/>
      <c r="O3" s="74"/>
      <c r="P3" s="74"/>
      <c r="Q3" s="74"/>
      <c r="R3" s="75"/>
      <c r="S3" s="74"/>
      <c r="T3" s="74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DD"),SUMPRODUCT((J$4:J$34&lt;&gt;"")*(J$4:J$34&lt;&gt;"No DD")*(F$4:F$34&gt;F4))+1,IF(J4="No DD",SUMPRODUCT((J$4:J$34="No DD")*(F$4:F$34&gt;F4))+1+SUMPRODUCT((J$4:J$34&lt;&gt;"")*(J$4:J$34&lt;&gt;"No DD")),""))</f>
        <v>1</v>
      </c>
      <c r="B4" s="4" t="str" cm="1">
        <f t="array" ref="B4">IF(AND(J4&lt;&gt;"",J4&lt;&gt;"No DD",G4=""),SUMPRODUCT((J$4:J$34&lt;&gt;"")*(J$4:J$34&lt;&gt;"No DD")*(G$4:G$34="")*(F$4:F$34&gt;F4))+1,IF(J4="No DD",SUMPRODUCT((J$4:J$34="No DD")*(F$4:F$34&gt;F4)*(G$4:G$34=""))+1+SUMPRODUCT((J$4:J$34&lt;&gt;"")*(G$4:G$34="")*(J$4:J$34&lt;&gt;"No DD")),""))</f>
        <v/>
      </c>
      <c r="C4" s="5" t="s">
        <v>128</v>
      </c>
      <c r="D4" s="4" t="s">
        <v>5</v>
      </c>
      <c r="E4" s="4">
        <v>2007</v>
      </c>
      <c r="F4" s="9">
        <f>SUM(L4:R4)+SUM(L4:O4)*0.0000001+SUM(L4)*0.0000000000001</f>
        <v>151.3000101200052</v>
      </c>
      <c r="G4" s="64" t="s">
        <v>46</v>
      </c>
      <c r="H4" s="3" t="str">
        <f>IF(OR(AND(AP4&gt;=AW$36,AQ4&gt;=AW$40,AP4&lt;&gt;"",AO4=""),AND(AU4&gt;=AW$36,AV4&gt;=AW$40,AU4&lt;&gt;"",AO4=""),AND(BS4&gt;=BZ$36,BT4&gt;=BZ$40,BS4&lt;&gt;"",BR4=""),AND(BX4&gt;=BZ$36,BY4&gt;=BZ$40,BX4&lt;&gt;"",BR4=""),AND(CV4&gt;=DC$36,CW4&gt;=DC$40,CV4&lt;&gt;"",CU4=""),AND(DA4&gt;=DC$36,DB4&gt;=DC$40,DA4&lt;&gt;""),AND(DZ4&gt;=EG$36,EA4&gt;=EG$40,DZ4&lt;&gt;""),AND(EE4&gt;=EG$36,EF4&gt;=EG$40,EE4&lt;&gt;""),AND(FB4&gt;=FI$36,FC4&gt;=FI$40,FB4&lt;&gt;""),AND(FG4&gt;=FI$36,FH4&gt;=FI$40,FG4&lt;&gt;""),AND(GD4&gt;=GK$36,GE4&gt;=GK$40,GD4&lt;&gt;""),AND(GI4&gt;=GK$36,GJ4&gt;=GK$40,GI4&lt;&gt;""),AND(HF4&gt;=HM$36,HG4&gt;=HM$40,HF4&lt;&gt;""),AND(HK4&gt;=HM$36,HL4&gt;=HM$40,HK4&lt;&gt;""),AND(IH4&gt;=IO$36,II4&gt;=IO$40,IH4&lt;&gt;""),AND(IM4&gt;=IO$36,IN4&gt;=IO$40,IM4&lt;&gt;""),AND(JJ4&gt;=JQ$36,JK4&gt;=JQ$40,JJ4&lt;&gt;""),AND(JO4&gt;=JQ$36,JP4&gt;=JQ$40,JO4&lt;&gt;""),AND(KL4&gt;=KS$36,KM4&gt;=KS$40,KL4&lt;&gt;""),AND(KQ4&gt;=KS$36,KR4&gt;=KS$40,KQ4&lt;&gt;""),AND(LN4&gt;=LU$36,LO4&gt;=LU$40,LN4&lt;&gt;""),AND(LS4&gt;=LU$36,LT4&gt;=LU$40,LS4&lt;&gt;""),AND(MP4&gt;=MW$36,MQ4&gt;=MW$40,MP4&lt;&gt;""),AND(MU4&gt;=MW$36,MV4&gt;=MW$40,MU4&lt;&gt;""),AND(NR4&gt;=NY$36,NS4&gt;=NY$40,NR4&lt;&gt;""),AND(NW4&gt;=NY$36,NX4&gt;=NY$40,NW4&lt;&gt;""),AND(OT4&gt;=PA$36,OU4&gt;=PA$40,OT4&lt;&gt;""),AND(OY4&gt;=PA$36,OZ4&gt;=PA$40,OY4&lt;&gt;""),AND(PV4&gt;=QC$36,PW4&gt;=QC$40,PV4&lt;&gt;""),AND(QA4&gt;=QC$36,QB4&gt;=QC$40,QA4&lt;&gt;"")),"P","")</f>
        <v>P</v>
      </c>
      <c r="I4" s="3" t="str">
        <f>IF(OR(AND(AQ4&gt;=AW$40,AQ4&lt;&gt;"",AO4=""),AND(AV4&gt;=AW$40,AV4&lt;&gt;"",AO4=""),AND(BT4&gt;=BZ$40,BT4&lt;&gt;"",BR4=""),AND(BY4&gt;=BZ$40,BY4&lt;&gt;"",BR4=""),AND(CW4&gt;=DC$40,CW4&lt;&gt;"",CU4=""),AND(DB4&gt;=DC$40,DB4&lt;&gt;"",CU4=""),AND(EA4&gt;=EG$40,EA4&lt;&gt;""),AND(EF4&gt;=EG$40,EF4&lt;&gt;""),AND(FC4&gt;=FI$40,FC4&lt;&gt;""),AND(FH4&gt;=FI$40,FH4&lt;&gt;""),AND(GE4&gt;=GK$40,GE4&lt;&gt;""),AND(GJ4&gt;=GK$40,GJ4&lt;&gt;""),AND(HG4&gt;=HM$40,HG4&lt;&gt;""),AND(HL4&gt;=HM$40,HL4&lt;&gt;""),AND(II4&gt;=IO$40,II4&lt;&gt;""),AND(IN4&gt;=IO$40,IN4&lt;&gt;""),AND(JK4&gt;=JQ$40,JK4&lt;&gt;""),AND(JP4&gt;=JQ$40,JP4&lt;&gt;""),AND(KM4&gt;=KS$40,KM4&lt;&gt;""),AND(KR4&gt;=KS$40,KR4&lt;&gt;""),AND(LO4&gt;=LU$40,LO4&lt;&gt;""),AND(LT4&gt;=LU$40,LT4&lt;&gt;""),AND(MQ4&gt;=MW$40,MQ4&lt;&gt;""),AND(MV4&gt;=MW$40,MV4&lt;&gt;""),AND(NS4&gt;=NY$40,NS4&lt;&gt;""),AND(NX4&gt;=NY$40,NX4&lt;&gt;""),AND(OU4&gt;=PA$40,OU4&lt;&gt;""),AND(OZ4&gt;=PA$40,OZ4&lt;&gt;""),AND(PW4&gt;=QC$40,PW4&lt;&gt;""),AND(QB4&gt;=QC$40,QB4&lt;&gt;"")),"P","")</f>
        <v>P</v>
      </c>
      <c r="J4" s="36" t="str">
        <f>IF(AND(I4="P",H4=""),"No DD",IF(OR(AND(AS4&gt;=AW$39,AT4&gt;=AW$43,AS4&lt;&gt;"",AO4=""),AND(BV4&gt;=BZ$39,BW4&gt;=BZ$43,BV4&lt;&gt;"",BR4=""),AND(CY4&gt;=DC$39,CZ4&gt;=DC$43,CY4&lt;&gt;"",CU4=""),AND(EC4&gt;=EG$39,ED4&gt;=EG$43,EC4&lt;&gt;""),AND(FE4&gt;=FI$39,FF4&gt;=FI$43,FE4&lt;&gt;""),AND(GG4&gt;=GK$39,GH4&gt;=GK$43,GG4&lt;&gt;""),AND(HI4&gt;=HM$39,HJ4&gt;=HM$43,HI4&lt;&gt;""),AND(IK4&gt;=IO$39,IL4&gt;=IO$43,IK4&lt;&gt;""),AND(JM4&gt;=JQ$39,JN4&gt;=JQ$43,JM4&lt;&gt;""),AND(KO4&gt;=KS$39,KP4&gt;=KS$43,KO4&lt;&gt;""),AND(LQ4&gt;=LU$39,LR4&gt;=LU$43,LQ4&lt;&gt;""),AND(MS4&gt;=MW$39,MT4&gt;=MW$43,MS4&lt;&gt;""),AND(NU4&gt;=NY$39,NV4&gt;=NY$43,NU4&lt;&gt;""),AND(OW4&gt;=PA$39,OX4&gt;=PA$43,OW4&lt;&gt;""),AND(PY4&gt;=QC$39,PZ4&gt;=QC$43,PY4&lt;&gt;"")),"Merit",IF(OR(AND(AS4&gt;=AW$38,AT4&gt;=AW$42,AS4&lt;&gt;"",AO4=""),AND(BV4&gt;=BZ$38,BW4&gt;=BZ$42,BV4&lt;&gt;"",BR4=""),AND(CY4&gt;=DC$38,CZ4&gt;=DC$42,CY4&lt;&gt;"",CU4=""),AND(EC4&gt;=EG$38,ED4&gt;=EG$42,EC4&lt;&gt;""),AND(FE4&gt;=FI$38,FF4&gt;=FI$42,FE4&lt;&gt;""),AND(GG4&gt;=GK$38,GH4&gt;=GK$42,GG4&lt;&gt;""),AND(HI4&gt;=HM$38,HJ4&gt;=HM$42,HI4&lt;&gt;""),AND(IK4&gt;=IO$38,IL4&gt;=IO$42,IK4&lt;&gt;""),AND(JM4&gt;=JQ$38,JN4&gt;=JQ$42,JM4&lt;&gt;""),AND(KO4&gt;=KS$38,KP4&gt;=KS$42,KO4&lt;&gt;""),AND(LQ4&gt;=LU$38,LR4&gt;=LU$42,LQ4&lt;&gt;""),AND(MS4&gt;=MW$38,MT4&gt;=MW$42,MS4&lt;&gt;""),AND(NU4&gt;=NY$38,NV4&gt;=NY$42,NU4&lt;&gt;""),AND(OW4&gt;=PA$38,OX4&gt;=PA$42,OW4&lt;&gt;""),AND(PY4&gt;=QC$38,PZ4&gt;=QC$42,PY4&lt;&gt;"")),"Excellence",IF(K4="P","Worlds Team",IF(H4="P","National Team","")))))</f>
        <v>National Team</v>
      </c>
      <c r="K4" s="3" t="str">
        <f>IF(OR(AND(AS4&gt;=AW$37,AT4&gt;=AW$41,AS4&lt;&gt;"",AO4=""),AND(BV4&gt;=BZ$37,BW4&gt;=BZ$41,BV4&lt;&gt;"",BR4=""),AND(CY4&gt;=DC$37,CZ4&gt;=DC$41,CY4&lt;&gt;"",CU4=""),AND(EC4&gt;=EG$37,ED4&gt;=EG$41,EC4&lt;&gt;""),AND(FE4&gt;=FI$37,FF4&gt;=FI$41,FE4&lt;&gt;""),AND(GG4&gt;=GK$37,GH4&gt;=GK$41,GG4&lt;&gt;""),AND(HI4&gt;=HM$37,HJ4&gt;=HM$41,HI4&lt;&gt;""),AND(IK4&gt;=IO$37,IL4&gt;=IO$41,IK4&lt;&gt;""),AND(JM4&gt;=JQ$37,JN4&gt;=JQ$41,JM4&lt;&gt;""),AND(KO4&gt;=KS$37,KP4&gt;=KS$41,KO4&lt;&gt;""),AND(LQ4&gt;=LU$37,LR4&gt;=LU$41,LQ4&lt;&gt;""),AND(MS4&gt;=MW$37,MT4&gt;=MW$41,MS4&lt;&gt;""),AND(NU4&gt;=NY$37,NV4&gt;=NY$41,NU4&lt;&gt;""),AND(OW4&gt;=PA$37,OX4&gt;=PA$41,OW4&lt;&gt;""),AND(PY4&gt;=QC$37,PZ4&gt;=QC$41,PY4&lt;&gt;"")),"P","")</f>
        <v/>
      </c>
      <c r="L4" s="8">
        <f>IF(COUNT(AQ4,BT4,CW4)&gt;0,LARGE((AQ4,BT4,CW4),1),0)</f>
        <v>51.7</v>
      </c>
      <c r="M4" s="8" t="str">
        <f>IF(L4=0,"",IF(L4=CW4,$CA$1,IF(L4=BT4,$AX$1,IF(L4=AQ4,$U$1,""))))</f>
        <v>2025 Nationals</v>
      </c>
      <c r="N4" s="8">
        <f>IF(COUNT(AQ4,BT4,CW4)&gt;1,LARGE((AQ4,BT4,CW4),2),0)</f>
        <v>49.5</v>
      </c>
      <c r="O4" s="8" t="str">
        <f>IF(N4=0,"",IF(AND(N4=L4,N4=AQ4,N4=BT4),$U$1,IF(AND(N4=L4,N4=AQ4,N4=CW4),$U$1,IF(AND(N4=L4,N4=BT4,N4=CW4),$AX$1,IF(N4=CW4,$CA$1,IF(N4=BT4,$AX$1,IF(N4=AQ4,$U$1,"")))))))</f>
        <v>2025 3rd Domestic Trial</v>
      </c>
      <c r="P4" s="8">
        <f>IF(MAX(AV4,BY4,DB4)&gt;0,MAX(AV4,BY4,DB4),0)</f>
        <v>50.099999999999994</v>
      </c>
      <c r="Q4" s="8" t="str">
        <f>IF(P4=0,"",IF(P4=DB4,$CA$1,IF(P4=BY4,$AX$1,IF(P4=AV4,$U$1,""))))</f>
        <v>2025 Elite Canada</v>
      </c>
      <c r="R4" s="8" t="str">
        <f>IF(MAX(DD4:DE4)&gt;0,MAX(DD4:DE4),"")</f>
        <v/>
      </c>
      <c r="S4" s="11" t="str">
        <f>IF(R4="","",IF(R4=DD4,"("&amp;DD$2&amp;")",IF(R4=DE4,"("&amp;DE$2&amp;")")))</f>
        <v/>
      </c>
      <c r="T4" s="8" t="str">
        <f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/>
      </c>
      <c r="U4" s="19">
        <v>18.760000000000002</v>
      </c>
      <c r="V4" s="19">
        <v>6.8</v>
      </c>
      <c r="W4" s="19">
        <v>0.8</v>
      </c>
      <c r="X4" s="19">
        <v>0.3</v>
      </c>
      <c r="Y4" s="19">
        <v>18.399999999999999</v>
      </c>
      <c r="Z4" s="19">
        <v>4.8</v>
      </c>
      <c r="AA4" s="19">
        <v>0</v>
      </c>
      <c r="AB4" s="19">
        <v>0</v>
      </c>
      <c r="AC4" s="19"/>
      <c r="AD4" s="19"/>
      <c r="AE4" s="19"/>
      <c r="AF4" s="19"/>
      <c r="AG4" s="19">
        <v>18.2</v>
      </c>
      <c r="AH4" s="19">
        <v>7.2</v>
      </c>
      <c r="AI4" s="19">
        <v>0.2</v>
      </c>
      <c r="AJ4" s="19">
        <v>0.3</v>
      </c>
      <c r="AK4" s="19">
        <v>18.600000000000001</v>
      </c>
      <c r="AL4" s="19">
        <v>6</v>
      </c>
      <c r="AM4" s="19">
        <v>0</v>
      </c>
      <c r="AN4" s="19">
        <v>0</v>
      </c>
      <c r="AO4" s="27"/>
      <c r="AP4" s="40">
        <f>IF(SUM(V4,Z4)&gt;0,SUM(V4,Z4),"")</f>
        <v>11.6</v>
      </c>
      <c r="AQ4" s="40">
        <f>IF(SUM(U4:V4,X4:Z4,AB4)-W4-AA4&gt;0,SUM(U4:V4,X4:Z4,AB4)-W4-AA4,"")</f>
        <v>48.260000000000005</v>
      </c>
      <c r="AR4" s="40" t="str">
        <f>IF(SUM(AC4:AD4,AF4)-AE4&gt;0,SUM(AC4:AD4,AF4)-AE4,"")</f>
        <v/>
      </c>
      <c r="AS4" s="40">
        <f>IF(SUM(V4,Z4,AD4)&gt;0,SUM(V4,Z4,AD4),"")</f>
        <v>11.6</v>
      </c>
      <c r="AT4" s="40">
        <f>IF(SUM(AQ4,AR4)&gt;0,SUM(AQ4,AR4),"")</f>
        <v>48.260000000000005</v>
      </c>
      <c r="AU4" s="40">
        <f>IF(SUM(AH4,AL4)&gt;0,SUM(AH4,AL4),"")</f>
        <v>13.2</v>
      </c>
      <c r="AV4" s="40">
        <f>IF(SUM(AG4:AH4,AJ4:AL4,AN4)-SUM(AI4,AM4)&gt;0,SUM(AG4:AH4,AJ4:AL4,AN4)-SUM(AI4,AM4),"")</f>
        <v>50.099999999999994</v>
      </c>
      <c r="AW4" s="40">
        <f>IF(SUM(AQ4,AR4,AV4)&gt;0,SUM(AQ4,AR4,AV4),"")</f>
        <v>98.36</v>
      </c>
      <c r="AX4" s="18">
        <v>19.100000000000001</v>
      </c>
      <c r="AY4" s="18">
        <v>7.2</v>
      </c>
      <c r="AZ4" s="18">
        <v>0</v>
      </c>
      <c r="BA4" s="18">
        <v>0.3</v>
      </c>
      <c r="BB4" s="18">
        <v>19.100000000000001</v>
      </c>
      <c r="BC4" s="18">
        <v>6</v>
      </c>
      <c r="BD4" s="18">
        <v>0</v>
      </c>
      <c r="BE4" s="18">
        <v>0</v>
      </c>
      <c r="BF4" s="18"/>
      <c r="BG4" s="18"/>
      <c r="BH4" s="18"/>
      <c r="BI4" s="18"/>
      <c r="BJ4" s="18">
        <v>19.100000000000001</v>
      </c>
      <c r="BK4" s="18">
        <v>7.2</v>
      </c>
      <c r="BL4" s="18">
        <v>0.6</v>
      </c>
      <c r="BM4" s="18">
        <v>0.3</v>
      </c>
      <c r="BN4" s="18">
        <v>18.399999999999999</v>
      </c>
      <c r="BO4" s="18">
        <v>5.2</v>
      </c>
      <c r="BP4" s="18">
        <v>0</v>
      </c>
      <c r="BQ4" s="18">
        <v>0.3</v>
      </c>
      <c r="BR4" s="28"/>
      <c r="BS4" s="11">
        <f>IF(SUM(AY4,BC4)&gt;0,SUM(AY4,BC4),"")</f>
        <v>13.2</v>
      </c>
      <c r="BT4" s="11">
        <f>IF(SUM(AX4:AY4,BA4:BC4,BE4)-AZ4-BD4&gt;0,SUM(AX4:AY4,BA4:BC4,BE4)-AZ4-BD4,"")</f>
        <v>51.7</v>
      </c>
      <c r="BU4" s="11" t="str">
        <f>IF(SUM(BF4:BG4,BI4)-BH4&gt;0,SUM(BF4:BG4,BI4)-BH4,"")</f>
        <v/>
      </c>
      <c r="BV4" s="11">
        <f>IF(SUM(AY4,BC4,BG4)&gt;0,SUM(AY4,BC4,BG4),"")</f>
        <v>13.2</v>
      </c>
      <c r="BW4" s="11">
        <f>IF(SUM(BT4,BU4)&gt;0,SUM(BT4,BU4),"")</f>
        <v>51.7</v>
      </c>
      <c r="BX4" s="11">
        <f>IF(SUM(BK4,BO4)&gt;0,SUM(BK4,BO4),"")</f>
        <v>12.4</v>
      </c>
      <c r="BY4" s="11">
        <f>IF(SUM(BJ4:BK4,BM4:BO4,BQ4)-SUM(BL4,BP4)&gt;0,SUM(BJ4:BK4,BM4:BO4,BQ4)-SUM(BL4,BP4),"")</f>
        <v>49.9</v>
      </c>
      <c r="BZ4" s="11">
        <f>IF(SUM(BT4,BU4,BY4)&gt;0,SUM(BT4,BU4,BY4),"")</f>
        <v>101.6</v>
      </c>
      <c r="CA4" s="19">
        <v>19.2</v>
      </c>
      <c r="CB4" s="19">
        <v>5.2</v>
      </c>
      <c r="CC4" s="19">
        <v>0</v>
      </c>
      <c r="CD4" s="19">
        <v>0</v>
      </c>
      <c r="CE4" s="19">
        <v>19.100000000000001</v>
      </c>
      <c r="CF4" s="19">
        <v>6</v>
      </c>
      <c r="CG4" s="19">
        <v>0</v>
      </c>
      <c r="CH4" s="19">
        <v>0</v>
      </c>
      <c r="CI4" s="19"/>
      <c r="CJ4" s="19"/>
      <c r="CK4" s="19"/>
      <c r="CL4" s="19"/>
      <c r="CM4" s="19">
        <v>16.899999999999999</v>
      </c>
      <c r="CN4" s="19">
        <v>6.4</v>
      </c>
      <c r="CO4" s="19">
        <v>1</v>
      </c>
      <c r="CP4" s="19">
        <v>0.3</v>
      </c>
      <c r="CQ4" s="19">
        <v>19.3</v>
      </c>
      <c r="CR4" s="19">
        <v>6.8</v>
      </c>
      <c r="CS4" s="19">
        <v>0</v>
      </c>
      <c r="CT4" s="19">
        <v>0.3</v>
      </c>
      <c r="CU4" s="27"/>
      <c r="CV4" s="40">
        <f>IF(SUM(CB4,CF4)&gt;0,SUM(CB4,CF4),"")</f>
        <v>11.2</v>
      </c>
      <c r="CW4" s="40">
        <f>IF(SUM(CA4:CB4,CD4:CF4,CH4)-CC4-CG4&gt;0,SUM(CA4:CB4,CD4:CF4,CH4)-CC4-CG4,"")</f>
        <v>49.5</v>
      </c>
      <c r="CX4" s="40" t="str">
        <f>IF(SUM(CI4:CJ4,CL4)-CK4&gt;0,SUM(CI4:CJ4,CL4)-CK4,"")</f>
        <v/>
      </c>
      <c r="CY4" s="40">
        <f>IF(SUM(CB4,CF4,CJ4)&gt;0,SUM(CB4,CF4,CJ4),"")</f>
        <v>11.2</v>
      </c>
      <c r="CZ4" s="40">
        <f>IF(SUM(CW4,CX4)&gt;0,SUM(CW4,CX4),"")</f>
        <v>49.5</v>
      </c>
      <c r="DA4" s="40">
        <f>IF(SUM(CN4,CR4)&gt;0,SUM(CN4,CR4),"")</f>
        <v>13.2</v>
      </c>
      <c r="DB4" s="40">
        <f>IF(SUM(CM4:CN4,CP4:CR4,CT4)-SUM(CO4,CS4)&gt;0,SUM(CM4:CN4,CP4:CR4,CT4)-SUM(CO4,CS4),"")</f>
        <v>48.999999999999993</v>
      </c>
      <c r="DC4" s="40">
        <f>IF(SUM(CW4,CX4,DB4)&gt;0,SUM(CW4,CX4,DB4),"")</f>
        <v>98.5</v>
      </c>
      <c r="DD4" s="50" t="str">
        <f>IF(MAX(EA4,FC4,GE4,HG4,II4,JK4,KM4,LO4,MQ4,NS4,OU4,PW4)-IF(N4="",0,N4)&gt;0.001,MAX(EA4,FC4,GE4,HG4,II4,JK4,KM4,LO4,MQ4,NS4,OU4,PW4)-IF(N4="",0,N4),"")</f>
        <v/>
      </c>
      <c r="DE4" s="50" t="str">
        <f>IF(MAX(EF4,FH4,GJ4,HL4,IN4,JP4,KR4,LT4,MV4,NX4,OZ4,QB4)-IF(P4="",0,P4)&gt;0.001,MAX(EF4,FH4,GJ4,HL4,IN4,JP4,KR4,LT4,MV4,NX4,OZ4,QB4)-IF(P4="",0,P4),"")</f>
        <v/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40" t="str">
        <f>IF(SUM(DG4,DK4)&gt;0,SUM(DG4,DK4),"")</f>
        <v/>
      </c>
      <c r="EA4" s="40" t="str">
        <f>IF(SUM(DF4:DG4,DI4:DK4,DM4)-DH4-DL4&gt;0,SUM(DF4:DG4,DI4:DK4,DM4)-DH4-DL4,"")</f>
        <v/>
      </c>
      <c r="EB4" s="40" t="str">
        <f>IF(SUM(DN4:DO4,DQ4)-DP4&gt;0,SUM(DN4:DO4,DQ4)-DP4,"")</f>
        <v/>
      </c>
      <c r="EC4" s="40" t="str">
        <f>IF(SUM(DG4,DK4,DO4)&gt;0,SUM(DG4,DK4,DO4),"")</f>
        <v/>
      </c>
      <c r="ED4" s="40" t="str">
        <f>IF(SUM(EA4,EB4)&gt;0,SUM(EA4,EB4),"")</f>
        <v/>
      </c>
      <c r="EE4" s="40" t="str">
        <f>IF(SUM(DS4,DW4)&gt;0,SUM(DS4,DW4),"")</f>
        <v/>
      </c>
      <c r="EF4" s="40" t="str">
        <f>IF(SUM(DR4:DS4,DU4:DW4,DY4)-SUM(DT4,DX4)&gt;0,SUM(DR4:DS4,DU4:DW4,DY4)-SUM(DT4,DX4),"")</f>
        <v/>
      </c>
      <c r="EG4" s="40" t="str">
        <f>IF(SUM(EA4,EB4,EF4)&gt;0,SUM(EA4,EB4,EF4),"")</f>
        <v/>
      </c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1" t="str">
        <f>IF(SUM(EI4,EM4)&gt;0,SUM(EI4,EM4),"")</f>
        <v/>
      </c>
      <c r="FC4" s="11" t="str">
        <f>IF(SUM(EH4:EI4,EK4:EM4,EO4)-EJ4-EN4&gt;0,SUM(EH4:EI4,EK4:EM4,EO4)-EJ4-EN4,"")</f>
        <v/>
      </c>
      <c r="FD4" s="11" t="str">
        <f>IF(SUM(EP4:EQ4,ES4)-ER4&gt;0,SUM(EP4:EQ4,ES4)-ER4,"")</f>
        <v/>
      </c>
      <c r="FE4" s="11" t="str">
        <f>IF(SUM(EI4,EM4,EQ4)&gt;0,SUM(EI4,EM4,EQ4),"")</f>
        <v/>
      </c>
      <c r="FF4" s="11" t="str">
        <f>IF(SUM(FC4,FD4)&gt;0,SUM(FC4,FD4),"")</f>
        <v/>
      </c>
      <c r="FG4" s="11" t="str">
        <f>IF(SUM(EU4,EY4)&gt;0,SUM(EU4,EY4),"")</f>
        <v/>
      </c>
      <c r="FH4" s="11" t="str">
        <f>IF(SUM(ET4:EU4,EW4:EY4,FA4)-SUM(EV4,EZ4)&gt;0,SUM(ET4:EU4,EW4:EY4,FA4)-SUM(EV4,EZ4),"")</f>
        <v/>
      </c>
      <c r="FI4" s="11" t="str">
        <f>IF(SUM(FC4,FD4,FH4)&gt;0,SUM(FC4,FD4,FH4),"")</f>
        <v/>
      </c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40" t="str">
        <f>IF(SUM(FK4,FO4)&gt;0,SUM(FK4,FO4),"")</f>
        <v/>
      </c>
      <c r="GE4" s="40" t="str">
        <f>IF(SUM(FJ4:FK4,FM4:FO4,FQ4)-FL4-FP4&gt;0,SUM(FJ4:FK4,FM4:FO4,FQ4)-FL4-FP4,"")</f>
        <v/>
      </c>
      <c r="GF4" s="40" t="str">
        <f>IF(SUM(FR4:FS4,FU4)-FT4&gt;0,SUM(FR4:FS4,FU4)-FT4,"")</f>
        <v/>
      </c>
      <c r="GG4" s="40" t="str">
        <f>IF(SUM(FK4,FO4,FS4)&gt;0,SUM(FK4,FO4,FS4),"")</f>
        <v/>
      </c>
      <c r="GH4" s="40" t="str">
        <f>IF(SUM(GE4,GF4)&gt;0,SUM(GE4,GF4),"")</f>
        <v/>
      </c>
      <c r="GI4" s="40" t="str">
        <f>IF(SUM(FW4,GA4)&gt;0,SUM(FW4,GA4),"")</f>
        <v/>
      </c>
      <c r="GJ4" s="40" t="str">
        <f>IF(SUM(FV4:FW4,FY4:GA4,GC4)-SUM(FX4,GB4)&gt;0,SUM(FV4:FW4,FY4:GA4,GC4)-SUM(FX4,GB4),"")</f>
        <v/>
      </c>
      <c r="GK4" s="40" t="str">
        <f>IF(SUM(GE4,GF4,GJ4)&gt;0,SUM(GE4,GF4,GJ4),"")</f>
        <v/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>IF(SUM(GM4,GQ4)&gt;0,SUM(GM4,GQ4),"")</f>
        <v/>
      </c>
      <c r="HG4" s="11" t="str">
        <f>IF(SUM(GL4:GM4,GO4:GQ4,GS4)-GN4-GR4&gt;0,SUM(GL4:GM4,GO4:GQ4,GS4)-GN4-GR4,"")</f>
        <v/>
      </c>
      <c r="HH4" s="11" t="str">
        <f>IF(SUM(GT4:GU4,GW4)-GV4&gt;0,SUM(GT4:GU4,GW4)-GV4,"")</f>
        <v/>
      </c>
      <c r="HI4" s="11" t="str">
        <f>IF(SUM(GM4,GQ4,GU4)&gt;0,SUM(GM4,GQ4,GU4),"")</f>
        <v/>
      </c>
      <c r="HJ4" s="11" t="str">
        <f>IF(SUM(HG4,HH4)&gt;0,SUM(HG4,HH4),"")</f>
        <v/>
      </c>
      <c r="HK4" s="11" t="str">
        <f>IF(SUM(GY4,HC4)&gt;0,SUM(GY4,HC4),"")</f>
        <v/>
      </c>
      <c r="HL4" s="11" t="str">
        <f>IF(SUM(GX4:GY4,HA4:HC4,HE4)-SUM(GZ4,HD4)&gt;0,SUM(GX4:GY4,HA4:HC4,HE4)-SUM(GZ4,HD4),"")</f>
        <v/>
      </c>
      <c r="HM4" s="11" t="str">
        <f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>IF(SUM(HO4,HS4)&gt;0,SUM(HO4,HS4),"")</f>
        <v/>
      </c>
      <c r="II4" s="40" t="str">
        <f>IF(SUM(HN4:HO4,HQ4:HS4,HU4)-HP4-HT4&gt;0,SUM(HN4:HO4,HQ4:HS4,HU4)-HP4-HT4,"")</f>
        <v/>
      </c>
      <c r="IJ4" s="40" t="str">
        <f>IF(SUM(HV4:HW4,HY4)-HX4&gt;0,SUM(HV4:HW4,HY4)-HX4,"")</f>
        <v/>
      </c>
      <c r="IK4" s="40" t="str">
        <f>IF(SUM(HO4,HS4,HW4)&gt;0,SUM(HO4,HS4,HW4),"")</f>
        <v/>
      </c>
      <c r="IL4" s="40" t="str">
        <f>IF(SUM(II4,IJ4)&gt;0,SUM(II4,IJ4),"")</f>
        <v/>
      </c>
      <c r="IM4" s="40" t="str">
        <f>IF(SUM(IA4,IE4)&gt;0,SUM(IA4,IE4),"")</f>
        <v/>
      </c>
      <c r="IN4" s="40" t="str">
        <f>IF(SUM(HZ4:IA4,IC4:IE4,IG4)-SUM(IB4,IF4)&gt;0,SUM(HZ4:IA4,IC4:IE4,IG4)-SUM(IB4,IF4),"")</f>
        <v/>
      </c>
      <c r="IO4" s="40" t="str">
        <f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>IF(SUM(IQ4,IU4)&gt;0,SUM(IQ4,IU4),"")</f>
        <v/>
      </c>
      <c r="JK4" s="11" t="str">
        <f>IF(SUM(IP4:IQ4,IS4:IU4,IW4)-IR4-IV4&gt;0,SUM(IP4:IQ4,IS4:IU4,IW4)-IR4-IV4,"")</f>
        <v/>
      </c>
      <c r="JL4" s="11" t="str">
        <f>IF(SUM(IX4:IY4,JA4)-IZ4&gt;0,SUM(IX4:IY4,JA4)-IZ4,"")</f>
        <v/>
      </c>
      <c r="JM4" s="11" t="str">
        <f>IF(SUM(IQ4,IU4,IY4)&gt;0,SUM(IQ4,IU4,IY4),"")</f>
        <v/>
      </c>
      <c r="JN4" s="11" t="str">
        <f>IF(SUM(JK4,JL4)&gt;0,SUM(JK4,JL4),"")</f>
        <v/>
      </c>
      <c r="JO4" s="11" t="str">
        <f>IF(SUM(JC4,JG4)&gt;0,SUM(JC4,JG4),"")</f>
        <v/>
      </c>
      <c r="JP4" s="11" t="str">
        <f>IF(SUM(JB4:JC4,JE4:JG4,JI4)-SUM(JD4,JH4)&gt;0,SUM(JB4:JC4,JE4:JG4,JI4)-SUM(JD4,JH4),"")</f>
        <v/>
      </c>
      <c r="JQ4" s="11" t="str">
        <f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>IF(SUM(JS4,JW4)&gt;0,SUM(JS4,JW4),"")</f>
        <v/>
      </c>
      <c r="KM4" s="40" t="str">
        <f>IF(SUM(JR4:JS4,JU4:JW4,JY4)-JT4-JX4&gt;0,SUM(JR4:JS4,JU4:JW4,JY4)-JT4-JX4,"")</f>
        <v/>
      </c>
      <c r="KN4" s="40" t="str">
        <f>IF(SUM(JZ4:KA4,KC4)-KB4&gt;0,SUM(JZ4:KA4,KC4)-KB4,"")</f>
        <v/>
      </c>
      <c r="KO4" s="40" t="str">
        <f>IF(SUM(JS4,JW4,KA4)&gt;0,SUM(JS4,JW4,KA4),"")</f>
        <v/>
      </c>
      <c r="KP4" s="40" t="str">
        <f>IF(SUM(KM4,KN4)&gt;0,SUM(KM4,KN4),"")</f>
        <v/>
      </c>
      <c r="KQ4" s="40" t="str">
        <f>IF(SUM(KE4,KI4)&gt;0,SUM(KE4,KI4),"")</f>
        <v/>
      </c>
      <c r="KR4" s="40" t="str">
        <f>IF(SUM(KD4:KE4,KG4:KI4,KK4)-SUM(KF4,KJ4)&gt;0,SUM(KD4:KE4,KG4:KI4,KK4)-SUM(KF4,KJ4),"")</f>
        <v/>
      </c>
      <c r="KS4" s="40" t="str">
        <f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>IF(SUM(KU4,KY4)&gt;0,SUM(KU4,KY4),"")</f>
        <v/>
      </c>
      <c r="LO4" s="11" t="str">
        <f>IF(SUM(KT4:KU4,KW4:KY4,LA4)-KV4-KZ4&gt;0,SUM(KT4:KU4,KW4:KY4,LA4)-KV4-KZ4,"")</f>
        <v/>
      </c>
      <c r="LP4" s="11" t="str">
        <f>IF(SUM(LB4:LC4,LE4)-LD4&gt;0,SUM(LB4:LC4,LE4)-LD4,"")</f>
        <v/>
      </c>
      <c r="LQ4" s="11" t="str">
        <f>IF(SUM(KU4,KY4,LC4)&gt;0,SUM(KU4,KY4,LC4),"")</f>
        <v/>
      </c>
      <c r="LR4" s="11" t="str">
        <f>IF(SUM(LO4,LP4)&gt;0,SUM(LO4,LP4),"")</f>
        <v/>
      </c>
      <c r="LS4" s="11" t="str">
        <f>IF(SUM(LG4,LK4)&gt;0,SUM(LG4,LK4),"")</f>
        <v/>
      </c>
      <c r="LT4" s="11" t="str">
        <f>IF(SUM(LF4:LG4,LI4:LK4,LM4)-SUM(LH4,LL4)&gt;0,SUM(LF4:LG4,LI4:LK4,LM4)-SUM(LH4,LL4),"")</f>
        <v/>
      </c>
      <c r="LU4" s="11" t="str">
        <f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>IF(SUM(LW4,MA4)&gt;0,SUM(LW4,MA4),"")</f>
        <v/>
      </c>
      <c r="MQ4" s="40" t="str">
        <f>IF(SUM(LV4:LW4,LY4:MA4,MC4)-LX4-MB4&gt;0,SUM(LV4:LW4,LY4:MA4,MC4)-LX4-MB4,"")</f>
        <v/>
      </c>
      <c r="MR4" s="40" t="str">
        <f>IF(SUM(MD4:ME4,MG4)-MF4&gt;0,SUM(MD4:ME4,MG4)-MF4,"")</f>
        <v/>
      </c>
      <c r="MS4" s="40" t="str">
        <f>IF(SUM(LW4,MA4,ME4)&gt;0,SUM(LW4,MA4,ME4),"")</f>
        <v/>
      </c>
      <c r="MT4" s="40" t="str">
        <f>IF(SUM(MQ4,MR4)&gt;0,SUM(MQ4,MR4),"")</f>
        <v/>
      </c>
      <c r="MU4" s="40" t="str">
        <f>IF(SUM(MI4,MM4)&gt;0,SUM(MI4,MM4),"")</f>
        <v/>
      </c>
      <c r="MV4" s="40" t="str">
        <f>IF(SUM(MH4:MI4,MK4:MM4,MO4)-SUM(MJ4,MN4)&gt;0,SUM(MH4:MI4,MK4:MM4,MO4)-SUM(MJ4,MN4),"")</f>
        <v/>
      </c>
      <c r="MW4" s="40" t="str">
        <f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>IF(SUM(MY4,NC4)&gt;0,SUM(MY4,NC4),"")</f>
        <v/>
      </c>
      <c r="NS4" s="11" t="str">
        <f>IF(SUM(MX4:MY4,NA4:NC4,NE4)-MZ4-ND4&gt;0,SUM(MX4:MY4,NA4:NC4,NE4)-MZ4-ND4,"")</f>
        <v/>
      </c>
      <c r="NT4" s="11" t="str">
        <f>IF(SUM(NF4:NG4,NI4)-NH4&gt;0,SUM(NF4:NG4,NI4)-NH4,"")</f>
        <v/>
      </c>
      <c r="NU4" s="11" t="str">
        <f>IF(SUM(MY4,NC4,NG4)&gt;0,SUM(MY4,NC4,NG4),"")</f>
        <v/>
      </c>
      <c r="NV4" s="11" t="str">
        <f>IF(SUM(NS4,NT4)&gt;0,SUM(NS4,NT4),"")</f>
        <v/>
      </c>
      <c r="NW4" s="11" t="str">
        <f>IF(SUM(NK4,NO4)&gt;0,SUM(NK4,NO4),"")</f>
        <v/>
      </c>
      <c r="NX4" s="11" t="str">
        <f>IF(SUM(NJ4:NK4,NM4:NO4,NQ4)-SUM(NL4,NP4)&gt;0,SUM(NJ4:NK4,NM4:NO4,NQ4)-SUM(NL4,NP4),"")</f>
        <v/>
      </c>
      <c r="NY4" s="11" t="str">
        <f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>IF(SUM(OA4,OE4)&gt;0,SUM(OA4,OE4),"")</f>
        <v/>
      </c>
      <c r="OU4" s="40" t="str">
        <f>IF(SUM(NZ4:OA4,OC4:OE4,OG4)-OB4-OF4&gt;0,SUM(NZ4:OA4,OC4:OE4,OG4)-OB4-OF4,"")</f>
        <v/>
      </c>
      <c r="OV4" s="40" t="str">
        <f>IF(SUM(OH4:OI4,OK4)-OJ4&gt;0,SUM(OH4:OI4,OK4)-OJ4,"")</f>
        <v/>
      </c>
      <c r="OW4" s="40" t="str">
        <f>IF(SUM(OA4,OE4,OI4)&gt;0,SUM(OA4,OE4,OI4),"")</f>
        <v/>
      </c>
      <c r="OX4" s="40" t="str">
        <f>IF(SUM(OU4,OV4)&gt;0,SUM(OU4,OV4),"")</f>
        <v/>
      </c>
      <c r="OY4" s="40" t="str">
        <f>IF(SUM(OM4,OQ4)&gt;0,SUM(OM4,OQ4),"")</f>
        <v/>
      </c>
      <c r="OZ4" s="40" t="str">
        <f>IF(SUM(OL4:OM4,OO4:OQ4,OS4)-SUM(ON4,OR4)&gt;0,SUM(OL4:OM4,OO4:OQ4,OS4)-SUM(ON4,OR4),"")</f>
        <v/>
      </c>
      <c r="PA4" s="40" t="str">
        <f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>IF(SUM(PC4,PG4)&gt;0,SUM(PC4,PG4),"")</f>
        <v/>
      </c>
      <c r="PW4" s="11" t="str">
        <f>IF(SUM(PB4:PC4,PE4:PG4,PI4)-PD4-PH4&gt;0,SUM(PB4:PC4,PE4:PG4,PI4)-PD4-PH4,"")</f>
        <v/>
      </c>
      <c r="PX4" s="11" t="str">
        <f>IF(SUM(PJ4:PK4,PM4)-PL4&gt;0,SUM(PJ4:PK4,PM4)-PL4,"")</f>
        <v/>
      </c>
      <c r="PY4" s="11" t="str">
        <f>IF(SUM(PC4,PG4,PK4)&gt;0,SUM(PC4,PG4,PK4),"")</f>
        <v/>
      </c>
      <c r="PZ4" s="11" t="str">
        <f>IF(SUM(PW4,PX4)&gt;0,SUM(PW4,PX4),"")</f>
        <v/>
      </c>
      <c r="QA4" s="11" t="str">
        <f>IF(SUM(PO4,PS4)&gt;0,SUM(PO4,PS4),"")</f>
        <v/>
      </c>
      <c r="QB4" s="11" t="str">
        <f>IF(SUM(PN4:PO4,PQ4:PS4,PU4)-SUM(PP4,PT4)&gt;0,SUM(PN4:PO4,PQ4:PS4,PU4)-SUM(PP4,PT4),"")</f>
        <v/>
      </c>
      <c r="QC4" s="11" t="str">
        <f>IF(SUM(PW4,PX4,QB4)&gt;0,SUM(PW4,PX4,QB4),"")</f>
        <v/>
      </c>
      <c r="QD4" s="22">
        <f>IF($CU4="P",CA4,(CA4+AX4)/2)</f>
        <v>19.149999999999999</v>
      </c>
      <c r="QE4" s="22">
        <f>IF($CU4="P",CB4,(CB4+AY4)/2)</f>
        <v>6.2</v>
      </c>
      <c r="QF4" s="22">
        <f>IF($CU4="P",CC4,(CC4+AZ4)/2)</f>
        <v>0</v>
      </c>
      <c r="QG4" s="22">
        <f>IF($CU4="P",CD4,(CD4+BA4)/2)</f>
        <v>0.15</v>
      </c>
      <c r="QH4" s="22">
        <f>IF($CU4="P",CE4,(CE4+BB4)/2)</f>
        <v>19.100000000000001</v>
      </c>
      <c r="QI4" s="22">
        <f>IF($CU4="P",CF4,(CF4+BC4)/2)</f>
        <v>6</v>
      </c>
      <c r="QJ4" s="22">
        <f>IF($CU4="P",CG4,(CG4+BD4)/2)</f>
        <v>0</v>
      </c>
      <c r="QK4" s="22">
        <f>IF($CU4="P",CH4,(CH4+BE4)/2)</f>
        <v>0</v>
      </c>
      <c r="QL4" s="22">
        <f>IF($CU4="P",CI4,(CI4+BF4)/2)</f>
        <v>0</v>
      </c>
      <c r="QM4" s="22">
        <f>IF($CU4="P",CJ4,(CJ4+BG4)/2)</f>
        <v>0</v>
      </c>
      <c r="QN4" s="22">
        <f>IF($CU4="P",CK4,(CK4+BH4)/2)</f>
        <v>0</v>
      </c>
      <c r="QO4" s="22">
        <f>IF($CU4="P",CL4,(CL4+BI4)/2)</f>
        <v>0</v>
      </c>
      <c r="QP4" s="22">
        <f>IF($CU4="P",CM4,(CM4+BJ4)/2)</f>
        <v>18</v>
      </c>
      <c r="QQ4" s="22">
        <f>IF($CU4="P",CN4,(CN4+BK4)/2)</f>
        <v>6.8000000000000007</v>
      </c>
      <c r="QR4" s="22">
        <f>IF($CU4="P",CO4,(CO4+BL4)/2)</f>
        <v>0.8</v>
      </c>
      <c r="QS4" s="22">
        <f>IF($CU4="P",CP4,(CP4+BM4)/2)</f>
        <v>0.3</v>
      </c>
      <c r="QT4" s="22">
        <f>IF($CU4="P",CQ4,(CQ4+BN4)/2)</f>
        <v>18.850000000000001</v>
      </c>
      <c r="QU4" s="22">
        <f>IF($CU4="P",CR4,(CR4+BO4)/2)</f>
        <v>6</v>
      </c>
      <c r="QV4" s="22">
        <f>IF($CU4="P",CS4,(CS4+BP4)/2)</f>
        <v>0</v>
      </c>
      <c r="QW4" s="22">
        <f>IF($CU4="P",CT4,(CT4+BQ4)/2)</f>
        <v>0.3</v>
      </c>
      <c r="QX4" s="27" t="s">
        <v>46</v>
      </c>
      <c r="QY4" s="40">
        <f>IF(SUM(QE4,QI4)&gt;0,SUM(QE4,QI4),"")</f>
        <v>12.2</v>
      </c>
      <c r="QZ4" s="40">
        <f>IF(SUM(QD4:QE4,QG4:QI4,QK4)-QF4-QJ4&gt;0,SUM(QD4:QE4,QG4:QI4,QK4)-QF4-QJ4,"")</f>
        <v>50.599999999999994</v>
      </c>
      <c r="RA4" s="40" t="str">
        <f>IF(SUM(QL4:QM4,QO4)-QN4&gt;0,SUM(QL4:QM4,QO4)-QN4,"")</f>
        <v/>
      </c>
      <c r="RB4" s="40">
        <f>IF(SUM(QE4,QI4,QM4)&gt;0,SUM(QE4,QI4,QM4),"")</f>
        <v>12.2</v>
      </c>
      <c r="RC4" s="40">
        <f>IF(SUM(QZ4,RA4)&gt;0,SUM(QZ4,RA4),"")</f>
        <v>50.599999999999994</v>
      </c>
      <c r="RD4" s="40">
        <f>IF(SUM(QQ4,QU4)&gt;0,SUM(QQ4,QU4),"")</f>
        <v>12.8</v>
      </c>
      <c r="RE4" s="40">
        <f>IF(SUM(QP4:QQ4,QS4:QU4,QW4)-SUM(QR4,QV4)&gt;0,SUM(QP4:QQ4,QS4:QU4,QW4)-SUM(QR4,QV4),"")</f>
        <v>49.45</v>
      </c>
      <c r="RF4" s="40">
        <f>IF(SUM(QZ4,RA4,RE4)&gt;0,SUM(QZ4,RA4,RE4),"")</f>
        <v>100.05</v>
      </c>
    </row>
    <row r="5" spans="1:474" x14ac:dyDescent="0.2">
      <c r="A5" s="4" cm="1">
        <f t="array" ref="A5">IF(AND(J5&lt;&gt;"",J5&lt;&gt;"No DD"),SUMPRODUCT((J$4:J$34&lt;&gt;"")*(J$4:J$34&lt;&gt;"No DD")*(F$4:F$34&gt;F5))+1,IF(J5="No DD",SUMPRODUCT((J$4:J$34="No DD")*(F$4:F$34&gt;F5))+1+SUMPRODUCT((J$4:J$34&lt;&gt;"")*(J$4:J$34&lt;&gt;"No DD")),""))</f>
        <v>2</v>
      </c>
      <c r="B5" s="4" cm="1">
        <f t="array" ref="B5">IF(AND(J5&lt;&gt;"",J5&lt;&gt;"No DD",G5=""),SUMPRODUCT((J$4:J$34&lt;&gt;"")*(J$4:J$34&lt;&gt;"No DD")*(G$4:G$34="")*(F$4:F$34&gt;F5))+1,IF(J5="No DD",SUMPRODUCT((J$4:J$34="No DD")*(F$4:F$34&gt;F5)*(G$4:G$34=""))+1+SUMPRODUCT((J$4:J$34&lt;&gt;"")*(G$4:G$34="")*(J$4:J$34&lt;&gt;"No DD")),""))</f>
        <v>1</v>
      </c>
      <c r="C5" s="5" t="s">
        <v>63</v>
      </c>
      <c r="D5" s="4" t="s">
        <v>5</v>
      </c>
      <c r="E5" s="4">
        <v>2004</v>
      </c>
      <c r="F5" s="9">
        <f>SUM(L5:R5)+SUM(L5:O5)*0.0000001+SUM(L5)*0.0000000000001</f>
        <v>150.20000991000509</v>
      </c>
      <c r="G5" s="64"/>
      <c r="H5" s="3" t="str">
        <f>IF(OR(AND(AP5&gt;=AW$36,AQ5&gt;=AW$40,AP5&lt;&gt;"",AO5=""),AND(AU5&gt;=AW$36,AV5&gt;=AW$40,AU5&lt;&gt;"",AO5=""),AND(BS5&gt;=BZ$36,BT5&gt;=BZ$40,BS5&lt;&gt;"",BR5=""),AND(BX5&gt;=BZ$36,BY5&gt;=BZ$40,BX5&lt;&gt;"",BR5=""),AND(CV5&gt;=DC$36,CW5&gt;=DC$40,CV5&lt;&gt;"",CU5=""),AND(DA5&gt;=DC$36,DB5&gt;=DC$40,DA5&lt;&gt;""),AND(DZ5&gt;=EG$36,EA5&gt;=EG$40,DZ5&lt;&gt;""),AND(EE5&gt;=EG$36,EF5&gt;=EG$40,EE5&lt;&gt;""),AND(FB5&gt;=FI$36,FC5&gt;=FI$40,FB5&lt;&gt;""),AND(FG5&gt;=FI$36,FH5&gt;=FI$40,FG5&lt;&gt;""),AND(GD5&gt;=GK$36,GE5&gt;=GK$40,GD5&lt;&gt;""),AND(GI5&gt;=GK$36,GJ5&gt;=GK$40,GI5&lt;&gt;""),AND(HF5&gt;=HM$36,HG5&gt;=HM$40,HF5&lt;&gt;""),AND(HK5&gt;=HM$36,HL5&gt;=HM$40,HK5&lt;&gt;""),AND(IH5&gt;=IO$36,II5&gt;=IO$40,IH5&lt;&gt;""),AND(IM5&gt;=IO$36,IN5&gt;=IO$40,IM5&lt;&gt;""),AND(JJ5&gt;=JQ$36,JK5&gt;=JQ$40,JJ5&lt;&gt;""),AND(JO5&gt;=JQ$36,JP5&gt;=JQ$40,JO5&lt;&gt;""),AND(KL5&gt;=KS$36,KM5&gt;=KS$40,KL5&lt;&gt;""),AND(KQ5&gt;=KS$36,KR5&gt;=KS$40,KQ5&lt;&gt;""),AND(LN5&gt;=LU$36,LO5&gt;=LU$40,LN5&lt;&gt;""),AND(LS5&gt;=LU$36,LT5&gt;=LU$40,LS5&lt;&gt;""),AND(MP5&gt;=MW$36,MQ5&gt;=MW$40,MP5&lt;&gt;""),AND(MU5&gt;=MW$36,MV5&gt;=MW$40,MU5&lt;&gt;""),AND(NR5&gt;=NY$36,NS5&gt;=NY$40,NR5&lt;&gt;""),AND(NW5&gt;=NY$36,NX5&gt;=NY$40,NW5&lt;&gt;""),AND(OT5&gt;=PA$36,OU5&gt;=PA$40,OT5&lt;&gt;""),AND(OY5&gt;=PA$36,OZ5&gt;=PA$40,OY5&lt;&gt;""),AND(PV5&gt;=QC$36,PW5&gt;=QC$40,PV5&lt;&gt;""),AND(QA5&gt;=QC$36,QB5&gt;=QC$40,QA5&lt;&gt;"")),"P","")</f>
        <v>P</v>
      </c>
      <c r="I5" s="3" t="str">
        <f>IF(OR(AND(AQ5&gt;=AW$40,AQ5&lt;&gt;"",AO5=""),AND(AV5&gt;=AW$40,AV5&lt;&gt;"",AO5=""),AND(BT5&gt;=BZ$40,BT5&lt;&gt;"",BR5=""),AND(BY5&gt;=BZ$40,BY5&lt;&gt;"",BR5=""),AND(CW5&gt;=DC$40,CW5&lt;&gt;"",CU5=""),AND(DB5&gt;=DC$40,DB5&lt;&gt;"",CU5=""),AND(EA5&gt;=EG$40,EA5&lt;&gt;""),AND(EF5&gt;=EG$40,EF5&lt;&gt;""),AND(FC5&gt;=FI$40,FC5&lt;&gt;""),AND(FH5&gt;=FI$40,FH5&lt;&gt;""),AND(GE5&gt;=GK$40,GE5&lt;&gt;""),AND(GJ5&gt;=GK$40,GJ5&lt;&gt;""),AND(HG5&gt;=HM$40,HG5&lt;&gt;""),AND(HL5&gt;=HM$40,HL5&lt;&gt;""),AND(II5&gt;=IO$40,II5&lt;&gt;""),AND(IN5&gt;=IO$40,IN5&lt;&gt;""),AND(JK5&gt;=JQ$40,JK5&lt;&gt;""),AND(JP5&gt;=JQ$40,JP5&lt;&gt;""),AND(KM5&gt;=KS$40,KM5&lt;&gt;""),AND(KR5&gt;=KS$40,KR5&lt;&gt;""),AND(LO5&gt;=LU$40,LO5&lt;&gt;""),AND(LT5&gt;=LU$40,LT5&lt;&gt;""),AND(MQ5&gt;=MW$40,MQ5&lt;&gt;""),AND(MV5&gt;=MW$40,MV5&lt;&gt;""),AND(NS5&gt;=NY$40,NS5&lt;&gt;""),AND(NX5&gt;=NY$40,NX5&lt;&gt;""),AND(OU5&gt;=PA$40,OU5&lt;&gt;""),AND(OZ5&gt;=PA$40,OZ5&lt;&gt;""),AND(PW5&gt;=QC$40,PW5&lt;&gt;""),AND(QB5&gt;=QC$40,QB5&lt;&gt;"")),"P","")</f>
        <v>P</v>
      </c>
      <c r="J5" s="36" t="str">
        <f>IF(AND(I5="P",H5=""),"No DD",IF(OR(AND(AS5&gt;=AW$39,AT5&gt;=AW$43,AS5&lt;&gt;"",AO5=""),AND(BV5&gt;=BZ$39,BW5&gt;=BZ$43,BV5&lt;&gt;"",BR5=""),AND(CY5&gt;=DC$39,CZ5&gt;=DC$43,CY5&lt;&gt;"",CU5=""),AND(EC5&gt;=EG$39,ED5&gt;=EG$43,EC5&lt;&gt;""),AND(FE5&gt;=FI$39,FF5&gt;=FI$43,FE5&lt;&gt;""),AND(GG5&gt;=GK$39,GH5&gt;=GK$43,GG5&lt;&gt;""),AND(HI5&gt;=HM$39,HJ5&gt;=HM$43,HI5&lt;&gt;""),AND(IK5&gt;=IO$39,IL5&gt;=IO$43,IK5&lt;&gt;""),AND(JM5&gt;=JQ$39,JN5&gt;=JQ$43,JM5&lt;&gt;""),AND(KO5&gt;=KS$39,KP5&gt;=KS$43,KO5&lt;&gt;""),AND(LQ5&gt;=LU$39,LR5&gt;=LU$43,LQ5&lt;&gt;""),AND(MS5&gt;=MW$39,MT5&gt;=MW$43,MS5&lt;&gt;""),AND(NU5&gt;=NY$39,NV5&gt;=NY$43,NU5&lt;&gt;""),AND(OW5&gt;=PA$39,OX5&gt;=PA$43,OW5&lt;&gt;""),AND(PY5&gt;=QC$39,PZ5&gt;=QC$43,PY5&lt;&gt;"")),"Merit",IF(OR(AND(AS5&gt;=AW$38,AT5&gt;=AW$42,AS5&lt;&gt;"",AO5=""),AND(BV5&gt;=BZ$38,BW5&gt;=BZ$42,BV5&lt;&gt;"",BR5=""),AND(CY5&gt;=DC$38,CZ5&gt;=DC$42,CY5&lt;&gt;"",CU5=""),AND(EC5&gt;=EG$38,ED5&gt;=EG$42,EC5&lt;&gt;""),AND(FE5&gt;=FI$38,FF5&gt;=FI$42,FE5&lt;&gt;""),AND(GG5&gt;=GK$38,GH5&gt;=GK$42,GG5&lt;&gt;""),AND(HI5&gt;=HM$38,HJ5&gt;=HM$42,HI5&lt;&gt;""),AND(IK5&gt;=IO$38,IL5&gt;=IO$42,IK5&lt;&gt;""),AND(JM5&gt;=JQ$38,JN5&gt;=JQ$42,JM5&lt;&gt;""),AND(KO5&gt;=KS$38,KP5&gt;=KS$42,KO5&lt;&gt;""),AND(LQ5&gt;=LU$38,LR5&gt;=LU$42,LQ5&lt;&gt;""),AND(MS5&gt;=MW$38,MT5&gt;=MW$42,MS5&lt;&gt;""),AND(NU5&gt;=NY$38,NV5&gt;=NY$42,NU5&lt;&gt;""),AND(OW5&gt;=PA$38,OX5&gt;=PA$42,OW5&lt;&gt;""),AND(PY5&gt;=QC$38,PZ5&gt;=QC$42,PY5&lt;&gt;"")),"Excellence",IF(K5="P","Worlds Team",IF(H5="P","National Team","")))))</f>
        <v>National Team</v>
      </c>
      <c r="K5" s="3" t="str">
        <f>IF(OR(AND(AS5&gt;=AW$37,AT5&gt;=AW$41,AS5&lt;&gt;"",AO5=""),AND(BV5&gt;=BZ$37,BW5&gt;=BZ$41,BV5&lt;&gt;"",BR5=""),AND(CY5&gt;=DC$37,CZ5&gt;=DC$41,CY5&lt;&gt;"",CU5=""),AND(EC5&gt;=EG$37,ED5&gt;=EG$41,EC5&lt;&gt;""),AND(FE5&gt;=FI$37,FF5&gt;=FI$41,FE5&lt;&gt;""),AND(GG5&gt;=GK$37,GH5&gt;=GK$41,GG5&lt;&gt;""),AND(HI5&gt;=HM$37,HJ5&gt;=HM$41,HI5&lt;&gt;""),AND(IK5&gt;=IO$37,IL5&gt;=IO$41,IK5&lt;&gt;""),AND(JM5&gt;=JQ$37,JN5&gt;=JQ$41,JM5&lt;&gt;""),AND(KO5&gt;=KS$37,KP5&gt;=KS$41,KO5&lt;&gt;""),AND(LQ5&gt;=LU$37,LR5&gt;=LU$41,LQ5&lt;&gt;""),AND(MS5&gt;=MW$37,MT5&gt;=MW$41,MS5&lt;&gt;""),AND(NU5&gt;=NY$37,NV5&gt;=NY$41,NU5&lt;&gt;""),AND(OW5&gt;=PA$37,OX5&gt;=PA$41,OW5&lt;&gt;""),AND(PY5&gt;=QC$37,PZ5&gt;=QC$41,PY5&lt;&gt;"")),"P","")</f>
        <v/>
      </c>
      <c r="L5" s="8">
        <f>IF(COUNT(AQ5,BT5,CW5)&gt;0,LARGE((AQ5,BT5,CW5),1),0)</f>
        <v>51.1</v>
      </c>
      <c r="M5" s="8" t="str">
        <f>IF(L5=0,"",IF(L5=CW5,$CA$1,IF(L5=BT5,$AX$1,IF(L5=AQ5,$U$1,""))))</f>
        <v>2025 Elite Canada</v>
      </c>
      <c r="N5" s="8">
        <f>IF(COUNT(AQ5,BT5,CW5)&gt;1,LARGE((AQ5,BT5,CW5),2),0)</f>
        <v>48</v>
      </c>
      <c r="O5" s="8" t="str">
        <f>IF(N5=0,"",IF(AND(N5=L5,N5=AQ5,N5=BT5),$U$1,IF(AND(N5=L5,N5=AQ5,N5=CW5),$U$1,IF(AND(N5=L5,N5=BT5,N5=CW5),$AX$1,IF(N5=CW5,$CA$1,IF(N5=BT5,$AX$1,IF(N5=AQ5,$U$1,"")))))))</f>
        <v>2025 3rd Domestic Trial</v>
      </c>
      <c r="P5" s="8">
        <f>IF(MAX(AV5,BY5,DB5)&gt;0,MAX(AV5,BY5,DB5),0)</f>
        <v>51.099999999999994</v>
      </c>
      <c r="Q5" s="8" t="str">
        <f>IF(P5=0,"",IF(P5=DB5,$CA$1,IF(P5=BY5,$AX$1,IF(P5=AV5,$U$1,""))))</f>
        <v>2025 3rd Domestic Trial</v>
      </c>
      <c r="R5" s="8" t="str">
        <f>IF(MAX(DD5:DE5)&gt;0,MAX(DD5:DE5),"")</f>
        <v/>
      </c>
      <c r="S5" s="11" t="str">
        <f>IF(R5="","",IF(R5=DD5,"("&amp;DD$2&amp;")",IF(R5=DE5,"("&amp;DE$2&amp;")")))</f>
        <v/>
      </c>
      <c r="T5" s="8" t="str">
        <f>IF(R5="","",IF(R5=DD5,IF(R5+IF(N5="",0,N5)=PW5,$PB$1,IF(R5+IF(N5="",0,N5)=OU5,$NZ$1,IF(R5+IF(N5="",0,N5)=NS5,$MX$1,IF(R5+IF(N5="",0,N5)=MQ5,$LV$1,IF(R5+IF(N5="",0,N5)=LO5,$KT$1,IF(R5+IF(N5="",0,N5)=KM5,$JR$1,IF(R5+IF(N5="",0,N5)=JK5,$IP$1,IF(R5+IF(N5="",0,N5)=II5,$HN$1,IF(R5+IF(N5="",0,N5)=HG5,$GL$1,IF(R5+IF(N5="",0,N5)=GE5,$FJ$1,IF(R5+IF(N5="",0,N5)=FC5,$EH$1,IF(R5+IF(N5="",0,N5)=EA5,$DF$1)))))))))))),IF(R5=DE5,IF(R5+IF(P5="",0,P5)=QB5,$PB$1,IF(R5+IF(P5="",0,P5)=OZ5,$NZ$1,IF(R5+IF(P5="",0,P5)=NX5,$MX$1,IF(R5+IF(P5="",0,P5)=MV5,$LV$1,IF(R5+IF(P5="",0,P5)=LT5,$KT$1,IF(R5+IF(P5="",0,P5)=KR5,$JR$1,IF(R5+IF(P5="",0,P5)=JP5,$IP$1,IF(R5+IF(P5="",0,P5)=IN5,$HN$1,IF(R5+IF(P5="",0,P5)=HL5,$GL$1,IF(R5+IF(P5="",0,P5)=GJ5,$FJ$1,IF(R5+IF(P5="",0,P5)=FH5,$EH$1,IF(R5+IF(P5="",0,P5)=EF5,$DF$1)))))))))))))))</f>
        <v/>
      </c>
      <c r="U5" s="19">
        <v>19</v>
      </c>
      <c r="V5" s="19">
        <v>6.8</v>
      </c>
      <c r="W5" s="19">
        <v>0.2</v>
      </c>
      <c r="X5" s="19">
        <v>0.3</v>
      </c>
      <c r="Y5" s="19">
        <v>18.8</v>
      </c>
      <c r="Z5" s="19">
        <v>6.4</v>
      </c>
      <c r="AA5" s="19">
        <v>0</v>
      </c>
      <c r="AB5" s="19">
        <v>0</v>
      </c>
      <c r="AC5" s="19"/>
      <c r="AD5" s="19"/>
      <c r="AE5" s="19"/>
      <c r="AF5" s="19"/>
      <c r="AG5" s="19">
        <v>18.8</v>
      </c>
      <c r="AH5" s="19">
        <v>6.8</v>
      </c>
      <c r="AI5" s="19">
        <v>0.2</v>
      </c>
      <c r="AJ5" s="19">
        <v>0.3</v>
      </c>
      <c r="AK5" s="19">
        <v>15.6</v>
      </c>
      <c r="AL5" s="19">
        <v>2.8</v>
      </c>
      <c r="AM5" s="19">
        <v>0</v>
      </c>
      <c r="AN5" s="19">
        <v>0</v>
      </c>
      <c r="AO5" s="27"/>
      <c r="AP5" s="40">
        <f>IF(SUM(V5,Z5)&gt;0,SUM(V5,Z5),"")</f>
        <v>13.2</v>
      </c>
      <c r="AQ5" s="40">
        <f>IF(SUM(U5:V5,X5:Z5,AB5)-W5-AA5&gt;0,SUM(U5:V5,X5:Z5,AB5)-W5-AA5,"")</f>
        <v>51.1</v>
      </c>
      <c r="AR5" s="40" t="str">
        <f>IF(SUM(AC5:AD5,AF5)-AE5&gt;0,SUM(AC5:AD5,AF5)-AE5,"")</f>
        <v/>
      </c>
      <c r="AS5" s="40">
        <f>IF(SUM(V5,Z5,AD5)&gt;0,SUM(V5,Z5,AD5),"")</f>
        <v>13.2</v>
      </c>
      <c r="AT5" s="40">
        <f>IF(SUM(AQ5,AR5)&gt;0,SUM(AQ5,AR5),"")</f>
        <v>51.1</v>
      </c>
      <c r="AU5" s="40">
        <f>IF(SUM(AH5,AL5)&gt;0,SUM(AH5,AL5),"")</f>
        <v>9.6</v>
      </c>
      <c r="AV5" s="40">
        <f>IF(SUM(AG5:AH5,AJ5:AL5,AN5)-SUM(AI5,AM5)&gt;0,SUM(AG5:AH5,AJ5:AL5,AN5)-SUM(AI5,AM5),"")</f>
        <v>44.099999999999994</v>
      </c>
      <c r="AW5" s="40">
        <f>IF(SUM(AQ5,AR5,AV5)&gt;0,SUM(AQ5,AR5,AV5),"")</f>
        <v>95.199999999999989</v>
      </c>
      <c r="AX5" s="18">
        <v>15.7</v>
      </c>
      <c r="AY5" s="18">
        <v>2.4</v>
      </c>
      <c r="AZ5" s="18">
        <v>0</v>
      </c>
      <c r="BA5" s="18">
        <v>0</v>
      </c>
      <c r="BB5" s="18">
        <v>18.3</v>
      </c>
      <c r="BC5" s="18">
        <v>7.2</v>
      </c>
      <c r="BD5" s="18">
        <v>0</v>
      </c>
      <c r="BE5" s="18">
        <v>0.3</v>
      </c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28"/>
      <c r="BS5" s="11">
        <f>IF(SUM(AY5,BC5)&gt;0,SUM(AY5,BC5),"")</f>
        <v>9.6</v>
      </c>
      <c r="BT5" s="11">
        <f>IF(SUM(AX5:AY5,BA5:BC5,BE5)-AZ5-BD5&gt;0,SUM(AX5:AY5,BA5:BC5,BE5)-AZ5-BD5,"")</f>
        <v>43.9</v>
      </c>
      <c r="BU5" s="11" t="str">
        <f>IF(SUM(BF5:BG5,BI5)-BH5&gt;0,SUM(BF5:BG5,BI5)-BH5,"")</f>
        <v/>
      </c>
      <c r="BV5" s="11">
        <f>IF(SUM(AY5,BC5,BG5)&gt;0,SUM(AY5,BC5,BG5),"")</f>
        <v>9.6</v>
      </c>
      <c r="BW5" s="11">
        <f>IF(SUM(BT5,BU5)&gt;0,SUM(BT5,BU5),"")</f>
        <v>43.9</v>
      </c>
      <c r="BX5" s="11" t="str">
        <f>IF(SUM(BK5,BO5)&gt;0,SUM(BK5,BO5),"")</f>
        <v/>
      </c>
      <c r="BY5" s="11" t="str">
        <f>IF(SUM(BJ5:BK5,BM5:BO5,BQ5)-SUM(BL5,BP5)&gt;0,SUM(BJ5:BK5,BM5:BO5,BQ5)-SUM(BL5,BP5),"")</f>
        <v/>
      </c>
      <c r="BZ5" s="11">
        <f>IF(SUM(BT5,BU5,BY5)&gt;0,SUM(BT5,BU5,BY5),"")</f>
        <v>43.9</v>
      </c>
      <c r="CA5" s="19">
        <v>18.899999999999999</v>
      </c>
      <c r="CB5" s="19">
        <v>5.6</v>
      </c>
      <c r="CC5" s="19">
        <v>0.6</v>
      </c>
      <c r="CD5" s="19">
        <v>0</v>
      </c>
      <c r="CE5" s="19">
        <v>18.899999999999999</v>
      </c>
      <c r="CF5" s="19">
        <v>6</v>
      </c>
      <c r="CG5" s="19">
        <v>0.8</v>
      </c>
      <c r="CH5" s="19">
        <v>0</v>
      </c>
      <c r="CI5" s="19"/>
      <c r="CJ5" s="19"/>
      <c r="CK5" s="19"/>
      <c r="CL5" s="19"/>
      <c r="CM5" s="19">
        <v>19</v>
      </c>
      <c r="CN5" s="19">
        <v>6.4</v>
      </c>
      <c r="CO5" s="19">
        <v>0.2</v>
      </c>
      <c r="CP5" s="19">
        <v>0</v>
      </c>
      <c r="CQ5" s="19">
        <v>19</v>
      </c>
      <c r="CR5" s="19">
        <v>6.8</v>
      </c>
      <c r="CS5" s="19">
        <v>0.2</v>
      </c>
      <c r="CT5" s="19">
        <v>0.3</v>
      </c>
      <c r="CU5" s="27"/>
      <c r="CV5" s="40">
        <f>IF(SUM(CB5,CF5)&gt;0,SUM(CB5,CF5),"")</f>
        <v>11.6</v>
      </c>
      <c r="CW5" s="40">
        <f>IF(SUM(CA5:CB5,CD5:CF5,CH5)-CC5-CG5&gt;0,SUM(CA5:CB5,CD5:CF5,CH5)-CC5-CG5,"")</f>
        <v>48</v>
      </c>
      <c r="CX5" s="40" t="str">
        <f>IF(SUM(CI5:CJ5,CL5)-CK5&gt;0,SUM(CI5:CJ5,CL5)-CK5,"")</f>
        <v/>
      </c>
      <c r="CY5" s="40">
        <f>IF(SUM(CB5,CF5,CJ5)&gt;0,SUM(CB5,CF5,CJ5),"")</f>
        <v>11.6</v>
      </c>
      <c r="CZ5" s="40">
        <f>IF(SUM(CW5,CX5)&gt;0,SUM(CW5,CX5),"")</f>
        <v>48</v>
      </c>
      <c r="DA5" s="40">
        <f>IF(SUM(CN5,CR5)&gt;0,SUM(CN5,CR5),"")</f>
        <v>13.2</v>
      </c>
      <c r="DB5" s="40">
        <f>IF(SUM(CM5:CN5,CP5:CR5,CT5)-SUM(CO5,CS5)&gt;0,SUM(CM5:CN5,CP5:CR5,CT5)-SUM(CO5,CS5),"")</f>
        <v>51.099999999999994</v>
      </c>
      <c r="DC5" s="40">
        <f>IF(SUM(CW5,CX5,DB5)&gt;0,SUM(CW5,CX5,DB5),"")</f>
        <v>99.1</v>
      </c>
      <c r="DD5" s="50" t="str">
        <f>IF(MAX(EA5,FC5,GE5,HG5,II5,JK5,KM5,LO5,MQ5,NS5,OU5,PW5)-IF(N5="",0,N5)&gt;0.001,MAX(EA5,FC5,GE5,HG5,II5,JK5,KM5,LO5,MQ5,NS5,OU5,PW5)-IF(N5="",0,N5),"")</f>
        <v/>
      </c>
      <c r="DE5" s="50" t="str">
        <f>IF(MAX(EF5,FH5,GJ5,HL5,IN5,JP5,KR5,LT5,MV5,NX5,OZ5,QB5)-IF(P5="",0,P5)&gt;0.001,MAX(EF5,FH5,GJ5,HL5,IN5,JP5,KR5,LT5,MV5,NX5,OZ5,QB5)-IF(P5="",0,P5),"")</f>
        <v/>
      </c>
      <c r="DF5" s="17">
        <v>15.6</v>
      </c>
      <c r="DG5" s="17">
        <v>2.4</v>
      </c>
      <c r="DH5" s="17">
        <v>0</v>
      </c>
      <c r="DI5" s="17">
        <v>0</v>
      </c>
      <c r="DJ5" s="17">
        <v>18.7</v>
      </c>
      <c r="DK5" s="17">
        <v>6.4</v>
      </c>
      <c r="DL5" s="17">
        <v>0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40">
        <f>IF(SUM(DG5,DK5)&gt;0,SUM(DG5,DK5),"")</f>
        <v>8.8000000000000007</v>
      </c>
      <c r="EA5" s="40">
        <f>IF(SUM(DF5:DG5,DI5:DK5,DM5)-DH5-DL5&gt;0,SUM(DF5:DG5,DI5:DK5,DM5)-DH5-DL5,"")</f>
        <v>43.1</v>
      </c>
      <c r="EB5" s="40" t="str">
        <f>IF(SUM(DN5:DO5,DQ5)-DP5&gt;0,SUM(DN5:DO5,DQ5)-DP5,"")</f>
        <v/>
      </c>
      <c r="EC5" s="40">
        <f>IF(SUM(DG5,DK5,DO5)&gt;0,SUM(DG5,DK5,DO5),"")</f>
        <v>8.8000000000000007</v>
      </c>
      <c r="ED5" s="40">
        <f>IF(SUM(EA5,EB5)&gt;0,SUM(EA5,EB5),"")</f>
        <v>43.1</v>
      </c>
      <c r="EE5" s="40" t="str">
        <f>IF(SUM(DS5,DW5)&gt;0,SUM(DS5,DW5),"")</f>
        <v/>
      </c>
      <c r="EF5" s="40" t="str">
        <f>IF(SUM(DR5:DS5,DU5:DW5,DY5)-SUM(DT5,DX5)&gt;0,SUM(DR5:DS5,DU5:DW5,DY5)-SUM(DT5,DX5),"")</f>
        <v/>
      </c>
      <c r="EG5" s="40">
        <f>IF(SUM(EA5,EB5,EF5)&gt;0,SUM(EA5,EB5,EF5),"")</f>
        <v>43.1</v>
      </c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1" t="str">
        <f>IF(SUM(EI5,EM5)&gt;0,SUM(EI5,EM5),"")</f>
        <v/>
      </c>
      <c r="FC5" s="11" t="str">
        <f>IF(SUM(EH5:EI5,EK5:EM5,EO5)-EJ5-EN5&gt;0,SUM(EH5:EI5,EK5:EM5,EO5)-EJ5-EN5,"")</f>
        <v/>
      </c>
      <c r="FD5" s="11" t="str">
        <f>IF(SUM(EP5:EQ5,ES5)-ER5&gt;0,SUM(EP5:EQ5,ES5)-ER5,"")</f>
        <v/>
      </c>
      <c r="FE5" s="11" t="str">
        <f>IF(SUM(EI5,EM5,EQ5)&gt;0,SUM(EI5,EM5,EQ5),"")</f>
        <v/>
      </c>
      <c r="FF5" s="11" t="str">
        <f>IF(SUM(FC5,FD5)&gt;0,SUM(FC5,FD5),"")</f>
        <v/>
      </c>
      <c r="FG5" s="11" t="str">
        <f>IF(SUM(EU5,EY5)&gt;0,SUM(EU5,EY5),"")</f>
        <v/>
      </c>
      <c r="FH5" s="11" t="str">
        <f>IF(SUM(ET5:EU5,EW5:EY5,FA5)-SUM(EV5,EZ5)&gt;0,SUM(ET5:EU5,EW5:EY5,FA5)-SUM(EV5,EZ5),"")</f>
        <v/>
      </c>
      <c r="FI5" s="11" t="str">
        <f>IF(SUM(FC5,FD5,FH5)&gt;0,SUM(FC5,FD5,FH5),"")</f>
        <v/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>IF(SUM(FK5,FO5)&gt;0,SUM(FK5,FO5),"")</f>
        <v/>
      </c>
      <c r="GE5" s="40" t="str">
        <f>IF(SUM(FJ5:FK5,FM5:FO5,FQ5)-FL5-FP5&gt;0,SUM(FJ5:FK5,FM5:FO5,FQ5)-FL5-FP5,"")</f>
        <v/>
      </c>
      <c r="GF5" s="40" t="str">
        <f>IF(SUM(FR5:FS5,FU5)-FT5&gt;0,SUM(FR5:FS5,FU5)-FT5,"")</f>
        <v/>
      </c>
      <c r="GG5" s="40" t="str">
        <f>IF(SUM(FK5,FO5,FS5)&gt;0,SUM(FK5,FO5,FS5),"")</f>
        <v/>
      </c>
      <c r="GH5" s="40" t="str">
        <f>IF(SUM(GE5,GF5)&gt;0,SUM(GE5,GF5),"")</f>
        <v/>
      </c>
      <c r="GI5" s="40" t="str">
        <f>IF(SUM(FW5,GA5)&gt;0,SUM(FW5,GA5),"")</f>
        <v/>
      </c>
      <c r="GJ5" s="40" t="str">
        <f>IF(SUM(FV5:FW5,FY5:GA5,GC5)-SUM(FX5,GB5)&gt;0,SUM(FV5:FW5,FY5:GA5,GC5)-SUM(FX5,GB5),"")</f>
        <v/>
      </c>
      <c r="GK5" s="40" t="str">
        <f>IF(SUM(GE5,GF5,GJ5)&gt;0,SUM(GE5,GF5,GJ5),"")</f>
        <v/>
      </c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 t="str">
        <f>IF(SUM(GM5,GQ5)&gt;0,SUM(GM5,GQ5),"")</f>
        <v/>
      </c>
      <c r="HG5" s="11" t="str">
        <f>IF(SUM(GL5:GM5,GO5:GQ5,GS5)-GN5-GR5&gt;0,SUM(GL5:GM5,GO5:GQ5,GS5)-GN5-GR5,"")</f>
        <v/>
      </c>
      <c r="HH5" s="11" t="str">
        <f>IF(SUM(GT5:GU5,GW5)-GV5&gt;0,SUM(GT5:GU5,GW5)-GV5,"")</f>
        <v/>
      </c>
      <c r="HI5" s="11" t="str">
        <f>IF(SUM(GM5,GQ5,GU5)&gt;0,SUM(GM5,GQ5,GU5),"")</f>
        <v/>
      </c>
      <c r="HJ5" s="11" t="str">
        <f>IF(SUM(HG5,HH5)&gt;0,SUM(HG5,HH5),"")</f>
        <v/>
      </c>
      <c r="HK5" s="11" t="str">
        <f>IF(SUM(GY5,HC5)&gt;0,SUM(GY5,HC5),"")</f>
        <v/>
      </c>
      <c r="HL5" s="11" t="str">
        <f>IF(SUM(GX5:GY5,HA5:HC5,HE5)-SUM(GZ5,HD5)&gt;0,SUM(GX5:GY5,HA5:HC5,HE5)-SUM(GZ5,HD5),"")</f>
        <v/>
      </c>
      <c r="HM5" s="11" t="str">
        <f>IF(SUM(HG5,HH5,HL5)&gt;0,SUM(HG5,HH5,HL5),"")</f>
        <v/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>IF(SUM(HO5,HS5)&gt;0,SUM(HO5,HS5),"")</f>
        <v/>
      </c>
      <c r="II5" s="40" t="str">
        <f>IF(SUM(HN5:HO5,HQ5:HS5,HU5)-HP5-HT5&gt;0,SUM(HN5:HO5,HQ5:HS5,HU5)-HP5-HT5,"")</f>
        <v/>
      </c>
      <c r="IJ5" s="40" t="str">
        <f>IF(SUM(HV5:HW5,HY5)-HX5&gt;0,SUM(HV5:HW5,HY5)-HX5,"")</f>
        <v/>
      </c>
      <c r="IK5" s="40" t="str">
        <f>IF(SUM(HO5,HS5,HW5)&gt;0,SUM(HO5,HS5,HW5),"")</f>
        <v/>
      </c>
      <c r="IL5" s="40" t="str">
        <f>IF(SUM(II5,IJ5)&gt;0,SUM(II5,IJ5),"")</f>
        <v/>
      </c>
      <c r="IM5" s="40" t="str">
        <f>IF(SUM(IA5,IE5)&gt;0,SUM(IA5,IE5),"")</f>
        <v/>
      </c>
      <c r="IN5" s="40" t="str">
        <f>IF(SUM(HZ5:IA5,IC5:IE5,IG5)-SUM(IB5,IF5)&gt;0,SUM(HZ5:IA5,IC5:IE5,IG5)-SUM(IB5,IF5),"")</f>
        <v/>
      </c>
      <c r="IO5" s="40" t="str">
        <f>IF(SUM(II5,IJ5,IN5)&gt;0,SUM(II5,IJ5,IN5),"")</f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>IF(SUM(IQ5,IU5)&gt;0,SUM(IQ5,IU5),"")</f>
        <v/>
      </c>
      <c r="JK5" s="11" t="str">
        <f>IF(SUM(IP5:IQ5,IS5:IU5,IW5)-IR5-IV5&gt;0,SUM(IP5:IQ5,IS5:IU5,IW5)-IR5-IV5,"")</f>
        <v/>
      </c>
      <c r="JL5" s="11" t="str">
        <f>IF(SUM(IX5:IY5,JA5)-IZ5&gt;0,SUM(IX5:IY5,JA5)-IZ5,"")</f>
        <v/>
      </c>
      <c r="JM5" s="11" t="str">
        <f>IF(SUM(IQ5,IU5,IY5)&gt;0,SUM(IQ5,IU5,IY5),"")</f>
        <v/>
      </c>
      <c r="JN5" s="11" t="str">
        <f>IF(SUM(JK5,JL5)&gt;0,SUM(JK5,JL5),"")</f>
        <v/>
      </c>
      <c r="JO5" s="11" t="str">
        <f>IF(SUM(JC5,JG5)&gt;0,SUM(JC5,JG5),"")</f>
        <v/>
      </c>
      <c r="JP5" s="11" t="str">
        <f>IF(SUM(JB5:JC5,JE5:JG5,JI5)-SUM(JD5,JH5)&gt;0,SUM(JB5:JC5,JE5:JG5,JI5)-SUM(JD5,JH5),"")</f>
        <v/>
      </c>
      <c r="JQ5" s="11" t="str">
        <f>IF(SUM(JK5,JL5,JP5)&gt;0,SUM(JK5,JL5,JP5),"")</f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>IF(SUM(JS5,JW5)&gt;0,SUM(JS5,JW5),"")</f>
        <v/>
      </c>
      <c r="KM5" s="40" t="str">
        <f>IF(SUM(JR5:JS5,JU5:JW5,JY5)-JT5-JX5&gt;0,SUM(JR5:JS5,JU5:JW5,JY5)-JT5-JX5,"")</f>
        <v/>
      </c>
      <c r="KN5" s="40" t="str">
        <f>IF(SUM(JZ5:KA5,KC5)-KB5&gt;0,SUM(JZ5:KA5,KC5)-KB5,"")</f>
        <v/>
      </c>
      <c r="KO5" s="40" t="str">
        <f>IF(SUM(JS5,JW5,KA5)&gt;0,SUM(JS5,JW5,KA5),"")</f>
        <v/>
      </c>
      <c r="KP5" s="40" t="str">
        <f>IF(SUM(KM5,KN5)&gt;0,SUM(KM5,KN5),"")</f>
        <v/>
      </c>
      <c r="KQ5" s="40" t="str">
        <f>IF(SUM(KE5,KI5)&gt;0,SUM(KE5,KI5),"")</f>
        <v/>
      </c>
      <c r="KR5" s="40" t="str">
        <f>IF(SUM(KD5:KE5,KG5:KI5,KK5)-SUM(KF5,KJ5)&gt;0,SUM(KD5:KE5,KG5:KI5,KK5)-SUM(KF5,KJ5),"")</f>
        <v/>
      </c>
      <c r="KS5" s="40" t="str">
        <f>IF(SUM(KM5,KN5,KR5)&gt;0,SUM(KM5,KN5,KR5),"")</f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>IF(SUM(KU5,KY5)&gt;0,SUM(KU5,KY5),"")</f>
        <v/>
      </c>
      <c r="LO5" s="11" t="str">
        <f>IF(SUM(KT5:KU5,KW5:KY5,LA5)-KV5-KZ5&gt;0,SUM(KT5:KU5,KW5:KY5,LA5)-KV5-KZ5,"")</f>
        <v/>
      </c>
      <c r="LP5" s="11" t="str">
        <f>IF(SUM(LB5:LC5,LE5)-LD5&gt;0,SUM(LB5:LC5,LE5)-LD5,"")</f>
        <v/>
      </c>
      <c r="LQ5" s="11" t="str">
        <f>IF(SUM(KU5,KY5,LC5)&gt;0,SUM(KU5,KY5,LC5),"")</f>
        <v/>
      </c>
      <c r="LR5" s="11" t="str">
        <f>IF(SUM(LO5,LP5)&gt;0,SUM(LO5,LP5),"")</f>
        <v/>
      </c>
      <c r="LS5" s="11" t="str">
        <f>IF(SUM(LG5,LK5)&gt;0,SUM(LG5,LK5),"")</f>
        <v/>
      </c>
      <c r="LT5" s="11" t="str">
        <f>IF(SUM(LF5:LG5,LI5:LK5,LM5)-SUM(LH5,LL5)&gt;0,SUM(LF5:LG5,LI5:LK5,LM5)-SUM(LH5,LL5),"")</f>
        <v/>
      </c>
      <c r="LU5" s="11" t="str">
        <f>IF(SUM(LO5,LP5,LT5)&gt;0,SUM(LO5,LP5,LT5),"")</f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>IF(SUM(LW5,MA5)&gt;0,SUM(LW5,MA5),"")</f>
        <v/>
      </c>
      <c r="MQ5" s="40" t="str">
        <f>IF(SUM(LV5:LW5,LY5:MA5,MC5)-LX5-MB5&gt;0,SUM(LV5:LW5,LY5:MA5,MC5)-LX5-MB5,"")</f>
        <v/>
      </c>
      <c r="MR5" s="40" t="str">
        <f>IF(SUM(MD5:ME5,MG5)-MF5&gt;0,SUM(MD5:ME5,MG5)-MF5,"")</f>
        <v/>
      </c>
      <c r="MS5" s="40" t="str">
        <f>IF(SUM(LW5,MA5,ME5)&gt;0,SUM(LW5,MA5,ME5),"")</f>
        <v/>
      </c>
      <c r="MT5" s="40" t="str">
        <f>IF(SUM(MQ5,MR5)&gt;0,SUM(MQ5,MR5),"")</f>
        <v/>
      </c>
      <c r="MU5" s="40" t="str">
        <f>IF(SUM(MI5,MM5)&gt;0,SUM(MI5,MM5),"")</f>
        <v/>
      </c>
      <c r="MV5" s="40" t="str">
        <f>IF(SUM(MH5:MI5,MK5:MM5,MO5)-SUM(MJ5,MN5)&gt;0,SUM(MH5:MI5,MK5:MM5,MO5)-SUM(MJ5,MN5),"")</f>
        <v/>
      </c>
      <c r="MW5" s="40" t="str">
        <f>IF(SUM(MQ5,MR5,MV5)&gt;0,SUM(MQ5,MR5,MV5),"")</f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>IF(SUM(MY5,NC5)&gt;0,SUM(MY5,NC5),"")</f>
        <v/>
      </c>
      <c r="NS5" s="11" t="str">
        <f>IF(SUM(MX5:MY5,NA5:NC5,NE5)-MZ5-ND5&gt;0,SUM(MX5:MY5,NA5:NC5,NE5)-MZ5-ND5,"")</f>
        <v/>
      </c>
      <c r="NT5" s="11" t="str">
        <f>IF(SUM(NF5:NG5,NI5)-NH5&gt;0,SUM(NF5:NG5,NI5)-NH5,"")</f>
        <v/>
      </c>
      <c r="NU5" s="11" t="str">
        <f>IF(SUM(MY5,NC5,NG5)&gt;0,SUM(MY5,NC5,NG5),"")</f>
        <v/>
      </c>
      <c r="NV5" s="11" t="str">
        <f>IF(SUM(NS5,NT5)&gt;0,SUM(NS5,NT5),"")</f>
        <v/>
      </c>
      <c r="NW5" s="11" t="str">
        <f>IF(SUM(NK5,NO5)&gt;0,SUM(NK5,NO5),"")</f>
        <v/>
      </c>
      <c r="NX5" s="11" t="str">
        <f>IF(SUM(NJ5:NK5,NM5:NO5,NQ5)-SUM(NL5,NP5)&gt;0,SUM(NJ5:NK5,NM5:NO5,NQ5)-SUM(NL5,NP5),"")</f>
        <v/>
      </c>
      <c r="NY5" s="11" t="str">
        <f>IF(SUM(NS5,NT5,NX5)&gt;0,SUM(NS5,NT5,NX5),"")</f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>IF(SUM(OA5,OE5)&gt;0,SUM(OA5,OE5),"")</f>
        <v/>
      </c>
      <c r="OU5" s="40" t="str">
        <f>IF(SUM(NZ5:OA5,OC5:OE5,OG5)-OB5-OF5&gt;0,SUM(NZ5:OA5,OC5:OE5,OG5)-OB5-OF5,"")</f>
        <v/>
      </c>
      <c r="OV5" s="40" t="str">
        <f>IF(SUM(OH5:OI5,OK5)-OJ5&gt;0,SUM(OH5:OI5,OK5)-OJ5,"")</f>
        <v/>
      </c>
      <c r="OW5" s="40" t="str">
        <f>IF(SUM(OA5,OE5,OI5)&gt;0,SUM(OA5,OE5,OI5),"")</f>
        <v/>
      </c>
      <c r="OX5" s="40" t="str">
        <f>IF(SUM(OU5,OV5)&gt;0,SUM(OU5,OV5),"")</f>
        <v/>
      </c>
      <c r="OY5" s="40" t="str">
        <f>IF(SUM(OM5,OQ5)&gt;0,SUM(OM5,OQ5),"")</f>
        <v/>
      </c>
      <c r="OZ5" s="40" t="str">
        <f>IF(SUM(OL5:OM5,OO5:OQ5,OS5)-SUM(ON5,OR5)&gt;0,SUM(OL5:OM5,OO5:OQ5,OS5)-SUM(ON5,OR5),"")</f>
        <v/>
      </c>
      <c r="PA5" s="40" t="str">
        <f>IF(SUM(OU5,OV5,OZ5)&gt;0,SUM(OU5,OV5,OZ5),"")</f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>IF(SUM(PC5,PG5)&gt;0,SUM(PC5,PG5),"")</f>
        <v/>
      </c>
      <c r="PW5" s="11" t="str">
        <f>IF(SUM(PB5:PC5,PE5:PG5,PI5)-PD5-PH5&gt;0,SUM(PB5:PC5,PE5:PG5,PI5)-PD5-PH5,"")</f>
        <v/>
      </c>
      <c r="PX5" s="11" t="str">
        <f>IF(SUM(PJ5:PK5,PM5)-PL5&gt;0,SUM(PJ5:PK5,PM5)-PL5,"")</f>
        <v/>
      </c>
      <c r="PY5" s="11" t="str">
        <f>IF(SUM(PC5,PG5,PK5)&gt;0,SUM(PC5,PG5,PK5),"")</f>
        <v/>
      </c>
      <c r="PZ5" s="11" t="str">
        <f>IF(SUM(PW5,PX5)&gt;0,SUM(PW5,PX5),"")</f>
        <v/>
      </c>
      <c r="QA5" s="11" t="str">
        <f>IF(SUM(PO5,PS5)&gt;0,SUM(PO5,PS5),"")</f>
        <v/>
      </c>
      <c r="QB5" s="11" t="str">
        <f>IF(SUM(PN5:PO5,PQ5:PS5,PU5)-SUM(PP5,PT5)&gt;0,SUM(PN5:PO5,PQ5:PS5,PU5)-SUM(PP5,PT5),"")</f>
        <v/>
      </c>
      <c r="QC5" s="11" t="str">
        <f>IF(SUM(PW5,PX5,QB5)&gt;0,SUM(PW5,PX5,QB5),"")</f>
        <v/>
      </c>
      <c r="QD5" s="22">
        <f>IF($CU5="P",CA5,(CA5+AX5)/2)</f>
        <v>17.299999999999997</v>
      </c>
      <c r="QE5" s="22">
        <f>IF($CU5="P",CB5,(CB5+AY5)/2)</f>
        <v>4</v>
      </c>
      <c r="QF5" s="22">
        <f>IF($CU5="P",CC5,(CC5+AZ5)/2)</f>
        <v>0.3</v>
      </c>
      <c r="QG5" s="22">
        <f>IF($CU5="P",CD5,(CD5+BA5)/2)</f>
        <v>0</v>
      </c>
      <c r="QH5" s="22">
        <f>IF($CU5="P",CE5,(CE5+BB5)/2)</f>
        <v>18.600000000000001</v>
      </c>
      <c r="QI5" s="22">
        <f>IF($CU5="P",CF5,(CF5+BC5)/2)</f>
        <v>6.6</v>
      </c>
      <c r="QJ5" s="22">
        <f>IF($CU5="P",CG5,(CG5+BD5)/2)</f>
        <v>0.4</v>
      </c>
      <c r="QK5" s="22">
        <f>IF($CU5="P",CH5,(CH5+BE5)/2)</f>
        <v>0.15</v>
      </c>
      <c r="QL5" s="22">
        <f>IF($CU5="P",CI5,(CI5+BF5)/2)</f>
        <v>0</v>
      </c>
      <c r="QM5" s="22">
        <f>IF($CU5="P",CJ5,(CJ5+BG5)/2)</f>
        <v>0</v>
      </c>
      <c r="QN5" s="22">
        <f>IF($CU5="P",CK5,(CK5+BH5)/2)</f>
        <v>0</v>
      </c>
      <c r="QO5" s="22">
        <f>IF($CU5="P",CL5,(CL5+BI5)/2)</f>
        <v>0</v>
      </c>
      <c r="QP5" s="22">
        <f>IF($CU5="P",CM5,(CM5+BJ5)/2)</f>
        <v>9.5</v>
      </c>
      <c r="QQ5" s="22">
        <f>IF($CU5="P",CN5,(CN5+BK5)/2)</f>
        <v>3.2</v>
      </c>
      <c r="QR5" s="22">
        <f>IF($CU5="P",CO5,(CO5+BL5)/2)</f>
        <v>0.1</v>
      </c>
      <c r="QS5" s="22">
        <f>IF($CU5="P",CP5,(CP5+BM5)/2)</f>
        <v>0</v>
      </c>
      <c r="QT5" s="22">
        <f>IF($CU5="P",CQ5,(CQ5+BN5)/2)</f>
        <v>9.5</v>
      </c>
      <c r="QU5" s="22">
        <f>IF($CU5="P",CR5,(CR5+BO5)/2)</f>
        <v>3.4</v>
      </c>
      <c r="QV5" s="22">
        <f>IF($CU5="P",CS5,(CS5+BP5)/2)</f>
        <v>0.1</v>
      </c>
      <c r="QW5" s="22">
        <f>IF($CU5="P",CT5,(CT5+BQ5)/2)</f>
        <v>0.15</v>
      </c>
      <c r="QX5" s="27" t="s">
        <v>46</v>
      </c>
      <c r="QY5" s="40">
        <f>IF(SUM(QE5,QI5)&gt;0,SUM(QE5,QI5),"")</f>
        <v>10.6</v>
      </c>
      <c r="QZ5" s="40">
        <f>IF(SUM(QD5:QE5,QG5:QI5,QK5)-QF5-QJ5&gt;0,SUM(QD5:QE5,QG5:QI5,QK5)-QF5-QJ5,"")</f>
        <v>45.95</v>
      </c>
      <c r="RA5" s="40" t="str">
        <f>IF(SUM(QL5:QM5,QO5)-QN5&gt;0,SUM(QL5:QM5,QO5)-QN5,"")</f>
        <v/>
      </c>
      <c r="RB5" s="40">
        <f>IF(SUM(QE5,QI5,QM5)&gt;0,SUM(QE5,QI5,QM5),"")</f>
        <v>10.6</v>
      </c>
      <c r="RC5" s="40">
        <f>IF(SUM(QZ5,RA5)&gt;0,SUM(QZ5,RA5),"")</f>
        <v>45.95</v>
      </c>
      <c r="RD5" s="40">
        <f>IF(SUM(QQ5,QU5)&gt;0,SUM(QQ5,QU5),"")</f>
        <v>6.6</v>
      </c>
      <c r="RE5" s="40">
        <f>IF(SUM(QP5:QQ5,QS5:QU5,QW5)-SUM(QR5,QV5)&gt;0,SUM(QP5:QQ5,QS5:QU5,QW5)-SUM(QR5,QV5),"")</f>
        <v>25.549999999999997</v>
      </c>
      <c r="RF5" s="40">
        <f>IF(SUM(QZ5,RA5,RE5)&gt;0,SUM(QZ5,RA5,RE5),"")</f>
        <v>71.5</v>
      </c>
    </row>
    <row r="6" spans="1:474" x14ac:dyDescent="0.2">
      <c r="A6" s="4" cm="1">
        <f t="array" ref="A6">IF(AND(J6&lt;&gt;"",J6&lt;&gt;"No DD"),SUMPRODUCT((J$4:J$34&lt;&gt;"")*(J$4:J$34&lt;&gt;"No DD")*(F$4:F$34&gt;F6))+1,IF(J6="No DD",SUMPRODUCT((J$4:J$34="No DD")*(F$4:F$34&gt;F6))+1+SUMPRODUCT((J$4:J$34&lt;&gt;"")*(J$4:J$34&lt;&gt;"No DD")),""))</f>
        <v>3</v>
      </c>
      <c r="B6" s="4" t="str" cm="1">
        <f t="array" ref="B6">IF(AND(J6&lt;&gt;"",J6&lt;&gt;"No DD",G6=""),SUMPRODUCT((J$4:J$34&lt;&gt;"")*(J$4:J$34&lt;&gt;"No DD")*(G$4:G$34="")*(F$4:F$34&gt;F6))+1,IF(J6="No DD",SUMPRODUCT((J$4:J$34="No DD")*(F$4:F$34&gt;F6)*(G$4:G$34=""))+1+SUMPRODUCT((J$4:J$34&lt;&gt;"")*(G$4:G$34="")*(J$4:J$34&lt;&gt;"No DD")),""))</f>
        <v/>
      </c>
      <c r="C6" s="5" t="s">
        <v>158</v>
      </c>
      <c r="D6" s="4" t="s">
        <v>5</v>
      </c>
      <c r="E6" s="4">
        <v>2008</v>
      </c>
      <c r="F6" s="9">
        <f>SUM(L6:R6)+SUM(L6:O6)*0.0000001+SUM(L6)*0.0000000000001</f>
        <v>149.70000984000492</v>
      </c>
      <c r="G6" s="64" t="s">
        <v>46</v>
      </c>
      <c r="H6" s="3" t="str">
        <f>IF(OR(AND(AP6&gt;=AW$36,AQ6&gt;=AW$40,AP6&lt;&gt;"",AO6=""),AND(AU6&gt;=AW$36,AV6&gt;=AW$40,AU6&lt;&gt;"",AO6=""),AND(BS6&gt;=BZ$36,BT6&gt;=BZ$40,BS6&lt;&gt;"",BR6=""),AND(BX6&gt;=BZ$36,BY6&gt;=BZ$40,BX6&lt;&gt;"",BR6=""),AND(CV6&gt;=DC$36,CW6&gt;=DC$40,CV6&lt;&gt;"",CU6=""),AND(DA6&gt;=DC$36,DB6&gt;=DC$40,DA6&lt;&gt;""),AND(DZ6&gt;=EG$36,EA6&gt;=EG$40,DZ6&lt;&gt;""),AND(EE6&gt;=EG$36,EF6&gt;=EG$40,EE6&lt;&gt;""),AND(FB6&gt;=FI$36,FC6&gt;=FI$40,FB6&lt;&gt;""),AND(FG6&gt;=FI$36,FH6&gt;=FI$40,FG6&lt;&gt;""),AND(GD6&gt;=GK$36,GE6&gt;=GK$40,GD6&lt;&gt;""),AND(GI6&gt;=GK$36,GJ6&gt;=GK$40,GI6&lt;&gt;""),AND(HF6&gt;=HM$36,HG6&gt;=HM$40,HF6&lt;&gt;""),AND(HK6&gt;=HM$36,HL6&gt;=HM$40,HK6&lt;&gt;""),AND(IH6&gt;=IO$36,II6&gt;=IO$40,IH6&lt;&gt;""),AND(IM6&gt;=IO$36,IN6&gt;=IO$40,IM6&lt;&gt;""),AND(JJ6&gt;=JQ$36,JK6&gt;=JQ$40,JJ6&lt;&gt;""),AND(JO6&gt;=JQ$36,JP6&gt;=JQ$40,JO6&lt;&gt;""),AND(KL6&gt;=KS$36,KM6&gt;=KS$40,KL6&lt;&gt;""),AND(KQ6&gt;=KS$36,KR6&gt;=KS$40,KQ6&lt;&gt;""),AND(LN6&gt;=LU$36,LO6&gt;=LU$40,LN6&lt;&gt;""),AND(LS6&gt;=LU$36,LT6&gt;=LU$40,LS6&lt;&gt;""),AND(MP6&gt;=MW$36,MQ6&gt;=MW$40,MP6&lt;&gt;""),AND(MU6&gt;=MW$36,MV6&gt;=MW$40,MU6&lt;&gt;""),AND(NR6&gt;=NY$36,NS6&gt;=NY$40,NR6&lt;&gt;""),AND(NW6&gt;=NY$36,NX6&gt;=NY$40,NW6&lt;&gt;""),AND(OT6&gt;=PA$36,OU6&gt;=PA$40,OT6&lt;&gt;""),AND(OY6&gt;=PA$36,OZ6&gt;=PA$40,OY6&lt;&gt;""),AND(PV6&gt;=QC$36,PW6&gt;=QC$40,PV6&lt;&gt;""),AND(QA6&gt;=QC$36,QB6&gt;=QC$40,QA6&lt;&gt;"")),"P","")</f>
        <v>P</v>
      </c>
      <c r="I6" s="3" t="str">
        <f>IF(OR(AND(AQ6&gt;=AW$40,AQ6&lt;&gt;"",AO6=""),AND(AV6&gt;=AW$40,AV6&lt;&gt;"",AO6=""),AND(BT6&gt;=BZ$40,BT6&lt;&gt;"",BR6=""),AND(BY6&gt;=BZ$40,BY6&lt;&gt;"",BR6=""),AND(CW6&gt;=DC$40,CW6&lt;&gt;"",CU6=""),AND(DB6&gt;=DC$40,DB6&lt;&gt;"",CU6=""),AND(EA6&gt;=EG$40,EA6&lt;&gt;""),AND(EF6&gt;=EG$40,EF6&lt;&gt;""),AND(FC6&gt;=FI$40,FC6&lt;&gt;""),AND(FH6&gt;=FI$40,FH6&lt;&gt;""),AND(GE6&gt;=GK$40,GE6&lt;&gt;""),AND(GJ6&gt;=GK$40,GJ6&lt;&gt;""),AND(HG6&gt;=HM$40,HG6&lt;&gt;""),AND(HL6&gt;=HM$40,HL6&lt;&gt;""),AND(II6&gt;=IO$40,II6&lt;&gt;""),AND(IN6&gt;=IO$40,IN6&lt;&gt;""),AND(JK6&gt;=JQ$40,JK6&lt;&gt;""),AND(JP6&gt;=JQ$40,JP6&lt;&gt;""),AND(KM6&gt;=KS$40,KM6&lt;&gt;""),AND(KR6&gt;=KS$40,KR6&lt;&gt;""),AND(LO6&gt;=LU$40,LO6&lt;&gt;""),AND(LT6&gt;=LU$40,LT6&lt;&gt;""),AND(MQ6&gt;=MW$40,MQ6&lt;&gt;""),AND(MV6&gt;=MW$40,MV6&lt;&gt;""),AND(NS6&gt;=NY$40,NS6&lt;&gt;""),AND(NX6&gt;=NY$40,NX6&lt;&gt;""),AND(OU6&gt;=PA$40,OU6&lt;&gt;""),AND(OZ6&gt;=PA$40,OZ6&lt;&gt;""),AND(PW6&gt;=QC$40,PW6&lt;&gt;""),AND(QB6&gt;=QC$40,QB6&lt;&gt;"")),"P","")</f>
        <v>P</v>
      </c>
      <c r="J6" s="36" t="str">
        <f>IF(AND(I6="P",H6=""),"No DD",IF(OR(AND(AS6&gt;=AW$39,AT6&gt;=AW$43,AS6&lt;&gt;"",AO6=""),AND(BV6&gt;=BZ$39,BW6&gt;=BZ$43,BV6&lt;&gt;"",BR6=""),AND(CY6&gt;=DC$39,CZ6&gt;=DC$43,CY6&lt;&gt;"",CU6=""),AND(EC6&gt;=EG$39,ED6&gt;=EG$43,EC6&lt;&gt;""),AND(FE6&gt;=FI$39,FF6&gt;=FI$43,FE6&lt;&gt;""),AND(GG6&gt;=GK$39,GH6&gt;=GK$43,GG6&lt;&gt;""),AND(HI6&gt;=HM$39,HJ6&gt;=HM$43,HI6&lt;&gt;""),AND(IK6&gt;=IO$39,IL6&gt;=IO$43,IK6&lt;&gt;""),AND(JM6&gt;=JQ$39,JN6&gt;=JQ$43,JM6&lt;&gt;""),AND(KO6&gt;=KS$39,KP6&gt;=KS$43,KO6&lt;&gt;""),AND(LQ6&gt;=LU$39,LR6&gt;=LU$43,LQ6&lt;&gt;""),AND(MS6&gt;=MW$39,MT6&gt;=MW$43,MS6&lt;&gt;""),AND(NU6&gt;=NY$39,NV6&gt;=NY$43,NU6&lt;&gt;""),AND(OW6&gt;=PA$39,OX6&gt;=PA$43,OW6&lt;&gt;""),AND(PY6&gt;=QC$39,PZ6&gt;=QC$43,PY6&lt;&gt;"")),"Merit",IF(OR(AND(AS6&gt;=AW$38,AT6&gt;=AW$42,AS6&lt;&gt;"",AO6=""),AND(BV6&gt;=BZ$38,BW6&gt;=BZ$42,BV6&lt;&gt;"",BR6=""),AND(CY6&gt;=DC$38,CZ6&gt;=DC$42,CY6&lt;&gt;"",CU6=""),AND(EC6&gt;=EG$38,ED6&gt;=EG$42,EC6&lt;&gt;""),AND(FE6&gt;=FI$38,FF6&gt;=FI$42,FE6&lt;&gt;""),AND(GG6&gt;=GK$38,GH6&gt;=GK$42,GG6&lt;&gt;""),AND(HI6&gt;=HM$38,HJ6&gt;=HM$42,HI6&lt;&gt;""),AND(IK6&gt;=IO$38,IL6&gt;=IO$42,IK6&lt;&gt;""),AND(JM6&gt;=JQ$38,JN6&gt;=JQ$42,JM6&lt;&gt;""),AND(KO6&gt;=KS$38,KP6&gt;=KS$42,KO6&lt;&gt;""),AND(LQ6&gt;=LU$38,LR6&gt;=LU$42,LQ6&lt;&gt;""),AND(MS6&gt;=MW$38,MT6&gt;=MW$42,MS6&lt;&gt;""),AND(NU6&gt;=NY$38,NV6&gt;=NY$42,NU6&lt;&gt;""),AND(OW6&gt;=PA$38,OX6&gt;=PA$42,OW6&lt;&gt;""),AND(PY6&gt;=QC$38,PZ6&gt;=QC$42,PY6&lt;&gt;"")),"Excellence",IF(K6="P","Worlds Team",IF(H6="P","National Team","")))))</f>
        <v>National Team</v>
      </c>
      <c r="K6" s="3" t="str">
        <f>IF(OR(AND(AS6&gt;=AW$37,AT6&gt;=AW$41,AS6&lt;&gt;"",AO6=""),AND(BV6&gt;=BZ$37,BW6&gt;=BZ$41,BV6&lt;&gt;"",BR6=""),AND(CY6&gt;=DC$37,CZ6&gt;=DC$41,CY6&lt;&gt;"",CU6=""),AND(EC6&gt;=EG$37,ED6&gt;=EG$41,EC6&lt;&gt;""),AND(FE6&gt;=FI$37,FF6&gt;=FI$41,FE6&lt;&gt;""),AND(GG6&gt;=GK$37,GH6&gt;=GK$41,GG6&lt;&gt;""),AND(HI6&gt;=HM$37,HJ6&gt;=HM$41,HI6&lt;&gt;""),AND(IK6&gt;=IO$37,IL6&gt;=IO$41,IK6&lt;&gt;""),AND(JM6&gt;=JQ$37,JN6&gt;=JQ$41,JM6&lt;&gt;""),AND(KO6&gt;=KS$37,KP6&gt;=KS$41,KO6&lt;&gt;""),AND(LQ6&gt;=LU$37,LR6&gt;=LU$41,LQ6&lt;&gt;""),AND(MS6&gt;=MW$37,MT6&gt;=MW$41,MS6&lt;&gt;""),AND(NU6&gt;=NY$37,NV6&gt;=NY$41,NU6&lt;&gt;""),AND(OW6&gt;=PA$37,OX6&gt;=PA$41,OW6&lt;&gt;""),AND(PY6&gt;=QC$37,PZ6&gt;=QC$41,PY6&lt;&gt;"")),"P","")</f>
        <v/>
      </c>
      <c r="L6" s="8">
        <f>IF(COUNT(AQ6,BT6,CW6)&gt;0,LARGE((AQ6,BT6,CW6),1),0)</f>
        <v>49.499999999999993</v>
      </c>
      <c r="M6" s="8" t="str">
        <f>IF(L6=0,"",IF(L6=CW6,$CA$1,IF(L6=BT6,$AX$1,IF(L6=AQ6,$U$1,""))))</f>
        <v>2025 Nationals</v>
      </c>
      <c r="N6" s="8">
        <f>IF(COUNT(AQ6,BT6,CW6)&gt;1,LARGE((AQ6,BT6,CW6),2),0)</f>
        <v>48.900000000000006</v>
      </c>
      <c r="O6" s="8" t="str">
        <f>IF(N6=0,"",IF(AND(N6=L6,N6=AQ6,N6=BT6),$U$1,IF(AND(N6=L6,N6=AQ6,N6=CW6),$U$1,IF(AND(N6=L6,N6=BT6,N6=CW6),$AX$1,IF(N6=CW6,$CA$1,IF(N6=BT6,$AX$1,IF(N6=AQ6,$U$1,"")))))))</f>
        <v>2025 3rd Domestic Trial</v>
      </c>
      <c r="P6" s="8">
        <f>IF(MAX(AV6,BY6,DB6)&gt;0,MAX(AV6,BY6,DB6),0)</f>
        <v>51.3</v>
      </c>
      <c r="Q6" s="8" t="str">
        <f>IF(P6=0,"",IF(P6=DB6,$CA$1,IF(P6=BY6,$AX$1,IF(P6=AV6,$U$1,""))))</f>
        <v>2025 Nationals</v>
      </c>
      <c r="R6" s="8" t="str">
        <f>IF(MAX(DD6:DE6)&gt;0,MAX(DD6:DE6),"")</f>
        <v/>
      </c>
      <c r="S6" s="11" t="str">
        <f>IF(R6="","",IF(R6=DD6,"("&amp;DD$2&amp;")",IF(R6=DE6,"("&amp;DE$2&amp;")")))</f>
        <v/>
      </c>
      <c r="T6" s="8" t="str">
        <f>IF(R6="","",IF(R6=DD6,IF(R6+IF(N6="",0,N6)=PW6,$PB$1,IF(R6+IF(N6="",0,N6)=OU6,$NZ$1,IF(R6+IF(N6="",0,N6)=NS6,$MX$1,IF(R6+IF(N6="",0,N6)=MQ6,$LV$1,IF(R6+IF(N6="",0,N6)=LO6,$KT$1,IF(R6+IF(N6="",0,N6)=KM6,$JR$1,IF(R6+IF(N6="",0,N6)=JK6,$IP$1,IF(R6+IF(N6="",0,N6)=II6,$HN$1,IF(R6+IF(N6="",0,N6)=HG6,$GL$1,IF(R6+IF(N6="",0,N6)=GE6,$FJ$1,IF(R6+IF(N6="",0,N6)=FC6,$EH$1,IF(R6+IF(N6="",0,N6)=EA6,$DF$1)))))))))))),IF(R6=DE6,IF(R6+IF(P6="",0,P6)=QB6,$PB$1,IF(R6+IF(P6="",0,P6)=OZ6,$NZ$1,IF(R6+IF(P6="",0,P6)=NX6,$MX$1,IF(R6+IF(P6="",0,P6)=MV6,$LV$1,IF(R6+IF(P6="",0,P6)=LT6,$KT$1,IF(R6+IF(P6="",0,P6)=KR6,$JR$1,IF(R6+IF(P6="",0,P6)=JP6,$IP$1,IF(R6+IF(P6="",0,P6)=IN6,$HN$1,IF(R6+IF(P6="",0,P6)=HL6,$GL$1,IF(R6+IF(P6="",0,P6)=GJ6,$FJ$1,IF(R6+IF(P6="",0,P6)=FH6,$EH$1,IF(R6+IF(P6="",0,P6)=EF6,$DF$1)))))))))))))))</f>
        <v/>
      </c>
      <c r="U6" s="19">
        <v>18.7</v>
      </c>
      <c r="V6" s="19">
        <v>5.2</v>
      </c>
      <c r="W6" s="19">
        <v>0</v>
      </c>
      <c r="X6" s="19">
        <v>0</v>
      </c>
      <c r="Y6" s="19">
        <v>15.2</v>
      </c>
      <c r="Z6" s="19">
        <v>0</v>
      </c>
      <c r="AA6" s="19">
        <v>0</v>
      </c>
      <c r="AB6" s="19">
        <v>0</v>
      </c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7"/>
      <c r="AP6" s="40">
        <f>IF(SUM(V6,Z6)&gt;0,SUM(V6,Z6),"")</f>
        <v>5.2</v>
      </c>
      <c r="AQ6" s="40">
        <f>IF(SUM(U6:V6,X6:Z6,AB6)-W6-AA6&gt;0,SUM(U6:V6,X6:Z6,AB6)-W6-AA6,"")</f>
        <v>39.099999999999994</v>
      </c>
      <c r="AR6" s="40" t="str">
        <f>IF(SUM(AC6:AD6,AF6)-AE6&gt;0,SUM(AC6:AD6,AF6)-AE6,"")</f>
        <v/>
      </c>
      <c r="AS6" s="40">
        <f>IF(SUM(V6,Z6,AD6)&gt;0,SUM(V6,Z6,AD6),"")</f>
        <v>5.2</v>
      </c>
      <c r="AT6" s="40">
        <f>IF(SUM(AQ6,AR6)&gt;0,SUM(AQ6,AR6),"")</f>
        <v>39.099999999999994</v>
      </c>
      <c r="AU6" s="40" t="str">
        <f>IF(SUM(AH6,AL6)&gt;0,SUM(AH6,AL6),"")</f>
        <v/>
      </c>
      <c r="AV6" s="40" t="str">
        <f>IF(SUM(AG6:AH6,AJ6:AL6,AN6)-SUM(AI6,AM6)&gt;0,SUM(AG6:AH6,AJ6:AL6,AN6)-SUM(AI6,AM6),"")</f>
        <v/>
      </c>
      <c r="AW6" s="40">
        <f>IF(SUM(AQ6,AR6,AV6)&gt;0,SUM(AQ6,AR6,AV6),"")</f>
        <v>39.099999999999994</v>
      </c>
      <c r="AX6" s="18">
        <v>18.5</v>
      </c>
      <c r="AY6" s="18">
        <v>6</v>
      </c>
      <c r="AZ6" s="18">
        <v>0.2</v>
      </c>
      <c r="BA6" s="18">
        <v>0.3</v>
      </c>
      <c r="BB6" s="18">
        <v>18.7</v>
      </c>
      <c r="BC6" s="18">
        <v>6.4</v>
      </c>
      <c r="BD6" s="18">
        <v>0.2</v>
      </c>
      <c r="BE6" s="18">
        <v>0</v>
      </c>
      <c r="BF6" s="18"/>
      <c r="BG6" s="18"/>
      <c r="BH6" s="18"/>
      <c r="BI6" s="18"/>
      <c r="BJ6" s="18">
        <v>18.600000000000001</v>
      </c>
      <c r="BK6" s="18">
        <v>7.2</v>
      </c>
      <c r="BL6" s="18">
        <v>0</v>
      </c>
      <c r="BM6" s="18">
        <v>0.3</v>
      </c>
      <c r="BN6" s="18">
        <v>18.3</v>
      </c>
      <c r="BO6" s="18">
        <v>6.8</v>
      </c>
      <c r="BP6" s="18">
        <v>0.2</v>
      </c>
      <c r="BQ6" s="18">
        <v>0.3</v>
      </c>
      <c r="BR6" s="28"/>
      <c r="BS6" s="11">
        <f>IF(SUM(AY6,BC6)&gt;0,SUM(AY6,BC6),"")</f>
        <v>12.4</v>
      </c>
      <c r="BT6" s="11">
        <f>IF(SUM(AX6:AY6,BA6:BC6,BE6)-AZ6-BD6&gt;0,SUM(AX6:AY6,BA6:BC6,BE6)-AZ6-BD6,"")</f>
        <v>49.499999999999993</v>
      </c>
      <c r="BU6" s="11" t="str">
        <f>IF(SUM(BF6:BG6,BI6)-BH6&gt;0,SUM(BF6:BG6,BI6)-BH6,"")</f>
        <v/>
      </c>
      <c r="BV6" s="11">
        <f>IF(SUM(AY6,BC6,BG6)&gt;0,SUM(AY6,BC6,BG6),"")</f>
        <v>12.4</v>
      </c>
      <c r="BW6" s="11">
        <f>IF(SUM(BT6,BU6)&gt;0,SUM(BT6,BU6),"")</f>
        <v>49.499999999999993</v>
      </c>
      <c r="BX6" s="11">
        <f>IF(SUM(BK6,BO6)&gt;0,SUM(BK6,BO6),"")</f>
        <v>14</v>
      </c>
      <c r="BY6" s="11">
        <f>IF(SUM(BJ6:BK6,BM6:BO6,BQ6)-SUM(BL6,BP6)&gt;0,SUM(BJ6:BK6,BM6:BO6,BQ6)-SUM(BL6,BP6),"")</f>
        <v>51.3</v>
      </c>
      <c r="BZ6" s="11">
        <f>IF(SUM(BT6,BU6,BY6)&gt;0,SUM(BT6,BU6,BY6),"")</f>
        <v>100.79999999999998</v>
      </c>
      <c r="CA6" s="19">
        <v>18.8</v>
      </c>
      <c r="CB6" s="19">
        <v>6.4</v>
      </c>
      <c r="CC6" s="19">
        <v>0</v>
      </c>
      <c r="CD6" s="19">
        <v>0.3</v>
      </c>
      <c r="CE6" s="19">
        <v>18.399999999999999</v>
      </c>
      <c r="CF6" s="19">
        <v>6</v>
      </c>
      <c r="CG6" s="19">
        <v>1</v>
      </c>
      <c r="CH6" s="19">
        <v>0</v>
      </c>
      <c r="CI6" s="19"/>
      <c r="CJ6" s="19"/>
      <c r="CK6" s="19"/>
      <c r="CL6" s="19"/>
      <c r="CM6" s="19">
        <v>18.8</v>
      </c>
      <c r="CN6" s="19">
        <v>7.2</v>
      </c>
      <c r="CO6" s="19">
        <v>0.6</v>
      </c>
      <c r="CP6" s="19">
        <v>0.3</v>
      </c>
      <c r="CQ6" s="19">
        <v>18.7</v>
      </c>
      <c r="CR6" s="19">
        <v>6.4</v>
      </c>
      <c r="CS6" s="19">
        <v>0</v>
      </c>
      <c r="CT6" s="19">
        <v>0.3</v>
      </c>
      <c r="CU6" s="27"/>
      <c r="CV6" s="40">
        <f>IF(SUM(CB6,CF6)&gt;0,SUM(CB6,CF6),"")</f>
        <v>12.4</v>
      </c>
      <c r="CW6" s="40">
        <f>IF(SUM(CA6:CB6,CD6:CF6,CH6)-CC6-CG6&gt;0,SUM(CA6:CB6,CD6:CF6,CH6)-CC6-CG6,"")</f>
        <v>48.900000000000006</v>
      </c>
      <c r="CX6" s="40" t="str">
        <f>IF(SUM(CI6:CJ6,CL6)-CK6&gt;0,SUM(CI6:CJ6,CL6)-CK6,"")</f>
        <v/>
      </c>
      <c r="CY6" s="40">
        <f>IF(SUM(CB6,CF6,CJ6)&gt;0,SUM(CB6,CF6,CJ6),"")</f>
        <v>12.4</v>
      </c>
      <c r="CZ6" s="40">
        <f>IF(SUM(CW6,CX6)&gt;0,SUM(CW6,CX6),"")</f>
        <v>48.900000000000006</v>
      </c>
      <c r="DA6" s="40">
        <f>IF(SUM(CN6,CR6)&gt;0,SUM(CN6,CR6),"")</f>
        <v>13.600000000000001</v>
      </c>
      <c r="DB6" s="40">
        <f>IF(SUM(CM6:CN6,CP6:CR6,CT6)-SUM(CO6,CS6)&gt;0,SUM(CM6:CN6,CP6:CR6,CT6)-SUM(CO6,CS6),"")</f>
        <v>51.099999999999994</v>
      </c>
      <c r="DC6" s="40">
        <f>IF(SUM(CW6,CX6,DB6)&gt;0,SUM(CW6,CX6,DB6),"")</f>
        <v>100</v>
      </c>
      <c r="DD6" s="50" t="str">
        <f>IF(MAX(EA6,FC6,GE6,HG6,II6,JK6,KM6,LO6,MQ6,NS6,OU6,PW6)-IF(N6="",0,N6)&gt;0.001,MAX(EA6,FC6,GE6,HG6,II6,JK6,KM6,LO6,MQ6,NS6,OU6,PW6)-IF(N6="",0,N6),"")</f>
        <v/>
      </c>
      <c r="DE6" s="50" t="str">
        <f>IF(MAX(EF6,FH6,GJ6,HL6,IN6,JP6,KR6,LT6,MV6,NX6,OZ6,QB6)-IF(P6="",0,P6)&gt;0.001,MAX(EF6,FH6,GJ6,HL6,IN6,JP6,KR6,LT6,MV6,NX6,OZ6,QB6)-IF(P6="",0,P6),"")</f>
        <v/>
      </c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40" t="str">
        <f>IF(SUM(DG6,DK6)&gt;0,SUM(DG6,DK6),"")</f>
        <v/>
      </c>
      <c r="EA6" s="40" t="str">
        <f>IF(SUM(DF6:DG6,DI6:DK6,DM6)-DH6-DL6&gt;0,SUM(DF6:DG6,DI6:DK6,DM6)-DH6-DL6,"")</f>
        <v/>
      </c>
      <c r="EB6" s="40" t="str">
        <f>IF(SUM(DN6:DO6,DQ6)-DP6&gt;0,SUM(DN6:DO6,DQ6)-DP6,"")</f>
        <v/>
      </c>
      <c r="EC6" s="40" t="str">
        <f>IF(SUM(DG6,DK6,DO6)&gt;0,SUM(DG6,DK6,DO6),"")</f>
        <v/>
      </c>
      <c r="ED6" s="40" t="str">
        <f>IF(SUM(EA6,EB6)&gt;0,SUM(EA6,EB6),"")</f>
        <v/>
      </c>
      <c r="EE6" s="40" t="str">
        <f>IF(SUM(DS6,DW6)&gt;0,SUM(DS6,DW6),"")</f>
        <v/>
      </c>
      <c r="EF6" s="40" t="str">
        <f>IF(SUM(DR6:DS6,DU6:DW6,DY6)-SUM(DT6,DX6)&gt;0,SUM(DR6:DS6,DU6:DW6,DY6)-SUM(DT6,DX6),"")</f>
        <v/>
      </c>
      <c r="EG6" s="40" t="str">
        <f>IF(SUM(EA6,EB6,EF6)&gt;0,SUM(EA6,EB6,EF6),"")</f>
        <v/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 t="str">
        <f>IF(SUM(EI6,EM6)&gt;0,SUM(EI6,EM6),"")</f>
        <v/>
      </c>
      <c r="FC6" s="11" t="str">
        <f>IF(SUM(EH6:EI6,EK6:EM6,EO6)-EJ6-EN6&gt;0,SUM(EH6:EI6,EK6:EM6,EO6)-EJ6-EN6,"")</f>
        <v/>
      </c>
      <c r="FD6" s="11" t="str">
        <f>IF(SUM(EP6:EQ6,ES6)-ER6&gt;0,SUM(EP6:EQ6,ES6)-ER6,"")</f>
        <v/>
      </c>
      <c r="FE6" s="11" t="str">
        <f>IF(SUM(EI6,EM6,EQ6)&gt;0,SUM(EI6,EM6,EQ6),"")</f>
        <v/>
      </c>
      <c r="FF6" s="11" t="str">
        <f>IF(SUM(FC6,FD6)&gt;0,SUM(FC6,FD6),"")</f>
        <v/>
      </c>
      <c r="FG6" s="11" t="str">
        <f>IF(SUM(EU6,EY6)&gt;0,SUM(EU6,EY6),"")</f>
        <v/>
      </c>
      <c r="FH6" s="11" t="str">
        <f>IF(SUM(ET6:EU6,EW6:EY6,FA6)-SUM(EV6,EZ6)&gt;0,SUM(ET6:EU6,EW6:EY6,FA6)-SUM(EV6,EZ6),"")</f>
        <v/>
      </c>
      <c r="FI6" s="11" t="str">
        <f>IF(SUM(FC6,FD6,FH6)&gt;0,SUM(FC6,FD6,FH6),"")</f>
        <v/>
      </c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 t="str">
        <f>IF(SUM(FK6,FO6)&gt;0,SUM(FK6,FO6),"")</f>
        <v/>
      </c>
      <c r="GE6" s="40" t="str">
        <f>IF(SUM(FJ6:FK6,FM6:FO6,FQ6)-FL6-FP6&gt;0,SUM(FJ6:FK6,FM6:FO6,FQ6)-FL6-FP6,"")</f>
        <v/>
      </c>
      <c r="GF6" s="40" t="str">
        <f>IF(SUM(FR6:FS6,FU6)-FT6&gt;0,SUM(FR6:FS6,FU6)-FT6,"")</f>
        <v/>
      </c>
      <c r="GG6" s="40" t="str">
        <f>IF(SUM(FK6,FO6,FS6)&gt;0,SUM(FK6,FO6,FS6),"")</f>
        <v/>
      </c>
      <c r="GH6" s="40" t="str">
        <f>IF(SUM(GE6,GF6)&gt;0,SUM(GE6,GF6),"")</f>
        <v/>
      </c>
      <c r="GI6" s="40" t="str">
        <f>IF(SUM(FW6,GA6)&gt;0,SUM(FW6,GA6),"")</f>
        <v/>
      </c>
      <c r="GJ6" s="40" t="str">
        <f>IF(SUM(FV6:FW6,FY6:GA6,GC6)-SUM(FX6,GB6)&gt;0,SUM(FV6:FW6,FY6:GA6,GC6)-SUM(FX6,GB6),"")</f>
        <v/>
      </c>
      <c r="GK6" s="40" t="str">
        <f>IF(SUM(GE6,GF6,GJ6)&gt;0,SUM(GE6,GF6,GJ6),"")</f>
        <v/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>IF(SUM(GM6,GQ6)&gt;0,SUM(GM6,GQ6),"")</f>
        <v/>
      </c>
      <c r="HG6" s="11" t="str">
        <f>IF(SUM(GL6:GM6,GO6:GQ6,GS6)-GN6-GR6&gt;0,SUM(GL6:GM6,GO6:GQ6,GS6)-GN6-GR6,"")</f>
        <v/>
      </c>
      <c r="HH6" s="11" t="str">
        <f>IF(SUM(GT6:GU6,GW6)-GV6&gt;0,SUM(GT6:GU6,GW6)-GV6,"")</f>
        <v/>
      </c>
      <c r="HI6" s="11" t="str">
        <f>IF(SUM(GM6,GQ6,GU6)&gt;0,SUM(GM6,GQ6,GU6),"")</f>
        <v/>
      </c>
      <c r="HJ6" s="11" t="str">
        <f>IF(SUM(HG6,HH6)&gt;0,SUM(HG6,HH6),"")</f>
        <v/>
      </c>
      <c r="HK6" s="11" t="str">
        <f>IF(SUM(GY6,HC6)&gt;0,SUM(GY6,HC6),"")</f>
        <v/>
      </c>
      <c r="HL6" s="11" t="str">
        <f>IF(SUM(GX6:GY6,HA6:HC6,HE6)-SUM(GZ6,HD6)&gt;0,SUM(GX6:GY6,HA6:HC6,HE6)-SUM(GZ6,HD6),"")</f>
        <v/>
      </c>
      <c r="HM6" s="11" t="str">
        <f>IF(SUM(HG6,HH6,HL6)&gt;0,SUM(HG6,HH6,HL6),"")</f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>IF(SUM(HO6,HS6)&gt;0,SUM(HO6,HS6),"")</f>
        <v/>
      </c>
      <c r="II6" s="40" t="str">
        <f>IF(SUM(HN6:HO6,HQ6:HS6,HU6)-HP6-HT6&gt;0,SUM(HN6:HO6,HQ6:HS6,HU6)-HP6-HT6,"")</f>
        <v/>
      </c>
      <c r="IJ6" s="40" t="str">
        <f>IF(SUM(HV6:HW6,HY6)-HX6&gt;0,SUM(HV6:HW6,HY6)-HX6,"")</f>
        <v/>
      </c>
      <c r="IK6" s="40" t="str">
        <f>IF(SUM(HO6,HS6,HW6)&gt;0,SUM(HO6,HS6,HW6),"")</f>
        <v/>
      </c>
      <c r="IL6" s="40" t="str">
        <f>IF(SUM(II6,IJ6)&gt;0,SUM(II6,IJ6),"")</f>
        <v/>
      </c>
      <c r="IM6" s="40" t="str">
        <f>IF(SUM(IA6,IE6)&gt;0,SUM(IA6,IE6),"")</f>
        <v/>
      </c>
      <c r="IN6" s="40" t="str">
        <f>IF(SUM(HZ6:IA6,IC6:IE6,IG6)-SUM(IB6,IF6)&gt;0,SUM(HZ6:IA6,IC6:IE6,IG6)-SUM(IB6,IF6),"")</f>
        <v/>
      </c>
      <c r="IO6" s="40" t="str">
        <f>IF(SUM(II6,IJ6,IN6)&gt;0,SUM(II6,IJ6,IN6),"")</f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>IF(SUM(IQ6,IU6)&gt;0,SUM(IQ6,IU6),"")</f>
        <v/>
      </c>
      <c r="JK6" s="11" t="str">
        <f>IF(SUM(IP6:IQ6,IS6:IU6,IW6)-IR6-IV6&gt;0,SUM(IP6:IQ6,IS6:IU6,IW6)-IR6-IV6,"")</f>
        <v/>
      </c>
      <c r="JL6" s="11" t="str">
        <f>IF(SUM(IX6:IY6,JA6)-IZ6&gt;0,SUM(IX6:IY6,JA6)-IZ6,"")</f>
        <v/>
      </c>
      <c r="JM6" s="11" t="str">
        <f>IF(SUM(IQ6,IU6,IY6)&gt;0,SUM(IQ6,IU6,IY6),"")</f>
        <v/>
      </c>
      <c r="JN6" s="11" t="str">
        <f>IF(SUM(JK6,JL6)&gt;0,SUM(JK6,JL6),"")</f>
        <v/>
      </c>
      <c r="JO6" s="11" t="str">
        <f>IF(SUM(JC6,JG6)&gt;0,SUM(JC6,JG6),"")</f>
        <v/>
      </c>
      <c r="JP6" s="11" t="str">
        <f>IF(SUM(JB6:JC6,JE6:JG6,JI6)-SUM(JD6,JH6)&gt;0,SUM(JB6:JC6,JE6:JG6,JI6)-SUM(JD6,JH6),"")</f>
        <v/>
      </c>
      <c r="JQ6" s="11" t="str">
        <f>IF(SUM(JK6,JL6,JP6)&gt;0,SUM(JK6,JL6,JP6),"")</f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>IF(SUM(JS6,JW6)&gt;0,SUM(JS6,JW6),"")</f>
        <v/>
      </c>
      <c r="KM6" s="40" t="str">
        <f>IF(SUM(JR6:JS6,JU6:JW6,JY6)-JT6-JX6&gt;0,SUM(JR6:JS6,JU6:JW6,JY6)-JT6-JX6,"")</f>
        <v/>
      </c>
      <c r="KN6" s="40" t="str">
        <f>IF(SUM(JZ6:KA6,KC6)-KB6&gt;0,SUM(JZ6:KA6,KC6)-KB6,"")</f>
        <v/>
      </c>
      <c r="KO6" s="40" t="str">
        <f>IF(SUM(JS6,JW6,KA6)&gt;0,SUM(JS6,JW6,KA6),"")</f>
        <v/>
      </c>
      <c r="KP6" s="40" t="str">
        <f>IF(SUM(KM6,KN6)&gt;0,SUM(KM6,KN6),"")</f>
        <v/>
      </c>
      <c r="KQ6" s="40" t="str">
        <f>IF(SUM(KE6,KI6)&gt;0,SUM(KE6,KI6),"")</f>
        <v/>
      </c>
      <c r="KR6" s="40" t="str">
        <f>IF(SUM(KD6:KE6,KG6:KI6,KK6)-SUM(KF6,KJ6)&gt;0,SUM(KD6:KE6,KG6:KI6,KK6)-SUM(KF6,KJ6),"")</f>
        <v/>
      </c>
      <c r="KS6" s="40" t="str">
        <f>IF(SUM(KM6,KN6,KR6)&gt;0,SUM(KM6,KN6,KR6),"")</f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>IF(SUM(KU6,KY6)&gt;0,SUM(KU6,KY6),"")</f>
        <v/>
      </c>
      <c r="LO6" s="11" t="str">
        <f>IF(SUM(KT6:KU6,KW6:KY6,LA6)-KV6-KZ6&gt;0,SUM(KT6:KU6,KW6:KY6,LA6)-KV6-KZ6,"")</f>
        <v/>
      </c>
      <c r="LP6" s="11" t="str">
        <f>IF(SUM(LB6:LC6,LE6)-LD6&gt;0,SUM(LB6:LC6,LE6)-LD6,"")</f>
        <v/>
      </c>
      <c r="LQ6" s="11" t="str">
        <f>IF(SUM(KU6,KY6,LC6)&gt;0,SUM(KU6,KY6,LC6),"")</f>
        <v/>
      </c>
      <c r="LR6" s="11" t="str">
        <f>IF(SUM(LO6,LP6)&gt;0,SUM(LO6,LP6),"")</f>
        <v/>
      </c>
      <c r="LS6" s="11" t="str">
        <f>IF(SUM(LG6,LK6)&gt;0,SUM(LG6,LK6),"")</f>
        <v/>
      </c>
      <c r="LT6" s="11" t="str">
        <f>IF(SUM(LF6:LG6,LI6:LK6,LM6)-SUM(LH6,LL6)&gt;0,SUM(LF6:LG6,LI6:LK6,LM6)-SUM(LH6,LL6),"")</f>
        <v/>
      </c>
      <c r="LU6" s="11" t="str">
        <f>IF(SUM(LO6,LP6,LT6)&gt;0,SUM(LO6,LP6,LT6),"")</f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>IF(SUM(LW6,MA6)&gt;0,SUM(LW6,MA6),"")</f>
        <v/>
      </c>
      <c r="MQ6" s="40" t="str">
        <f>IF(SUM(LV6:LW6,LY6:MA6,MC6)-LX6-MB6&gt;0,SUM(LV6:LW6,LY6:MA6,MC6)-LX6-MB6,"")</f>
        <v/>
      </c>
      <c r="MR6" s="40" t="str">
        <f>IF(SUM(MD6:ME6,MG6)-MF6&gt;0,SUM(MD6:ME6,MG6)-MF6,"")</f>
        <v/>
      </c>
      <c r="MS6" s="40" t="str">
        <f>IF(SUM(LW6,MA6,ME6)&gt;0,SUM(LW6,MA6,ME6),"")</f>
        <v/>
      </c>
      <c r="MT6" s="40" t="str">
        <f>IF(SUM(MQ6,MR6)&gt;0,SUM(MQ6,MR6),"")</f>
        <v/>
      </c>
      <c r="MU6" s="40" t="str">
        <f>IF(SUM(MI6,MM6)&gt;0,SUM(MI6,MM6),"")</f>
        <v/>
      </c>
      <c r="MV6" s="40" t="str">
        <f>IF(SUM(MH6:MI6,MK6:MM6,MO6)-SUM(MJ6,MN6)&gt;0,SUM(MH6:MI6,MK6:MM6,MO6)-SUM(MJ6,MN6),"")</f>
        <v/>
      </c>
      <c r="MW6" s="40" t="str">
        <f>IF(SUM(MQ6,MR6,MV6)&gt;0,SUM(MQ6,MR6,MV6),"")</f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>IF(SUM(MY6,NC6)&gt;0,SUM(MY6,NC6),"")</f>
        <v/>
      </c>
      <c r="NS6" s="11" t="str">
        <f>IF(SUM(MX6:MY6,NA6:NC6,NE6)-MZ6-ND6&gt;0,SUM(MX6:MY6,NA6:NC6,NE6)-MZ6-ND6,"")</f>
        <v/>
      </c>
      <c r="NT6" s="11" t="str">
        <f>IF(SUM(NF6:NG6,NI6)-NH6&gt;0,SUM(NF6:NG6,NI6)-NH6,"")</f>
        <v/>
      </c>
      <c r="NU6" s="11" t="str">
        <f>IF(SUM(MY6,NC6,NG6)&gt;0,SUM(MY6,NC6,NG6),"")</f>
        <v/>
      </c>
      <c r="NV6" s="11" t="str">
        <f>IF(SUM(NS6,NT6)&gt;0,SUM(NS6,NT6),"")</f>
        <v/>
      </c>
      <c r="NW6" s="11" t="str">
        <f>IF(SUM(NK6,NO6)&gt;0,SUM(NK6,NO6),"")</f>
        <v/>
      </c>
      <c r="NX6" s="11" t="str">
        <f>IF(SUM(NJ6:NK6,NM6:NO6,NQ6)-SUM(NL6,NP6)&gt;0,SUM(NJ6:NK6,NM6:NO6,NQ6)-SUM(NL6,NP6),"")</f>
        <v/>
      </c>
      <c r="NY6" s="11" t="str">
        <f>IF(SUM(NS6,NT6,NX6)&gt;0,SUM(NS6,NT6,NX6),"")</f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>IF(SUM(OA6,OE6)&gt;0,SUM(OA6,OE6),"")</f>
        <v/>
      </c>
      <c r="OU6" s="40" t="str">
        <f>IF(SUM(NZ6:OA6,OC6:OE6,OG6)-OB6-OF6&gt;0,SUM(NZ6:OA6,OC6:OE6,OG6)-OB6-OF6,"")</f>
        <v/>
      </c>
      <c r="OV6" s="40" t="str">
        <f>IF(SUM(OH6:OI6,OK6)-OJ6&gt;0,SUM(OH6:OI6,OK6)-OJ6,"")</f>
        <v/>
      </c>
      <c r="OW6" s="40" t="str">
        <f>IF(SUM(OA6,OE6,OI6)&gt;0,SUM(OA6,OE6,OI6),"")</f>
        <v/>
      </c>
      <c r="OX6" s="40" t="str">
        <f>IF(SUM(OU6,OV6)&gt;0,SUM(OU6,OV6),"")</f>
        <v/>
      </c>
      <c r="OY6" s="40" t="str">
        <f>IF(SUM(OM6,OQ6)&gt;0,SUM(OM6,OQ6),"")</f>
        <v/>
      </c>
      <c r="OZ6" s="40" t="str">
        <f>IF(SUM(OL6:OM6,OO6:OQ6,OS6)-SUM(ON6,OR6)&gt;0,SUM(OL6:OM6,OO6:OQ6,OS6)-SUM(ON6,OR6),"")</f>
        <v/>
      </c>
      <c r="PA6" s="40" t="str">
        <f>IF(SUM(OU6,OV6,OZ6)&gt;0,SUM(OU6,OV6,OZ6),"")</f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>IF(SUM(PC6,PG6)&gt;0,SUM(PC6,PG6),"")</f>
        <v/>
      </c>
      <c r="PW6" s="11" t="str">
        <f>IF(SUM(PB6:PC6,PE6:PG6,PI6)-PD6-PH6&gt;0,SUM(PB6:PC6,PE6:PG6,PI6)-PD6-PH6,"")</f>
        <v/>
      </c>
      <c r="PX6" s="11" t="str">
        <f>IF(SUM(PJ6:PK6,PM6)-PL6&gt;0,SUM(PJ6:PK6,PM6)-PL6,"")</f>
        <v/>
      </c>
      <c r="PY6" s="11" t="str">
        <f>IF(SUM(PC6,PG6,PK6)&gt;0,SUM(PC6,PG6,PK6),"")</f>
        <v/>
      </c>
      <c r="PZ6" s="11" t="str">
        <f>IF(SUM(PW6,PX6)&gt;0,SUM(PW6,PX6),"")</f>
        <v/>
      </c>
      <c r="QA6" s="11" t="str">
        <f>IF(SUM(PO6,PS6)&gt;0,SUM(PO6,PS6),"")</f>
        <v/>
      </c>
      <c r="QB6" s="11" t="str">
        <f>IF(SUM(PN6:PO6,PQ6:PS6,PU6)-SUM(PP6,PT6)&gt;0,SUM(PN6:PO6,PQ6:PS6,PU6)-SUM(PP6,PT6),"")</f>
        <v/>
      </c>
      <c r="QC6" s="11" t="str">
        <f>IF(SUM(PW6,PX6,QB6)&gt;0,SUM(PW6,PX6,QB6),"")</f>
        <v/>
      </c>
      <c r="QD6" s="22">
        <f>IF($CU6="P",CA6,(CA6+AX6)/2)</f>
        <v>18.649999999999999</v>
      </c>
      <c r="QE6" s="22">
        <f>IF($CU6="P",CB6,(CB6+AY6)/2)</f>
        <v>6.2</v>
      </c>
      <c r="QF6" s="22">
        <f>IF($CU6="P",CC6,(CC6+AZ6)/2)</f>
        <v>0.1</v>
      </c>
      <c r="QG6" s="22">
        <f>IF($CU6="P",CD6,(CD6+BA6)/2)</f>
        <v>0.3</v>
      </c>
      <c r="QH6" s="22">
        <f>IF($CU6="P",CE6,(CE6+BB6)/2)</f>
        <v>18.549999999999997</v>
      </c>
      <c r="QI6" s="22">
        <f>IF($CU6="P",CF6,(CF6+BC6)/2)</f>
        <v>6.2</v>
      </c>
      <c r="QJ6" s="22">
        <f>IF($CU6="P",CG6,(CG6+BD6)/2)</f>
        <v>0.6</v>
      </c>
      <c r="QK6" s="22">
        <f>IF($CU6="P",CH6,(CH6+BE6)/2)</f>
        <v>0</v>
      </c>
      <c r="QL6" s="22">
        <f>IF($CU6="P",CI6,(CI6+BF6)/2)</f>
        <v>0</v>
      </c>
      <c r="QM6" s="22">
        <f>IF($CU6="P",CJ6,(CJ6+BG6)/2)</f>
        <v>0</v>
      </c>
      <c r="QN6" s="22">
        <f>IF($CU6="P",CK6,(CK6+BH6)/2)</f>
        <v>0</v>
      </c>
      <c r="QO6" s="22">
        <f>IF($CU6="P",CL6,(CL6+BI6)/2)</f>
        <v>0</v>
      </c>
      <c r="QP6" s="22">
        <f>IF($CU6="P",CM6,(CM6+BJ6)/2)</f>
        <v>18.700000000000003</v>
      </c>
      <c r="QQ6" s="22">
        <f>IF($CU6="P",CN6,(CN6+BK6)/2)</f>
        <v>7.2</v>
      </c>
      <c r="QR6" s="22">
        <f>IF($CU6="P",CO6,(CO6+BL6)/2)</f>
        <v>0.3</v>
      </c>
      <c r="QS6" s="22">
        <f>IF($CU6="P",CP6,(CP6+BM6)/2)</f>
        <v>0.3</v>
      </c>
      <c r="QT6" s="22">
        <f>IF($CU6="P",CQ6,(CQ6+BN6)/2)</f>
        <v>18.5</v>
      </c>
      <c r="QU6" s="22">
        <f>IF($CU6="P",CR6,(CR6+BO6)/2)</f>
        <v>6.6</v>
      </c>
      <c r="QV6" s="22">
        <f>IF($CU6="P",CS6,(CS6+BP6)/2)</f>
        <v>0.1</v>
      </c>
      <c r="QW6" s="22">
        <f>IF($CU6="P",CT6,(CT6+BQ6)/2)</f>
        <v>0.3</v>
      </c>
      <c r="QX6" s="27" t="s">
        <v>46</v>
      </c>
      <c r="QY6" s="40">
        <f>IF(SUM(QE6,QI6)&gt;0,SUM(QE6,QI6),"")</f>
        <v>12.4</v>
      </c>
      <c r="QZ6" s="40">
        <f>IF(SUM(QD6:QE6,QG6:QI6,QK6)-QF6-QJ6&gt;0,SUM(QD6:QE6,QG6:QI6,QK6)-QF6-QJ6,"")</f>
        <v>49.199999999999996</v>
      </c>
      <c r="RA6" s="40" t="str">
        <f>IF(SUM(QL6:QM6,QO6)-QN6&gt;0,SUM(QL6:QM6,QO6)-QN6,"")</f>
        <v/>
      </c>
      <c r="RB6" s="40">
        <f>IF(SUM(QE6,QI6,QM6)&gt;0,SUM(QE6,QI6,QM6),"")</f>
        <v>12.4</v>
      </c>
      <c r="RC6" s="40">
        <f>IF(SUM(QZ6,RA6)&gt;0,SUM(QZ6,RA6),"")</f>
        <v>49.199999999999996</v>
      </c>
      <c r="RD6" s="40">
        <f>IF(SUM(QQ6,QU6)&gt;0,SUM(QQ6,QU6),"")</f>
        <v>13.8</v>
      </c>
      <c r="RE6" s="40">
        <f>IF(SUM(QP6:QQ6,QS6:QU6,QW6)-SUM(QR6,QV6)&gt;0,SUM(QP6:QQ6,QS6:QU6,QW6)-SUM(QR6,QV6),"")</f>
        <v>51.2</v>
      </c>
      <c r="RF6" s="40">
        <f>IF(SUM(QZ6,RA6,RE6)&gt;0,SUM(QZ6,RA6,RE6),"")</f>
        <v>100.4</v>
      </c>
    </row>
    <row r="7" spans="1:474" x14ac:dyDescent="0.2">
      <c r="A7" s="4" cm="1">
        <f t="array" ref="A7">IF(AND(J7&lt;&gt;"",J7&lt;&gt;"No DD"),SUMPRODUCT((J$4:J$34&lt;&gt;"")*(J$4:J$34&lt;&gt;"No DD")*(F$4:F$34&gt;F7))+1,IF(J7="No DD",SUMPRODUCT((J$4:J$34="No DD")*(F$4:F$34&gt;F7))+1+SUMPRODUCT((J$4:J$34&lt;&gt;"")*(J$4:J$34&lt;&gt;"No DD")),""))</f>
        <v>4</v>
      </c>
      <c r="B7" s="4" t="str" cm="1">
        <f t="array" ref="B7">IF(AND(J7&lt;&gt;"",J7&lt;&gt;"No DD",G7=""),SUMPRODUCT((J$4:J$34&lt;&gt;"")*(J$4:J$34&lt;&gt;"No DD")*(G$4:G$34="")*(F$4:F$34&gt;F7))+1,IF(J7="No DD",SUMPRODUCT((J$4:J$34="No DD")*(F$4:F$34&gt;F7)*(G$4:G$34=""))+1+SUMPRODUCT((J$4:J$34&lt;&gt;"")*(G$4:G$34="")*(J$4:J$34&lt;&gt;"No DD")),""))</f>
        <v/>
      </c>
      <c r="C7" s="5" t="s">
        <v>110</v>
      </c>
      <c r="D7" s="4" t="s">
        <v>4</v>
      </c>
      <c r="E7" s="4">
        <v>2005</v>
      </c>
      <c r="F7" s="9">
        <f>SUM(L7:R7)+SUM(L7:O7)*0.0000001+SUM(L7)*0.0000000000001</f>
        <v>148.85000983500495</v>
      </c>
      <c r="G7" s="64" t="s">
        <v>46</v>
      </c>
      <c r="H7" s="3" t="str">
        <f>IF(OR(AND(AP7&gt;=AW$36,AQ7&gt;=AW$40,AP7&lt;&gt;"",AO7=""),AND(AU7&gt;=AW$36,AV7&gt;=AW$40,AU7&lt;&gt;"",AO7=""),AND(BS7&gt;=BZ$36,BT7&gt;=BZ$40,BS7&lt;&gt;"",BR7=""),AND(BX7&gt;=BZ$36,BY7&gt;=BZ$40,BX7&lt;&gt;"",BR7=""),AND(CV7&gt;=DC$36,CW7&gt;=DC$40,CV7&lt;&gt;"",CU7=""),AND(DA7&gt;=DC$36,DB7&gt;=DC$40,DA7&lt;&gt;""),AND(DZ7&gt;=EG$36,EA7&gt;=EG$40,DZ7&lt;&gt;""),AND(EE7&gt;=EG$36,EF7&gt;=EG$40,EE7&lt;&gt;""),AND(FB7&gt;=FI$36,FC7&gt;=FI$40,FB7&lt;&gt;""),AND(FG7&gt;=FI$36,FH7&gt;=FI$40,FG7&lt;&gt;""),AND(GD7&gt;=GK$36,GE7&gt;=GK$40,GD7&lt;&gt;""),AND(GI7&gt;=GK$36,GJ7&gt;=GK$40,GI7&lt;&gt;""),AND(HF7&gt;=HM$36,HG7&gt;=HM$40,HF7&lt;&gt;""),AND(HK7&gt;=HM$36,HL7&gt;=HM$40,HK7&lt;&gt;""),AND(IH7&gt;=IO$36,II7&gt;=IO$40,IH7&lt;&gt;""),AND(IM7&gt;=IO$36,IN7&gt;=IO$40,IM7&lt;&gt;""),AND(JJ7&gt;=JQ$36,JK7&gt;=JQ$40,JJ7&lt;&gt;""),AND(JO7&gt;=JQ$36,JP7&gt;=JQ$40,JO7&lt;&gt;""),AND(KL7&gt;=KS$36,KM7&gt;=KS$40,KL7&lt;&gt;""),AND(KQ7&gt;=KS$36,KR7&gt;=KS$40,KQ7&lt;&gt;""),AND(LN7&gt;=LU$36,LO7&gt;=LU$40,LN7&lt;&gt;""),AND(LS7&gt;=LU$36,LT7&gt;=LU$40,LS7&lt;&gt;""),AND(MP7&gt;=MW$36,MQ7&gt;=MW$40,MP7&lt;&gt;""),AND(MU7&gt;=MW$36,MV7&gt;=MW$40,MU7&lt;&gt;""),AND(NR7&gt;=NY$36,NS7&gt;=NY$40,NR7&lt;&gt;""),AND(NW7&gt;=NY$36,NX7&gt;=NY$40,NW7&lt;&gt;""),AND(OT7&gt;=PA$36,OU7&gt;=PA$40,OT7&lt;&gt;""),AND(OY7&gt;=PA$36,OZ7&gt;=PA$40,OY7&lt;&gt;""),AND(PV7&gt;=QC$36,PW7&gt;=QC$40,PV7&lt;&gt;""),AND(QA7&gt;=QC$36,QB7&gt;=QC$40,QA7&lt;&gt;"")),"P","")</f>
        <v>P</v>
      </c>
      <c r="I7" s="3" t="str">
        <f>IF(OR(AND(AQ7&gt;=AW$40,AQ7&lt;&gt;"",AO7=""),AND(AV7&gt;=AW$40,AV7&lt;&gt;"",AO7=""),AND(BT7&gt;=BZ$40,BT7&lt;&gt;"",BR7=""),AND(BY7&gt;=BZ$40,BY7&lt;&gt;"",BR7=""),AND(CW7&gt;=DC$40,CW7&lt;&gt;"",CU7=""),AND(DB7&gt;=DC$40,DB7&lt;&gt;"",CU7=""),AND(EA7&gt;=EG$40,EA7&lt;&gt;""),AND(EF7&gt;=EG$40,EF7&lt;&gt;""),AND(FC7&gt;=FI$40,FC7&lt;&gt;""),AND(FH7&gt;=FI$40,FH7&lt;&gt;""),AND(GE7&gt;=GK$40,GE7&lt;&gt;""),AND(GJ7&gt;=GK$40,GJ7&lt;&gt;""),AND(HG7&gt;=HM$40,HG7&lt;&gt;""),AND(HL7&gt;=HM$40,HL7&lt;&gt;""),AND(II7&gt;=IO$40,II7&lt;&gt;""),AND(IN7&gt;=IO$40,IN7&lt;&gt;""),AND(JK7&gt;=JQ$40,JK7&lt;&gt;""),AND(JP7&gt;=JQ$40,JP7&lt;&gt;""),AND(KM7&gt;=KS$40,KM7&lt;&gt;""),AND(KR7&gt;=KS$40,KR7&lt;&gt;""),AND(LO7&gt;=LU$40,LO7&lt;&gt;""),AND(LT7&gt;=LU$40,LT7&lt;&gt;""),AND(MQ7&gt;=MW$40,MQ7&lt;&gt;""),AND(MV7&gt;=MW$40,MV7&lt;&gt;""),AND(NS7&gt;=NY$40,NS7&lt;&gt;""),AND(NX7&gt;=NY$40,NX7&lt;&gt;""),AND(OU7&gt;=PA$40,OU7&lt;&gt;""),AND(OZ7&gt;=PA$40,OZ7&lt;&gt;""),AND(PW7&gt;=QC$40,PW7&lt;&gt;""),AND(QB7&gt;=QC$40,QB7&lt;&gt;"")),"P","")</f>
        <v>P</v>
      </c>
      <c r="J7" s="36" t="str">
        <f>IF(AND(I7="P",H7=""),"No DD",IF(OR(AND(AS7&gt;=AW$39,AT7&gt;=AW$43,AS7&lt;&gt;"",AO7=""),AND(BV7&gt;=BZ$39,BW7&gt;=BZ$43,BV7&lt;&gt;"",BR7=""),AND(CY7&gt;=DC$39,CZ7&gt;=DC$43,CY7&lt;&gt;"",CU7=""),AND(EC7&gt;=EG$39,ED7&gt;=EG$43,EC7&lt;&gt;""),AND(FE7&gt;=FI$39,FF7&gt;=FI$43,FE7&lt;&gt;""),AND(GG7&gt;=GK$39,GH7&gt;=GK$43,GG7&lt;&gt;""),AND(HI7&gt;=HM$39,HJ7&gt;=HM$43,HI7&lt;&gt;""),AND(IK7&gt;=IO$39,IL7&gt;=IO$43,IK7&lt;&gt;""),AND(JM7&gt;=JQ$39,JN7&gt;=JQ$43,JM7&lt;&gt;""),AND(KO7&gt;=KS$39,KP7&gt;=KS$43,KO7&lt;&gt;""),AND(LQ7&gt;=LU$39,LR7&gt;=LU$43,LQ7&lt;&gt;""),AND(MS7&gt;=MW$39,MT7&gt;=MW$43,MS7&lt;&gt;""),AND(NU7&gt;=NY$39,NV7&gt;=NY$43,NU7&lt;&gt;""),AND(OW7&gt;=PA$39,OX7&gt;=PA$43,OW7&lt;&gt;""),AND(PY7&gt;=QC$39,PZ7&gt;=QC$43,PY7&lt;&gt;"")),"Merit",IF(OR(AND(AS7&gt;=AW$38,AT7&gt;=AW$42,AS7&lt;&gt;"",AO7=""),AND(BV7&gt;=BZ$38,BW7&gt;=BZ$42,BV7&lt;&gt;"",BR7=""),AND(CY7&gt;=DC$38,CZ7&gt;=DC$42,CY7&lt;&gt;"",CU7=""),AND(EC7&gt;=EG$38,ED7&gt;=EG$42,EC7&lt;&gt;""),AND(FE7&gt;=FI$38,FF7&gt;=FI$42,FE7&lt;&gt;""),AND(GG7&gt;=GK$38,GH7&gt;=GK$42,GG7&lt;&gt;""),AND(HI7&gt;=HM$38,HJ7&gt;=HM$42,HI7&lt;&gt;""),AND(IK7&gt;=IO$38,IL7&gt;=IO$42,IK7&lt;&gt;""),AND(JM7&gt;=JQ$38,JN7&gt;=JQ$42,JM7&lt;&gt;""),AND(KO7&gt;=KS$38,KP7&gt;=KS$42,KO7&lt;&gt;""),AND(LQ7&gt;=LU$38,LR7&gt;=LU$42,LQ7&lt;&gt;""),AND(MS7&gt;=MW$38,MT7&gt;=MW$42,MS7&lt;&gt;""),AND(NU7&gt;=NY$38,NV7&gt;=NY$42,NU7&lt;&gt;""),AND(OW7&gt;=PA$38,OX7&gt;=PA$42,OW7&lt;&gt;""),AND(PY7&gt;=QC$38,PZ7&gt;=QC$42,PY7&lt;&gt;"")),"Excellence",IF(K7="P","Worlds Team",IF(H7="P","National Team","")))))</f>
        <v>National Team</v>
      </c>
      <c r="K7" s="3" t="str">
        <f>IF(OR(AND(AS7&gt;=AW$37,AT7&gt;=AW$41,AS7&lt;&gt;"",AO7=""),AND(BV7&gt;=BZ$37,BW7&gt;=BZ$41,BV7&lt;&gt;"",BR7=""),AND(CY7&gt;=DC$37,CZ7&gt;=DC$41,CY7&lt;&gt;"",CU7=""),AND(EC7&gt;=EG$37,ED7&gt;=EG$41,EC7&lt;&gt;""),AND(FE7&gt;=FI$37,FF7&gt;=FI$41,FE7&lt;&gt;""),AND(GG7&gt;=GK$37,GH7&gt;=GK$41,GG7&lt;&gt;""),AND(HI7&gt;=HM$37,HJ7&gt;=HM$41,HI7&lt;&gt;""),AND(IK7&gt;=IO$37,IL7&gt;=IO$41,IK7&lt;&gt;""),AND(JM7&gt;=JQ$37,JN7&gt;=JQ$41,JM7&lt;&gt;""),AND(KO7&gt;=KS$37,KP7&gt;=KS$41,KO7&lt;&gt;""),AND(LQ7&gt;=LU$37,LR7&gt;=LU$41,LQ7&lt;&gt;""),AND(MS7&gt;=MW$37,MT7&gt;=MW$41,MS7&lt;&gt;""),AND(NU7&gt;=NY$37,NV7&gt;=NY$41,NU7&lt;&gt;""),AND(OW7&gt;=PA$37,OX7&gt;=PA$41,OW7&lt;&gt;""),AND(PY7&gt;=QC$37,PZ7&gt;=QC$41,PY7&lt;&gt;"")),"P","")</f>
        <v/>
      </c>
      <c r="L7" s="8">
        <f>IF(COUNT(AQ7,BT7,CW7)&gt;0,LARGE((AQ7,BT7,CW7),1),0)</f>
        <v>49.65</v>
      </c>
      <c r="M7" s="8" t="str">
        <f>IF(L7=0,"",IF(L7=CW7,$CA$1,IF(L7=BT7,$AX$1,IF(L7=AQ7,$U$1,""))))</f>
        <v>2025 Nationals</v>
      </c>
      <c r="N7" s="8">
        <f>IF(COUNT(AQ7,BT7,CW7)&gt;1,LARGE((AQ7,BT7,CW7),2),0)</f>
        <v>48.699999999999996</v>
      </c>
      <c r="O7" s="8" t="str">
        <f>IF(N7=0,"",IF(AND(N7=L7,N7=AQ7,N7=BT7),$U$1,IF(AND(N7=L7,N7=AQ7,N7=CW7),$U$1,IF(AND(N7=L7,N7=BT7,N7=CW7),$AX$1,IF(N7=CW7,$CA$1,IF(N7=BT7,$AX$1,IF(N7=AQ7,$U$1,"")))))))</f>
        <v>2025 Elite Canada</v>
      </c>
      <c r="P7" s="8">
        <f>IF(MAX(AV7,BY7,DB7)&gt;0,MAX(AV7,BY7,DB7),0)</f>
        <v>50.5</v>
      </c>
      <c r="Q7" s="8" t="str">
        <f>IF(P7=0,"",IF(P7=DB7,$CA$1,IF(P7=BY7,$AX$1,IF(P7=AV7,$U$1,""))))</f>
        <v>2025 Elite Canada</v>
      </c>
      <c r="R7" s="8" t="str">
        <f>IF(MAX(DD7:DE7)&gt;0,MAX(DD7:DE7),"")</f>
        <v/>
      </c>
      <c r="S7" s="11" t="str">
        <f>IF(R7="","",IF(R7=DD7,"("&amp;DD$2&amp;")",IF(R7=DE7,"("&amp;DE$2&amp;")")))</f>
        <v/>
      </c>
      <c r="T7" s="8" t="str">
        <f>IF(R7="","",IF(R7=DD7,IF(R7+IF(N7="",0,N7)=PW7,$PB$1,IF(R7+IF(N7="",0,N7)=OU7,$NZ$1,IF(R7+IF(N7="",0,N7)=NS7,$MX$1,IF(R7+IF(N7="",0,N7)=MQ7,$LV$1,IF(R7+IF(N7="",0,N7)=LO7,$KT$1,IF(R7+IF(N7="",0,N7)=KM7,$JR$1,IF(R7+IF(N7="",0,N7)=JK7,$IP$1,IF(R7+IF(N7="",0,N7)=II7,$HN$1,IF(R7+IF(N7="",0,N7)=HG7,$GL$1,IF(R7+IF(N7="",0,N7)=GE7,$FJ$1,IF(R7+IF(N7="",0,N7)=FC7,$EH$1,IF(R7+IF(N7="",0,N7)=EA7,$DF$1)))))))))))),IF(R7=DE7,IF(R7+IF(P7="",0,P7)=QB7,$PB$1,IF(R7+IF(P7="",0,P7)=OZ7,$NZ$1,IF(R7+IF(P7="",0,P7)=NX7,$MX$1,IF(R7+IF(P7="",0,P7)=MV7,$LV$1,IF(R7+IF(P7="",0,P7)=LT7,$KT$1,IF(R7+IF(P7="",0,P7)=KR7,$JR$1,IF(R7+IF(P7="",0,P7)=JP7,$IP$1,IF(R7+IF(P7="",0,P7)=IN7,$HN$1,IF(R7+IF(P7="",0,P7)=HL7,$GL$1,IF(R7+IF(P7="",0,P7)=GJ7,$FJ$1,IF(R7+IF(P7="",0,P7)=FH7,$EH$1,IF(R7+IF(P7="",0,P7)=EF7,$DF$1)))))))))))))))</f>
        <v/>
      </c>
      <c r="U7" s="19">
        <v>18.399999999999999</v>
      </c>
      <c r="V7" s="19">
        <v>6</v>
      </c>
      <c r="W7" s="19">
        <v>0.2</v>
      </c>
      <c r="X7" s="19">
        <v>0.3</v>
      </c>
      <c r="Y7" s="19">
        <v>18.600000000000001</v>
      </c>
      <c r="Z7" s="19">
        <v>6.4</v>
      </c>
      <c r="AA7" s="19">
        <v>0.8</v>
      </c>
      <c r="AB7" s="19">
        <v>0</v>
      </c>
      <c r="AC7" s="19"/>
      <c r="AD7" s="19"/>
      <c r="AE7" s="19"/>
      <c r="AF7" s="19"/>
      <c r="AG7" s="19">
        <v>18.600000000000001</v>
      </c>
      <c r="AH7" s="19">
        <v>6.8</v>
      </c>
      <c r="AI7" s="19">
        <v>0.2</v>
      </c>
      <c r="AJ7" s="19">
        <v>0.3</v>
      </c>
      <c r="AK7" s="19">
        <v>18.600000000000001</v>
      </c>
      <c r="AL7" s="19">
        <v>6.4</v>
      </c>
      <c r="AM7" s="19">
        <v>0</v>
      </c>
      <c r="AN7" s="19">
        <v>0</v>
      </c>
      <c r="AO7" s="27"/>
      <c r="AP7" s="40">
        <f>IF(SUM(V7,Z7)&gt;0,SUM(V7,Z7),"")</f>
        <v>12.4</v>
      </c>
      <c r="AQ7" s="40">
        <f>IF(SUM(U7:V7,X7:Z7,AB7)-W7-AA7&gt;0,SUM(U7:V7,X7:Z7,AB7)-W7-AA7,"")</f>
        <v>48.699999999999996</v>
      </c>
      <c r="AR7" s="40" t="str">
        <f>IF(SUM(AC7:AD7,AF7)-AE7&gt;0,SUM(AC7:AD7,AF7)-AE7,"")</f>
        <v/>
      </c>
      <c r="AS7" s="40">
        <f>IF(SUM(V7,Z7,AD7)&gt;0,SUM(V7,Z7,AD7),"")</f>
        <v>12.4</v>
      </c>
      <c r="AT7" s="40">
        <f>IF(SUM(AQ7,AR7)&gt;0,SUM(AQ7,AR7),"")</f>
        <v>48.699999999999996</v>
      </c>
      <c r="AU7" s="40">
        <f>IF(SUM(AH7,AL7)&gt;0,SUM(AH7,AL7),"")</f>
        <v>13.2</v>
      </c>
      <c r="AV7" s="40">
        <f>IF(SUM(AG7:AH7,AJ7:AL7,AN7)-SUM(AI7,AM7)&gt;0,SUM(AG7:AH7,AJ7:AL7,AN7)-SUM(AI7,AM7),"")</f>
        <v>50.5</v>
      </c>
      <c r="AW7" s="40">
        <f>IF(SUM(AQ7,AR7,AV7)&gt;0,SUM(AQ7,AR7,AV7),"")</f>
        <v>99.199999999999989</v>
      </c>
      <c r="AX7" s="18">
        <v>18.549999999999997</v>
      </c>
      <c r="AY7" s="18">
        <v>6.4</v>
      </c>
      <c r="AZ7" s="18">
        <v>0.4</v>
      </c>
      <c r="BA7" s="18">
        <v>0.3</v>
      </c>
      <c r="BB7" s="18">
        <v>18.8</v>
      </c>
      <c r="BC7" s="18">
        <v>6.4</v>
      </c>
      <c r="BD7" s="18">
        <v>0.4</v>
      </c>
      <c r="BE7" s="18">
        <v>0</v>
      </c>
      <c r="BF7" s="18"/>
      <c r="BG7" s="18"/>
      <c r="BH7" s="18"/>
      <c r="BI7" s="18"/>
      <c r="BJ7" s="18">
        <v>18.399999999999999</v>
      </c>
      <c r="BK7" s="18">
        <v>6.8</v>
      </c>
      <c r="BL7" s="18">
        <v>0.2</v>
      </c>
      <c r="BM7" s="18">
        <v>0.3</v>
      </c>
      <c r="BN7" s="18">
        <v>18.5</v>
      </c>
      <c r="BO7" s="18">
        <v>6.4</v>
      </c>
      <c r="BP7" s="18">
        <v>0.3</v>
      </c>
      <c r="BQ7" s="18">
        <v>0</v>
      </c>
      <c r="BR7" s="28" t="s">
        <v>46</v>
      </c>
      <c r="BS7" s="11">
        <f>IF(SUM(AY7,BC7)&gt;0,SUM(AY7,BC7),"")</f>
        <v>12.8</v>
      </c>
      <c r="BT7" s="11">
        <f>IF(SUM(AX7:AY7,BA7:BC7,BE7)-AZ7-BD7&gt;0,SUM(AX7:AY7,BA7:BC7,BE7)-AZ7-BD7,"")</f>
        <v>49.65</v>
      </c>
      <c r="BU7" s="11" t="str">
        <f>IF(SUM(BF7:BG7,BI7)-BH7&gt;0,SUM(BF7:BG7,BI7)-BH7,"")</f>
        <v/>
      </c>
      <c r="BV7" s="11">
        <f>IF(SUM(AY7,BC7,BG7)&gt;0,SUM(AY7,BC7,BG7),"")</f>
        <v>12.8</v>
      </c>
      <c r="BW7" s="11">
        <f>IF(SUM(BT7,BU7)&gt;0,SUM(BT7,BU7),"")</f>
        <v>49.65</v>
      </c>
      <c r="BX7" s="11">
        <f>IF(SUM(BK7,BO7)&gt;0,SUM(BK7,BO7),"")</f>
        <v>13.2</v>
      </c>
      <c r="BY7" s="11">
        <f>IF(SUM(BJ7:BK7,BM7:BO7,BQ7)-SUM(BL7,BP7)&gt;0,SUM(BJ7:BK7,BM7:BO7,BQ7)-SUM(BL7,BP7),"")</f>
        <v>49.9</v>
      </c>
      <c r="BZ7" s="11">
        <f>IF(SUM(BT7,BU7,BY7)&gt;0,SUM(BT7,BU7,BY7),"")</f>
        <v>99.55</v>
      </c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27"/>
      <c r="CV7" s="40" t="str">
        <f>IF(SUM(CB7,CF7)&gt;0,SUM(CB7,CF7),"")</f>
        <v/>
      </c>
      <c r="CW7" s="40" t="str">
        <f>IF(SUM(CA7:CB7,CD7:CF7,CH7)-CC7-CG7&gt;0,SUM(CA7:CB7,CD7:CF7,CH7)-CC7-CG7,"")</f>
        <v/>
      </c>
      <c r="CX7" s="40" t="str">
        <f>IF(SUM(CI7:CJ7,CL7)-CK7&gt;0,SUM(CI7:CJ7,CL7)-CK7,"")</f>
        <v/>
      </c>
      <c r="CY7" s="40" t="str">
        <f>IF(SUM(CB7,CF7,CJ7)&gt;0,SUM(CB7,CF7,CJ7),"")</f>
        <v/>
      </c>
      <c r="CZ7" s="40" t="str">
        <f>IF(SUM(CW7,CX7)&gt;0,SUM(CW7,CX7),"")</f>
        <v/>
      </c>
      <c r="DA7" s="40" t="str">
        <f>IF(SUM(CN7,CR7)&gt;0,SUM(CN7,CR7),"")</f>
        <v/>
      </c>
      <c r="DB7" s="40" t="str">
        <f>IF(SUM(CM7:CN7,CP7:CR7,CT7)-SUM(CO7,CS7)&gt;0,SUM(CM7:CN7,CP7:CR7,CT7)-SUM(CO7,CS7),"")</f>
        <v/>
      </c>
      <c r="DC7" s="40" t="str">
        <f>IF(SUM(CW7,CX7,DB7)&gt;0,SUM(CW7,CX7,DB7),"")</f>
        <v/>
      </c>
      <c r="DD7" s="50" t="str">
        <f>IF(MAX(EA7,FC7,GE7,HG7,II7,JK7,KM7,LO7,MQ7,NS7,OU7,PW7)-IF(N7="",0,N7)&gt;0.001,MAX(EA7,FC7,GE7,HG7,II7,JK7,KM7,LO7,MQ7,NS7,OU7,PW7)-IF(N7="",0,N7),"")</f>
        <v/>
      </c>
      <c r="DE7" s="50" t="str">
        <f>IF(MAX(EF7,FH7,GJ7,HL7,IN7,JP7,KR7,LT7,MV7,NX7,OZ7,QB7)-IF(P7="",0,P7)&gt;0.001,MAX(EF7,FH7,GJ7,HL7,IN7,JP7,KR7,LT7,MV7,NX7,OZ7,QB7)-IF(P7="",0,P7),"")</f>
        <v/>
      </c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40" t="str">
        <f>IF(SUM(DG7,DK7)&gt;0,SUM(DG7,DK7),"")</f>
        <v/>
      </c>
      <c r="EA7" s="40" t="str">
        <f>IF(SUM(DF7:DG7,DI7:DK7,DM7)-DH7-DL7&gt;0,SUM(DF7:DG7,DI7:DK7,DM7)-DH7-DL7,"")</f>
        <v/>
      </c>
      <c r="EB7" s="40" t="str">
        <f>IF(SUM(DN7:DO7,DQ7)-DP7&gt;0,SUM(DN7:DO7,DQ7)-DP7,"")</f>
        <v/>
      </c>
      <c r="EC7" s="40" t="str">
        <f>IF(SUM(DG7,DK7,DO7)&gt;0,SUM(DG7,DK7,DO7),"")</f>
        <v/>
      </c>
      <c r="ED7" s="40" t="str">
        <f>IF(SUM(EA7,EB7)&gt;0,SUM(EA7,EB7),"")</f>
        <v/>
      </c>
      <c r="EE7" s="40" t="str">
        <f>IF(SUM(DS7,DW7)&gt;0,SUM(DS7,DW7),"")</f>
        <v/>
      </c>
      <c r="EF7" s="40" t="str">
        <f>IF(SUM(DR7:DS7,DU7:DW7,DY7)-SUM(DT7,DX7)&gt;0,SUM(DR7:DS7,DU7:DW7,DY7)-SUM(DT7,DX7),"")</f>
        <v/>
      </c>
      <c r="EG7" s="40" t="str">
        <f>IF(SUM(EA7,EB7,EF7)&gt;0,SUM(EA7,EB7,EF7),"")</f>
        <v/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 t="str">
        <f>IF(SUM(EI7,EM7)&gt;0,SUM(EI7,EM7),"")</f>
        <v/>
      </c>
      <c r="FC7" s="11" t="str">
        <f>IF(SUM(EH7:EI7,EK7:EM7,EO7)-EJ7-EN7&gt;0,SUM(EH7:EI7,EK7:EM7,EO7)-EJ7-EN7,"")</f>
        <v/>
      </c>
      <c r="FD7" s="11" t="str">
        <f>IF(SUM(EP7:EQ7,ES7)-ER7&gt;0,SUM(EP7:EQ7,ES7)-ER7,"")</f>
        <v/>
      </c>
      <c r="FE7" s="11" t="str">
        <f>IF(SUM(EI7,EM7,EQ7)&gt;0,SUM(EI7,EM7,EQ7),"")</f>
        <v/>
      </c>
      <c r="FF7" s="11" t="str">
        <f>IF(SUM(FC7,FD7)&gt;0,SUM(FC7,FD7),"")</f>
        <v/>
      </c>
      <c r="FG7" s="11" t="str">
        <f>IF(SUM(EU7,EY7)&gt;0,SUM(EU7,EY7),"")</f>
        <v/>
      </c>
      <c r="FH7" s="11" t="str">
        <f>IF(SUM(ET7:EU7,EW7:EY7,FA7)-SUM(EV7,EZ7)&gt;0,SUM(ET7:EU7,EW7:EY7,FA7)-SUM(EV7,EZ7),"")</f>
        <v/>
      </c>
      <c r="FI7" s="11" t="str">
        <f>IF(SUM(FC7,FD7,FH7)&gt;0,SUM(FC7,FD7,FH7),"")</f>
        <v/>
      </c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 t="str">
        <f>IF(SUM(FK7,FO7)&gt;0,SUM(FK7,FO7),"")</f>
        <v/>
      </c>
      <c r="GE7" s="40" t="str">
        <f>IF(SUM(FJ7:FK7,FM7:FO7,FQ7)-FL7-FP7&gt;0,SUM(FJ7:FK7,FM7:FO7,FQ7)-FL7-FP7,"")</f>
        <v/>
      </c>
      <c r="GF7" s="40" t="str">
        <f>IF(SUM(FR7:FS7,FU7)-FT7&gt;0,SUM(FR7:FS7,FU7)-FT7,"")</f>
        <v/>
      </c>
      <c r="GG7" s="40" t="str">
        <f>IF(SUM(FK7,FO7,FS7)&gt;0,SUM(FK7,FO7,FS7),"")</f>
        <v/>
      </c>
      <c r="GH7" s="40" t="str">
        <f>IF(SUM(GE7,GF7)&gt;0,SUM(GE7,GF7),"")</f>
        <v/>
      </c>
      <c r="GI7" s="40" t="str">
        <f>IF(SUM(FW7,GA7)&gt;0,SUM(FW7,GA7),"")</f>
        <v/>
      </c>
      <c r="GJ7" s="40" t="str">
        <f>IF(SUM(FV7:FW7,FY7:GA7,GC7)-SUM(FX7,GB7)&gt;0,SUM(FV7:FW7,FY7:GA7,GC7)-SUM(FX7,GB7),"")</f>
        <v/>
      </c>
      <c r="GK7" s="40" t="str">
        <f>IF(SUM(GE7,GF7,GJ7)&gt;0,SUM(GE7,GF7,GJ7),"")</f>
        <v/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>IF(SUM(GM7,GQ7)&gt;0,SUM(GM7,GQ7),"")</f>
        <v/>
      </c>
      <c r="HG7" s="11" t="str">
        <f>IF(SUM(GL7:GM7,GO7:GQ7,GS7)-GN7-GR7&gt;0,SUM(GL7:GM7,GO7:GQ7,GS7)-GN7-GR7,"")</f>
        <v/>
      </c>
      <c r="HH7" s="11" t="str">
        <f>IF(SUM(GT7:GU7,GW7)-GV7&gt;0,SUM(GT7:GU7,GW7)-GV7,"")</f>
        <v/>
      </c>
      <c r="HI7" s="11" t="str">
        <f>IF(SUM(GM7,GQ7,GU7)&gt;0,SUM(GM7,GQ7,GU7),"")</f>
        <v/>
      </c>
      <c r="HJ7" s="11" t="str">
        <f>IF(SUM(HG7,HH7)&gt;0,SUM(HG7,HH7),"")</f>
        <v/>
      </c>
      <c r="HK7" s="11" t="str">
        <f>IF(SUM(GY7,HC7)&gt;0,SUM(GY7,HC7),"")</f>
        <v/>
      </c>
      <c r="HL7" s="11" t="str">
        <f>IF(SUM(GX7:GY7,HA7:HC7,HE7)-SUM(GZ7,HD7)&gt;0,SUM(GX7:GY7,HA7:HC7,HE7)-SUM(GZ7,HD7),"")</f>
        <v/>
      </c>
      <c r="HM7" s="11" t="str">
        <f>IF(SUM(HG7,HH7,HL7)&gt;0,SUM(HG7,HH7,HL7),"")</f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>IF(SUM(HO7,HS7)&gt;0,SUM(HO7,HS7),"")</f>
        <v/>
      </c>
      <c r="II7" s="40" t="str">
        <f>IF(SUM(HN7:HO7,HQ7:HS7,HU7)-HP7-HT7&gt;0,SUM(HN7:HO7,HQ7:HS7,HU7)-HP7-HT7,"")</f>
        <v/>
      </c>
      <c r="IJ7" s="40" t="str">
        <f>IF(SUM(HV7:HW7,HY7)-HX7&gt;0,SUM(HV7:HW7,HY7)-HX7,"")</f>
        <v/>
      </c>
      <c r="IK7" s="40" t="str">
        <f>IF(SUM(HO7,HS7,HW7)&gt;0,SUM(HO7,HS7,HW7),"")</f>
        <v/>
      </c>
      <c r="IL7" s="40" t="str">
        <f>IF(SUM(II7,IJ7)&gt;0,SUM(II7,IJ7),"")</f>
        <v/>
      </c>
      <c r="IM7" s="40" t="str">
        <f>IF(SUM(IA7,IE7)&gt;0,SUM(IA7,IE7),"")</f>
        <v/>
      </c>
      <c r="IN7" s="40" t="str">
        <f>IF(SUM(HZ7:IA7,IC7:IE7,IG7)-SUM(IB7,IF7)&gt;0,SUM(HZ7:IA7,IC7:IE7,IG7)-SUM(IB7,IF7),"")</f>
        <v/>
      </c>
      <c r="IO7" s="40" t="str">
        <f>IF(SUM(II7,IJ7,IN7)&gt;0,SUM(II7,IJ7,IN7),"")</f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>IF(SUM(IQ7,IU7)&gt;0,SUM(IQ7,IU7),"")</f>
        <v/>
      </c>
      <c r="JK7" s="11" t="str">
        <f>IF(SUM(IP7:IQ7,IS7:IU7,IW7)-IR7-IV7&gt;0,SUM(IP7:IQ7,IS7:IU7,IW7)-IR7-IV7,"")</f>
        <v/>
      </c>
      <c r="JL7" s="11" t="str">
        <f>IF(SUM(IX7:IY7,JA7)-IZ7&gt;0,SUM(IX7:IY7,JA7)-IZ7,"")</f>
        <v/>
      </c>
      <c r="JM7" s="11" t="str">
        <f>IF(SUM(IQ7,IU7,IY7)&gt;0,SUM(IQ7,IU7,IY7),"")</f>
        <v/>
      </c>
      <c r="JN7" s="11" t="str">
        <f>IF(SUM(JK7,JL7)&gt;0,SUM(JK7,JL7),"")</f>
        <v/>
      </c>
      <c r="JO7" s="11" t="str">
        <f>IF(SUM(JC7,JG7)&gt;0,SUM(JC7,JG7),"")</f>
        <v/>
      </c>
      <c r="JP7" s="11" t="str">
        <f>IF(SUM(JB7:JC7,JE7:JG7,JI7)-SUM(JD7,JH7)&gt;0,SUM(JB7:JC7,JE7:JG7,JI7)-SUM(JD7,JH7),"")</f>
        <v/>
      </c>
      <c r="JQ7" s="11" t="str">
        <f>IF(SUM(JK7,JL7,JP7)&gt;0,SUM(JK7,JL7,JP7),"")</f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>IF(SUM(JS7,JW7)&gt;0,SUM(JS7,JW7),"")</f>
        <v/>
      </c>
      <c r="KM7" s="40" t="str">
        <f>IF(SUM(JR7:JS7,JU7:JW7,JY7)-JT7-JX7&gt;0,SUM(JR7:JS7,JU7:JW7,JY7)-JT7-JX7,"")</f>
        <v/>
      </c>
      <c r="KN7" s="40" t="str">
        <f>IF(SUM(JZ7:KA7,KC7)-KB7&gt;0,SUM(JZ7:KA7,KC7)-KB7,"")</f>
        <v/>
      </c>
      <c r="KO7" s="40" t="str">
        <f>IF(SUM(JS7,JW7,KA7)&gt;0,SUM(JS7,JW7,KA7),"")</f>
        <v/>
      </c>
      <c r="KP7" s="40" t="str">
        <f>IF(SUM(KM7,KN7)&gt;0,SUM(KM7,KN7),"")</f>
        <v/>
      </c>
      <c r="KQ7" s="40" t="str">
        <f>IF(SUM(KE7,KI7)&gt;0,SUM(KE7,KI7),"")</f>
        <v/>
      </c>
      <c r="KR7" s="40" t="str">
        <f>IF(SUM(KD7:KE7,KG7:KI7,KK7)-SUM(KF7,KJ7)&gt;0,SUM(KD7:KE7,KG7:KI7,KK7)-SUM(KF7,KJ7),"")</f>
        <v/>
      </c>
      <c r="KS7" s="40" t="str">
        <f>IF(SUM(KM7,KN7,KR7)&gt;0,SUM(KM7,KN7,KR7),"")</f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>IF(SUM(KU7,KY7)&gt;0,SUM(KU7,KY7),"")</f>
        <v/>
      </c>
      <c r="LO7" s="11" t="str">
        <f>IF(SUM(KT7:KU7,KW7:KY7,LA7)-KV7-KZ7&gt;0,SUM(KT7:KU7,KW7:KY7,LA7)-KV7-KZ7,"")</f>
        <v/>
      </c>
      <c r="LP7" s="11" t="str">
        <f>IF(SUM(LB7:LC7,LE7)-LD7&gt;0,SUM(LB7:LC7,LE7)-LD7,"")</f>
        <v/>
      </c>
      <c r="LQ7" s="11" t="str">
        <f>IF(SUM(KU7,KY7,LC7)&gt;0,SUM(KU7,KY7,LC7),"")</f>
        <v/>
      </c>
      <c r="LR7" s="11" t="str">
        <f>IF(SUM(LO7,LP7)&gt;0,SUM(LO7,LP7),"")</f>
        <v/>
      </c>
      <c r="LS7" s="11" t="str">
        <f>IF(SUM(LG7,LK7)&gt;0,SUM(LG7,LK7),"")</f>
        <v/>
      </c>
      <c r="LT7" s="11" t="str">
        <f>IF(SUM(LF7:LG7,LI7:LK7,LM7)-SUM(LH7,LL7)&gt;0,SUM(LF7:LG7,LI7:LK7,LM7)-SUM(LH7,LL7),"")</f>
        <v/>
      </c>
      <c r="LU7" s="11" t="str">
        <f>IF(SUM(LO7,LP7,LT7)&gt;0,SUM(LO7,LP7,LT7),"")</f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>IF(SUM(LW7,MA7)&gt;0,SUM(LW7,MA7),"")</f>
        <v/>
      </c>
      <c r="MQ7" s="40" t="str">
        <f>IF(SUM(LV7:LW7,LY7:MA7,MC7)-LX7-MB7&gt;0,SUM(LV7:LW7,LY7:MA7,MC7)-LX7-MB7,"")</f>
        <v/>
      </c>
      <c r="MR7" s="40" t="str">
        <f>IF(SUM(MD7:ME7,MG7)-MF7&gt;0,SUM(MD7:ME7,MG7)-MF7,"")</f>
        <v/>
      </c>
      <c r="MS7" s="40" t="str">
        <f>IF(SUM(LW7,MA7,ME7)&gt;0,SUM(LW7,MA7,ME7),"")</f>
        <v/>
      </c>
      <c r="MT7" s="40" t="str">
        <f>IF(SUM(MQ7,MR7)&gt;0,SUM(MQ7,MR7),"")</f>
        <v/>
      </c>
      <c r="MU7" s="40" t="str">
        <f>IF(SUM(MI7,MM7)&gt;0,SUM(MI7,MM7),"")</f>
        <v/>
      </c>
      <c r="MV7" s="40" t="str">
        <f>IF(SUM(MH7:MI7,MK7:MM7,MO7)-SUM(MJ7,MN7)&gt;0,SUM(MH7:MI7,MK7:MM7,MO7)-SUM(MJ7,MN7),"")</f>
        <v/>
      </c>
      <c r="MW7" s="40" t="str">
        <f>IF(SUM(MQ7,MR7,MV7)&gt;0,SUM(MQ7,MR7,MV7),"")</f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>IF(SUM(MY7,NC7)&gt;0,SUM(MY7,NC7),"")</f>
        <v/>
      </c>
      <c r="NS7" s="11" t="str">
        <f>IF(SUM(MX7:MY7,NA7:NC7,NE7)-MZ7-ND7&gt;0,SUM(MX7:MY7,NA7:NC7,NE7)-MZ7-ND7,"")</f>
        <v/>
      </c>
      <c r="NT7" s="11" t="str">
        <f>IF(SUM(NF7:NG7,NI7)-NH7&gt;0,SUM(NF7:NG7,NI7)-NH7,"")</f>
        <v/>
      </c>
      <c r="NU7" s="11" t="str">
        <f>IF(SUM(MY7,NC7,NG7)&gt;0,SUM(MY7,NC7,NG7),"")</f>
        <v/>
      </c>
      <c r="NV7" s="11" t="str">
        <f>IF(SUM(NS7,NT7)&gt;0,SUM(NS7,NT7),"")</f>
        <v/>
      </c>
      <c r="NW7" s="11" t="str">
        <f>IF(SUM(NK7,NO7)&gt;0,SUM(NK7,NO7),"")</f>
        <v/>
      </c>
      <c r="NX7" s="11" t="str">
        <f>IF(SUM(NJ7:NK7,NM7:NO7,NQ7)-SUM(NL7,NP7)&gt;0,SUM(NJ7:NK7,NM7:NO7,NQ7)-SUM(NL7,NP7),"")</f>
        <v/>
      </c>
      <c r="NY7" s="11" t="str">
        <f>IF(SUM(NS7,NT7,NX7)&gt;0,SUM(NS7,NT7,NX7),"")</f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>IF(SUM(OA7,OE7)&gt;0,SUM(OA7,OE7),"")</f>
        <v/>
      </c>
      <c r="OU7" s="40" t="str">
        <f>IF(SUM(NZ7:OA7,OC7:OE7,OG7)-OB7-OF7&gt;0,SUM(NZ7:OA7,OC7:OE7,OG7)-OB7-OF7,"")</f>
        <v/>
      </c>
      <c r="OV7" s="40" t="str">
        <f>IF(SUM(OH7:OI7,OK7)-OJ7&gt;0,SUM(OH7:OI7,OK7)-OJ7,"")</f>
        <v/>
      </c>
      <c r="OW7" s="40" t="str">
        <f>IF(SUM(OA7,OE7,OI7)&gt;0,SUM(OA7,OE7,OI7),"")</f>
        <v/>
      </c>
      <c r="OX7" s="40" t="str">
        <f>IF(SUM(OU7,OV7)&gt;0,SUM(OU7,OV7),"")</f>
        <v/>
      </c>
      <c r="OY7" s="40" t="str">
        <f>IF(SUM(OM7,OQ7)&gt;0,SUM(OM7,OQ7),"")</f>
        <v/>
      </c>
      <c r="OZ7" s="40" t="str">
        <f>IF(SUM(OL7:OM7,OO7:OQ7,OS7)-SUM(ON7,OR7)&gt;0,SUM(OL7:OM7,OO7:OQ7,OS7)-SUM(ON7,OR7),"")</f>
        <v/>
      </c>
      <c r="PA7" s="40" t="str">
        <f>IF(SUM(OU7,OV7,OZ7)&gt;0,SUM(OU7,OV7,OZ7),"")</f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>IF(SUM(PC7,PG7)&gt;0,SUM(PC7,PG7),"")</f>
        <v/>
      </c>
      <c r="PW7" s="11" t="str">
        <f>IF(SUM(PB7:PC7,PE7:PG7,PI7)-PD7-PH7&gt;0,SUM(PB7:PC7,PE7:PG7,PI7)-PD7-PH7,"")</f>
        <v/>
      </c>
      <c r="PX7" s="11" t="str">
        <f>IF(SUM(PJ7:PK7,PM7)-PL7&gt;0,SUM(PJ7:PK7,PM7)-PL7,"")</f>
        <v/>
      </c>
      <c r="PY7" s="11" t="str">
        <f>IF(SUM(PC7,PG7,PK7)&gt;0,SUM(PC7,PG7,PK7),"")</f>
        <v/>
      </c>
      <c r="PZ7" s="11" t="str">
        <f>IF(SUM(PW7,PX7)&gt;0,SUM(PW7,PX7),"")</f>
        <v/>
      </c>
      <c r="QA7" s="11" t="str">
        <f>IF(SUM(PO7,PS7)&gt;0,SUM(PO7,PS7),"")</f>
        <v/>
      </c>
      <c r="QB7" s="11" t="str">
        <f>IF(SUM(PN7:PO7,PQ7:PS7,PU7)-SUM(PP7,PT7)&gt;0,SUM(PN7:PO7,PQ7:PS7,PU7)-SUM(PP7,PT7),"")</f>
        <v/>
      </c>
      <c r="QC7" s="11" t="str">
        <f>IF(SUM(PW7,PX7,QB7)&gt;0,SUM(PW7,PX7,QB7),"")</f>
        <v/>
      </c>
      <c r="QD7" s="22">
        <f>IF($CU7="P",CA7,(CA7+AX7)/2)</f>
        <v>9.2749999999999986</v>
      </c>
      <c r="QE7" s="22">
        <f>IF($CU7="P",CB7,(CB7+AY7)/2)</f>
        <v>3.2</v>
      </c>
      <c r="QF7" s="22">
        <f>IF($CU7="P",CC7,(CC7+AZ7)/2)</f>
        <v>0.2</v>
      </c>
      <c r="QG7" s="22">
        <f>IF($CU7="P",CD7,(CD7+BA7)/2)</f>
        <v>0.15</v>
      </c>
      <c r="QH7" s="22">
        <f>IF($CU7="P",CE7,(CE7+BB7)/2)</f>
        <v>9.4</v>
      </c>
      <c r="QI7" s="22">
        <f>IF($CU7="P",CF7,(CF7+BC7)/2)</f>
        <v>3.2</v>
      </c>
      <c r="QJ7" s="22">
        <f>IF($CU7="P",CG7,(CG7+BD7)/2)</f>
        <v>0.2</v>
      </c>
      <c r="QK7" s="22">
        <f>IF($CU7="P",CH7,(CH7+BE7)/2)</f>
        <v>0</v>
      </c>
      <c r="QL7" s="22">
        <f>IF($CU7="P",CI7,(CI7+BF7)/2)</f>
        <v>0</v>
      </c>
      <c r="QM7" s="22">
        <f>IF($CU7="P",CJ7,(CJ7+BG7)/2)</f>
        <v>0</v>
      </c>
      <c r="QN7" s="22">
        <f>IF($CU7="P",CK7,(CK7+BH7)/2)</f>
        <v>0</v>
      </c>
      <c r="QO7" s="22">
        <f>IF($CU7="P",CL7,(CL7+BI7)/2)</f>
        <v>0</v>
      </c>
      <c r="QP7" s="22">
        <f>IF($CU7="P",CM7,(CM7+BJ7)/2)</f>
        <v>9.1999999999999993</v>
      </c>
      <c r="QQ7" s="22">
        <f>IF($CU7="P",CN7,(CN7+BK7)/2)</f>
        <v>3.4</v>
      </c>
      <c r="QR7" s="22">
        <f>IF($CU7="P",CO7,(CO7+BL7)/2)</f>
        <v>0.1</v>
      </c>
      <c r="QS7" s="22">
        <f>IF($CU7="P",CP7,(CP7+BM7)/2)</f>
        <v>0.15</v>
      </c>
      <c r="QT7" s="22">
        <f>IF($CU7="P",CQ7,(CQ7+BN7)/2)</f>
        <v>9.25</v>
      </c>
      <c r="QU7" s="22">
        <f>IF($CU7="P",CR7,(CR7+BO7)/2)</f>
        <v>3.2</v>
      </c>
      <c r="QV7" s="22">
        <f>IF($CU7="P",CS7,(CS7+BP7)/2)</f>
        <v>0.15</v>
      </c>
      <c r="QW7" s="22">
        <f>IF($CU7="P",CT7,(CT7+BQ7)/2)</f>
        <v>0</v>
      </c>
      <c r="QX7" s="27" t="s">
        <v>46</v>
      </c>
      <c r="QY7" s="40">
        <f>IF(SUM(QE7,QI7)&gt;0,SUM(QE7,QI7),"")</f>
        <v>6.4</v>
      </c>
      <c r="QZ7" s="40">
        <f>IF(SUM(QD7:QE7,QG7:QI7,QK7)-QF7-QJ7&gt;0,SUM(QD7:QE7,QG7:QI7,QK7)-QF7-QJ7,"")</f>
        <v>24.824999999999999</v>
      </c>
      <c r="RA7" s="40" t="str">
        <f>IF(SUM(QL7:QM7,QO7)-QN7&gt;0,SUM(QL7:QM7,QO7)-QN7,"")</f>
        <v/>
      </c>
      <c r="RB7" s="40">
        <f>IF(SUM(QE7,QI7,QM7)&gt;0,SUM(QE7,QI7,QM7),"")</f>
        <v>6.4</v>
      </c>
      <c r="RC7" s="40">
        <f>IF(SUM(QZ7,RA7)&gt;0,SUM(QZ7,RA7),"")</f>
        <v>24.824999999999999</v>
      </c>
      <c r="RD7" s="40">
        <f>IF(SUM(QQ7,QU7)&gt;0,SUM(QQ7,QU7),"")</f>
        <v>6.6</v>
      </c>
      <c r="RE7" s="40">
        <f>IF(SUM(QP7:QQ7,QS7:QU7,QW7)-SUM(QR7,QV7)&gt;0,SUM(QP7:QQ7,QS7:QU7,QW7)-SUM(QR7,QV7),"")</f>
        <v>24.95</v>
      </c>
      <c r="RF7" s="40">
        <f>IF(SUM(QZ7,RA7,RE7)&gt;0,SUM(QZ7,RA7,RE7),"")</f>
        <v>49.774999999999999</v>
      </c>
    </row>
    <row r="8" spans="1:474" x14ac:dyDescent="0.2">
      <c r="A8" s="4" cm="1">
        <f t="array" ref="A8">IF(AND(J8&lt;&gt;"",J8&lt;&gt;"No DD"),SUMPRODUCT((J$4:J$34&lt;&gt;"")*(J$4:J$34&lt;&gt;"No DD")*(F$4:F$34&gt;F8))+1,IF(J8="No DD",SUMPRODUCT((J$4:J$34="No DD")*(F$4:F$34&gt;F8))+1+SUMPRODUCT((J$4:J$34&lt;&gt;"")*(J$4:J$34&lt;&gt;"No DD")),""))</f>
        <v>5</v>
      </c>
      <c r="B8" s="4" cm="1">
        <f t="array" ref="B8">IF(AND(J8&lt;&gt;"",J8&lt;&gt;"No DD",G8=""),SUMPRODUCT((J$4:J$34&lt;&gt;"")*(J$4:J$34&lt;&gt;"No DD")*(G$4:G$34="")*(F$4:F$34&gt;F8))+1,IF(J8="No DD",SUMPRODUCT((J$4:J$34="No DD")*(F$4:F$34&gt;F8)*(G$4:G$34=""))+1+SUMPRODUCT((J$4:J$34&lt;&gt;"")*(G$4:G$34="")*(J$4:J$34&lt;&gt;"No DD")),""))</f>
        <v>2</v>
      </c>
      <c r="C8" s="5" t="s">
        <v>101</v>
      </c>
      <c r="D8" s="4" t="s">
        <v>31</v>
      </c>
      <c r="E8" s="4">
        <v>2005</v>
      </c>
      <c r="F8" s="9">
        <f>SUM(L8:R8)+SUM(L8:O8)*0.0000001+SUM(L8)*0.0000000000001</f>
        <v>141.60000949000479</v>
      </c>
      <c r="G8" s="64"/>
      <c r="H8" s="3" t="str">
        <f>IF(OR(AND(AP8&gt;=AW$36,AQ8&gt;=AW$40,AP8&lt;&gt;"",AO8=""),AND(AU8&gt;=AW$36,AV8&gt;=AW$40,AU8&lt;&gt;"",AO8=""),AND(BS8&gt;=BZ$36,BT8&gt;=BZ$40,BS8&lt;&gt;"",BR8=""),AND(BX8&gt;=BZ$36,BY8&gt;=BZ$40,BX8&lt;&gt;"",BR8=""),AND(CV8&gt;=DC$36,CW8&gt;=DC$40,CV8&lt;&gt;"",CU8=""),AND(DA8&gt;=DC$36,DB8&gt;=DC$40,DA8&lt;&gt;""),AND(DZ8&gt;=EG$36,EA8&gt;=EG$40,DZ8&lt;&gt;""),AND(EE8&gt;=EG$36,EF8&gt;=EG$40,EE8&lt;&gt;""),AND(FB8&gt;=FI$36,FC8&gt;=FI$40,FB8&lt;&gt;""),AND(FG8&gt;=FI$36,FH8&gt;=FI$40,FG8&lt;&gt;""),AND(GD8&gt;=GK$36,GE8&gt;=GK$40,GD8&lt;&gt;""),AND(GI8&gt;=GK$36,GJ8&gt;=GK$40,GI8&lt;&gt;""),AND(HF8&gt;=HM$36,HG8&gt;=HM$40,HF8&lt;&gt;""),AND(HK8&gt;=HM$36,HL8&gt;=HM$40,HK8&lt;&gt;""),AND(IH8&gt;=IO$36,II8&gt;=IO$40,IH8&lt;&gt;""),AND(IM8&gt;=IO$36,IN8&gt;=IO$40,IM8&lt;&gt;""),AND(JJ8&gt;=JQ$36,JK8&gt;=JQ$40,JJ8&lt;&gt;""),AND(JO8&gt;=JQ$36,JP8&gt;=JQ$40,JO8&lt;&gt;""),AND(KL8&gt;=KS$36,KM8&gt;=KS$40,KL8&lt;&gt;""),AND(KQ8&gt;=KS$36,KR8&gt;=KS$40,KQ8&lt;&gt;""),AND(LN8&gt;=LU$36,LO8&gt;=LU$40,LN8&lt;&gt;""),AND(LS8&gt;=LU$36,LT8&gt;=LU$40,LS8&lt;&gt;""),AND(MP8&gt;=MW$36,MQ8&gt;=MW$40,MP8&lt;&gt;""),AND(MU8&gt;=MW$36,MV8&gt;=MW$40,MU8&lt;&gt;""),AND(NR8&gt;=NY$36,NS8&gt;=NY$40,NR8&lt;&gt;""),AND(NW8&gt;=NY$36,NX8&gt;=NY$40,NW8&lt;&gt;""),AND(OT8&gt;=PA$36,OU8&gt;=PA$40,OT8&lt;&gt;""),AND(OY8&gt;=PA$36,OZ8&gt;=PA$40,OY8&lt;&gt;""),AND(PV8&gt;=QC$36,PW8&gt;=QC$40,PV8&lt;&gt;""),AND(QA8&gt;=QC$36,QB8&gt;=QC$40,QA8&lt;&gt;"")),"P","")</f>
        <v>P</v>
      </c>
      <c r="I8" s="3" t="str">
        <f>IF(OR(AND(AQ8&gt;=AW$40,AQ8&lt;&gt;"",AO8=""),AND(AV8&gt;=AW$40,AV8&lt;&gt;"",AO8=""),AND(BT8&gt;=BZ$40,BT8&lt;&gt;"",BR8=""),AND(BY8&gt;=BZ$40,BY8&lt;&gt;"",BR8=""),AND(CW8&gt;=DC$40,CW8&lt;&gt;"",CU8=""),AND(DB8&gt;=DC$40,DB8&lt;&gt;"",CU8=""),AND(EA8&gt;=EG$40,EA8&lt;&gt;""),AND(EF8&gt;=EG$40,EF8&lt;&gt;""),AND(FC8&gt;=FI$40,FC8&lt;&gt;""),AND(FH8&gt;=FI$40,FH8&lt;&gt;""),AND(GE8&gt;=GK$40,GE8&lt;&gt;""),AND(GJ8&gt;=GK$40,GJ8&lt;&gt;""),AND(HG8&gt;=HM$40,HG8&lt;&gt;""),AND(HL8&gt;=HM$40,HL8&lt;&gt;""),AND(II8&gt;=IO$40,II8&lt;&gt;""),AND(IN8&gt;=IO$40,IN8&lt;&gt;""),AND(JK8&gt;=JQ$40,JK8&lt;&gt;""),AND(JP8&gt;=JQ$40,JP8&lt;&gt;""),AND(KM8&gt;=KS$40,KM8&lt;&gt;""),AND(KR8&gt;=KS$40,KR8&lt;&gt;""),AND(LO8&gt;=LU$40,LO8&lt;&gt;""),AND(LT8&gt;=LU$40,LT8&lt;&gt;""),AND(MQ8&gt;=MW$40,MQ8&lt;&gt;""),AND(MV8&gt;=MW$40,MV8&lt;&gt;""),AND(NS8&gt;=NY$40,NS8&lt;&gt;""),AND(NX8&gt;=NY$40,NX8&lt;&gt;""),AND(OU8&gt;=PA$40,OU8&lt;&gt;""),AND(OZ8&gt;=PA$40,OZ8&lt;&gt;""),AND(PW8&gt;=QC$40,PW8&lt;&gt;""),AND(QB8&gt;=QC$40,QB8&lt;&gt;"")),"P","")</f>
        <v>P</v>
      </c>
      <c r="J8" s="36" t="str">
        <f>IF(AND(I8="P",H8=""),"No DD",IF(OR(AND(AS8&gt;=AW$39,AT8&gt;=AW$43,AS8&lt;&gt;"",AO8=""),AND(BV8&gt;=BZ$39,BW8&gt;=BZ$43,BV8&lt;&gt;"",BR8=""),AND(CY8&gt;=DC$39,CZ8&gt;=DC$43,CY8&lt;&gt;"",CU8=""),AND(EC8&gt;=EG$39,ED8&gt;=EG$43,EC8&lt;&gt;""),AND(FE8&gt;=FI$39,FF8&gt;=FI$43,FE8&lt;&gt;""),AND(GG8&gt;=GK$39,GH8&gt;=GK$43,GG8&lt;&gt;""),AND(HI8&gt;=HM$39,HJ8&gt;=HM$43,HI8&lt;&gt;""),AND(IK8&gt;=IO$39,IL8&gt;=IO$43,IK8&lt;&gt;""),AND(JM8&gt;=JQ$39,JN8&gt;=JQ$43,JM8&lt;&gt;""),AND(KO8&gt;=KS$39,KP8&gt;=KS$43,KO8&lt;&gt;""),AND(LQ8&gt;=LU$39,LR8&gt;=LU$43,LQ8&lt;&gt;""),AND(MS8&gt;=MW$39,MT8&gt;=MW$43,MS8&lt;&gt;""),AND(NU8&gt;=NY$39,NV8&gt;=NY$43,NU8&lt;&gt;""),AND(OW8&gt;=PA$39,OX8&gt;=PA$43,OW8&lt;&gt;""),AND(PY8&gt;=QC$39,PZ8&gt;=QC$43,PY8&lt;&gt;"")),"Merit",IF(OR(AND(AS8&gt;=AW$38,AT8&gt;=AW$42,AS8&lt;&gt;"",AO8=""),AND(BV8&gt;=BZ$38,BW8&gt;=BZ$42,BV8&lt;&gt;"",BR8=""),AND(CY8&gt;=DC$38,CZ8&gt;=DC$42,CY8&lt;&gt;"",CU8=""),AND(EC8&gt;=EG$38,ED8&gt;=EG$42,EC8&lt;&gt;""),AND(FE8&gt;=FI$38,FF8&gt;=FI$42,FE8&lt;&gt;""),AND(GG8&gt;=GK$38,GH8&gt;=GK$42,GG8&lt;&gt;""),AND(HI8&gt;=HM$38,HJ8&gt;=HM$42,HI8&lt;&gt;""),AND(IK8&gt;=IO$38,IL8&gt;=IO$42,IK8&lt;&gt;""),AND(JM8&gt;=JQ$38,JN8&gt;=JQ$42,JM8&lt;&gt;""),AND(KO8&gt;=KS$38,KP8&gt;=KS$42,KO8&lt;&gt;""),AND(LQ8&gt;=LU$38,LR8&gt;=LU$42,LQ8&lt;&gt;""),AND(MS8&gt;=MW$38,MT8&gt;=MW$42,MS8&lt;&gt;""),AND(NU8&gt;=NY$38,NV8&gt;=NY$42,NU8&lt;&gt;""),AND(OW8&gt;=PA$38,OX8&gt;=PA$42,OW8&lt;&gt;""),AND(PY8&gt;=QC$38,PZ8&gt;=QC$42,PY8&lt;&gt;"")),"Excellence",IF(K8="P","Worlds Team",IF(H8="P","National Team","")))))</f>
        <v>National Team</v>
      </c>
      <c r="K8" s="3" t="str">
        <f>IF(OR(AND(AS8&gt;=AW$37,AT8&gt;=AW$41,AS8&lt;&gt;"",AO8=""),AND(BV8&gt;=BZ$37,BW8&gt;=BZ$41,BV8&lt;&gt;"",BR8=""),AND(CY8&gt;=DC$37,CZ8&gt;=DC$41,CY8&lt;&gt;"",CU8=""),AND(EC8&gt;=EG$37,ED8&gt;=EG$41,EC8&lt;&gt;""),AND(FE8&gt;=FI$37,FF8&gt;=FI$41,FE8&lt;&gt;""),AND(GG8&gt;=GK$37,GH8&gt;=GK$41,GG8&lt;&gt;""),AND(HI8&gt;=HM$37,HJ8&gt;=HM$41,HI8&lt;&gt;""),AND(IK8&gt;=IO$37,IL8&gt;=IO$41,IK8&lt;&gt;""),AND(JM8&gt;=JQ$37,JN8&gt;=JQ$41,JM8&lt;&gt;""),AND(KO8&gt;=KS$37,KP8&gt;=KS$41,KO8&lt;&gt;""),AND(LQ8&gt;=LU$37,LR8&gt;=LU$41,LQ8&lt;&gt;""),AND(MS8&gt;=MW$37,MT8&gt;=MW$41,MS8&lt;&gt;""),AND(NU8&gt;=NY$37,NV8&gt;=NY$41,NU8&lt;&gt;""),AND(OW8&gt;=PA$37,OX8&gt;=PA$41,OW8&lt;&gt;""),AND(PY8&gt;=QC$37,PZ8&gt;=QC$41,PY8&lt;&gt;"")),"P","")</f>
        <v/>
      </c>
      <c r="L8" s="8">
        <f>IF(COUNT(AQ8,BT8,CW8)&gt;0,LARGE((AQ8,BT8,CW8),1),0)</f>
        <v>47.8</v>
      </c>
      <c r="M8" s="8" t="str">
        <f>IF(L8=0,"",IF(L8=CW8,$CA$1,IF(L8=BT8,$AX$1,IF(L8=AQ8,$U$1,""))))</f>
        <v>2025 3rd Domestic Trial</v>
      </c>
      <c r="N8" s="8">
        <f>IF(COUNT(AQ8,BT8,CW8)&gt;1,LARGE((AQ8,BT8,CW8),2),0)</f>
        <v>47.1</v>
      </c>
      <c r="O8" s="8" t="str">
        <f>IF(N8=0,"",IF(AND(N8=L8,N8=AQ8,N8=BT8),$U$1,IF(AND(N8=L8,N8=AQ8,N8=CW8),$U$1,IF(AND(N8=L8,N8=BT8,N8=CW8),$AX$1,IF(N8=CW8,$CA$1,IF(N8=BT8,$AX$1,IF(N8=AQ8,$U$1,"")))))))</f>
        <v>2025 Elite Canada</v>
      </c>
      <c r="P8" s="8">
        <f>IF(MAX(AV8,BY8,DB8)&gt;0,MAX(AV8,BY8,DB8),0)</f>
        <v>46.7</v>
      </c>
      <c r="Q8" s="8" t="str">
        <f>IF(P8=0,"",IF(P8=DB8,$CA$1,IF(P8=BY8,$AX$1,IF(P8=AV8,$U$1,""))))</f>
        <v>2025 Elite Canada</v>
      </c>
      <c r="R8" s="8" t="str">
        <f>IF(MAX(DD8:DE8)&gt;0,MAX(DD8:DE8),"")</f>
        <v/>
      </c>
      <c r="S8" s="11" t="str">
        <f>IF(R8="","",IF(R8=DD8,"("&amp;DD$2&amp;")",IF(R8=DE8,"("&amp;DE$2&amp;")")))</f>
        <v/>
      </c>
      <c r="T8" s="8" t="str">
        <f>IF(R8="","",IF(R8=DD8,IF(R8+IF(N8="",0,N8)=PW8,$PB$1,IF(R8+IF(N8="",0,N8)=OU8,$NZ$1,IF(R8+IF(N8="",0,N8)=NS8,$MX$1,IF(R8+IF(N8="",0,N8)=MQ8,$LV$1,IF(R8+IF(N8="",0,N8)=LO8,$KT$1,IF(R8+IF(N8="",0,N8)=KM8,$JR$1,IF(R8+IF(N8="",0,N8)=JK8,$IP$1,IF(R8+IF(N8="",0,N8)=II8,$HN$1,IF(R8+IF(N8="",0,N8)=HG8,$GL$1,IF(R8+IF(N8="",0,N8)=GE8,$FJ$1,IF(R8+IF(N8="",0,N8)=FC8,$EH$1,IF(R8+IF(N8="",0,N8)=EA8,$DF$1)))))))))))),IF(R8=DE8,IF(R8+IF(P8="",0,P8)=QB8,$PB$1,IF(R8+IF(P8="",0,P8)=OZ8,$NZ$1,IF(R8+IF(P8="",0,P8)=NX8,$MX$1,IF(R8+IF(P8="",0,P8)=MV8,$LV$1,IF(R8+IF(P8="",0,P8)=LT8,$KT$1,IF(R8+IF(P8="",0,P8)=KR8,$JR$1,IF(R8+IF(P8="",0,P8)=JP8,$IP$1,IF(R8+IF(P8="",0,P8)=IN8,$HN$1,IF(R8+IF(P8="",0,P8)=HL8,$GL$1,IF(R8+IF(P8="",0,P8)=GJ8,$FJ$1,IF(R8+IF(P8="",0,P8)=FH8,$EH$1,IF(R8+IF(P8="",0,P8)=EF8,$DF$1)))))))))))))))</f>
        <v/>
      </c>
      <c r="U8" s="19">
        <v>18.3</v>
      </c>
      <c r="V8" s="19">
        <v>5.6</v>
      </c>
      <c r="W8" s="19">
        <v>0.6</v>
      </c>
      <c r="X8" s="19">
        <v>0.3</v>
      </c>
      <c r="Y8" s="19">
        <v>18.5</v>
      </c>
      <c r="Z8" s="19">
        <v>5.2</v>
      </c>
      <c r="AA8" s="19">
        <v>0.2</v>
      </c>
      <c r="AB8" s="19">
        <v>0</v>
      </c>
      <c r="AC8" s="19"/>
      <c r="AD8" s="19"/>
      <c r="AE8" s="19"/>
      <c r="AF8" s="19"/>
      <c r="AG8" s="19">
        <v>18.5</v>
      </c>
      <c r="AH8" s="19">
        <v>5.6</v>
      </c>
      <c r="AI8" s="19">
        <v>0.6</v>
      </c>
      <c r="AJ8" s="19">
        <v>0.3</v>
      </c>
      <c r="AK8" s="19">
        <v>17.7</v>
      </c>
      <c r="AL8" s="19">
        <v>5.2</v>
      </c>
      <c r="AM8" s="19">
        <v>0</v>
      </c>
      <c r="AN8" s="19">
        <v>0</v>
      </c>
      <c r="AO8" s="27"/>
      <c r="AP8" s="40">
        <f>IF(SUM(V8,Z8)&gt;0,SUM(V8,Z8),"")</f>
        <v>10.8</v>
      </c>
      <c r="AQ8" s="40">
        <f>IF(SUM(U8:V8,X8:Z8,AB8)-W8-AA8&gt;0,SUM(U8:V8,X8:Z8,AB8)-W8-AA8,"")</f>
        <v>47.1</v>
      </c>
      <c r="AR8" s="40" t="str">
        <f>IF(SUM(AC8:AD8,AF8)-AE8&gt;0,SUM(AC8:AD8,AF8)-AE8,"")</f>
        <v/>
      </c>
      <c r="AS8" s="40">
        <f>IF(SUM(V8,Z8,AD8)&gt;0,SUM(V8,Z8,AD8),"")</f>
        <v>10.8</v>
      </c>
      <c r="AT8" s="40">
        <f>IF(SUM(AQ8,AR8)&gt;0,SUM(AQ8,AR8),"")</f>
        <v>47.1</v>
      </c>
      <c r="AU8" s="40">
        <f>IF(SUM(AH8,AL8)&gt;0,SUM(AH8,AL8),"")</f>
        <v>10.8</v>
      </c>
      <c r="AV8" s="40">
        <f>IF(SUM(AG8:AH8,AJ8:AL8,AN8)-SUM(AI8,AM8)&gt;0,SUM(AG8:AH8,AJ8:AL8,AN8)-SUM(AI8,AM8),"")</f>
        <v>46.7</v>
      </c>
      <c r="AW8" s="40">
        <f>IF(SUM(AQ8,AR8,AV8)&gt;0,SUM(AQ8,AR8,AV8),"")</f>
        <v>93.800000000000011</v>
      </c>
      <c r="AX8" s="18">
        <v>16.399999999999999</v>
      </c>
      <c r="AY8" s="18">
        <v>4.8</v>
      </c>
      <c r="AZ8" s="18">
        <v>0.8</v>
      </c>
      <c r="BA8" s="18">
        <v>0</v>
      </c>
      <c r="BB8" s="18">
        <v>18.399999999999999</v>
      </c>
      <c r="BC8" s="18">
        <v>5.6</v>
      </c>
      <c r="BD8" s="18">
        <v>0.2</v>
      </c>
      <c r="BE8" s="18">
        <v>0</v>
      </c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28"/>
      <c r="BS8" s="11">
        <f>IF(SUM(AY8,BC8)&gt;0,SUM(AY8,BC8),"")</f>
        <v>10.399999999999999</v>
      </c>
      <c r="BT8" s="11">
        <f>IF(SUM(AX8:AY8,BA8:BC8,BE8)-AZ8-BD8&gt;0,SUM(AX8:AY8,BA8:BC8,BE8)-AZ8-BD8,"")</f>
        <v>44.199999999999996</v>
      </c>
      <c r="BU8" s="11" t="str">
        <f>IF(SUM(BF8:BG8,BI8)-BH8&gt;0,SUM(BF8:BG8,BI8)-BH8,"")</f>
        <v/>
      </c>
      <c r="BV8" s="11">
        <f>IF(SUM(AY8,BC8,BG8)&gt;0,SUM(AY8,BC8,BG8),"")</f>
        <v>10.399999999999999</v>
      </c>
      <c r="BW8" s="11">
        <f>IF(SUM(BT8,BU8)&gt;0,SUM(BT8,BU8),"")</f>
        <v>44.199999999999996</v>
      </c>
      <c r="BX8" s="11" t="str">
        <f>IF(SUM(BK8,BO8)&gt;0,SUM(BK8,BO8),"")</f>
        <v/>
      </c>
      <c r="BY8" s="11" t="str">
        <f>IF(SUM(BJ8:BK8,BM8:BO8,BQ8)-SUM(BL8,BP8)&gt;0,SUM(BJ8:BK8,BM8:BO8,BQ8)-SUM(BL8,BP8),"")</f>
        <v/>
      </c>
      <c r="BZ8" s="11">
        <f>IF(SUM(BT8,BU8,BY8)&gt;0,SUM(BT8,BU8,BY8),"")</f>
        <v>44.199999999999996</v>
      </c>
      <c r="CA8" s="19">
        <v>18.3</v>
      </c>
      <c r="CB8" s="19">
        <v>5.6</v>
      </c>
      <c r="CC8" s="19">
        <v>0.2</v>
      </c>
      <c r="CD8" s="19">
        <v>0</v>
      </c>
      <c r="CE8" s="19">
        <v>18.3</v>
      </c>
      <c r="CF8" s="19">
        <v>6</v>
      </c>
      <c r="CG8" s="19">
        <v>0.2</v>
      </c>
      <c r="CH8" s="19">
        <v>0</v>
      </c>
      <c r="CI8" s="19"/>
      <c r="CJ8" s="19"/>
      <c r="CK8" s="19"/>
      <c r="CL8" s="19"/>
      <c r="CM8" s="19">
        <v>17.600000000000001</v>
      </c>
      <c r="CN8" s="19">
        <v>5.6</v>
      </c>
      <c r="CO8" s="19">
        <v>0.8</v>
      </c>
      <c r="CP8" s="19">
        <v>0</v>
      </c>
      <c r="CQ8" s="19">
        <v>15.1</v>
      </c>
      <c r="CR8" s="19">
        <v>2.4</v>
      </c>
      <c r="CS8" s="19">
        <v>0</v>
      </c>
      <c r="CT8" s="19">
        <v>0</v>
      </c>
      <c r="CU8" s="27"/>
      <c r="CV8" s="40">
        <f>IF(SUM(CB8,CF8)&gt;0,SUM(CB8,CF8),"")</f>
        <v>11.6</v>
      </c>
      <c r="CW8" s="40">
        <f>IF(SUM(CA8:CB8,CD8:CF8,CH8)-CC8-CG8&gt;0,SUM(CA8:CB8,CD8:CF8,CH8)-CC8-CG8,"")</f>
        <v>47.8</v>
      </c>
      <c r="CX8" s="40" t="str">
        <f>IF(SUM(CI8:CJ8,CL8)-CK8&gt;0,SUM(CI8:CJ8,CL8)-CK8,"")</f>
        <v/>
      </c>
      <c r="CY8" s="40">
        <f>IF(SUM(CB8,CF8,CJ8)&gt;0,SUM(CB8,CF8,CJ8),"")</f>
        <v>11.6</v>
      </c>
      <c r="CZ8" s="40">
        <f>IF(SUM(CW8,CX8)&gt;0,SUM(CW8,CX8),"")</f>
        <v>47.8</v>
      </c>
      <c r="DA8" s="40">
        <f>IF(SUM(CN8,CR8)&gt;0,SUM(CN8,CR8),"")</f>
        <v>8</v>
      </c>
      <c r="DB8" s="40">
        <f>IF(SUM(CM8:CN8,CP8:CR8,CT8)-SUM(CO8,CS8)&gt;0,SUM(CM8:CN8,CP8:CR8,CT8)-SUM(CO8,CS8),"")</f>
        <v>39.900000000000006</v>
      </c>
      <c r="DC8" s="40">
        <f>IF(SUM(CW8,CX8,DB8)&gt;0,SUM(CW8,CX8,DB8),"")</f>
        <v>87.7</v>
      </c>
      <c r="DD8" s="50" t="str">
        <f>IF(MAX(EA8,FC8,GE8,HG8,II8,JK8,KM8,LO8,MQ8,NS8,OU8,PW8)-IF(N8="",0,N8)&gt;0.001,MAX(EA8,FC8,GE8,HG8,II8,JK8,KM8,LO8,MQ8,NS8,OU8,PW8)-IF(N8="",0,N8),"")</f>
        <v/>
      </c>
      <c r="DE8" s="50" t="str">
        <f>IF(MAX(EF8,FH8,GJ8,HL8,IN8,JP8,KR8,LT8,MV8,NX8,OZ8,QB8)-IF(P8="",0,P8)&gt;0.001,MAX(EF8,FH8,GJ8,HL8,IN8,JP8,KR8,LT8,MV8,NX8,OZ8,QB8)-IF(P8="",0,P8),"")</f>
        <v/>
      </c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40" t="str">
        <f>IF(SUM(DG8,DK8)&gt;0,SUM(DG8,DK8),"")</f>
        <v/>
      </c>
      <c r="EA8" s="40" t="str">
        <f>IF(SUM(DF8:DG8,DI8:DK8,DM8)-DH8-DL8&gt;0,SUM(DF8:DG8,DI8:DK8,DM8)-DH8-DL8,"")</f>
        <v/>
      </c>
      <c r="EB8" s="40" t="str">
        <f>IF(SUM(DN8:DO8,DQ8)-DP8&gt;0,SUM(DN8:DO8,DQ8)-DP8,"")</f>
        <v/>
      </c>
      <c r="EC8" s="40" t="str">
        <f>IF(SUM(DG8,DK8,DO8)&gt;0,SUM(DG8,DK8,DO8),"")</f>
        <v/>
      </c>
      <c r="ED8" s="40" t="str">
        <f>IF(SUM(EA8,EB8)&gt;0,SUM(EA8,EB8),"")</f>
        <v/>
      </c>
      <c r="EE8" s="40" t="str">
        <f>IF(SUM(DS8,DW8)&gt;0,SUM(DS8,DW8),"")</f>
        <v/>
      </c>
      <c r="EF8" s="40" t="str">
        <f>IF(SUM(DR8:DS8,DU8:DW8,DY8)-SUM(DT8,DX8)&gt;0,SUM(DR8:DS8,DU8:DW8,DY8)-SUM(DT8,DX8),"")</f>
        <v/>
      </c>
      <c r="EG8" s="40" t="str">
        <f>IF(SUM(EA8,EB8,EF8)&gt;0,SUM(EA8,EB8,EF8),"")</f>
        <v/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>IF(SUM(EI8,EM8)&gt;0,SUM(EI8,EM8),"")</f>
        <v/>
      </c>
      <c r="FC8" s="11" t="str">
        <f>IF(SUM(EH8:EI8,EK8:EM8,EO8)-EJ8-EN8&gt;0,SUM(EH8:EI8,EK8:EM8,EO8)-EJ8-EN8,"")</f>
        <v/>
      </c>
      <c r="FD8" s="11" t="str">
        <f>IF(SUM(EP8:EQ8,ES8)-ER8&gt;0,SUM(EP8:EQ8,ES8)-ER8,"")</f>
        <v/>
      </c>
      <c r="FE8" s="11" t="str">
        <f>IF(SUM(EI8,EM8,EQ8)&gt;0,SUM(EI8,EM8,EQ8),"")</f>
        <v/>
      </c>
      <c r="FF8" s="11" t="str">
        <f>IF(SUM(FC8,FD8)&gt;0,SUM(FC8,FD8),"")</f>
        <v/>
      </c>
      <c r="FG8" s="11" t="str">
        <f>IF(SUM(EU8,EY8)&gt;0,SUM(EU8,EY8),"")</f>
        <v/>
      </c>
      <c r="FH8" s="11" t="str">
        <f>IF(SUM(ET8:EU8,EW8:EY8,FA8)-SUM(EV8,EZ8)&gt;0,SUM(ET8:EU8,EW8:EY8,FA8)-SUM(EV8,EZ8),"")</f>
        <v/>
      </c>
      <c r="FI8" s="11" t="str">
        <f>IF(SUM(FC8,FD8,FH8)&gt;0,SUM(FC8,FD8,FH8),"")</f>
        <v/>
      </c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40" t="str">
        <f>IF(SUM(FK8,FO8)&gt;0,SUM(FK8,FO8),"")</f>
        <v/>
      </c>
      <c r="GE8" s="40" t="str">
        <f>IF(SUM(FJ8:FK8,FM8:FO8,FQ8)-FL8-FP8&gt;0,SUM(FJ8:FK8,FM8:FO8,FQ8)-FL8-FP8,"")</f>
        <v/>
      </c>
      <c r="GF8" s="40" t="str">
        <f>IF(SUM(FR8:FS8,FU8)-FT8&gt;0,SUM(FR8:FS8,FU8)-FT8,"")</f>
        <v/>
      </c>
      <c r="GG8" s="40" t="str">
        <f>IF(SUM(FK8,FO8,FS8)&gt;0,SUM(FK8,FO8,FS8),"")</f>
        <v/>
      </c>
      <c r="GH8" s="40" t="str">
        <f>IF(SUM(GE8,GF8)&gt;0,SUM(GE8,GF8),"")</f>
        <v/>
      </c>
      <c r="GI8" s="40" t="str">
        <f>IF(SUM(FW8,GA8)&gt;0,SUM(FW8,GA8),"")</f>
        <v/>
      </c>
      <c r="GJ8" s="40" t="str">
        <f>IF(SUM(FV8:FW8,FY8:GA8,GC8)-SUM(FX8,GB8)&gt;0,SUM(FV8:FW8,FY8:GA8,GC8)-SUM(FX8,GB8),"")</f>
        <v/>
      </c>
      <c r="GK8" s="40" t="str">
        <f>IF(SUM(GE8,GF8,GJ8)&gt;0,SUM(GE8,GF8,GJ8),"")</f>
        <v/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>IF(SUM(GM8,GQ8)&gt;0,SUM(GM8,GQ8),"")</f>
        <v/>
      </c>
      <c r="HG8" s="11" t="str">
        <f>IF(SUM(GL8:GM8,GO8:GQ8,GS8)-GN8-GR8&gt;0,SUM(GL8:GM8,GO8:GQ8,GS8)-GN8-GR8,"")</f>
        <v/>
      </c>
      <c r="HH8" s="11" t="str">
        <f>IF(SUM(GT8:GU8,GW8)-GV8&gt;0,SUM(GT8:GU8,GW8)-GV8,"")</f>
        <v/>
      </c>
      <c r="HI8" s="11" t="str">
        <f>IF(SUM(GM8,GQ8,GU8)&gt;0,SUM(GM8,GQ8,GU8),"")</f>
        <v/>
      </c>
      <c r="HJ8" s="11" t="str">
        <f>IF(SUM(HG8,HH8)&gt;0,SUM(HG8,HH8),"")</f>
        <v/>
      </c>
      <c r="HK8" s="11" t="str">
        <f>IF(SUM(GY8,HC8)&gt;0,SUM(GY8,HC8),"")</f>
        <v/>
      </c>
      <c r="HL8" s="11" t="str">
        <f>IF(SUM(GX8:GY8,HA8:HC8,HE8)-SUM(GZ8,HD8)&gt;0,SUM(GX8:GY8,HA8:HC8,HE8)-SUM(GZ8,HD8),"")</f>
        <v/>
      </c>
      <c r="HM8" s="11" t="str">
        <f>IF(SUM(HG8,HH8,HL8)&gt;0,SUM(HG8,HH8,HL8),"")</f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>IF(SUM(HO8,HS8)&gt;0,SUM(HO8,HS8),"")</f>
        <v/>
      </c>
      <c r="II8" s="40" t="str">
        <f>IF(SUM(HN8:HO8,HQ8:HS8,HU8)-HP8-HT8&gt;0,SUM(HN8:HO8,HQ8:HS8,HU8)-HP8-HT8,"")</f>
        <v/>
      </c>
      <c r="IJ8" s="40" t="str">
        <f>IF(SUM(HV8:HW8,HY8)-HX8&gt;0,SUM(HV8:HW8,HY8)-HX8,"")</f>
        <v/>
      </c>
      <c r="IK8" s="40" t="str">
        <f>IF(SUM(HO8,HS8,HW8)&gt;0,SUM(HO8,HS8,HW8),"")</f>
        <v/>
      </c>
      <c r="IL8" s="40" t="str">
        <f>IF(SUM(II8,IJ8)&gt;0,SUM(II8,IJ8),"")</f>
        <v/>
      </c>
      <c r="IM8" s="40" t="str">
        <f>IF(SUM(IA8,IE8)&gt;0,SUM(IA8,IE8),"")</f>
        <v/>
      </c>
      <c r="IN8" s="40" t="str">
        <f>IF(SUM(HZ8:IA8,IC8:IE8,IG8)-SUM(IB8,IF8)&gt;0,SUM(HZ8:IA8,IC8:IE8,IG8)-SUM(IB8,IF8),"")</f>
        <v/>
      </c>
      <c r="IO8" s="40" t="str">
        <f>IF(SUM(II8,IJ8,IN8)&gt;0,SUM(II8,IJ8,IN8),"")</f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>IF(SUM(IQ8,IU8)&gt;0,SUM(IQ8,IU8),"")</f>
        <v/>
      </c>
      <c r="JK8" s="11" t="str">
        <f>IF(SUM(IP8:IQ8,IS8:IU8,IW8)-IR8-IV8&gt;0,SUM(IP8:IQ8,IS8:IU8,IW8)-IR8-IV8,"")</f>
        <v/>
      </c>
      <c r="JL8" s="11" t="str">
        <f>IF(SUM(IX8:IY8,JA8)-IZ8&gt;0,SUM(IX8:IY8,JA8)-IZ8,"")</f>
        <v/>
      </c>
      <c r="JM8" s="11" t="str">
        <f>IF(SUM(IQ8,IU8,IY8)&gt;0,SUM(IQ8,IU8,IY8),"")</f>
        <v/>
      </c>
      <c r="JN8" s="11" t="str">
        <f>IF(SUM(JK8,JL8)&gt;0,SUM(JK8,JL8),"")</f>
        <v/>
      </c>
      <c r="JO8" s="11" t="str">
        <f>IF(SUM(JC8,JG8)&gt;0,SUM(JC8,JG8),"")</f>
        <v/>
      </c>
      <c r="JP8" s="11" t="str">
        <f>IF(SUM(JB8:JC8,JE8:JG8,JI8)-SUM(JD8,JH8)&gt;0,SUM(JB8:JC8,JE8:JG8,JI8)-SUM(JD8,JH8),"")</f>
        <v/>
      </c>
      <c r="JQ8" s="11" t="str">
        <f>IF(SUM(JK8,JL8,JP8)&gt;0,SUM(JK8,JL8,JP8),"")</f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>IF(SUM(JS8,JW8)&gt;0,SUM(JS8,JW8),"")</f>
        <v/>
      </c>
      <c r="KM8" s="40" t="str">
        <f>IF(SUM(JR8:JS8,JU8:JW8,JY8)-JT8-JX8&gt;0,SUM(JR8:JS8,JU8:JW8,JY8)-JT8-JX8,"")</f>
        <v/>
      </c>
      <c r="KN8" s="40" t="str">
        <f>IF(SUM(JZ8:KA8,KC8)-KB8&gt;0,SUM(JZ8:KA8,KC8)-KB8,"")</f>
        <v/>
      </c>
      <c r="KO8" s="40" t="str">
        <f>IF(SUM(JS8,JW8,KA8)&gt;0,SUM(JS8,JW8,KA8),"")</f>
        <v/>
      </c>
      <c r="KP8" s="40" t="str">
        <f>IF(SUM(KM8,KN8)&gt;0,SUM(KM8,KN8),"")</f>
        <v/>
      </c>
      <c r="KQ8" s="40" t="str">
        <f>IF(SUM(KE8,KI8)&gt;0,SUM(KE8,KI8),"")</f>
        <v/>
      </c>
      <c r="KR8" s="40" t="str">
        <f>IF(SUM(KD8:KE8,KG8:KI8,KK8)-SUM(KF8,KJ8)&gt;0,SUM(KD8:KE8,KG8:KI8,KK8)-SUM(KF8,KJ8),"")</f>
        <v/>
      </c>
      <c r="KS8" s="40" t="str">
        <f>IF(SUM(KM8,KN8,KR8)&gt;0,SUM(KM8,KN8,KR8),"")</f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>IF(SUM(KU8,KY8)&gt;0,SUM(KU8,KY8),"")</f>
        <v/>
      </c>
      <c r="LO8" s="11" t="str">
        <f>IF(SUM(KT8:KU8,KW8:KY8,LA8)-KV8-KZ8&gt;0,SUM(KT8:KU8,KW8:KY8,LA8)-KV8-KZ8,"")</f>
        <v/>
      </c>
      <c r="LP8" s="11" t="str">
        <f>IF(SUM(LB8:LC8,LE8)-LD8&gt;0,SUM(LB8:LC8,LE8)-LD8,"")</f>
        <v/>
      </c>
      <c r="LQ8" s="11" t="str">
        <f>IF(SUM(KU8,KY8,LC8)&gt;0,SUM(KU8,KY8,LC8),"")</f>
        <v/>
      </c>
      <c r="LR8" s="11" t="str">
        <f>IF(SUM(LO8,LP8)&gt;0,SUM(LO8,LP8),"")</f>
        <v/>
      </c>
      <c r="LS8" s="11" t="str">
        <f>IF(SUM(LG8,LK8)&gt;0,SUM(LG8,LK8),"")</f>
        <v/>
      </c>
      <c r="LT8" s="11" t="str">
        <f>IF(SUM(LF8:LG8,LI8:LK8,LM8)-SUM(LH8,LL8)&gt;0,SUM(LF8:LG8,LI8:LK8,LM8)-SUM(LH8,LL8),"")</f>
        <v/>
      </c>
      <c r="LU8" s="11" t="str">
        <f>IF(SUM(LO8,LP8,LT8)&gt;0,SUM(LO8,LP8,LT8),"")</f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>IF(SUM(LW8,MA8)&gt;0,SUM(LW8,MA8),"")</f>
        <v/>
      </c>
      <c r="MQ8" s="40" t="str">
        <f>IF(SUM(LV8:LW8,LY8:MA8,MC8)-LX8-MB8&gt;0,SUM(LV8:LW8,LY8:MA8,MC8)-LX8-MB8,"")</f>
        <v/>
      </c>
      <c r="MR8" s="40" t="str">
        <f>IF(SUM(MD8:ME8,MG8)-MF8&gt;0,SUM(MD8:ME8,MG8)-MF8,"")</f>
        <v/>
      </c>
      <c r="MS8" s="40" t="str">
        <f>IF(SUM(LW8,MA8,ME8)&gt;0,SUM(LW8,MA8,ME8),"")</f>
        <v/>
      </c>
      <c r="MT8" s="40" t="str">
        <f>IF(SUM(MQ8,MR8)&gt;0,SUM(MQ8,MR8),"")</f>
        <v/>
      </c>
      <c r="MU8" s="40" t="str">
        <f>IF(SUM(MI8,MM8)&gt;0,SUM(MI8,MM8),"")</f>
        <v/>
      </c>
      <c r="MV8" s="40" t="str">
        <f>IF(SUM(MH8:MI8,MK8:MM8,MO8)-SUM(MJ8,MN8)&gt;0,SUM(MH8:MI8,MK8:MM8,MO8)-SUM(MJ8,MN8),"")</f>
        <v/>
      </c>
      <c r="MW8" s="40" t="str">
        <f>IF(SUM(MQ8,MR8,MV8)&gt;0,SUM(MQ8,MR8,MV8),"")</f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>IF(SUM(MY8,NC8)&gt;0,SUM(MY8,NC8),"")</f>
        <v/>
      </c>
      <c r="NS8" s="11" t="str">
        <f>IF(SUM(MX8:MY8,NA8:NC8,NE8)-MZ8-ND8&gt;0,SUM(MX8:MY8,NA8:NC8,NE8)-MZ8-ND8,"")</f>
        <v/>
      </c>
      <c r="NT8" s="11" t="str">
        <f>IF(SUM(NF8:NG8,NI8)-NH8&gt;0,SUM(NF8:NG8,NI8)-NH8,"")</f>
        <v/>
      </c>
      <c r="NU8" s="11" t="str">
        <f>IF(SUM(MY8,NC8,NG8)&gt;0,SUM(MY8,NC8,NG8),"")</f>
        <v/>
      </c>
      <c r="NV8" s="11" t="str">
        <f>IF(SUM(NS8,NT8)&gt;0,SUM(NS8,NT8),"")</f>
        <v/>
      </c>
      <c r="NW8" s="11" t="str">
        <f>IF(SUM(NK8,NO8)&gt;0,SUM(NK8,NO8),"")</f>
        <v/>
      </c>
      <c r="NX8" s="11" t="str">
        <f>IF(SUM(NJ8:NK8,NM8:NO8,NQ8)-SUM(NL8,NP8)&gt;0,SUM(NJ8:NK8,NM8:NO8,NQ8)-SUM(NL8,NP8),"")</f>
        <v/>
      </c>
      <c r="NY8" s="11" t="str">
        <f>IF(SUM(NS8,NT8,NX8)&gt;0,SUM(NS8,NT8,NX8),"")</f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>IF(SUM(OA8,OE8)&gt;0,SUM(OA8,OE8),"")</f>
        <v/>
      </c>
      <c r="OU8" s="40" t="str">
        <f>IF(SUM(NZ8:OA8,OC8:OE8,OG8)-OB8-OF8&gt;0,SUM(NZ8:OA8,OC8:OE8,OG8)-OB8-OF8,"")</f>
        <v/>
      </c>
      <c r="OV8" s="40" t="str">
        <f>IF(SUM(OH8:OI8,OK8)-OJ8&gt;0,SUM(OH8:OI8,OK8)-OJ8,"")</f>
        <v/>
      </c>
      <c r="OW8" s="40" t="str">
        <f>IF(SUM(OA8,OE8,OI8)&gt;0,SUM(OA8,OE8,OI8),"")</f>
        <v/>
      </c>
      <c r="OX8" s="40" t="str">
        <f>IF(SUM(OU8,OV8)&gt;0,SUM(OU8,OV8),"")</f>
        <v/>
      </c>
      <c r="OY8" s="40" t="str">
        <f>IF(SUM(OM8,OQ8)&gt;0,SUM(OM8,OQ8),"")</f>
        <v/>
      </c>
      <c r="OZ8" s="40" t="str">
        <f>IF(SUM(OL8:OM8,OO8:OQ8,OS8)-SUM(ON8,OR8)&gt;0,SUM(OL8:OM8,OO8:OQ8,OS8)-SUM(ON8,OR8),"")</f>
        <v/>
      </c>
      <c r="PA8" s="40" t="str">
        <f>IF(SUM(OU8,OV8,OZ8)&gt;0,SUM(OU8,OV8,OZ8),"")</f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>IF(SUM(PC8,PG8)&gt;0,SUM(PC8,PG8),"")</f>
        <v/>
      </c>
      <c r="PW8" s="11" t="str">
        <f>IF(SUM(PB8:PC8,PE8:PG8,PI8)-PD8-PH8&gt;0,SUM(PB8:PC8,PE8:PG8,PI8)-PD8-PH8,"")</f>
        <v/>
      </c>
      <c r="PX8" s="11" t="str">
        <f>IF(SUM(PJ8:PK8,PM8)-PL8&gt;0,SUM(PJ8:PK8,PM8)-PL8,"")</f>
        <v/>
      </c>
      <c r="PY8" s="11" t="str">
        <f>IF(SUM(PC8,PG8,PK8)&gt;0,SUM(PC8,PG8,PK8),"")</f>
        <v/>
      </c>
      <c r="PZ8" s="11" t="str">
        <f>IF(SUM(PW8,PX8)&gt;0,SUM(PW8,PX8),"")</f>
        <v/>
      </c>
      <c r="QA8" s="11" t="str">
        <f>IF(SUM(PO8,PS8)&gt;0,SUM(PO8,PS8),"")</f>
        <v/>
      </c>
      <c r="QB8" s="11" t="str">
        <f>IF(SUM(PN8:PO8,PQ8:PS8,PU8)-SUM(PP8,PT8)&gt;0,SUM(PN8:PO8,PQ8:PS8,PU8)-SUM(PP8,PT8),"")</f>
        <v/>
      </c>
      <c r="QC8" s="11" t="str">
        <f>IF(SUM(PW8,PX8,QB8)&gt;0,SUM(PW8,PX8,QB8),"")</f>
        <v/>
      </c>
      <c r="QD8" s="22">
        <f>IF($CU8="P",CA8,(CA8+AX8)/2)</f>
        <v>17.350000000000001</v>
      </c>
      <c r="QE8" s="22">
        <f>IF($CU8="P",CB8,(CB8+AY8)/2)</f>
        <v>5.1999999999999993</v>
      </c>
      <c r="QF8" s="22">
        <f>IF($CU8="P",CC8,(CC8+AZ8)/2)</f>
        <v>0.5</v>
      </c>
      <c r="QG8" s="22">
        <f>IF($CU8="P",CD8,(CD8+BA8)/2)</f>
        <v>0</v>
      </c>
      <c r="QH8" s="22">
        <f>IF($CU8="P",CE8,(CE8+BB8)/2)</f>
        <v>18.350000000000001</v>
      </c>
      <c r="QI8" s="22">
        <f>IF($CU8="P",CF8,(CF8+BC8)/2)</f>
        <v>5.8</v>
      </c>
      <c r="QJ8" s="22">
        <f>IF($CU8="P",CG8,(CG8+BD8)/2)</f>
        <v>0.2</v>
      </c>
      <c r="QK8" s="22">
        <f>IF($CU8="P",CH8,(CH8+BE8)/2)</f>
        <v>0</v>
      </c>
      <c r="QL8" s="22">
        <f>IF($CU8="P",CI8,(CI8+BF8)/2)</f>
        <v>0</v>
      </c>
      <c r="QM8" s="22">
        <f>IF($CU8="P",CJ8,(CJ8+BG8)/2)</f>
        <v>0</v>
      </c>
      <c r="QN8" s="22">
        <f>IF($CU8="P",CK8,(CK8+BH8)/2)</f>
        <v>0</v>
      </c>
      <c r="QO8" s="22">
        <f>IF($CU8="P",CL8,(CL8+BI8)/2)</f>
        <v>0</v>
      </c>
      <c r="QP8" s="22">
        <f>IF($CU8="P",CM8,(CM8+BJ8)/2)</f>
        <v>8.8000000000000007</v>
      </c>
      <c r="QQ8" s="22">
        <f>IF($CU8="P",CN8,(CN8+BK8)/2)</f>
        <v>2.8</v>
      </c>
      <c r="QR8" s="22">
        <f>IF($CU8="P",CO8,(CO8+BL8)/2)</f>
        <v>0.4</v>
      </c>
      <c r="QS8" s="22">
        <f>IF($CU8="P",CP8,(CP8+BM8)/2)</f>
        <v>0</v>
      </c>
      <c r="QT8" s="22">
        <f>IF($CU8="P",CQ8,(CQ8+BN8)/2)</f>
        <v>7.55</v>
      </c>
      <c r="QU8" s="22">
        <f>IF($CU8="P",CR8,(CR8+BO8)/2)</f>
        <v>1.2</v>
      </c>
      <c r="QV8" s="22">
        <f>IF($CU8="P",CS8,(CS8+BP8)/2)</f>
        <v>0</v>
      </c>
      <c r="QW8" s="22">
        <f>IF($CU8="P",CT8,(CT8+BQ8)/2)</f>
        <v>0</v>
      </c>
      <c r="QX8" s="27" t="s">
        <v>46</v>
      </c>
      <c r="QY8" s="40">
        <f>IF(SUM(QE8,QI8)&gt;0,SUM(QE8,QI8),"")</f>
        <v>11</v>
      </c>
      <c r="QZ8" s="40">
        <f>IF(SUM(QD8:QE8,QG8:QI8,QK8)-QF8-QJ8&gt;0,SUM(QD8:QE8,QG8:QI8,QK8)-QF8-QJ8,"")</f>
        <v>46</v>
      </c>
      <c r="RA8" s="40" t="str">
        <f>IF(SUM(QL8:QM8,QO8)-QN8&gt;0,SUM(QL8:QM8,QO8)-QN8,"")</f>
        <v/>
      </c>
      <c r="RB8" s="40">
        <f>IF(SUM(QE8,QI8,QM8)&gt;0,SUM(QE8,QI8,QM8),"")</f>
        <v>11</v>
      </c>
      <c r="RC8" s="40">
        <f>IF(SUM(QZ8,RA8)&gt;0,SUM(QZ8,RA8),"")</f>
        <v>46</v>
      </c>
      <c r="RD8" s="40">
        <f>IF(SUM(QQ8,QU8)&gt;0,SUM(QQ8,QU8),"")</f>
        <v>4</v>
      </c>
      <c r="RE8" s="40">
        <f>IF(SUM(QP8:QQ8,QS8:QU8,QW8)-SUM(QR8,QV8)&gt;0,SUM(QP8:QQ8,QS8:QU8,QW8)-SUM(QR8,QV8),"")</f>
        <v>19.950000000000003</v>
      </c>
      <c r="RF8" s="40">
        <f>IF(SUM(QZ8,RA8,RE8)&gt;0,SUM(QZ8,RA8,RE8),"")</f>
        <v>65.95</v>
      </c>
    </row>
    <row r="9" spans="1:474" x14ac:dyDescent="0.2">
      <c r="A9" s="4" cm="1">
        <f t="array" ref="A9">IF(AND(J9&lt;&gt;"",J9&lt;&gt;"No DD"),SUMPRODUCT((J$4:J$34&lt;&gt;"")*(J$4:J$34&lt;&gt;"No DD")*(F$4:F$34&gt;F9))+1,IF(J9="No DD",SUMPRODUCT((J$4:J$34="No DD")*(F$4:F$34&gt;F9))+1+SUMPRODUCT((J$4:J$34&lt;&gt;"")*(J$4:J$34&lt;&gt;"No DD")),""))</f>
        <v>6</v>
      </c>
      <c r="B9" s="4" cm="1">
        <f t="array" ref="B9">IF(AND(J9&lt;&gt;"",J9&lt;&gt;"No DD",G9=""),SUMPRODUCT((J$4:J$34&lt;&gt;"")*(J$4:J$34&lt;&gt;"No DD")*(G$4:G$34="")*(F$4:F$34&gt;F9))+1,IF(J9="No DD",SUMPRODUCT((J$4:J$34="No DD")*(F$4:F$34&gt;F9)*(G$4:G$34=""))+1+SUMPRODUCT((J$4:J$34&lt;&gt;"")*(G$4:G$34="")*(J$4:J$34&lt;&gt;"No DD")),""))</f>
        <v>3</v>
      </c>
      <c r="C9" s="5" t="s">
        <v>181</v>
      </c>
      <c r="D9" s="4" t="s">
        <v>5</v>
      </c>
      <c r="E9" s="4">
        <v>2008</v>
      </c>
      <c r="F9" s="9">
        <f>SUM(L9:R9)+SUM(L9:O9)*0.0000001+SUM(L9)*0.0000000000001</f>
        <v>141.60000940000472</v>
      </c>
      <c r="G9" s="64"/>
      <c r="H9" s="3" t="str">
        <f>IF(OR(AND(AP9&gt;=AW$36,AQ9&gt;=AW$40,AP9&lt;&gt;"",AO9=""),AND(AU9&gt;=AW$36,AV9&gt;=AW$40,AU9&lt;&gt;"",AO9=""),AND(BS9&gt;=BZ$36,BT9&gt;=BZ$40,BS9&lt;&gt;"",BR9=""),AND(BX9&gt;=BZ$36,BY9&gt;=BZ$40,BX9&lt;&gt;"",BR9=""),AND(CV9&gt;=DC$36,CW9&gt;=DC$40,CV9&lt;&gt;"",CU9=""),AND(DA9&gt;=DC$36,DB9&gt;=DC$40,DA9&lt;&gt;""),AND(DZ9&gt;=EG$36,EA9&gt;=EG$40,DZ9&lt;&gt;""),AND(EE9&gt;=EG$36,EF9&gt;=EG$40,EE9&lt;&gt;""),AND(FB9&gt;=FI$36,FC9&gt;=FI$40,FB9&lt;&gt;""),AND(FG9&gt;=FI$36,FH9&gt;=FI$40,FG9&lt;&gt;""),AND(GD9&gt;=GK$36,GE9&gt;=GK$40,GD9&lt;&gt;""),AND(GI9&gt;=GK$36,GJ9&gt;=GK$40,GI9&lt;&gt;""),AND(HF9&gt;=HM$36,HG9&gt;=HM$40,HF9&lt;&gt;""),AND(HK9&gt;=HM$36,HL9&gt;=HM$40,HK9&lt;&gt;""),AND(IH9&gt;=IO$36,II9&gt;=IO$40,IH9&lt;&gt;""),AND(IM9&gt;=IO$36,IN9&gt;=IO$40,IM9&lt;&gt;""),AND(JJ9&gt;=JQ$36,JK9&gt;=JQ$40,JJ9&lt;&gt;""),AND(JO9&gt;=JQ$36,JP9&gt;=JQ$40,JO9&lt;&gt;""),AND(KL9&gt;=KS$36,KM9&gt;=KS$40,KL9&lt;&gt;""),AND(KQ9&gt;=KS$36,KR9&gt;=KS$40,KQ9&lt;&gt;""),AND(LN9&gt;=LU$36,LO9&gt;=LU$40,LN9&lt;&gt;""),AND(LS9&gt;=LU$36,LT9&gt;=LU$40,LS9&lt;&gt;""),AND(MP9&gt;=MW$36,MQ9&gt;=MW$40,MP9&lt;&gt;""),AND(MU9&gt;=MW$36,MV9&gt;=MW$40,MU9&lt;&gt;""),AND(NR9&gt;=NY$36,NS9&gt;=NY$40,NR9&lt;&gt;""),AND(NW9&gt;=NY$36,NX9&gt;=NY$40,NW9&lt;&gt;""),AND(OT9&gt;=PA$36,OU9&gt;=PA$40,OT9&lt;&gt;""),AND(OY9&gt;=PA$36,OZ9&gt;=PA$40,OY9&lt;&gt;""),AND(PV9&gt;=QC$36,PW9&gt;=QC$40,PV9&lt;&gt;""),AND(QA9&gt;=QC$36,QB9&gt;=QC$40,QA9&lt;&gt;"")),"P","")</f>
        <v>P</v>
      </c>
      <c r="I9" s="3" t="str">
        <f>IF(OR(AND(AQ9&gt;=AW$40,AQ9&lt;&gt;"",AO9=""),AND(AV9&gt;=AW$40,AV9&lt;&gt;"",AO9=""),AND(BT9&gt;=BZ$40,BT9&lt;&gt;"",BR9=""),AND(BY9&gt;=BZ$40,BY9&lt;&gt;"",BR9=""),AND(CW9&gt;=DC$40,CW9&lt;&gt;"",CU9=""),AND(DB9&gt;=DC$40,DB9&lt;&gt;"",CU9=""),AND(EA9&gt;=EG$40,EA9&lt;&gt;""),AND(EF9&gt;=EG$40,EF9&lt;&gt;""),AND(FC9&gt;=FI$40,FC9&lt;&gt;""),AND(FH9&gt;=FI$40,FH9&lt;&gt;""),AND(GE9&gt;=GK$40,GE9&lt;&gt;""),AND(GJ9&gt;=GK$40,GJ9&lt;&gt;""),AND(HG9&gt;=HM$40,HG9&lt;&gt;""),AND(HL9&gt;=HM$40,HL9&lt;&gt;""),AND(II9&gt;=IO$40,II9&lt;&gt;""),AND(IN9&gt;=IO$40,IN9&lt;&gt;""),AND(JK9&gt;=JQ$40,JK9&lt;&gt;""),AND(JP9&gt;=JQ$40,JP9&lt;&gt;""),AND(KM9&gt;=KS$40,KM9&lt;&gt;""),AND(KR9&gt;=KS$40,KR9&lt;&gt;""),AND(LO9&gt;=LU$40,LO9&lt;&gt;""),AND(LT9&gt;=LU$40,LT9&lt;&gt;""),AND(MQ9&gt;=MW$40,MQ9&lt;&gt;""),AND(MV9&gt;=MW$40,MV9&lt;&gt;""),AND(NS9&gt;=NY$40,NS9&lt;&gt;""),AND(NX9&gt;=NY$40,NX9&lt;&gt;""),AND(OU9&gt;=PA$40,OU9&lt;&gt;""),AND(OZ9&gt;=PA$40,OZ9&lt;&gt;""),AND(PW9&gt;=QC$40,PW9&lt;&gt;""),AND(QB9&gt;=QC$40,QB9&lt;&gt;"")),"P","")</f>
        <v>P</v>
      </c>
      <c r="J9" s="36" t="str">
        <f>IF(AND(I9="P",H9=""),"No DD",IF(OR(AND(AS9&gt;=AW$39,AT9&gt;=AW$43,AS9&lt;&gt;"",AO9=""),AND(BV9&gt;=BZ$39,BW9&gt;=BZ$43,BV9&lt;&gt;"",BR9=""),AND(CY9&gt;=DC$39,CZ9&gt;=DC$43,CY9&lt;&gt;"",CU9=""),AND(EC9&gt;=EG$39,ED9&gt;=EG$43,EC9&lt;&gt;""),AND(FE9&gt;=FI$39,FF9&gt;=FI$43,FE9&lt;&gt;""),AND(GG9&gt;=GK$39,GH9&gt;=GK$43,GG9&lt;&gt;""),AND(HI9&gt;=HM$39,HJ9&gt;=HM$43,HI9&lt;&gt;""),AND(IK9&gt;=IO$39,IL9&gt;=IO$43,IK9&lt;&gt;""),AND(JM9&gt;=JQ$39,JN9&gt;=JQ$43,JM9&lt;&gt;""),AND(KO9&gt;=KS$39,KP9&gt;=KS$43,KO9&lt;&gt;""),AND(LQ9&gt;=LU$39,LR9&gt;=LU$43,LQ9&lt;&gt;""),AND(MS9&gt;=MW$39,MT9&gt;=MW$43,MS9&lt;&gt;""),AND(NU9&gt;=NY$39,NV9&gt;=NY$43,NU9&lt;&gt;""),AND(OW9&gt;=PA$39,OX9&gt;=PA$43,OW9&lt;&gt;""),AND(PY9&gt;=QC$39,PZ9&gt;=QC$43,PY9&lt;&gt;"")),"Merit",IF(OR(AND(AS9&gt;=AW$38,AT9&gt;=AW$42,AS9&lt;&gt;"",AO9=""),AND(BV9&gt;=BZ$38,BW9&gt;=BZ$42,BV9&lt;&gt;"",BR9=""),AND(CY9&gt;=DC$38,CZ9&gt;=DC$42,CY9&lt;&gt;"",CU9=""),AND(EC9&gt;=EG$38,ED9&gt;=EG$42,EC9&lt;&gt;""),AND(FE9&gt;=FI$38,FF9&gt;=FI$42,FE9&lt;&gt;""),AND(GG9&gt;=GK$38,GH9&gt;=GK$42,GG9&lt;&gt;""),AND(HI9&gt;=HM$38,HJ9&gt;=HM$42,HI9&lt;&gt;""),AND(IK9&gt;=IO$38,IL9&gt;=IO$42,IK9&lt;&gt;""),AND(JM9&gt;=JQ$38,JN9&gt;=JQ$42,JM9&lt;&gt;""),AND(KO9&gt;=KS$38,KP9&gt;=KS$42,KO9&lt;&gt;""),AND(LQ9&gt;=LU$38,LR9&gt;=LU$42,LQ9&lt;&gt;""),AND(MS9&gt;=MW$38,MT9&gt;=MW$42,MS9&lt;&gt;""),AND(NU9&gt;=NY$38,NV9&gt;=NY$42,NU9&lt;&gt;""),AND(OW9&gt;=PA$38,OX9&gt;=PA$42,OW9&lt;&gt;""),AND(PY9&gt;=QC$38,PZ9&gt;=QC$42,PY9&lt;&gt;"")),"Excellence",IF(K9="P","Worlds Team",IF(H9="P","National Team","")))))</f>
        <v>National Team</v>
      </c>
      <c r="K9" s="3" t="str">
        <f>IF(OR(AND(AS9&gt;=AW$37,AT9&gt;=AW$41,AS9&lt;&gt;"",AO9=""),AND(BV9&gt;=BZ$37,BW9&gt;=BZ$41,BV9&lt;&gt;"",BR9=""),AND(CY9&gt;=DC$37,CZ9&gt;=DC$41,CY9&lt;&gt;"",CU9=""),AND(EC9&gt;=EG$37,ED9&gt;=EG$41,EC9&lt;&gt;""),AND(FE9&gt;=FI$37,FF9&gt;=FI$41,FE9&lt;&gt;""),AND(GG9&gt;=GK$37,GH9&gt;=GK$41,GG9&lt;&gt;""),AND(HI9&gt;=HM$37,HJ9&gt;=HM$41,HI9&lt;&gt;""),AND(IK9&gt;=IO$37,IL9&gt;=IO$41,IK9&lt;&gt;""),AND(JM9&gt;=JQ$37,JN9&gt;=JQ$41,JM9&lt;&gt;""),AND(KO9&gt;=KS$37,KP9&gt;=KS$41,KO9&lt;&gt;""),AND(LQ9&gt;=LU$37,LR9&gt;=LU$41,LQ9&lt;&gt;""),AND(MS9&gt;=MW$37,MT9&gt;=MW$41,MS9&lt;&gt;""),AND(NU9&gt;=NY$37,NV9&gt;=NY$41,NU9&lt;&gt;""),AND(OW9&gt;=PA$37,OX9&gt;=PA$41,OW9&lt;&gt;""),AND(PY9&gt;=QC$37,PZ9&gt;=QC$41,PY9&lt;&gt;"")),"P","")</f>
        <v/>
      </c>
      <c r="L9" s="8">
        <f>IF(COUNT(AQ9,BT9,CW9)&gt;0,LARGE((AQ9,BT9,CW9),1),0)</f>
        <v>47.2</v>
      </c>
      <c r="M9" s="8" t="str">
        <f>IF(L9=0,"",IF(L9=CW9,$CA$1,IF(L9=BT9,$AX$1,IF(L9=AQ9,$U$1,""))))</f>
        <v>2025 Elite Canada</v>
      </c>
      <c r="N9" s="8">
        <f>IF(COUNT(AQ9,BT9,CW9)&gt;1,LARGE((AQ9,BT9,CW9),2),0)</f>
        <v>46.8</v>
      </c>
      <c r="O9" s="8" t="str">
        <f>IF(N9=0,"",IF(AND(N9=L9,N9=AQ9,N9=BT9),$U$1,IF(AND(N9=L9,N9=AQ9,N9=CW9),$U$1,IF(AND(N9=L9,N9=BT9,N9=CW9),$AX$1,IF(N9=CW9,$CA$1,IF(N9=BT9,$AX$1,IF(N9=AQ9,$U$1,"")))))))</f>
        <v>2025 Nationals</v>
      </c>
      <c r="P9" s="8">
        <f>IF(MAX(AV9,BY9,DB9)&gt;0,MAX(AV9,BY9,DB9),0)</f>
        <v>47.6</v>
      </c>
      <c r="Q9" s="8" t="str">
        <f>IF(P9=0,"",IF(P9=DB9,$CA$1,IF(P9=BY9,$AX$1,IF(P9=AV9,$U$1,""))))</f>
        <v>2025 Nationals</v>
      </c>
      <c r="R9" s="8" t="str">
        <f>IF(MAX(DD9:DE9)&gt;0,MAX(DD9:DE9),"")</f>
        <v/>
      </c>
      <c r="S9" s="11" t="str">
        <f>IF(R9="","",IF(R9=DD9,"("&amp;DD$2&amp;")",IF(R9=DE9,"("&amp;DE$2&amp;")")))</f>
        <v/>
      </c>
      <c r="T9" s="8" t="str">
        <f>IF(R9="","",IF(R9=DD9,IF(R9+IF(N9="",0,N9)=PW9,$PB$1,IF(R9+IF(N9="",0,N9)=OU9,$NZ$1,IF(R9+IF(N9="",0,N9)=NS9,$MX$1,IF(R9+IF(N9="",0,N9)=MQ9,$LV$1,IF(R9+IF(N9="",0,N9)=LO9,$KT$1,IF(R9+IF(N9="",0,N9)=KM9,$JR$1,IF(R9+IF(N9="",0,N9)=JK9,$IP$1,IF(R9+IF(N9="",0,N9)=II9,$HN$1,IF(R9+IF(N9="",0,N9)=HG9,$GL$1,IF(R9+IF(N9="",0,N9)=GE9,$FJ$1,IF(R9+IF(N9="",0,N9)=FC9,$EH$1,IF(R9+IF(N9="",0,N9)=EA9,$DF$1)))))))))))),IF(R9=DE9,IF(R9+IF(P9="",0,P9)=QB9,$PB$1,IF(R9+IF(P9="",0,P9)=OZ9,$NZ$1,IF(R9+IF(P9="",0,P9)=NX9,$MX$1,IF(R9+IF(P9="",0,P9)=MV9,$LV$1,IF(R9+IF(P9="",0,P9)=LT9,$KT$1,IF(R9+IF(P9="",0,P9)=KR9,$JR$1,IF(R9+IF(P9="",0,P9)=JP9,$IP$1,IF(R9+IF(P9="",0,P9)=IN9,$HN$1,IF(R9+IF(P9="",0,P9)=HL9,$GL$1,IF(R9+IF(P9="",0,P9)=GJ9,$FJ$1,IF(R9+IF(P9="",0,P9)=FH9,$EH$1,IF(R9+IF(P9="",0,P9)=EF9,$DF$1)))))))))))))))</f>
        <v/>
      </c>
      <c r="U9" s="19">
        <v>18.600000000000001</v>
      </c>
      <c r="V9" s="19">
        <v>5.2</v>
      </c>
      <c r="W9" s="19">
        <v>0</v>
      </c>
      <c r="X9" s="19">
        <v>0</v>
      </c>
      <c r="Y9" s="19">
        <v>18.2</v>
      </c>
      <c r="Z9" s="19">
        <v>5.2</v>
      </c>
      <c r="AA9" s="19">
        <v>0</v>
      </c>
      <c r="AB9" s="19">
        <v>0</v>
      </c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>
        <f>IF(SUM(V9,Z9)&gt;0,SUM(V9,Z9),"")</f>
        <v>10.4</v>
      </c>
      <c r="AQ9" s="40">
        <f>IF(SUM(U9:V9,X9:Z9,AB9)-W9-AA9&gt;0,SUM(U9:V9,X9:Z9,AB9)-W9-AA9,"")</f>
        <v>47.2</v>
      </c>
      <c r="AR9" s="40" t="str">
        <f>IF(SUM(AC9:AD9,AF9)-AE9&gt;0,SUM(AC9:AD9,AF9)-AE9,"")</f>
        <v/>
      </c>
      <c r="AS9" s="40">
        <f>IF(SUM(V9,Z9,AD9)&gt;0,SUM(V9,Z9,AD9),"")</f>
        <v>10.4</v>
      </c>
      <c r="AT9" s="40">
        <f>IF(SUM(AQ9,AR9)&gt;0,SUM(AQ9,AR9),"")</f>
        <v>47.2</v>
      </c>
      <c r="AU9" s="40" t="str">
        <f>IF(SUM(AH9,AL9)&gt;0,SUM(AH9,AL9),"")</f>
        <v/>
      </c>
      <c r="AV9" s="40" t="str">
        <f>IF(SUM(AG9:AH9,AJ9:AL9,AN9)-SUM(AI9,AM9)&gt;0,SUM(AG9:AH9,AJ9:AL9,AN9)-SUM(AI9,AM9),"")</f>
        <v/>
      </c>
      <c r="AW9" s="40">
        <f>IF(SUM(AQ9,AR9,AV9)&gt;0,SUM(AQ9,AR9,AV9),"")</f>
        <v>47.2</v>
      </c>
      <c r="AX9" s="18">
        <v>18.100000000000001</v>
      </c>
      <c r="AY9" s="18">
        <v>5.2</v>
      </c>
      <c r="AZ9" s="18">
        <v>0.2</v>
      </c>
      <c r="BA9" s="18">
        <v>0</v>
      </c>
      <c r="BB9" s="18">
        <v>18.3</v>
      </c>
      <c r="BC9" s="18">
        <v>5.6</v>
      </c>
      <c r="BD9" s="18">
        <v>0.2</v>
      </c>
      <c r="BE9" s="18">
        <v>0</v>
      </c>
      <c r="BF9" s="18"/>
      <c r="BG9" s="18"/>
      <c r="BH9" s="18"/>
      <c r="BI9" s="18"/>
      <c r="BJ9" s="18">
        <v>18.2</v>
      </c>
      <c r="BK9" s="18">
        <v>6</v>
      </c>
      <c r="BL9" s="18">
        <v>0.6</v>
      </c>
      <c r="BM9" s="18">
        <v>0</v>
      </c>
      <c r="BN9" s="18">
        <v>18.600000000000001</v>
      </c>
      <c r="BO9" s="18">
        <v>5.6</v>
      </c>
      <c r="BP9" s="18">
        <v>0.2</v>
      </c>
      <c r="BQ9" s="18">
        <v>0</v>
      </c>
      <c r="BR9" s="28"/>
      <c r="BS9" s="11">
        <f>IF(SUM(AY9,BC9)&gt;0,SUM(AY9,BC9),"")</f>
        <v>10.8</v>
      </c>
      <c r="BT9" s="11">
        <f>IF(SUM(AX9:AY9,BA9:BC9,BE9)-AZ9-BD9&gt;0,SUM(AX9:AY9,BA9:BC9,BE9)-AZ9-BD9,"")</f>
        <v>46.8</v>
      </c>
      <c r="BU9" s="11" t="str">
        <f>IF(SUM(BF9:BG9,BI9)-BH9&gt;0,SUM(BF9:BG9,BI9)-BH9,"")</f>
        <v/>
      </c>
      <c r="BV9" s="11">
        <f>IF(SUM(AY9,BC9,BG9)&gt;0,SUM(AY9,BC9,BG9),"")</f>
        <v>10.8</v>
      </c>
      <c r="BW9" s="11">
        <f>IF(SUM(BT9,BU9)&gt;0,SUM(BT9,BU9),"")</f>
        <v>46.8</v>
      </c>
      <c r="BX9" s="11">
        <f>IF(SUM(BK9,BO9)&gt;0,SUM(BK9,BO9),"")</f>
        <v>11.6</v>
      </c>
      <c r="BY9" s="11">
        <f>IF(SUM(BJ9:BK9,BM9:BO9,BQ9)-SUM(BL9,BP9)&gt;0,SUM(BJ9:BK9,BM9:BO9,BQ9)-SUM(BL9,BP9),"")</f>
        <v>47.6</v>
      </c>
      <c r="BZ9" s="11">
        <f>IF(SUM(BT9,BU9,BY9)&gt;0,SUM(BT9,BU9,BY9),"")</f>
        <v>94.4</v>
      </c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7"/>
      <c r="CV9" s="40" t="str">
        <f>IF(SUM(CB9,CF9)&gt;0,SUM(CB9,CF9),"")</f>
        <v/>
      </c>
      <c r="CW9" s="40" t="str">
        <f>IF(SUM(CA9:CB9,CD9:CF9,CH9)-CC9-CG9&gt;0,SUM(CA9:CB9,CD9:CF9,CH9)-CC9-CG9,"")</f>
        <v/>
      </c>
      <c r="CX9" s="40" t="str">
        <f>IF(SUM(CI9:CJ9,CL9)-CK9&gt;0,SUM(CI9:CJ9,CL9)-CK9,"")</f>
        <v/>
      </c>
      <c r="CY9" s="40" t="str">
        <f>IF(SUM(CB9,CF9,CJ9)&gt;0,SUM(CB9,CF9,CJ9),"")</f>
        <v/>
      </c>
      <c r="CZ9" s="40" t="str">
        <f>IF(SUM(CW9,CX9)&gt;0,SUM(CW9,CX9),"")</f>
        <v/>
      </c>
      <c r="DA9" s="40" t="str">
        <f>IF(SUM(CN9,CR9)&gt;0,SUM(CN9,CR9),"")</f>
        <v/>
      </c>
      <c r="DB9" s="40" t="str">
        <f>IF(SUM(CM9:CN9,CP9:CR9,CT9)-SUM(CO9,CS9)&gt;0,SUM(CM9:CN9,CP9:CR9,CT9)-SUM(CO9,CS9),"")</f>
        <v/>
      </c>
      <c r="DC9" s="40" t="str">
        <f>IF(SUM(CW9,CX9,DB9)&gt;0,SUM(CW9,CX9,DB9),"")</f>
        <v/>
      </c>
      <c r="DD9" s="50" t="str">
        <f>IF(MAX(EA9,FC9,GE9,HG9,II9,JK9,KM9,LO9,MQ9,NS9,OU9,PW9)-IF(N9="",0,N9)&gt;0.001,MAX(EA9,FC9,GE9,HG9,II9,JK9,KM9,LO9,MQ9,NS9,OU9,PW9)-IF(N9="",0,N9),"")</f>
        <v/>
      </c>
      <c r="DE9" s="50" t="str">
        <f>IF(MAX(EF9,FH9,GJ9,HL9,IN9,JP9,KR9,LT9,MV9,NX9,OZ9,QB9)-IF(P9="",0,P9)&gt;0.001,MAX(EF9,FH9,GJ9,HL9,IN9,JP9,KR9,LT9,MV9,NX9,OZ9,QB9)-IF(P9="",0,P9),"")</f>
        <v/>
      </c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40" t="str">
        <f>IF(SUM(DG9,DK9)&gt;0,SUM(DG9,DK9),"")</f>
        <v/>
      </c>
      <c r="EA9" s="40" t="str">
        <f>IF(SUM(DF9:DG9,DI9:DK9,DM9)-DH9-DL9&gt;0,SUM(DF9:DG9,DI9:DK9,DM9)-DH9-DL9,"")</f>
        <v/>
      </c>
      <c r="EB9" s="40" t="str">
        <f>IF(SUM(DN9:DO9,DQ9)-DP9&gt;0,SUM(DN9:DO9,DQ9)-DP9,"")</f>
        <v/>
      </c>
      <c r="EC9" s="40" t="str">
        <f>IF(SUM(DG9,DK9,DO9)&gt;0,SUM(DG9,DK9,DO9),"")</f>
        <v/>
      </c>
      <c r="ED9" s="40" t="str">
        <f>IF(SUM(EA9,EB9)&gt;0,SUM(EA9,EB9),"")</f>
        <v/>
      </c>
      <c r="EE9" s="40" t="str">
        <f>IF(SUM(DS9,DW9)&gt;0,SUM(DS9,DW9),"")</f>
        <v/>
      </c>
      <c r="EF9" s="40" t="str">
        <f>IF(SUM(DR9:DS9,DU9:DW9,DY9)-SUM(DT9,DX9)&gt;0,SUM(DR9:DS9,DU9:DW9,DY9)-SUM(DT9,DX9),"")</f>
        <v/>
      </c>
      <c r="EG9" s="40" t="str">
        <f>IF(SUM(EA9,EB9,EF9)&gt;0,SUM(EA9,EB9,EF9),"")</f>
        <v/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>IF(SUM(EI9,EM9)&gt;0,SUM(EI9,EM9),"")</f>
        <v/>
      </c>
      <c r="FC9" s="11" t="str">
        <f>IF(SUM(EH9:EI9,EK9:EM9,EO9)-EJ9-EN9&gt;0,SUM(EH9:EI9,EK9:EM9,EO9)-EJ9-EN9,"")</f>
        <v/>
      </c>
      <c r="FD9" s="11" t="str">
        <f>IF(SUM(EP9:EQ9,ES9)-ER9&gt;0,SUM(EP9:EQ9,ES9)-ER9,"")</f>
        <v/>
      </c>
      <c r="FE9" s="11" t="str">
        <f>IF(SUM(EI9,EM9,EQ9)&gt;0,SUM(EI9,EM9,EQ9),"")</f>
        <v/>
      </c>
      <c r="FF9" s="11" t="str">
        <f>IF(SUM(FC9,FD9)&gt;0,SUM(FC9,FD9),"")</f>
        <v/>
      </c>
      <c r="FG9" s="11" t="str">
        <f>IF(SUM(EU9,EY9)&gt;0,SUM(EU9,EY9),"")</f>
        <v/>
      </c>
      <c r="FH9" s="11" t="str">
        <f>IF(SUM(ET9:EU9,EW9:EY9,FA9)-SUM(EV9,EZ9)&gt;0,SUM(ET9:EU9,EW9:EY9,FA9)-SUM(EV9,EZ9),"")</f>
        <v/>
      </c>
      <c r="FI9" s="11" t="str">
        <f>IF(SUM(FC9,FD9,FH9)&gt;0,SUM(FC9,FD9,FH9),"")</f>
        <v/>
      </c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40" t="str">
        <f>IF(SUM(FK9,FO9)&gt;0,SUM(FK9,FO9),"")</f>
        <v/>
      </c>
      <c r="GE9" s="40" t="str">
        <f>IF(SUM(FJ9:FK9,FM9:FO9,FQ9)-FL9-FP9&gt;0,SUM(FJ9:FK9,FM9:FO9,FQ9)-FL9-FP9,"")</f>
        <v/>
      </c>
      <c r="GF9" s="40" t="str">
        <f>IF(SUM(FR9:FS9,FU9)-FT9&gt;0,SUM(FR9:FS9,FU9)-FT9,"")</f>
        <v/>
      </c>
      <c r="GG9" s="40" t="str">
        <f>IF(SUM(FK9,FO9,FS9)&gt;0,SUM(FK9,FO9,FS9),"")</f>
        <v/>
      </c>
      <c r="GH9" s="40" t="str">
        <f>IF(SUM(GE9,GF9)&gt;0,SUM(GE9,GF9),"")</f>
        <v/>
      </c>
      <c r="GI9" s="40" t="str">
        <f>IF(SUM(FW9,GA9)&gt;0,SUM(FW9,GA9),"")</f>
        <v/>
      </c>
      <c r="GJ9" s="40" t="str">
        <f>IF(SUM(FV9:FW9,FY9:GA9,GC9)-SUM(FX9,GB9)&gt;0,SUM(FV9:FW9,FY9:GA9,GC9)-SUM(FX9,GB9),"")</f>
        <v/>
      </c>
      <c r="GK9" s="40" t="str">
        <f>IF(SUM(GE9,GF9,GJ9)&gt;0,SUM(GE9,GF9,GJ9),"")</f>
        <v/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>IF(SUM(GM9,GQ9)&gt;0,SUM(GM9,GQ9),"")</f>
        <v/>
      </c>
      <c r="HG9" s="11" t="str">
        <f>IF(SUM(GL9:GM9,GO9:GQ9,GS9)-GN9-GR9&gt;0,SUM(GL9:GM9,GO9:GQ9,GS9)-GN9-GR9,"")</f>
        <v/>
      </c>
      <c r="HH9" s="11" t="str">
        <f>IF(SUM(GT9:GU9,GW9)-GV9&gt;0,SUM(GT9:GU9,GW9)-GV9,"")</f>
        <v/>
      </c>
      <c r="HI9" s="11" t="str">
        <f>IF(SUM(GM9,GQ9,GU9)&gt;0,SUM(GM9,GQ9,GU9),"")</f>
        <v/>
      </c>
      <c r="HJ9" s="11" t="str">
        <f>IF(SUM(HG9,HH9)&gt;0,SUM(HG9,HH9),"")</f>
        <v/>
      </c>
      <c r="HK9" s="11" t="str">
        <f>IF(SUM(GY9,HC9)&gt;0,SUM(GY9,HC9),"")</f>
        <v/>
      </c>
      <c r="HL9" s="11" t="str">
        <f>IF(SUM(GX9:GY9,HA9:HC9,HE9)-SUM(GZ9,HD9)&gt;0,SUM(GX9:GY9,HA9:HC9,HE9)-SUM(GZ9,HD9),"")</f>
        <v/>
      </c>
      <c r="HM9" s="11" t="str">
        <f>IF(SUM(HG9,HH9,HL9)&gt;0,SUM(HG9,HH9,HL9),"")</f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>IF(SUM(HO9,HS9)&gt;0,SUM(HO9,HS9),"")</f>
        <v/>
      </c>
      <c r="II9" s="40" t="str">
        <f>IF(SUM(HN9:HO9,HQ9:HS9,HU9)-HP9-HT9&gt;0,SUM(HN9:HO9,HQ9:HS9,HU9)-HP9-HT9,"")</f>
        <v/>
      </c>
      <c r="IJ9" s="40" t="str">
        <f>IF(SUM(HV9:HW9,HY9)-HX9&gt;0,SUM(HV9:HW9,HY9)-HX9,"")</f>
        <v/>
      </c>
      <c r="IK9" s="40" t="str">
        <f>IF(SUM(HO9,HS9,HW9)&gt;0,SUM(HO9,HS9,HW9),"")</f>
        <v/>
      </c>
      <c r="IL9" s="40" t="str">
        <f>IF(SUM(II9,IJ9)&gt;0,SUM(II9,IJ9),"")</f>
        <v/>
      </c>
      <c r="IM9" s="40" t="str">
        <f>IF(SUM(IA9,IE9)&gt;0,SUM(IA9,IE9),"")</f>
        <v/>
      </c>
      <c r="IN9" s="40" t="str">
        <f>IF(SUM(HZ9:IA9,IC9:IE9,IG9)-SUM(IB9,IF9)&gt;0,SUM(HZ9:IA9,IC9:IE9,IG9)-SUM(IB9,IF9),"")</f>
        <v/>
      </c>
      <c r="IO9" s="40" t="str">
        <f>IF(SUM(II9,IJ9,IN9)&gt;0,SUM(II9,IJ9,IN9),"")</f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>IF(SUM(IQ9,IU9)&gt;0,SUM(IQ9,IU9),"")</f>
        <v/>
      </c>
      <c r="JK9" s="11" t="str">
        <f>IF(SUM(IP9:IQ9,IS9:IU9,IW9)-IR9-IV9&gt;0,SUM(IP9:IQ9,IS9:IU9,IW9)-IR9-IV9,"")</f>
        <v/>
      </c>
      <c r="JL9" s="11" t="str">
        <f>IF(SUM(IX9:IY9,JA9)-IZ9&gt;0,SUM(IX9:IY9,JA9)-IZ9,"")</f>
        <v/>
      </c>
      <c r="JM9" s="11" t="str">
        <f>IF(SUM(IQ9,IU9,IY9)&gt;0,SUM(IQ9,IU9,IY9),"")</f>
        <v/>
      </c>
      <c r="JN9" s="11" t="str">
        <f>IF(SUM(JK9,JL9)&gt;0,SUM(JK9,JL9),"")</f>
        <v/>
      </c>
      <c r="JO9" s="11" t="str">
        <f>IF(SUM(JC9,JG9)&gt;0,SUM(JC9,JG9),"")</f>
        <v/>
      </c>
      <c r="JP9" s="11" t="str">
        <f>IF(SUM(JB9:JC9,JE9:JG9,JI9)-SUM(JD9,JH9)&gt;0,SUM(JB9:JC9,JE9:JG9,JI9)-SUM(JD9,JH9),"")</f>
        <v/>
      </c>
      <c r="JQ9" s="11" t="str">
        <f>IF(SUM(JK9,JL9,JP9)&gt;0,SUM(JK9,JL9,JP9),"")</f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>IF(SUM(JS9,JW9)&gt;0,SUM(JS9,JW9),"")</f>
        <v/>
      </c>
      <c r="KM9" s="40" t="str">
        <f>IF(SUM(JR9:JS9,JU9:JW9,JY9)-JT9-JX9&gt;0,SUM(JR9:JS9,JU9:JW9,JY9)-JT9-JX9,"")</f>
        <v/>
      </c>
      <c r="KN9" s="40" t="str">
        <f>IF(SUM(JZ9:KA9,KC9)-KB9&gt;0,SUM(JZ9:KA9,KC9)-KB9,"")</f>
        <v/>
      </c>
      <c r="KO9" s="40" t="str">
        <f>IF(SUM(JS9,JW9,KA9)&gt;0,SUM(JS9,JW9,KA9),"")</f>
        <v/>
      </c>
      <c r="KP9" s="40" t="str">
        <f>IF(SUM(KM9,KN9)&gt;0,SUM(KM9,KN9),"")</f>
        <v/>
      </c>
      <c r="KQ9" s="40" t="str">
        <f>IF(SUM(KE9,KI9)&gt;0,SUM(KE9,KI9),"")</f>
        <v/>
      </c>
      <c r="KR9" s="40" t="str">
        <f>IF(SUM(KD9:KE9,KG9:KI9,KK9)-SUM(KF9,KJ9)&gt;0,SUM(KD9:KE9,KG9:KI9,KK9)-SUM(KF9,KJ9),"")</f>
        <v/>
      </c>
      <c r="KS9" s="40" t="str">
        <f>IF(SUM(KM9,KN9,KR9)&gt;0,SUM(KM9,KN9,KR9),"")</f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>IF(SUM(KU9,KY9)&gt;0,SUM(KU9,KY9),"")</f>
        <v/>
      </c>
      <c r="LO9" s="11" t="str">
        <f>IF(SUM(KT9:KU9,KW9:KY9,LA9)-KV9-KZ9&gt;0,SUM(KT9:KU9,KW9:KY9,LA9)-KV9-KZ9,"")</f>
        <v/>
      </c>
      <c r="LP9" s="11" t="str">
        <f>IF(SUM(LB9:LC9,LE9)-LD9&gt;0,SUM(LB9:LC9,LE9)-LD9,"")</f>
        <v/>
      </c>
      <c r="LQ9" s="11" t="str">
        <f>IF(SUM(KU9,KY9,LC9)&gt;0,SUM(KU9,KY9,LC9),"")</f>
        <v/>
      </c>
      <c r="LR9" s="11" t="str">
        <f>IF(SUM(LO9,LP9)&gt;0,SUM(LO9,LP9),"")</f>
        <v/>
      </c>
      <c r="LS9" s="11" t="str">
        <f>IF(SUM(LG9,LK9)&gt;0,SUM(LG9,LK9),"")</f>
        <v/>
      </c>
      <c r="LT9" s="11" t="str">
        <f>IF(SUM(LF9:LG9,LI9:LK9,LM9)-SUM(LH9,LL9)&gt;0,SUM(LF9:LG9,LI9:LK9,LM9)-SUM(LH9,LL9),"")</f>
        <v/>
      </c>
      <c r="LU9" s="11" t="str">
        <f>IF(SUM(LO9,LP9,LT9)&gt;0,SUM(LO9,LP9,LT9),"")</f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>IF(SUM(LW9,MA9)&gt;0,SUM(LW9,MA9),"")</f>
        <v/>
      </c>
      <c r="MQ9" s="40" t="str">
        <f>IF(SUM(LV9:LW9,LY9:MA9,MC9)-LX9-MB9&gt;0,SUM(LV9:LW9,LY9:MA9,MC9)-LX9-MB9,"")</f>
        <v/>
      </c>
      <c r="MR9" s="40" t="str">
        <f>IF(SUM(MD9:ME9,MG9)-MF9&gt;0,SUM(MD9:ME9,MG9)-MF9,"")</f>
        <v/>
      </c>
      <c r="MS9" s="40" t="str">
        <f>IF(SUM(LW9,MA9,ME9)&gt;0,SUM(LW9,MA9,ME9),"")</f>
        <v/>
      </c>
      <c r="MT9" s="40" t="str">
        <f>IF(SUM(MQ9,MR9)&gt;0,SUM(MQ9,MR9),"")</f>
        <v/>
      </c>
      <c r="MU9" s="40" t="str">
        <f>IF(SUM(MI9,MM9)&gt;0,SUM(MI9,MM9),"")</f>
        <v/>
      </c>
      <c r="MV9" s="40" t="str">
        <f>IF(SUM(MH9:MI9,MK9:MM9,MO9)-SUM(MJ9,MN9)&gt;0,SUM(MH9:MI9,MK9:MM9,MO9)-SUM(MJ9,MN9),"")</f>
        <v/>
      </c>
      <c r="MW9" s="40" t="str">
        <f>IF(SUM(MQ9,MR9,MV9)&gt;0,SUM(MQ9,MR9,MV9),"")</f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>IF(SUM(MY9,NC9)&gt;0,SUM(MY9,NC9),"")</f>
        <v/>
      </c>
      <c r="NS9" s="11" t="str">
        <f>IF(SUM(MX9:MY9,NA9:NC9,NE9)-MZ9-ND9&gt;0,SUM(MX9:MY9,NA9:NC9,NE9)-MZ9-ND9,"")</f>
        <v/>
      </c>
      <c r="NT9" s="11" t="str">
        <f>IF(SUM(NF9:NG9,NI9)-NH9&gt;0,SUM(NF9:NG9,NI9)-NH9,"")</f>
        <v/>
      </c>
      <c r="NU9" s="11" t="str">
        <f>IF(SUM(MY9,NC9,NG9)&gt;0,SUM(MY9,NC9,NG9),"")</f>
        <v/>
      </c>
      <c r="NV9" s="11" t="str">
        <f>IF(SUM(NS9,NT9)&gt;0,SUM(NS9,NT9),"")</f>
        <v/>
      </c>
      <c r="NW9" s="11" t="str">
        <f>IF(SUM(NK9,NO9)&gt;0,SUM(NK9,NO9),"")</f>
        <v/>
      </c>
      <c r="NX9" s="11" t="str">
        <f>IF(SUM(NJ9:NK9,NM9:NO9,NQ9)-SUM(NL9,NP9)&gt;0,SUM(NJ9:NK9,NM9:NO9,NQ9)-SUM(NL9,NP9),"")</f>
        <v/>
      </c>
      <c r="NY9" s="11" t="str">
        <f>IF(SUM(NS9,NT9,NX9)&gt;0,SUM(NS9,NT9,NX9),"")</f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>IF(SUM(OA9,OE9)&gt;0,SUM(OA9,OE9),"")</f>
        <v/>
      </c>
      <c r="OU9" s="40" t="str">
        <f>IF(SUM(NZ9:OA9,OC9:OE9,OG9)-OB9-OF9&gt;0,SUM(NZ9:OA9,OC9:OE9,OG9)-OB9-OF9,"")</f>
        <v/>
      </c>
      <c r="OV9" s="40" t="str">
        <f>IF(SUM(OH9:OI9,OK9)-OJ9&gt;0,SUM(OH9:OI9,OK9)-OJ9,"")</f>
        <v/>
      </c>
      <c r="OW9" s="40" t="str">
        <f>IF(SUM(OA9,OE9,OI9)&gt;0,SUM(OA9,OE9,OI9),"")</f>
        <v/>
      </c>
      <c r="OX9" s="40" t="str">
        <f>IF(SUM(OU9,OV9)&gt;0,SUM(OU9,OV9),"")</f>
        <v/>
      </c>
      <c r="OY9" s="40" t="str">
        <f>IF(SUM(OM9,OQ9)&gt;0,SUM(OM9,OQ9),"")</f>
        <v/>
      </c>
      <c r="OZ9" s="40" t="str">
        <f>IF(SUM(OL9:OM9,OO9:OQ9,OS9)-SUM(ON9,OR9)&gt;0,SUM(OL9:OM9,OO9:OQ9,OS9)-SUM(ON9,OR9),"")</f>
        <v/>
      </c>
      <c r="PA9" s="40" t="str">
        <f>IF(SUM(OU9,OV9,OZ9)&gt;0,SUM(OU9,OV9,OZ9),"")</f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>IF(SUM(PC9,PG9)&gt;0,SUM(PC9,PG9),"")</f>
        <v/>
      </c>
      <c r="PW9" s="11" t="str">
        <f>IF(SUM(PB9:PC9,PE9:PG9,PI9)-PD9-PH9&gt;0,SUM(PB9:PC9,PE9:PG9,PI9)-PD9-PH9,"")</f>
        <v/>
      </c>
      <c r="PX9" s="11" t="str">
        <f>IF(SUM(PJ9:PK9,PM9)-PL9&gt;0,SUM(PJ9:PK9,PM9)-PL9,"")</f>
        <v/>
      </c>
      <c r="PY9" s="11" t="str">
        <f>IF(SUM(PC9,PG9,PK9)&gt;0,SUM(PC9,PG9,PK9),"")</f>
        <v/>
      </c>
      <c r="PZ9" s="11" t="str">
        <f>IF(SUM(PW9,PX9)&gt;0,SUM(PW9,PX9),"")</f>
        <v/>
      </c>
      <c r="QA9" s="11" t="str">
        <f>IF(SUM(PO9,PS9)&gt;0,SUM(PO9,PS9),"")</f>
        <v/>
      </c>
      <c r="QB9" s="11" t="str">
        <f>IF(SUM(PN9:PO9,PQ9:PS9,PU9)-SUM(PP9,PT9)&gt;0,SUM(PN9:PO9,PQ9:PS9,PU9)-SUM(PP9,PT9),"")</f>
        <v/>
      </c>
      <c r="QC9" s="11" t="str">
        <f>IF(SUM(PW9,PX9,QB9)&gt;0,SUM(PW9,PX9,QB9),"")</f>
        <v/>
      </c>
      <c r="QD9" s="22">
        <f>IF($CU9="P",CA9,(CA9+AX9)/2)</f>
        <v>9.0500000000000007</v>
      </c>
      <c r="QE9" s="22">
        <f>IF($CU9="P",CB9,(CB9+AY9)/2)</f>
        <v>2.6</v>
      </c>
      <c r="QF9" s="22">
        <f>IF($CU9="P",CC9,(CC9+AZ9)/2)</f>
        <v>0.1</v>
      </c>
      <c r="QG9" s="22">
        <f>IF($CU9="P",CD9,(CD9+BA9)/2)</f>
        <v>0</v>
      </c>
      <c r="QH9" s="22">
        <f>IF($CU9="P",CE9,(CE9+BB9)/2)</f>
        <v>9.15</v>
      </c>
      <c r="QI9" s="22">
        <f>IF($CU9="P",CF9,(CF9+BC9)/2)</f>
        <v>2.8</v>
      </c>
      <c r="QJ9" s="22">
        <f>IF($CU9="P",CG9,(CG9+BD9)/2)</f>
        <v>0.1</v>
      </c>
      <c r="QK9" s="22">
        <f>IF($CU9="P",CH9,(CH9+BE9)/2)</f>
        <v>0</v>
      </c>
      <c r="QL9" s="22">
        <f>IF($CU9="P",CI9,(CI9+BF9)/2)</f>
        <v>0</v>
      </c>
      <c r="QM9" s="22">
        <f>IF($CU9="P",CJ9,(CJ9+BG9)/2)</f>
        <v>0</v>
      </c>
      <c r="QN9" s="22">
        <f>IF($CU9="P",CK9,(CK9+BH9)/2)</f>
        <v>0</v>
      </c>
      <c r="QO9" s="22">
        <f>IF($CU9="P",CL9,(CL9+BI9)/2)</f>
        <v>0</v>
      </c>
      <c r="QP9" s="22">
        <f>IF($CU9="P",CM9,(CM9+BJ9)/2)</f>
        <v>9.1</v>
      </c>
      <c r="QQ9" s="22">
        <f>IF($CU9="P",CN9,(CN9+BK9)/2)</f>
        <v>3</v>
      </c>
      <c r="QR9" s="22">
        <f>IF($CU9="P",CO9,(CO9+BL9)/2)</f>
        <v>0.3</v>
      </c>
      <c r="QS9" s="22">
        <f>IF($CU9="P",CP9,(CP9+BM9)/2)</f>
        <v>0</v>
      </c>
      <c r="QT9" s="22">
        <f>IF($CU9="P",CQ9,(CQ9+BN9)/2)</f>
        <v>9.3000000000000007</v>
      </c>
      <c r="QU9" s="22">
        <f>IF($CU9="P",CR9,(CR9+BO9)/2)</f>
        <v>2.8</v>
      </c>
      <c r="QV9" s="22">
        <f>IF($CU9="P",CS9,(CS9+BP9)/2)</f>
        <v>0.1</v>
      </c>
      <c r="QW9" s="22">
        <f>IF($CU9="P",CT9,(CT9+BQ9)/2)</f>
        <v>0</v>
      </c>
      <c r="QX9" s="27" t="s">
        <v>46</v>
      </c>
      <c r="QY9" s="40">
        <f>IF(SUM(QE9,QI9)&gt;0,SUM(QE9,QI9),"")</f>
        <v>5.4</v>
      </c>
      <c r="QZ9" s="40">
        <f>IF(SUM(QD9:QE9,QG9:QI9,QK9)-QF9-QJ9&gt;0,SUM(QD9:QE9,QG9:QI9,QK9)-QF9-QJ9,"")</f>
        <v>23.4</v>
      </c>
      <c r="RA9" s="40" t="str">
        <f>IF(SUM(QL9:QM9,QO9)-QN9&gt;0,SUM(QL9:QM9,QO9)-QN9,"")</f>
        <v/>
      </c>
      <c r="RB9" s="40">
        <f>IF(SUM(QE9,QI9,QM9)&gt;0,SUM(QE9,QI9,QM9),"")</f>
        <v>5.4</v>
      </c>
      <c r="RC9" s="40">
        <f>IF(SUM(QZ9,RA9)&gt;0,SUM(QZ9,RA9),"")</f>
        <v>23.4</v>
      </c>
      <c r="RD9" s="40">
        <f>IF(SUM(QQ9,QU9)&gt;0,SUM(QQ9,QU9),"")</f>
        <v>5.8</v>
      </c>
      <c r="RE9" s="40">
        <f>IF(SUM(QP9:QQ9,QS9:QU9,QW9)-SUM(QR9,QV9)&gt;0,SUM(QP9:QQ9,QS9:QU9,QW9)-SUM(QR9,QV9),"")</f>
        <v>23.8</v>
      </c>
      <c r="RF9" s="40">
        <f>IF(SUM(QZ9,RA9,RE9)&gt;0,SUM(QZ9,RA9,RE9),"")</f>
        <v>47.2</v>
      </c>
    </row>
    <row r="10" spans="1:474" x14ac:dyDescent="0.2">
      <c r="A10" s="4" cm="1">
        <f t="array" ref="A10">IF(AND(J10&lt;&gt;"",J10&lt;&gt;"No DD"),SUMPRODUCT((J$4:J$34&lt;&gt;"")*(J$4:J$34&lt;&gt;"No DD")*(F$4:F$34&gt;F10))+1,IF(J10="No DD",SUMPRODUCT((J$4:J$34="No DD")*(F$4:F$34&gt;F10))+1+SUMPRODUCT((J$4:J$34&lt;&gt;"")*(J$4:J$34&lt;&gt;"No DD")),""))</f>
        <v>7</v>
      </c>
      <c r="B10" s="4" cm="1">
        <f t="array" ref="B10">IF(AND(J10&lt;&gt;"",J10&lt;&gt;"No DD",G10=""),SUMPRODUCT((J$4:J$34&lt;&gt;"")*(J$4:J$34&lt;&gt;"No DD")*(G$4:G$34="")*(F$4:F$34&gt;F10))+1,IF(J10="No DD",SUMPRODUCT((J$4:J$34="No DD")*(F$4:F$34&gt;F10)*(G$4:G$34=""))+1+SUMPRODUCT((J$4:J$34&lt;&gt;"")*(G$4:G$34="")*(J$4:J$34&lt;&gt;"No DD")),""))</f>
        <v>4</v>
      </c>
      <c r="C10" s="5" t="s">
        <v>159</v>
      </c>
      <c r="D10" s="4" t="s">
        <v>4</v>
      </c>
      <c r="E10" s="4">
        <v>2008</v>
      </c>
      <c r="F10" s="9">
        <f>SUM(L10:R10)+SUM(L10:O10)*0.0000001+SUM(L10)*0.0000000000001</f>
        <v>133.40000950000487</v>
      </c>
      <c r="G10" s="64"/>
      <c r="H10" s="3" t="str">
        <f>IF(OR(AND(AP10&gt;=AW$36,AQ10&gt;=AW$40,AP10&lt;&gt;"",AO10=""),AND(AU10&gt;=AW$36,AV10&gt;=AW$40,AU10&lt;&gt;"",AO10=""),AND(BS10&gt;=BZ$36,BT10&gt;=BZ$40,BS10&lt;&gt;"",BR10=""),AND(BX10&gt;=BZ$36,BY10&gt;=BZ$40,BX10&lt;&gt;"",BR10=""),AND(CV10&gt;=DC$36,CW10&gt;=DC$40,CV10&lt;&gt;"",CU10=""),AND(DA10&gt;=DC$36,DB10&gt;=DC$40,DA10&lt;&gt;""),AND(DZ10&gt;=EG$36,EA10&gt;=EG$40,DZ10&lt;&gt;""),AND(EE10&gt;=EG$36,EF10&gt;=EG$40,EE10&lt;&gt;""),AND(FB10&gt;=FI$36,FC10&gt;=FI$40,FB10&lt;&gt;""),AND(FG10&gt;=FI$36,FH10&gt;=FI$40,FG10&lt;&gt;""),AND(GD10&gt;=GK$36,GE10&gt;=GK$40,GD10&lt;&gt;""),AND(GI10&gt;=GK$36,GJ10&gt;=GK$40,GI10&lt;&gt;""),AND(HF10&gt;=HM$36,HG10&gt;=HM$40,HF10&lt;&gt;""),AND(HK10&gt;=HM$36,HL10&gt;=HM$40,HK10&lt;&gt;""),AND(IH10&gt;=IO$36,II10&gt;=IO$40,IH10&lt;&gt;""),AND(IM10&gt;=IO$36,IN10&gt;=IO$40,IM10&lt;&gt;""),AND(JJ10&gt;=JQ$36,JK10&gt;=JQ$40,JJ10&lt;&gt;""),AND(JO10&gt;=JQ$36,JP10&gt;=JQ$40,JO10&lt;&gt;""),AND(KL10&gt;=KS$36,KM10&gt;=KS$40,KL10&lt;&gt;""),AND(KQ10&gt;=KS$36,KR10&gt;=KS$40,KQ10&lt;&gt;""),AND(LN10&gt;=LU$36,LO10&gt;=LU$40,LN10&lt;&gt;""),AND(LS10&gt;=LU$36,LT10&gt;=LU$40,LS10&lt;&gt;""),AND(MP10&gt;=MW$36,MQ10&gt;=MW$40,MP10&lt;&gt;""),AND(MU10&gt;=MW$36,MV10&gt;=MW$40,MU10&lt;&gt;""),AND(NR10&gt;=NY$36,NS10&gt;=NY$40,NR10&lt;&gt;""),AND(NW10&gt;=NY$36,NX10&gt;=NY$40,NW10&lt;&gt;""),AND(OT10&gt;=PA$36,OU10&gt;=PA$40,OT10&lt;&gt;""),AND(OY10&gt;=PA$36,OZ10&gt;=PA$40,OY10&lt;&gt;""),AND(PV10&gt;=QC$36,PW10&gt;=QC$40,PV10&lt;&gt;""),AND(QA10&gt;=QC$36,QB10&gt;=QC$40,QA10&lt;&gt;"")),"P","")</f>
        <v>P</v>
      </c>
      <c r="I10" s="3" t="str">
        <f>IF(OR(AND(AQ10&gt;=AW$40,AQ10&lt;&gt;"",AO10=""),AND(AV10&gt;=AW$40,AV10&lt;&gt;"",AO10=""),AND(BT10&gt;=BZ$40,BT10&lt;&gt;"",BR10=""),AND(BY10&gt;=BZ$40,BY10&lt;&gt;"",BR10=""),AND(CW10&gt;=DC$40,CW10&lt;&gt;"",CU10=""),AND(DB10&gt;=DC$40,DB10&lt;&gt;"",CU10=""),AND(EA10&gt;=EG$40,EA10&lt;&gt;""),AND(EF10&gt;=EG$40,EF10&lt;&gt;""),AND(FC10&gt;=FI$40,FC10&lt;&gt;""),AND(FH10&gt;=FI$40,FH10&lt;&gt;""),AND(GE10&gt;=GK$40,GE10&lt;&gt;""),AND(GJ10&gt;=GK$40,GJ10&lt;&gt;""),AND(HG10&gt;=HM$40,HG10&lt;&gt;""),AND(HL10&gt;=HM$40,HL10&lt;&gt;""),AND(II10&gt;=IO$40,II10&lt;&gt;""),AND(IN10&gt;=IO$40,IN10&lt;&gt;""),AND(JK10&gt;=JQ$40,JK10&lt;&gt;""),AND(JP10&gt;=JQ$40,JP10&lt;&gt;""),AND(KM10&gt;=KS$40,KM10&lt;&gt;""),AND(KR10&gt;=KS$40,KR10&lt;&gt;""),AND(LO10&gt;=LU$40,LO10&lt;&gt;""),AND(LT10&gt;=LU$40,LT10&lt;&gt;""),AND(MQ10&gt;=MW$40,MQ10&lt;&gt;""),AND(MV10&gt;=MW$40,MV10&lt;&gt;""),AND(NS10&gt;=NY$40,NS10&lt;&gt;""),AND(NX10&gt;=NY$40,NX10&lt;&gt;""),AND(OU10&gt;=PA$40,OU10&lt;&gt;""),AND(OZ10&gt;=PA$40,OZ10&lt;&gt;""),AND(PW10&gt;=QC$40,PW10&lt;&gt;""),AND(QB10&gt;=QC$40,QB10&lt;&gt;"")),"P","")</f>
        <v>P</v>
      </c>
      <c r="J10" s="36" t="str">
        <f>IF(AND(I10="P",H10=""),"No DD",IF(OR(AND(AS10&gt;=AW$39,AT10&gt;=AW$43,AS10&lt;&gt;"",AO10=""),AND(BV10&gt;=BZ$39,BW10&gt;=BZ$43,BV10&lt;&gt;"",BR10=""),AND(CY10&gt;=DC$39,CZ10&gt;=DC$43,CY10&lt;&gt;"",CU10=""),AND(EC10&gt;=EG$39,ED10&gt;=EG$43,EC10&lt;&gt;""),AND(FE10&gt;=FI$39,FF10&gt;=FI$43,FE10&lt;&gt;""),AND(GG10&gt;=GK$39,GH10&gt;=GK$43,GG10&lt;&gt;""),AND(HI10&gt;=HM$39,HJ10&gt;=HM$43,HI10&lt;&gt;""),AND(IK10&gt;=IO$39,IL10&gt;=IO$43,IK10&lt;&gt;""),AND(JM10&gt;=JQ$39,JN10&gt;=JQ$43,JM10&lt;&gt;""),AND(KO10&gt;=KS$39,KP10&gt;=KS$43,KO10&lt;&gt;""),AND(LQ10&gt;=LU$39,LR10&gt;=LU$43,LQ10&lt;&gt;""),AND(MS10&gt;=MW$39,MT10&gt;=MW$43,MS10&lt;&gt;""),AND(NU10&gt;=NY$39,NV10&gt;=NY$43,NU10&lt;&gt;""),AND(OW10&gt;=PA$39,OX10&gt;=PA$43,OW10&lt;&gt;""),AND(PY10&gt;=QC$39,PZ10&gt;=QC$43,PY10&lt;&gt;"")),"Merit",IF(OR(AND(AS10&gt;=AW$38,AT10&gt;=AW$42,AS10&lt;&gt;"",AO10=""),AND(BV10&gt;=BZ$38,BW10&gt;=BZ$42,BV10&lt;&gt;"",BR10=""),AND(CY10&gt;=DC$38,CZ10&gt;=DC$42,CY10&lt;&gt;"",CU10=""),AND(EC10&gt;=EG$38,ED10&gt;=EG$42,EC10&lt;&gt;""),AND(FE10&gt;=FI$38,FF10&gt;=FI$42,FE10&lt;&gt;""),AND(GG10&gt;=GK$38,GH10&gt;=GK$42,GG10&lt;&gt;""),AND(HI10&gt;=HM$38,HJ10&gt;=HM$42,HI10&lt;&gt;""),AND(IK10&gt;=IO$38,IL10&gt;=IO$42,IK10&lt;&gt;""),AND(JM10&gt;=JQ$38,JN10&gt;=JQ$42,JM10&lt;&gt;""),AND(KO10&gt;=KS$38,KP10&gt;=KS$42,KO10&lt;&gt;""),AND(LQ10&gt;=LU$38,LR10&gt;=LU$42,LQ10&lt;&gt;""),AND(MS10&gt;=MW$38,MT10&gt;=MW$42,MS10&lt;&gt;""),AND(NU10&gt;=NY$38,NV10&gt;=NY$42,NU10&lt;&gt;""),AND(OW10&gt;=PA$38,OX10&gt;=PA$42,OW10&lt;&gt;""),AND(PY10&gt;=QC$38,PZ10&gt;=QC$42,PY10&lt;&gt;"")),"Excellence",IF(K10="P","Worlds Team",IF(H10="P","National Team","")))))</f>
        <v>National Team</v>
      </c>
      <c r="K10" s="3" t="str">
        <f>IF(OR(AND(AS10&gt;=AW$37,AT10&gt;=AW$41,AS10&lt;&gt;"",AO10=""),AND(BV10&gt;=BZ$37,BW10&gt;=BZ$41,BV10&lt;&gt;"",BR10=""),AND(CY10&gt;=DC$37,CZ10&gt;=DC$41,CY10&lt;&gt;"",CU10=""),AND(EC10&gt;=EG$37,ED10&gt;=EG$41,EC10&lt;&gt;""),AND(FE10&gt;=FI$37,FF10&gt;=FI$41,FE10&lt;&gt;""),AND(GG10&gt;=GK$37,GH10&gt;=GK$41,GG10&lt;&gt;""),AND(HI10&gt;=HM$37,HJ10&gt;=HM$41,HI10&lt;&gt;""),AND(IK10&gt;=IO$37,IL10&gt;=IO$41,IK10&lt;&gt;""),AND(JM10&gt;=JQ$37,JN10&gt;=JQ$41,JM10&lt;&gt;""),AND(KO10&gt;=KS$37,KP10&gt;=KS$41,KO10&lt;&gt;""),AND(LQ10&gt;=LU$37,LR10&gt;=LU$41,LQ10&lt;&gt;""),AND(MS10&gt;=MW$37,MT10&gt;=MW$41,MS10&lt;&gt;""),AND(NU10&gt;=NY$37,NV10&gt;=NY$41,NU10&lt;&gt;""),AND(OW10&gt;=PA$37,OX10&gt;=PA$41,OW10&lt;&gt;""),AND(PY10&gt;=QC$37,PZ10&gt;=QC$41,PY10&lt;&gt;"")),"P","")</f>
        <v/>
      </c>
      <c r="L10" s="8">
        <f>IF(COUNT(AQ10,BT10,CW10)&gt;0,LARGE((AQ10,BT10,CW10),1),0)</f>
        <v>48.5</v>
      </c>
      <c r="M10" s="8" t="str">
        <f>IF(L10=0,"",IF(L10=CW10,$CA$1,IF(L10=BT10,$AX$1,IF(L10=AQ10,$U$1,""))))</f>
        <v>2025 Elite Canada</v>
      </c>
      <c r="N10" s="8">
        <f>IF(COUNT(AQ10,BT10,CW10)&gt;1,LARGE((AQ10,BT10,CW10),2),0)</f>
        <v>46.5</v>
      </c>
      <c r="O10" s="8" t="str">
        <f>IF(N10=0,"",IF(AND(N10=L10,N10=AQ10,N10=BT10),$U$1,IF(AND(N10=L10,N10=AQ10,N10=CW10),$U$1,IF(AND(N10=L10,N10=BT10,N10=CW10),$AX$1,IF(N10=CW10,$CA$1,IF(N10=BT10,$AX$1,IF(N10=AQ10,$U$1,"")))))))</f>
        <v>2025 3rd Domestic Trial</v>
      </c>
      <c r="P10" s="8">
        <f>IF(MAX(AV10,BY10,DB10)&gt;0,MAX(AV10,BY10,DB10),0)</f>
        <v>38.400000000000006</v>
      </c>
      <c r="Q10" s="8" t="str">
        <f>IF(P10=0,"",IF(P10=DB10,$CA$1,IF(P10=BY10,$AX$1,IF(P10=AV10,$U$1,""))))</f>
        <v>2025 Elite Canada</v>
      </c>
      <c r="R10" s="8" t="str">
        <f>IF(MAX(DD10:DE10)&gt;0,MAX(DD10:DE10),"")</f>
        <v/>
      </c>
      <c r="S10" s="11" t="str">
        <f>IF(R10="","",IF(R10=DD10,"("&amp;DD$2&amp;")",IF(R10=DE10,"("&amp;DE$2&amp;")")))</f>
        <v/>
      </c>
      <c r="T10" s="8" t="str">
        <f>IF(R10="","",IF(R10=DD10,IF(R10+IF(N10="",0,N10)=PW10,$PB$1,IF(R10+IF(N10="",0,N10)=OU10,$NZ$1,IF(R10+IF(N10="",0,N10)=NS10,$MX$1,IF(R10+IF(N10="",0,N10)=MQ10,$LV$1,IF(R10+IF(N10="",0,N10)=LO10,$KT$1,IF(R10+IF(N10="",0,N10)=KM10,$JR$1,IF(R10+IF(N10="",0,N10)=JK10,$IP$1,IF(R10+IF(N10="",0,N10)=II10,$HN$1,IF(R10+IF(N10="",0,N10)=HG10,$GL$1,IF(R10+IF(N10="",0,N10)=GE10,$FJ$1,IF(R10+IF(N10="",0,N10)=FC10,$EH$1,IF(R10+IF(N10="",0,N10)=EA10,$DF$1)))))))))))),IF(R10=DE10,IF(R10+IF(P10="",0,P10)=QB10,$PB$1,IF(R10+IF(P10="",0,P10)=OZ10,$NZ$1,IF(R10+IF(P10="",0,P10)=NX10,$MX$1,IF(R10+IF(P10="",0,P10)=MV10,$LV$1,IF(R10+IF(P10="",0,P10)=LT10,$KT$1,IF(R10+IF(P10="",0,P10)=KR10,$JR$1,IF(R10+IF(P10="",0,P10)=JP10,$IP$1,IF(R10+IF(P10="",0,P10)=IN10,$HN$1,IF(R10+IF(P10="",0,P10)=HL10,$GL$1,IF(R10+IF(P10="",0,P10)=GJ10,$FJ$1,IF(R10+IF(P10="",0,P10)=FH10,$EH$1,IF(R10+IF(P10="",0,P10)=EF10,$DF$1)))))))))))))))</f>
        <v/>
      </c>
      <c r="U10" s="19">
        <v>18.8</v>
      </c>
      <c r="V10" s="19">
        <v>5.6</v>
      </c>
      <c r="W10" s="19">
        <v>0</v>
      </c>
      <c r="X10" s="19">
        <v>0</v>
      </c>
      <c r="Y10" s="19">
        <v>18.5</v>
      </c>
      <c r="Z10" s="19">
        <v>5.6</v>
      </c>
      <c r="AA10" s="19">
        <v>0</v>
      </c>
      <c r="AB10" s="19">
        <v>0</v>
      </c>
      <c r="AC10" s="19"/>
      <c r="AD10" s="19"/>
      <c r="AE10" s="19"/>
      <c r="AF10" s="19"/>
      <c r="AG10" s="19">
        <v>16.600000000000001</v>
      </c>
      <c r="AH10" s="19">
        <v>4.8</v>
      </c>
      <c r="AI10" s="19">
        <v>0.8</v>
      </c>
      <c r="AJ10" s="19">
        <v>0</v>
      </c>
      <c r="AK10" s="19">
        <v>15.4</v>
      </c>
      <c r="AL10" s="19">
        <v>2.4</v>
      </c>
      <c r="AM10" s="19">
        <v>0</v>
      </c>
      <c r="AN10" s="19">
        <v>0</v>
      </c>
      <c r="AO10" s="27"/>
      <c r="AP10" s="40">
        <f>IF(SUM(V10,Z10)&gt;0,SUM(V10,Z10),"")</f>
        <v>11.2</v>
      </c>
      <c r="AQ10" s="40">
        <f>IF(SUM(U10:V10,X10:Z10,AB10)-W10-AA10&gt;0,SUM(U10:V10,X10:Z10,AB10)-W10-AA10,"")</f>
        <v>48.5</v>
      </c>
      <c r="AR10" s="40" t="str">
        <f>IF(SUM(AC10:AD10,AF10)-AE10&gt;0,SUM(AC10:AD10,AF10)-AE10,"")</f>
        <v/>
      </c>
      <c r="AS10" s="40">
        <f>IF(SUM(V10,Z10,AD10)&gt;0,SUM(V10,Z10,AD10),"")</f>
        <v>11.2</v>
      </c>
      <c r="AT10" s="40">
        <f>IF(SUM(AQ10,AR10)&gt;0,SUM(AQ10,AR10),"")</f>
        <v>48.5</v>
      </c>
      <c r="AU10" s="40">
        <f>IF(SUM(AH10,AL10)&gt;0,SUM(AH10,AL10),"")</f>
        <v>7.1999999999999993</v>
      </c>
      <c r="AV10" s="40">
        <f>IF(SUM(AG10:AH10,AJ10:AL10,AN10)-SUM(AI10,AM10)&gt;0,SUM(AG10:AH10,AJ10:AL10,AN10)-SUM(AI10,AM10),"")</f>
        <v>38.400000000000006</v>
      </c>
      <c r="AW10" s="40">
        <f>IF(SUM(AQ10,AR10,AV10)&gt;0,SUM(AQ10,AR10,AV10),"")</f>
        <v>86.9</v>
      </c>
      <c r="AX10" s="18">
        <v>15.2</v>
      </c>
      <c r="AY10" s="18">
        <v>2.4</v>
      </c>
      <c r="AZ10" s="18">
        <v>0</v>
      </c>
      <c r="BA10" s="18">
        <v>0</v>
      </c>
      <c r="BB10" s="18">
        <v>15.3</v>
      </c>
      <c r="BC10" s="18">
        <v>0</v>
      </c>
      <c r="BD10" s="18">
        <v>0</v>
      </c>
      <c r="BE10" s="18">
        <v>0</v>
      </c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8"/>
      <c r="BS10" s="11">
        <f>IF(SUM(AY10,BC10)&gt;0,SUM(AY10,BC10),"")</f>
        <v>2.4</v>
      </c>
      <c r="BT10" s="11">
        <f>IF(SUM(AX10:AY10,BA10:BC10,BE10)-AZ10-BD10&gt;0,SUM(AX10:AY10,BA10:BC10,BE10)-AZ10-BD10,"")</f>
        <v>32.9</v>
      </c>
      <c r="BU10" s="11" t="str">
        <f>IF(SUM(BF10:BG10,BI10)-BH10&gt;0,SUM(BF10:BG10,BI10)-BH10,"")</f>
        <v/>
      </c>
      <c r="BV10" s="11">
        <f>IF(SUM(AY10,BC10,BG10)&gt;0,SUM(AY10,BC10,BG10),"")</f>
        <v>2.4</v>
      </c>
      <c r="BW10" s="11">
        <f>IF(SUM(BT10,BU10)&gt;0,SUM(BT10,BU10),"")</f>
        <v>32.9</v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>
        <f>IF(SUM(BT10,BU10,BY10)&gt;0,SUM(BT10,BU10,BY10),"")</f>
        <v>32.9</v>
      </c>
      <c r="CA10" s="19">
        <v>18.600000000000001</v>
      </c>
      <c r="CB10" s="19">
        <v>5.6</v>
      </c>
      <c r="CC10" s="19">
        <v>0.2</v>
      </c>
      <c r="CD10" s="19">
        <v>0</v>
      </c>
      <c r="CE10" s="19">
        <v>17.3</v>
      </c>
      <c r="CF10" s="19">
        <v>6</v>
      </c>
      <c r="CG10" s="19">
        <v>0.8</v>
      </c>
      <c r="CH10" s="19">
        <v>0</v>
      </c>
      <c r="CI10" s="19"/>
      <c r="CJ10" s="19"/>
      <c r="CK10" s="19"/>
      <c r="CL10" s="19"/>
      <c r="CM10" s="19">
        <v>0</v>
      </c>
      <c r="CN10" s="19">
        <v>0</v>
      </c>
      <c r="CO10" s="19">
        <v>0</v>
      </c>
      <c r="CP10" s="19">
        <v>0</v>
      </c>
      <c r="CQ10" s="19">
        <v>18.399999999999999</v>
      </c>
      <c r="CR10" s="19">
        <v>5.2</v>
      </c>
      <c r="CS10" s="19">
        <v>0.2</v>
      </c>
      <c r="CT10" s="19">
        <v>0</v>
      </c>
      <c r="CU10" s="27"/>
      <c r="CV10" s="40">
        <f>IF(SUM(CB10,CF10)&gt;0,SUM(CB10,CF10),"")</f>
        <v>11.6</v>
      </c>
      <c r="CW10" s="40">
        <f>IF(SUM(CA10:CB10,CD10:CF10,CH10)-CC10-CG10&gt;0,SUM(CA10:CB10,CD10:CF10,CH10)-CC10-CG10,"")</f>
        <v>46.5</v>
      </c>
      <c r="CX10" s="40" t="str">
        <f>IF(SUM(CI10:CJ10,CL10)-CK10&gt;0,SUM(CI10:CJ10,CL10)-CK10,"")</f>
        <v/>
      </c>
      <c r="CY10" s="40">
        <f>IF(SUM(CB10,CF10,CJ10)&gt;0,SUM(CB10,CF10,CJ10),"")</f>
        <v>11.6</v>
      </c>
      <c r="CZ10" s="40">
        <f>IF(SUM(CW10,CX10)&gt;0,SUM(CW10,CX10),"")</f>
        <v>46.5</v>
      </c>
      <c r="DA10" s="40">
        <f>IF(SUM(CN10,CR10)&gt;0,SUM(CN10,CR10),"")</f>
        <v>5.2</v>
      </c>
      <c r="DB10" s="40">
        <f>IF(SUM(CM10:CN10,CP10:CR10,CT10)-SUM(CO10,CS10)&gt;0,SUM(CM10:CN10,CP10:CR10,CT10)-SUM(CO10,CS10),"")</f>
        <v>23.4</v>
      </c>
      <c r="DC10" s="40">
        <f>IF(SUM(CW10,CX10,DB10)&gt;0,SUM(CW10,CX10,DB10),"")</f>
        <v>69.900000000000006</v>
      </c>
      <c r="DD10" s="50" t="str">
        <f>IF(MAX(EA10,FC10,GE10,HG10,II10,JK10,KM10,LO10,MQ10,NS10,OU10,PW10)-IF(N10="",0,N10)&gt;0.001,MAX(EA10,FC10,GE10,HG10,II10,JK10,KM10,LO10,MQ10,NS10,OU10,PW10)-IF(N10="",0,N10),"")</f>
        <v/>
      </c>
      <c r="DE10" s="50" t="str">
        <f>IF(MAX(EF10,FH10,GJ10,HL10,IN10,JP10,KR10,LT10,MV10,NX10,OZ10,QB10)-IF(P10="",0,P10)&gt;0.001,MAX(EF10,FH10,GJ10,HL10,IN10,JP10,KR10,LT10,MV10,NX10,OZ10,QB10)-IF(P10="",0,P10),"")</f>
        <v/>
      </c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40" t="str">
        <f>IF(SUM(DG10,DK10)&gt;0,SUM(DG10,DK10),"")</f>
        <v/>
      </c>
      <c r="EA10" s="40" t="str">
        <f>IF(SUM(DF10:DG10,DI10:DK10,DM10)-DH10-DL10&gt;0,SUM(DF10:DG10,DI10:DK10,DM10)-DH10-DL10,"")</f>
        <v/>
      </c>
      <c r="EB10" s="40" t="str">
        <f>IF(SUM(DN10:DO10,DQ10)-DP10&gt;0,SUM(DN10:DO10,DQ10)-DP10,"")</f>
        <v/>
      </c>
      <c r="EC10" s="40" t="str">
        <f>IF(SUM(DG10,DK10,DO10)&gt;0,SUM(DG10,DK10,DO10),"")</f>
        <v/>
      </c>
      <c r="ED10" s="40" t="str">
        <f>IF(SUM(EA10,EB10)&gt;0,SUM(EA10,EB10),"")</f>
        <v/>
      </c>
      <c r="EE10" s="40" t="str">
        <f>IF(SUM(DS10,DW10)&gt;0,SUM(DS10,DW10),"")</f>
        <v/>
      </c>
      <c r="EF10" s="40" t="str">
        <f>IF(SUM(DR10:DS10,DU10:DW10,DY10)-SUM(DT10,DX10)&gt;0,SUM(DR10:DS10,DU10:DW10,DY10)-SUM(DT10,DX10),"")</f>
        <v/>
      </c>
      <c r="EG10" s="40" t="str">
        <f>IF(SUM(EA10,EB10,EF10)&gt;0,SUM(EA10,EB10,EF10),"")</f>
        <v/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>IF(SUM(EI10,EM10)&gt;0,SUM(EI10,EM10),"")</f>
        <v/>
      </c>
      <c r="FC10" s="11" t="str">
        <f>IF(SUM(EH10:EI10,EK10:EM10,EO10)-EJ10-EN10&gt;0,SUM(EH10:EI10,EK10:EM10,EO10)-EJ10-EN10,"")</f>
        <v/>
      </c>
      <c r="FD10" s="11" t="str">
        <f>IF(SUM(EP10:EQ10,ES10)-ER10&gt;0,SUM(EP10:EQ10,ES10)-ER10,"")</f>
        <v/>
      </c>
      <c r="FE10" s="11" t="str">
        <f>IF(SUM(EI10,EM10,EQ10)&gt;0,SUM(EI10,EM10,EQ10),"")</f>
        <v/>
      </c>
      <c r="FF10" s="11" t="str">
        <f>IF(SUM(FC10,FD10)&gt;0,SUM(FC10,FD10),"")</f>
        <v/>
      </c>
      <c r="FG10" s="11" t="str">
        <f>IF(SUM(EU10,EY10)&gt;0,SUM(EU10,EY10),"")</f>
        <v/>
      </c>
      <c r="FH10" s="11" t="str">
        <f>IF(SUM(ET10:EU10,EW10:EY10,FA10)-SUM(EV10,EZ10)&gt;0,SUM(ET10:EU10,EW10:EY10,FA10)-SUM(EV10,EZ10),"")</f>
        <v/>
      </c>
      <c r="FI10" s="11" t="str">
        <f>IF(SUM(FC10,FD10,FH10)&gt;0,SUM(FC10,FD10,FH10),"")</f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>IF(SUM(FK10,FO10)&gt;0,SUM(FK10,FO10),"")</f>
        <v/>
      </c>
      <c r="GE10" s="40" t="str">
        <f>IF(SUM(FJ10:FK10,FM10:FO10,FQ10)-FL10-FP10&gt;0,SUM(FJ10:FK10,FM10:FO10,FQ10)-FL10-FP10,"")</f>
        <v/>
      </c>
      <c r="GF10" s="40" t="str">
        <f>IF(SUM(FR10:FS10,FU10)-FT10&gt;0,SUM(FR10:FS10,FU10)-FT10,"")</f>
        <v/>
      </c>
      <c r="GG10" s="40" t="str">
        <f>IF(SUM(FK10,FO10,FS10)&gt;0,SUM(FK10,FO10,FS10),"")</f>
        <v/>
      </c>
      <c r="GH10" s="40" t="str">
        <f>IF(SUM(GE10,GF10)&gt;0,SUM(GE10,GF10),"")</f>
        <v/>
      </c>
      <c r="GI10" s="40" t="str">
        <f>IF(SUM(FW10,GA10)&gt;0,SUM(FW10,GA10),"")</f>
        <v/>
      </c>
      <c r="GJ10" s="40" t="str">
        <f>IF(SUM(FV10:FW10,FY10:GA10,GC10)-SUM(FX10,GB10)&gt;0,SUM(FV10:FW10,FY10:GA10,GC10)-SUM(FX10,GB10),"")</f>
        <v/>
      </c>
      <c r="GK10" s="40" t="str">
        <f>IF(SUM(GE10,GF10,GJ10)&gt;0,SUM(GE10,GF10,GJ10),"")</f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>IF(SUM(GM10,GQ10)&gt;0,SUM(GM10,GQ10),"")</f>
        <v/>
      </c>
      <c r="HG10" s="11" t="str">
        <f>IF(SUM(GL10:GM10,GO10:GQ10,GS10)-GN10-GR10&gt;0,SUM(GL10:GM10,GO10:GQ10,GS10)-GN10-GR10,"")</f>
        <v/>
      </c>
      <c r="HH10" s="11" t="str">
        <f>IF(SUM(GT10:GU10,GW10)-GV10&gt;0,SUM(GT10:GU10,GW10)-GV10,"")</f>
        <v/>
      </c>
      <c r="HI10" s="11" t="str">
        <f>IF(SUM(GM10,GQ10,GU10)&gt;0,SUM(GM10,GQ10,GU10),"")</f>
        <v/>
      </c>
      <c r="HJ10" s="11" t="str">
        <f>IF(SUM(HG10,HH10)&gt;0,SUM(HG10,HH10),"")</f>
        <v/>
      </c>
      <c r="HK10" s="11" t="str">
        <f>IF(SUM(GY10,HC10)&gt;0,SUM(GY10,HC10),"")</f>
        <v/>
      </c>
      <c r="HL10" s="11" t="str">
        <f>IF(SUM(GX10:GY10,HA10:HC10,HE10)-SUM(GZ10,HD10)&gt;0,SUM(GX10:GY10,HA10:HC10,HE10)-SUM(GZ10,HD10),"")</f>
        <v/>
      </c>
      <c r="HM10" s="11" t="str">
        <f>IF(SUM(HG10,HH10,HL10)&gt;0,SUM(HG10,HH10,HL10),"")</f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>IF(SUM(HO10,HS10)&gt;0,SUM(HO10,HS10),"")</f>
        <v/>
      </c>
      <c r="II10" s="40" t="str">
        <f>IF(SUM(HN10:HO10,HQ10:HS10,HU10)-HP10-HT10&gt;0,SUM(HN10:HO10,HQ10:HS10,HU10)-HP10-HT10,"")</f>
        <v/>
      </c>
      <c r="IJ10" s="40" t="str">
        <f>IF(SUM(HV10:HW10,HY10)-HX10&gt;0,SUM(HV10:HW10,HY10)-HX10,"")</f>
        <v/>
      </c>
      <c r="IK10" s="40" t="str">
        <f>IF(SUM(HO10,HS10,HW10)&gt;0,SUM(HO10,HS10,HW10),"")</f>
        <v/>
      </c>
      <c r="IL10" s="40" t="str">
        <f>IF(SUM(II10,IJ10)&gt;0,SUM(II10,IJ10),"")</f>
        <v/>
      </c>
      <c r="IM10" s="40" t="str">
        <f>IF(SUM(IA10,IE10)&gt;0,SUM(IA10,IE10),"")</f>
        <v/>
      </c>
      <c r="IN10" s="40" t="str">
        <f>IF(SUM(HZ10:IA10,IC10:IE10,IG10)-SUM(IB10,IF10)&gt;0,SUM(HZ10:IA10,IC10:IE10,IG10)-SUM(IB10,IF10),"")</f>
        <v/>
      </c>
      <c r="IO10" s="40" t="str">
        <f>IF(SUM(II10,IJ10,IN10)&gt;0,SUM(II10,IJ10,IN10),"")</f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>IF(SUM(IQ10,IU10)&gt;0,SUM(IQ10,IU10),"")</f>
        <v/>
      </c>
      <c r="JK10" s="11" t="str">
        <f>IF(SUM(IP10:IQ10,IS10:IU10,IW10)-IR10-IV10&gt;0,SUM(IP10:IQ10,IS10:IU10,IW10)-IR10-IV10,"")</f>
        <v/>
      </c>
      <c r="JL10" s="11" t="str">
        <f>IF(SUM(IX10:IY10,JA10)-IZ10&gt;0,SUM(IX10:IY10,JA10)-IZ10,"")</f>
        <v/>
      </c>
      <c r="JM10" s="11" t="str">
        <f>IF(SUM(IQ10,IU10,IY10)&gt;0,SUM(IQ10,IU10,IY10),"")</f>
        <v/>
      </c>
      <c r="JN10" s="11" t="str">
        <f>IF(SUM(JK10,JL10)&gt;0,SUM(JK10,JL10),"")</f>
        <v/>
      </c>
      <c r="JO10" s="11" t="str">
        <f>IF(SUM(JC10,JG10)&gt;0,SUM(JC10,JG10),"")</f>
        <v/>
      </c>
      <c r="JP10" s="11" t="str">
        <f>IF(SUM(JB10:JC10,JE10:JG10,JI10)-SUM(JD10,JH10)&gt;0,SUM(JB10:JC10,JE10:JG10,JI10)-SUM(JD10,JH10),"")</f>
        <v/>
      </c>
      <c r="JQ10" s="11" t="str">
        <f>IF(SUM(JK10,JL10,JP10)&gt;0,SUM(JK10,JL10,JP10),"")</f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>IF(SUM(JS10,JW10)&gt;0,SUM(JS10,JW10),"")</f>
        <v/>
      </c>
      <c r="KM10" s="40" t="str">
        <f>IF(SUM(JR10:JS10,JU10:JW10,JY10)-JT10-JX10&gt;0,SUM(JR10:JS10,JU10:JW10,JY10)-JT10-JX10,"")</f>
        <v/>
      </c>
      <c r="KN10" s="40" t="str">
        <f>IF(SUM(JZ10:KA10,KC10)-KB10&gt;0,SUM(JZ10:KA10,KC10)-KB10,"")</f>
        <v/>
      </c>
      <c r="KO10" s="40" t="str">
        <f>IF(SUM(JS10,JW10,KA10)&gt;0,SUM(JS10,JW10,KA10),"")</f>
        <v/>
      </c>
      <c r="KP10" s="40" t="str">
        <f>IF(SUM(KM10,KN10)&gt;0,SUM(KM10,KN10),"")</f>
        <v/>
      </c>
      <c r="KQ10" s="40" t="str">
        <f>IF(SUM(KE10,KI10)&gt;0,SUM(KE10,KI10),"")</f>
        <v/>
      </c>
      <c r="KR10" s="40" t="str">
        <f>IF(SUM(KD10:KE10,KG10:KI10,KK10)-SUM(KF10,KJ10)&gt;0,SUM(KD10:KE10,KG10:KI10,KK10)-SUM(KF10,KJ10),"")</f>
        <v/>
      </c>
      <c r="KS10" s="40" t="str">
        <f>IF(SUM(KM10,KN10,KR10)&gt;0,SUM(KM10,KN10,KR10),"")</f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>IF(SUM(KU10,KY10)&gt;0,SUM(KU10,KY10),"")</f>
        <v/>
      </c>
      <c r="LO10" s="11" t="str">
        <f>IF(SUM(KT10:KU10,KW10:KY10,LA10)-KV10-KZ10&gt;0,SUM(KT10:KU10,KW10:KY10,LA10)-KV10-KZ10,"")</f>
        <v/>
      </c>
      <c r="LP10" s="11" t="str">
        <f>IF(SUM(LB10:LC10,LE10)-LD10&gt;0,SUM(LB10:LC10,LE10)-LD10,"")</f>
        <v/>
      </c>
      <c r="LQ10" s="11" t="str">
        <f>IF(SUM(KU10,KY10,LC10)&gt;0,SUM(KU10,KY10,LC10),"")</f>
        <v/>
      </c>
      <c r="LR10" s="11" t="str">
        <f>IF(SUM(LO10,LP10)&gt;0,SUM(LO10,LP10),"")</f>
        <v/>
      </c>
      <c r="LS10" s="11" t="str">
        <f>IF(SUM(LG10,LK10)&gt;0,SUM(LG10,LK10),"")</f>
        <v/>
      </c>
      <c r="LT10" s="11" t="str">
        <f>IF(SUM(LF10:LG10,LI10:LK10,LM10)-SUM(LH10,LL10)&gt;0,SUM(LF10:LG10,LI10:LK10,LM10)-SUM(LH10,LL10),"")</f>
        <v/>
      </c>
      <c r="LU10" s="11" t="str">
        <f>IF(SUM(LO10,LP10,LT10)&gt;0,SUM(LO10,LP10,LT10),"")</f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>IF(SUM(LW10,MA10)&gt;0,SUM(LW10,MA10),"")</f>
        <v/>
      </c>
      <c r="MQ10" s="40" t="str">
        <f>IF(SUM(LV10:LW10,LY10:MA10,MC10)-LX10-MB10&gt;0,SUM(LV10:LW10,LY10:MA10,MC10)-LX10-MB10,"")</f>
        <v/>
      </c>
      <c r="MR10" s="40" t="str">
        <f>IF(SUM(MD10:ME10,MG10)-MF10&gt;0,SUM(MD10:ME10,MG10)-MF10,"")</f>
        <v/>
      </c>
      <c r="MS10" s="40" t="str">
        <f>IF(SUM(LW10,MA10,ME10)&gt;0,SUM(LW10,MA10,ME10),"")</f>
        <v/>
      </c>
      <c r="MT10" s="40" t="str">
        <f>IF(SUM(MQ10,MR10)&gt;0,SUM(MQ10,MR10),"")</f>
        <v/>
      </c>
      <c r="MU10" s="40" t="str">
        <f>IF(SUM(MI10,MM10)&gt;0,SUM(MI10,MM10),"")</f>
        <v/>
      </c>
      <c r="MV10" s="40" t="str">
        <f>IF(SUM(MH10:MI10,MK10:MM10,MO10)-SUM(MJ10,MN10)&gt;0,SUM(MH10:MI10,MK10:MM10,MO10)-SUM(MJ10,MN10),"")</f>
        <v/>
      </c>
      <c r="MW10" s="40" t="str">
        <f>IF(SUM(MQ10,MR10,MV10)&gt;0,SUM(MQ10,MR10,MV10),"")</f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>IF(SUM(MY10,NC10)&gt;0,SUM(MY10,NC10),"")</f>
        <v/>
      </c>
      <c r="NS10" s="11" t="str">
        <f>IF(SUM(MX10:MY10,NA10:NC10,NE10)-MZ10-ND10&gt;0,SUM(MX10:MY10,NA10:NC10,NE10)-MZ10-ND10,"")</f>
        <v/>
      </c>
      <c r="NT10" s="11" t="str">
        <f>IF(SUM(NF10:NG10,NI10)-NH10&gt;0,SUM(NF10:NG10,NI10)-NH10,"")</f>
        <v/>
      </c>
      <c r="NU10" s="11" t="str">
        <f>IF(SUM(MY10,NC10,NG10)&gt;0,SUM(MY10,NC10,NG10),"")</f>
        <v/>
      </c>
      <c r="NV10" s="11" t="str">
        <f>IF(SUM(NS10,NT10)&gt;0,SUM(NS10,NT10),"")</f>
        <v/>
      </c>
      <c r="NW10" s="11" t="str">
        <f>IF(SUM(NK10,NO10)&gt;0,SUM(NK10,NO10),"")</f>
        <v/>
      </c>
      <c r="NX10" s="11" t="str">
        <f>IF(SUM(NJ10:NK10,NM10:NO10,NQ10)-SUM(NL10,NP10)&gt;0,SUM(NJ10:NK10,NM10:NO10,NQ10)-SUM(NL10,NP10),"")</f>
        <v/>
      </c>
      <c r="NY10" s="11" t="str">
        <f>IF(SUM(NS10,NT10,NX10)&gt;0,SUM(NS10,NT10,NX10),"")</f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>IF(SUM(OA10,OE10)&gt;0,SUM(OA10,OE10),"")</f>
        <v/>
      </c>
      <c r="OU10" s="40" t="str">
        <f>IF(SUM(NZ10:OA10,OC10:OE10,OG10)-OB10-OF10&gt;0,SUM(NZ10:OA10,OC10:OE10,OG10)-OB10-OF10,"")</f>
        <v/>
      </c>
      <c r="OV10" s="40" t="str">
        <f>IF(SUM(OH10:OI10,OK10)-OJ10&gt;0,SUM(OH10:OI10,OK10)-OJ10,"")</f>
        <v/>
      </c>
      <c r="OW10" s="40" t="str">
        <f>IF(SUM(OA10,OE10,OI10)&gt;0,SUM(OA10,OE10,OI10),"")</f>
        <v/>
      </c>
      <c r="OX10" s="40" t="str">
        <f>IF(SUM(OU10,OV10)&gt;0,SUM(OU10,OV10),"")</f>
        <v/>
      </c>
      <c r="OY10" s="40" t="str">
        <f>IF(SUM(OM10,OQ10)&gt;0,SUM(OM10,OQ10),"")</f>
        <v/>
      </c>
      <c r="OZ10" s="40" t="str">
        <f>IF(SUM(OL10:OM10,OO10:OQ10,OS10)-SUM(ON10,OR10)&gt;0,SUM(OL10:OM10,OO10:OQ10,OS10)-SUM(ON10,OR10),"")</f>
        <v/>
      </c>
      <c r="PA10" s="40" t="str">
        <f>IF(SUM(OU10,OV10,OZ10)&gt;0,SUM(OU10,OV10,OZ10),"")</f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>IF(SUM(PC10,PG10)&gt;0,SUM(PC10,PG10),"")</f>
        <v/>
      </c>
      <c r="PW10" s="11" t="str">
        <f>IF(SUM(PB10:PC10,PE10:PG10,PI10)-PD10-PH10&gt;0,SUM(PB10:PC10,PE10:PG10,PI10)-PD10-PH10,"")</f>
        <v/>
      </c>
      <c r="PX10" s="11" t="str">
        <f>IF(SUM(PJ10:PK10,PM10)-PL10&gt;0,SUM(PJ10:PK10,PM10)-PL10,"")</f>
        <v/>
      </c>
      <c r="PY10" s="11" t="str">
        <f>IF(SUM(PC10,PG10,PK10)&gt;0,SUM(PC10,PG10,PK10),"")</f>
        <v/>
      </c>
      <c r="PZ10" s="11" t="str">
        <f>IF(SUM(PW10,PX10)&gt;0,SUM(PW10,PX10),"")</f>
        <v/>
      </c>
      <c r="QA10" s="11" t="str">
        <f>IF(SUM(PO10,PS10)&gt;0,SUM(PO10,PS10),"")</f>
        <v/>
      </c>
      <c r="QB10" s="11" t="str">
        <f>IF(SUM(PN10:PO10,PQ10:PS10,PU10)-SUM(PP10,PT10)&gt;0,SUM(PN10:PO10,PQ10:PS10,PU10)-SUM(PP10,PT10),"")</f>
        <v/>
      </c>
      <c r="QC10" s="11" t="str">
        <f>IF(SUM(PW10,PX10,QB10)&gt;0,SUM(PW10,PX10,QB10),"")</f>
        <v/>
      </c>
      <c r="QD10" s="22">
        <f>IF($CU10="P",CA10,(CA10+AX10)/2)</f>
        <v>16.899999999999999</v>
      </c>
      <c r="QE10" s="22">
        <f>IF($CU10="P",CB10,(CB10+AY10)/2)</f>
        <v>4</v>
      </c>
      <c r="QF10" s="22">
        <f>IF($CU10="P",CC10,(CC10+AZ10)/2)</f>
        <v>0.1</v>
      </c>
      <c r="QG10" s="22">
        <f>IF($CU10="P",CD10,(CD10+BA10)/2)</f>
        <v>0</v>
      </c>
      <c r="QH10" s="22">
        <f>IF($CU10="P",CE10,(CE10+BB10)/2)</f>
        <v>16.3</v>
      </c>
      <c r="QI10" s="22">
        <f>IF($CU10="P",CF10,(CF10+BC10)/2)</f>
        <v>3</v>
      </c>
      <c r="QJ10" s="22">
        <f>IF($CU10="P",CG10,(CG10+BD10)/2)</f>
        <v>0.4</v>
      </c>
      <c r="QK10" s="22">
        <f>IF($CU10="P",CH10,(CH10+BE10)/2)</f>
        <v>0</v>
      </c>
      <c r="QL10" s="22">
        <f>IF($CU10="P",CI10,(CI10+BF10)/2)</f>
        <v>0</v>
      </c>
      <c r="QM10" s="22">
        <f>IF($CU10="P",CJ10,(CJ10+BG10)/2)</f>
        <v>0</v>
      </c>
      <c r="QN10" s="22">
        <f>IF($CU10="P",CK10,(CK10+BH10)/2)</f>
        <v>0</v>
      </c>
      <c r="QO10" s="22">
        <f>IF($CU10="P",CL10,(CL10+BI10)/2)</f>
        <v>0</v>
      </c>
      <c r="QP10" s="22">
        <f>IF($CU10="P",CM10,(CM10+BJ10)/2)</f>
        <v>0</v>
      </c>
      <c r="QQ10" s="22">
        <f>IF($CU10="P",CN10,(CN10+BK10)/2)</f>
        <v>0</v>
      </c>
      <c r="QR10" s="22">
        <f>IF($CU10="P",CO10,(CO10+BL10)/2)</f>
        <v>0</v>
      </c>
      <c r="QS10" s="22">
        <f>IF($CU10="P",CP10,(CP10+BM10)/2)</f>
        <v>0</v>
      </c>
      <c r="QT10" s="22">
        <f>IF($CU10="P",CQ10,(CQ10+BN10)/2)</f>
        <v>9.1999999999999993</v>
      </c>
      <c r="QU10" s="22">
        <f>IF($CU10="P",CR10,(CR10+BO10)/2)</f>
        <v>2.6</v>
      </c>
      <c r="QV10" s="22">
        <f>IF($CU10="P",CS10,(CS10+BP10)/2)</f>
        <v>0.1</v>
      </c>
      <c r="QW10" s="22">
        <f>IF($CU10="P",CT10,(CT10+BQ10)/2)</f>
        <v>0</v>
      </c>
      <c r="QX10" s="27" t="s">
        <v>46</v>
      </c>
      <c r="QY10" s="40">
        <f>IF(SUM(QE10,QI10)&gt;0,SUM(QE10,QI10),"")</f>
        <v>7</v>
      </c>
      <c r="QZ10" s="40">
        <f>IF(SUM(QD10:QE10,QG10:QI10,QK10)-QF10-QJ10&gt;0,SUM(QD10:QE10,QG10:QI10,QK10)-QF10-QJ10,"")</f>
        <v>39.700000000000003</v>
      </c>
      <c r="RA10" s="40" t="str">
        <f>IF(SUM(QL10:QM10,QO10)-QN10&gt;0,SUM(QL10:QM10,QO10)-QN10,"")</f>
        <v/>
      </c>
      <c r="RB10" s="40">
        <f>IF(SUM(QE10,QI10,QM10)&gt;0,SUM(QE10,QI10,QM10),"")</f>
        <v>7</v>
      </c>
      <c r="RC10" s="40">
        <f>IF(SUM(QZ10,RA10)&gt;0,SUM(QZ10,RA10),"")</f>
        <v>39.700000000000003</v>
      </c>
      <c r="RD10" s="40">
        <f>IF(SUM(QQ10,QU10)&gt;0,SUM(QQ10,QU10),"")</f>
        <v>2.6</v>
      </c>
      <c r="RE10" s="40">
        <f>IF(SUM(QP10:QQ10,QS10:QU10,QW10)-SUM(QR10,QV10)&gt;0,SUM(QP10:QQ10,QS10:QU10,QW10)-SUM(QR10,QV10),"")</f>
        <v>11.7</v>
      </c>
      <c r="RF10" s="40">
        <f>IF(SUM(QZ10,RA10,RE10)&gt;0,SUM(QZ10,RA10,RE10),"")</f>
        <v>51.400000000000006</v>
      </c>
    </row>
    <row r="11" spans="1:474" x14ac:dyDescent="0.2">
      <c r="A11" s="4" t="str" cm="1">
        <f t="array" ref="A11">IF(AND(J11&lt;&gt;"",J11&lt;&gt;"No DD"),SUMPRODUCT((J$4:J$34&lt;&gt;"")*(J$4:J$34&lt;&gt;"No DD")*(F$4:F$34&gt;F11))+1,IF(J11="No DD",SUMPRODUCT((J$4:J$34="No DD")*(F$4:F$34&gt;F11))+1+SUMPRODUCT((J$4:J$34&lt;&gt;"")*(J$4:J$34&lt;&gt;"No DD")),""))</f>
        <v/>
      </c>
      <c r="B11" s="4" t="str" cm="1">
        <f t="array" ref="B11">IF(AND(J11&lt;&gt;"",J11&lt;&gt;"No DD",G11=""),SUMPRODUCT((J$4:J$34&lt;&gt;"")*(J$4:J$34&lt;&gt;"No DD")*(G$4:G$34="")*(F$4:F$34&gt;F11))+1,IF(J11="No DD",SUMPRODUCT((J$4:J$34="No DD")*(F$4:F$34&gt;F11)*(G$4:G$34=""))+1+SUMPRODUCT((J$4:J$34&lt;&gt;"")*(G$4:G$34="")*(J$4:J$34&lt;&gt;"No DD")),""))</f>
        <v/>
      </c>
      <c r="C11" s="5" t="s">
        <v>100</v>
      </c>
      <c r="D11" s="4" t="s">
        <v>5</v>
      </c>
      <c r="E11" s="4">
        <v>2005</v>
      </c>
      <c r="F11" s="9">
        <f>SUM(L11:R11)+SUM(L11:O11)*0.0000001+SUM(L11)*0.0000000000001</f>
        <v>139.50000928000466</v>
      </c>
      <c r="G11" s="64"/>
      <c r="H11" s="3" t="str">
        <f>IF(OR(AND(AP11&gt;=AW$36,AQ11&gt;=AW$40,AP11&lt;&gt;"",AO11=""),AND(AU11&gt;=AW$36,AV11&gt;=AW$40,AU11&lt;&gt;"",AO11=""),AND(BS11&gt;=BZ$36,BT11&gt;=BZ$40,BS11&lt;&gt;"",BR11=""),AND(BX11&gt;=BZ$36,BY11&gt;=BZ$40,BX11&lt;&gt;"",BR11=""),AND(CV11&gt;=DC$36,CW11&gt;=DC$40,CV11&lt;&gt;"",CU11=""),AND(DA11&gt;=DC$36,DB11&gt;=DC$40,DA11&lt;&gt;""),AND(DZ11&gt;=EG$36,EA11&gt;=EG$40,DZ11&lt;&gt;""),AND(EE11&gt;=EG$36,EF11&gt;=EG$40,EE11&lt;&gt;""),AND(FB11&gt;=FI$36,FC11&gt;=FI$40,FB11&lt;&gt;""),AND(FG11&gt;=FI$36,FH11&gt;=FI$40,FG11&lt;&gt;""),AND(GD11&gt;=GK$36,GE11&gt;=GK$40,GD11&lt;&gt;""),AND(GI11&gt;=GK$36,GJ11&gt;=GK$40,GI11&lt;&gt;""),AND(HF11&gt;=HM$36,HG11&gt;=HM$40,HF11&lt;&gt;""),AND(HK11&gt;=HM$36,HL11&gt;=HM$40,HK11&lt;&gt;""),AND(IH11&gt;=IO$36,II11&gt;=IO$40,IH11&lt;&gt;""),AND(IM11&gt;=IO$36,IN11&gt;=IO$40,IM11&lt;&gt;""),AND(JJ11&gt;=JQ$36,JK11&gt;=JQ$40,JJ11&lt;&gt;""),AND(JO11&gt;=JQ$36,JP11&gt;=JQ$40,JO11&lt;&gt;""),AND(KL11&gt;=KS$36,KM11&gt;=KS$40,KL11&lt;&gt;""),AND(KQ11&gt;=KS$36,KR11&gt;=KS$40,KQ11&lt;&gt;""),AND(LN11&gt;=LU$36,LO11&gt;=LU$40,LN11&lt;&gt;""),AND(LS11&gt;=LU$36,LT11&gt;=LU$40,LS11&lt;&gt;""),AND(MP11&gt;=MW$36,MQ11&gt;=MW$40,MP11&lt;&gt;""),AND(MU11&gt;=MW$36,MV11&gt;=MW$40,MU11&lt;&gt;""),AND(NR11&gt;=NY$36,NS11&gt;=NY$40,NR11&lt;&gt;""),AND(NW11&gt;=NY$36,NX11&gt;=NY$40,NW11&lt;&gt;""),AND(OT11&gt;=PA$36,OU11&gt;=PA$40,OT11&lt;&gt;""),AND(OY11&gt;=PA$36,OZ11&gt;=PA$40,OY11&lt;&gt;""),AND(PV11&gt;=QC$36,PW11&gt;=QC$40,PV11&lt;&gt;""),AND(QA11&gt;=QC$36,QB11&gt;=QC$40,QA11&lt;&gt;"")),"P","")</f>
        <v/>
      </c>
      <c r="I11" s="3" t="str">
        <f>IF(OR(AND(AQ11&gt;=AW$40,AQ11&lt;&gt;"",AO11=""),AND(AV11&gt;=AW$40,AV11&lt;&gt;"",AO11=""),AND(BT11&gt;=BZ$40,BT11&lt;&gt;"",BR11=""),AND(BY11&gt;=BZ$40,BY11&lt;&gt;"",BR11=""),AND(CW11&gt;=DC$40,CW11&lt;&gt;"",CU11=""),AND(DB11&gt;=DC$40,DB11&lt;&gt;"",CU11=""),AND(EA11&gt;=EG$40,EA11&lt;&gt;""),AND(EF11&gt;=EG$40,EF11&lt;&gt;""),AND(FC11&gt;=FI$40,FC11&lt;&gt;""),AND(FH11&gt;=FI$40,FH11&lt;&gt;""),AND(GE11&gt;=GK$40,GE11&lt;&gt;""),AND(GJ11&gt;=GK$40,GJ11&lt;&gt;""),AND(HG11&gt;=HM$40,HG11&lt;&gt;""),AND(HL11&gt;=HM$40,HL11&lt;&gt;""),AND(II11&gt;=IO$40,II11&lt;&gt;""),AND(IN11&gt;=IO$40,IN11&lt;&gt;""),AND(JK11&gt;=JQ$40,JK11&lt;&gt;""),AND(JP11&gt;=JQ$40,JP11&lt;&gt;""),AND(KM11&gt;=KS$40,KM11&lt;&gt;""),AND(KR11&gt;=KS$40,KR11&lt;&gt;""),AND(LO11&gt;=LU$40,LO11&lt;&gt;""),AND(LT11&gt;=LU$40,LT11&lt;&gt;""),AND(MQ11&gt;=MW$40,MQ11&lt;&gt;""),AND(MV11&gt;=MW$40,MV11&lt;&gt;""),AND(NS11&gt;=NY$40,NS11&lt;&gt;""),AND(NX11&gt;=NY$40,NX11&lt;&gt;""),AND(OU11&gt;=PA$40,OU11&lt;&gt;""),AND(OZ11&gt;=PA$40,OZ11&lt;&gt;""),AND(PW11&gt;=QC$40,PW11&lt;&gt;""),AND(QB11&gt;=QC$40,QB11&lt;&gt;"")),"P","")</f>
        <v/>
      </c>
      <c r="J11" s="36" t="str">
        <f>IF(AND(I11="P",H11=""),"No DD",IF(OR(AND(AS11&gt;=AW$39,AT11&gt;=AW$43,AS11&lt;&gt;"",AO11=""),AND(BV11&gt;=BZ$39,BW11&gt;=BZ$43,BV11&lt;&gt;"",BR11=""),AND(CY11&gt;=DC$39,CZ11&gt;=DC$43,CY11&lt;&gt;"",CU11=""),AND(EC11&gt;=EG$39,ED11&gt;=EG$43,EC11&lt;&gt;""),AND(FE11&gt;=FI$39,FF11&gt;=FI$43,FE11&lt;&gt;""),AND(GG11&gt;=GK$39,GH11&gt;=GK$43,GG11&lt;&gt;""),AND(HI11&gt;=HM$39,HJ11&gt;=HM$43,HI11&lt;&gt;""),AND(IK11&gt;=IO$39,IL11&gt;=IO$43,IK11&lt;&gt;""),AND(JM11&gt;=JQ$39,JN11&gt;=JQ$43,JM11&lt;&gt;""),AND(KO11&gt;=KS$39,KP11&gt;=KS$43,KO11&lt;&gt;""),AND(LQ11&gt;=LU$39,LR11&gt;=LU$43,LQ11&lt;&gt;""),AND(MS11&gt;=MW$39,MT11&gt;=MW$43,MS11&lt;&gt;""),AND(NU11&gt;=NY$39,NV11&gt;=NY$43,NU11&lt;&gt;""),AND(OW11&gt;=PA$39,OX11&gt;=PA$43,OW11&lt;&gt;""),AND(PY11&gt;=QC$39,PZ11&gt;=QC$43,PY11&lt;&gt;"")),"Merit",IF(OR(AND(AS11&gt;=AW$38,AT11&gt;=AW$42,AS11&lt;&gt;"",AO11=""),AND(BV11&gt;=BZ$38,BW11&gt;=BZ$42,BV11&lt;&gt;"",BR11=""),AND(CY11&gt;=DC$38,CZ11&gt;=DC$42,CY11&lt;&gt;"",CU11=""),AND(EC11&gt;=EG$38,ED11&gt;=EG$42,EC11&lt;&gt;""),AND(FE11&gt;=FI$38,FF11&gt;=FI$42,FE11&lt;&gt;""),AND(GG11&gt;=GK$38,GH11&gt;=GK$42,GG11&lt;&gt;""),AND(HI11&gt;=HM$38,HJ11&gt;=HM$42,HI11&lt;&gt;""),AND(IK11&gt;=IO$38,IL11&gt;=IO$42,IK11&lt;&gt;""),AND(JM11&gt;=JQ$38,JN11&gt;=JQ$42,JM11&lt;&gt;""),AND(KO11&gt;=KS$38,KP11&gt;=KS$42,KO11&lt;&gt;""),AND(LQ11&gt;=LU$38,LR11&gt;=LU$42,LQ11&lt;&gt;""),AND(MS11&gt;=MW$38,MT11&gt;=MW$42,MS11&lt;&gt;""),AND(NU11&gt;=NY$38,NV11&gt;=NY$42,NU11&lt;&gt;""),AND(OW11&gt;=PA$38,OX11&gt;=PA$42,OW11&lt;&gt;""),AND(PY11&gt;=QC$38,PZ11&gt;=QC$42,PY11&lt;&gt;"")),"Excellence",IF(K11="P","Worlds Team",IF(H11="P","National Team","")))))</f>
        <v/>
      </c>
      <c r="K11" s="3" t="str">
        <f>IF(OR(AND(AS11&gt;=AW$37,AT11&gt;=AW$41,AS11&lt;&gt;"",AO11=""),AND(BV11&gt;=BZ$37,BW11&gt;=BZ$41,BV11&lt;&gt;"",BR11=""),AND(CY11&gt;=DC$37,CZ11&gt;=DC$41,CY11&lt;&gt;"",CU11=""),AND(EC11&gt;=EG$37,ED11&gt;=EG$41,EC11&lt;&gt;""),AND(FE11&gt;=FI$37,FF11&gt;=FI$41,FE11&lt;&gt;""),AND(GG11&gt;=GK$37,GH11&gt;=GK$41,GG11&lt;&gt;""),AND(HI11&gt;=HM$37,HJ11&gt;=HM$41,HI11&lt;&gt;""),AND(IK11&gt;=IO$37,IL11&gt;=IO$41,IK11&lt;&gt;""),AND(JM11&gt;=JQ$37,JN11&gt;=JQ$41,JM11&lt;&gt;""),AND(KO11&gt;=KS$37,KP11&gt;=KS$41,KO11&lt;&gt;""),AND(LQ11&gt;=LU$37,LR11&gt;=LU$41,LQ11&lt;&gt;""),AND(MS11&gt;=MW$37,MT11&gt;=MW$41,MS11&lt;&gt;""),AND(NU11&gt;=NY$37,NV11&gt;=NY$41,NU11&lt;&gt;""),AND(OW11&gt;=PA$37,OX11&gt;=PA$41,OW11&lt;&gt;""),AND(PY11&gt;=QC$37,PZ11&gt;=QC$41,PY11&lt;&gt;"")),"P","")</f>
        <v/>
      </c>
      <c r="L11" s="8">
        <f>IF(COUNT(AQ11,BT11,CW11)&gt;0,LARGE((AQ11,BT11,CW11),1),0)</f>
        <v>46.6</v>
      </c>
      <c r="M11" s="8" t="str">
        <f>IF(L11=0,"",IF(L11=CW11,$CA$1,IF(L11=BT11,$AX$1,IF(L11=AQ11,$U$1,""))))</f>
        <v>2025 Nationals</v>
      </c>
      <c r="N11" s="8">
        <f>IF(COUNT(AQ11,BT11,CW11)&gt;1,LARGE((AQ11,BT11,CW11),2),0)</f>
        <v>46.199999999999996</v>
      </c>
      <c r="O11" s="8" t="str">
        <f>IF(N11=0,"",IF(AND(N11=L11,N11=AQ11,N11=BT11),$U$1,IF(AND(N11=L11,N11=AQ11,N11=CW11),$U$1,IF(AND(N11=L11,N11=BT11,N11=CW11),$AX$1,IF(N11=CW11,$CA$1,IF(N11=BT11,$AX$1,IF(N11=AQ11,$U$1,"")))))))</f>
        <v>2025 Elite Canada</v>
      </c>
      <c r="P11" s="8">
        <f>IF(MAX(AV11,BY11,DB11)&gt;0,MAX(AV11,BY11,DB11),0)</f>
        <v>46.7</v>
      </c>
      <c r="Q11" s="8" t="str">
        <f>IF(P11=0,"",IF(P11=DB11,$CA$1,IF(P11=BY11,$AX$1,IF(P11=AV11,$U$1,""))))</f>
        <v>2025 Nationals</v>
      </c>
      <c r="R11" s="8" t="str">
        <f>IF(MAX(DD11:DE11)&gt;0,MAX(DD11:DE11),"")</f>
        <v/>
      </c>
      <c r="S11" s="11" t="str">
        <f>IF(R11="","",IF(R11=DD11,"("&amp;DD$2&amp;")",IF(R11=DE11,"("&amp;DE$2&amp;")")))</f>
        <v/>
      </c>
      <c r="T11" s="8" t="str">
        <f>IF(R11="","",IF(R11=DD11,IF(R11+IF(N11="",0,N11)=PW11,$PB$1,IF(R11+IF(N11="",0,N11)=OU11,$NZ$1,IF(R11+IF(N11="",0,N11)=NS11,$MX$1,IF(R11+IF(N11="",0,N11)=MQ11,$LV$1,IF(R11+IF(N11="",0,N11)=LO11,$KT$1,IF(R11+IF(N11="",0,N11)=KM11,$JR$1,IF(R11+IF(N11="",0,N11)=JK11,$IP$1,IF(R11+IF(N11="",0,N11)=II11,$HN$1,IF(R11+IF(N11="",0,N11)=HG11,$GL$1,IF(R11+IF(N11="",0,N11)=GE11,$FJ$1,IF(R11+IF(N11="",0,N11)=FC11,$EH$1,IF(R11+IF(N11="",0,N11)=EA11,$DF$1)))))))))))),IF(R11=DE11,IF(R11+IF(P11="",0,P11)=QB11,$PB$1,IF(R11+IF(P11="",0,P11)=OZ11,$NZ$1,IF(R11+IF(P11="",0,P11)=NX11,$MX$1,IF(R11+IF(P11="",0,P11)=MV11,$LV$1,IF(R11+IF(P11="",0,P11)=LT11,$KT$1,IF(R11+IF(P11="",0,P11)=KR11,$JR$1,IF(R11+IF(P11="",0,P11)=JP11,$IP$1,IF(R11+IF(P11="",0,P11)=IN11,$HN$1,IF(R11+IF(P11="",0,P11)=HL11,$GL$1,IF(R11+IF(P11="",0,P11)=GJ11,$FJ$1,IF(R11+IF(P11="",0,P11)=FH11,$EH$1,IF(R11+IF(P11="",0,P11)=EF11,$DF$1)))))))))))))))</f>
        <v/>
      </c>
      <c r="U11" s="19">
        <v>18.3</v>
      </c>
      <c r="V11" s="19">
        <v>4.8</v>
      </c>
      <c r="W11" s="19">
        <v>0</v>
      </c>
      <c r="X11" s="19">
        <v>0.3</v>
      </c>
      <c r="Y11" s="19">
        <v>18.600000000000001</v>
      </c>
      <c r="Z11" s="19">
        <v>4.8</v>
      </c>
      <c r="AA11" s="19">
        <v>0.6</v>
      </c>
      <c r="AB11" s="19">
        <v>0</v>
      </c>
      <c r="AC11" s="19"/>
      <c r="AD11" s="19"/>
      <c r="AE11" s="19"/>
      <c r="AF11" s="19"/>
      <c r="AG11" s="19">
        <v>18.100000000000001</v>
      </c>
      <c r="AH11" s="19">
        <v>4.8</v>
      </c>
      <c r="AI11" s="19">
        <v>0</v>
      </c>
      <c r="AJ11" s="19">
        <v>0.3</v>
      </c>
      <c r="AK11" s="19">
        <v>18.100000000000001</v>
      </c>
      <c r="AL11" s="19">
        <v>4.8</v>
      </c>
      <c r="AM11" s="19">
        <v>0</v>
      </c>
      <c r="AN11" s="19">
        <v>0</v>
      </c>
      <c r="AO11" s="27"/>
      <c r="AP11" s="40">
        <f>IF(SUM(V11,Z11)&gt;0,SUM(V11,Z11),"")</f>
        <v>9.6</v>
      </c>
      <c r="AQ11" s="40">
        <f>IF(SUM(U11:V11,X11:Z11,AB11)-W11-AA11&gt;0,SUM(U11:V11,X11:Z11,AB11)-W11-AA11,"")</f>
        <v>46.199999999999996</v>
      </c>
      <c r="AR11" s="40" t="str">
        <f>IF(SUM(AC11:AD11,AF11)-AE11&gt;0,SUM(AC11:AD11,AF11)-AE11,"")</f>
        <v/>
      </c>
      <c r="AS11" s="40">
        <f>IF(SUM(V11,Z11,AD11)&gt;0,SUM(V11,Z11,AD11),"")</f>
        <v>9.6</v>
      </c>
      <c r="AT11" s="40">
        <f>IF(SUM(AQ11,AR11)&gt;0,SUM(AQ11,AR11),"")</f>
        <v>46.199999999999996</v>
      </c>
      <c r="AU11" s="40">
        <f>IF(SUM(AH11,AL11)&gt;0,SUM(AH11,AL11),"")</f>
        <v>9.6</v>
      </c>
      <c r="AV11" s="40">
        <f>IF(SUM(AG11:AH11,AJ11:AL11,AN11)-SUM(AI11,AM11)&gt;0,SUM(AG11:AH11,AJ11:AL11,AN11)-SUM(AI11,AM11),"")</f>
        <v>46.1</v>
      </c>
      <c r="AW11" s="40">
        <f>IF(SUM(AQ11,AR11,AV11)&gt;0,SUM(AQ11,AR11,AV11),"")</f>
        <v>92.3</v>
      </c>
      <c r="AX11" s="18">
        <v>18.3</v>
      </c>
      <c r="AY11" s="18">
        <v>5.2</v>
      </c>
      <c r="AZ11" s="18">
        <v>0.6</v>
      </c>
      <c r="BA11" s="18">
        <v>0</v>
      </c>
      <c r="BB11" s="18">
        <v>18.5</v>
      </c>
      <c r="BC11" s="18">
        <v>5.2</v>
      </c>
      <c r="BD11" s="18">
        <v>0</v>
      </c>
      <c r="BE11" s="18">
        <v>0</v>
      </c>
      <c r="BF11" s="18"/>
      <c r="BG11" s="18"/>
      <c r="BH11" s="18"/>
      <c r="BI11" s="18"/>
      <c r="BJ11" s="18">
        <v>18.5</v>
      </c>
      <c r="BK11" s="18">
        <v>5.2</v>
      </c>
      <c r="BL11" s="18">
        <v>0.2</v>
      </c>
      <c r="BM11" s="18">
        <v>0</v>
      </c>
      <c r="BN11" s="18">
        <v>18.2</v>
      </c>
      <c r="BO11" s="18">
        <v>5.2</v>
      </c>
      <c r="BP11" s="18">
        <v>0.2</v>
      </c>
      <c r="BQ11" s="18">
        <v>0</v>
      </c>
      <c r="BR11" s="28"/>
      <c r="BS11" s="11">
        <f>IF(SUM(AY11,BC11)&gt;0,SUM(AY11,BC11),"")</f>
        <v>10.4</v>
      </c>
      <c r="BT11" s="11">
        <f>IF(SUM(AX11:AY11,BA11:BC11,BE11)-AZ11-BD11&gt;0,SUM(AX11:AY11,BA11:BC11,BE11)-AZ11-BD11,"")</f>
        <v>46.6</v>
      </c>
      <c r="BU11" s="11" t="str">
        <f>IF(SUM(BF11:BG11,BI11)-BH11&gt;0,SUM(BF11:BG11,BI11)-BH11,"")</f>
        <v/>
      </c>
      <c r="BV11" s="11">
        <f>IF(SUM(AY11,BC11,BG11)&gt;0,SUM(AY11,BC11,BG11),"")</f>
        <v>10.4</v>
      </c>
      <c r="BW11" s="11">
        <f>IF(SUM(BT11,BU11)&gt;0,SUM(BT11,BU11),"")</f>
        <v>46.6</v>
      </c>
      <c r="BX11" s="11">
        <f>IF(SUM(BK11,BO11)&gt;0,SUM(BK11,BO11),"")</f>
        <v>10.4</v>
      </c>
      <c r="BY11" s="11">
        <f>IF(SUM(BJ11:BK11,BM11:BO11,BQ11)-SUM(BL11,BP11)&gt;0,SUM(BJ11:BK11,BM11:BO11,BQ11)-SUM(BL11,BP11),"")</f>
        <v>46.7</v>
      </c>
      <c r="BZ11" s="11">
        <f>IF(SUM(BT11,BU11,BY11)&gt;0,SUM(BT11,BU11,BY11),"")</f>
        <v>93.300000000000011</v>
      </c>
      <c r="CA11" s="19">
        <v>18.3</v>
      </c>
      <c r="CB11" s="19">
        <v>4.8</v>
      </c>
      <c r="CC11" s="19">
        <v>0</v>
      </c>
      <c r="CD11" s="19">
        <v>0</v>
      </c>
      <c r="CE11" s="19">
        <v>18.3</v>
      </c>
      <c r="CF11" s="19">
        <v>2</v>
      </c>
      <c r="CG11" s="19">
        <v>1.2</v>
      </c>
      <c r="CH11" s="19">
        <v>0</v>
      </c>
      <c r="CI11" s="19"/>
      <c r="CJ11" s="19"/>
      <c r="CK11" s="19"/>
      <c r="CL11" s="19"/>
      <c r="CM11" s="19">
        <v>18</v>
      </c>
      <c r="CN11" s="19">
        <v>3.3</v>
      </c>
      <c r="CO11" s="19">
        <v>1.6</v>
      </c>
      <c r="CP11" s="19">
        <v>0</v>
      </c>
      <c r="CQ11" s="19">
        <v>18.399999999999999</v>
      </c>
      <c r="CR11" s="19">
        <v>4.4000000000000004</v>
      </c>
      <c r="CS11" s="19">
        <v>0.4</v>
      </c>
      <c r="CT11" s="19">
        <v>0</v>
      </c>
      <c r="CU11" s="27"/>
      <c r="CV11" s="40">
        <f>IF(SUM(CB11,CF11)&gt;0,SUM(CB11,CF11),"")</f>
        <v>6.8</v>
      </c>
      <c r="CW11" s="40">
        <f>IF(SUM(CA11:CB11,CD11:CF11,CH11)-CC11-CG11&gt;0,SUM(CA11:CB11,CD11:CF11,CH11)-CC11-CG11,"")</f>
        <v>42.2</v>
      </c>
      <c r="CX11" s="40" t="str">
        <f>IF(SUM(CI11:CJ11,CL11)-CK11&gt;0,SUM(CI11:CJ11,CL11)-CK11,"")</f>
        <v/>
      </c>
      <c r="CY11" s="40">
        <f>IF(SUM(CB11,CF11,CJ11)&gt;0,SUM(CB11,CF11,CJ11),"")</f>
        <v>6.8</v>
      </c>
      <c r="CZ11" s="40">
        <f>IF(SUM(CW11,CX11)&gt;0,SUM(CW11,CX11),"")</f>
        <v>42.2</v>
      </c>
      <c r="DA11" s="40">
        <f>IF(SUM(CN11,CR11)&gt;0,SUM(CN11,CR11),"")</f>
        <v>7.7</v>
      </c>
      <c r="DB11" s="40">
        <f>IF(SUM(CM11:CN11,CP11:CR11,CT11)-SUM(CO11,CS11)&gt;0,SUM(CM11:CN11,CP11:CR11,CT11)-SUM(CO11,CS11),"")</f>
        <v>42.1</v>
      </c>
      <c r="DC11" s="40">
        <f>IF(SUM(CW11,CX11,DB11)&gt;0,SUM(CW11,CX11,DB11),"")</f>
        <v>84.300000000000011</v>
      </c>
      <c r="DD11" s="50" t="str">
        <f>IF(MAX(EA11,FC11,GE11,HG11,II11,JK11,KM11,LO11,MQ11,NS11,OU11,PW11)-IF(N11="",0,N11)&gt;0.001,MAX(EA11,FC11,GE11,HG11,II11,JK11,KM11,LO11,MQ11,NS11,OU11,PW11)-IF(N11="",0,N11),"")</f>
        <v/>
      </c>
      <c r="DE11" s="50" t="str">
        <f>IF(MAX(EF11,FH11,GJ11,HL11,IN11,JP11,KR11,LT11,MV11,NX11,OZ11,QB11)-IF(P11="",0,P11)&gt;0.001,MAX(EF11,FH11,GJ11,HL11,IN11,JP11,KR11,LT11,MV11,NX11,OZ11,QB11)-IF(P11="",0,P11),"")</f>
        <v/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 t="str">
        <f>IF(SUM(DG11,DK11)&gt;0,SUM(DG11,DK11),"")</f>
        <v/>
      </c>
      <c r="EA11" s="40" t="str">
        <f>IF(SUM(DF11:DG11,DI11:DK11,DM11)-DH11-DL11&gt;0,SUM(DF11:DG11,DI11:DK11,DM11)-DH11-DL11,"")</f>
        <v/>
      </c>
      <c r="EB11" s="40" t="str">
        <f>IF(SUM(DN11:DO11,DQ11)-DP11&gt;0,SUM(DN11:DO11,DQ11)-DP11,"")</f>
        <v/>
      </c>
      <c r="EC11" s="40" t="str">
        <f>IF(SUM(DG11,DK11,DO11)&gt;0,SUM(DG11,DK11,DO11),"")</f>
        <v/>
      </c>
      <c r="ED11" s="40" t="str">
        <f>IF(SUM(EA11,EB11)&gt;0,SUM(EA11,EB11),"")</f>
        <v/>
      </c>
      <c r="EE11" s="40" t="str">
        <f>IF(SUM(DS11,DW11)&gt;0,SUM(DS11,DW11),"")</f>
        <v/>
      </c>
      <c r="EF11" s="40" t="str">
        <f>IF(SUM(DR11:DS11,DU11:DW11,DY11)-SUM(DT11,DX11)&gt;0,SUM(DR11:DS11,DU11:DW11,DY11)-SUM(DT11,DX11),"")</f>
        <v/>
      </c>
      <c r="EG11" s="40" t="str">
        <f>IF(SUM(EA11,EB11,EF11)&gt;0,SUM(EA11,EB11,EF11),"")</f>
        <v/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>IF(SUM(EI11,EM11)&gt;0,SUM(EI11,EM11),"")</f>
        <v/>
      </c>
      <c r="FC11" s="11" t="str">
        <f>IF(SUM(EH11:EI11,EK11:EM11,EO11)-EJ11-EN11&gt;0,SUM(EH11:EI11,EK11:EM11,EO11)-EJ11-EN11,"")</f>
        <v/>
      </c>
      <c r="FD11" s="11" t="str">
        <f>IF(SUM(EP11:EQ11,ES11)-ER11&gt;0,SUM(EP11:EQ11,ES11)-ER11,"")</f>
        <v/>
      </c>
      <c r="FE11" s="11" t="str">
        <f>IF(SUM(EI11,EM11,EQ11)&gt;0,SUM(EI11,EM11,EQ11),"")</f>
        <v/>
      </c>
      <c r="FF11" s="11" t="str">
        <f>IF(SUM(FC11,FD11)&gt;0,SUM(FC11,FD11),"")</f>
        <v/>
      </c>
      <c r="FG11" s="11" t="str">
        <f>IF(SUM(EU11,EY11)&gt;0,SUM(EU11,EY11),"")</f>
        <v/>
      </c>
      <c r="FH11" s="11" t="str">
        <f>IF(SUM(ET11:EU11,EW11:EY11,FA11)-SUM(EV11,EZ11)&gt;0,SUM(ET11:EU11,EW11:EY11,FA11)-SUM(EV11,EZ11),"")</f>
        <v/>
      </c>
      <c r="FI11" s="11" t="str">
        <f>IF(SUM(FC11,FD11,FH11)&gt;0,SUM(FC11,FD11,FH11),"")</f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>IF(SUM(FK11,FO11)&gt;0,SUM(FK11,FO11),"")</f>
        <v/>
      </c>
      <c r="GE11" s="40" t="str">
        <f>IF(SUM(FJ11:FK11,FM11:FO11,FQ11)-FL11-FP11&gt;0,SUM(FJ11:FK11,FM11:FO11,FQ11)-FL11-FP11,"")</f>
        <v/>
      </c>
      <c r="GF11" s="40" t="str">
        <f>IF(SUM(FR11:FS11,FU11)-FT11&gt;0,SUM(FR11:FS11,FU11)-FT11,"")</f>
        <v/>
      </c>
      <c r="GG11" s="40" t="str">
        <f>IF(SUM(FK11,FO11,FS11)&gt;0,SUM(FK11,FO11,FS11),"")</f>
        <v/>
      </c>
      <c r="GH11" s="40" t="str">
        <f>IF(SUM(GE11,GF11)&gt;0,SUM(GE11,GF11),"")</f>
        <v/>
      </c>
      <c r="GI11" s="40" t="str">
        <f>IF(SUM(FW11,GA11)&gt;0,SUM(FW11,GA11),"")</f>
        <v/>
      </c>
      <c r="GJ11" s="40" t="str">
        <f>IF(SUM(FV11:FW11,FY11:GA11,GC11)-SUM(FX11,GB11)&gt;0,SUM(FV11:FW11,FY11:GA11,GC11)-SUM(FX11,GB11),"")</f>
        <v/>
      </c>
      <c r="GK11" s="40" t="str">
        <f>IF(SUM(GE11,GF11,GJ11)&gt;0,SUM(GE11,GF11,GJ11),"")</f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>IF(SUM(GM11,GQ11)&gt;0,SUM(GM11,GQ11),"")</f>
        <v/>
      </c>
      <c r="HG11" s="11" t="str">
        <f>IF(SUM(GL11:GM11,GO11:GQ11,GS11)-GN11-GR11&gt;0,SUM(GL11:GM11,GO11:GQ11,GS11)-GN11-GR11,"")</f>
        <v/>
      </c>
      <c r="HH11" s="11" t="str">
        <f>IF(SUM(GT11:GU11,GW11)-GV11&gt;0,SUM(GT11:GU11,GW11)-GV11,"")</f>
        <v/>
      </c>
      <c r="HI11" s="11" t="str">
        <f>IF(SUM(GM11,GQ11,GU11)&gt;0,SUM(GM11,GQ11,GU11),"")</f>
        <v/>
      </c>
      <c r="HJ11" s="11" t="str">
        <f>IF(SUM(HG11,HH11)&gt;0,SUM(HG11,HH11),"")</f>
        <v/>
      </c>
      <c r="HK11" s="11" t="str">
        <f>IF(SUM(GY11,HC11)&gt;0,SUM(GY11,HC11),"")</f>
        <v/>
      </c>
      <c r="HL11" s="11" t="str">
        <f>IF(SUM(GX11:GY11,HA11:HC11,HE11)-SUM(GZ11,HD11)&gt;0,SUM(GX11:GY11,HA11:HC11,HE11)-SUM(GZ11,HD11),"")</f>
        <v/>
      </c>
      <c r="HM11" s="11" t="str">
        <f>IF(SUM(HG11,HH11,HL11)&gt;0,SUM(HG11,HH11,HL11),"")</f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>IF(SUM(HO11,HS11)&gt;0,SUM(HO11,HS11),"")</f>
        <v/>
      </c>
      <c r="II11" s="40" t="str">
        <f>IF(SUM(HN11:HO11,HQ11:HS11,HU11)-HP11-HT11&gt;0,SUM(HN11:HO11,HQ11:HS11,HU11)-HP11-HT11,"")</f>
        <v/>
      </c>
      <c r="IJ11" s="40" t="str">
        <f>IF(SUM(HV11:HW11,HY11)-HX11&gt;0,SUM(HV11:HW11,HY11)-HX11,"")</f>
        <v/>
      </c>
      <c r="IK11" s="40" t="str">
        <f>IF(SUM(HO11,HS11,HW11)&gt;0,SUM(HO11,HS11,HW11),"")</f>
        <v/>
      </c>
      <c r="IL11" s="40" t="str">
        <f>IF(SUM(II11,IJ11)&gt;0,SUM(II11,IJ11),"")</f>
        <v/>
      </c>
      <c r="IM11" s="40" t="str">
        <f>IF(SUM(IA11,IE11)&gt;0,SUM(IA11,IE11),"")</f>
        <v/>
      </c>
      <c r="IN11" s="40" t="str">
        <f>IF(SUM(HZ11:IA11,IC11:IE11,IG11)-SUM(IB11,IF11)&gt;0,SUM(HZ11:IA11,IC11:IE11,IG11)-SUM(IB11,IF11),"")</f>
        <v/>
      </c>
      <c r="IO11" s="40" t="str">
        <f>IF(SUM(II11,IJ11,IN11)&gt;0,SUM(II11,IJ11,IN11),"")</f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>IF(SUM(IQ11,IU11)&gt;0,SUM(IQ11,IU11),"")</f>
        <v/>
      </c>
      <c r="JK11" s="11" t="str">
        <f>IF(SUM(IP11:IQ11,IS11:IU11,IW11)-IR11-IV11&gt;0,SUM(IP11:IQ11,IS11:IU11,IW11)-IR11-IV11,"")</f>
        <v/>
      </c>
      <c r="JL11" s="11" t="str">
        <f>IF(SUM(IX11:IY11,JA11)-IZ11&gt;0,SUM(IX11:IY11,JA11)-IZ11,"")</f>
        <v/>
      </c>
      <c r="JM11" s="11" t="str">
        <f>IF(SUM(IQ11,IU11,IY11)&gt;0,SUM(IQ11,IU11,IY11),"")</f>
        <v/>
      </c>
      <c r="JN11" s="11" t="str">
        <f>IF(SUM(JK11,JL11)&gt;0,SUM(JK11,JL11),"")</f>
        <v/>
      </c>
      <c r="JO11" s="11" t="str">
        <f>IF(SUM(JC11,JG11)&gt;0,SUM(JC11,JG11),"")</f>
        <v/>
      </c>
      <c r="JP11" s="11" t="str">
        <f>IF(SUM(JB11:JC11,JE11:JG11,JI11)-SUM(JD11,JH11)&gt;0,SUM(JB11:JC11,JE11:JG11,JI11)-SUM(JD11,JH11),"")</f>
        <v/>
      </c>
      <c r="JQ11" s="11" t="str">
        <f>IF(SUM(JK11,JL11,JP11)&gt;0,SUM(JK11,JL11,JP11),"")</f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>IF(SUM(JS11,JW11)&gt;0,SUM(JS11,JW11),"")</f>
        <v/>
      </c>
      <c r="KM11" s="40" t="str">
        <f>IF(SUM(JR11:JS11,JU11:JW11,JY11)-JT11-JX11&gt;0,SUM(JR11:JS11,JU11:JW11,JY11)-JT11-JX11,"")</f>
        <v/>
      </c>
      <c r="KN11" s="40" t="str">
        <f>IF(SUM(JZ11:KA11,KC11)-KB11&gt;0,SUM(JZ11:KA11,KC11)-KB11,"")</f>
        <v/>
      </c>
      <c r="KO11" s="40" t="str">
        <f>IF(SUM(JS11,JW11,KA11)&gt;0,SUM(JS11,JW11,KA11),"")</f>
        <v/>
      </c>
      <c r="KP11" s="40" t="str">
        <f>IF(SUM(KM11,KN11)&gt;0,SUM(KM11,KN11),"")</f>
        <v/>
      </c>
      <c r="KQ11" s="40" t="str">
        <f>IF(SUM(KE11,KI11)&gt;0,SUM(KE11,KI11),"")</f>
        <v/>
      </c>
      <c r="KR11" s="40" t="str">
        <f>IF(SUM(KD11:KE11,KG11:KI11,KK11)-SUM(KF11,KJ11)&gt;0,SUM(KD11:KE11,KG11:KI11,KK11)-SUM(KF11,KJ11),"")</f>
        <v/>
      </c>
      <c r="KS11" s="40" t="str">
        <f>IF(SUM(KM11,KN11,KR11)&gt;0,SUM(KM11,KN11,KR11),"")</f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>IF(SUM(KU11,KY11)&gt;0,SUM(KU11,KY11),"")</f>
        <v/>
      </c>
      <c r="LO11" s="11" t="str">
        <f>IF(SUM(KT11:KU11,KW11:KY11,LA11)-KV11-KZ11&gt;0,SUM(KT11:KU11,KW11:KY11,LA11)-KV11-KZ11,"")</f>
        <v/>
      </c>
      <c r="LP11" s="11" t="str">
        <f>IF(SUM(LB11:LC11,LE11)-LD11&gt;0,SUM(LB11:LC11,LE11)-LD11,"")</f>
        <v/>
      </c>
      <c r="LQ11" s="11" t="str">
        <f>IF(SUM(KU11,KY11,LC11)&gt;0,SUM(KU11,KY11,LC11),"")</f>
        <v/>
      </c>
      <c r="LR11" s="11" t="str">
        <f>IF(SUM(LO11,LP11)&gt;0,SUM(LO11,LP11),"")</f>
        <v/>
      </c>
      <c r="LS11" s="11" t="str">
        <f>IF(SUM(LG11,LK11)&gt;0,SUM(LG11,LK11),"")</f>
        <v/>
      </c>
      <c r="LT11" s="11" t="str">
        <f>IF(SUM(LF11:LG11,LI11:LK11,LM11)-SUM(LH11,LL11)&gt;0,SUM(LF11:LG11,LI11:LK11,LM11)-SUM(LH11,LL11),"")</f>
        <v/>
      </c>
      <c r="LU11" s="11" t="str">
        <f>IF(SUM(LO11,LP11,LT11)&gt;0,SUM(LO11,LP11,LT11),"")</f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>IF(SUM(LW11,MA11)&gt;0,SUM(LW11,MA11),"")</f>
        <v/>
      </c>
      <c r="MQ11" s="40" t="str">
        <f>IF(SUM(LV11:LW11,LY11:MA11,MC11)-LX11-MB11&gt;0,SUM(LV11:LW11,LY11:MA11,MC11)-LX11-MB11,"")</f>
        <v/>
      </c>
      <c r="MR11" s="40" t="str">
        <f>IF(SUM(MD11:ME11,MG11)-MF11&gt;0,SUM(MD11:ME11,MG11)-MF11,"")</f>
        <v/>
      </c>
      <c r="MS11" s="40" t="str">
        <f>IF(SUM(LW11,MA11,ME11)&gt;0,SUM(LW11,MA11,ME11),"")</f>
        <v/>
      </c>
      <c r="MT11" s="40" t="str">
        <f>IF(SUM(MQ11,MR11)&gt;0,SUM(MQ11,MR11),"")</f>
        <v/>
      </c>
      <c r="MU11" s="40" t="str">
        <f>IF(SUM(MI11,MM11)&gt;0,SUM(MI11,MM11),"")</f>
        <v/>
      </c>
      <c r="MV11" s="40" t="str">
        <f>IF(SUM(MH11:MI11,MK11:MM11,MO11)-SUM(MJ11,MN11)&gt;0,SUM(MH11:MI11,MK11:MM11,MO11)-SUM(MJ11,MN11),"")</f>
        <v/>
      </c>
      <c r="MW11" s="40" t="str">
        <f>IF(SUM(MQ11,MR11,MV11)&gt;0,SUM(MQ11,MR11,MV11),"")</f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>IF(SUM(MY11,NC11)&gt;0,SUM(MY11,NC11),"")</f>
        <v/>
      </c>
      <c r="NS11" s="11" t="str">
        <f>IF(SUM(MX11:MY11,NA11:NC11,NE11)-MZ11-ND11&gt;0,SUM(MX11:MY11,NA11:NC11,NE11)-MZ11-ND11,"")</f>
        <v/>
      </c>
      <c r="NT11" s="11" t="str">
        <f>IF(SUM(NF11:NG11,NI11)-NH11&gt;0,SUM(NF11:NG11,NI11)-NH11,"")</f>
        <v/>
      </c>
      <c r="NU11" s="11" t="str">
        <f>IF(SUM(MY11,NC11,NG11)&gt;0,SUM(MY11,NC11,NG11),"")</f>
        <v/>
      </c>
      <c r="NV11" s="11" t="str">
        <f>IF(SUM(NS11,NT11)&gt;0,SUM(NS11,NT11),"")</f>
        <v/>
      </c>
      <c r="NW11" s="11" t="str">
        <f>IF(SUM(NK11,NO11)&gt;0,SUM(NK11,NO11),"")</f>
        <v/>
      </c>
      <c r="NX11" s="11" t="str">
        <f>IF(SUM(NJ11:NK11,NM11:NO11,NQ11)-SUM(NL11,NP11)&gt;0,SUM(NJ11:NK11,NM11:NO11,NQ11)-SUM(NL11,NP11),"")</f>
        <v/>
      </c>
      <c r="NY11" s="11" t="str">
        <f>IF(SUM(NS11,NT11,NX11)&gt;0,SUM(NS11,NT11,NX11),"")</f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>IF(SUM(OA11,OE11)&gt;0,SUM(OA11,OE11),"")</f>
        <v/>
      </c>
      <c r="OU11" s="40" t="str">
        <f>IF(SUM(NZ11:OA11,OC11:OE11,OG11)-OB11-OF11&gt;0,SUM(NZ11:OA11,OC11:OE11,OG11)-OB11-OF11,"")</f>
        <v/>
      </c>
      <c r="OV11" s="40" t="str">
        <f>IF(SUM(OH11:OI11,OK11)-OJ11&gt;0,SUM(OH11:OI11,OK11)-OJ11,"")</f>
        <v/>
      </c>
      <c r="OW11" s="40" t="str">
        <f>IF(SUM(OA11,OE11,OI11)&gt;0,SUM(OA11,OE11,OI11),"")</f>
        <v/>
      </c>
      <c r="OX11" s="40" t="str">
        <f>IF(SUM(OU11,OV11)&gt;0,SUM(OU11,OV11),"")</f>
        <v/>
      </c>
      <c r="OY11" s="40" t="str">
        <f>IF(SUM(OM11,OQ11)&gt;0,SUM(OM11,OQ11),"")</f>
        <v/>
      </c>
      <c r="OZ11" s="40" t="str">
        <f>IF(SUM(OL11:OM11,OO11:OQ11,OS11)-SUM(ON11,OR11)&gt;0,SUM(OL11:OM11,OO11:OQ11,OS11)-SUM(ON11,OR11),"")</f>
        <v/>
      </c>
      <c r="PA11" s="40" t="str">
        <f>IF(SUM(OU11,OV11,OZ11)&gt;0,SUM(OU11,OV11,OZ11),"")</f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>IF(SUM(PC11,PG11)&gt;0,SUM(PC11,PG11),"")</f>
        <v/>
      </c>
      <c r="PW11" s="11" t="str">
        <f>IF(SUM(PB11:PC11,PE11:PG11,PI11)-PD11-PH11&gt;0,SUM(PB11:PC11,PE11:PG11,PI11)-PD11-PH11,"")</f>
        <v/>
      </c>
      <c r="PX11" s="11" t="str">
        <f>IF(SUM(PJ11:PK11,PM11)-PL11&gt;0,SUM(PJ11:PK11,PM11)-PL11,"")</f>
        <v/>
      </c>
      <c r="PY11" s="11" t="str">
        <f>IF(SUM(PC11,PG11,PK11)&gt;0,SUM(PC11,PG11,PK11),"")</f>
        <v/>
      </c>
      <c r="PZ11" s="11" t="str">
        <f>IF(SUM(PW11,PX11)&gt;0,SUM(PW11,PX11),"")</f>
        <v/>
      </c>
      <c r="QA11" s="11" t="str">
        <f>IF(SUM(PO11,PS11)&gt;0,SUM(PO11,PS11),"")</f>
        <v/>
      </c>
      <c r="QB11" s="11" t="str">
        <f>IF(SUM(PN11:PO11,PQ11:PS11,PU11)-SUM(PP11,PT11)&gt;0,SUM(PN11:PO11,PQ11:PS11,PU11)-SUM(PP11,PT11),"")</f>
        <v/>
      </c>
      <c r="QC11" s="11" t="str">
        <f>IF(SUM(PW11,PX11,QB11)&gt;0,SUM(PW11,PX11,QB11),"")</f>
        <v/>
      </c>
      <c r="QD11" s="22">
        <f>IF($CU11="P",CA11,(CA11+AX11)/2)</f>
        <v>18.3</v>
      </c>
      <c r="QE11" s="22">
        <f>IF($CU11="P",CB11,(CB11+AY11)/2)</f>
        <v>5</v>
      </c>
      <c r="QF11" s="22">
        <f>IF($CU11="P",CC11,(CC11+AZ11)/2)</f>
        <v>0.3</v>
      </c>
      <c r="QG11" s="22">
        <f>IF($CU11="P",CD11,(CD11+BA11)/2)</f>
        <v>0</v>
      </c>
      <c r="QH11" s="22">
        <f>IF($CU11="P",CE11,(CE11+BB11)/2)</f>
        <v>18.399999999999999</v>
      </c>
      <c r="QI11" s="22">
        <f>IF($CU11="P",CF11,(CF11+BC11)/2)</f>
        <v>3.6</v>
      </c>
      <c r="QJ11" s="22">
        <f>IF($CU11="P",CG11,(CG11+BD11)/2)</f>
        <v>0.6</v>
      </c>
      <c r="QK11" s="22">
        <f>IF($CU11="P",CH11,(CH11+BE11)/2)</f>
        <v>0</v>
      </c>
      <c r="QL11" s="22">
        <f>IF($CU11="P",CI11,(CI11+BF11)/2)</f>
        <v>0</v>
      </c>
      <c r="QM11" s="22">
        <f>IF($CU11="P",CJ11,(CJ11+BG11)/2)</f>
        <v>0</v>
      </c>
      <c r="QN11" s="22">
        <f>IF($CU11="P",CK11,(CK11+BH11)/2)</f>
        <v>0</v>
      </c>
      <c r="QO11" s="22">
        <f>IF($CU11="P",CL11,(CL11+BI11)/2)</f>
        <v>0</v>
      </c>
      <c r="QP11" s="22">
        <f>IF($CU11="P",CM11,(CM11+BJ11)/2)</f>
        <v>18.25</v>
      </c>
      <c r="QQ11" s="22">
        <f>IF($CU11="P",CN11,(CN11+BK11)/2)</f>
        <v>4.25</v>
      </c>
      <c r="QR11" s="22">
        <f>IF($CU11="P",CO11,(CO11+BL11)/2)</f>
        <v>0.9</v>
      </c>
      <c r="QS11" s="22">
        <f>IF($CU11="P",CP11,(CP11+BM11)/2)</f>
        <v>0</v>
      </c>
      <c r="QT11" s="22">
        <f>IF($CU11="P",CQ11,(CQ11+BN11)/2)</f>
        <v>18.299999999999997</v>
      </c>
      <c r="QU11" s="22">
        <f>IF($CU11="P",CR11,(CR11+BO11)/2)</f>
        <v>4.8000000000000007</v>
      </c>
      <c r="QV11" s="22">
        <f>IF($CU11="P",CS11,(CS11+BP11)/2)</f>
        <v>0.30000000000000004</v>
      </c>
      <c r="QW11" s="22">
        <f>IF($CU11="P",CT11,(CT11+BQ11)/2)</f>
        <v>0</v>
      </c>
      <c r="QX11" s="27" t="s">
        <v>46</v>
      </c>
      <c r="QY11" s="40">
        <f>IF(SUM(QE11,QI11)&gt;0,SUM(QE11,QI11),"")</f>
        <v>8.6</v>
      </c>
      <c r="QZ11" s="40">
        <f>IF(SUM(QD11:QE11,QG11:QI11,QK11)-QF11-QJ11&gt;0,SUM(QD11:QE11,QG11:QI11,QK11)-QF11-QJ11,"")</f>
        <v>44.400000000000006</v>
      </c>
      <c r="RA11" s="40" t="str">
        <f>IF(SUM(QL11:QM11,QO11)-QN11&gt;0,SUM(QL11:QM11,QO11)-QN11,"")</f>
        <v/>
      </c>
      <c r="RB11" s="40">
        <f>IF(SUM(QE11,QI11,QM11)&gt;0,SUM(QE11,QI11,QM11),"")</f>
        <v>8.6</v>
      </c>
      <c r="RC11" s="40">
        <f>IF(SUM(QZ11,RA11)&gt;0,SUM(QZ11,RA11),"")</f>
        <v>44.400000000000006</v>
      </c>
      <c r="RD11" s="40">
        <f>IF(SUM(QQ11,QU11)&gt;0,SUM(QQ11,QU11),"")</f>
        <v>9.0500000000000007</v>
      </c>
      <c r="RE11" s="40">
        <f>IF(SUM(QP11:QQ11,QS11:QU11,QW11)-SUM(QR11,QV11)&gt;0,SUM(QP11:QQ11,QS11:QU11,QW11)-SUM(QR11,QV11),"")</f>
        <v>44.399999999999991</v>
      </c>
      <c r="RF11" s="40">
        <f>IF(SUM(QZ11,RA11,RE11)&gt;0,SUM(QZ11,RA11,RE11),"")</f>
        <v>88.8</v>
      </c>
    </row>
    <row r="12" spans="1:474" x14ac:dyDescent="0.2">
      <c r="A12" s="4" t="str" cm="1">
        <f t="array" ref="A12">IF(AND(J12&lt;&gt;"",J12&lt;&gt;"No DD"),SUMPRODUCT((J$4:J$34&lt;&gt;"")*(J$4:J$34&lt;&gt;"No DD")*(F$4:F$34&gt;F12))+1,IF(J12="No DD",SUMPRODUCT((J$4:J$34="No DD")*(F$4:F$34&gt;F12))+1+SUMPRODUCT((J$4:J$34&lt;&gt;"")*(J$4:J$34&lt;&gt;"No DD")),""))</f>
        <v/>
      </c>
      <c r="B12" s="4" t="str" cm="1">
        <f t="array" ref="B12">IF(AND(J12&lt;&gt;"",J12&lt;&gt;"No DD",G12=""),SUMPRODUCT((J$4:J$34&lt;&gt;"")*(J$4:J$34&lt;&gt;"No DD")*(G$4:G$34="")*(F$4:F$34&gt;F12))+1,IF(J12="No DD",SUMPRODUCT((J$4:J$34="No DD")*(F$4:F$34&gt;F12)*(G$4:G$34=""))+1+SUMPRODUCT((J$4:J$34&lt;&gt;"")*(G$4:G$34="")*(J$4:J$34&lt;&gt;"No DD")),""))</f>
        <v/>
      </c>
      <c r="C12" s="5" t="s">
        <v>177</v>
      </c>
      <c r="D12" s="4" t="s">
        <v>31</v>
      </c>
      <c r="E12" s="4">
        <v>2007</v>
      </c>
      <c r="F12" s="9">
        <f>SUM(L12:R12)+SUM(L12:O12)*0.0000001+SUM(L12)*0.0000000000001</f>
        <v>134.90000895000452</v>
      </c>
      <c r="G12" s="64"/>
      <c r="H12" s="3" t="str">
        <f>IF(OR(AND(AP12&gt;=AW$36,AQ12&gt;=AW$40,AP12&lt;&gt;"",AO12=""),AND(AU12&gt;=AW$36,AV12&gt;=AW$40,AU12&lt;&gt;"",AO12=""),AND(BS12&gt;=BZ$36,BT12&gt;=BZ$40,BS12&lt;&gt;"",BR12=""),AND(BX12&gt;=BZ$36,BY12&gt;=BZ$40,BX12&lt;&gt;"",BR12=""),AND(CV12&gt;=DC$36,CW12&gt;=DC$40,CV12&lt;&gt;"",CU12=""),AND(DA12&gt;=DC$36,DB12&gt;=DC$40,DA12&lt;&gt;""),AND(DZ12&gt;=EG$36,EA12&gt;=EG$40,DZ12&lt;&gt;""),AND(EE12&gt;=EG$36,EF12&gt;=EG$40,EE12&lt;&gt;""),AND(FB12&gt;=FI$36,FC12&gt;=FI$40,FB12&lt;&gt;""),AND(FG12&gt;=FI$36,FH12&gt;=FI$40,FG12&lt;&gt;""),AND(GD12&gt;=GK$36,GE12&gt;=GK$40,GD12&lt;&gt;""),AND(GI12&gt;=GK$36,GJ12&gt;=GK$40,GI12&lt;&gt;""),AND(HF12&gt;=HM$36,HG12&gt;=HM$40,HF12&lt;&gt;""),AND(HK12&gt;=HM$36,HL12&gt;=HM$40,HK12&lt;&gt;""),AND(IH12&gt;=IO$36,II12&gt;=IO$40,IH12&lt;&gt;""),AND(IM12&gt;=IO$36,IN12&gt;=IO$40,IM12&lt;&gt;""),AND(JJ12&gt;=JQ$36,JK12&gt;=JQ$40,JJ12&lt;&gt;""),AND(JO12&gt;=JQ$36,JP12&gt;=JQ$40,JO12&lt;&gt;""),AND(KL12&gt;=KS$36,KM12&gt;=KS$40,KL12&lt;&gt;""),AND(KQ12&gt;=KS$36,KR12&gt;=KS$40,KQ12&lt;&gt;""),AND(LN12&gt;=LU$36,LO12&gt;=LU$40,LN12&lt;&gt;""),AND(LS12&gt;=LU$36,LT12&gt;=LU$40,LS12&lt;&gt;""),AND(MP12&gt;=MW$36,MQ12&gt;=MW$40,MP12&lt;&gt;""),AND(MU12&gt;=MW$36,MV12&gt;=MW$40,MU12&lt;&gt;""),AND(NR12&gt;=NY$36,NS12&gt;=NY$40,NR12&lt;&gt;""),AND(NW12&gt;=NY$36,NX12&gt;=NY$40,NW12&lt;&gt;""),AND(OT12&gt;=PA$36,OU12&gt;=PA$40,OT12&lt;&gt;""),AND(OY12&gt;=PA$36,OZ12&gt;=PA$40,OY12&lt;&gt;""),AND(PV12&gt;=QC$36,PW12&gt;=QC$40,PV12&lt;&gt;""),AND(QA12&gt;=QC$36,QB12&gt;=QC$40,QA12&lt;&gt;"")),"P","")</f>
        <v/>
      </c>
      <c r="I12" s="3" t="str">
        <f>IF(OR(AND(AQ12&gt;=AW$40,AQ12&lt;&gt;"",AO12=""),AND(AV12&gt;=AW$40,AV12&lt;&gt;"",AO12=""),AND(BT12&gt;=BZ$40,BT12&lt;&gt;"",BR12=""),AND(BY12&gt;=BZ$40,BY12&lt;&gt;"",BR12=""),AND(CW12&gt;=DC$40,CW12&lt;&gt;"",CU12=""),AND(DB12&gt;=DC$40,DB12&lt;&gt;"",CU12=""),AND(EA12&gt;=EG$40,EA12&lt;&gt;""),AND(EF12&gt;=EG$40,EF12&lt;&gt;""),AND(FC12&gt;=FI$40,FC12&lt;&gt;""),AND(FH12&gt;=FI$40,FH12&lt;&gt;""),AND(GE12&gt;=GK$40,GE12&lt;&gt;""),AND(GJ12&gt;=GK$40,GJ12&lt;&gt;""),AND(HG12&gt;=HM$40,HG12&lt;&gt;""),AND(HL12&gt;=HM$40,HL12&lt;&gt;""),AND(II12&gt;=IO$40,II12&lt;&gt;""),AND(IN12&gt;=IO$40,IN12&lt;&gt;""),AND(JK12&gt;=JQ$40,JK12&lt;&gt;""),AND(JP12&gt;=JQ$40,JP12&lt;&gt;""),AND(KM12&gt;=KS$40,KM12&lt;&gt;""),AND(KR12&gt;=KS$40,KR12&lt;&gt;""),AND(LO12&gt;=LU$40,LO12&lt;&gt;""),AND(LT12&gt;=LU$40,LT12&lt;&gt;""),AND(MQ12&gt;=MW$40,MQ12&lt;&gt;""),AND(MV12&gt;=MW$40,MV12&lt;&gt;""),AND(NS12&gt;=NY$40,NS12&lt;&gt;""),AND(NX12&gt;=NY$40,NX12&lt;&gt;""),AND(OU12&gt;=PA$40,OU12&lt;&gt;""),AND(OZ12&gt;=PA$40,OZ12&lt;&gt;""),AND(PW12&gt;=QC$40,PW12&lt;&gt;""),AND(QB12&gt;=QC$40,QB12&lt;&gt;"")),"P","")</f>
        <v/>
      </c>
      <c r="J12" s="36" t="str">
        <f>IF(AND(I12="P",H12=""),"No DD",IF(OR(AND(AS12&gt;=AW$39,AT12&gt;=AW$43,AS12&lt;&gt;"",AO12=""),AND(BV12&gt;=BZ$39,BW12&gt;=BZ$43,BV12&lt;&gt;"",BR12=""),AND(CY12&gt;=DC$39,CZ12&gt;=DC$43,CY12&lt;&gt;"",CU12=""),AND(EC12&gt;=EG$39,ED12&gt;=EG$43,EC12&lt;&gt;""),AND(FE12&gt;=FI$39,FF12&gt;=FI$43,FE12&lt;&gt;""),AND(GG12&gt;=GK$39,GH12&gt;=GK$43,GG12&lt;&gt;""),AND(HI12&gt;=HM$39,HJ12&gt;=HM$43,HI12&lt;&gt;""),AND(IK12&gt;=IO$39,IL12&gt;=IO$43,IK12&lt;&gt;""),AND(JM12&gt;=JQ$39,JN12&gt;=JQ$43,JM12&lt;&gt;""),AND(KO12&gt;=KS$39,KP12&gt;=KS$43,KO12&lt;&gt;""),AND(LQ12&gt;=LU$39,LR12&gt;=LU$43,LQ12&lt;&gt;""),AND(MS12&gt;=MW$39,MT12&gt;=MW$43,MS12&lt;&gt;""),AND(NU12&gt;=NY$39,NV12&gt;=NY$43,NU12&lt;&gt;""),AND(OW12&gt;=PA$39,OX12&gt;=PA$43,OW12&lt;&gt;""),AND(PY12&gt;=QC$39,PZ12&gt;=QC$43,PY12&lt;&gt;"")),"Merit",IF(OR(AND(AS12&gt;=AW$38,AT12&gt;=AW$42,AS12&lt;&gt;"",AO12=""),AND(BV12&gt;=BZ$38,BW12&gt;=BZ$42,BV12&lt;&gt;"",BR12=""),AND(CY12&gt;=DC$38,CZ12&gt;=DC$42,CY12&lt;&gt;"",CU12=""),AND(EC12&gt;=EG$38,ED12&gt;=EG$42,EC12&lt;&gt;""),AND(FE12&gt;=FI$38,FF12&gt;=FI$42,FE12&lt;&gt;""),AND(GG12&gt;=GK$38,GH12&gt;=GK$42,GG12&lt;&gt;""),AND(HI12&gt;=HM$38,HJ12&gt;=HM$42,HI12&lt;&gt;""),AND(IK12&gt;=IO$38,IL12&gt;=IO$42,IK12&lt;&gt;""),AND(JM12&gt;=JQ$38,JN12&gt;=JQ$42,JM12&lt;&gt;""),AND(KO12&gt;=KS$38,KP12&gt;=KS$42,KO12&lt;&gt;""),AND(LQ12&gt;=LU$38,LR12&gt;=LU$42,LQ12&lt;&gt;""),AND(MS12&gt;=MW$38,MT12&gt;=MW$42,MS12&lt;&gt;""),AND(NU12&gt;=NY$38,NV12&gt;=NY$42,NU12&lt;&gt;""),AND(OW12&gt;=PA$38,OX12&gt;=PA$42,OW12&lt;&gt;""),AND(PY12&gt;=QC$38,PZ12&gt;=QC$42,PY12&lt;&gt;"")),"Excellence",IF(K12="P","Worlds Team",IF(H12="P","National Team","")))))</f>
        <v/>
      </c>
      <c r="K12" s="3" t="str">
        <f>IF(OR(AND(AS12&gt;=AW$37,AT12&gt;=AW$41,AS12&lt;&gt;"",AO12=""),AND(BV12&gt;=BZ$37,BW12&gt;=BZ$41,BV12&lt;&gt;"",BR12=""),AND(CY12&gt;=DC$37,CZ12&gt;=DC$41,CY12&lt;&gt;"",CU12=""),AND(EC12&gt;=EG$37,ED12&gt;=EG$41,EC12&lt;&gt;""),AND(FE12&gt;=FI$37,FF12&gt;=FI$41,FE12&lt;&gt;""),AND(GG12&gt;=GK$37,GH12&gt;=GK$41,GG12&lt;&gt;""),AND(HI12&gt;=HM$37,HJ12&gt;=HM$41,HI12&lt;&gt;""),AND(IK12&gt;=IO$37,IL12&gt;=IO$41,IK12&lt;&gt;""),AND(JM12&gt;=JQ$37,JN12&gt;=JQ$41,JM12&lt;&gt;""),AND(KO12&gt;=KS$37,KP12&gt;=KS$41,KO12&lt;&gt;""),AND(LQ12&gt;=LU$37,LR12&gt;=LU$41,LQ12&lt;&gt;""),AND(MS12&gt;=MW$37,MT12&gt;=MW$41,MS12&lt;&gt;""),AND(NU12&gt;=NY$37,NV12&gt;=NY$41,NU12&lt;&gt;""),AND(OW12&gt;=PA$37,OX12&gt;=PA$41,OW12&lt;&gt;""),AND(PY12&gt;=QC$37,PZ12&gt;=QC$41,PY12&lt;&gt;"")),"P","")</f>
        <v/>
      </c>
      <c r="L12" s="8">
        <f>IF(COUNT(AQ12,BT12,CW12)&gt;0,LARGE((AQ12,BT12,CW12),1),0)</f>
        <v>45.099999999999994</v>
      </c>
      <c r="M12" s="8" t="str">
        <f>IF(L12=0,"",IF(L12=CW12,$CA$1,IF(L12=BT12,$AX$1,IF(L12=AQ12,$U$1,""))))</f>
        <v>2025 Elite Canada</v>
      </c>
      <c r="N12" s="8">
        <f>IF(COUNT(AQ12,BT12,CW12)&gt;1,LARGE((AQ12,BT12,CW12),2),0)</f>
        <v>44.4</v>
      </c>
      <c r="O12" s="8" t="str">
        <f>IF(N12=0,"",IF(AND(N12=L12,N12=AQ12,N12=BT12),$U$1,IF(AND(N12=L12,N12=AQ12,N12=CW12),$U$1,IF(AND(N12=L12,N12=BT12,N12=CW12),$AX$1,IF(N12=CW12,$CA$1,IF(N12=BT12,$AX$1,IF(N12=AQ12,$U$1,"")))))))</f>
        <v>2025 Nationals</v>
      </c>
      <c r="P12" s="8">
        <f>IF(MAX(AV12,BY12,DB12)&gt;0,MAX(AV12,BY12,DB12),0)</f>
        <v>45.4</v>
      </c>
      <c r="Q12" s="8" t="str">
        <f>IF(P12=0,"",IF(P12=DB12,$CA$1,IF(P12=BY12,$AX$1,IF(P12=AV12,$U$1,""))))</f>
        <v>2025 Elite Canada</v>
      </c>
      <c r="R12" s="8" t="str">
        <f>IF(MAX(DD12:DE12)&gt;0,MAX(DD12:DE12),"")</f>
        <v/>
      </c>
      <c r="S12" s="11" t="str">
        <f>IF(R12="","",IF(R12=DD12,"("&amp;DD$2&amp;")",IF(R12=DE12,"("&amp;DE$2&amp;")")))</f>
        <v/>
      </c>
      <c r="T12" s="8" t="str">
        <f>IF(R12="","",IF(R12=DD12,IF(R12+IF(N12="",0,N12)=PW12,$PB$1,IF(R12+IF(N12="",0,N12)=OU12,$NZ$1,IF(R12+IF(N12="",0,N12)=NS12,$MX$1,IF(R12+IF(N12="",0,N12)=MQ12,$LV$1,IF(R12+IF(N12="",0,N12)=LO12,$KT$1,IF(R12+IF(N12="",0,N12)=KM12,$JR$1,IF(R12+IF(N12="",0,N12)=JK12,$IP$1,IF(R12+IF(N12="",0,N12)=II12,$HN$1,IF(R12+IF(N12="",0,N12)=HG12,$GL$1,IF(R12+IF(N12="",0,N12)=GE12,$FJ$1,IF(R12+IF(N12="",0,N12)=FC12,$EH$1,IF(R12+IF(N12="",0,N12)=EA12,$DF$1)))))))))))),IF(R12=DE12,IF(R12+IF(P12="",0,P12)=QB12,$PB$1,IF(R12+IF(P12="",0,P12)=OZ12,$NZ$1,IF(R12+IF(P12="",0,P12)=NX12,$MX$1,IF(R12+IF(P12="",0,P12)=MV12,$LV$1,IF(R12+IF(P12="",0,P12)=LT12,$KT$1,IF(R12+IF(P12="",0,P12)=KR12,$JR$1,IF(R12+IF(P12="",0,P12)=JP12,$IP$1,IF(R12+IF(P12="",0,P12)=IN12,$HN$1,IF(R12+IF(P12="",0,P12)=HL12,$GL$1,IF(R12+IF(P12="",0,P12)=GJ12,$FJ$1,IF(R12+IF(P12="",0,P12)=FH12,$EH$1,IF(R12+IF(P12="",0,P12)=EF12,$DF$1)))))))))))))))</f>
        <v/>
      </c>
      <c r="U12" s="19">
        <v>18.3</v>
      </c>
      <c r="V12" s="19">
        <v>4.8</v>
      </c>
      <c r="W12" s="19">
        <v>1</v>
      </c>
      <c r="X12" s="19">
        <v>0.3</v>
      </c>
      <c r="Y12" s="19">
        <v>18.100000000000001</v>
      </c>
      <c r="Z12" s="19">
        <v>4.8</v>
      </c>
      <c r="AA12" s="19">
        <v>0.2</v>
      </c>
      <c r="AB12" s="19">
        <v>0</v>
      </c>
      <c r="AC12" s="19"/>
      <c r="AD12" s="19"/>
      <c r="AE12" s="19"/>
      <c r="AF12" s="19"/>
      <c r="AG12" s="19">
        <v>18.3</v>
      </c>
      <c r="AH12" s="19">
        <v>5.2</v>
      </c>
      <c r="AI12" s="19">
        <v>0.8</v>
      </c>
      <c r="AJ12" s="19">
        <v>0.3</v>
      </c>
      <c r="AK12" s="19">
        <v>18.2</v>
      </c>
      <c r="AL12" s="19">
        <v>4.4000000000000004</v>
      </c>
      <c r="AM12" s="19">
        <v>0.2</v>
      </c>
      <c r="AN12" s="19">
        <v>0</v>
      </c>
      <c r="AO12" s="27"/>
      <c r="AP12" s="40">
        <f>IF(SUM(V12,Z12)&gt;0,SUM(V12,Z12),"")</f>
        <v>9.6</v>
      </c>
      <c r="AQ12" s="40">
        <f>IF(SUM(U12:V12,X12:Z12,AB12)-W12-AA12&gt;0,SUM(U12:V12,X12:Z12,AB12)-W12-AA12,"")</f>
        <v>45.099999999999994</v>
      </c>
      <c r="AR12" s="40" t="str">
        <f>IF(SUM(AC12:AD12,AF12)-AE12&gt;0,SUM(AC12:AD12,AF12)-AE12,"")</f>
        <v/>
      </c>
      <c r="AS12" s="40">
        <f>IF(SUM(V12,Z12,AD12)&gt;0,SUM(V12,Z12,AD12),"")</f>
        <v>9.6</v>
      </c>
      <c r="AT12" s="40">
        <f>IF(SUM(AQ12,AR12)&gt;0,SUM(AQ12,AR12),"")</f>
        <v>45.099999999999994</v>
      </c>
      <c r="AU12" s="40">
        <f>IF(SUM(AH12,AL12)&gt;0,SUM(AH12,AL12),"")</f>
        <v>9.6000000000000014</v>
      </c>
      <c r="AV12" s="40">
        <f>IF(SUM(AG12:AH12,AJ12:AL12,AN12)-SUM(AI12,AM12)&gt;0,SUM(AG12:AH12,AJ12:AL12,AN12)-SUM(AI12,AM12),"")</f>
        <v>45.4</v>
      </c>
      <c r="AW12" s="40">
        <f>IF(SUM(AQ12,AR12,AV12)&gt;0,SUM(AQ12,AR12,AV12),"")</f>
        <v>90.5</v>
      </c>
      <c r="AX12" s="18">
        <v>18</v>
      </c>
      <c r="AY12" s="18">
        <v>5.6</v>
      </c>
      <c r="AZ12" s="18">
        <v>0.2</v>
      </c>
      <c r="BA12" s="18">
        <v>0</v>
      </c>
      <c r="BB12" s="18">
        <v>16.2</v>
      </c>
      <c r="BC12" s="18">
        <v>5.6</v>
      </c>
      <c r="BD12" s="18">
        <v>0.8</v>
      </c>
      <c r="BE12" s="18">
        <v>0</v>
      </c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>
        <f>IF(SUM(AY12,BC12)&gt;0,SUM(AY12,BC12),"")</f>
        <v>11.2</v>
      </c>
      <c r="BT12" s="11">
        <f>IF(SUM(AX12:AY12,BA12:BC12,BE12)-AZ12-BD12&gt;0,SUM(AX12:AY12,BA12:BC12,BE12)-AZ12-BD12,"")</f>
        <v>44.4</v>
      </c>
      <c r="BU12" s="11" t="str">
        <f>IF(SUM(BF12:BG12,BI12)-BH12&gt;0,SUM(BF12:BG12,BI12)-BH12,"")</f>
        <v/>
      </c>
      <c r="BV12" s="11">
        <f>IF(SUM(AY12,BC12,BG12)&gt;0,SUM(AY12,BC12,BG12),"")</f>
        <v>11.2</v>
      </c>
      <c r="BW12" s="11">
        <f>IF(SUM(BT12,BU12)&gt;0,SUM(BT12,BU12),"")</f>
        <v>44.4</v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>
        <f>IF(SUM(BT12,BU12,BY12)&gt;0,SUM(BT12,BU12,BY12),"")</f>
        <v>44.4</v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7"/>
      <c r="CV12" s="40" t="str">
        <f>IF(SUM(CB12,CF12)&gt;0,SUM(CB12,CF12),"")</f>
        <v/>
      </c>
      <c r="CW12" s="40" t="str">
        <f>IF(SUM(CA12:CB12,CD12:CF12,CH12)-CC12-CG12&gt;0,SUM(CA12:CB12,CD12:CF12,CH12)-CC12-CG12,"")</f>
        <v/>
      </c>
      <c r="CX12" s="40" t="str">
        <f>IF(SUM(CI12:CJ12,CL12)-CK12&gt;0,SUM(CI12:CJ12,CL12)-CK12,"")</f>
        <v/>
      </c>
      <c r="CY12" s="40" t="str">
        <f>IF(SUM(CB12,CF12,CJ12)&gt;0,SUM(CB12,CF12,CJ12),"")</f>
        <v/>
      </c>
      <c r="CZ12" s="40" t="str">
        <f>IF(SUM(CW12,CX12)&gt;0,SUM(CW12,CX12),"")</f>
        <v/>
      </c>
      <c r="DA12" s="40" t="str">
        <f>IF(SUM(CN12,CR12)&gt;0,SUM(CN12,CR12),"")</f>
        <v/>
      </c>
      <c r="DB12" s="40" t="str">
        <f>IF(SUM(CM12:CN12,CP12:CR12,CT12)-SUM(CO12,CS12)&gt;0,SUM(CM12:CN12,CP12:CR12,CT12)-SUM(CO12,CS12),"")</f>
        <v/>
      </c>
      <c r="DC12" s="40" t="str">
        <f>IF(SUM(CW12,CX12,DB12)&gt;0,SUM(CW12,CX12,DB12),"")</f>
        <v/>
      </c>
      <c r="DD12" s="50" t="str">
        <f>IF(MAX(EA12,FC12,GE12,HG12,II12,JK12,KM12,LO12,MQ12,NS12,OU12,PW12)-IF(N12="",0,N12)&gt;0.001,MAX(EA12,FC12,GE12,HG12,II12,JK12,KM12,LO12,MQ12,NS12,OU12,PW12)-IF(N12="",0,N12),"")</f>
        <v/>
      </c>
      <c r="DE12" s="50" t="str">
        <f>IF(MAX(EF12,FH12,GJ12,HL12,IN12,JP12,KR12,LT12,MV12,NX12,OZ12,QB12)-IF(P12="",0,P12)&gt;0.001,MAX(EF12,FH12,GJ12,HL12,IN12,JP12,KR12,LT12,MV12,NX12,OZ12,QB12)-IF(P12="",0,P12),"")</f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>IF(SUM(DG12,DK12)&gt;0,SUM(DG12,DK12),"")</f>
        <v/>
      </c>
      <c r="EA12" s="40" t="str">
        <f>IF(SUM(DF12:DG12,DI12:DK12,DM12)-DH12-DL12&gt;0,SUM(DF12:DG12,DI12:DK12,DM12)-DH12-DL12,"")</f>
        <v/>
      </c>
      <c r="EB12" s="40" t="str">
        <f>IF(SUM(DN12:DO12,DQ12)-DP12&gt;0,SUM(DN12:DO12,DQ12)-DP12,"")</f>
        <v/>
      </c>
      <c r="EC12" s="40" t="str">
        <f>IF(SUM(DG12,DK12,DO12)&gt;0,SUM(DG12,DK12,DO12),"")</f>
        <v/>
      </c>
      <c r="ED12" s="40" t="str">
        <f>IF(SUM(EA12,EB12)&gt;0,SUM(EA12,EB12),"")</f>
        <v/>
      </c>
      <c r="EE12" s="40" t="str">
        <f>IF(SUM(DS12,DW12)&gt;0,SUM(DS12,DW12),"")</f>
        <v/>
      </c>
      <c r="EF12" s="40" t="str">
        <f>IF(SUM(DR12:DS12,DU12:DW12,DY12)-SUM(DT12,DX12)&gt;0,SUM(DR12:DS12,DU12:DW12,DY12)-SUM(DT12,DX12),"")</f>
        <v/>
      </c>
      <c r="EG12" s="40" t="str">
        <f>IF(SUM(EA12,EB12,EF12)&gt;0,SUM(EA12,EB12,EF12),"")</f>
        <v/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 t="str">
        <f>IF(SUM(EI12,EM12)&gt;0,SUM(EI12,EM12),"")</f>
        <v/>
      </c>
      <c r="FC12" s="11" t="str">
        <f>IF(SUM(EH12:EI12,EK12:EM12,EO12)-EJ12-EN12&gt;0,SUM(EH12:EI12,EK12:EM12,EO12)-EJ12-EN12,"")</f>
        <v/>
      </c>
      <c r="FD12" s="11" t="str">
        <f>IF(SUM(EP12:EQ12,ES12)-ER12&gt;0,SUM(EP12:EQ12,ES12)-ER12,"")</f>
        <v/>
      </c>
      <c r="FE12" s="11" t="str">
        <f>IF(SUM(EI12,EM12,EQ12)&gt;0,SUM(EI12,EM12,EQ12),"")</f>
        <v/>
      </c>
      <c r="FF12" s="11" t="str">
        <f>IF(SUM(FC12,FD12)&gt;0,SUM(FC12,FD12),"")</f>
        <v/>
      </c>
      <c r="FG12" s="11" t="str">
        <f>IF(SUM(EU12,EY12)&gt;0,SUM(EU12,EY12),"")</f>
        <v/>
      </c>
      <c r="FH12" s="11" t="str">
        <f>IF(SUM(ET12:EU12,EW12:EY12,FA12)-SUM(EV12,EZ12)&gt;0,SUM(ET12:EU12,EW12:EY12,FA12)-SUM(EV12,EZ12),"")</f>
        <v/>
      </c>
      <c r="FI12" s="11" t="str">
        <f>IF(SUM(FC12,FD12,FH12)&gt;0,SUM(FC12,FD12,FH12),"")</f>
        <v/>
      </c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 t="str">
        <f>IF(SUM(FK12,FO12)&gt;0,SUM(FK12,FO12),"")</f>
        <v/>
      </c>
      <c r="GE12" s="40" t="str">
        <f>IF(SUM(FJ12:FK12,FM12:FO12,FQ12)-FL12-FP12&gt;0,SUM(FJ12:FK12,FM12:FO12,FQ12)-FL12-FP12,"")</f>
        <v/>
      </c>
      <c r="GF12" s="40" t="str">
        <f>IF(SUM(FR12:FS12,FU12)-FT12&gt;0,SUM(FR12:FS12,FU12)-FT12,"")</f>
        <v/>
      </c>
      <c r="GG12" s="40" t="str">
        <f>IF(SUM(FK12,FO12,FS12)&gt;0,SUM(FK12,FO12,FS12),"")</f>
        <v/>
      </c>
      <c r="GH12" s="40" t="str">
        <f>IF(SUM(GE12,GF12)&gt;0,SUM(GE12,GF12),"")</f>
        <v/>
      </c>
      <c r="GI12" s="40" t="str">
        <f>IF(SUM(FW12,GA12)&gt;0,SUM(FW12,GA12),"")</f>
        <v/>
      </c>
      <c r="GJ12" s="40" t="str">
        <f>IF(SUM(FV12:FW12,FY12:GA12,GC12)-SUM(FX12,GB12)&gt;0,SUM(FV12:FW12,FY12:GA12,GC12)-SUM(FX12,GB12),"")</f>
        <v/>
      </c>
      <c r="GK12" s="40" t="str">
        <f>IF(SUM(GE12,GF12,GJ12)&gt;0,SUM(GE12,GF12,GJ12),"")</f>
        <v/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>IF(SUM(GM12,GQ12)&gt;0,SUM(GM12,GQ12),"")</f>
        <v/>
      </c>
      <c r="HG12" s="11" t="str">
        <f>IF(SUM(GL12:GM12,GO12:GQ12,GS12)-GN12-GR12&gt;0,SUM(GL12:GM12,GO12:GQ12,GS12)-GN12-GR12,"")</f>
        <v/>
      </c>
      <c r="HH12" s="11" t="str">
        <f>IF(SUM(GT12:GU12,GW12)-GV12&gt;0,SUM(GT12:GU12,GW12)-GV12,"")</f>
        <v/>
      </c>
      <c r="HI12" s="11" t="str">
        <f>IF(SUM(GM12,GQ12,GU12)&gt;0,SUM(GM12,GQ12,GU12),"")</f>
        <v/>
      </c>
      <c r="HJ12" s="11" t="str">
        <f>IF(SUM(HG12,HH12)&gt;0,SUM(HG12,HH12),"")</f>
        <v/>
      </c>
      <c r="HK12" s="11" t="str">
        <f>IF(SUM(GY12,HC12)&gt;0,SUM(GY12,HC12),"")</f>
        <v/>
      </c>
      <c r="HL12" s="11" t="str">
        <f>IF(SUM(GX12:GY12,HA12:HC12,HE12)-SUM(GZ12,HD12)&gt;0,SUM(GX12:GY12,HA12:HC12,HE12)-SUM(GZ12,HD12),"")</f>
        <v/>
      </c>
      <c r="HM12" s="11" t="str">
        <f>IF(SUM(HG12,HH12,HL12)&gt;0,SUM(HG12,HH12,HL12),"")</f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>IF(SUM(HO12,HS12)&gt;0,SUM(HO12,HS12),"")</f>
        <v/>
      </c>
      <c r="II12" s="40" t="str">
        <f>IF(SUM(HN12:HO12,HQ12:HS12,HU12)-HP12-HT12&gt;0,SUM(HN12:HO12,HQ12:HS12,HU12)-HP12-HT12,"")</f>
        <v/>
      </c>
      <c r="IJ12" s="40" t="str">
        <f>IF(SUM(HV12:HW12,HY12)-HX12&gt;0,SUM(HV12:HW12,HY12)-HX12,"")</f>
        <v/>
      </c>
      <c r="IK12" s="40" t="str">
        <f>IF(SUM(HO12,HS12,HW12)&gt;0,SUM(HO12,HS12,HW12),"")</f>
        <v/>
      </c>
      <c r="IL12" s="40" t="str">
        <f>IF(SUM(II12,IJ12)&gt;0,SUM(II12,IJ12),"")</f>
        <v/>
      </c>
      <c r="IM12" s="40" t="str">
        <f>IF(SUM(IA12,IE12)&gt;0,SUM(IA12,IE12),"")</f>
        <v/>
      </c>
      <c r="IN12" s="40" t="str">
        <f>IF(SUM(HZ12:IA12,IC12:IE12,IG12)-SUM(IB12,IF12)&gt;0,SUM(HZ12:IA12,IC12:IE12,IG12)-SUM(IB12,IF12),"")</f>
        <v/>
      </c>
      <c r="IO12" s="40" t="str">
        <f>IF(SUM(II12,IJ12,IN12)&gt;0,SUM(II12,IJ12,IN12),"")</f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>IF(SUM(IQ12,IU12)&gt;0,SUM(IQ12,IU12),"")</f>
        <v/>
      </c>
      <c r="JK12" s="11" t="str">
        <f>IF(SUM(IP12:IQ12,IS12:IU12,IW12)-IR12-IV12&gt;0,SUM(IP12:IQ12,IS12:IU12,IW12)-IR12-IV12,"")</f>
        <v/>
      </c>
      <c r="JL12" s="11" t="str">
        <f>IF(SUM(IX12:IY12,JA12)-IZ12&gt;0,SUM(IX12:IY12,JA12)-IZ12,"")</f>
        <v/>
      </c>
      <c r="JM12" s="11" t="str">
        <f>IF(SUM(IQ12,IU12,IY12)&gt;0,SUM(IQ12,IU12,IY12),"")</f>
        <v/>
      </c>
      <c r="JN12" s="11" t="str">
        <f>IF(SUM(JK12,JL12)&gt;0,SUM(JK12,JL12),"")</f>
        <v/>
      </c>
      <c r="JO12" s="11" t="str">
        <f>IF(SUM(JC12,JG12)&gt;0,SUM(JC12,JG12),"")</f>
        <v/>
      </c>
      <c r="JP12" s="11" t="str">
        <f>IF(SUM(JB12:JC12,JE12:JG12,JI12)-SUM(JD12,JH12)&gt;0,SUM(JB12:JC12,JE12:JG12,JI12)-SUM(JD12,JH12),"")</f>
        <v/>
      </c>
      <c r="JQ12" s="11" t="str">
        <f>IF(SUM(JK12,JL12,JP12)&gt;0,SUM(JK12,JL12,JP12),"")</f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>IF(SUM(JS12,JW12)&gt;0,SUM(JS12,JW12),"")</f>
        <v/>
      </c>
      <c r="KM12" s="40" t="str">
        <f>IF(SUM(JR12:JS12,JU12:JW12,JY12)-JT12-JX12&gt;0,SUM(JR12:JS12,JU12:JW12,JY12)-JT12-JX12,"")</f>
        <v/>
      </c>
      <c r="KN12" s="40" t="str">
        <f>IF(SUM(JZ12:KA12,KC12)-KB12&gt;0,SUM(JZ12:KA12,KC12)-KB12,"")</f>
        <v/>
      </c>
      <c r="KO12" s="40" t="str">
        <f>IF(SUM(JS12,JW12,KA12)&gt;0,SUM(JS12,JW12,KA12),"")</f>
        <v/>
      </c>
      <c r="KP12" s="40" t="str">
        <f>IF(SUM(KM12,KN12)&gt;0,SUM(KM12,KN12),"")</f>
        <v/>
      </c>
      <c r="KQ12" s="40" t="str">
        <f>IF(SUM(KE12,KI12)&gt;0,SUM(KE12,KI12),"")</f>
        <v/>
      </c>
      <c r="KR12" s="40" t="str">
        <f>IF(SUM(KD12:KE12,KG12:KI12,KK12)-SUM(KF12,KJ12)&gt;0,SUM(KD12:KE12,KG12:KI12,KK12)-SUM(KF12,KJ12),"")</f>
        <v/>
      </c>
      <c r="KS12" s="40" t="str">
        <f>IF(SUM(KM12,KN12,KR12)&gt;0,SUM(KM12,KN12,KR12),"")</f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>IF(SUM(KU12,KY12)&gt;0,SUM(KU12,KY12),"")</f>
        <v/>
      </c>
      <c r="LO12" s="11" t="str">
        <f>IF(SUM(KT12:KU12,KW12:KY12,LA12)-KV12-KZ12&gt;0,SUM(KT12:KU12,KW12:KY12,LA12)-KV12-KZ12,"")</f>
        <v/>
      </c>
      <c r="LP12" s="11" t="str">
        <f>IF(SUM(LB12:LC12,LE12)-LD12&gt;0,SUM(LB12:LC12,LE12)-LD12,"")</f>
        <v/>
      </c>
      <c r="LQ12" s="11" t="str">
        <f>IF(SUM(KU12,KY12,LC12)&gt;0,SUM(KU12,KY12,LC12),"")</f>
        <v/>
      </c>
      <c r="LR12" s="11" t="str">
        <f>IF(SUM(LO12,LP12)&gt;0,SUM(LO12,LP12),"")</f>
        <v/>
      </c>
      <c r="LS12" s="11" t="str">
        <f>IF(SUM(LG12,LK12)&gt;0,SUM(LG12,LK12),"")</f>
        <v/>
      </c>
      <c r="LT12" s="11" t="str">
        <f>IF(SUM(LF12:LG12,LI12:LK12,LM12)-SUM(LH12,LL12)&gt;0,SUM(LF12:LG12,LI12:LK12,LM12)-SUM(LH12,LL12),"")</f>
        <v/>
      </c>
      <c r="LU12" s="11" t="str">
        <f>IF(SUM(LO12,LP12,LT12)&gt;0,SUM(LO12,LP12,LT12),"")</f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>IF(SUM(LW12,MA12)&gt;0,SUM(LW12,MA12),"")</f>
        <v/>
      </c>
      <c r="MQ12" s="40" t="str">
        <f>IF(SUM(LV12:LW12,LY12:MA12,MC12)-LX12-MB12&gt;0,SUM(LV12:LW12,LY12:MA12,MC12)-LX12-MB12,"")</f>
        <v/>
      </c>
      <c r="MR12" s="40" t="str">
        <f>IF(SUM(MD12:ME12,MG12)-MF12&gt;0,SUM(MD12:ME12,MG12)-MF12,"")</f>
        <v/>
      </c>
      <c r="MS12" s="40" t="str">
        <f>IF(SUM(LW12,MA12,ME12)&gt;0,SUM(LW12,MA12,ME12),"")</f>
        <v/>
      </c>
      <c r="MT12" s="40" t="str">
        <f>IF(SUM(MQ12,MR12)&gt;0,SUM(MQ12,MR12),"")</f>
        <v/>
      </c>
      <c r="MU12" s="40" t="str">
        <f>IF(SUM(MI12,MM12)&gt;0,SUM(MI12,MM12),"")</f>
        <v/>
      </c>
      <c r="MV12" s="40" t="str">
        <f>IF(SUM(MH12:MI12,MK12:MM12,MO12)-SUM(MJ12,MN12)&gt;0,SUM(MH12:MI12,MK12:MM12,MO12)-SUM(MJ12,MN12),"")</f>
        <v/>
      </c>
      <c r="MW12" s="40" t="str">
        <f>IF(SUM(MQ12,MR12,MV12)&gt;0,SUM(MQ12,MR12,MV12),"")</f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>IF(SUM(MY12,NC12)&gt;0,SUM(MY12,NC12),"")</f>
        <v/>
      </c>
      <c r="NS12" s="11" t="str">
        <f>IF(SUM(MX12:MY12,NA12:NC12,NE12)-MZ12-ND12&gt;0,SUM(MX12:MY12,NA12:NC12,NE12)-MZ12-ND12,"")</f>
        <v/>
      </c>
      <c r="NT12" s="11" t="str">
        <f>IF(SUM(NF12:NG12,NI12)-NH12&gt;0,SUM(NF12:NG12,NI12)-NH12,"")</f>
        <v/>
      </c>
      <c r="NU12" s="11" t="str">
        <f>IF(SUM(MY12,NC12,NG12)&gt;0,SUM(MY12,NC12,NG12),"")</f>
        <v/>
      </c>
      <c r="NV12" s="11" t="str">
        <f>IF(SUM(NS12,NT12)&gt;0,SUM(NS12,NT12),"")</f>
        <v/>
      </c>
      <c r="NW12" s="11" t="str">
        <f>IF(SUM(NK12,NO12)&gt;0,SUM(NK12,NO12),"")</f>
        <v/>
      </c>
      <c r="NX12" s="11" t="str">
        <f>IF(SUM(NJ12:NK12,NM12:NO12,NQ12)-SUM(NL12,NP12)&gt;0,SUM(NJ12:NK12,NM12:NO12,NQ12)-SUM(NL12,NP12),"")</f>
        <v/>
      </c>
      <c r="NY12" s="11" t="str">
        <f>IF(SUM(NS12,NT12,NX12)&gt;0,SUM(NS12,NT12,NX12),"")</f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>IF(SUM(OA12,OE12)&gt;0,SUM(OA12,OE12),"")</f>
        <v/>
      </c>
      <c r="OU12" s="40" t="str">
        <f>IF(SUM(NZ12:OA12,OC12:OE12,OG12)-OB12-OF12&gt;0,SUM(NZ12:OA12,OC12:OE12,OG12)-OB12-OF12,"")</f>
        <v/>
      </c>
      <c r="OV12" s="40" t="str">
        <f>IF(SUM(OH12:OI12,OK12)-OJ12&gt;0,SUM(OH12:OI12,OK12)-OJ12,"")</f>
        <v/>
      </c>
      <c r="OW12" s="40" t="str">
        <f>IF(SUM(OA12,OE12,OI12)&gt;0,SUM(OA12,OE12,OI12),"")</f>
        <v/>
      </c>
      <c r="OX12" s="40" t="str">
        <f>IF(SUM(OU12,OV12)&gt;0,SUM(OU12,OV12),"")</f>
        <v/>
      </c>
      <c r="OY12" s="40" t="str">
        <f>IF(SUM(OM12,OQ12)&gt;0,SUM(OM12,OQ12),"")</f>
        <v/>
      </c>
      <c r="OZ12" s="40" t="str">
        <f>IF(SUM(OL12:OM12,OO12:OQ12,OS12)-SUM(ON12,OR12)&gt;0,SUM(OL12:OM12,OO12:OQ12,OS12)-SUM(ON12,OR12),"")</f>
        <v/>
      </c>
      <c r="PA12" s="40" t="str">
        <f>IF(SUM(OU12,OV12,OZ12)&gt;0,SUM(OU12,OV12,OZ12),"")</f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>IF(SUM(PC12,PG12)&gt;0,SUM(PC12,PG12),"")</f>
        <v/>
      </c>
      <c r="PW12" s="11" t="str">
        <f>IF(SUM(PB12:PC12,PE12:PG12,PI12)-PD12-PH12&gt;0,SUM(PB12:PC12,PE12:PG12,PI12)-PD12-PH12,"")</f>
        <v/>
      </c>
      <c r="PX12" s="11" t="str">
        <f>IF(SUM(PJ12:PK12,PM12)-PL12&gt;0,SUM(PJ12:PK12,PM12)-PL12,"")</f>
        <v/>
      </c>
      <c r="PY12" s="11" t="str">
        <f>IF(SUM(PC12,PG12,PK12)&gt;0,SUM(PC12,PG12,PK12),"")</f>
        <v/>
      </c>
      <c r="PZ12" s="11" t="str">
        <f>IF(SUM(PW12,PX12)&gt;0,SUM(PW12,PX12),"")</f>
        <v/>
      </c>
      <c r="QA12" s="11" t="str">
        <f>IF(SUM(PO12,PS12)&gt;0,SUM(PO12,PS12),"")</f>
        <v/>
      </c>
      <c r="QB12" s="11" t="str">
        <f>IF(SUM(PN12:PO12,PQ12:PS12,PU12)-SUM(PP12,PT12)&gt;0,SUM(PN12:PO12,PQ12:PS12,PU12)-SUM(PP12,PT12),"")</f>
        <v/>
      </c>
      <c r="QC12" s="11" t="str">
        <f>IF(SUM(PW12,PX12,QB12)&gt;0,SUM(PW12,PX12,QB12),"")</f>
        <v/>
      </c>
      <c r="QD12" s="22">
        <f>IF($CU12="P",CA12,(CA12+AX12)/2)</f>
        <v>9</v>
      </c>
      <c r="QE12" s="22">
        <f>IF($CU12="P",CB12,(CB12+AY12)/2)</f>
        <v>2.8</v>
      </c>
      <c r="QF12" s="22">
        <f>IF($CU12="P",CC12,(CC12+AZ12)/2)</f>
        <v>0.1</v>
      </c>
      <c r="QG12" s="22">
        <f>IF($CU12="P",CD12,(CD12+BA12)/2)</f>
        <v>0</v>
      </c>
      <c r="QH12" s="22">
        <f>IF($CU12="P",CE12,(CE12+BB12)/2)</f>
        <v>8.1</v>
      </c>
      <c r="QI12" s="22">
        <f>IF($CU12="P",CF12,(CF12+BC12)/2)</f>
        <v>2.8</v>
      </c>
      <c r="QJ12" s="22">
        <f>IF($CU12="P",CG12,(CG12+BD12)/2)</f>
        <v>0.4</v>
      </c>
      <c r="QK12" s="22">
        <f>IF($CU12="P",CH12,(CH12+BE12)/2)</f>
        <v>0</v>
      </c>
      <c r="QL12" s="22">
        <f>IF($CU12="P",CI12,(CI12+BF12)/2)</f>
        <v>0</v>
      </c>
      <c r="QM12" s="22">
        <f>IF($CU12="P",CJ12,(CJ12+BG12)/2)</f>
        <v>0</v>
      </c>
      <c r="QN12" s="22">
        <f>IF($CU12="P",CK12,(CK12+BH12)/2)</f>
        <v>0</v>
      </c>
      <c r="QO12" s="22">
        <f>IF($CU12="P",CL12,(CL12+BI12)/2)</f>
        <v>0</v>
      </c>
      <c r="QP12" s="22">
        <f>IF($CU12="P",CM12,(CM12+BJ12)/2)</f>
        <v>0</v>
      </c>
      <c r="QQ12" s="22">
        <f>IF($CU12="P",CN12,(CN12+BK12)/2)</f>
        <v>0</v>
      </c>
      <c r="QR12" s="22">
        <f>IF($CU12="P",CO12,(CO12+BL12)/2)</f>
        <v>0</v>
      </c>
      <c r="QS12" s="22">
        <f>IF($CU12="P",CP12,(CP12+BM12)/2)</f>
        <v>0</v>
      </c>
      <c r="QT12" s="22">
        <f>IF($CU12="P",CQ12,(CQ12+BN12)/2)</f>
        <v>0</v>
      </c>
      <c r="QU12" s="22">
        <f>IF($CU12="P",CR12,(CR12+BO12)/2)</f>
        <v>0</v>
      </c>
      <c r="QV12" s="22">
        <f>IF($CU12="P",CS12,(CS12+BP12)/2)</f>
        <v>0</v>
      </c>
      <c r="QW12" s="22">
        <f>IF($CU12="P",CT12,(CT12+BQ12)/2)</f>
        <v>0</v>
      </c>
      <c r="QX12" s="27" t="s">
        <v>46</v>
      </c>
      <c r="QY12" s="40">
        <f>IF(SUM(QE12,QI12)&gt;0,SUM(QE12,QI12),"")</f>
        <v>5.6</v>
      </c>
      <c r="QZ12" s="40">
        <f>IF(SUM(QD12:QE12,QG12:QI12,QK12)-QF12-QJ12&gt;0,SUM(QD12:QE12,QG12:QI12,QK12)-QF12-QJ12,"")</f>
        <v>22.2</v>
      </c>
      <c r="RA12" s="40" t="str">
        <f>IF(SUM(QL12:QM12,QO12)-QN12&gt;0,SUM(QL12:QM12,QO12)-QN12,"")</f>
        <v/>
      </c>
      <c r="RB12" s="40">
        <f>IF(SUM(QE12,QI12,QM12)&gt;0,SUM(QE12,QI12,QM12),"")</f>
        <v>5.6</v>
      </c>
      <c r="RC12" s="40">
        <f>IF(SUM(QZ12,RA12)&gt;0,SUM(QZ12,RA12),"")</f>
        <v>22.2</v>
      </c>
      <c r="RD12" s="40" t="str">
        <f>IF(SUM(QQ12,QU12)&gt;0,SUM(QQ12,QU12),"")</f>
        <v/>
      </c>
      <c r="RE12" s="40" t="str">
        <f>IF(SUM(QP12:QQ12,QS12:QU12,QW12)-SUM(QR12,QV12)&gt;0,SUM(QP12:QQ12,QS12:QU12,QW12)-SUM(QR12,QV12),"")</f>
        <v/>
      </c>
      <c r="RF12" s="40">
        <f>IF(SUM(QZ12,RA12,RE12)&gt;0,SUM(QZ12,RA12,RE12),"")</f>
        <v>22.2</v>
      </c>
    </row>
    <row r="13" spans="1:474" x14ac:dyDescent="0.2">
      <c r="A13" s="4" t="str" cm="1">
        <f t="array" ref="A13">IF(AND(J13&lt;&gt;"",J13&lt;&gt;"No DD"),SUMPRODUCT((J$4:J$34&lt;&gt;"")*(J$4:J$34&lt;&gt;"No DD")*(F$4:F$34&gt;F13))+1,IF(J13="No DD",SUMPRODUCT((J$4:J$34="No DD")*(F$4:F$34&gt;F13))+1+SUMPRODUCT((J$4:J$34&lt;&gt;"")*(J$4:J$34&lt;&gt;"No DD")),""))</f>
        <v/>
      </c>
      <c r="B13" s="4" t="str" cm="1">
        <f t="array" ref="B13">IF(AND(J13&lt;&gt;"",J13&lt;&gt;"No DD",G13=""),SUMPRODUCT((J$4:J$34&lt;&gt;"")*(J$4:J$34&lt;&gt;"No DD")*(G$4:G$34="")*(F$4:F$34&gt;F13))+1,IF(J13="No DD",SUMPRODUCT((J$4:J$34="No DD")*(F$4:F$34&gt;F13)*(G$4:G$34=""))+1+SUMPRODUCT((J$4:J$34&lt;&gt;"")*(G$4:G$34="")*(J$4:J$34&lt;&gt;"No DD")),""))</f>
        <v/>
      </c>
      <c r="C13" s="5" t="s">
        <v>120</v>
      </c>
      <c r="D13" s="4" t="s">
        <v>4</v>
      </c>
      <c r="E13" s="4">
        <v>2006</v>
      </c>
      <c r="F13" s="9">
        <f>SUM(L13:R13)+SUM(L13:O13)*0.0000001+SUM(L13)*0.0000000000001</f>
        <v>134.70000887000452</v>
      </c>
      <c r="G13" s="64"/>
      <c r="H13" s="3" t="str">
        <f>IF(OR(AND(AP13&gt;=AW$36,AQ13&gt;=AW$40,AP13&lt;&gt;"",AO13=""),AND(AU13&gt;=AW$36,AV13&gt;=AW$40,AU13&lt;&gt;"",AO13=""),AND(BS13&gt;=BZ$36,BT13&gt;=BZ$40,BS13&lt;&gt;"",BR13=""),AND(BX13&gt;=BZ$36,BY13&gt;=BZ$40,BX13&lt;&gt;"",BR13=""),AND(CV13&gt;=DC$36,CW13&gt;=DC$40,CV13&lt;&gt;"",CU13=""),AND(DA13&gt;=DC$36,DB13&gt;=DC$40,DA13&lt;&gt;""),AND(DZ13&gt;=EG$36,EA13&gt;=EG$40,DZ13&lt;&gt;""),AND(EE13&gt;=EG$36,EF13&gt;=EG$40,EE13&lt;&gt;""),AND(FB13&gt;=FI$36,FC13&gt;=FI$40,FB13&lt;&gt;""),AND(FG13&gt;=FI$36,FH13&gt;=FI$40,FG13&lt;&gt;""),AND(GD13&gt;=GK$36,GE13&gt;=GK$40,GD13&lt;&gt;""),AND(GI13&gt;=GK$36,GJ13&gt;=GK$40,GI13&lt;&gt;""),AND(HF13&gt;=HM$36,HG13&gt;=HM$40,HF13&lt;&gt;""),AND(HK13&gt;=HM$36,HL13&gt;=HM$40,HK13&lt;&gt;""),AND(IH13&gt;=IO$36,II13&gt;=IO$40,IH13&lt;&gt;""),AND(IM13&gt;=IO$36,IN13&gt;=IO$40,IM13&lt;&gt;""),AND(JJ13&gt;=JQ$36,JK13&gt;=JQ$40,JJ13&lt;&gt;""),AND(JO13&gt;=JQ$36,JP13&gt;=JQ$40,JO13&lt;&gt;""),AND(KL13&gt;=KS$36,KM13&gt;=KS$40,KL13&lt;&gt;""),AND(KQ13&gt;=KS$36,KR13&gt;=KS$40,KQ13&lt;&gt;""),AND(LN13&gt;=LU$36,LO13&gt;=LU$40,LN13&lt;&gt;""),AND(LS13&gt;=LU$36,LT13&gt;=LU$40,LS13&lt;&gt;""),AND(MP13&gt;=MW$36,MQ13&gt;=MW$40,MP13&lt;&gt;""),AND(MU13&gt;=MW$36,MV13&gt;=MW$40,MU13&lt;&gt;""),AND(NR13&gt;=NY$36,NS13&gt;=NY$40,NR13&lt;&gt;""),AND(NW13&gt;=NY$36,NX13&gt;=NY$40,NW13&lt;&gt;""),AND(OT13&gt;=PA$36,OU13&gt;=PA$40,OT13&lt;&gt;""),AND(OY13&gt;=PA$36,OZ13&gt;=PA$40,OY13&lt;&gt;""),AND(PV13&gt;=QC$36,PW13&gt;=QC$40,PV13&lt;&gt;""),AND(QA13&gt;=QC$36,QB13&gt;=QC$40,QA13&lt;&gt;"")),"P","")</f>
        <v/>
      </c>
      <c r="I13" s="3" t="str">
        <f>IF(OR(AND(AQ13&gt;=AW$40,AQ13&lt;&gt;"",AO13=""),AND(AV13&gt;=AW$40,AV13&lt;&gt;"",AO13=""),AND(BT13&gt;=BZ$40,BT13&lt;&gt;"",BR13=""),AND(BY13&gt;=BZ$40,BY13&lt;&gt;"",BR13=""),AND(CW13&gt;=DC$40,CW13&lt;&gt;"",CU13=""),AND(DB13&gt;=DC$40,DB13&lt;&gt;"",CU13=""),AND(EA13&gt;=EG$40,EA13&lt;&gt;""),AND(EF13&gt;=EG$40,EF13&lt;&gt;""),AND(FC13&gt;=FI$40,FC13&lt;&gt;""),AND(FH13&gt;=FI$40,FH13&lt;&gt;""),AND(GE13&gt;=GK$40,GE13&lt;&gt;""),AND(GJ13&gt;=GK$40,GJ13&lt;&gt;""),AND(HG13&gt;=HM$40,HG13&lt;&gt;""),AND(HL13&gt;=HM$40,HL13&lt;&gt;""),AND(II13&gt;=IO$40,II13&lt;&gt;""),AND(IN13&gt;=IO$40,IN13&lt;&gt;""),AND(JK13&gt;=JQ$40,JK13&lt;&gt;""),AND(JP13&gt;=JQ$40,JP13&lt;&gt;""),AND(KM13&gt;=KS$40,KM13&lt;&gt;""),AND(KR13&gt;=KS$40,KR13&lt;&gt;""),AND(LO13&gt;=LU$40,LO13&lt;&gt;""),AND(LT13&gt;=LU$40,LT13&lt;&gt;""),AND(MQ13&gt;=MW$40,MQ13&lt;&gt;""),AND(MV13&gt;=MW$40,MV13&lt;&gt;""),AND(NS13&gt;=NY$40,NS13&lt;&gt;""),AND(NX13&gt;=NY$40,NX13&lt;&gt;""),AND(OU13&gt;=PA$40,OU13&lt;&gt;""),AND(OZ13&gt;=PA$40,OZ13&lt;&gt;""),AND(PW13&gt;=QC$40,PW13&lt;&gt;""),AND(QB13&gt;=QC$40,QB13&lt;&gt;"")),"P","")</f>
        <v/>
      </c>
      <c r="J13" s="36" t="str">
        <f>IF(AND(I13="P",H13=""),"No DD",IF(OR(AND(AS13&gt;=AW$39,AT13&gt;=AW$43,AS13&lt;&gt;"",AO13=""),AND(BV13&gt;=BZ$39,BW13&gt;=BZ$43,BV13&lt;&gt;"",BR13=""),AND(CY13&gt;=DC$39,CZ13&gt;=DC$43,CY13&lt;&gt;"",CU13=""),AND(EC13&gt;=EG$39,ED13&gt;=EG$43,EC13&lt;&gt;""),AND(FE13&gt;=FI$39,FF13&gt;=FI$43,FE13&lt;&gt;""),AND(GG13&gt;=GK$39,GH13&gt;=GK$43,GG13&lt;&gt;""),AND(HI13&gt;=HM$39,HJ13&gt;=HM$43,HI13&lt;&gt;""),AND(IK13&gt;=IO$39,IL13&gt;=IO$43,IK13&lt;&gt;""),AND(JM13&gt;=JQ$39,JN13&gt;=JQ$43,JM13&lt;&gt;""),AND(KO13&gt;=KS$39,KP13&gt;=KS$43,KO13&lt;&gt;""),AND(LQ13&gt;=LU$39,LR13&gt;=LU$43,LQ13&lt;&gt;""),AND(MS13&gt;=MW$39,MT13&gt;=MW$43,MS13&lt;&gt;""),AND(NU13&gt;=NY$39,NV13&gt;=NY$43,NU13&lt;&gt;""),AND(OW13&gt;=PA$39,OX13&gt;=PA$43,OW13&lt;&gt;""),AND(PY13&gt;=QC$39,PZ13&gt;=QC$43,PY13&lt;&gt;"")),"Merit",IF(OR(AND(AS13&gt;=AW$38,AT13&gt;=AW$42,AS13&lt;&gt;"",AO13=""),AND(BV13&gt;=BZ$38,BW13&gt;=BZ$42,BV13&lt;&gt;"",BR13=""),AND(CY13&gt;=DC$38,CZ13&gt;=DC$42,CY13&lt;&gt;"",CU13=""),AND(EC13&gt;=EG$38,ED13&gt;=EG$42,EC13&lt;&gt;""),AND(FE13&gt;=FI$38,FF13&gt;=FI$42,FE13&lt;&gt;""),AND(GG13&gt;=GK$38,GH13&gt;=GK$42,GG13&lt;&gt;""),AND(HI13&gt;=HM$38,HJ13&gt;=HM$42,HI13&lt;&gt;""),AND(IK13&gt;=IO$38,IL13&gt;=IO$42,IK13&lt;&gt;""),AND(JM13&gt;=JQ$38,JN13&gt;=JQ$42,JM13&lt;&gt;""),AND(KO13&gt;=KS$38,KP13&gt;=KS$42,KO13&lt;&gt;""),AND(LQ13&gt;=LU$38,LR13&gt;=LU$42,LQ13&lt;&gt;""),AND(MS13&gt;=MW$38,MT13&gt;=MW$42,MS13&lt;&gt;""),AND(NU13&gt;=NY$38,NV13&gt;=NY$42,NU13&lt;&gt;""),AND(OW13&gt;=PA$38,OX13&gt;=PA$42,OW13&lt;&gt;""),AND(PY13&gt;=QC$38,PZ13&gt;=QC$42,PY13&lt;&gt;"")),"Excellence",IF(K13="P","Worlds Team",IF(H13="P","National Team","")))))</f>
        <v/>
      </c>
      <c r="K13" s="3" t="str">
        <f>IF(OR(AND(AS13&gt;=AW$37,AT13&gt;=AW$41,AS13&lt;&gt;"",AO13=""),AND(BV13&gt;=BZ$37,BW13&gt;=BZ$41,BV13&lt;&gt;"",BR13=""),AND(CY13&gt;=DC$37,CZ13&gt;=DC$41,CY13&lt;&gt;"",CU13=""),AND(EC13&gt;=EG$37,ED13&gt;=EG$41,EC13&lt;&gt;""),AND(FE13&gt;=FI$37,FF13&gt;=FI$41,FE13&lt;&gt;""),AND(GG13&gt;=GK$37,GH13&gt;=GK$41,GG13&lt;&gt;""),AND(HI13&gt;=HM$37,HJ13&gt;=HM$41,HI13&lt;&gt;""),AND(IK13&gt;=IO$37,IL13&gt;=IO$41,IK13&lt;&gt;""),AND(JM13&gt;=JQ$37,JN13&gt;=JQ$41,JM13&lt;&gt;""),AND(KO13&gt;=KS$37,KP13&gt;=KS$41,KO13&lt;&gt;""),AND(LQ13&gt;=LU$37,LR13&gt;=LU$41,LQ13&lt;&gt;""),AND(MS13&gt;=MW$37,MT13&gt;=MW$41,MS13&lt;&gt;""),AND(NU13&gt;=NY$37,NV13&gt;=NY$41,NU13&lt;&gt;""),AND(OW13&gt;=PA$37,OX13&gt;=PA$41,OW13&lt;&gt;""),AND(PY13&gt;=QC$37,PZ13&gt;=QC$41,PY13&lt;&gt;"")),"P","")</f>
        <v/>
      </c>
      <c r="L13" s="8">
        <f>IF(COUNT(AQ13,BT13,CW13)&gt;0,LARGE((AQ13,BT13,CW13),1),0)</f>
        <v>45.399999999999991</v>
      </c>
      <c r="M13" s="8" t="str">
        <f>IF(L13=0,"",IF(L13=CW13,$CA$1,IF(L13=BT13,$AX$1,IF(L13=AQ13,$U$1,""))))</f>
        <v>2025 Nationals</v>
      </c>
      <c r="N13" s="8">
        <f>IF(COUNT(AQ13,BT13,CW13)&gt;1,LARGE((AQ13,BT13,CW13),2),0)</f>
        <v>43.3</v>
      </c>
      <c r="O13" s="8" t="str">
        <f>IF(N13=0,"",IF(AND(N13=L13,N13=AQ13,N13=BT13),$U$1,IF(AND(N13=L13,N13=AQ13,N13=CW13),$U$1,IF(AND(N13=L13,N13=BT13,N13=CW13),$AX$1,IF(N13=CW13,$CA$1,IF(N13=BT13,$AX$1,IF(N13=AQ13,$U$1,"")))))))</f>
        <v>2025 Elite Canada</v>
      </c>
      <c r="P13" s="8">
        <f>IF(MAX(AV13,BY13,DB13)&gt;0,MAX(AV13,BY13,DB13),0)</f>
        <v>46</v>
      </c>
      <c r="Q13" s="8" t="str">
        <f>IF(P13=0,"",IF(P13=DB13,$CA$1,IF(P13=BY13,$AX$1,IF(P13=AV13,$U$1,""))))</f>
        <v>2025 Nationals</v>
      </c>
      <c r="R13" s="8" t="str">
        <f>IF(MAX(DD13:DE13)&gt;0,MAX(DD13:DE13),"")</f>
        <v/>
      </c>
      <c r="S13" s="11" t="str">
        <f>IF(R13="","",IF(R13=DD13,"("&amp;DD$2&amp;")",IF(R13=DE13,"("&amp;DE$2&amp;")")))</f>
        <v/>
      </c>
      <c r="T13" s="8" t="str">
        <f>IF(R13="","",IF(R13=DD13,IF(R13+IF(N13="",0,N13)=PW13,$PB$1,IF(R13+IF(N13="",0,N13)=OU13,$NZ$1,IF(R13+IF(N13="",0,N13)=NS13,$MX$1,IF(R13+IF(N13="",0,N13)=MQ13,$LV$1,IF(R13+IF(N13="",0,N13)=LO13,$KT$1,IF(R13+IF(N13="",0,N13)=KM13,$JR$1,IF(R13+IF(N13="",0,N13)=JK13,$IP$1,IF(R13+IF(N13="",0,N13)=II13,$HN$1,IF(R13+IF(N13="",0,N13)=HG13,$GL$1,IF(R13+IF(N13="",0,N13)=GE13,$FJ$1,IF(R13+IF(N13="",0,N13)=FC13,$EH$1,IF(R13+IF(N13="",0,N13)=EA13,$DF$1)))))))))))),IF(R13=DE13,IF(R13+IF(P13="",0,P13)=QB13,$PB$1,IF(R13+IF(P13="",0,P13)=OZ13,$NZ$1,IF(R13+IF(P13="",0,P13)=NX13,$MX$1,IF(R13+IF(P13="",0,P13)=MV13,$LV$1,IF(R13+IF(P13="",0,P13)=LT13,$KT$1,IF(R13+IF(P13="",0,P13)=KR13,$JR$1,IF(R13+IF(P13="",0,P13)=JP13,$IP$1,IF(R13+IF(P13="",0,P13)=IN13,$HN$1,IF(R13+IF(P13="",0,P13)=HL13,$GL$1,IF(R13+IF(P13="",0,P13)=GJ13,$FJ$1,IF(R13+IF(P13="",0,P13)=FH13,$EH$1,IF(R13+IF(P13="",0,P13)=EF13,$DF$1)))))))))))))))</f>
        <v/>
      </c>
      <c r="U13" s="19">
        <v>18.399999999999999</v>
      </c>
      <c r="V13" s="19">
        <v>3.5</v>
      </c>
      <c r="W13" s="19">
        <v>0.2</v>
      </c>
      <c r="X13" s="19">
        <v>0</v>
      </c>
      <c r="Y13" s="19">
        <v>18</v>
      </c>
      <c r="Z13" s="19">
        <v>4.4000000000000004</v>
      </c>
      <c r="AA13" s="19">
        <v>0.8</v>
      </c>
      <c r="AB13" s="19">
        <v>0</v>
      </c>
      <c r="AC13" s="19"/>
      <c r="AD13" s="19"/>
      <c r="AE13" s="19"/>
      <c r="AF13" s="19"/>
      <c r="AG13" s="19">
        <v>18.3</v>
      </c>
      <c r="AH13" s="19">
        <v>3.5</v>
      </c>
      <c r="AI13" s="19">
        <v>0.2</v>
      </c>
      <c r="AJ13" s="19">
        <v>0</v>
      </c>
      <c r="AK13" s="19">
        <v>17.7</v>
      </c>
      <c r="AL13" s="19">
        <v>4.4000000000000004</v>
      </c>
      <c r="AM13" s="19">
        <v>0.2</v>
      </c>
      <c r="AN13" s="19">
        <v>0</v>
      </c>
      <c r="AO13" s="27"/>
      <c r="AP13" s="40">
        <f>IF(SUM(V13,Z13)&gt;0,SUM(V13,Z13),"")</f>
        <v>7.9</v>
      </c>
      <c r="AQ13" s="40">
        <f>IF(SUM(U13:V13,X13:Z13,AB13)-W13-AA13&gt;0,SUM(U13:V13,X13:Z13,AB13)-W13-AA13,"")</f>
        <v>43.3</v>
      </c>
      <c r="AR13" s="40" t="str">
        <f>IF(SUM(AC13:AD13,AF13)-AE13&gt;0,SUM(AC13:AD13,AF13)-AE13,"")</f>
        <v/>
      </c>
      <c r="AS13" s="40">
        <f>IF(SUM(V13,Z13,AD13)&gt;0,SUM(V13,Z13,AD13),"")</f>
        <v>7.9</v>
      </c>
      <c r="AT13" s="40">
        <f>IF(SUM(AQ13,AR13)&gt;0,SUM(AQ13,AR13),"")</f>
        <v>43.3</v>
      </c>
      <c r="AU13" s="40">
        <f>IF(SUM(AH13,AL13)&gt;0,SUM(AH13,AL13),"")</f>
        <v>7.9</v>
      </c>
      <c r="AV13" s="40">
        <f>IF(SUM(AG13:AH13,AJ13:AL13,AN13)-SUM(AI13,AM13)&gt;0,SUM(AG13:AH13,AJ13:AL13,AN13)-SUM(AI13,AM13),"")</f>
        <v>43.5</v>
      </c>
      <c r="AW13" s="40">
        <f>IF(SUM(AQ13,AR13,AV13)&gt;0,SUM(AQ13,AR13,AV13),"")</f>
        <v>86.8</v>
      </c>
      <c r="AX13" s="18">
        <v>18.100000000000001</v>
      </c>
      <c r="AY13" s="18">
        <v>4.8</v>
      </c>
      <c r="AZ13" s="18">
        <v>0.6</v>
      </c>
      <c r="BA13" s="18">
        <v>0</v>
      </c>
      <c r="BB13" s="18">
        <v>18.399999999999999</v>
      </c>
      <c r="BC13" s="18">
        <v>4.4000000000000004</v>
      </c>
      <c r="BD13" s="18">
        <v>0</v>
      </c>
      <c r="BE13" s="18">
        <v>0.3</v>
      </c>
      <c r="BF13" s="18"/>
      <c r="BG13" s="18"/>
      <c r="BH13" s="18"/>
      <c r="BI13" s="18"/>
      <c r="BJ13" s="18">
        <v>18.2</v>
      </c>
      <c r="BK13" s="18">
        <v>5.2</v>
      </c>
      <c r="BL13" s="18">
        <v>0.2</v>
      </c>
      <c r="BM13" s="18">
        <v>0</v>
      </c>
      <c r="BN13" s="18">
        <v>18.3</v>
      </c>
      <c r="BO13" s="18">
        <v>4.8</v>
      </c>
      <c r="BP13" s="18">
        <v>0.6</v>
      </c>
      <c r="BQ13" s="18">
        <v>0.3</v>
      </c>
      <c r="BR13" s="28"/>
      <c r="BS13" s="11">
        <f>IF(SUM(AY13,BC13)&gt;0,SUM(AY13,BC13),"")</f>
        <v>9.1999999999999993</v>
      </c>
      <c r="BT13" s="11">
        <f>IF(SUM(AX13:AY13,BA13:BC13,BE13)-AZ13-BD13&gt;0,SUM(AX13:AY13,BA13:BC13,BE13)-AZ13-BD13,"")</f>
        <v>45.399999999999991</v>
      </c>
      <c r="BU13" s="11" t="str">
        <f>IF(SUM(BF13:BG13,BI13)-BH13&gt;0,SUM(BF13:BG13,BI13)-BH13,"")</f>
        <v/>
      </c>
      <c r="BV13" s="11">
        <f>IF(SUM(AY13,BC13,BG13)&gt;0,SUM(AY13,BC13,BG13),"")</f>
        <v>9.1999999999999993</v>
      </c>
      <c r="BW13" s="11">
        <f>IF(SUM(BT13,BU13)&gt;0,SUM(BT13,BU13),"")</f>
        <v>45.399999999999991</v>
      </c>
      <c r="BX13" s="11">
        <f>IF(SUM(BK13,BO13)&gt;0,SUM(BK13,BO13),"")</f>
        <v>10</v>
      </c>
      <c r="BY13" s="11">
        <f>IF(SUM(BJ13:BK13,BM13:BO13,BQ13)-SUM(BL13,BP13)&gt;0,SUM(BJ13:BK13,BM13:BO13,BQ13)-SUM(BL13,BP13),"")</f>
        <v>46</v>
      </c>
      <c r="BZ13" s="11">
        <f>IF(SUM(BT13,BU13,BY13)&gt;0,SUM(BT13,BU13,BY13),"")</f>
        <v>91.399999999999991</v>
      </c>
      <c r="CA13" s="19">
        <v>18.3</v>
      </c>
      <c r="CB13" s="19">
        <v>4.8</v>
      </c>
      <c r="CC13" s="19">
        <v>0.6</v>
      </c>
      <c r="CD13" s="19">
        <v>0</v>
      </c>
      <c r="CE13" s="19">
        <v>15.2</v>
      </c>
      <c r="CF13" s="19">
        <v>2.8</v>
      </c>
      <c r="CG13" s="19">
        <v>0</v>
      </c>
      <c r="CH13" s="19">
        <v>0.3</v>
      </c>
      <c r="CI13" s="19"/>
      <c r="CJ13" s="19"/>
      <c r="CK13" s="19"/>
      <c r="CL13" s="19"/>
      <c r="CM13" s="19">
        <v>17.600000000000001</v>
      </c>
      <c r="CN13" s="19">
        <v>5.2</v>
      </c>
      <c r="CO13" s="19">
        <v>0.8</v>
      </c>
      <c r="CP13" s="19">
        <v>0</v>
      </c>
      <c r="CQ13" s="19">
        <v>18.5</v>
      </c>
      <c r="CR13" s="19">
        <v>2</v>
      </c>
      <c r="CS13" s="19">
        <v>1</v>
      </c>
      <c r="CT13" s="19">
        <v>0</v>
      </c>
      <c r="CU13" s="27"/>
      <c r="CV13" s="40">
        <f>IF(SUM(CB13,CF13)&gt;0,SUM(CB13,CF13),"")</f>
        <v>7.6</v>
      </c>
      <c r="CW13" s="40">
        <f>IF(SUM(CA13:CB13,CD13:CF13,CH13)-CC13-CG13&gt;0,SUM(CA13:CB13,CD13:CF13,CH13)-CC13-CG13,"")</f>
        <v>40.79999999999999</v>
      </c>
      <c r="CX13" s="40" t="str">
        <f>IF(SUM(CI13:CJ13,CL13)-CK13&gt;0,SUM(CI13:CJ13,CL13)-CK13,"")</f>
        <v/>
      </c>
      <c r="CY13" s="40">
        <f>IF(SUM(CB13,CF13,CJ13)&gt;0,SUM(CB13,CF13,CJ13),"")</f>
        <v>7.6</v>
      </c>
      <c r="CZ13" s="40">
        <f>IF(SUM(CW13,CX13)&gt;0,SUM(CW13,CX13),"")</f>
        <v>40.79999999999999</v>
      </c>
      <c r="DA13" s="40">
        <f>IF(SUM(CN13,CR13)&gt;0,SUM(CN13,CR13),"")</f>
        <v>7.2</v>
      </c>
      <c r="DB13" s="40">
        <f>IF(SUM(CM13:CN13,CP13:CR13,CT13)-SUM(CO13,CS13)&gt;0,SUM(CM13:CN13,CP13:CR13,CT13)-SUM(CO13,CS13),"")</f>
        <v>41.5</v>
      </c>
      <c r="DC13" s="40">
        <f>IF(SUM(CW13,CX13,DB13)&gt;0,SUM(CW13,CX13,DB13),"")</f>
        <v>82.299999999999983</v>
      </c>
      <c r="DD13" s="50" t="str">
        <f>IF(MAX(EA13,FC13,GE13,HG13,II13,JK13,KM13,LO13,MQ13,NS13,OU13,PW13)-IF(N13="",0,N13)&gt;0.001,MAX(EA13,FC13,GE13,HG13,II13,JK13,KM13,LO13,MQ13,NS13,OU13,PW13)-IF(N13="",0,N13),"")</f>
        <v/>
      </c>
      <c r="DE13" s="50" t="str">
        <f>IF(MAX(EF13,FH13,GJ13,HL13,IN13,JP13,KR13,LT13,MV13,NX13,OZ13,QB13)-IF(P13="",0,P13)&gt;0.001,MAX(EF13,FH13,GJ13,HL13,IN13,JP13,KR13,LT13,MV13,NX13,OZ13,QB13)-IF(P13="",0,P13),"")</f>
        <v/>
      </c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40" t="str">
        <f>IF(SUM(DG13,DK13)&gt;0,SUM(DG13,DK13),"")</f>
        <v/>
      </c>
      <c r="EA13" s="40" t="str">
        <f>IF(SUM(DF13:DG13,DI13:DK13,DM13)-DH13-DL13&gt;0,SUM(DF13:DG13,DI13:DK13,DM13)-DH13-DL13,"")</f>
        <v/>
      </c>
      <c r="EB13" s="40" t="str">
        <f>IF(SUM(DN13:DO13,DQ13)-DP13&gt;0,SUM(DN13:DO13,DQ13)-DP13,"")</f>
        <v/>
      </c>
      <c r="EC13" s="40" t="str">
        <f>IF(SUM(DG13,DK13,DO13)&gt;0,SUM(DG13,DK13,DO13),"")</f>
        <v/>
      </c>
      <c r="ED13" s="40" t="str">
        <f>IF(SUM(EA13,EB13)&gt;0,SUM(EA13,EB13),"")</f>
        <v/>
      </c>
      <c r="EE13" s="40" t="str">
        <f>IF(SUM(DS13,DW13)&gt;0,SUM(DS13,DW13),"")</f>
        <v/>
      </c>
      <c r="EF13" s="40" t="str">
        <f>IF(SUM(DR13:DS13,DU13:DW13,DY13)-SUM(DT13,DX13)&gt;0,SUM(DR13:DS13,DU13:DW13,DY13)-SUM(DT13,DX13),"")</f>
        <v/>
      </c>
      <c r="EG13" s="40" t="str">
        <f>IF(SUM(EA13,EB13,EF13)&gt;0,SUM(EA13,EB13,EF13),"")</f>
        <v/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 t="str">
        <f>IF(SUM(EI13,EM13)&gt;0,SUM(EI13,EM13),"")</f>
        <v/>
      </c>
      <c r="FC13" s="11" t="str">
        <f>IF(SUM(EH13:EI13,EK13:EM13,EO13)-EJ13-EN13&gt;0,SUM(EH13:EI13,EK13:EM13,EO13)-EJ13-EN13,"")</f>
        <v/>
      </c>
      <c r="FD13" s="11" t="str">
        <f>IF(SUM(EP13:EQ13,ES13)-ER13&gt;0,SUM(EP13:EQ13,ES13)-ER13,"")</f>
        <v/>
      </c>
      <c r="FE13" s="11" t="str">
        <f>IF(SUM(EI13,EM13,EQ13)&gt;0,SUM(EI13,EM13,EQ13),"")</f>
        <v/>
      </c>
      <c r="FF13" s="11" t="str">
        <f>IF(SUM(FC13,FD13)&gt;0,SUM(FC13,FD13),"")</f>
        <v/>
      </c>
      <c r="FG13" s="11" t="str">
        <f>IF(SUM(EU13,EY13)&gt;0,SUM(EU13,EY13),"")</f>
        <v/>
      </c>
      <c r="FH13" s="11" t="str">
        <f>IF(SUM(ET13:EU13,EW13:EY13,FA13)-SUM(EV13,EZ13)&gt;0,SUM(ET13:EU13,EW13:EY13,FA13)-SUM(EV13,EZ13),"")</f>
        <v/>
      </c>
      <c r="FI13" s="11" t="str">
        <f>IF(SUM(FC13,FD13,FH13)&gt;0,SUM(FC13,FD13,FH13),"")</f>
        <v/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>IF(SUM(FK13,FO13)&gt;0,SUM(FK13,FO13),"")</f>
        <v/>
      </c>
      <c r="GE13" s="40" t="str">
        <f>IF(SUM(FJ13:FK13,FM13:FO13,FQ13)-FL13-FP13&gt;0,SUM(FJ13:FK13,FM13:FO13,FQ13)-FL13-FP13,"")</f>
        <v/>
      </c>
      <c r="GF13" s="40" t="str">
        <f>IF(SUM(FR13:FS13,FU13)-FT13&gt;0,SUM(FR13:FS13,FU13)-FT13,"")</f>
        <v/>
      </c>
      <c r="GG13" s="40" t="str">
        <f>IF(SUM(FK13,FO13,FS13)&gt;0,SUM(FK13,FO13,FS13),"")</f>
        <v/>
      </c>
      <c r="GH13" s="40" t="str">
        <f>IF(SUM(GE13,GF13)&gt;0,SUM(GE13,GF13),"")</f>
        <v/>
      </c>
      <c r="GI13" s="40" t="str">
        <f>IF(SUM(FW13,GA13)&gt;0,SUM(FW13,GA13),"")</f>
        <v/>
      </c>
      <c r="GJ13" s="40" t="str">
        <f>IF(SUM(FV13:FW13,FY13:GA13,GC13)-SUM(FX13,GB13)&gt;0,SUM(FV13:FW13,FY13:GA13,GC13)-SUM(FX13,GB13),"")</f>
        <v/>
      </c>
      <c r="GK13" s="40" t="str">
        <f>IF(SUM(GE13,GF13,GJ13)&gt;0,SUM(GE13,GF13,GJ13),"")</f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>IF(SUM(GM13,GQ13)&gt;0,SUM(GM13,GQ13),"")</f>
        <v/>
      </c>
      <c r="HG13" s="11" t="str">
        <f>IF(SUM(GL13:GM13,GO13:GQ13,GS13)-GN13-GR13&gt;0,SUM(GL13:GM13,GO13:GQ13,GS13)-GN13-GR13,"")</f>
        <v/>
      </c>
      <c r="HH13" s="11" t="str">
        <f>IF(SUM(GT13:GU13,GW13)-GV13&gt;0,SUM(GT13:GU13,GW13)-GV13,"")</f>
        <v/>
      </c>
      <c r="HI13" s="11" t="str">
        <f>IF(SUM(GM13,GQ13,GU13)&gt;0,SUM(GM13,GQ13,GU13),"")</f>
        <v/>
      </c>
      <c r="HJ13" s="11" t="str">
        <f>IF(SUM(HG13,HH13)&gt;0,SUM(HG13,HH13),"")</f>
        <v/>
      </c>
      <c r="HK13" s="11" t="str">
        <f>IF(SUM(GY13,HC13)&gt;0,SUM(GY13,HC13),"")</f>
        <v/>
      </c>
      <c r="HL13" s="11" t="str">
        <f>IF(SUM(GX13:GY13,HA13:HC13,HE13)-SUM(GZ13,HD13)&gt;0,SUM(GX13:GY13,HA13:HC13,HE13)-SUM(GZ13,HD13),"")</f>
        <v/>
      </c>
      <c r="HM13" s="11" t="str">
        <f>IF(SUM(HG13,HH13,HL13)&gt;0,SUM(HG13,HH13,HL13),"")</f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>IF(SUM(HO13,HS13)&gt;0,SUM(HO13,HS13),"")</f>
        <v/>
      </c>
      <c r="II13" s="40" t="str">
        <f>IF(SUM(HN13:HO13,HQ13:HS13,HU13)-HP13-HT13&gt;0,SUM(HN13:HO13,HQ13:HS13,HU13)-HP13-HT13,"")</f>
        <v/>
      </c>
      <c r="IJ13" s="40" t="str">
        <f>IF(SUM(HV13:HW13,HY13)-HX13&gt;0,SUM(HV13:HW13,HY13)-HX13,"")</f>
        <v/>
      </c>
      <c r="IK13" s="40" t="str">
        <f>IF(SUM(HO13,HS13,HW13)&gt;0,SUM(HO13,HS13,HW13),"")</f>
        <v/>
      </c>
      <c r="IL13" s="40" t="str">
        <f>IF(SUM(II13,IJ13)&gt;0,SUM(II13,IJ13),"")</f>
        <v/>
      </c>
      <c r="IM13" s="40" t="str">
        <f>IF(SUM(IA13,IE13)&gt;0,SUM(IA13,IE13),"")</f>
        <v/>
      </c>
      <c r="IN13" s="40" t="str">
        <f>IF(SUM(HZ13:IA13,IC13:IE13,IG13)-SUM(IB13,IF13)&gt;0,SUM(HZ13:IA13,IC13:IE13,IG13)-SUM(IB13,IF13),"")</f>
        <v/>
      </c>
      <c r="IO13" s="40" t="str">
        <f>IF(SUM(II13,IJ13,IN13)&gt;0,SUM(II13,IJ13,IN13),"")</f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>IF(SUM(IQ13,IU13)&gt;0,SUM(IQ13,IU13),"")</f>
        <v/>
      </c>
      <c r="JK13" s="11" t="str">
        <f>IF(SUM(IP13:IQ13,IS13:IU13,IW13)-IR13-IV13&gt;0,SUM(IP13:IQ13,IS13:IU13,IW13)-IR13-IV13,"")</f>
        <v/>
      </c>
      <c r="JL13" s="11" t="str">
        <f>IF(SUM(IX13:IY13,JA13)-IZ13&gt;0,SUM(IX13:IY13,JA13)-IZ13,"")</f>
        <v/>
      </c>
      <c r="JM13" s="11" t="str">
        <f>IF(SUM(IQ13,IU13,IY13)&gt;0,SUM(IQ13,IU13,IY13),"")</f>
        <v/>
      </c>
      <c r="JN13" s="11" t="str">
        <f>IF(SUM(JK13,JL13)&gt;0,SUM(JK13,JL13),"")</f>
        <v/>
      </c>
      <c r="JO13" s="11" t="str">
        <f>IF(SUM(JC13,JG13)&gt;0,SUM(JC13,JG13),"")</f>
        <v/>
      </c>
      <c r="JP13" s="11" t="str">
        <f>IF(SUM(JB13:JC13,JE13:JG13,JI13)-SUM(JD13,JH13)&gt;0,SUM(JB13:JC13,JE13:JG13,JI13)-SUM(JD13,JH13),"")</f>
        <v/>
      </c>
      <c r="JQ13" s="11" t="str">
        <f>IF(SUM(JK13,JL13,JP13)&gt;0,SUM(JK13,JL13,JP13),"")</f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>IF(SUM(JS13,JW13)&gt;0,SUM(JS13,JW13),"")</f>
        <v/>
      </c>
      <c r="KM13" s="40" t="str">
        <f>IF(SUM(JR13:JS13,JU13:JW13,JY13)-JT13-JX13&gt;0,SUM(JR13:JS13,JU13:JW13,JY13)-JT13-JX13,"")</f>
        <v/>
      </c>
      <c r="KN13" s="40" t="str">
        <f>IF(SUM(JZ13:KA13,KC13)-KB13&gt;0,SUM(JZ13:KA13,KC13)-KB13,"")</f>
        <v/>
      </c>
      <c r="KO13" s="40" t="str">
        <f>IF(SUM(JS13,JW13,KA13)&gt;0,SUM(JS13,JW13,KA13),"")</f>
        <v/>
      </c>
      <c r="KP13" s="40" t="str">
        <f>IF(SUM(KM13,KN13)&gt;0,SUM(KM13,KN13),"")</f>
        <v/>
      </c>
      <c r="KQ13" s="40" t="str">
        <f>IF(SUM(KE13,KI13)&gt;0,SUM(KE13,KI13),"")</f>
        <v/>
      </c>
      <c r="KR13" s="40" t="str">
        <f>IF(SUM(KD13:KE13,KG13:KI13,KK13)-SUM(KF13,KJ13)&gt;0,SUM(KD13:KE13,KG13:KI13,KK13)-SUM(KF13,KJ13),"")</f>
        <v/>
      </c>
      <c r="KS13" s="40" t="str">
        <f>IF(SUM(KM13,KN13,KR13)&gt;0,SUM(KM13,KN13,KR13),"")</f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>IF(SUM(KU13,KY13)&gt;0,SUM(KU13,KY13),"")</f>
        <v/>
      </c>
      <c r="LO13" s="11" t="str">
        <f>IF(SUM(KT13:KU13,KW13:KY13,LA13)-KV13-KZ13&gt;0,SUM(KT13:KU13,KW13:KY13,LA13)-KV13-KZ13,"")</f>
        <v/>
      </c>
      <c r="LP13" s="11" t="str">
        <f>IF(SUM(LB13:LC13,LE13)-LD13&gt;0,SUM(LB13:LC13,LE13)-LD13,"")</f>
        <v/>
      </c>
      <c r="LQ13" s="11" t="str">
        <f>IF(SUM(KU13,KY13,LC13)&gt;0,SUM(KU13,KY13,LC13),"")</f>
        <v/>
      </c>
      <c r="LR13" s="11" t="str">
        <f>IF(SUM(LO13,LP13)&gt;0,SUM(LO13,LP13),"")</f>
        <v/>
      </c>
      <c r="LS13" s="11" t="str">
        <f>IF(SUM(LG13,LK13)&gt;0,SUM(LG13,LK13),"")</f>
        <v/>
      </c>
      <c r="LT13" s="11" t="str">
        <f>IF(SUM(LF13:LG13,LI13:LK13,LM13)-SUM(LH13,LL13)&gt;0,SUM(LF13:LG13,LI13:LK13,LM13)-SUM(LH13,LL13),"")</f>
        <v/>
      </c>
      <c r="LU13" s="11" t="str">
        <f>IF(SUM(LO13,LP13,LT13)&gt;0,SUM(LO13,LP13,LT13),"")</f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>IF(SUM(LW13,MA13)&gt;0,SUM(LW13,MA13),"")</f>
        <v/>
      </c>
      <c r="MQ13" s="40" t="str">
        <f>IF(SUM(LV13:LW13,LY13:MA13,MC13)-LX13-MB13&gt;0,SUM(LV13:LW13,LY13:MA13,MC13)-LX13-MB13,"")</f>
        <v/>
      </c>
      <c r="MR13" s="40" t="str">
        <f>IF(SUM(MD13:ME13,MG13)-MF13&gt;0,SUM(MD13:ME13,MG13)-MF13,"")</f>
        <v/>
      </c>
      <c r="MS13" s="40" t="str">
        <f>IF(SUM(LW13,MA13,ME13)&gt;0,SUM(LW13,MA13,ME13),"")</f>
        <v/>
      </c>
      <c r="MT13" s="40" t="str">
        <f>IF(SUM(MQ13,MR13)&gt;0,SUM(MQ13,MR13),"")</f>
        <v/>
      </c>
      <c r="MU13" s="40" t="str">
        <f>IF(SUM(MI13,MM13)&gt;0,SUM(MI13,MM13),"")</f>
        <v/>
      </c>
      <c r="MV13" s="40" t="str">
        <f>IF(SUM(MH13:MI13,MK13:MM13,MO13)-SUM(MJ13,MN13)&gt;0,SUM(MH13:MI13,MK13:MM13,MO13)-SUM(MJ13,MN13),"")</f>
        <v/>
      </c>
      <c r="MW13" s="40" t="str">
        <f>IF(SUM(MQ13,MR13,MV13)&gt;0,SUM(MQ13,MR13,MV13),"")</f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>IF(SUM(MY13,NC13)&gt;0,SUM(MY13,NC13),"")</f>
        <v/>
      </c>
      <c r="NS13" s="11" t="str">
        <f>IF(SUM(MX13:MY13,NA13:NC13,NE13)-MZ13-ND13&gt;0,SUM(MX13:MY13,NA13:NC13,NE13)-MZ13-ND13,"")</f>
        <v/>
      </c>
      <c r="NT13" s="11" t="str">
        <f>IF(SUM(NF13:NG13,NI13)-NH13&gt;0,SUM(NF13:NG13,NI13)-NH13,"")</f>
        <v/>
      </c>
      <c r="NU13" s="11" t="str">
        <f>IF(SUM(MY13,NC13,NG13)&gt;0,SUM(MY13,NC13,NG13),"")</f>
        <v/>
      </c>
      <c r="NV13" s="11" t="str">
        <f>IF(SUM(NS13,NT13)&gt;0,SUM(NS13,NT13),"")</f>
        <v/>
      </c>
      <c r="NW13" s="11" t="str">
        <f>IF(SUM(NK13,NO13)&gt;0,SUM(NK13,NO13),"")</f>
        <v/>
      </c>
      <c r="NX13" s="11" t="str">
        <f>IF(SUM(NJ13:NK13,NM13:NO13,NQ13)-SUM(NL13,NP13)&gt;0,SUM(NJ13:NK13,NM13:NO13,NQ13)-SUM(NL13,NP13),"")</f>
        <v/>
      </c>
      <c r="NY13" s="11" t="str">
        <f>IF(SUM(NS13,NT13,NX13)&gt;0,SUM(NS13,NT13,NX13),"")</f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>IF(SUM(OA13,OE13)&gt;0,SUM(OA13,OE13),"")</f>
        <v/>
      </c>
      <c r="OU13" s="40" t="str">
        <f>IF(SUM(NZ13:OA13,OC13:OE13,OG13)-OB13-OF13&gt;0,SUM(NZ13:OA13,OC13:OE13,OG13)-OB13-OF13,"")</f>
        <v/>
      </c>
      <c r="OV13" s="40" t="str">
        <f>IF(SUM(OH13:OI13,OK13)-OJ13&gt;0,SUM(OH13:OI13,OK13)-OJ13,"")</f>
        <v/>
      </c>
      <c r="OW13" s="40" t="str">
        <f>IF(SUM(OA13,OE13,OI13)&gt;0,SUM(OA13,OE13,OI13),"")</f>
        <v/>
      </c>
      <c r="OX13" s="40" t="str">
        <f>IF(SUM(OU13,OV13)&gt;0,SUM(OU13,OV13),"")</f>
        <v/>
      </c>
      <c r="OY13" s="40" t="str">
        <f>IF(SUM(OM13,OQ13)&gt;0,SUM(OM13,OQ13),"")</f>
        <v/>
      </c>
      <c r="OZ13" s="40" t="str">
        <f>IF(SUM(OL13:OM13,OO13:OQ13,OS13)-SUM(ON13,OR13)&gt;0,SUM(OL13:OM13,OO13:OQ13,OS13)-SUM(ON13,OR13),"")</f>
        <v/>
      </c>
      <c r="PA13" s="40" t="str">
        <f>IF(SUM(OU13,OV13,OZ13)&gt;0,SUM(OU13,OV13,OZ13),"")</f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>IF(SUM(PC13,PG13)&gt;0,SUM(PC13,PG13),"")</f>
        <v/>
      </c>
      <c r="PW13" s="11" t="str">
        <f>IF(SUM(PB13:PC13,PE13:PG13,PI13)-PD13-PH13&gt;0,SUM(PB13:PC13,PE13:PG13,PI13)-PD13-PH13,"")</f>
        <v/>
      </c>
      <c r="PX13" s="11" t="str">
        <f>IF(SUM(PJ13:PK13,PM13)-PL13&gt;0,SUM(PJ13:PK13,PM13)-PL13,"")</f>
        <v/>
      </c>
      <c r="PY13" s="11" t="str">
        <f>IF(SUM(PC13,PG13,PK13)&gt;0,SUM(PC13,PG13,PK13),"")</f>
        <v/>
      </c>
      <c r="PZ13" s="11" t="str">
        <f>IF(SUM(PW13,PX13)&gt;0,SUM(PW13,PX13),"")</f>
        <v/>
      </c>
      <c r="QA13" s="11" t="str">
        <f>IF(SUM(PO13,PS13)&gt;0,SUM(PO13,PS13),"")</f>
        <v/>
      </c>
      <c r="QB13" s="11" t="str">
        <f>IF(SUM(PN13:PO13,PQ13:PS13,PU13)-SUM(PP13,PT13)&gt;0,SUM(PN13:PO13,PQ13:PS13,PU13)-SUM(PP13,PT13),"")</f>
        <v/>
      </c>
      <c r="QC13" s="11" t="str">
        <f>IF(SUM(PW13,PX13,QB13)&gt;0,SUM(PW13,PX13,QB13),"")</f>
        <v/>
      </c>
      <c r="QD13" s="22">
        <f>IF($CU13="P",CA13,(CA13+AX13)/2)</f>
        <v>18.200000000000003</v>
      </c>
      <c r="QE13" s="22">
        <f>IF($CU13="P",CB13,(CB13+AY13)/2)</f>
        <v>4.8</v>
      </c>
      <c r="QF13" s="22">
        <f>IF($CU13="P",CC13,(CC13+AZ13)/2)</f>
        <v>0.6</v>
      </c>
      <c r="QG13" s="22">
        <f>IF($CU13="P",CD13,(CD13+BA13)/2)</f>
        <v>0</v>
      </c>
      <c r="QH13" s="22">
        <f>IF($CU13="P",CE13,(CE13+BB13)/2)</f>
        <v>16.799999999999997</v>
      </c>
      <c r="QI13" s="22">
        <f>IF($CU13="P",CF13,(CF13+BC13)/2)</f>
        <v>3.6</v>
      </c>
      <c r="QJ13" s="22">
        <f>IF($CU13="P",CG13,(CG13+BD13)/2)</f>
        <v>0</v>
      </c>
      <c r="QK13" s="22">
        <f>IF($CU13="P",CH13,(CH13+BE13)/2)</f>
        <v>0.3</v>
      </c>
      <c r="QL13" s="22">
        <f>IF($CU13="P",CI13,(CI13+BF13)/2)</f>
        <v>0</v>
      </c>
      <c r="QM13" s="22">
        <f>IF($CU13="P",CJ13,(CJ13+BG13)/2)</f>
        <v>0</v>
      </c>
      <c r="QN13" s="22">
        <f>IF($CU13="P",CK13,(CK13+BH13)/2)</f>
        <v>0</v>
      </c>
      <c r="QO13" s="22">
        <f>IF($CU13="P",CL13,(CL13+BI13)/2)</f>
        <v>0</v>
      </c>
      <c r="QP13" s="22">
        <f>IF($CU13="P",CM13,(CM13+BJ13)/2)</f>
        <v>17.899999999999999</v>
      </c>
      <c r="QQ13" s="22">
        <f>IF($CU13="P",CN13,(CN13+BK13)/2)</f>
        <v>5.2</v>
      </c>
      <c r="QR13" s="22">
        <f>IF($CU13="P",CO13,(CO13+BL13)/2)</f>
        <v>0.5</v>
      </c>
      <c r="QS13" s="22">
        <f>IF($CU13="P",CP13,(CP13+BM13)/2)</f>
        <v>0</v>
      </c>
      <c r="QT13" s="22">
        <f>IF($CU13="P",CQ13,(CQ13+BN13)/2)</f>
        <v>18.399999999999999</v>
      </c>
      <c r="QU13" s="22">
        <f>IF($CU13="P",CR13,(CR13+BO13)/2)</f>
        <v>3.4</v>
      </c>
      <c r="QV13" s="22">
        <f>IF($CU13="P",CS13,(CS13+BP13)/2)</f>
        <v>0.8</v>
      </c>
      <c r="QW13" s="22">
        <f>IF($CU13="P",CT13,(CT13+BQ13)/2)</f>
        <v>0.15</v>
      </c>
      <c r="QX13" s="27" t="s">
        <v>46</v>
      </c>
      <c r="QY13" s="40">
        <f>IF(SUM(QE13,QI13)&gt;0,SUM(QE13,QI13),"")</f>
        <v>8.4</v>
      </c>
      <c r="QZ13" s="40">
        <f>IF(SUM(QD13:QE13,QG13:QI13,QK13)-QF13-QJ13&gt;0,SUM(QD13:QE13,QG13:QI13,QK13)-QF13-QJ13,"")</f>
        <v>43.099999999999994</v>
      </c>
      <c r="RA13" s="40" t="str">
        <f>IF(SUM(QL13:QM13,QO13)-QN13&gt;0,SUM(QL13:QM13,QO13)-QN13,"")</f>
        <v/>
      </c>
      <c r="RB13" s="40">
        <f>IF(SUM(QE13,QI13,QM13)&gt;0,SUM(QE13,QI13,QM13),"")</f>
        <v>8.4</v>
      </c>
      <c r="RC13" s="40">
        <f>IF(SUM(QZ13,RA13)&gt;0,SUM(QZ13,RA13),"")</f>
        <v>43.099999999999994</v>
      </c>
      <c r="RD13" s="40">
        <f>IF(SUM(QQ13,QU13)&gt;0,SUM(QQ13,QU13),"")</f>
        <v>8.6</v>
      </c>
      <c r="RE13" s="40">
        <f>IF(SUM(QP13:QQ13,QS13:QU13,QW13)-SUM(QR13,QV13)&gt;0,SUM(QP13:QQ13,QS13:QU13,QW13)-SUM(QR13,QV13),"")</f>
        <v>43.75</v>
      </c>
      <c r="RF13" s="40">
        <f>IF(SUM(QZ13,RA13,RE13)&gt;0,SUM(QZ13,RA13,RE13),"")</f>
        <v>86.85</v>
      </c>
    </row>
    <row r="14" spans="1:474" x14ac:dyDescent="0.2">
      <c r="A14" s="4" t="str" cm="1">
        <f t="array" ref="A14">IF(AND(J14&lt;&gt;"",J14&lt;&gt;"No DD"),SUMPRODUCT((J$4:J$34&lt;&gt;"")*(J$4:J$34&lt;&gt;"No DD")*(F$4:F$34&gt;F14))+1,IF(J14="No DD",SUMPRODUCT((J$4:J$34="No DD")*(F$4:F$34&gt;F14))+1+SUMPRODUCT((J$4:J$34&lt;&gt;"")*(J$4:J$34&lt;&gt;"No DD")),""))</f>
        <v/>
      </c>
      <c r="B14" s="4" t="str" cm="1">
        <f t="array" ref="B14">IF(AND(J14&lt;&gt;"",J14&lt;&gt;"No DD",G14=""),SUMPRODUCT((J$4:J$34&lt;&gt;"")*(J$4:J$34&lt;&gt;"No DD")*(G$4:G$34="")*(F$4:F$34&gt;F14))+1,IF(J14="No DD",SUMPRODUCT((J$4:J$34="No DD")*(F$4:F$34&gt;F14)*(G$4:G$34=""))+1+SUMPRODUCT((J$4:J$34&lt;&gt;"")*(G$4:G$34="")*(J$4:J$34&lt;&gt;"No DD")),""))</f>
        <v/>
      </c>
      <c r="C14" s="5" t="s">
        <v>147</v>
      </c>
      <c r="D14" s="4" t="s">
        <v>31</v>
      </c>
      <c r="E14" s="4">
        <v>2005</v>
      </c>
      <c r="F14" s="9">
        <f>SUM(L14:R14)+SUM(L14:O14)*0.0000001+SUM(L14)*0.0000000000001</f>
        <v>133.30000877000458</v>
      </c>
      <c r="G14" s="64"/>
      <c r="H14" s="3" t="str">
        <f>IF(OR(AND(AP14&gt;=AW$36,AQ14&gt;=AW$40,AP14&lt;&gt;"",AO14=""),AND(AU14&gt;=AW$36,AV14&gt;=AW$40,AU14&lt;&gt;"",AO14=""),AND(BS14&gt;=BZ$36,BT14&gt;=BZ$40,BS14&lt;&gt;"",BR14=""),AND(BX14&gt;=BZ$36,BY14&gt;=BZ$40,BX14&lt;&gt;"",BR14=""),AND(CV14&gt;=DC$36,CW14&gt;=DC$40,CV14&lt;&gt;"",CU14=""),AND(DA14&gt;=DC$36,DB14&gt;=DC$40,DA14&lt;&gt;""),AND(DZ14&gt;=EG$36,EA14&gt;=EG$40,DZ14&lt;&gt;""),AND(EE14&gt;=EG$36,EF14&gt;=EG$40,EE14&lt;&gt;""),AND(FB14&gt;=FI$36,FC14&gt;=FI$40,FB14&lt;&gt;""),AND(FG14&gt;=FI$36,FH14&gt;=FI$40,FG14&lt;&gt;""),AND(GD14&gt;=GK$36,GE14&gt;=GK$40,GD14&lt;&gt;""),AND(GI14&gt;=GK$36,GJ14&gt;=GK$40,GI14&lt;&gt;""),AND(HF14&gt;=HM$36,HG14&gt;=HM$40,HF14&lt;&gt;""),AND(HK14&gt;=HM$36,HL14&gt;=HM$40,HK14&lt;&gt;""),AND(IH14&gt;=IO$36,II14&gt;=IO$40,IH14&lt;&gt;""),AND(IM14&gt;=IO$36,IN14&gt;=IO$40,IM14&lt;&gt;""),AND(JJ14&gt;=JQ$36,JK14&gt;=JQ$40,JJ14&lt;&gt;""),AND(JO14&gt;=JQ$36,JP14&gt;=JQ$40,JO14&lt;&gt;""),AND(KL14&gt;=KS$36,KM14&gt;=KS$40,KL14&lt;&gt;""),AND(KQ14&gt;=KS$36,KR14&gt;=KS$40,KQ14&lt;&gt;""),AND(LN14&gt;=LU$36,LO14&gt;=LU$40,LN14&lt;&gt;""),AND(LS14&gt;=LU$36,LT14&gt;=LU$40,LS14&lt;&gt;""),AND(MP14&gt;=MW$36,MQ14&gt;=MW$40,MP14&lt;&gt;""),AND(MU14&gt;=MW$36,MV14&gt;=MW$40,MU14&lt;&gt;""),AND(NR14&gt;=NY$36,NS14&gt;=NY$40,NR14&lt;&gt;""),AND(NW14&gt;=NY$36,NX14&gt;=NY$40,NW14&lt;&gt;""),AND(OT14&gt;=PA$36,OU14&gt;=PA$40,OT14&lt;&gt;""),AND(OY14&gt;=PA$36,OZ14&gt;=PA$40,OY14&lt;&gt;""),AND(PV14&gt;=QC$36,PW14&gt;=QC$40,PV14&lt;&gt;""),AND(QA14&gt;=QC$36,QB14&gt;=QC$40,QA14&lt;&gt;"")),"P","")</f>
        <v/>
      </c>
      <c r="I14" s="3" t="str">
        <f>IF(OR(AND(AQ14&gt;=AW$40,AQ14&lt;&gt;"",AO14=""),AND(AV14&gt;=AW$40,AV14&lt;&gt;"",AO14=""),AND(BT14&gt;=BZ$40,BT14&lt;&gt;"",BR14=""),AND(BY14&gt;=BZ$40,BY14&lt;&gt;"",BR14=""),AND(CW14&gt;=DC$40,CW14&lt;&gt;"",CU14=""),AND(DB14&gt;=DC$40,DB14&lt;&gt;"",CU14=""),AND(EA14&gt;=EG$40,EA14&lt;&gt;""),AND(EF14&gt;=EG$40,EF14&lt;&gt;""),AND(FC14&gt;=FI$40,FC14&lt;&gt;""),AND(FH14&gt;=FI$40,FH14&lt;&gt;""),AND(GE14&gt;=GK$40,GE14&lt;&gt;""),AND(GJ14&gt;=GK$40,GJ14&lt;&gt;""),AND(HG14&gt;=HM$40,HG14&lt;&gt;""),AND(HL14&gt;=HM$40,HL14&lt;&gt;""),AND(II14&gt;=IO$40,II14&lt;&gt;""),AND(IN14&gt;=IO$40,IN14&lt;&gt;""),AND(JK14&gt;=JQ$40,JK14&lt;&gt;""),AND(JP14&gt;=JQ$40,JP14&lt;&gt;""),AND(KM14&gt;=KS$40,KM14&lt;&gt;""),AND(KR14&gt;=KS$40,KR14&lt;&gt;""),AND(LO14&gt;=LU$40,LO14&lt;&gt;""),AND(LT14&gt;=LU$40,LT14&lt;&gt;""),AND(MQ14&gt;=MW$40,MQ14&lt;&gt;""),AND(MV14&gt;=MW$40,MV14&lt;&gt;""),AND(NS14&gt;=NY$40,NS14&lt;&gt;""),AND(NX14&gt;=NY$40,NX14&lt;&gt;""),AND(OU14&gt;=PA$40,OU14&lt;&gt;""),AND(OZ14&gt;=PA$40,OZ14&lt;&gt;""),AND(PW14&gt;=QC$40,PW14&lt;&gt;""),AND(QB14&gt;=QC$40,QB14&lt;&gt;"")),"P","")</f>
        <v/>
      </c>
      <c r="J14" s="36" t="str">
        <f>IF(AND(I14="P",H14=""),"No DD",IF(OR(AND(AS14&gt;=AW$39,AT14&gt;=AW$43,AS14&lt;&gt;"",AO14=""),AND(BV14&gt;=BZ$39,BW14&gt;=BZ$43,BV14&lt;&gt;"",BR14=""),AND(CY14&gt;=DC$39,CZ14&gt;=DC$43,CY14&lt;&gt;"",CU14=""),AND(EC14&gt;=EG$39,ED14&gt;=EG$43,EC14&lt;&gt;""),AND(FE14&gt;=FI$39,FF14&gt;=FI$43,FE14&lt;&gt;""),AND(GG14&gt;=GK$39,GH14&gt;=GK$43,GG14&lt;&gt;""),AND(HI14&gt;=HM$39,HJ14&gt;=HM$43,HI14&lt;&gt;""),AND(IK14&gt;=IO$39,IL14&gt;=IO$43,IK14&lt;&gt;""),AND(JM14&gt;=JQ$39,JN14&gt;=JQ$43,JM14&lt;&gt;""),AND(KO14&gt;=KS$39,KP14&gt;=KS$43,KO14&lt;&gt;""),AND(LQ14&gt;=LU$39,LR14&gt;=LU$43,LQ14&lt;&gt;""),AND(MS14&gt;=MW$39,MT14&gt;=MW$43,MS14&lt;&gt;""),AND(NU14&gt;=NY$39,NV14&gt;=NY$43,NU14&lt;&gt;""),AND(OW14&gt;=PA$39,OX14&gt;=PA$43,OW14&lt;&gt;""),AND(PY14&gt;=QC$39,PZ14&gt;=QC$43,PY14&lt;&gt;"")),"Merit",IF(OR(AND(AS14&gt;=AW$38,AT14&gt;=AW$42,AS14&lt;&gt;"",AO14=""),AND(BV14&gt;=BZ$38,BW14&gt;=BZ$42,BV14&lt;&gt;"",BR14=""),AND(CY14&gt;=DC$38,CZ14&gt;=DC$42,CY14&lt;&gt;"",CU14=""),AND(EC14&gt;=EG$38,ED14&gt;=EG$42,EC14&lt;&gt;""),AND(FE14&gt;=FI$38,FF14&gt;=FI$42,FE14&lt;&gt;""),AND(GG14&gt;=GK$38,GH14&gt;=GK$42,GG14&lt;&gt;""),AND(HI14&gt;=HM$38,HJ14&gt;=HM$42,HI14&lt;&gt;""),AND(IK14&gt;=IO$38,IL14&gt;=IO$42,IK14&lt;&gt;""),AND(JM14&gt;=JQ$38,JN14&gt;=JQ$42,JM14&lt;&gt;""),AND(KO14&gt;=KS$38,KP14&gt;=KS$42,KO14&lt;&gt;""),AND(LQ14&gt;=LU$38,LR14&gt;=LU$42,LQ14&lt;&gt;""),AND(MS14&gt;=MW$38,MT14&gt;=MW$42,MS14&lt;&gt;""),AND(NU14&gt;=NY$38,NV14&gt;=NY$42,NU14&lt;&gt;""),AND(OW14&gt;=PA$38,OX14&gt;=PA$42,OW14&lt;&gt;""),AND(PY14&gt;=QC$38,PZ14&gt;=QC$42,PY14&lt;&gt;"")),"Excellence",IF(K14="P","Worlds Team",IF(H14="P","National Team","")))))</f>
        <v/>
      </c>
      <c r="K14" s="3" t="str">
        <f>IF(OR(AND(AS14&gt;=AW$37,AT14&gt;=AW$41,AS14&lt;&gt;"",AO14=""),AND(BV14&gt;=BZ$37,BW14&gt;=BZ$41,BV14&lt;&gt;"",BR14=""),AND(CY14&gt;=DC$37,CZ14&gt;=DC$41,CY14&lt;&gt;"",CU14=""),AND(EC14&gt;=EG$37,ED14&gt;=EG$41,EC14&lt;&gt;""),AND(FE14&gt;=FI$37,FF14&gt;=FI$41,FE14&lt;&gt;""),AND(GG14&gt;=GK$37,GH14&gt;=GK$41,GG14&lt;&gt;""),AND(HI14&gt;=HM$37,HJ14&gt;=HM$41,HI14&lt;&gt;""),AND(IK14&gt;=IO$37,IL14&gt;=IO$41,IK14&lt;&gt;""),AND(JM14&gt;=JQ$37,JN14&gt;=JQ$41,JM14&lt;&gt;""),AND(KO14&gt;=KS$37,KP14&gt;=KS$41,KO14&lt;&gt;""),AND(LQ14&gt;=LU$37,LR14&gt;=LU$41,LQ14&lt;&gt;""),AND(MS14&gt;=MW$37,MT14&gt;=MW$41,MS14&lt;&gt;""),AND(NU14&gt;=NY$37,NV14&gt;=NY$41,NU14&lt;&gt;""),AND(OW14&gt;=PA$37,OX14&gt;=PA$41,OW14&lt;&gt;""),AND(PY14&gt;=QC$37,PZ14&gt;=QC$41,PY14&lt;&gt;"")),"P","")</f>
        <v/>
      </c>
      <c r="L14" s="8">
        <f>IF(COUNT(AQ14,BT14,CW14)&gt;0,LARGE((AQ14,BT14,CW14),1),0)</f>
        <v>45.8</v>
      </c>
      <c r="M14" s="8" t="str">
        <f>IF(L14=0,"",IF(L14=CW14,$CA$1,IF(L14=BT14,$AX$1,IF(L14=AQ14,$U$1,""))))</f>
        <v>2025 Nationals</v>
      </c>
      <c r="N14" s="8">
        <f>IF(COUNT(AQ14,BT14,CW14)&gt;1,LARGE((AQ14,BT14,CW14),2),0)</f>
        <v>41.9</v>
      </c>
      <c r="O14" s="8" t="str">
        <f>IF(N14=0,"",IF(AND(N14=L14,N14=AQ14,N14=BT14),$U$1,IF(AND(N14=L14,N14=AQ14,N14=CW14),$U$1,IF(AND(N14=L14,N14=BT14,N14=CW14),$AX$1,IF(N14=CW14,$CA$1,IF(N14=BT14,$AX$1,IF(N14=AQ14,$U$1,"")))))))</f>
        <v>2025 3rd Domestic Trial</v>
      </c>
      <c r="P14" s="8">
        <f>IF(MAX(AV14,BY14,DB14)&gt;0,MAX(AV14,BY14,DB14),0)</f>
        <v>45.600000000000009</v>
      </c>
      <c r="Q14" s="8" t="str">
        <f>IF(P14=0,"",IF(P14=DB14,$CA$1,IF(P14=BY14,$AX$1,IF(P14=AV14,$U$1,""))))</f>
        <v>2025 Elite Canada</v>
      </c>
      <c r="R14" s="8" t="str">
        <f>IF(MAX(DD14:DE14)&gt;0,MAX(DD14:DE14),"")</f>
        <v/>
      </c>
      <c r="S14" s="11" t="str">
        <f>IF(R14="","",IF(R14=DD14,"("&amp;DD$2&amp;")",IF(R14=DE14,"("&amp;DE$2&amp;")")))</f>
        <v/>
      </c>
      <c r="T14" s="8" t="str">
        <f>IF(R14="","",IF(R14=DD14,IF(R14+IF(N14="",0,N14)=PW14,$PB$1,IF(R14+IF(N14="",0,N14)=OU14,$NZ$1,IF(R14+IF(N14="",0,N14)=NS14,$MX$1,IF(R14+IF(N14="",0,N14)=MQ14,$LV$1,IF(R14+IF(N14="",0,N14)=LO14,$KT$1,IF(R14+IF(N14="",0,N14)=KM14,$JR$1,IF(R14+IF(N14="",0,N14)=JK14,$IP$1,IF(R14+IF(N14="",0,N14)=II14,$HN$1,IF(R14+IF(N14="",0,N14)=HG14,$GL$1,IF(R14+IF(N14="",0,N14)=GE14,$FJ$1,IF(R14+IF(N14="",0,N14)=FC14,$EH$1,IF(R14+IF(N14="",0,N14)=EA14,$DF$1)))))))))))),IF(R14=DE14,IF(R14+IF(P14="",0,P14)=QB14,$PB$1,IF(R14+IF(P14="",0,P14)=OZ14,$NZ$1,IF(R14+IF(P14="",0,P14)=NX14,$MX$1,IF(R14+IF(P14="",0,P14)=MV14,$LV$1,IF(R14+IF(P14="",0,P14)=LT14,$KT$1,IF(R14+IF(P14="",0,P14)=KR14,$JR$1,IF(R14+IF(P14="",0,P14)=JP14,$IP$1,IF(R14+IF(P14="",0,P14)=IN14,$HN$1,IF(R14+IF(P14="",0,P14)=HL14,$GL$1,IF(R14+IF(P14="",0,P14)=GJ14,$FJ$1,IF(R14+IF(P14="",0,P14)=FH14,$EH$1,IF(R14+IF(P14="",0,P14)=EF14,$DF$1)))))))))))))))</f>
        <v/>
      </c>
      <c r="U14" s="19">
        <v>15.2</v>
      </c>
      <c r="V14" s="19">
        <v>2.8</v>
      </c>
      <c r="W14" s="19">
        <v>0</v>
      </c>
      <c r="X14" s="19">
        <v>0.3</v>
      </c>
      <c r="Y14" s="19">
        <v>17.899999999999999</v>
      </c>
      <c r="Z14" s="19">
        <v>5.6</v>
      </c>
      <c r="AA14" s="19">
        <v>0.2</v>
      </c>
      <c r="AB14" s="19">
        <v>0</v>
      </c>
      <c r="AC14" s="19"/>
      <c r="AD14" s="19"/>
      <c r="AE14" s="19"/>
      <c r="AF14" s="19"/>
      <c r="AG14" s="19">
        <v>18.100000000000001</v>
      </c>
      <c r="AH14" s="19">
        <v>5.2</v>
      </c>
      <c r="AI14" s="19">
        <v>0.8</v>
      </c>
      <c r="AJ14" s="19">
        <v>0.3</v>
      </c>
      <c r="AK14" s="19">
        <v>17.8</v>
      </c>
      <c r="AL14" s="19">
        <v>5.6</v>
      </c>
      <c r="AM14" s="19">
        <v>0.6</v>
      </c>
      <c r="AN14" s="19">
        <v>0</v>
      </c>
      <c r="AO14" s="27"/>
      <c r="AP14" s="40">
        <f>IF(SUM(V14,Z14)&gt;0,SUM(V14,Z14),"")</f>
        <v>8.3999999999999986</v>
      </c>
      <c r="AQ14" s="40">
        <f>IF(SUM(U14:V14,X14:Z14,AB14)-W14-AA14&gt;0,SUM(U14:V14,X14:Z14,AB14)-W14-AA14,"")</f>
        <v>41.6</v>
      </c>
      <c r="AR14" s="40" t="str">
        <f>IF(SUM(AC14:AD14,AF14)-AE14&gt;0,SUM(AC14:AD14,AF14)-AE14,"")</f>
        <v/>
      </c>
      <c r="AS14" s="40">
        <f>IF(SUM(V14,Z14,AD14)&gt;0,SUM(V14,Z14,AD14),"")</f>
        <v>8.3999999999999986</v>
      </c>
      <c r="AT14" s="40">
        <f>IF(SUM(AQ14,AR14)&gt;0,SUM(AQ14,AR14),"")</f>
        <v>41.6</v>
      </c>
      <c r="AU14" s="40">
        <f>IF(SUM(AH14,AL14)&gt;0,SUM(AH14,AL14),"")</f>
        <v>10.8</v>
      </c>
      <c r="AV14" s="40">
        <f>IF(SUM(AG14:AH14,AJ14:AL14,AN14)-SUM(AI14,AM14)&gt;0,SUM(AG14:AH14,AJ14:AL14,AN14)-SUM(AI14,AM14),"")</f>
        <v>45.600000000000009</v>
      </c>
      <c r="AW14" s="40">
        <f>IF(SUM(AQ14,AR14,AV14)&gt;0,SUM(AQ14,AR14,AV14),"")</f>
        <v>87.200000000000017</v>
      </c>
      <c r="AX14" s="18">
        <v>18</v>
      </c>
      <c r="AY14" s="18">
        <v>4.8</v>
      </c>
      <c r="AZ14" s="18">
        <v>0.6</v>
      </c>
      <c r="BA14" s="18">
        <v>0.3</v>
      </c>
      <c r="BB14" s="18">
        <v>17.899999999999999</v>
      </c>
      <c r="BC14" s="18">
        <v>5.6</v>
      </c>
      <c r="BD14" s="18">
        <v>0.2</v>
      </c>
      <c r="BE14" s="18">
        <v>0</v>
      </c>
      <c r="BF14" s="18"/>
      <c r="BG14" s="18"/>
      <c r="BH14" s="18"/>
      <c r="BI14" s="18"/>
      <c r="BJ14" s="18">
        <v>16.100000000000001</v>
      </c>
      <c r="BK14" s="18">
        <v>5.2</v>
      </c>
      <c r="BL14" s="18">
        <v>1</v>
      </c>
      <c r="BM14" s="18">
        <v>0</v>
      </c>
      <c r="BN14" s="18">
        <v>17.8</v>
      </c>
      <c r="BO14" s="18">
        <v>4.8</v>
      </c>
      <c r="BP14" s="18">
        <v>0.6</v>
      </c>
      <c r="BQ14" s="18">
        <v>0.3</v>
      </c>
      <c r="BR14" s="28"/>
      <c r="BS14" s="11">
        <f>IF(SUM(AY14,BC14)&gt;0,SUM(AY14,BC14),"")</f>
        <v>10.399999999999999</v>
      </c>
      <c r="BT14" s="11">
        <f>IF(SUM(AX14:AY14,BA14:BC14,BE14)-AZ14-BD14&gt;0,SUM(AX14:AY14,BA14:BC14,BE14)-AZ14-BD14,"")</f>
        <v>45.8</v>
      </c>
      <c r="BU14" s="11" t="str">
        <f>IF(SUM(BF14:BG14,BI14)-BH14&gt;0,SUM(BF14:BG14,BI14)-BH14,"")</f>
        <v/>
      </c>
      <c r="BV14" s="11">
        <f>IF(SUM(AY14,BC14,BG14)&gt;0,SUM(AY14,BC14,BG14),"")</f>
        <v>10.399999999999999</v>
      </c>
      <c r="BW14" s="11">
        <f>IF(SUM(BT14,BU14)&gt;0,SUM(BT14,BU14),"")</f>
        <v>45.8</v>
      </c>
      <c r="BX14" s="11">
        <f>IF(SUM(BK14,BO14)&gt;0,SUM(BK14,BO14),"")</f>
        <v>10</v>
      </c>
      <c r="BY14" s="11">
        <f>IF(SUM(BJ14:BK14,BM14:BO14,BQ14)-SUM(BL14,BP14)&gt;0,SUM(BJ14:BK14,BM14:BO14,BQ14)-SUM(BL14,BP14),"")</f>
        <v>42.599999999999994</v>
      </c>
      <c r="BZ14" s="11">
        <f>IF(SUM(BT14,BU14,BY14)&gt;0,SUM(BT14,BU14,BY14),"")</f>
        <v>88.399999999999991</v>
      </c>
      <c r="CA14" s="19">
        <v>18.2</v>
      </c>
      <c r="CB14" s="19">
        <v>4.4000000000000004</v>
      </c>
      <c r="CC14" s="19">
        <v>0.6</v>
      </c>
      <c r="CD14" s="19">
        <v>0</v>
      </c>
      <c r="CE14" s="19">
        <v>18.399999999999999</v>
      </c>
      <c r="CF14" s="19">
        <v>2.8</v>
      </c>
      <c r="CG14" s="19">
        <v>1.3</v>
      </c>
      <c r="CH14" s="19">
        <v>0</v>
      </c>
      <c r="CI14" s="19"/>
      <c r="CJ14" s="19"/>
      <c r="CK14" s="19"/>
      <c r="CL14" s="19"/>
      <c r="CM14" s="19">
        <v>18.2</v>
      </c>
      <c r="CN14" s="19">
        <v>4.4000000000000004</v>
      </c>
      <c r="CO14" s="19">
        <v>0.6</v>
      </c>
      <c r="CP14" s="19">
        <v>0</v>
      </c>
      <c r="CQ14" s="19">
        <v>18.2</v>
      </c>
      <c r="CR14" s="19">
        <v>3.2</v>
      </c>
      <c r="CS14" s="19">
        <v>0.3</v>
      </c>
      <c r="CT14" s="19">
        <v>0</v>
      </c>
      <c r="CU14" s="27"/>
      <c r="CV14" s="40">
        <f>IF(SUM(CB14,CF14)&gt;0,SUM(CB14,CF14),"")</f>
        <v>7.2</v>
      </c>
      <c r="CW14" s="40">
        <f>IF(SUM(CA14:CB14,CD14:CF14,CH14)-CC14-CG14&gt;0,SUM(CA14:CB14,CD14:CF14,CH14)-CC14-CG14,"")</f>
        <v>41.9</v>
      </c>
      <c r="CX14" s="40" t="str">
        <f>IF(SUM(CI14:CJ14,CL14)-CK14&gt;0,SUM(CI14:CJ14,CL14)-CK14,"")</f>
        <v/>
      </c>
      <c r="CY14" s="40">
        <f>IF(SUM(CB14,CF14,CJ14)&gt;0,SUM(CB14,CF14,CJ14),"")</f>
        <v>7.2</v>
      </c>
      <c r="CZ14" s="40">
        <f>IF(SUM(CW14,CX14)&gt;0,SUM(CW14,CX14),"")</f>
        <v>41.9</v>
      </c>
      <c r="DA14" s="40">
        <f>IF(SUM(CN14,CR14)&gt;0,SUM(CN14,CR14),"")</f>
        <v>7.6000000000000005</v>
      </c>
      <c r="DB14" s="40">
        <f>IF(SUM(CM14:CN14,CP14:CR14,CT14)-SUM(CO14,CS14)&gt;0,SUM(CM14:CN14,CP14:CR14,CT14)-SUM(CO14,CS14),"")</f>
        <v>43.1</v>
      </c>
      <c r="DC14" s="40">
        <f>IF(SUM(CW14,CX14,DB14)&gt;0,SUM(CW14,CX14,DB14),"")</f>
        <v>85</v>
      </c>
      <c r="DD14" s="50" t="str">
        <f>IF(MAX(EA14,FC14,GE14,HG14,II14,JK14,KM14,LO14,MQ14,NS14,OU14,PW14)-IF(N14="",0,N14)&gt;0.001,MAX(EA14,FC14,GE14,HG14,II14,JK14,KM14,LO14,MQ14,NS14,OU14,PW14)-IF(N14="",0,N14),"")</f>
        <v/>
      </c>
      <c r="DE14" s="50" t="str">
        <f>IF(MAX(EF14,FH14,GJ14,HL14,IN14,JP14,KR14,LT14,MV14,NX14,OZ14,QB14)-IF(P14="",0,P14)&gt;0.001,MAX(EF14,FH14,GJ14,HL14,IN14,JP14,KR14,LT14,MV14,NX14,OZ14,QB14)-IF(P14="",0,P14),"")</f>
        <v/>
      </c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40" t="str">
        <f>IF(SUM(DG14,DK14)&gt;0,SUM(DG14,DK14),"")</f>
        <v/>
      </c>
      <c r="EA14" s="40" t="str">
        <f>IF(SUM(DF14:DG14,DI14:DK14,DM14)-DH14-DL14&gt;0,SUM(DF14:DG14,DI14:DK14,DM14)-DH14-DL14,"")</f>
        <v/>
      </c>
      <c r="EB14" s="40" t="str">
        <f>IF(SUM(DN14:DO14,DQ14)-DP14&gt;0,SUM(DN14:DO14,DQ14)-DP14,"")</f>
        <v/>
      </c>
      <c r="EC14" s="40" t="str">
        <f>IF(SUM(DG14,DK14,DO14)&gt;0,SUM(DG14,DK14,DO14),"")</f>
        <v/>
      </c>
      <c r="ED14" s="40" t="str">
        <f>IF(SUM(EA14,EB14)&gt;0,SUM(EA14,EB14),"")</f>
        <v/>
      </c>
      <c r="EE14" s="40" t="str">
        <f>IF(SUM(DS14,DW14)&gt;0,SUM(DS14,DW14),"")</f>
        <v/>
      </c>
      <c r="EF14" s="40" t="str">
        <f>IF(SUM(DR14:DS14,DU14:DW14,DY14)-SUM(DT14,DX14)&gt;0,SUM(DR14:DS14,DU14:DW14,DY14)-SUM(DT14,DX14),"")</f>
        <v/>
      </c>
      <c r="EG14" s="40" t="str">
        <f>IF(SUM(EA14,EB14,EF14)&gt;0,SUM(EA14,EB14,EF14),"")</f>
        <v/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 t="str">
        <f>IF(SUM(EI14,EM14)&gt;0,SUM(EI14,EM14),"")</f>
        <v/>
      </c>
      <c r="FC14" s="11" t="str">
        <f>IF(SUM(EH14:EI14,EK14:EM14,EO14)-EJ14-EN14&gt;0,SUM(EH14:EI14,EK14:EM14,EO14)-EJ14-EN14,"")</f>
        <v/>
      </c>
      <c r="FD14" s="11" t="str">
        <f>IF(SUM(EP14:EQ14,ES14)-ER14&gt;0,SUM(EP14:EQ14,ES14)-ER14,"")</f>
        <v/>
      </c>
      <c r="FE14" s="11" t="str">
        <f>IF(SUM(EI14,EM14,EQ14)&gt;0,SUM(EI14,EM14,EQ14),"")</f>
        <v/>
      </c>
      <c r="FF14" s="11" t="str">
        <f>IF(SUM(FC14,FD14)&gt;0,SUM(FC14,FD14),"")</f>
        <v/>
      </c>
      <c r="FG14" s="11" t="str">
        <f>IF(SUM(EU14,EY14)&gt;0,SUM(EU14,EY14),"")</f>
        <v/>
      </c>
      <c r="FH14" s="11" t="str">
        <f>IF(SUM(ET14:EU14,EW14:EY14,FA14)-SUM(EV14,EZ14)&gt;0,SUM(ET14:EU14,EW14:EY14,FA14)-SUM(EV14,EZ14),"")</f>
        <v/>
      </c>
      <c r="FI14" s="11" t="str">
        <f>IF(SUM(FC14,FD14,FH14)&gt;0,SUM(FC14,FD14,FH14),"")</f>
        <v/>
      </c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40" t="str">
        <f>IF(SUM(FK14,FO14)&gt;0,SUM(FK14,FO14),"")</f>
        <v/>
      </c>
      <c r="GE14" s="40" t="str">
        <f>IF(SUM(FJ14:FK14,FM14:FO14,FQ14)-FL14-FP14&gt;0,SUM(FJ14:FK14,FM14:FO14,FQ14)-FL14-FP14,"")</f>
        <v/>
      </c>
      <c r="GF14" s="40" t="str">
        <f>IF(SUM(FR14:FS14,FU14)-FT14&gt;0,SUM(FR14:FS14,FU14)-FT14,"")</f>
        <v/>
      </c>
      <c r="GG14" s="40" t="str">
        <f>IF(SUM(FK14,FO14,FS14)&gt;0,SUM(FK14,FO14,FS14),"")</f>
        <v/>
      </c>
      <c r="GH14" s="40" t="str">
        <f>IF(SUM(GE14,GF14)&gt;0,SUM(GE14,GF14),"")</f>
        <v/>
      </c>
      <c r="GI14" s="40" t="str">
        <f>IF(SUM(FW14,GA14)&gt;0,SUM(FW14,GA14),"")</f>
        <v/>
      </c>
      <c r="GJ14" s="40" t="str">
        <f>IF(SUM(FV14:FW14,FY14:GA14,GC14)-SUM(FX14,GB14)&gt;0,SUM(FV14:FW14,FY14:GA14,GC14)-SUM(FX14,GB14),"")</f>
        <v/>
      </c>
      <c r="GK14" s="40" t="str">
        <f>IF(SUM(GE14,GF14,GJ14)&gt;0,SUM(GE14,GF14,GJ14),"")</f>
        <v/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>IF(SUM(GM14,GQ14)&gt;0,SUM(GM14,GQ14),"")</f>
        <v/>
      </c>
      <c r="HG14" s="11" t="str">
        <f>IF(SUM(GL14:GM14,GO14:GQ14,GS14)-GN14-GR14&gt;0,SUM(GL14:GM14,GO14:GQ14,GS14)-GN14-GR14,"")</f>
        <v/>
      </c>
      <c r="HH14" s="11" t="str">
        <f>IF(SUM(GT14:GU14,GW14)-GV14&gt;0,SUM(GT14:GU14,GW14)-GV14,"")</f>
        <v/>
      </c>
      <c r="HI14" s="11" t="str">
        <f>IF(SUM(GM14,GQ14,GU14)&gt;0,SUM(GM14,GQ14,GU14),"")</f>
        <v/>
      </c>
      <c r="HJ14" s="11" t="str">
        <f>IF(SUM(HG14,HH14)&gt;0,SUM(HG14,HH14),"")</f>
        <v/>
      </c>
      <c r="HK14" s="11" t="str">
        <f>IF(SUM(GY14,HC14)&gt;0,SUM(GY14,HC14),"")</f>
        <v/>
      </c>
      <c r="HL14" s="11" t="str">
        <f>IF(SUM(GX14:GY14,HA14:HC14,HE14)-SUM(GZ14,HD14)&gt;0,SUM(GX14:GY14,HA14:HC14,HE14)-SUM(GZ14,HD14),"")</f>
        <v/>
      </c>
      <c r="HM14" s="11" t="str">
        <f>IF(SUM(HG14,HH14,HL14)&gt;0,SUM(HG14,HH14,HL14),"")</f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>IF(SUM(HO14,HS14)&gt;0,SUM(HO14,HS14),"")</f>
        <v/>
      </c>
      <c r="II14" s="40" t="str">
        <f>IF(SUM(HN14:HO14,HQ14:HS14,HU14)-HP14-HT14&gt;0,SUM(HN14:HO14,HQ14:HS14,HU14)-HP14-HT14,"")</f>
        <v/>
      </c>
      <c r="IJ14" s="40" t="str">
        <f>IF(SUM(HV14:HW14,HY14)-HX14&gt;0,SUM(HV14:HW14,HY14)-HX14,"")</f>
        <v/>
      </c>
      <c r="IK14" s="40" t="str">
        <f>IF(SUM(HO14,HS14,HW14)&gt;0,SUM(HO14,HS14,HW14),"")</f>
        <v/>
      </c>
      <c r="IL14" s="40" t="str">
        <f>IF(SUM(II14,IJ14)&gt;0,SUM(II14,IJ14),"")</f>
        <v/>
      </c>
      <c r="IM14" s="40" t="str">
        <f>IF(SUM(IA14,IE14)&gt;0,SUM(IA14,IE14),"")</f>
        <v/>
      </c>
      <c r="IN14" s="40" t="str">
        <f>IF(SUM(HZ14:IA14,IC14:IE14,IG14)-SUM(IB14,IF14)&gt;0,SUM(HZ14:IA14,IC14:IE14,IG14)-SUM(IB14,IF14),"")</f>
        <v/>
      </c>
      <c r="IO14" s="40" t="str">
        <f>IF(SUM(II14,IJ14,IN14)&gt;0,SUM(II14,IJ14,IN14),"")</f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>IF(SUM(IQ14,IU14)&gt;0,SUM(IQ14,IU14),"")</f>
        <v/>
      </c>
      <c r="JK14" s="11" t="str">
        <f>IF(SUM(IP14:IQ14,IS14:IU14,IW14)-IR14-IV14&gt;0,SUM(IP14:IQ14,IS14:IU14,IW14)-IR14-IV14,"")</f>
        <v/>
      </c>
      <c r="JL14" s="11" t="str">
        <f>IF(SUM(IX14:IY14,JA14)-IZ14&gt;0,SUM(IX14:IY14,JA14)-IZ14,"")</f>
        <v/>
      </c>
      <c r="JM14" s="11" t="str">
        <f>IF(SUM(IQ14,IU14,IY14)&gt;0,SUM(IQ14,IU14,IY14),"")</f>
        <v/>
      </c>
      <c r="JN14" s="11" t="str">
        <f>IF(SUM(JK14,JL14)&gt;0,SUM(JK14,JL14),"")</f>
        <v/>
      </c>
      <c r="JO14" s="11" t="str">
        <f>IF(SUM(JC14,JG14)&gt;0,SUM(JC14,JG14),"")</f>
        <v/>
      </c>
      <c r="JP14" s="11" t="str">
        <f>IF(SUM(JB14:JC14,JE14:JG14,JI14)-SUM(JD14,JH14)&gt;0,SUM(JB14:JC14,JE14:JG14,JI14)-SUM(JD14,JH14),"")</f>
        <v/>
      </c>
      <c r="JQ14" s="11" t="str">
        <f>IF(SUM(JK14,JL14,JP14)&gt;0,SUM(JK14,JL14,JP14),"")</f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>IF(SUM(JS14,JW14)&gt;0,SUM(JS14,JW14),"")</f>
        <v/>
      </c>
      <c r="KM14" s="40" t="str">
        <f>IF(SUM(JR14:JS14,JU14:JW14,JY14)-JT14-JX14&gt;0,SUM(JR14:JS14,JU14:JW14,JY14)-JT14-JX14,"")</f>
        <v/>
      </c>
      <c r="KN14" s="40" t="str">
        <f>IF(SUM(JZ14:KA14,KC14)-KB14&gt;0,SUM(JZ14:KA14,KC14)-KB14,"")</f>
        <v/>
      </c>
      <c r="KO14" s="40" t="str">
        <f>IF(SUM(JS14,JW14,KA14)&gt;0,SUM(JS14,JW14,KA14),"")</f>
        <v/>
      </c>
      <c r="KP14" s="40" t="str">
        <f>IF(SUM(KM14,KN14)&gt;0,SUM(KM14,KN14),"")</f>
        <v/>
      </c>
      <c r="KQ14" s="40" t="str">
        <f>IF(SUM(KE14,KI14)&gt;0,SUM(KE14,KI14),"")</f>
        <v/>
      </c>
      <c r="KR14" s="40" t="str">
        <f>IF(SUM(KD14:KE14,KG14:KI14,KK14)-SUM(KF14,KJ14)&gt;0,SUM(KD14:KE14,KG14:KI14,KK14)-SUM(KF14,KJ14),"")</f>
        <v/>
      </c>
      <c r="KS14" s="40" t="str">
        <f>IF(SUM(KM14,KN14,KR14)&gt;0,SUM(KM14,KN14,KR14),"")</f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>IF(SUM(KU14,KY14)&gt;0,SUM(KU14,KY14),"")</f>
        <v/>
      </c>
      <c r="LO14" s="11" t="str">
        <f>IF(SUM(KT14:KU14,KW14:KY14,LA14)-KV14-KZ14&gt;0,SUM(KT14:KU14,KW14:KY14,LA14)-KV14-KZ14,"")</f>
        <v/>
      </c>
      <c r="LP14" s="11" t="str">
        <f>IF(SUM(LB14:LC14,LE14)-LD14&gt;0,SUM(LB14:LC14,LE14)-LD14,"")</f>
        <v/>
      </c>
      <c r="LQ14" s="11" t="str">
        <f>IF(SUM(KU14,KY14,LC14)&gt;0,SUM(KU14,KY14,LC14),"")</f>
        <v/>
      </c>
      <c r="LR14" s="11" t="str">
        <f>IF(SUM(LO14,LP14)&gt;0,SUM(LO14,LP14),"")</f>
        <v/>
      </c>
      <c r="LS14" s="11" t="str">
        <f>IF(SUM(LG14,LK14)&gt;0,SUM(LG14,LK14),"")</f>
        <v/>
      </c>
      <c r="LT14" s="11" t="str">
        <f>IF(SUM(LF14:LG14,LI14:LK14,LM14)-SUM(LH14,LL14)&gt;0,SUM(LF14:LG14,LI14:LK14,LM14)-SUM(LH14,LL14),"")</f>
        <v/>
      </c>
      <c r="LU14" s="11" t="str">
        <f>IF(SUM(LO14,LP14,LT14)&gt;0,SUM(LO14,LP14,LT14),"")</f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>IF(SUM(LW14,MA14)&gt;0,SUM(LW14,MA14),"")</f>
        <v/>
      </c>
      <c r="MQ14" s="40" t="str">
        <f>IF(SUM(LV14:LW14,LY14:MA14,MC14)-LX14-MB14&gt;0,SUM(LV14:LW14,LY14:MA14,MC14)-LX14-MB14,"")</f>
        <v/>
      </c>
      <c r="MR14" s="40" t="str">
        <f>IF(SUM(MD14:ME14,MG14)-MF14&gt;0,SUM(MD14:ME14,MG14)-MF14,"")</f>
        <v/>
      </c>
      <c r="MS14" s="40" t="str">
        <f>IF(SUM(LW14,MA14,ME14)&gt;0,SUM(LW14,MA14,ME14),"")</f>
        <v/>
      </c>
      <c r="MT14" s="40" t="str">
        <f>IF(SUM(MQ14,MR14)&gt;0,SUM(MQ14,MR14),"")</f>
        <v/>
      </c>
      <c r="MU14" s="40" t="str">
        <f>IF(SUM(MI14,MM14)&gt;0,SUM(MI14,MM14),"")</f>
        <v/>
      </c>
      <c r="MV14" s="40" t="str">
        <f>IF(SUM(MH14:MI14,MK14:MM14,MO14)-SUM(MJ14,MN14)&gt;0,SUM(MH14:MI14,MK14:MM14,MO14)-SUM(MJ14,MN14),"")</f>
        <v/>
      </c>
      <c r="MW14" s="40" t="str">
        <f>IF(SUM(MQ14,MR14,MV14)&gt;0,SUM(MQ14,MR14,MV14),"")</f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>IF(SUM(MY14,NC14)&gt;0,SUM(MY14,NC14),"")</f>
        <v/>
      </c>
      <c r="NS14" s="11" t="str">
        <f>IF(SUM(MX14:MY14,NA14:NC14,NE14)-MZ14-ND14&gt;0,SUM(MX14:MY14,NA14:NC14,NE14)-MZ14-ND14,"")</f>
        <v/>
      </c>
      <c r="NT14" s="11" t="str">
        <f>IF(SUM(NF14:NG14,NI14)-NH14&gt;0,SUM(NF14:NG14,NI14)-NH14,"")</f>
        <v/>
      </c>
      <c r="NU14" s="11" t="str">
        <f>IF(SUM(MY14,NC14,NG14)&gt;0,SUM(MY14,NC14,NG14),"")</f>
        <v/>
      </c>
      <c r="NV14" s="11" t="str">
        <f>IF(SUM(NS14,NT14)&gt;0,SUM(NS14,NT14),"")</f>
        <v/>
      </c>
      <c r="NW14" s="11" t="str">
        <f>IF(SUM(NK14,NO14)&gt;0,SUM(NK14,NO14),"")</f>
        <v/>
      </c>
      <c r="NX14" s="11" t="str">
        <f>IF(SUM(NJ14:NK14,NM14:NO14,NQ14)-SUM(NL14,NP14)&gt;0,SUM(NJ14:NK14,NM14:NO14,NQ14)-SUM(NL14,NP14),"")</f>
        <v/>
      </c>
      <c r="NY14" s="11" t="str">
        <f>IF(SUM(NS14,NT14,NX14)&gt;0,SUM(NS14,NT14,NX14),"")</f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>IF(SUM(OA14,OE14)&gt;0,SUM(OA14,OE14),"")</f>
        <v/>
      </c>
      <c r="OU14" s="40" t="str">
        <f>IF(SUM(NZ14:OA14,OC14:OE14,OG14)-OB14-OF14&gt;0,SUM(NZ14:OA14,OC14:OE14,OG14)-OB14-OF14,"")</f>
        <v/>
      </c>
      <c r="OV14" s="40" t="str">
        <f>IF(SUM(OH14:OI14,OK14)-OJ14&gt;0,SUM(OH14:OI14,OK14)-OJ14,"")</f>
        <v/>
      </c>
      <c r="OW14" s="40" t="str">
        <f>IF(SUM(OA14,OE14,OI14)&gt;0,SUM(OA14,OE14,OI14),"")</f>
        <v/>
      </c>
      <c r="OX14" s="40" t="str">
        <f>IF(SUM(OU14,OV14)&gt;0,SUM(OU14,OV14),"")</f>
        <v/>
      </c>
      <c r="OY14" s="40" t="str">
        <f>IF(SUM(OM14,OQ14)&gt;0,SUM(OM14,OQ14),"")</f>
        <v/>
      </c>
      <c r="OZ14" s="40" t="str">
        <f>IF(SUM(OL14:OM14,OO14:OQ14,OS14)-SUM(ON14,OR14)&gt;0,SUM(OL14:OM14,OO14:OQ14,OS14)-SUM(ON14,OR14),"")</f>
        <v/>
      </c>
      <c r="PA14" s="40" t="str">
        <f>IF(SUM(OU14,OV14,OZ14)&gt;0,SUM(OU14,OV14,OZ14),"")</f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>IF(SUM(PC14,PG14)&gt;0,SUM(PC14,PG14),"")</f>
        <v/>
      </c>
      <c r="PW14" s="11" t="str">
        <f>IF(SUM(PB14:PC14,PE14:PG14,PI14)-PD14-PH14&gt;0,SUM(PB14:PC14,PE14:PG14,PI14)-PD14-PH14,"")</f>
        <v/>
      </c>
      <c r="PX14" s="11" t="str">
        <f>IF(SUM(PJ14:PK14,PM14)-PL14&gt;0,SUM(PJ14:PK14,PM14)-PL14,"")</f>
        <v/>
      </c>
      <c r="PY14" s="11" t="str">
        <f>IF(SUM(PC14,PG14,PK14)&gt;0,SUM(PC14,PG14,PK14),"")</f>
        <v/>
      </c>
      <c r="PZ14" s="11" t="str">
        <f>IF(SUM(PW14,PX14)&gt;0,SUM(PW14,PX14),"")</f>
        <v/>
      </c>
      <c r="QA14" s="11" t="str">
        <f>IF(SUM(PO14,PS14)&gt;0,SUM(PO14,PS14),"")</f>
        <v/>
      </c>
      <c r="QB14" s="11" t="str">
        <f>IF(SUM(PN14:PO14,PQ14:PS14,PU14)-SUM(PP14,PT14)&gt;0,SUM(PN14:PO14,PQ14:PS14,PU14)-SUM(PP14,PT14),"")</f>
        <v/>
      </c>
      <c r="QC14" s="11" t="str">
        <f>IF(SUM(PW14,PX14,QB14)&gt;0,SUM(PW14,PX14,QB14),"")</f>
        <v/>
      </c>
      <c r="QD14" s="22">
        <f>IF($CU14="P",CA14,(CA14+AX14)/2)</f>
        <v>18.100000000000001</v>
      </c>
      <c r="QE14" s="22">
        <f>IF($CU14="P",CB14,(CB14+AY14)/2)</f>
        <v>4.5999999999999996</v>
      </c>
      <c r="QF14" s="22">
        <f>IF($CU14="P",CC14,(CC14+AZ14)/2)</f>
        <v>0.6</v>
      </c>
      <c r="QG14" s="22">
        <f>IF($CU14="P",CD14,(CD14+BA14)/2)</f>
        <v>0.15</v>
      </c>
      <c r="QH14" s="22">
        <f>IF($CU14="P",CE14,(CE14+BB14)/2)</f>
        <v>18.149999999999999</v>
      </c>
      <c r="QI14" s="22">
        <f>IF($CU14="P",CF14,(CF14+BC14)/2)</f>
        <v>4.1999999999999993</v>
      </c>
      <c r="QJ14" s="22">
        <f>IF($CU14="P",CG14,(CG14+BD14)/2)</f>
        <v>0.75</v>
      </c>
      <c r="QK14" s="22">
        <f>IF($CU14="P",CH14,(CH14+BE14)/2)</f>
        <v>0</v>
      </c>
      <c r="QL14" s="22">
        <f>IF($CU14="P",CI14,(CI14+BF14)/2)</f>
        <v>0</v>
      </c>
      <c r="QM14" s="22">
        <f>IF($CU14="P",CJ14,(CJ14+BG14)/2)</f>
        <v>0</v>
      </c>
      <c r="QN14" s="22">
        <f>IF($CU14="P",CK14,(CK14+BH14)/2)</f>
        <v>0</v>
      </c>
      <c r="QO14" s="22">
        <f>IF($CU14="P",CL14,(CL14+BI14)/2)</f>
        <v>0</v>
      </c>
      <c r="QP14" s="22">
        <f>IF($CU14="P",CM14,(CM14+BJ14)/2)</f>
        <v>17.149999999999999</v>
      </c>
      <c r="QQ14" s="22">
        <f>IF($CU14="P",CN14,(CN14+BK14)/2)</f>
        <v>4.8000000000000007</v>
      </c>
      <c r="QR14" s="22">
        <f>IF($CU14="P",CO14,(CO14+BL14)/2)</f>
        <v>0.8</v>
      </c>
      <c r="QS14" s="22">
        <f>IF($CU14="P",CP14,(CP14+BM14)/2)</f>
        <v>0</v>
      </c>
      <c r="QT14" s="22">
        <f>IF($CU14="P",CQ14,(CQ14+BN14)/2)</f>
        <v>18</v>
      </c>
      <c r="QU14" s="22">
        <f>IF($CU14="P",CR14,(CR14+BO14)/2)</f>
        <v>4</v>
      </c>
      <c r="QV14" s="22">
        <f>IF($CU14="P",CS14,(CS14+BP14)/2)</f>
        <v>0.44999999999999996</v>
      </c>
      <c r="QW14" s="22">
        <f>IF($CU14="P",CT14,(CT14+BQ14)/2)</f>
        <v>0.15</v>
      </c>
      <c r="QX14" s="27" t="s">
        <v>46</v>
      </c>
      <c r="QY14" s="40">
        <f>IF(SUM(QE14,QI14)&gt;0,SUM(QE14,QI14),"")</f>
        <v>8.7999999999999989</v>
      </c>
      <c r="QZ14" s="40">
        <f>IF(SUM(QD14:QE14,QG14:QI14,QK14)-QF14-QJ14&gt;0,SUM(QD14:QE14,QG14:QI14,QK14)-QF14-QJ14,"")</f>
        <v>43.85</v>
      </c>
      <c r="RA14" s="40" t="str">
        <f>IF(SUM(QL14:QM14,QO14)-QN14&gt;0,SUM(QL14:QM14,QO14)-QN14,"")</f>
        <v/>
      </c>
      <c r="RB14" s="40">
        <f>IF(SUM(QE14,QI14,QM14)&gt;0,SUM(QE14,QI14,QM14),"")</f>
        <v>8.7999999999999989</v>
      </c>
      <c r="RC14" s="40">
        <f>IF(SUM(QZ14,RA14)&gt;0,SUM(QZ14,RA14),"")</f>
        <v>43.85</v>
      </c>
      <c r="RD14" s="40">
        <f>IF(SUM(QQ14,QU14)&gt;0,SUM(QQ14,QU14),"")</f>
        <v>8.8000000000000007</v>
      </c>
      <c r="RE14" s="40">
        <f>IF(SUM(QP14:QQ14,QS14:QU14,QW14)-SUM(QR14,QV14)&gt;0,SUM(QP14:QQ14,QS14:QU14,QW14)-SUM(QR14,QV14),"")</f>
        <v>42.85</v>
      </c>
      <c r="RF14" s="40">
        <f>IF(SUM(QZ14,RA14,RE14)&gt;0,SUM(QZ14,RA14,RE14),"")</f>
        <v>86.7</v>
      </c>
    </row>
    <row r="15" spans="1:474" x14ac:dyDescent="0.2">
      <c r="A15" s="4" t="str" cm="1">
        <f t="array" ref="A15">IF(AND(J15&lt;&gt;"",J15&lt;&gt;"No DD"),SUMPRODUCT((J$4:J$34&lt;&gt;"")*(J$4:J$34&lt;&gt;"No DD")*(F$4:F$34&gt;F15))+1,IF(J15="No DD",SUMPRODUCT((J$4:J$34="No DD")*(F$4:F$34&gt;F15))+1+SUMPRODUCT((J$4:J$34&lt;&gt;"")*(J$4:J$34&lt;&gt;"No DD")),""))</f>
        <v/>
      </c>
      <c r="B15" s="4" t="str" cm="1">
        <f t="array" ref="B15">IF(AND(J15&lt;&gt;"",J15&lt;&gt;"No DD",G15=""),SUMPRODUCT((J$4:J$34&lt;&gt;"")*(J$4:J$34&lt;&gt;"No DD")*(G$4:G$34="")*(F$4:F$34&gt;F15))+1,IF(J15="No DD",SUMPRODUCT((J$4:J$34="No DD")*(F$4:F$34&gt;F15)*(G$4:G$34=""))+1+SUMPRODUCT((J$4:J$34&lt;&gt;"")*(G$4:G$34="")*(J$4:J$34&lt;&gt;"No DD")),""))</f>
        <v/>
      </c>
      <c r="C15" s="5" t="s">
        <v>137</v>
      </c>
      <c r="D15" s="4" t="s">
        <v>6</v>
      </c>
      <c r="E15" s="4">
        <v>2007</v>
      </c>
      <c r="F15" s="9">
        <f>SUM(L15:R15)+SUM(L15:O15)*0.0000001+SUM(L15)*0.0000000000001</f>
        <v>131.70000876000438</v>
      </c>
      <c r="G15" s="64"/>
      <c r="H15" s="3" t="str">
        <f>IF(OR(AND(AP15&gt;=AW$36,AQ15&gt;=AW$40,AP15&lt;&gt;"",AO15=""),AND(AU15&gt;=AW$36,AV15&gt;=AW$40,AU15&lt;&gt;"",AO15=""),AND(BS15&gt;=BZ$36,BT15&gt;=BZ$40,BS15&lt;&gt;"",BR15=""),AND(BX15&gt;=BZ$36,BY15&gt;=BZ$40,BX15&lt;&gt;"",BR15=""),AND(CV15&gt;=DC$36,CW15&gt;=DC$40,CV15&lt;&gt;"",CU15=""),AND(DA15&gt;=DC$36,DB15&gt;=DC$40,DA15&lt;&gt;""),AND(DZ15&gt;=EG$36,EA15&gt;=EG$40,DZ15&lt;&gt;""),AND(EE15&gt;=EG$36,EF15&gt;=EG$40,EE15&lt;&gt;""),AND(FB15&gt;=FI$36,FC15&gt;=FI$40,FB15&lt;&gt;""),AND(FG15&gt;=FI$36,FH15&gt;=FI$40,FG15&lt;&gt;""),AND(GD15&gt;=GK$36,GE15&gt;=GK$40,GD15&lt;&gt;""),AND(GI15&gt;=GK$36,GJ15&gt;=GK$40,GI15&lt;&gt;""),AND(HF15&gt;=HM$36,HG15&gt;=HM$40,HF15&lt;&gt;""),AND(HK15&gt;=HM$36,HL15&gt;=HM$40,HK15&lt;&gt;""),AND(IH15&gt;=IO$36,II15&gt;=IO$40,IH15&lt;&gt;""),AND(IM15&gt;=IO$36,IN15&gt;=IO$40,IM15&lt;&gt;""),AND(JJ15&gt;=JQ$36,JK15&gt;=JQ$40,JJ15&lt;&gt;""),AND(JO15&gt;=JQ$36,JP15&gt;=JQ$40,JO15&lt;&gt;""),AND(KL15&gt;=KS$36,KM15&gt;=KS$40,KL15&lt;&gt;""),AND(KQ15&gt;=KS$36,KR15&gt;=KS$40,KQ15&lt;&gt;""),AND(LN15&gt;=LU$36,LO15&gt;=LU$40,LN15&lt;&gt;""),AND(LS15&gt;=LU$36,LT15&gt;=LU$40,LS15&lt;&gt;""),AND(MP15&gt;=MW$36,MQ15&gt;=MW$40,MP15&lt;&gt;""),AND(MU15&gt;=MW$36,MV15&gt;=MW$40,MU15&lt;&gt;""),AND(NR15&gt;=NY$36,NS15&gt;=NY$40,NR15&lt;&gt;""),AND(NW15&gt;=NY$36,NX15&gt;=NY$40,NW15&lt;&gt;""),AND(OT15&gt;=PA$36,OU15&gt;=PA$40,OT15&lt;&gt;""),AND(OY15&gt;=PA$36,OZ15&gt;=PA$40,OY15&lt;&gt;""),AND(PV15&gt;=QC$36,PW15&gt;=QC$40,PV15&lt;&gt;""),AND(QA15&gt;=QC$36,QB15&gt;=QC$40,QA15&lt;&gt;"")),"P","")</f>
        <v/>
      </c>
      <c r="I15" s="3" t="str">
        <f>IF(OR(AND(AQ15&gt;=AW$40,AQ15&lt;&gt;"",AO15=""),AND(AV15&gt;=AW$40,AV15&lt;&gt;"",AO15=""),AND(BT15&gt;=BZ$40,BT15&lt;&gt;"",BR15=""),AND(BY15&gt;=BZ$40,BY15&lt;&gt;"",BR15=""),AND(CW15&gt;=DC$40,CW15&lt;&gt;"",CU15=""),AND(DB15&gt;=DC$40,DB15&lt;&gt;"",CU15=""),AND(EA15&gt;=EG$40,EA15&lt;&gt;""),AND(EF15&gt;=EG$40,EF15&lt;&gt;""),AND(FC15&gt;=FI$40,FC15&lt;&gt;""),AND(FH15&gt;=FI$40,FH15&lt;&gt;""),AND(GE15&gt;=GK$40,GE15&lt;&gt;""),AND(GJ15&gt;=GK$40,GJ15&lt;&gt;""),AND(HG15&gt;=HM$40,HG15&lt;&gt;""),AND(HL15&gt;=HM$40,HL15&lt;&gt;""),AND(II15&gt;=IO$40,II15&lt;&gt;""),AND(IN15&gt;=IO$40,IN15&lt;&gt;""),AND(JK15&gt;=JQ$40,JK15&lt;&gt;""),AND(JP15&gt;=JQ$40,JP15&lt;&gt;""),AND(KM15&gt;=KS$40,KM15&lt;&gt;""),AND(KR15&gt;=KS$40,KR15&lt;&gt;""),AND(LO15&gt;=LU$40,LO15&lt;&gt;""),AND(LT15&gt;=LU$40,LT15&lt;&gt;""),AND(MQ15&gt;=MW$40,MQ15&lt;&gt;""),AND(MV15&gt;=MW$40,MV15&lt;&gt;""),AND(NS15&gt;=NY$40,NS15&lt;&gt;""),AND(NX15&gt;=NY$40,NX15&lt;&gt;""),AND(OU15&gt;=PA$40,OU15&lt;&gt;""),AND(OZ15&gt;=PA$40,OZ15&lt;&gt;""),AND(PW15&gt;=QC$40,PW15&lt;&gt;""),AND(QB15&gt;=QC$40,QB15&lt;&gt;"")),"P","")</f>
        <v/>
      </c>
      <c r="J15" s="36" t="str">
        <f>IF(AND(I15="P",H15=""),"No DD",IF(OR(AND(AS15&gt;=AW$39,AT15&gt;=AW$43,AS15&lt;&gt;"",AO15=""),AND(BV15&gt;=BZ$39,BW15&gt;=BZ$43,BV15&lt;&gt;"",BR15=""),AND(CY15&gt;=DC$39,CZ15&gt;=DC$43,CY15&lt;&gt;"",CU15=""),AND(EC15&gt;=EG$39,ED15&gt;=EG$43,EC15&lt;&gt;""),AND(FE15&gt;=FI$39,FF15&gt;=FI$43,FE15&lt;&gt;""),AND(GG15&gt;=GK$39,GH15&gt;=GK$43,GG15&lt;&gt;""),AND(HI15&gt;=HM$39,HJ15&gt;=HM$43,HI15&lt;&gt;""),AND(IK15&gt;=IO$39,IL15&gt;=IO$43,IK15&lt;&gt;""),AND(JM15&gt;=JQ$39,JN15&gt;=JQ$43,JM15&lt;&gt;""),AND(KO15&gt;=KS$39,KP15&gt;=KS$43,KO15&lt;&gt;""),AND(LQ15&gt;=LU$39,LR15&gt;=LU$43,LQ15&lt;&gt;""),AND(MS15&gt;=MW$39,MT15&gt;=MW$43,MS15&lt;&gt;""),AND(NU15&gt;=NY$39,NV15&gt;=NY$43,NU15&lt;&gt;""),AND(OW15&gt;=PA$39,OX15&gt;=PA$43,OW15&lt;&gt;""),AND(PY15&gt;=QC$39,PZ15&gt;=QC$43,PY15&lt;&gt;"")),"Merit",IF(OR(AND(AS15&gt;=AW$38,AT15&gt;=AW$42,AS15&lt;&gt;"",AO15=""),AND(BV15&gt;=BZ$38,BW15&gt;=BZ$42,BV15&lt;&gt;"",BR15=""),AND(CY15&gt;=DC$38,CZ15&gt;=DC$42,CY15&lt;&gt;"",CU15=""),AND(EC15&gt;=EG$38,ED15&gt;=EG$42,EC15&lt;&gt;""),AND(FE15&gt;=FI$38,FF15&gt;=FI$42,FE15&lt;&gt;""),AND(GG15&gt;=GK$38,GH15&gt;=GK$42,GG15&lt;&gt;""),AND(HI15&gt;=HM$38,HJ15&gt;=HM$42,HI15&lt;&gt;""),AND(IK15&gt;=IO$38,IL15&gt;=IO$42,IK15&lt;&gt;""),AND(JM15&gt;=JQ$38,JN15&gt;=JQ$42,JM15&lt;&gt;""),AND(KO15&gt;=KS$38,KP15&gt;=KS$42,KO15&lt;&gt;""),AND(LQ15&gt;=LU$38,LR15&gt;=LU$42,LQ15&lt;&gt;""),AND(MS15&gt;=MW$38,MT15&gt;=MW$42,MS15&lt;&gt;""),AND(NU15&gt;=NY$38,NV15&gt;=NY$42,NU15&lt;&gt;""),AND(OW15&gt;=PA$38,OX15&gt;=PA$42,OW15&lt;&gt;""),AND(PY15&gt;=QC$38,PZ15&gt;=QC$42,PY15&lt;&gt;"")),"Excellence",IF(K15="P","Worlds Team",IF(H15="P","National Team","")))))</f>
        <v/>
      </c>
      <c r="K15" s="3" t="str">
        <f>IF(OR(AND(AS15&gt;=AW$37,AT15&gt;=AW$41,AS15&lt;&gt;"",AO15=""),AND(BV15&gt;=BZ$37,BW15&gt;=BZ$41,BV15&lt;&gt;"",BR15=""),AND(CY15&gt;=DC$37,CZ15&gt;=DC$41,CY15&lt;&gt;"",CU15=""),AND(EC15&gt;=EG$37,ED15&gt;=EG$41,EC15&lt;&gt;""),AND(FE15&gt;=FI$37,FF15&gt;=FI$41,FE15&lt;&gt;""),AND(GG15&gt;=GK$37,GH15&gt;=GK$41,GG15&lt;&gt;""),AND(HI15&gt;=HM$37,HJ15&gt;=HM$41,HI15&lt;&gt;""),AND(IK15&gt;=IO$37,IL15&gt;=IO$41,IK15&lt;&gt;""),AND(JM15&gt;=JQ$37,JN15&gt;=JQ$41,JM15&lt;&gt;""),AND(KO15&gt;=KS$37,KP15&gt;=KS$41,KO15&lt;&gt;""),AND(LQ15&gt;=LU$37,LR15&gt;=LU$41,LQ15&lt;&gt;""),AND(MS15&gt;=MW$37,MT15&gt;=MW$41,MS15&lt;&gt;""),AND(NU15&gt;=NY$37,NV15&gt;=NY$41,NU15&lt;&gt;""),AND(OW15&gt;=PA$37,OX15&gt;=PA$41,OW15&lt;&gt;""),AND(PY15&gt;=QC$37,PZ15&gt;=QC$41,PY15&lt;&gt;"")),"P","")</f>
        <v/>
      </c>
      <c r="L15" s="8">
        <f>IF(COUNT(AQ15,BT15,CW15)&gt;0,LARGE((AQ15,BT15,CW15),1),0)</f>
        <v>44</v>
      </c>
      <c r="M15" s="8" t="str">
        <f>IF(L15=0,"",IF(L15=CW15,$CA$1,IF(L15=BT15,$AX$1,IF(L15=AQ15,$U$1,""))))</f>
        <v>2025 Nationals</v>
      </c>
      <c r="N15" s="8">
        <f>IF(COUNT(AQ15,BT15,CW15)&gt;1,LARGE((AQ15,BT15,CW15),2),0)</f>
        <v>43.6</v>
      </c>
      <c r="O15" s="8" t="str">
        <f>IF(N15=0,"",IF(AND(N15=L15,N15=AQ15,N15=BT15),$U$1,IF(AND(N15=L15,N15=AQ15,N15=CW15),$U$1,IF(AND(N15=L15,N15=BT15,N15=CW15),$AX$1,IF(N15=CW15,$CA$1,IF(N15=BT15,$AX$1,IF(N15=AQ15,$U$1,"")))))))</f>
        <v>2025 Elite Canada</v>
      </c>
      <c r="P15" s="8">
        <f>IF(MAX(AV15,BY15,DB15)&gt;0,MAX(AV15,BY15,DB15),0)</f>
        <v>44.099999999999994</v>
      </c>
      <c r="Q15" s="8" t="str">
        <f>IF(P15=0,"",IF(P15=DB15,$CA$1,IF(P15=BY15,$AX$1,IF(P15=AV15,$U$1,""))))</f>
        <v>2025 3rd Domestic Trial</v>
      </c>
      <c r="R15" s="8" t="str">
        <f>IF(MAX(DD15:DE15)&gt;0,MAX(DD15:DE15),"")</f>
        <v/>
      </c>
      <c r="S15" s="11" t="str">
        <f>IF(R15="","",IF(R15=DD15,"("&amp;DD$2&amp;")",IF(R15=DE15,"("&amp;DE$2&amp;")")))</f>
        <v/>
      </c>
      <c r="T15" s="8" t="str">
        <f>IF(R15="","",IF(R15=DD15,IF(R15+IF(N15="",0,N15)=PW15,$PB$1,IF(R15+IF(N15="",0,N15)=OU15,$NZ$1,IF(R15+IF(N15="",0,N15)=NS15,$MX$1,IF(R15+IF(N15="",0,N15)=MQ15,$LV$1,IF(R15+IF(N15="",0,N15)=LO15,$KT$1,IF(R15+IF(N15="",0,N15)=KM15,$JR$1,IF(R15+IF(N15="",0,N15)=JK15,$IP$1,IF(R15+IF(N15="",0,N15)=II15,$HN$1,IF(R15+IF(N15="",0,N15)=HG15,$GL$1,IF(R15+IF(N15="",0,N15)=GE15,$FJ$1,IF(R15+IF(N15="",0,N15)=FC15,$EH$1,IF(R15+IF(N15="",0,N15)=EA15,$DF$1)))))))))))),IF(R15=DE15,IF(R15+IF(P15="",0,P15)=QB15,$PB$1,IF(R15+IF(P15="",0,P15)=OZ15,$NZ$1,IF(R15+IF(P15="",0,P15)=NX15,$MX$1,IF(R15+IF(P15="",0,P15)=MV15,$LV$1,IF(R15+IF(P15="",0,P15)=LT15,$KT$1,IF(R15+IF(P15="",0,P15)=KR15,$JR$1,IF(R15+IF(P15="",0,P15)=JP15,$IP$1,IF(R15+IF(P15="",0,P15)=IN15,$HN$1,IF(R15+IF(P15="",0,P15)=HL15,$GL$1,IF(R15+IF(P15="",0,P15)=GJ15,$FJ$1,IF(R15+IF(P15="",0,P15)=FH15,$EH$1,IF(R15+IF(P15="",0,P15)=EF15,$DF$1)))))))))))))))</f>
        <v/>
      </c>
      <c r="U15" s="19">
        <v>18.8</v>
      </c>
      <c r="V15" s="19">
        <v>3.5</v>
      </c>
      <c r="W15" s="19">
        <v>0</v>
      </c>
      <c r="X15" s="19">
        <v>0</v>
      </c>
      <c r="Y15" s="19">
        <v>18.3</v>
      </c>
      <c r="Z15" s="19">
        <v>3.6</v>
      </c>
      <c r="AA15" s="19">
        <v>0.6</v>
      </c>
      <c r="AB15" s="19">
        <v>0</v>
      </c>
      <c r="AC15" s="19"/>
      <c r="AD15" s="19"/>
      <c r="AE15" s="19"/>
      <c r="AF15" s="19"/>
      <c r="AG15" s="19">
        <v>18.399999999999999</v>
      </c>
      <c r="AH15" s="19">
        <v>3.5</v>
      </c>
      <c r="AI15" s="19">
        <v>0</v>
      </c>
      <c r="AJ15" s="19">
        <v>0</v>
      </c>
      <c r="AK15" s="19">
        <v>18.5</v>
      </c>
      <c r="AL15" s="19">
        <v>3.6</v>
      </c>
      <c r="AM15" s="19">
        <v>0</v>
      </c>
      <c r="AN15" s="19">
        <v>0</v>
      </c>
      <c r="AO15" s="27"/>
      <c r="AP15" s="40">
        <f>IF(SUM(V15,Z15)&gt;0,SUM(V15,Z15),"")</f>
        <v>7.1</v>
      </c>
      <c r="AQ15" s="40">
        <f>IF(SUM(U15:V15,X15:Z15,AB15)-W15-AA15&gt;0,SUM(U15:V15,X15:Z15,AB15)-W15-AA15,"")</f>
        <v>43.6</v>
      </c>
      <c r="AR15" s="40" t="str">
        <f>IF(SUM(AC15:AD15,AF15)-AE15&gt;0,SUM(AC15:AD15,AF15)-AE15,"")</f>
        <v/>
      </c>
      <c r="AS15" s="40">
        <f>IF(SUM(V15,Z15,AD15)&gt;0,SUM(V15,Z15,AD15),"")</f>
        <v>7.1</v>
      </c>
      <c r="AT15" s="40">
        <f>IF(SUM(AQ15,AR15)&gt;0,SUM(AQ15,AR15),"")</f>
        <v>43.6</v>
      </c>
      <c r="AU15" s="40">
        <f>IF(SUM(AH15,AL15)&gt;0,SUM(AH15,AL15),"")</f>
        <v>7.1</v>
      </c>
      <c r="AV15" s="40">
        <f>IF(SUM(AG15:AH15,AJ15:AL15,AN15)-SUM(AI15,AM15)&gt;0,SUM(AG15:AH15,AJ15:AL15,AN15)-SUM(AI15,AM15),"")</f>
        <v>44</v>
      </c>
      <c r="AW15" s="40">
        <f>IF(SUM(AQ15,AR15,AV15)&gt;0,SUM(AQ15,AR15,AV15),"")</f>
        <v>87.6</v>
      </c>
      <c r="AX15" s="18">
        <v>18.2</v>
      </c>
      <c r="AY15" s="18">
        <v>3.5</v>
      </c>
      <c r="AZ15" s="18">
        <v>0.2</v>
      </c>
      <c r="BA15" s="18">
        <v>0</v>
      </c>
      <c r="BB15" s="18">
        <v>19</v>
      </c>
      <c r="BC15" s="18">
        <v>3.5</v>
      </c>
      <c r="BD15" s="18">
        <v>0</v>
      </c>
      <c r="BE15" s="18">
        <v>0</v>
      </c>
      <c r="BF15" s="18"/>
      <c r="BG15" s="18"/>
      <c r="BH15" s="18"/>
      <c r="BI15" s="18"/>
      <c r="BJ15" s="18">
        <v>15.4</v>
      </c>
      <c r="BK15" s="18">
        <v>0.7</v>
      </c>
      <c r="BL15" s="18">
        <v>0</v>
      </c>
      <c r="BM15" s="18">
        <v>0</v>
      </c>
      <c r="BN15" s="18">
        <v>18.899999999999999</v>
      </c>
      <c r="BO15" s="18">
        <v>2.7</v>
      </c>
      <c r="BP15" s="18">
        <v>1</v>
      </c>
      <c r="BQ15" s="18">
        <v>0</v>
      </c>
      <c r="BR15" s="28"/>
      <c r="BS15" s="11">
        <f>IF(SUM(AY15,BC15)&gt;0,SUM(AY15,BC15),"")</f>
        <v>7</v>
      </c>
      <c r="BT15" s="11">
        <f>IF(SUM(AX15:AY15,BA15:BC15,BE15)-AZ15-BD15&gt;0,SUM(AX15:AY15,BA15:BC15,BE15)-AZ15-BD15,"")</f>
        <v>44</v>
      </c>
      <c r="BU15" s="11" t="str">
        <f>IF(SUM(BF15:BG15,BI15)-BH15&gt;0,SUM(BF15:BG15,BI15)-BH15,"")</f>
        <v/>
      </c>
      <c r="BV15" s="11">
        <f>IF(SUM(AY15,BC15,BG15)&gt;0,SUM(AY15,BC15,BG15),"")</f>
        <v>7</v>
      </c>
      <c r="BW15" s="11">
        <f>IF(SUM(BT15,BU15)&gt;0,SUM(BT15,BU15),"")</f>
        <v>44</v>
      </c>
      <c r="BX15" s="11">
        <f>IF(SUM(BK15,BO15)&gt;0,SUM(BK15,BO15),"")</f>
        <v>3.4000000000000004</v>
      </c>
      <c r="BY15" s="11">
        <f>IF(SUM(BJ15:BK15,BM15:BO15,BQ15)-SUM(BL15,BP15)&gt;0,SUM(BJ15:BK15,BM15:BO15,BQ15)-SUM(BL15,BP15),"")</f>
        <v>36.700000000000003</v>
      </c>
      <c r="BZ15" s="11">
        <f>IF(SUM(BT15,BU15,BY15)&gt;0,SUM(BT15,BU15,BY15),"")</f>
        <v>80.7</v>
      </c>
      <c r="CA15" s="19">
        <v>18.3</v>
      </c>
      <c r="CB15" s="19">
        <v>3.1</v>
      </c>
      <c r="CC15" s="19">
        <v>0.8</v>
      </c>
      <c r="CD15" s="19">
        <v>0</v>
      </c>
      <c r="CE15" s="19">
        <v>18.7</v>
      </c>
      <c r="CF15" s="19">
        <v>3.9</v>
      </c>
      <c r="CG15" s="19">
        <v>0.8</v>
      </c>
      <c r="CH15" s="19">
        <v>0</v>
      </c>
      <c r="CI15" s="19"/>
      <c r="CJ15" s="19"/>
      <c r="CK15" s="19"/>
      <c r="CL15" s="19"/>
      <c r="CM15" s="19">
        <v>18.7</v>
      </c>
      <c r="CN15" s="19">
        <v>3.5</v>
      </c>
      <c r="CO15" s="19">
        <v>0.2</v>
      </c>
      <c r="CP15" s="19">
        <v>0</v>
      </c>
      <c r="CQ15" s="19">
        <v>18.600000000000001</v>
      </c>
      <c r="CR15" s="19">
        <v>3.9</v>
      </c>
      <c r="CS15" s="19">
        <v>0.4</v>
      </c>
      <c r="CT15" s="19">
        <v>0</v>
      </c>
      <c r="CU15" s="27"/>
      <c r="CV15" s="40">
        <f>IF(SUM(CB15,CF15)&gt;0,SUM(CB15,CF15),"")</f>
        <v>7</v>
      </c>
      <c r="CW15" s="40">
        <f>IF(SUM(CA15:CB15,CD15:CF15,CH15)-CC15-CG15&gt;0,SUM(CA15:CB15,CD15:CF15,CH15)-CC15-CG15,"")</f>
        <v>42.400000000000006</v>
      </c>
      <c r="CX15" s="40" t="str">
        <f>IF(SUM(CI15:CJ15,CL15)-CK15&gt;0,SUM(CI15:CJ15,CL15)-CK15,"")</f>
        <v/>
      </c>
      <c r="CY15" s="40">
        <f>IF(SUM(CB15,CF15,CJ15)&gt;0,SUM(CB15,CF15,CJ15),"")</f>
        <v>7</v>
      </c>
      <c r="CZ15" s="40">
        <f>IF(SUM(CW15,CX15)&gt;0,SUM(CW15,CX15),"")</f>
        <v>42.400000000000006</v>
      </c>
      <c r="DA15" s="40">
        <f>IF(SUM(CN15,CR15)&gt;0,SUM(CN15,CR15),"")</f>
        <v>7.4</v>
      </c>
      <c r="DB15" s="40">
        <f>IF(SUM(CM15:CN15,CP15:CR15,CT15)-SUM(CO15,CS15)&gt;0,SUM(CM15:CN15,CP15:CR15,CT15)-SUM(CO15,CS15),"")</f>
        <v>44.099999999999994</v>
      </c>
      <c r="DC15" s="40">
        <f>IF(SUM(CW15,CX15,DB15)&gt;0,SUM(CW15,CX15,DB15),"")</f>
        <v>86.5</v>
      </c>
      <c r="DD15" s="50" t="str">
        <f>IF(MAX(EA15,FC15,GE15,HG15,II15,JK15,KM15,LO15,MQ15,NS15,OU15,PW15)-IF(N15="",0,N15)&gt;0.001,MAX(EA15,FC15,GE15,HG15,II15,JK15,KM15,LO15,MQ15,NS15,OU15,PW15)-IF(N15="",0,N15),"")</f>
        <v/>
      </c>
      <c r="DE15" s="50" t="str">
        <f>IF(MAX(EF15,FH15,GJ15,HL15,IN15,JP15,KR15,LT15,MV15,NX15,OZ15,QB15)-IF(P15="",0,P15)&gt;0.001,MAX(EF15,FH15,GJ15,HL15,IN15,JP15,KR15,LT15,MV15,NX15,OZ15,QB15)-IF(P15="",0,P15),"")</f>
        <v/>
      </c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 t="str">
        <f>IF(SUM(DG15,DK15)&gt;0,SUM(DG15,DK15),"")</f>
        <v/>
      </c>
      <c r="EA15" s="40" t="str">
        <f>IF(SUM(DF15:DG15,DI15:DK15,DM15)-DH15-DL15&gt;0,SUM(DF15:DG15,DI15:DK15,DM15)-DH15-DL15,"")</f>
        <v/>
      </c>
      <c r="EB15" s="40" t="str">
        <f>IF(SUM(DN15:DO15,DQ15)-DP15&gt;0,SUM(DN15:DO15,DQ15)-DP15,"")</f>
        <v/>
      </c>
      <c r="EC15" s="40" t="str">
        <f>IF(SUM(DG15,DK15,DO15)&gt;0,SUM(DG15,DK15,DO15),"")</f>
        <v/>
      </c>
      <c r="ED15" s="40" t="str">
        <f>IF(SUM(EA15,EB15)&gt;0,SUM(EA15,EB15),"")</f>
        <v/>
      </c>
      <c r="EE15" s="40" t="str">
        <f>IF(SUM(DS15,DW15)&gt;0,SUM(DS15,DW15),"")</f>
        <v/>
      </c>
      <c r="EF15" s="40" t="str">
        <f>IF(SUM(DR15:DS15,DU15:DW15,DY15)-SUM(DT15,DX15)&gt;0,SUM(DR15:DS15,DU15:DW15,DY15)-SUM(DT15,DX15),"")</f>
        <v/>
      </c>
      <c r="EG15" s="40" t="str">
        <f>IF(SUM(EA15,EB15,EF15)&gt;0,SUM(EA15,EB15,EF15),"")</f>
        <v/>
      </c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 t="str">
        <f>IF(SUM(EI15,EM15)&gt;0,SUM(EI15,EM15),"")</f>
        <v/>
      </c>
      <c r="FC15" s="11" t="str">
        <f>IF(SUM(EH15:EI15,EK15:EM15,EO15)-EJ15-EN15&gt;0,SUM(EH15:EI15,EK15:EM15,EO15)-EJ15-EN15,"")</f>
        <v/>
      </c>
      <c r="FD15" s="11" t="str">
        <f>IF(SUM(EP15:EQ15,ES15)-ER15&gt;0,SUM(EP15:EQ15,ES15)-ER15,"")</f>
        <v/>
      </c>
      <c r="FE15" s="11" t="str">
        <f>IF(SUM(EI15,EM15,EQ15)&gt;0,SUM(EI15,EM15,EQ15),"")</f>
        <v/>
      </c>
      <c r="FF15" s="11" t="str">
        <f>IF(SUM(FC15,FD15)&gt;0,SUM(FC15,FD15),"")</f>
        <v/>
      </c>
      <c r="FG15" s="11" t="str">
        <f>IF(SUM(EU15,EY15)&gt;0,SUM(EU15,EY15),"")</f>
        <v/>
      </c>
      <c r="FH15" s="11" t="str">
        <f>IF(SUM(ET15:EU15,EW15:EY15,FA15)-SUM(EV15,EZ15)&gt;0,SUM(ET15:EU15,EW15:EY15,FA15)-SUM(EV15,EZ15),"")</f>
        <v/>
      </c>
      <c r="FI15" s="11" t="str">
        <f>IF(SUM(FC15,FD15,FH15)&gt;0,SUM(FC15,FD15,FH15),"")</f>
        <v/>
      </c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 t="str">
        <f>IF(SUM(FK15,FO15)&gt;0,SUM(FK15,FO15),"")</f>
        <v/>
      </c>
      <c r="GE15" s="40" t="str">
        <f>IF(SUM(FJ15:FK15,FM15:FO15,FQ15)-FL15-FP15&gt;0,SUM(FJ15:FK15,FM15:FO15,FQ15)-FL15-FP15,"")</f>
        <v/>
      </c>
      <c r="GF15" s="40" t="str">
        <f>IF(SUM(FR15:FS15,FU15)-FT15&gt;0,SUM(FR15:FS15,FU15)-FT15,"")</f>
        <v/>
      </c>
      <c r="GG15" s="40" t="str">
        <f>IF(SUM(FK15,FO15,FS15)&gt;0,SUM(FK15,FO15,FS15),"")</f>
        <v/>
      </c>
      <c r="GH15" s="40" t="str">
        <f>IF(SUM(GE15,GF15)&gt;0,SUM(GE15,GF15),"")</f>
        <v/>
      </c>
      <c r="GI15" s="40" t="str">
        <f>IF(SUM(FW15,GA15)&gt;0,SUM(FW15,GA15),"")</f>
        <v/>
      </c>
      <c r="GJ15" s="40" t="str">
        <f>IF(SUM(FV15:FW15,FY15:GA15,GC15)-SUM(FX15,GB15)&gt;0,SUM(FV15:FW15,FY15:GA15,GC15)-SUM(FX15,GB15),"")</f>
        <v/>
      </c>
      <c r="GK15" s="40" t="str">
        <f>IF(SUM(GE15,GF15,GJ15)&gt;0,SUM(GE15,GF15,GJ15),"")</f>
        <v/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>IF(SUM(GM15,GQ15)&gt;0,SUM(GM15,GQ15),"")</f>
        <v/>
      </c>
      <c r="HG15" s="11" t="str">
        <f>IF(SUM(GL15:GM15,GO15:GQ15,GS15)-GN15-GR15&gt;0,SUM(GL15:GM15,GO15:GQ15,GS15)-GN15-GR15,"")</f>
        <v/>
      </c>
      <c r="HH15" s="11" t="str">
        <f>IF(SUM(GT15:GU15,GW15)-GV15&gt;0,SUM(GT15:GU15,GW15)-GV15,"")</f>
        <v/>
      </c>
      <c r="HI15" s="11" t="str">
        <f>IF(SUM(GM15,GQ15,GU15)&gt;0,SUM(GM15,GQ15,GU15),"")</f>
        <v/>
      </c>
      <c r="HJ15" s="11" t="str">
        <f>IF(SUM(HG15,HH15)&gt;0,SUM(HG15,HH15),"")</f>
        <v/>
      </c>
      <c r="HK15" s="11" t="str">
        <f>IF(SUM(GY15,HC15)&gt;0,SUM(GY15,HC15),"")</f>
        <v/>
      </c>
      <c r="HL15" s="11" t="str">
        <f>IF(SUM(GX15:GY15,HA15:HC15,HE15)-SUM(GZ15,HD15)&gt;0,SUM(GX15:GY15,HA15:HC15,HE15)-SUM(GZ15,HD15),"")</f>
        <v/>
      </c>
      <c r="HM15" s="11" t="str">
        <f>IF(SUM(HG15,HH15,HL15)&gt;0,SUM(HG15,HH15,HL15),"")</f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>IF(SUM(HO15,HS15)&gt;0,SUM(HO15,HS15),"")</f>
        <v/>
      </c>
      <c r="II15" s="40" t="str">
        <f>IF(SUM(HN15:HO15,HQ15:HS15,HU15)-HP15-HT15&gt;0,SUM(HN15:HO15,HQ15:HS15,HU15)-HP15-HT15,"")</f>
        <v/>
      </c>
      <c r="IJ15" s="40" t="str">
        <f>IF(SUM(HV15:HW15,HY15)-HX15&gt;0,SUM(HV15:HW15,HY15)-HX15,"")</f>
        <v/>
      </c>
      <c r="IK15" s="40" t="str">
        <f>IF(SUM(HO15,HS15,HW15)&gt;0,SUM(HO15,HS15,HW15),"")</f>
        <v/>
      </c>
      <c r="IL15" s="40" t="str">
        <f>IF(SUM(II15,IJ15)&gt;0,SUM(II15,IJ15),"")</f>
        <v/>
      </c>
      <c r="IM15" s="40" t="str">
        <f>IF(SUM(IA15,IE15)&gt;0,SUM(IA15,IE15),"")</f>
        <v/>
      </c>
      <c r="IN15" s="40" t="str">
        <f>IF(SUM(HZ15:IA15,IC15:IE15,IG15)-SUM(IB15,IF15)&gt;0,SUM(HZ15:IA15,IC15:IE15,IG15)-SUM(IB15,IF15),"")</f>
        <v/>
      </c>
      <c r="IO15" s="40" t="str">
        <f>IF(SUM(II15,IJ15,IN15)&gt;0,SUM(II15,IJ15,IN15),"")</f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>IF(SUM(IQ15,IU15)&gt;0,SUM(IQ15,IU15),"")</f>
        <v/>
      </c>
      <c r="JK15" s="11" t="str">
        <f>IF(SUM(IP15:IQ15,IS15:IU15,IW15)-IR15-IV15&gt;0,SUM(IP15:IQ15,IS15:IU15,IW15)-IR15-IV15,"")</f>
        <v/>
      </c>
      <c r="JL15" s="11" t="str">
        <f>IF(SUM(IX15:IY15,JA15)-IZ15&gt;0,SUM(IX15:IY15,JA15)-IZ15,"")</f>
        <v/>
      </c>
      <c r="JM15" s="11" t="str">
        <f>IF(SUM(IQ15,IU15,IY15)&gt;0,SUM(IQ15,IU15,IY15),"")</f>
        <v/>
      </c>
      <c r="JN15" s="11" t="str">
        <f>IF(SUM(JK15,JL15)&gt;0,SUM(JK15,JL15),"")</f>
        <v/>
      </c>
      <c r="JO15" s="11" t="str">
        <f>IF(SUM(JC15,JG15)&gt;0,SUM(JC15,JG15),"")</f>
        <v/>
      </c>
      <c r="JP15" s="11" t="str">
        <f>IF(SUM(JB15:JC15,JE15:JG15,JI15)-SUM(JD15,JH15)&gt;0,SUM(JB15:JC15,JE15:JG15,JI15)-SUM(JD15,JH15),"")</f>
        <v/>
      </c>
      <c r="JQ15" s="11" t="str">
        <f>IF(SUM(JK15,JL15,JP15)&gt;0,SUM(JK15,JL15,JP15),"")</f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>IF(SUM(JS15,JW15)&gt;0,SUM(JS15,JW15),"")</f>
        <v/>
      </c>
      <c r="KM15" s="40" t="str">
        <f>IF(SUM(JR15:JS15,JU15:JW15,JY15)-JT15-JX15&gt;0,SUM(JR15:JS15,JU15:JW15,JY15)-JT15-JX15,"")</f>
        <v/>
      </c>
      <c r="KN15" s="40" t="str">
        <f>IF(SUM(JZ15:KA15,KC15)-KB15&gt;0,SUM(JZ15:KA15,KC15)-KB15,"")</f>
        <v/>
      </c>
      <c r="KO15" s="40" t="str">
        <f>IF(SUM(JS15,JW15,KA15)&gt;0,SUM(JS15,JW15,KA15),"")</f>
        <v/>
      </c>
      <c r="KP15" s="40" t="str">
        <f>IF(SUM(KM15,KN15)&gt;0,SUM(KM15,KN15),"")</f>
        <v/>
      </c>
      <c r="KQ15" s="40" t="str">
        <f>IF(SUM(KE15,KI15)&gt;0,SUM(KE15,KI15),"")</f>
        <v/>
      </c>
      <c r="KR15" s="40" t="str">
        <f>IF(SUM(KD15:KE15,KG15:KI15,KK15)-SUM(KF15,KJ15)&gt;0,SUM(KD15:KE15,KG15:KI15,KK15)-SUM(KF15,KJ15),"")</f>
        <v/>
      </c>
      <c r="KS15" s="40" t="str">
        <f>IF(SUM(KM15,KN15,KR15)&gt;0,SUM(KM15,KN15,KR15),"")</f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>IF(SUM(KU15,KY15)&gt;0,SUM(KU15,KY15),"")</f>
        <v/>
      </c>
      <c r="LO15" s="11" t="str">
        <f>IF(SUM(KT15:KU15,KW15:KY15,LA15)-KV15-KZ15&gt;0,SUM(KT15:KU15,KW15:KY15,LA15)-KV15-KZ15,"")</f>
        <v/>
      </c>
      <c r="LP15" s="11" t="str">
        <f>IF(SUM(LB15:LC15,LE15)-LD15&gt;0,SUM(LB15:LC15,LE15)-LD15,"")</f>
        <v/>
      </c>
      <c r="LQ15" s="11" t="str">
        <f>IF(SUM(KU15,KY15,LC15)&gt;0,SUM(KU15,KY15,LC15),"")</f>
        <v/>
      </c>
      <c r="LR15" s="11" t="str">
        <f>IF(SUM(LO15,LP15)&gt;0,SUM(LO15,LP15),"")</f>
        <v/>
      </c>
      <c r="LS15" s="11" t="str">
        <f>IF(SUM(LG15,LK15)&gt;0,SUM(LG15,LK15),"")</f>
        <v/>
      </c>
      <c r="LT15" s="11" t="str">
        <f>IF(SUM(LF15:LG15,LI15:LK15,LM15)-SUM(LH15,LL15)&gt;0,SUM(LF15:LG15,LI15:LK15,LM15)-SUM(LH15,LL15),"")</f>
        <v/>
      </c>
      <c r="LU15" s="11" t="str">
        <f>IF(SUM(LO15,LP15,LT15)&gt;0,SUM(LO15,LP15,LT15),"")</f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>IF(SUM(LW15,MA15)&gt;0,SUM(LW15,MA15),"")</f>
        <v/>
      </c>
      <c r="MQ15" s="40" t="str">
        <f>IF(SUM(LV15:LW15,LY15:MA15,MC15)-LX15-MB15&gt;0,SUM(LV15:LW15,LY15:MA15,MC15)-LX15-MB15,"")</f>
        <v/>
      </c>
      <c r="MR15" s="40" t="str">
        <f>IF(SUM(MD15:ME15,MG15)-MF15&gt;0,SUM(MD15:ME15,MG15)-MF15,"")</f>
        <v/>
      </c>
      <c r="MS15" s="40" t="str">
        <f>IF(SUM(LW15,MA15,ME15)&gt;0,SUM(LW15,MA15,ME15),"")</f>
        <v/>
      </c>
      <c r="MT15" s="40" t="str">
        <f>IF(SUM(MQ15,MR15)&gt;0,SUM(MQ15,MR15),"")</f>
        <v/>
      </c>
      <c r="MU15" s="40" t="str">
        <f>IF(SUM(MI15,MM15)&gt;0,SUM(MI15,MM15),"")</f>
        <v/>
      </c>
      <c r="MV15" s="40" t="str">
        <f>IF(SUM(MH15:MI15,MK15:MM15,MO15)-SUM(MJ15,MN15)&gt;0,SUM(MH15:MI15,MK15:MM15,MO15)-SUM(MJ15,MN15),"")</f>
        <v/>
      </c>
      <c r="MW15" s="40" t="str">
        <f>IF(SUM(MQ15,MR15,MV15)&gt;0,SUM(MQ15,MR15,MV15),"")</f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>IF(SUM(MY15,NC15)&gt;0,SUM(MY15,NC15),"")</f>
        <v/>
      </c>
      <c r="NS15" s="11" t="str">
        <f>IF(SUM(MX15:MY15,NA15:NC15,NE15)-MZ15-ND15&gt;0,SUM(MX15:MY15,NA15:NC15,NE15)-MZ15-ND15,"")</f>
        <v/>
      </c>
      <c r="NT15" s="11" t="str">
        <f>IF(SUM(NF15:NG15,NI15)-NH15&gt;0,SUM(NF15:NG15,NI15)-NH15,"")</f>
        <v/>
      </c>
      <c r="NU15" s="11" t="str">
        <f>IF(SUM(MY15,NC15,NG15)&gt;0,SUM(MY15,NC15,NG15),"")</f>
        <v/>
      </c>
      <c r="NV15" s="11" t="str">
        <f>IF(SUM(NS15,NT15)&gt;0,SUM(NS15,NT15),"")</f>
        <v/>
      </c>
      <c r="NW15" s="11" t="str">
        <f>IF(SUM(NK15,NO15)&gt;0,SUM(NK15,NO15),"")</f>
        <v/>
      </c>
      <c r="NX15" s="11" t="str">
        <f>IF(SUM(NJ15:NK15,NM15:NO15,NQ15)-SUM(NL15,NP15)&gt;0,SUM(NJ15:NK15,NM15:NO15,NQ15)-SUM(NL15,NP15),"")</f>
        <v/>
      </c>
      <c r="NY15" s="11" t="str">
        <f>IF(SUM(NS15,NT15,NX15)&gt;0,SUM(NS15,NT15,NX15),"")</f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>IF(SUM(OA15,OE15)&gt;0,SUM(OA15,OE15),"")</f>
        <v/>
      </c>
      <c r="OU15" s="40" t="str">
        <f>IF(SUM(NZ15:OA15,OC15:OE15,OG15)-OB15-OF15&gt;0,SUM(NZ15:OA15,OC15:OE15,OG15)-OB15-OF15,"")</f>
        <v/>
      </c>
      <c r="OV15" s="40" t="str">
        <f>IF(SUM(OH15:OI15,OK15)-OJ15&gt;0,SUM(OH15:OI15,OK15)-OJ15,"")</f>
        <v/>
      </c>
      <c r="OW15" s="40" t="str">
        <f>IF(SUM(OA15,OE15,OI15)&gt;0,SUM(OA15,OE15,OI15),"")</f>
        <v/>
      </c>
      <c r="OX15" s="40" t="str">
        <f>IF(SUM(OU15,OV15)&gt;0,SUM(OU15,OV15),"")</f>
        <v/>
      </c>
      <c r="OY15" s="40" t="str">
        <f>IF(SUM(OM15,OQ15)&gt;0,SUM(OM15,OQ15),"")</f>
        <v/>
      </c>
      <c r="OZ15" s="40" t="str">
        <f>IF(SUM(OL15:OM15,OO15:OQ15,OS15)-SUM(ON15,OR15)&gt;0,SUM(OL15:OM15,OO15:OQ15,OS15)-SUM(ON15,OR15),"")</f>
        <v/>
      </c>
      <c r="PA15" s="40" t="str">
        <f>IF(SUM(OU15,OV15,OZ15)&gt;0,SUM(OU15,OV15,OZ15),"")</f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>IF(SUM(PC15,PG15)&gt;0,SUM(PC15,PG15),"")</f>
        <v/>
      </c>
      <c r="PW15" s="11" t="str">
        <f>IF(SUM(PB15:PC15,PE15:PG15,PI15)-PD15-PH15&gt;0,SUM(PB15:PC15,PE15:PG15,PI15)-PD15-PH15,"")</f>
        <v/>
      </c>
      <c r="PX15" s="11" t="str">
        <f>IF(SUM(PJ15:PK15,PM15)-PL15&gt;0,SUM(PJ15:PK15,PM15)-PL15,"")</f>
        <v/>
      </c>
      <c r="PY15" s="11" t="str">
        <f>IF(SUM(PC15,PG15,PK15)&gt;0,SUM(PC15,PG15,PK15),"")</f>
        <v/>
      </c>
      <c r="PZ15" s="11" t="str">
        <f>IF(SUM(PW15,PX15)&gt;0,SUM(PW15,PX15),"")</f>
        <v/>
      </c>
      <c r="QA15" s="11" t="str">
        <f>IF(SUM(PO15,PS15)&gt;0,SUM(PO15,PS15),"")</f>
        <v/>
      </c>
      <c r="QB15" s="11" t="str">
        <f>IF(SUM(PN15:PO15,PQ15:PS15,PU15)-SUM(PP15,PT15)&gt;0,SUM(PN15:PO15,PQ15:PS15,PU15)-SUM(PP15,PT15),"")</f>
        <v/>
      </c>
      <c r="QC15" s="11" t="str">
        <f>IF(SUM(PW15,PX15,QB15)&gt;0,SUM(PW15,PX15,QB15),"")</f>
        <v/>
      </c>
      <c r="QD15" s="22">
        <f>IF($CU15="P",CA15,(CA15+AX15)/2)</f>
        <v>18.25</v>
      </c>
      <c r="QE15" s="22">
        <f>IF($CU15="P",CB15,(CB15+AY15)/2)</f>
        <v>3.3</v>
      </c>
      <c r="QF15" s="22">
        <f>IF($CU15="P",CC15,(CC15+AZ15)/2)</f>
        <v>0.5</v>
      </c>
      <c r="QG15" s="22">
        <f>IF($CU15="P",CD15,(CD15+BA15)/2)</f>
        <v>0</v>
      </c>
      <c r="QH15" s="22">
        <f>IF($CU15="P",CE15,(CE15+BB15)/2)</f>
        <v>18.850000000000001</v>
      </c>
      <c r="QI15" s="22">
        <f>IF($CU15="P",CF15,(CF15+BC15)/2)</f>
        <v>3.7</v>
      </c>
      <c r="QJ15" s="22">
        <f>IF($CU15="P",CG15,(CG15+BD15)/2)</f>
        <v>0.4</v>
      </c>
      <c r="QK15" s="22">
        <f>IF($CU15="P",CH15,(CH15+BE15)/2)</f>
        <v>0</v>
      </c>
      <c r="QL15" s="22">
        <f>IF($CU15="P",CI15,(CI15+BF15)/2)</f>
        <v>0</v>
      </c>
      <c r="QM15" s="22">
        <f>IF($CU15="P",CJ15,(CJ15+BG15)/2)</f>
        <v>0</v>
      </c>
      <c r="QN15" s="22">
        <f>IF($CU15="P",CK15,(CK15+BH15)/2)</f>
        <v>0</v>
      </c>
      <c r="QO15" s="22">
        <f>IF($CU15="P",CL15,(CL15+BI15)/2)</f>
        <v>0</v>
      </c>
      <c r="QP15" s="22">
        <f>IF($CU15="P",CM15,(CM15+BJ15)/2)</f>
        <v>17.05</v>
      </c>
      <c r="QQ15" s="22">
        <f>IF($CU15="P",CN15,(CN15+BK15)/2)</f>
        <v>2.1</v>
      </c>
      <c r="QR15" s="22">
        <f>IF($CU15="P",CO15,(CO15+BL15)/2)</f>
        <v>0.1</v>
      </c>
      <c r="QS15" s="22">
        <f>IF($CU15="P",CP15,(CP15+BM15)/2)</f>
        <v>0</v>
      </c>
      <c r="QT15" s="22">
        <f>IF($CU15="P",CQ15,(CQ15+BN15)/2)</f>
        <v>18.75</v>
      </c>
      <c r="QU15" s="22">
        <f>IF($CU15="P",CR15,(CR15+BO15)/2)</f>
        <v>3.3</v>
      </c>
      <c r="QV15" s="22">
        <f>IF($CU15="P",CS15,(CS15+BP15)/2)</f>
        <v>0.7</v>
      </c>
      <c r="QW15" s="22">
        <f>IF($CU15="P",CT15,(CT15+BQ15)/2)</f>
        <v>0</v>
      </c>
      <c r="QX15" s="27" t="s">
        <v>46</v>
      </c>
      <c r="QY15" s="40">
        <f>IF(SUM(QE15,QI15)&gt;0,SUM(QE15,QI15),"")</f>
        <v>7</v>
      </c>
      <c r="QZ15" s="40">
        <f>IF(SUM(QD15:QE15,QG15:QI15,QK15)-QF15-QJ15&gt;0,SUM(QD15:QE15,QG15:QI15,QK15)-QF15-QJ15,"")</f>
        <v>43.20000000000001</v>
      </c>
      <c r="RA15" s="40" t="str">
        <f>IF(SUM(QL15:QM15,QO15)-QN15&gt;0,SUM(QL15:QM15,QO15)-QN15,"")</f>
        <v/>
      </c>
      <c r="RB15" s="40">
        <f>IF(SUM(QE15,QI15,QM15)&gt;0,SUM(QE15,QI15,QM15),"")</f>
        <v>7</v>
      </c>
      <c r="RC15" s="40">
        <f>IF(SUM(QZ15,RA15)&gt;0,SUM(QZ15,RA15),"")</f>
        <v>43.20000000000001</v>
      </c>
      <c r="RD15" s="40">
        <f>IF(SUM(QQ15,QU15)&gt;0,SUM(QQ15,QU15),"")</f>
        <v>5.4</v>
      </c>
      <c r="RE15" s="40">
        <f>IF(SUM(QP15:QQ15,QS15:QU15,QW15)-SUM(QR15,QV15)&gt;0,SUM(QP15:QQ15,QS15:QU15,QW15)-SUM(QR15,QV15),"")</f>
        <v>40.400000000000006</v>
      </c>
      <c r="RF15" s="40">
        <f>IF(SUM(QZ15,RA15,RE15)&gt;0,SUM(QZ15,RA15,RE15),"")</f>
        <v>83.600000000000023</v>
      </c>
    </row>
    <row r="16" spans="1:474" x14ac:dyDescent="0.2">
      <c r="A16" s="4" t="str" cm="1">
        <f t="array" ref="A16">IF(AND(J16&lt;&gt;"",J16&lt;&gt;"No DD"),SUMPRODUCT((J$4:J$34&lt;&gt;"")*(J$4:J$34&lt;&gt;"No DD")*(F$4:F$34&gt;F16))+1,IF(J16="No DD",SUMPRODUCT((J$4:J$34="No DD")*(F$4:F$34&gt;F16))+1+SUMPRODUCT((J$4:J$34&lt;&gt;"")*(J$4:J$34&lt;&gt;"No DD")),""))</f>
        <v/>
      </c>
      <c r="B16" s="4" t="str" cm="1">
        <f t="array" ref="B16">IF(AND(J16&lt;&gt;"",J16&lt;&gt;"No DD",G16=""),SUMPRODUCT((J$4:J$34&lt;&gt;"")*(J$4:J$34&lt;&gt;"No DD")*(G$4:G$34="")*(F$4:F$34&gt;F16))+1,IF(J16="No DD",SUMPRODUCT((J$4:J$34="No DD")*(F$4:F$34&gt;F16)*(G$4:G$34=""))+1+SUMPRODUCT((J$4:J$34&lt;&gt;"")*(G$4:G$34="")*(J$4:J$34&lt;&gt;"No DD")),""))</f>
        <v/>
      </c>
      <c r="C16" s="5" t="s">
        <v>154</v>
      </c>
      <c r="D16" s="4" t="s">
        <v>92</v>
      </c>
      <c r="E16" s="4">
        <v>2004</v>
      </c>
      <c r="F16" s="9">
        <f>SUM(L16:R16)+SUM(L16:O16)*0.0000001+SUM(L16)*0.0000000000001</f>
        <v>131.20000882000448</v>
      </c>
      <c r="G16" s="64"/>
      <c r="H16" s="3" t="str">
        <f>IF(OR(AND(AP16&gt;=AW$36,AQ16&gt;=AW$40,AP16&lt;&gt;"",AO16=""),AND(AU16&gt;=AW$36,AV16&gt;=AW$40,AU16&lt;&gt;"",AO16=""),AND(BS16&gt;=BZ$36,BT16&gt;=BZ$40,BS16&lt;&gt;"",BR16=""),AND(BX16&gt;=BZ$36,BY16&gt;=BZ$40,BX16&lt;&gt;"",BR16=""),AND(CV16&gt;=DC$36,CW16&gt;=DC$40,CV16&lt;&gt;"",CU16=""),AND(DA16&gt;=DC$36,DB16&gt;=DC$40,DA16&lt;&gt;""),AND(DZ16&gt;=EG$36,EA16&gt;=EG$40,DZ16&lt;&gt;""),AND(EE16&gt;=EG$36,EF16&gt;=EG$40,EE16&lt;&gt;""),AND(FB16&gt;=FI$36,FC16&gt;=FI$40,FB16&lt;&gt;""),AND(FG16&gt;=FI$36,FH16&gt;=FI$40,FG16&lt;&gt;""),AND(GD16&gt;=GK$36,GE16&gt;=GK$40,GD16&lt;&gt;""),AND(GI16&gt;=GK$36,GJ16&gt;=GK$40,GI16&lt;&gt;""),AND(HF16&gt;=HM$36,HG16&gt;=HM$40,HF16&lt;&gt;""),AND(HK16&gt;=HM$36,HL16&gt;=HM$40,HK16&lt;&gt;""),AND(IH16&gt;=IO$36,II16&gt;=IO$40,IH16&lt;&gt;""),AND(IM16&gt;=IO$36,IN16&gt;=IO$40,IM16&lt;&gt;""),AND(JJ16&gt;=JQ$36,JK16&gt;=JQ$40,JJ16&lt;&gt;""),AND(JO16&gt;=JQ$36,JP16&gt;=JQ$40,JO16&lt;&gt;""),AND(KL16&gt;=KS$36,KM16&gt;=KS$40,KL16&lt;&gt;""),AND(KQ16&gt;=KS$36,KR16&gt;=KS$40,KQ16&lt;&gt;""),AND(LN16&gt;=LU$36,LO16&gt;=LU$40,LN16&lt;&gt;""),AND(LS16&gt;=LU$36,LT16&gt;=LU$40,LS16&lt;&gt;""),AND(MP16&gt;=MW$36,MQ16&gt;=MW$40,MP16&lt;&gt;""),AND(MU16&gt;=MW$36,MV16&gt;=MW$40,MU16&lt;&gt;""),AND(NR16&gt;=NY$36,NS16&gt;=NY$40,NR16&lt;&gt;""),AND(NW16&gt;=NY$36,NX16&gt;=NY$40,NW16&lt;&gt;""),AND(OT16&gt;=PA$36,OU16&gt;=PA$40,OT16&lt;&gt;""),AND(OY16&gt;=PA$36,OZ16&gt;=PA$40,OY16&lt;&gt;""),AND(PV16&gt;=QC$36,PW16&gt;=QC$40,PV16&lt;&gt;""),AND(QA16&gt;=QC$36,QB16&gt;=QC$40,QA16&lt;&gt;"")),"P","")</f>
        <v/>
      </c>
      <c r="I16" s="3" t="str">
        <f>IF(OR(AND(AQ16&gt;=AW$40,AQ16&lt;&gt;"",AO16=""),AND(AV16&gt;=AW$40,AV16&lt;&gt;"",AO16=""),AND(BT16&gt;=BZ$40,BT16&lt;&gt;"",BR16=""),AND(BY16&gt;=BZ$40,BY16&lt;&gt;"",BR16=""),AND(CW16&gt;=DC$40,CW16&lt;&gt;"",CU16=""),AND(DB16&gt;=DC$40,DB16&lt;&gt;"",CU16=""),AND(EA16&gt;=EG$40,EA16&lt;&gt;""),AND(EF16&gt;=EG$40,EF16&lt;&gt;""),AND(FC16&gt;=FI$40,FC16&lt;&gt;""),AND(FH16&gt;=FI$40,FH16&lt;&gt;""),AND(GE16&gt;=GK$40,GE16&lt;&gt;""),AND(GJ16&gt;=GK$40,GJ16&lt;&gt;""),AND(HG16&gt;=HM$40,HG16&lt;&gt;""),AND(HL16&gt;=HM$40,HL16&lt;&gt;""),AND(II16&gt;=IO$40,II16&lt;&gt;""),AND(IN16&gt;=IO$40,IN16&lt;&gt;""),AND(JK16&gt;=JQ$40,JK16&lt;&gt;""),AND(JP16&gt;=JQ$40,JP16&lt;&gt;""),AND(KM16&gt;=KS$40,KM16&lt;&gt;""),AND(KR16&gt;=KS$40,KR16&lt;&gt;""),AND(LO16&gt;=LU$40,LO16&lt;&gt;""),AND(LT16&gt;=LU$40,LT16&lt;&gt;""),AND(MQ16&gt;=MW$40,MQ16&lt;&gt;""),AND(MV16&gt;=MW$40,MV16&lt;&gt;""),AND(NS16&gt;=NY$40,NS16&lt;&gt;""),AND(NX16&gt;=NY$40,NX16&lt;&gt;""),AND(OU16&gt;=PA$40,OU16&lt;&gt;""),AND(OZ16&gt;=PA$40,OZ16&lt;&gt;""),AND(PW16&gt;=QC$40,PW16&lt;&gt;""),AND(QB16&gt;=QC$40,QB16&lt;&gt;"")),"P","")</f>
        <v/>
      </c>
      <c r="J16" s="36" t="str">
        <f>IF(AND(I16="P",H16=""),"No DD",IF(OR(AND(AS16&gt;=AW$39,AT16&gt;=AW$43,AS16&lt;&gt;"",AO16=""),AND(BV16&gt;=BZ$39,BW16&gt;=BZ$43,BV16&lt;&gt;"",BR16=""),AND(CY16&gt;=DC$39,CZ16&gt;=DC$43,CY16&lt;&gt;"",CU16=""),AND(EC16&gt;=EG$39,ED16&gt;=EG$43,EC16&lt;&gt;""),AND(FE16&gt;=FI$39,FF16&gt;=FI$43,FE16&lt;&gt;""),AND(GG16&gt;=GK$39,GH16&gt;=GK$43,GG16&lt;&gt;""),AND(HI16&gt;=HM$39,HJ16&gt;=HM$43,HI16&lt;&gt;""),AND(IK16&gt;=IO$39,IL16&gt;=IO$43,IK16&lt;&gt;""),AND(JM16&gt;=JQ$39,JN16&gt;=JQ$43,JM16&lt;&gt;""),AND(KO16&gt;=KS$39,KP16&gt;=KS$43,KO16&lt;&gt;""),AND(LQ16&gt;=LU$39,LR16&gt;=LU$43,LQ16&lt;&gt;""),AND(MS16&gt;=MW$39,MT16&gt;=MW$43,MS16&lt;&gt;""),AND(NU16&gt;=NY$39,NV16&gt;=NY$43,NU16&lt;&gt;""),AND(OW16&gt;=PA$39,OX16&gt;=PA$43,OW16&lt;&gt;""),AND(PY16&gt;=QC$39,PZ16&gt;=QC$43,PY16&lt;&gt;"")),"Merit",IF(OR(AND(AS16&gt;=AW$38,AT16&gt;=AW$42,AS16&lt;&gt;"",AO16=""),AND(BV16&gt;=BZ$38,BW16&gt;=BZ$42,BV16&lt;&gt;"",BR16=""),AND(CY16&gt;=DC$38,CZ16&gt;=DC$42,CY16&lt;&gt;"",CU16=""),AND(EC16&gt;=EG$38,ED16&gt;=EG$42,EC16&lt;&gt;""),AND(FE16&gt;=FI$38,FF16&gt;=FI$42,FE16&lt;&gt;""),AND(GG16&gt;=GK$38,GH16&gt;=GK$42,GG16&lt;&gt;""),AND(HI16&gt;=HM$38,HJ16&gt;=HM$42,HI16&lt;&gt;""),AND(IK16&gt;=IO$38,IL16&gt;=IO$42,IK16&lt;&gt;""),AND(JM16&gt;=JQ$38,JN16&gt;=JQ$42,JM16&lt;&gt;""),AND(KO16&gt;=KS$38,KP16&gt;=KS$42,KO16&lt;&gt;""),AND(LQ16&gt;=LU$38,LR16&gt;=LU$42,LQ16&lt;&gt;""),AND(MS16&gt;=MW$38,MT16&gt;=MW$42,MS16&lt;&gt;""),AND(NU16&gt;=NY$38,NV16&gt;=NY$42,NU16&lt;&gt;""),AND(OW16&gt;=PA$38,OX16&gt;=PA$42,OW16&lt;&gt;""),AND(PY16&gt;=QC$38,PZ16&gt;=QC$42,PY16&lt;&gt;"")),"Excellence",IF(K16="P","Worlds Team",IF(H16="P","National Team","")))))</f>
        <v/>
      </c>
      <c r="K16" s="3" t="str">
        <f>IF(OR(AND(AS16&gt;=AW$37,AT16&gt;=AW$41,AS16&lt;&gt;"",AO16=""),AND(BV16&gt;=BZ$37,BW16&gt;=BZ$41,BV16&lt;&gt;"",BR16=""),AND(CY16&gt;=DC$37,CZ16&gt;=DC$41,CY16&lt;&gt;"",CU16=""),AND(EC16&gt;=EG$37,ED16&gt;=EG$41,EC16&lt;&gt;""),AND(FE16&gt;=FI$37,FF16&gt;=FI$41,FE16&lt;&gt;""),AND(GG16&gt;=GK$37,GH16&gt;=GK$41,GG16&lt;&gt;""),AND(HI16&gt;=HM$37,HJ16&gt;=HM$41,HI16&lt;&gt;""),AND(IK16&gt;=IO$37,IL16&gt;=IO$41,IK16&lt;&gt;""),AND(JM16&gt;=JQ$37,JN16&gt;=JQ$41,JM16&lt;&gt;""),AND(KO16&gt;=KS$37,KP16&gt;=KS$41,KO16&lt;&gt;""),AND(LQ16&gt;=LU$37,LR16&gt;=LU$41,LQ16&lt;&gt;""),AND(MS16&gt;=MW$37,MT16&gt;=MW$41,MS16&lt;&gt;""),AND(NU16&gt;=NY$37,NV16&gt;=NY$41,NU16&lt;&gt;""),AND(OW16&gt;=PA$37,OX16&gt;=PA$41,OW16&lt;&gt;""),AND(PY16&gt;=QC$37,PZ16&gt;=QC$41,PY16&lt;&gt;"")),"P","")</f>
        <v/>
      </c>
      <c r="L16" s="8">
        <f>IF(COUNT(AQ16,BT16,CW16)&gt;0,LARGE((AQ16,BT16,CW16),1),0)</f>
        <v>44.9</v>
      </c>
      <c r="M16" s="8" t="str">
        <f>IF(L16=0,"",IF(L16=CW16,$CA$1,IF(L16=BT16,$AX$1,IF(L16=AQ16,$U$1,""))))</f>
        <v>2025 Elite Canada</v>
      </c>
      <c r="N16" s="8">
        <f>IF(COUNT(AQ16,BT16,CW16)&gt;1,LARGE((AQ16,BT16,CW16),2),0)</f>
        <v>43.300000000000004</v>
      </c>
      <c r="O16" s="8" t="str">
        <f>IF(N16=0,"",IF(AND(N16=L16,N16=AQ16,N16=BT16),$U$1,IF(AND(N16=L16,N16=AQ16,N16=CW16),$U$1,IF(AND(N16=L16,N16=BT16,N16=CW16),$AX$1,IF(N16=CW16,$CA$1,IF(N16=BT16,$AX$1,IF(N16=AQ16,$U$1,"")))))))</f>
        <v>2025 Nationals</v>
      </c>
      <c r="P16" s="8">
        <f>IF(MAX(AV16,BY16,DB16)&gt;0,MAX(AV16,BY16,DB16),0)</f>
        <v>43</v>
      </c>
      <c r="Q16" s="8" t="str">
        <f>IF(P16=0,"",IF(P16=DB16,$CA$1,IF(P16=BY16,$AX$1,IF(P16=AV16,$U$1,""))))</f>
        <v>2025 3rd Domestic Trial</v>
      </c>
      <c r="R16" s="8" t="str">
        <f>IF(MAX(DD16:DE16)&gt;0,MAX(DD16:DE16),"")</f>
        <v/>
      </c>
      <c r="S16" s="11" t="str">
        <f>IF(R16="","",IF(R16=DD16,"("&amp;DD$2&amp;")",IF(R16=DE16,"("&amp;DE$2&amp;")")))</f>
        <v/>
      </c>
      <c r="T16" s="8" t="str">
        <f>IF(R16="","",IF(R16=DD16,IF(R16+IF(N16="",0,N16)=PW16,$PB$1,IF(R16+IF(N16="",0,N16)=OU16,$NZ$1,IF(R16+IF(N16="",0,N16)=NS16,$MX$1,IF(R16+IF(N16="",0,N16)=MQ16,$LV$1,IF(R16+IF(N16="",0,N16)=LO16,$KT$1,IF(R16+IF(N16="",0,N16)=KM16,$JR$1,IF(R16+IF(N16="",0,N16)=JK16,$IP$1,IF(R16+IF(N16="",0,N16)=II16,$HN$1,IF(R16+IF(N16="",0,N16)=HG16,$GL$1,IF(R16+IF(N16="",0,N16)=GE16,$FJ$1,IF(R16+IF(N16="",0,N16)=FC16,$EH$1,IF(R16+IF(N16="",0,N16)=EA16,$DF$1)))))))))))),IF(R16=DE16,IF(R16+IF(P16="",0,P16)=QB16,$PB$1,IF(R16+IF(P16="",0,P16)=OZ16,$NZ$1,IF(R16+IF(P16="",0,P16)=NX16,$MX$1,IF(R16+IF(P16="",0,P16)=MV16,$LV$1,IF(R16+IF(P16="",0,P16)=LT16,$KT$1,IF(R16+IF(P16="",0,P16)=KR16,$JR$1,IF(R16+IF(P16="",0,P16)=JP16,$IP$1,IF(R16+IF(P16="",0,P16)=IN16,$HN$1,IF(R16+IF(P16="",0,P16)=HL16,$GL$1,IF(R16+IF(P16="",0,P16)=GJ16,$FJ$1,IF(R16+IF(P16="",0,P16)=FH16,$EH$1,IF(R16+IF(P16="",0,P16)=EF16,$DF$1)))))))))))))))</f>
        <v/>
      </c>
      <c r="U16" s="19">
        <v>18.2</v>
      </c>
      <c r="V16" s="19">
        <v>4.4000000000000004</v>
      </c>
      <c r="W16" s="19">
        <v>0.2</v>
      </c>
      <c r="X16" s="19">
        <v>0</v>
      </c>
      <c r="Y16" s="19">
        <v>19</v>
      </c>
      <c r="Z16" s="19">
        <v>3.5</v>
      </c>
      <c r="AA16" s="19">
        <v>0</v>
      </c>
      <c r="AB16" s="19">
        <v>0</v>
      </c>
      <c r="AC16" s="19"/>
      <c r="AD16" s="19"/>
      <c r="AE16" s="19"/>
      <c r="AF16" s="19"/>
      <c r="AG16" s="19">
        <v>18</v>
      </c>
      <c r="AH16" s="19">
        <v>4.4000000000000004</v>
      </c>
      <c r="AI16" s="19">
        <v>0.2</v>
      </c>
      <c r="AJ16" s="19">
        <v>0</v>
      </c>
      <c r="AK16" s="19">
        <v>15.6</v>
      </c>
      <c r="AL16" s="19">
        <v>0.7</v>
      </c>
      <c r="AM16" s="19">
        <v>0</v>
      </c>
      <c r="AN16" s="19">
        <v>0</v>
      </c>
      <c r="AO16" s="27"/>
      <c r="AP16" s="40">
        <f>IF(SUM(V16,Z16)&gt;0,SUM(V16,Z16),"")</f>
        <v>7.9</v>
      </c>
      <c r="AQ16" s="40">
        <f>IF(SUM(U16:V16,X16:Z16,AB16)-W16-AA16&gt;0,SUM(U16:V16,X16:Z16,AB16)-W16-AA16,"")</f>
        <v>44.9</v>
      </c>
      <c r="AR16" s="40" t="str">
        <f>IF(SUM(AC16:AD16,AF16)-AE16&gt;0,SUM(AC16:AD16,AF16)-AE16,"")</f>
        <v/>
      </c>
      <c r="AS16" s="40">
        <f>IF(SUM(V16,Z16,AD16)&gt;0,SUM(V16,Z16,AD16),"")</f>
        <v>7.9</v>
      </c>
      <c r="AT16" s="40">
        <f>IF(SUM(AQ16,AR16)&gt;0,SUM(AQ16,AR16),"")</f>
        <v>44.9</v>
      </c>
      <c r="AU16" s="40">
        <f>IF(SUM(AH16,AL16)&gt;0,SUM(AH16,AL16),"")</f>
        <v>5.1000000000000005</v>
      </c>
      <c r="AV16" s="40">
        <f>IF(SUM(AG16:AH16,AJ16:AL16,AN16)-SUM(AI16,AM16)&gt;0,SUM(AG16:AH16,AJ16:AL16,AN16)-SUM(AI16,AM16),"")</f>
        <v>38.5</v>
      </c>
      <c r="AW16" s="40">
        <f>IF(SUM(AQ16,AR16,AV16)&gt;0,SUM(AQ16,AR16,AV16),"")</f>
        <v>83.4</v>
      </c>
      <c r="AX16" s="18">
        <v>18.100000000000001</v>
      </c>
      <c r="AY16" s="18">
        <v>4.4000000000000004</v>
      </c>
      <c r="AZ16" s="18">
        <v>0.8</v>
      </c>
      <c r="BA16" s="18">
        <v>0</v>
      </c>
      <c r="BB16" s="18">
        <v>18.899999999999999</v>
      </c>
      <c r="BC16" s="18">
        <v>3.1</v>
      </c>
      <c r="BD16" s="18">
        <v>0.4</v>
      </c>
      <c r="BE16" s="18">
        <v>0</v>
      </c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>
        <f>IF(SUM(AY16,BC16)&gt;0,SUM(AY16,BC16),"")</f>
        <v>7.5</v>
      </c>
      <c r="BT16" s="11">
        <f>IF(SUM(AX16:AY16,BA16:BC16,BE16)-AZ16-BD16&gt;0,SUM(AX16:AY16,BA16:BC16,BE16)-AZ16-BD16,"")</f>
        <v>43.300000000000004</v>
      </c>
      <c r="BU16" s="11" t="str">
        <f>IF(SUM(BF16:BG16,BI16)-BH16&gt;0,SUM(BF16:BG16,BI16)-BH16,"")</f>
        <v/>
      </c>
      <c r="BV16" s="11">
        <f>IF(SUM(AY16,BC16,BG16)&gt;0,SUM(AY16,BC16,BG16),"")</f>
        <v>7.5</v>
      </c>
      <c r="BW16" s="11">
        <f>IF(SUM(BT16,BU16)&gt;0,SUM(BT16,BU16),"")</f>
        <v>43.300000000000004</v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>
        <f>IF(SUM(BT16,BU16,BY16)&gt;0,SUM(BT16,BU16,BY16),"")</f>
        <v>43.300000000000004</v>
      </c>
      <c r="CA16" s="19">
        <v>18</v>
      </c>
      <c r="CB16" s="19">
        <v>4.4000000000000004</v>
      </c>
      <c r="CC16" s="19">
        <v>0.8</v>
      </c>
      <c r="CD16" s="19">
        <v>0</v>
      </c>
      <c r="CE16" s="19">
        <v>15.4</v>
      </c>
      <c r="CF16" s="19">
        <v>0.7</v>
      </c>
      <c r="CG16" s="19">
        <v>0</v>
      </c>
      <c r="CH16" s="19">
        <v>0</v>
      </c>
      <c r="CI16" s="19"/>
      <c r="CJ16" s="19"/>
      <c r="CK16" s="19"/>
      <c r="CL16" s="19"/>
      <c r="CM16" s="19">
        <v>18.3</v>
      </c>
      <c r="CN16" s="19">
        <v>3.5</v>
      </c>
      <c r="CO16" s="19">
        <v>0.2</v>
      </c>
      <c r="CP16" s="19">
        <v>0</v>
      </c>
      <c r="CQ16" s="19">
        <v>17.8</v>
      </c>
      <c r="CR16" s="19">
        <v>4.4000000000000004</v>
      </c>
      <c r="CS16" s="19">
        <v>0.8</v>
      </c>
      <c r="CT16" s="19">
        <v>0</v>
      </c>
      <c r="CU16" s="27"/>
      <c r="CV16" s="40">
        <f>IF(SUM(CB16,CF16)&gt;0,SUM(CB16,CF16),"")</f>
        <v>5.1000000000000005</v>
      </c>
      <c r="CW16" s="40">
        <f>IF(SUM(CA16:CB16,CD16:CF16,CH16)-CC16-CG16&gt;0,SUM(CA16:CB16,CD16:CF16,CH16)-CC16-CG16,"")</f>
        <v>37.700000000000003</v>
      </c>
      <c r="CX16" s="40" t="str">
        <f>IF(SUM(CI16:CJ16,CL16)-CK16&gt;0,SUM(CI16:CJ16,CL16)-CK16,"")</f>
        <v/>
      </c>
      <c r="CY16" s="40">
        <f>IF(SUM(CB16,CF16,CJ16)&gt;0,SUM(CB16,CF16,CJ16),"")</f>
        <v>5.1000000000000005</v>
      </c>
      <c r="CZ16" s="40">
        <f>IF(SUM(CW16,CX16)&gt;0,SUM(CW16,CX16),"")</f>
        <v>37.700000000000003</v>
      </c>
      <c r="DA16" s="40">
        <f>IF(SUM(CN16,CR16)&gt;0,SUM(CN16,CR16),"")</f>
        <v>7.9</v>
      </c>
      <c r="DB16" s="40">
        <f>IF(SUM(CM16:CN16,CP16:CR16,CT16)-SUM(CO16,CS16)&gt;0,SUM(CM16:CN16,CP16:CR16,CT16)-SUM(CO16,CS16),"")</f>
        <v>43</v>
      </c>
      <c r="DC16" s="40">
        <f>IF(SUM(CW16,CX16,DB16)&gt;0,SUM(CW16,CX16,DB16),"")</f>
        <v>80.7</v>
      </c>
      <c r="DD16" s="50" t="str">
        <f>IF(MAX(EA16,FC16,GE16,HG16,II16,JK16,KM16,LO16,MQ16,NS16,OU16,PW16)-IF(N16="",0,N16)&gt;0.001,MAX(EA16,FC16,GE16,HG16,II16,JK16,KM16,LO16,MQ16,NS16,OU16,PW16)-IF(N16="",0,N16),"")</f>
        <v/>
      </c>
      <c r="DE16" s="50" t="str">
        <f>IF(MAX(EF16,FH16,GJ16,HL16,IN16,JP16,KR16,LT16,MV16,NX16,OZ16,QB16)-IF(P16="",0,P16)&gt;0.001,MAX(EF16,FH16,GJ16,HL16,IN16,JP16,KR16,LT16,MV16,NX16,OZ16,QB16)-IF(P16="",0,P16),"")</f>
        <v/>
      </c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 t="str">
        <f>IF(SUM(DG16,DK16)&gt;0,SUM(DG16,DK16),"")</f>
        <v/>
      </c>
      <c r="EA16" s="40" t="str">
        <f>IF(SUM(DF16:DG16,DI16:DK16,DM16)-DH16-DL16&gt;0,SUM(DF16:DG16,DI16:DK16,DM16)-DH16-DL16,"")</f>
        <v/>
      </c>
      <c r="EB16" s="40" t="str">
        <f>IF(SUM(DN16:DO16,DQ16)-DP16&gt;0,SUM(DN16:DO16,DQ16)-DP16,"")</f>
        <v/>
      </c>
      <c r="EC16" s="40" t="str">
        <f>IF(SUM(DG16,DK16,DO16)&gt;0,SUM(DG16,DK16,DO16),"")</f>
        <v/>
      </c>
      <c r="ED16" s="40" t="str">
        <f>IF(SUM(EA16,EB16)&gt;0,SUM(EA16,EB16),"")</f>
        <v/>
      </c>
      <c r="EE16" s="40" t="str">
        <f>IF(SUM(DS16,DW16)&gt;0,SUM(DS16,DW16),"")</f>
        <v/>
      </c>
      <c r="EF16" s="40" t="str">
        <f>IF(SUM(DR16:DS16,DU16:DW16,DY16)-SUM(DT16,DX16)&gt;0,SUM(DR16:DS16,DU16:DW16,DY16)-SUM(DT16,DX16),"")</f>
        <v/>
      </c>
      <c r="EG16" s="40" t="str">
        <f>IF(SUM(EA16,EB16,EF16)&gt;0,SUM(EA16,EB16,EF16),"")</f>
        <v/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>IF(SUM(EI16,EM16)&gt;0,SUM(EI16,EM16),"")</f>
        <v/>
      </c>
      <c r="FC16" s="11" t="str">
        <f>IF(SUM(EH16:EI16,EK16:EM16,EO16)-EJ16-EN16&gt;0,SUM(EH16:EI16,EK16:EM16,EO16)-EJ16-EN16,"")</f>
        <v/>
      </c>
      <c r="FD16" s="11" t="str">
        <f>IF(SUM(EP16:EQ16,ES16)-ER16&gt;0,SUM(EP16:EQ16,ES16)-ER16,"")</f>
        <v/>
      </c>
      <c r="FE16" s="11" t="str">
        <f>IF(SUM(EI16,EM16,EQ16)&gt;0,SUM(EI16,EM16,EQ16),"")</f>
        <v/>
      </c>
      <c r="FF16" s="11" t="str">
        <f>IF(SUM(FC16,FD16)&gt;0,SUM(FC16,FD16),"")</f>
        <v/>
      </c>
      <c r="FG16" s="11" t="str">
        <f>IF(SUM(EU16,EY16)&gt;0,SUM(EU16,EY16),"")</f>
        <v/>
      </c>
      <c r="FH16" s="11" t="str">
        <f>IF(SUM(ET16:EU16,EW16:EY16,FA16)-SUM(EV16,EZ16)&gt;0,SUM(ET16:EU16,EW16:EY16,FA16)-SUM(EV16,EZ16),"")</f>
        <v/>
      </c>
      <c r="FI16" s="11" t="str">
        <f>IF(SUM(FC16,FD16,FH16)&gt;0,SUM(FC16,FD16,FH16),"")</f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>IF(SUM(FK16,FO16)&gt;0,SUM(FK16,FO16),"")</f>
        <v/>
      </c>
      <c r="GE16" s="40" t="str">
        <f>IF(SUM(FJ16:FK16,FM16:FO16,FQ16)-FL16-FP16&gt;0,SUM(FJ16:FK16,FM16:FO16,FQ16)-FL16-FP16,"")</f>
        <v/>
      </c>
      <c r="GF16" s="40" t="str">
        <f>IF(SUM(FR16:FS16,FU16)-FT16&gt;0,SUM(FR16:FS16,FU16)-FT16,"")</f>
        <v/>
      </c>
      <c r="GG16" s="40" t="str">
        <f>IF(SUM(FK16,FO16,FS16)&gt;0,SUM(FK16,FO16,FS16),"")</f>
        <v/>
      </c>
      <c r="GH16" s="40" t="str">
        <f>IF(SUM(GE16,GF16)&gt;0,SUM(GE16,GF16),"")</f>
        <v/>
      </c>
      <c r="GI16" s="40" t="str">
        <f>IF(SUM(FW16,GA16)&gt;0,SUM(FW16,GA16),"")</f>
        <v/>
      </c>
      <c r="GJ16" s="40" t="str">
        <f>IF(SUM(FV16:FW16,FY16:GA16,GC16)-SUM(FX16,GB16)&gt;0,SUM(FV16:FW16,FY16:GA16,GC16)-SUM(FX16,GB16),"")</f>
        <v/>
      </c>
      <c r="GK16" s="40" t="str">
        <f>IF(SUM(GE16,GF16,GJ16)&gt;0,SUM(GE16,GF16,GJ16),"")</f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>IF(SUM(GM16,GQ16)&gt;0,SUM(GM16,GQ16),"")</f>
        <v/>
      </c>
      <c r="HG16" s="11" t="str">
        <f>IF(SUM(GL16:GM16,GO16:GQ16,GS16)-GN16-GR16&gt;0,SUM(GL16:GM16,GO16:GQ16,GS16)-GN16-GR16,"")</f>
        <v/>
      </c>
      <c r="HH16" s="11" t="str">
        <f>IF(SUM(GT16:GU16,GW16)-GV16&gt;0,SUM(GT16:GU16,GW16)-GV16,"")</f>
        <v/>
      </c>
      <c r="HI16" s="11" t="str">
        <f>IF(SUM(GM16,GQ16,GU16)&gt;0,SUM(GM16,GQ16,GU16),"")</f>
        <v/>
      </c>
      <c r="HJ16" s="11" t="str">
        <f>IF(SUM(HG16,HH16)&gt;0,SUM(HG16,HH16),"")</f>
        <v/>
      </c>
      <c r="HK16" s="11" t="str">
        <f>IF(SUM(GY16,HC16)&gt;0,SUM(GY16,HC16),"")</f>
        <v/>
      </c>
      <c r="HL16" s="11" t="str">
        <f>IF(SUM(GX16:GY16,HA16:HC16,HE16)-SUM(GZ16,HD16)&gt;0,SUM(GX16:GY16,HA16:HC16,HE16)-SUM(GZ16,HD16),"")</f>
        <v/>
      </c>
      <c r="HM16" s="11" t="str">
        <f>IF(SUM(HG16,HH16,HL16)&gt;0,SUM(HG16,HH16,HL16),"")</f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>IF(SUM(HO16,HS16)&gt;0,SUM(HO16,HS16),"")</f>
        <v/>
      </c>
      <c r="II16" s="40" t="str">
        <f>IF(SUM(HN16:HO16,HQ16:HS16,HU16)-HP16-HT16&gt;0,SUM(HN16:HO16,HQ16:HS16,HU16)-HP16-HT16,"")</f>
        <v/>
      </c>
      <c r="IJ16" s="40" t="str">
        <f>IF(SUM(HV16:HW16,HY16)-HX16&gt;0,SUM(HV16:HW16,HY16)-HX16,"")</f>
        <v/>
      </c>
      <c r="IK16" s="40" t="str">
        <f>IF(SUM(HO16,HS16,HW16)&gt;0,SUM(HO16,HS16,HW16),"")</f>
        <v/>
      </c>
      <c r="IL16" s="40" t="str">
        <f>IF(SUM(II16,IJ16)&gt;0,SUM(II16,IJ16),"")</f>
        <v/>
      </c>
      <c r="IM16" s="40" t="str">
        <f>IF(SUM(IA16,IE16)&gt;0,SUM(IA16,IE16),"")</f>
        <v/>
      </c>
      <c r="IN16" s="40" t="str">
        <f>IF(SUM(HZ16:IA16,IC16:IE16,IG16)-SUM(IB16,IF16)&gt;0,SUM(HZ16:IA16,IC16:IE16,IG16)-SUM(IB16,IF16),"")</f>
        <v/>
      </c>
      <c r="IO16" s="40" t="str">
        <f>IF(SUM(II16,IJ16,IN16)&gt;0,SUM(II16,IJ16,IN16),"")</f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>IF(SUM(IQ16,IU16)&gt;0,SUM(IQ16,IU16),"")</f>
        <v/>
      </c>
      <c r="JK16" s="11" t="str">
        <f>IF(SUM(IP16:IQ16,IS16:IU16,IW16)-IR16-IV16&gt;0,SUM(IP16:IQ16,IS16:IU16,IW16)-IR16-IV16,"")</f>
        <v/>
      </c>
      <c r="JL16" s="11" t="str">
        <f>IF(SUM(IX16:IY16,JA16)-IZ16&gt;0,SUM(IX16:IY16,JA16)-IZ16,"")</f>
        <v/>
      </c>
      <c r="JM16" s="11" t="str">
        <f>IF(SUM(IQ16,IU16,IY16)&gt;0,SUM(IQ16,IU16,IY16),"")</f>
        <v/>
      </c>
      <c r="JN16" s="11" t="str">
        <f>IF(SUM(JK16,JL16)&gt;0,SUM(JK16,JL16),"")</f>
        <v/>
      </c>
      <c r="JO16" s="11" t="str">
        <f>IF(SUM(JC16,JG16)&gt;0,SUM(JC16,JG16),"")</f>
        <v/>
      </c>
      <c r="JP16" s="11" t="str">
        <f>IF(SUM(JB16:JC16,JE16:JG16,JI16)-SUM(JD16,JH16)&gt;0,SUM(JB16:JC16,JE16:JG16,JI16)-SUM(JD16,JH16),"")</f>
        <v/>
      </c>
      <c r="JQ16" s="11" t="str">
        <f>IF(SUM(JK16,JL16,JP16)&gt;0,SUM(JK16,JL16,JP16),"")</f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>IF(SUM(JS16,JW16)&gt;0,SUM(JS16,JW16),"")</f>
        <v/>
      </c>
      <c r="KM16" s="40" t="str">
        <f>IF(SUM(JR16:JS16,JU16:JW16,JY16)-JT16-JX16&gt;0,SUM(JR16:JS16,JU16:JW16,JY16)-JT16-JX16,"")</f>
        <v/>
      </c>
      <c r="KN16" s="40" t="str">
        <f>IF(SUM(JZ16:KA16,KC16)-KB16&gt;0,SUM(JZ16:KA16,KC16)-KB16,"")</f>
        <v/>
      </c>
      <c r="KO16" s="40" t="str">
        <f>IF(SUM(JS16,JW16,KA16)&gt;0,SUM(JS16,JW16,KA16),"")</f>
        <v/>
      </c>
      <c r="KP16" s="40" t="str">
        <f>IF(SUM(KM16,KN16)&gt;0,SUM(KM16,KN16),"")</f>
        <v/>
      </c>
      <c r="KQ16" s="40" t="str">
        <f>IF(SUM(KE16,KI16)&gt;0,SUM(KE16,KI16),"")</f>
        <v/>
      </c>
      <c r="KR16" s="40" t="str">
        <f>IF(SUM(KD16:KE16,KG16:KI16,KK16)-SUM(KF16,KJ16)&gt;0,SUM(KD16:KE16,KG16:KI16,KK16)-SUM(KF16,KJ16),"")</f>
        <v/>
      </c>
      <c r="KS16" s="40" t="str">
        <f>IF(SUM(KM16,KN16,KR16)&gt;0,SUM(KM16,KN16,KR16),"")</f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>IF(SUM(KU16,KY16)&gt;0,SUM(KU16,KY16),"")</f>
        <v/>
      </c>
      <c r="LO16" s="11" t="str">
        <f>IF(SUM(KT16:KU16,KW16:KY16,LA16)-KV16-KZ16&gt;0,SUM(KT16:KU16,KW16:KY16,LA16)-KV16-KZ16,"")</f>
        <v/>
      </c>
      <c r="LP16" s="11" t="str">
        <f>IF(SUM(LB16:LC16,LE16)-LD16&gt;0,SUM(LB16:LC16,LE16)-LD16,"")</f>
        <v/>
      </c>
      <c r="LQ16" s="11" t="str">
        <f>IF(SUM(KU16,KY16,LC16)&gt;0,SUM(KU16,KY16,LC16),"")</f>
        <v/>
      </c>
      <c r="LR16" s="11" t="str">
        <f>IF(SUM(LO16,LP16)&gt;0,SUM(LO16,LP16),"")</f>
        <v/>
      </c>
      <c r="LS16" s="11" t="str">
        <f>IF(SUM(LG16,LK16)&gt;0,SUM(LG16,LK16),"")</f>
        <v/>
      </c>
      <c r="LT16" s="11" t="str">
        <f>IF(SUM(LF16:LG16,LI16:LK16,LM16)-SUM(LH16,LL16)&gt;0,SUM(LF16:LG16,LI16:LK16,LM16)-SUM(LH16,LL16),"")</f>
        <v/>
      </c>
      <c r="LU16" s="11" t="str">
        <f>IF(SUM(LO16,LP16,LT16)&gt;0,SUM(LO16,LP16,LT16),"")</f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>IF(SUM(LW16,MA16)&gt;0,SUM(LW16,MA16),"")</f>
        <v/>
      </c>
      <c r="MQ16" s="40" t="str">
        <f>IF(SUM(LV16:LW16,LY16:MA16,MC16)-LX16-MB16&gt;0,SUM(LV16:LW16,LY16:MA16,MC16)-LX16-MB16,"")</f>
        <v/>
      </c>
      <c r="MR16" s="40" t="str">
        <f>IF(SUM(MD16:ME16,MG16)-MF16&gt;0,SUM(MD16:ME16,MG16)-MF16,"")</f>
        <v/>
      </c>
      <c r="MS16" s="40" t="str">
        <f>IF(SUM(LW16,MA16,ME16)&gt;0,SUM(LW16,MA16,ME16),"")</f>
        <v/>
      </c>
      <c r="MT16" s="40" t="str">
        <f>IF(SUM(MQ16,MR16)&gt;0,SUM(MQ16,MR16),"")</f>
        <v/>
      </c>
      <c r="MU16" s="40" t="str">
        <f>IF(SUM(MI16,MM16)&gt;0,SUM(MI16,MM16),"")</f>
        <v/>
      </c>
      <c r="MV16" s="40" t="str">
        <f>IF(SUM(MH16:MI16,MK16:MM16,MO16)-SUM(MJ16,MN16)&gt;0,SUM(MH16:MI16,MK16:MM16,MO16)-SUM(MJ16,MN16),"")</f>
        <v/>
      </c>
      <c r="MW16" s="40" t="str">
        <f>IF(SUM(MQ16,MR16,MV16)&gt;0,SUM(MQ16,MR16,MV16),"")</f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>IF(SUM(MY16,NC16)&gt;0,SUM(MY16,NC16),"")</f>
        <v/>
      </c>
      <c r="NS16" s="11" t="str">
        <f>IF(SUM(MX16:MY16,NA16:NC16,NE16)-MZ16-ND16&gt;0,SUM(MX16:MY16,NA16:NC16,NE16)-MZ16-ND16,"")</f>
        <v/>
      </c>
      <c r="NT16" s="11" t="str">
        <f>IF(SUM(NF16:NG16,NI16)-NH16&gt;0,SUM(NF16:NG16,NI16)-NH16,"")</f>
        <v/>
      </c>
      <c r="NU16" s="11" t="str">
        <f>IF(SUM(MY16,NC16,NG16)&gt;0,SUM(MY16,NC16,NG16),"")</f>
        <v/>
      </c>
      <c r="NV16" s="11" t="str">
        <f>IF(SUM(NS16,NT16)&gt;0,SUM(NS16,NT16),"")</f>
        <v/>
      </c>
      <c r="NW16" s="11" t="str">
        <f>IF(SUM(NK16,NO16)&gt;0,SUM(NK16,NO16),"")</f>
        <v/>
      </c>
      <c r="NX16" s="11" t="str">
        <f>IF(SUM(NJ16:NK16,NM16:NO16,NQ16)-SUM(NL16,NP16)&gt;0,SUM(NJ16:NK16,NM16:NO16,NQ16)-SUM(NL16,NP16),"")</f>
        <v/>
      </c>
      <c r="NY16" s="11" t="str">
        <f>IF(SUM(NS16,NT16,NX16)&gt;0,SUM(NS16,NT16,NX16),"")</f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>IF(SUM(OA16,OE16)&gt;0,SUM(OA16,OE16),"")</f>
        <v/>
      </c>
      <c r="OU16" s="40" t="str">
        <f>IF(SUM(NZ16:OA16,OC16:OE16,OG16)-OB16-OF16&gt;0,SUM(NZ16:OA16,OC16:OE16,OG16)-OB16-OF16,"")</f>
        <v/>
      </c>
      <c r="OV16" s="40" t="str">
        <f>IF(SUM(OH16:OI16,OK16)-OJ16&gt;0,SUM(OH16:OI16,OK16)-OJ16,"")</f>
        <v/>
      </c>
      <c r="OW16" s="40" t="str">
        <f>IF(SUM(OA16,OE16,OI16)&gt;0,SUM(OA16,OE16,OI16),"")</f>
        <v/>
      </c>
      <c r="OX16" s="40" t="str">
        <f>IF(SUM(OU16,OV16)&gt;0,SUM(OU16,OV16),"")</f>
        <v/>
      </c>
      <c r="OY16" s="40" t="str">
        <f>IF(SUM(OM16,OQ16)&gt;0,SUM(OM16,OQ16),"")</f>
        <v/>
      </c>
      <c r="OZ16" s="40" t="str">
        <f>IF(SUM(OL16:OM16,OO16:OQ16,OS16)-SUM(ON16,OR16)&gt;0,SUM(OL16:OM16,OO16:OQ16,OS16)-SUM(ON16,OR16),"")</f>
        <v/>
      </c>
      <c r="PA16" s="40" t="str">
        <f>IF(SUM(OU16,OV16,OZ16)&gt;0,SUM(OU16,OV16,OZ16),"")</f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>IF(SUM(PC16,PG16)&gt;0,SUM(PC16,PG16),"")</f>
        <v/>
      </c>
      <c r="PW16" s="11" t="str">
        <f>IF(SUM(PB16:PC16,PE16:PG16,PI16)-PD16-PH16&gt;0,SUM(PB16:PC16,PE16:PG16,PI16)-PD16-PH16,"")</f>
        <v/>
      </c>
      <c r="PX16" s="11" t="str">
        <f>IF(SUM(PJ16:PK16,PM16)-PL16&gt;0,SUM(PJ16:PK16,PM16)-PL16,"")</f>
        <v/>
      </c>
      <c r="PY16" s="11" t="str">
        <f>IF(SUM(PC16,PG16,PK16)&gt;0,SUM(PC16,PG16,PK16),"")</f>
        <v/>
      </c>
      <c r="PZ16" s="11" t="str">
        <f>IF(SUM(PW16,PX16)&gt;0,SUM(PW16,PX16),"")</f>
        <v/>
      </c>
      <c r="QA16" s="11" t="str">
        <f>IF(SUM(PO16,PS16)&gt;0,SUM(PO16,PS16),"")</f>
        <v/>
      </c>
      <c r="QB16" s="11" t="str">
        <f>IF(SUM(PN16:PO16,PQ16:PS16,PU16)-SUM(PP16,PT16)&gt;0,SUM(PN16:PO16,PQ16:PS16,PU16)-SUM(PP16,PT16),"")</f>
        <v/>
      </c>
      <c r="QC16" s="11" t="str">
        <f>IF(SUM(PW16,PX16,QB16)&gt;0,SUM(PW16,PX16,QB16),"")</f>
        <v/>
      </c>
      <c r="QD16" s="22">
        <f>IF($CU16="P",CA16,(CA16+AX16)/2)</f>
        <v>18.05</v>
      </c>
      <c r="QE16" s="22">
        <f>IF($CU16="P",CB16,(CB16+AY16)/2)</f>
        <v>4.4000000000000004</v>
      </c>
      <c r="QF16" s="22">
        <f>IF($CU16="P",CC16,(CC16+AZ16)/2)</f>
        <v>0.8</v>
      </c>
      <c r="QG16" s="22">
        <f>IF($CU16="P",CD16,(CD16+BA16)/2)</f>
        <v>0</v>
      </c>
      <c r="QH16" s="22">
        <f>IF($CU16="P",CE16,(CE16+BB16)/2)</f>
        <v>17.149999999999999</v>
      </c>
      <c r="QI16" s="22">
        <f>IF($CU16="P",CF16,(CF16+BC16)/2)</f>
        <v>1.9</v>
      </c>
      <c r="QJ16" s="22">
        <f>IF($CU16="P",CG16,(CG16+BD16)/2)</f>
        <v>0.2</v>
      </c>
      <c r="QK16" s="22">
        <f>IF($CU16="P",CH16,(CH16+BE16)/2)</f>
        <v>0</v>
      </c>
      <c r="QL16" s="22">
        <f>IF($CU16="P",CI16,(CI16+BF16)/2)</f>
        <v>0</v>
      </c>
      <c r="QM16" s="22">
        <f>IF($CU16="P",CJ16,(CJ16+BG16)/2)</f>
        <v>0</v>
      </c>
      <c r="QN16" s="22">
        <f>IF($CU16="P",CK16,(CK16+BH16)/2)</f>
        <v>0</v>
      </c>
      <c r="QO16" s="22">
        <f>IF($CU16="P",CL16,(CL16+BI16)/2)</f>
        <v>0</v>
      </c>
      <c r="QP16" s="22">
        <f>IF($CU16="P",CM16,(CM16+BJ16)/2)</f>
        <v>9.15</v>
      </c>
      <c r="QQ16" s="22">
        <f>IF($CU16="P",CN16,(CN16+BK16)/2)</f>
        <v>1.75</v>
      </c>
      <c r="QR16" s="22">
        <f>IF($CU16="P",CO16,(CO16+BL16)/2)</f>
        <v>0.1</v>
      </c>
      <c r="QS16" s="22">
        <f>IF($CU16="P",CP16,(CP16+BM16)/2)</f>
        <v>0</v>
      </c>
      <c r="QT16" s="22">
        <f>IF($CU16="P",CQ16,(CQ16+BN16)/2)</f>
        <v>8.9</v>
      </c>
      <c r="QU16" s="22">
        <f>IF($CU16="P",CR16,(CR16+BO16)/2)</f>
        <v>2.2000000000000002</v>
      </c>
      <c r="QV16" s="22">
        <f>IF($CU16="P",CS16,(CS16+BP16)/2)</f>
        <v>0.4</v>
      </c>
      <c r="QW16" s="22">
        <f>IF($CU16="P",CT16,(CT16+BQ16)/2)</f>
        <v>0</v>
      </c>
      <c r="QX16" s="27" t="s">
        <v>46</v>
      </c>
      <c r="QY16" s="40">
        <f>IF(SUM(QE16,QI16)&gt;0,SUM(QE16,QI16),"")</f>
        <v>6.3000000000000007</v>
      </c>
      <c r="QZ16" s="40">
        <f>IF(SUM(QD16:QE16,QG16:QI16,QK16)-QF16-QJ16&gt;0,SUM(QD16:QE16,QG16:QI16,QK16)-QF16-QJ16,"")</f>
        <v>40.5</v>
      </c>
      <c r="RA16" s="40" t="str">
        <f>IF(SUM(QL16:QM16,QO16)-QN16&gt;0,SUM(QL16:QM16,QO16)-QN16,"")</f>
        <v/>
      </c>
      <c r="RB16" s="40">
        <f>IF(SUM(QE16,QI16,QM16)&gt;0,SUM(QE16,QI16,QM16),"")</f>
        <v>6.3000000000000007</v>
      </c>
      <c r="RC16" s="40">
        <f>IF(SUM(QZ16,RA16)&gt;0,SUM(QZ16,RA16),"")</f>
        <v>40.5</v>
      </c>
      <c r="RD16" s="40">
        <f>IF(SUM(QQ16,QU16)&gt;0,SUM(QQ16,QU16),"")</f>
        <v>3.95</v>
      </c>
      <c r="RE16" s="40">
        <f>IF(SUM(QP16:QQ16,QS16:QU16,QW16)-SUM(QR16,QV16)&gt;0,SUM(QP16:QQ16,QS16:QU16,QW16)-SUM(QR16,QV16),"")</f>
        <v>21.5</v>
      </c>
      <c r="RF16" s="40">
        <f>IF(SUM(QZ16,RA16,RE16)&gt;0,SUM(QZ16,RA16,RE16),"")</f>
        <v>62</v>
      </c>
    </row>
    <row r="17" spans="1:474" x14ac:dyDescent="0.2">
      <c r="A17" s="4" t="str" cm="1">
        <f t="array" ref="A17">IF(AND(J17&lt;&gt;"",J17&lt;&gt;"No DD"),SUMPRODUCT((J$4:J$34&lt;&gt;"")*(J$4:J$34&lt;&gt;"No DD")*(F$4:F$34&gt;F17))+1,IF(J17="No DD",SUMPRODUCT((J$4:J$34="No DD")*(F$4:F$34&gt;F17))+1+SUMPRODUCT((J$4:J$34&lt;&gt;"")*(J$4:J$34&lt;&gt;"No DD")),""))</f>
        <v/>
      </c>
      <c r="B17" s="4" t="str" cm="1">
        <f t="array" ref="B17">IF(AND(J17&lt;&gt;"",J17&lt;&gt;"No DD",G17=""),SUMPRODUCT((J$4:J$34&lt;&gt;"")*(J$4:J$34&lt;&gt;"No DD")*(G$4:G$34="")*(F$4:F$34&gt;F17))+1,IF(J17="No DD",SUMPRODUCT((J$4:J$34="No DD")*(F$4:F$34&gt;F17)*(G$4:G$34=""))+1+SUMPRODUCT((J$4:J$34&lt;&gt;"")*(G$4:G$34="")*(J$4:J$34&lt;&gt;"No DD")),""))</f>
        <v/>
      </c>
      <c r="C17" s="5" t="s">
        <v>145</v>
      </c>
      <c r="D17" s="4" t="s">
        <v>5</v>
      </c>
      <c r="E17" s="4">
        <v>2006</v>
      </c>
      <c r="F17" s="9">
        <f>SUM(L17:R17)+SUM(L17:O17)*0.0000001+SUM(L17)*0.0000000000001</f>
        <v>128.50000841000443</v>
      </c>
      <c r="G17" s="64"/>
      <c r="H17" s="3" t="str">
        <f>IF(OR(AND(AP17&gt;=AW$36,AQ17&gt;=AW$40,AP17&lt;&gt;"",AO17=""),AND(AU17&gt;=AW$36,AV17&gt;=AW$40,AU17&lt;&gt;"",AO17=""),AND(BS17&gt;=BZ$36,BT17&gt;=BZ$40,BS17&lt;&gt;"",BR17=""),AND(BX17&gt;=BZ$36,BY17&gt;=BZ$40,BX17&lt;&gt;"",BR17=""),AND(CV17&gt;=DC$36,CW17&gt;=DC$40,CV17&lt;&gt;"",CU17=""),AND(DA17&gt;=DC$36,DB17&gt;=DC$40,DA17&lt;&gt;""),AND(DZ17&gt;=EG$36,EA17&gt;=EG$40,DZ17&lt;&gt;""),AND(EE17&gt;=EG$36,EF17&gt;=EG$40,EE17&lt;&gt;""),AND(FB17&gt;=FI$36,FC17&gt;=FI$40,FB17&lt;&gt;""),AND(FG17&gt;=FI$36,FH17&gt;=FI$40,FG17&lt;&gt;""),AND(GD17&gt;=GK$36,GE17&gt;=GK$40,GD17&lt;&gt;""),AND(GI17&gt;=GK$36,GJ17&gt;=GK$40,GI17&lt;&gt;""),AND(HF17&gt;=HM$36,HG17&gt;=HM$40,HF17&lt;&gt;""),AND(HK17&gt;=HM$36,HL17&gt;=HM$40,HK17&lt;&gt;""),AND(IH17&gt;=IO$36,II17&gt;=IO$40,IH17&lt;&gt;""),AND(IM17&gt;=IO$36,IN17&gt;=IO$40,IM17&lt;&gt;""),AND(JJ17&gt;=JQ$36,JK17&gt;=JQ$40,JJ17&lt;&gt;""),AND(JO17&gt;=JQ$36,JP17&gt;=JQ$40,JO17&lt;&gt;""),AND(KL17&gt;=KS$36,KM17&gt;=KS$40,KL17&lt;&gt;""),AND(KQ17&gt;=KS$36,KR17&gt;=KS$40,KQ17&lt;&gt;""),AND(LN17&gt;=LU$36,LO17&gt;=LU$40,LN17&lt;&gt;""),AND(LS17&gt;=LU$36,LT17&gt;=LU$40,LS17&lt;&gt;""),AND(MP17&gt;=MW$36,MQ17&gt;=MW$40,MP17&lt;&gt;""),AND(MU17&gt;=MW$36,MV17&gt;=MW$40,MU17&lt;&gt;""),AND(NR17&gt;=NY$36,NS17&gt;=NY$40,NR17&lt;&gt;""),AND(NW17&gt;=NY$36,NX17&gt;=NY$40,NW17&lt;&gt;""),AND(OT17&gt;=PA$36,OU17&gt;=PA$40,OT17&lt;&gt;""),AND(OY17&gt;=PA$36,OZ17&gt;=PA$40,OY17&lt;&gt;""),AND(PV17&gt;=QC$36,PW17&gt;=QC$40,PV17&lt;&gt;""),AND(QA17&gt;=QC$36,QB17&gt;=QC$40,QA17&lt;&gt;"")),"P","")</f>
        <v/>
      </c>
      <c r="I17" s="3" t="str">
        <f>IF(OR(AND(AQ17&gt;=AW$40,AQ17&lt;&gt;"",AO17=""),AND(AV17&gt;=AW$40,AV17&lt;&gt;"",AO17=""),AND(BT17&gt;=BZ$40,BT17&lt;&gt;"",BR17=""),AND(BY17&gt;=BZ$40,BY17&lt;&gt;"",BR17=""),AND(CW17&gt;=DC$40,CW17&lt;&gt;"",CU17=""),AND(DB17&gt;=DC$40,DB17&lt;&gt;"",CU17=""),AND(EA17&gt;=EG$40,EA17&lt;&gt;""),AND(EF17&gt;=EG$40,EF17&lt;&gt;""),AND(FC17&gt;=FI$40,FC17&lt;&gt;""),AND(FH17&gt;=FI$40,FH17&lt;&gt;""),AND(GE17&gt;=GK$40,GE17&lt;&gt;""),AND(GJ17&gt;=GK$40,GJ17&lt;&gt;""),AND(HG17&gt;=HM$40,HG17&lt;&gt;""),AND(HL17&gt;=HM$40,HL17&lt;&gt;""),AND(II17&gt;=IO$40,II17&lt;&gt;""),AND(IN17&gt;=IO$40,IN17&lt;&gt;""),AND(JK17&gt;=JQ$40,JK17&lt;&gt;""),AND(JP17&gt;=JQ$40,JP17&lt;&gt;""),AND(KM17&gt;=KS$40,KM17&lt;&gt;""),AND(KR17&gt;=KS$40,KR17&lt;&gt;""),AND(LO17&gt;=LU$40,LO17&lt;&gt;""),AND(LT17&gt;=LU$40,LT17&lt;&gt;""),AND(MQ17&gt;=MW$40,MQ17&lt;&gt;""),AND(MV17&gt;=MW$40,MV17&lt;&gt;""),AND(NS17&gt;=NY$40,NS17&lt;&gt;""),AND(NX17&gt;=NY$40,NX17&lt;&gt;""),AND(OU17&gt;=PA$40,OU17&lt;&gt;""),AND(OZ17&gt;=PA$40,OZ17&lt;&gt;""),AND(PW17&gt;=QC$40,PW17&lt;&gt;""),AND(QB17&gt;=QC$40,QB17&lt;&gt;"")),"P","")</f>
        <v/>
      </c>
      <c r="J17" s="36" t="str">
        <f>IF(AND(I17="P",H17=""),"No DD",IF(OR(AND(AS17&gt;=AW$39,AT17&gt;=AW$43,AS17&lt;&gt;"",AO17=""),AND(BV17&gt;=BZ$39,BW17&gt;=BZ$43,BV17&lt;&gt;"",BR17=""),AND(CY17&gt;=DC$39,CZ17&gt;=DC$43,CY17&lt;&gt;"",CU17=""),AND(EC17&gt;=EG$39,ED17&gt;=EG$43,EC17&lt;&gt;""),AND(FE17&gt;=FI$39,FF17&gt;=FI$43,FE17&lt;&gt;""),AND(GG17&gt;=GK$39,GH17&gt;=GK$43,GG17&lt;&gt;""),AND(HI17&gt;=HM$39,HJ17&gt;=HM$43,HI17&lt;&gt;""),AND(IK17&gt;=IO$39,IL17&gt;=IO$43,IK17&lt;&gt;""),AND(JM17&gt;=JQ$39,JN17&gt;=JQ$43,JM17&lt;&gt;""),AND(KO17&gt;=KS$39,KP17&gt;=KS$43,KO17&lt;&gt;""),AND(LQ17&gt;=LU$39,LR17&gt;=LU$43,LQ17&lt;&gt;""),AND(MS17&gt;=MW$39,MT17&gt;=MW$43,MS17&lt;&gt;""),AND(NU17&gt;=NY$39,NV17&gt;=NY$43,NU17&lt;&gt;""),AND(OW17&gt;=PA$39,OX17&gt;=PA$43,OW17&lt;&gt;""),AND(PY17&gt;=QC$39,PZ17&gt;=QC$43,PY17&lt;&gt;"")),"Merit",IF(OR(AND(AS17&gt;=AW$38,AT17&gt;=AW$42,AS17&lt;&gt;"",AO17=""),AND(BV17&gt;=BZ$38,BW17&gt;=BZ$42,BV17&lt;&gt;"",BR17=""),AND(CY17&gt;=DC$38,CZ17&gt;=DC$42,CY17&lt;&gt;"",CU17=""),AND(EC17&gt;=EG$38,ED17&gt;=EG$42,EC17&lt;&gt;""),AND(FE17&gt;=FI$38,FF17&gt;=FI$42,FE17&lt;&gt;""),AND(GG17&gt;=GK$38,GH17&gt;=GK$42,GG17&lt;&gt;""),AND(HI17&gt;=HM$38,HJ17&gt;=HM$42,HI17&lt;&gt;""),AND(IK17&gt;=IO$38,IL17&gt;=IO$42,IK17&lt;&gt;""),AND(JM17&gt;=JQ$38,JN17&gt;=JQ$42,JM17&lt;&gt;""),AND(KO17&gt;=KS$38,KP17&gt;=KS$42,KO17&lt;&gt;""),AND(LQ17&gt;=LU$38,LR17&gt;=LU$42,LQ17&lt;&gt;""),AND(MS17&gt;=MW$38,MT17&gt;=MW$42,MS17&lt;&gt;""),AND(NU17&gt;=NY$38,NV17&gt;=NY$42,NU17&lt;&gt;""),AND(OW17&gt;=PA$38,OX17&gt;=PA$42,OW17&lt;&gt;""),AND(PY17&gt;=QC$38,PZ17&gt;=QC$42,PY17&lt;&gt;"")),"Excellence",IF(K17="P","Worlds Team",IF(H17="P","National Team","")))))</f>
        <v/>
      </c>
      <c r="K17" s="3" t="str">
        <f>IF(OR(AND(AS17&gt;=AW$37,AT17&gt;=AW$41,AS17&lt;&gt;"",AO17=""),AND(BV17&gt;=BZ$37,BW17&gt;=BZ$41,BV17&lt;&gt;"",BR17=""),AND(CY17&gt;=DC$37,CZ17&gt;=DC$41,CY17&lt;&gt;"",CU17=""),AND(EC17&gt;=EG$37,ED17&gt;=EG$41,EC17&lt;&gt;""),AND(FE17&gt;=FI$37,FF17&gt;=FI$41,FE17&lt;&gt;""),AND(GG17&gt;=GK$37,GH17&gt;=GK$41,GG17&lt;&gt;""),AND(HI17&gt;=HM$37,HJ17&gt;=HM$41,HI17&lt;&gt;""),AND(IK17&gt;=IO$37,IL17&gt;=IO$41,IK17&lt;&gt;""),AND(JM17&gt;=JQ$37,JN17&gt;=JQ$41,JM17&lt;&gt;""),AND(KO17&gt;=KS$37,KP17&gt;=KS$41,KO17&lt;&gt;""),AND(LQ17&gt;=LU$37,LR17&gt;=LU$41,LQ17&lt;&gt;""),AND(MS17&gt;=MW$37,MT17&gt;=MW$41,MS17&lt;&gt;""),AND(NU17&gt;=NY$37,NV17&gt;=NY$41,NU17&lt;&gt;""),AND(OW17&gt;=PA$37,OX17&gt;=PA$41,OW17&lt;&gt;""),AND(PY17&gt;=QC$37,PZ17&gt;=QC$41,PY17&lt;&gt;"")),"P","")</f>
        <v/>
      </c>
      <c r="L17" s="8">
        <f>IF(COUNT(AQ17,BT17,CW17)&gt;0,LARGE((AQ17,BT17,CW17),1),0)</f>
        <v>44.399999999999991</v>
      </c>
      <c r="M17" s="8" t="str">
        <f>IF(L17=0,"",IF(L17=CW17,$CA$1,IF(L17=BT17,$AX$1,IF(L17=AQ17,$U$1,""))))</f>
        <v>2025 Nationals</v>
      </c>
      <c r="N17" s="8">
        <f>IF(COUNT(AQ17,BT17,CW17)&gt;1,LARGE((AQ17,BT17,CW17),2),0)</f>
        <v>39.700000000000003</v>
      </c>
      <c r="O17" s="8" t="str">
        <f>IF(N17=0,"",IF(AND(N17=L17,N17=AQ17,N17=BT17),$U$1,IF(AND(N17=L17,N17=AQ17,N17=CW17),$U$1,IF(AND(N17=L17,N17=BT17,N17=CW17),$AX$1,IF(N17=CW17,$CA$1,IF(N17=BT17,$AX$1,IF(N17=AQ17,$U$1,"")))))))</f>
        <v>2025 Elite Canada</v>
      </c>
      <c r="P17" s="8">
        <f>IF(MAX(AV17,BY17,DB17)&gt;0,MAX(AV17,BY17,DB17),0)</f>
        <v>44.400000000000006</v>
      </c>
      <c r="Q17" s="8" t="str">
        <f>IF(P17=0,"",IF(P17=DB17,$CA$1,IF(P17=BY17,$AX$1,IF(P17=AV17,$U$1,""))))</f>
        <v>2025 Nationals</v>
      </c>
      <c r="R17" s="8" t="str">
        <f>IF(MAX(DD17:DE17)&gt;0,MAX(DD17:DE17),"")</f>
        <v/>
      </c>
      <c r="S17" s="11" t="str">
        <f>IF(R17="","",IF(R17=DD17,"("&amp;DD$2&amp;")",IF(R17=DE17,"("&amp;DE$2&amp;")")))</f>
        <v/>
      </c>
      <c r="T17" s="8" t="str">
        <f>IF(R17="","",IF(R17=DD17,IF(R17+IF(N17="",0,N17)=PW17,$PB$1,IF(R17+IF(N17="",0,N17)=OU17,$NZ$1,IF(R17+IF(N17="",0,N17)=NS17,$MX$1,IF(R17+IF(N17="",0,N17)=MQ17,$LV$1,IF(R17+IF(N17="",0,N17)=LO17,$KT$1,IF(R17+IF(N17="",0,N17)=KM17,$JR$1,IF(R17+IF(N17="",0,N17)=JK17,$IP$1,IF(R17+IF(N17="",0,N17)=II17,$HN$1,IF(R17+IF(N17="",0,N17)=HG17,$GL$1,IF(R17+IF(N17="",0,N17)=GE17,$FJ$1,IF(R17+IF(N17="",0,N17)=FC17,$EH$1,IF(R17+IF(N17="",0,N17)=EA17,$DF$1)))))))))))),IF(R17=DE17,IF(R17+IF(P17="",0,P17)=QB17,$PB$1,IF(R17+IF(P17="",0,P17)=OZ17,$NZ$1,IF(R17+IF(P17="",0,P17)=NX17,$MX$1,IF(R17+IF(P17="",0,P17)=MV17,$LV$1,IF(R17+IF(P17="",0,P17)=LT17,$KT$1,IF(R17+IF(P17="",0,P17)=KR17,$JR$1,IF(R17+IF(P17="",0,P17)=JP17,$IP$1,IF(R17+IF(P17="",0,P17)=IN17,$HN$1,IF(R17+IF(P17="",0,P17)=HL17,$GL$1,IF(R17+IF(P17="",0,P17)=GJ17,$FJ$1,IF(R17+IF(P17="",0,P17)=FH17,$EH$1,IF(R17+IF(P17="",0,P17)=EF17,$DF$1)))))))))))))))</f>
        <v/>
      </c>
      <c r="U17" s="19">
        <v>18.2</v>
      </c>
      <c r="V17" s="19">
        <v>5.2</v>
      </c>
      <c r="W17" s="19">
        <v>0.2</v>
      </c>
      <c r="X17" s="19">
        <v>0</v>
      </c>
      <c r="Y17" s="19">
        <v>15.8</v>
      </c>
      <c r="Z17" s="19">
        <v>0.7</v>
      </c>
      <c r="AA17" s="19">
        <v>0</v>
      </c>
      <c r="AB17" s="19">
        <v>0</v>
      </c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>
        <f>IF(SUM(V17,Z17)&gt;0,SUM(V17,Z17),"")</f>
        <v>5.9</v>
      </c>
      <c r="AQ17" s="40">
        <f>IF(SUM(U17:V17,X17:Z17,AB17)-W17-AA17&gt;0,SUM(U17:V17,X17:Z17,AB17)-W17-AA17,"")</f>
        <v>39.700000000000003</v>
      </c>
      <c r="AR17" s="40" t="str">
        <f>IF(SUM(AC17:AD17,AF17)-AE17&gt;0,SUM(AC17:AD17,AF17)-AE17,"")</f>
        <v/>
      </c>
      <c r="AS17" s="40">
        <f>IF(SUM(V17,Z17,AD17)&gt;0,SUM(V17,Z17,AD17),"")</f>
        <v>5.9</v>
      </c>
      <c r="AT17" s="40">
        <f>IF(SUM(AQ17,AR17)&gt;0,SUM(AQ17,AR17),"")</f>
        <v>39.700000000000003</v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>
        <f>IF(SUM(AQ17,AR17,AV17)&gt;0,SUM(AQ17,AR17,AV17),"")</f>
        <v>39.700000000000003</v>
      </c>
      <c r="AX17" s="18">
        <v>17.7</v>
      </c>
      <c r="AY17" s="18">
        <v>5.2</v>
      </c>
      <c r="AZ17" s="18">
        <v>0</v>
      </c>
      <c r="BA17" s="18">
        <v>0</v>
      </c>
      <c r="BB17" s="18">
        <v>18.2</v>
      </c>
      <c r="BC17" s="18">
        <v>3.5</v>
      </c>
      <c r="BD17" s="18">
        <v>0.2</v>
      </c>
      <c r="BE17" s="18">
        <v>0</v>
      </c>
      <c r="BF17" s="18"/>
      <c r="BG17" s="18"/>
      <c r="BH17" s="18"/>
      <c r="BI17" s="18"/>
      <c r="BJ17" s="18">
        <v>17.8</v>
      </c>
      <c r="BK17" s="18">
        <v>5.2</v>
      </c>
      <c r="BL17" s="18">
        <v>0.8</v>
      </c>
      <c r="BM17" s="18">
        <v>0</v>
      </c>
      <c r="BN17" s="18">
        <v>18.7</v>
      </c>
      <c r="BO17" s="18">
        <v>3.5</v>
      </c>
      <c r="BP17" s="18">
        <v>0</v>
      </c>
      <c r="BQ17" s="18">
        <v>0</v>
      </c>
      <c r="BR17" s="28"/>
      <c r="BS17" s="11">
        <f>IF(SUM(AY17,BC17)&gt;0,SUM(AY17,BC17),"")</f>
        <v>8.6999999999999993</v>
      </c>
      <c r="BT17" s="11">
        <f>IF(SUM(AX17:AY17,BA17:BC17,BE17)-AZ17-BD17&gt;0,SUM(AX17:AY17,BA17:BC17,BE17)-AZ17-BD17,"")</f>
        <v>44.399999999999991</v>
      </c>
      <c r="BU17" s="11" t="str">
        <f>IF(SUM(BF17:BG17,BI17)-BH17&gt;0,SUM(BF17:BG17,BI17)-BH17,"")</f>
        <v/>
      </c>
      <c r="BV17" s="11">
        <f>IF(SUM(AY17,BC17,BG17)&gt;0,SUM(AY17,BC17,BG17),"")</f>
        <v>8.6999999999999993</v>
      </c>
      <c r="BW17" s="11">
        <f>IF(SUM(BT17,BU17)&gt;0,SUM(BT17,BU17),"")</f>
        <v>44.399999999999991</v>
      </c>
      <c r="BX17" s="11">
        <f>IF(SUM(BK17,BO17)&gt;0,SUM(BK17,BO17),"")</f>
        <v>8.6999999999999993</v>
      </c>
      <c r="BY17" s="11">
        <f>IF(SUM(BJ17:BK17,BM17:BO17,BQ17)-SUM(BL17,BP17)&gt;0,SUM(BJ17:BK17,BM17:BO17,BQ17)-SUM(BL17,BP17),"")</f>
        <v>44.400000000000006</v>
      </c>
      <c r="BZ17" s="11">
        <f>IF(SUM(BT17,BU17,BY17)&gt;0,SUM(BT17,BU17,BY17),"")</f>
        <v>88.8</v>
      </c>
      <c r="CA17" s="19">
        <v>15</v>
      </c>
      <c r="CB17" s="19">
        <v>2.4</v>
      </c>
      <c r="CC17" s="19">
        <v>0.2</v>
      </c>
      <c r="CD17" s="19">
        <v>0</v>
      </c>
      <c r="CE17" s="19">
        <v>18.399999999999999</v>
      </c>
      <c r="CF17" s="19">
        <v>3.5</v>
      </c>
      <c r="CG17" s="19">
        <v>0</v>
      </c>
      <c r="CH17" s="19">
        <v>0</v>
      </c>
      <c r="CI17" s="19"/>
      <c r="CJ17" s="19"/>
      <c r="CK17" s="19"/>
      <c r="CL17" s="19"/>
      <c r="CM17" s="19">
        <v>17.8</v>
      </c>
      <c r="CN17" s="19">
        <v>2.9</v>
      </c>
      <c r="CO17" s="19">
        <v>0.8</v>
      </c>
      <c r="CP17" s="19">
        <v>0</v>
      </c>
      <c r="CQ17" s="19">
        <v>18.2</v>
      </c>
      <c r="CR17" s="19">
        <v>0.7</v>
      </c>
      <c r="CS17" s="19">
        <v>3</v>
      </c>
      <c r="CT17" s="19">
        <v>0</v>
      </c>
      <c r="CU17" s="27"/>
      <c r="CV17" s="40">
        <f>IF(SUM(CB17,CF17)&gt;0,SUM(CB17,CF17),"")</f>
        <v>5.9</v>
      </c>
      <c r="CW17" s="40">
        <f>IF(SUM(CA17:CB17,CD17:CF17,CH17)-CC17-CG17&gt;0,SUM(CA17:CB17,CD17:CF17,CH17)-CC17-CG17,"")</f>
        <v>39.099999999999994</v>
      </c>
      <c r="CX17" s="40" t="str">
        <f>IF(SUM(CI17:CJ17,CL17)-CK17&gt;0,SUM(CI17:CJ17,CL17)-CK17,"")</f>
        <v/>
      </c>
      <c r="CY17" s="40">
        <f>IF(SUM(CB17,CF17,CJ17)&gt;0,SUM(CB17,CF17,CJ17),"")</f>
        <v>5.9</v>
      </c>
      <c r="CZ17" s="40">
        <f>IF(SUM(CW17,CX17)&gt;0,SUM(CW17,CX17),"")</f>
        <v>39.099999999999994</v>
      </c>
      <c r="DA17" s="40">
        <f>IF(SUM(CN17,CR17)&gt;0,SUM(CN17,CR17),"")</f>
        <v>3.5999999999999996</v>
      </c>
      <c r="DB17" s="40">
        <f>IF(SUM(CM17:CN17,CP17:CR17,CT17)-SUM(CO17,CS17)&gt;0,SUM(CM17:CN17,CP17:CR17,CT17)-SUM(CO17,CS17),"")</f>
        <v>35.800000000000004</v>
      </c>
      <c r="DC17" s="40">
        <f>IF(SUM(CW17,CX17,DB17)&gt;0,SUM(CW17,CX17,DB17),"")</f>
        <v>74.900000000000006</v>
      </c>
      <c r="DD17" s="50" t="str">
        <f>IF(MAX(EA17,FC17,GE17,HG17,II17,JK17,KM17,LO17,MQ17,NS17,OU17,PW17)-IF(N17="",0,N17)&gt;0.001,MAX(EA17,FC17,GE17,HG17,II17,JK17,KM17,LO17,MQ17,NS17,OU17,PW17)-IF(N17="",0,N17),"")</f>
        <v/>
      </c>
      <c r="DE17" s="50" t="str">
        <f>IF(MAX(EF17,FH17,GJ17,HL17,IN17,JP17,KR17,LT17,MV17,NX17,OZ17,QB17)-IF(P17="",0,P17)&gt;0.001,MAX(EF17,FH17,GJ17,HL17,IN17,JP17,KR17,LT17,MV17,NX17,OZ17,QB17)-IF(P17="",0,P17),"")</f>
        <v/>
      </c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 t="str">
        <f>IF(SUM(DG17,DK17)&gt;0,SUM(DG17,DK17),"")</f>
        <v/>
      </c>
      <c r="EA17" s="40" t="str">
        <f>IF(SUM(DF17:DG17,DI17:DK17,DM17)-DH17-DL17&gt;0,SUM(DF17:DG17,DI17:DK17,DM17)-DH17-DL17,"")</f>
        <v/>
      </c>
      <c r="EB17" s="40" t="str">
        <f>IF(SUM(DN17:DO17,DQ17)-DP17&gt;0,SUM(DN17:DO17,DQ17)-DP17,"")</f>
        <v/>
      </c>
      <c r="EC17" s="40" t="str">
        <f>IF(SUM(DG17,DK17,DO17)&gt;0,SUM(DG17,DK17,DO17),"")</f>
        <v/>
      </c>
      <c r="ED17" s="40" t="str">
        <f>IF(SUM(EA17,EB17)&gt;0,SUM(EA17,EB17),"")</f>
        <v/>
      </c>
      <c r="EE17" s="40" t="str">
        <f>IF(SUM(DS17,DW17)&gt;0,SUM(DS17,DW17),"")</f>
        <v/>
      </c>
      <c r="EF17" s="40" t="str">
        <f>IF(SUM(DR17:DS17,DU17:DW17,DY17)-SUM(DT17,DX17)&gt;0,SUM(DR17:DS17,DU17:DW17,DY17)-SUM(DT17,DX17),"")</f>
        <v/>
      </c>
      <c r="EG17" s="40" t="str">
        <f>IF(SUM(EA17,EB17,EF17)&gt;0,SUM(EA17,EB17,EF17),"")</f>
        <v/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>IF(SUM(EI17,EM17)&gt;0,SUM(EI17,EM17),"")</f>
        <v/>
      </c>
      <c r="FC17" s="11" t="str">
        <f>IF(SUM(EH17:EI17,EK17:EM17,EO17)-EJ17-EN17&gt;0,SUM(EH17:EI17,EK17:EM17,EO17)-EJ17-EN17,"")</f>
        <v/>
      </c>
      <c r="FD17" s="11" t="str">
        <f>IF(SUM(EP17:EQ17,ES17)-ER17&gt;0,SUM(EP17:EQ17,ES17)-ER17,"")</f>
        <v/>
      </c>
      <c r="FE17" s="11" t="str">
        <f>IF(SUM(EI17,EM17,EQ17)&gt;0,SUM(EI17,EM17,EQ17),"")</f>
        <v/>
      </c>
      <c r="FF17" s="11" t="str">
        <f>IF(SUM(FC17,FD17)&gt;0,SUM(FC17,FD17),"")</f>
        <v/>
      </c>
      <c r="FG17" s="11" t="str">
        <f>IF(SUM(EU17,EY17)&gt;0,SUM(EU17,EY17),"")</f>
        <v/>
      </c>
      <c r="FH17" s="11" t="str">
        <f>IF(SUM(ET17:EU17,EW17:EY17,FA17)-SUM(EV17,EZ17)&gt;0,SUM(ET17:EU17,EW17:EY17,FA17)-SUM(EV17,EZ17),"")</f>
        <v/>
      </c>
      <c r="FI17" s="11" t="str">
        <f>IF(SUM(FC17,FD17,FH17)&gt;0,SUM(FC17,FD17,FH17),"")</f>
        <v/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 t="str">
        <f>IF(SUM(FK17,FO17)&gt;0,SUM(FK17,FO17),"")</f>
        <v/>
      </c>
      <c r="GE17" s="40" t="str">
        <f>IF(SUM(FJ17:FK17,FM17:FO17,FQ17)-FL17-FP17&gt;0,SUM(FJ17:FK17,FM17:FO17,FQ17)-FL17-FP17,"")</f>
        <v/>
      </c>
      <c r="GF17" s="40" t="str">
        <f>IF(SUM(FR17:FS17,FU17)-FT17&gt;0,SUM(FR17:FS17,FU17)-FT17,"")</f>
        <v/>
      </c>
      <c r="GG17" s="40" t="str">
        <f>IF(SUM(FK17,FO17,FS17)&gt;0,SUM(FK17,FO17,FS17),"")</f>
        <v/>
      </c>
      <c r="GH17" s="40" t="str">
        <f>IF(SUM(GE17,GF17)&gt;0,SUM(GE17,GF17),"")</f>
        <v/>
      </c>
      <c r="GI17" s="40" t="str">
        <f>IF(SUM(FW17,GA17)&gt;0,SUM(FW17,GA17),"")</f>
        <v/>
      </c>
      <c r="GJ17" s="40" t="str">
        <f>IF(SUM(FV17:FW17,FY17:GA17,GC17)-SUM(FX17,GB17)&gt;0,SUM(FV17:FW17,FY17:GA17,GC17)-SUM(FX17,GB17),"")</f>
        <v/>
      </c>
      <c r="GK17" s="40" t="str">
        <f>IF(SUM(GE17,GF17,GJ17)&gt;0,SUM(GE17,GF17,GJ17),"")</f>
        <v/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>IF(SUM(GM17,GQ17)&gt;0,SUM(GM17,GQ17),"")</f>
        <v/>
      </c>
      <c r="HG17" s="11" t="str">
        <f>IF(SUM(GL17:GM17,GO17:GQ17,GS17)-GN17-GR17&gt;0,SUM(GL17:GM17,GO17:GQ17,GS17)-GN17-GR17,"")</f>
        <v/>
      </c>
      <c r="HH17" s="11" t="str">
        <f>IF(SUM(GT17:GU17,GW17)-GV17&gt;0,SUM(GT17:GU17,GW17)-GV17,"")</f>
        <v/>
      </c>
      <c r="HI17" s="11" t="str">
        <f>IF(SUM(GM17,GQ17,GU17)&gt;0,SUM(GM17,GQ17,GU17),"")</f>
        <v/>
      </c>
      <c r="HJ17" s="11" t="str">
        <f>IF(SUM(HG17,HH17)&gt;0,SUM(HG17,HH17),"")</f>
        <v/>
      </c>
      <c r="HK17" s="11" t="str">
        <f>IF(SUM(GY17,HC17)&gt;0,SUM(GY17,HC17),"")</f>
        <v/>
      </c>
      <c r="HL17" s="11" t="str">
        <f>IF(SUM(GX17:GY17,HA17:HC17,HE17)-SUM(GZ17,HD17)&gt;0,SUM(GX17:GY17,HA17:HC17,HE17)-SUM(GZ17,HD17),"")</f>
        <v/>
      </c>
      <c r="HM17" s="11" t="str">
        <f>IF(SUM(HG17,HH17,HL17)&gt;0,SUM(HG17,HH17,HL17),"")</f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>IF(SUM(HO17,HS17)&gt;0,SUM(HO17,HS17),"")</f>
        <v/>
      </c>
      <c r="II17" s="40" t="str">
        <f>IF(SUM(HN17:HO17,HQ17:HS17,HU17)-HP17-HT17&gt;0,SUM(HN17:HO17,HQ17:HS17,HU17)-HP17-HT17,"")</f>
        <v/>
      </c>
      <c r="IJ17" s="40" t="str">
        <f>IF(SUM(HV17:HW17,HY17)-HX17&gt;0,SUM(HV17:HW17,HY17)-HX17,"")</f>
        <v/>
      </c>
      <c r="IK17" s="40" t="str">
        <f>IF(SUM(HO17,HS17,HW17)&gt;0,SUM(HO17,HS17,HW17),"")</f>
        <v/>
      </c>
      <c r="IL17" s="40" t="str">
        <f>IF(SUM(II17,IJ17)&gt;0,SUM(II17,IJ17),"")</f>
        <v/>
      </c>
      <c r="IM17" s="40" t="str">
        <f>IF(SUM(IA17,IE17)&gt;0,SUM(IA17,IE17),"")</f>
        <v/>
      </c>
      <c r="IN17" s="40" t="str">
        <f>IF(SUM(HZ17:IA17,IC17:IE17,IG17)-SUM(IB17,IF17)&gt;0,SUM(HZ17:IA17,IC17:IE17,IG17)-SUM(IB17,IF17),"")</f>
        <v/>
      </c>
      <c r="IO17" s="40" t="str">
        <f>IF(SUM(II17,IJ17,IN17)&gt;0,SUM(II17,IJ17,IN17),"")</f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>IF(SUM(IQ17,IU17)&gt;0,SUM(IQ17,IU17),"")</f>
        <v/>
      </c>
      <c r="JK17" s="11" t="str">
        <f>IF(SUM(IP17:IQ17,IS17:IU17,IW17)-IR17-IV17&gt;0,SUM(IP17:IQ17,IS17:IU17,IW17)-IR17-IV17,"")</f>
        <v/>
      </c>
      <c r="JL17" s="11" t="str">
        <f>IF(SUM(IX17:IY17,JA17)-IZ17&gt;0,SUM(IX17:IY17,JA17)-IZ17,"")</f>
        <v/>
      </c>
      <c r="JM17" s="11" t="str">
        <f>IF(SUM(IQ17,IU17,IY17)&gt;0,SUM(IQ17,IU17,IY17),"")</f>
        <v/>
      </c>
      <c r="JN17" s="11" t="str">
        <f>IF(SUM(JK17,JL17)&gt;0,SUM(JK17,JL17),"")</f>
        <v/>
      </c>
      <c r="JO17" s="11" t="str">
        <f>IF(SUM(JC17,JG17)&gt;0,SUM(JC17,JG17),"")</f>
        <v/>
      </c>
      <c r="JP17" s="11" t="str">
        <f>IF(SUM(JB17:JC17,JE17:JG17,JI17)-SUM(JD17,JH17)&gt;0,SUM(JB17:JC17,JE17:JG17,JI17)-SUM(JD17,JH17),"")</f>
        <v/>
      </c>
      <c r="JQ17" s="11" t="str">
        <f>IF(SUM(JK17,JL17,JP17)&gt;0,SUM(JK17,JL17,JP17),"")</f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>IF(SUM(JS17,JW17)&gt;0,SUM(JS17,JW17),"")</f>
        <v/>
      </c>
      <c r="KM17" s="40" t="str">
        <f>IF(SUM(JR17:JS17,JU17:JW17,JY17)-JT17-JX17&gt;0,SUM(JR17:JS17,JU17:JW17,JY17)-JT17-JX17,"")</f>
        <v/>
      </c>
      <c r="KN17" s="40" t="str">
        <f>IF(SUM(JZ17:KA17,KC17)-KB17&gt;0,SUM(JZ17:KA17,KC17)-KB17,"")</f>
        <v/>
      </c>
      <c r="KO17" s="40" t="str">
        <f>IF(SUM(JS17,JW17,KA17)&gt;0,SUM(JS17,JW17,KA17),"")</f>
        <v/>
      </c>
      <c r="KP17" s="40" t="str">
        <f>IF(SUM(KM17,KN17)&gt;0,SUM(KM17,KN17),"")</f>
        <v/>
      </c>
      <c r="KQ17" s="40" t="str">
        <f>IF(SUM(KE17,KI17)&gt;0,SUM(KE17,KI17),"")</f>
        <v/>
      </c>
      <c r="KR17" s="40" t="str">
        <f>IF(SUM(KD17:KE17,KG17:KI17,KK17)-SUM(KF17,KJ17)&gt;0,SUM(KD17:KE17,KG17:KI17,KK17)-SUM(KF17,KJ17),"")</f>
        <v/>
      </c>
      <c r="KS17" s="40" t="str">
        <f>IF(SUM(KM17,KN17,KR17)&gt;0,SUM(KM17,KN17,KR17),"")</f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>IF(SUM(KU17,KY17)&gt;0,SUM(KU17,KY17),"")</f>
        <v/>
      </c>
      <c r="LO17" s="11" t="str">
        <f>IF(SUM(KT17:KU17,KW17:KY17,LA17)-KV17-KZ17&gt;0,SUM(KT17:KU17,KW17:KY17,LA17)-KV17-KZ17,"")</f>
        <v/>
      </c>
      <c r="LP17" s="11" t="str">
        <f>IF(SUM(LB17:LC17,LE17)-LD17&gt;0,SUM(LB17:LC17,LE17)-LD17,"")</f>
        <v/>
      </c>
      <c r="LQ17" s="11" t="str">
        <f>IF(SUM(KU17,KY17,LC17)&gt;0,SUM(KU17,KY17,LC17),"")</f>
        <v/>
      </c>
      <c r="LR17" s="11" t="str">
        <f>IF(SUM(LO17,LP17)&gt;0,SUM(LO17,LP17),"")</f>
        <v/>
      </c>
      <c r="LS17" s="11" t="str">
        <f>IF(SUM(LG17,LK17)&gt;0,SUM(LG17,LK17),"")</f>
        <v/>
      </c>
      <c r="LT17" s="11" t="str">
        <f>IF(SUM(LF17:LG17,LI17:LK17,LM17)-SUM(LH17,LL17)&gt;0,SUM(LF17:LG17,LI17:LK17,LM17)-SUM(LH17,LL17),"")</f>
        <v/>
      </c>
      <c r="LU17" s="11" t="str">
        <f>IF(SUM(LO17,LP17,LT17)&gt;0,SUM(LO17,LP17,LT17),"")</f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>IF(SUM(LW17,MA17)&gt;0,SUM(LW17,MA17),"")</f>
        <v/>
      </c>
      <c r="MQ17" s="40" t="str">
        <f>IF(SUM(LV17:LW17,LY17:MA17,MC17)-LX17-MB17&gt;0,SUM(LV17:LW17,LY17:MA17,MC17)-LX17-MB17,"")</f>
        <v/>
      </c>
      <c r="MR17" s="40" t="str">
        <f>IF(SUM(MD17:ME17,MG17)-MF17&gt;0,SUM(MD17:ME17,MG17)-MF17,"")</f>
        <v/>
      </c>
      <c r="MS17" s="40" t="str">
        <f>IF(SUM(LW17,MA17,ME17)&gt;0,SUM(LW17,MA17,ME17),"")</f>
        <v/>
      </c>
      <c r="MT17" s="40" t="str">
        <f>IF(SUM(MQ17,MR17)&gt;0,SUM(MQ17,MR17),"")</f>
        <v/>
      </c>
      <c r="MU17" s="40" t="str">
        <f>IF(SUM(MI17,MM17)&gt;0,SUM(MI17,MM17),"")</f>
        <v/>
      </c>
      <c r="MV17" s="40" t="str">
        <f>IF(SUM(MH17:MI17,MK17:MM17,MO17)-SUM(MJ17,MN17)&gt;0,SUM(MH17:MI17,MK17:MM17,MO17)-SUM(MJ17,MN17),"")</f>
        <v/>
      </c>
      <c r="MW17" s="40" t="str">
        <f>IF(SUM(MQ17,MR17,MV17)&gt;0,SUM(MQ17,MR17,MV17),"")</f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>IF(SUM(MY17,NC17)&gt;0,SUM(MY17,NC17),"")</f>
        <v/>
      </c>
      <c r="NS17" s="11" t="str">
        <f>IF(SUM(MX17:MY17,NA17:NC17,NE17)-MZ17-ND17&gt;0,SUM(MX17:MY17,NA17:NC17,NE17)-MZ17-ND17,"")</f>
        <v/>
      </c>
      <c r="NT17" s="11" t="str">
        <f>IF(SUM(NF17:NG17,NI17)-NH17&gt;0,SUM(NF17:NG17,NI17)-NH17,"")</f>
        <v/>
      </c>
      <c r="NU17" s="11" t="str">
        <f>IF(SUM(MY17,NC17,NG17)&gt;0,SUM(MY17,NC17,NG17),"")</f>
        <v/>
      </c>
      <c r="NV17" s="11" t="str">
        <f>IF(SUM(NS17,NT17)&gt;0,SUM(NS17,NT17),"")</f>
        <v/>
      </c>
      <c r="NW17" s="11" t="str">
        <f>IF(SUM(NK17,NO17)&gt;0,SUM(NK17,NO17),"")</f>
        <v/>
      </c>
      <c r="NX17" s="11" t="str">
        <f>IF(SUM(NJ17:NK17,NM17:NO17,NQ17)-SUM(NL17,NP17)&gt;0,SUM(NJ17:NK17,NM17:NO17,NQ17)-SUM(NL17,NP17),"")</f>
        <v/>
      </c>
      <c r="NY17" s="11" t="str">
        <f>IF(SUM(NS17,NT17,NX17)&gt;0,SUM(NS17,NT17,NX17),"")</f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>IF(SUM(OA17,OE17)&gt;0,SUM(OA17,OE17),"")</f>
        <v/>
      </c>
      <c r="OU17" s="40" t="str">
        <f>IF(SUM(NZ17:OA17,OC17:OE17,OG17)-OB17-OF17&gt;0,SUM(NZ17:OA17,OC17:OE17,OG17)-OB17-OF17,"")</f>
        <v/>
      </c>
      <c r="OV17" s="40" t="str">
        <f>IF(SUM(OH17:OI17,OK17)-OJ17&gt;0,SUM(OH17:OI17,OK17)-OJ17,"")</f>
        <v/>
      </c>
      <c r="OW17" s="40" t="str">
        <f>IF(SUM(OA17,OE17,OI17)&gt;0,SUM(OA17,OE17,OI17),"")</f>
        <v/>
      </c>
      <c r="OX17" s="40" t="str">
        <f>IF(SUM(OU17,OV17)&gt;0,SUM(OU17,OV17),"")</f>
        <v/>
      </c>
      <c r="OY17" s="40" t="str">
        <f>IF(SUM(OM17,OQ17)&gt;0,SUM(OM17,OQ17),"")</f>
        <v/>
      </c>
      <c r="OZ17" s="40" t="str">
        <f>IF(SUM(OL17:OM17,OO17:OQ17,OS17)-SUM(ON17,OR17)&gt;0,SUM(OL17:OM17,OO17:OQ17,OS17)-SUM(ON17,OR17),"")</f>
        <v/>
      </c>
      <c r="PA17" s="40" t="str">
        <f>IF(SUM(OU17,OV17,OZ17)&gt;0,SUM(OU17,OV17,OZ17),"")</f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>IF(SUM(PC17,PG17)&gt;0,SUM(PC17,PG17),"")</f>
        <v/>
      </c>
      <c r="PW17" s="11" t="str">
        <f>IF(SUM(PB17:PC17,PE17:PG17,PI17)-PD17-PH17&gt;0,SUM(PB17:PC17,PE17:PG17,PI17)-PD17-PH17,"")</f>
        <v/>
      </c>
      <c r="PX17" s="11" t="str">
        <f>IF(SUM(PJ17:PK17,PM17)-PL17&gt;0,SUM(PJ17:PK17,PM17)-PL17,"")</f>
        <v/>
      </c>
      <c r="PY17" s="11" t="str">
        <f>IF(SUM(PC17,PG17,PK17)&gt;0,SUM(PC17,PG17,PK17),"")</f>
        <v/>
      </c>
      <c r="PZ17" s="11" t="str">
        <f>IF(SUM(PW17,PX17)&gt;0,SUM(PW17,PX17),"")</f>
        <v/>
      </c>
      <c r="QA17" s="11" t="str">
        <f>IF(SUM(PO17,PS17)&gt;0,SUM(PO17,PS17),"")</f>
        <v/>
      </c>
      <c r="QB17" s="11" t="str">
        <f>IF(SUM(PN17:PO17,PQ17:PS17,PU17)-SUM(PP17,PT17)&gt;0,SUM(PN17:PO17,PQ17:PS17,PU17)-SUM(PP17,PT17),"")</f>
        <v/>
      </c>
      <c r="QC17" s="11" t="str">
        <f>IF(SUM(PW17,PX17,QB17)&gt;0,SUM(PW17,PX17,QB17),"")</f>
        <v/>
      </c>
      <c r="QD17" s="22">
        <f>IF($CU17="P",CA17,(CA17+AX17)/2)</f>
        <v>16.350000000000001</v>
      </c>
      <c r="QE17" s="22">
        <f>IF($CU17="P",CB17,(CB17+AY17)/2)</f>
        <v>3.8</v>
      </c>
      <c r="QF17" s="22">
        <f>IF($CU17="P",CC17,(CC17+AZ17)/2)</f>
        <v>0.1</v>
      </c>
      <c r="QG17" s="22">
        <f>IF($CU17="P",CD17,(CD17+BA17)/2)</f>
        <v>0</v>
      </c>
      <c r="QH17" s="22">
        <f>IF($CU17="P",CE17,(CE17+BB17)/2)</f>
        <v>18.299999999999997</v>
      </c>
      <c r="QI17" s="22">
        <f>IF($CU17="P",CF17,(CF17+BC17)/2)</f>
        <v>3.5</v>
      </c>
      <c r="QJ17" s="22">
        <f>IF($CU17="P",CG17,(CG17+BD17)/2)</f>
        <v>0.1</v>
      </c>
      <c r="QK17" s="22">
        <f>IF($CU17="P",CH17,(CH17+BE17)/2)</f>
        <v>0</v>
      </c>
      <c r="QL17" s="22">
        <f>IF($CU17="P",CI17,(CI17+BF17)/2)</f>
        <v>0</v>
      </c>
      <c r="QM17" s="22">
        <f>IF($CU17="P",CJ17,(CJ17+BG17)/2)</f>
        <v>0</v>
      </c>
      <c r="QN17" s="22">
        <f>IF($CU17="P",CK17,(CK17+BH17)/2)</f>
        <v>0</v>
      </c>
      <c r="QO17" s="22">
        <f>IF($CU17="P",CL17,(CL17+BI17)/2)</f>
        <v>0</v>
      </c>
      <c r="QP17" s="22">
        <f>IF($CU17="P",CM17,(CM17+BJ17)/2)</f>
        <v>17.8</v>
      </c>
      <c r="QQ17" s="22">
        <f>IF($CU17="P",CN17,(CN17+BK17)/2)</f>
        <v>4.05</v>
      </c>
      <c r="QR17" s="22">
        <f>IF($CU17="P",CO17,(CO17+BL17)/2)</f>
        <v>0.8</v>
      </c>
      <c r="QS17" s="22">
        <f>IF($CU17="P",CP17,(CP17+BM17)/2)</f>
        <v>0</v>
      </c>
      <c r="QT17" s="22">
        <f>IF($CU17="P",CQ17,(CQ17+BN17)/2)</f>
        <v>18.45</v>
      </c>
      <c r="QU17" s="22">
        <f>IF($CU17="P",CR17,(CR17+BO17)/2)</f>
        <v>2.1</v>
      </c>
      <c r="QV17" s="22">
        <f>IF($CU17="P",CS17,(CS17+BP17)/2)</f>
        <v>1.5</v>
      </c>
      <c r="QW17" s="22">
        <f>IF($CU17="P",CT17,(CT17+BQ17)/2)</f>
        <v>0</v>
      </c>
      <c r="QX17" s="27" t="s">
        <v>46</v>
      </c>
      <c r="QY17" s="40">
        <f>IF(SUM(QE17,QI17)&gt;0,SUM(QE17,QI17),"")</f>
        <v>7.3</v>
      </c>
      <c r="QZ17" s="40">
        <f>IF(SUM(QD17:QE17,QG17:QI17,QK17)-QF17-QJ17&gt;0,SUM(QD17:QE17,QG17:QI17,QK17)-QF17-QJ17,"")</f>
        <v>41.75</v>
      </c>
      <c r="RA17" s="40" t="str">
        <f>IF(SUM(QL17:QM17,QO17)-QN17&gt;0,SUM(QL17:QM17,QO17)-QN17,"")</f>
        <v/>
      </c>
      <c r="RB17" s="40">
        <f>IF(SUM(QE17,QI17,QM17)&gt;0,SUM(QE17,QI17,QM17),"")</f>
        <v>7.3</v>
      </c>
      <c r="RC17" s="40">
        <f>IF(SUM(QZ17,RA17)&gt;0,SUM(QZ17,RA17),"")</f>
        <v>41.75</v>
      </c>
      <c r="RD17" s="40">
        <f>IF(SUM(QQ17,QU17)&gt;0,SUM(QQ17,QU17),"")</f>
        <v>6.15</v>
      </c>
      <c r="RE17" s="40">
        <f>IF(SUM(QP17:QQ17,QS17:QU17,QW17)-SUM(QR17,QV17)&gt;0,SUM(QP17:QQ17,QS17:QU17,QW17)-SUM(QR17,QV17),"")</f>
        <v>40.1</v>
      </c>
      <c r="RF17" s="40">
        <f>IF(SUM(QZ17,RA17,RE17)&gt;0,SUM(QZ17,RA17,RE17),"")</f>
        <v>81.849999999999994</v>
      </c>
    </row>
    <row r="18" spans="1:474" x14ac:dyDescent="0.2">
      <c r="A18" s="4" t="str" cm="1">
        <f t="array" ref="A18">IF(AND(J18&lt;&gt;"",J18&lt;&gt;"No DD"),SUMPRODUCT((J$4:J$34&lt;&gt;"")*(J$4:J$34&lt;&gt;"No DD")*(F$4:F$34&gt;F18))+1,IF(J18="No DD",SUMPRODUCT((J$4:J$34="No DD")*(F$4:F$34&gt;F18))+1+SUMPRODUCT((J$4:J$34&lt;&gt;"")*(J$4:J$34&lt;&gt;"No DD")),""))</f>
        <v/>
      </c>
      <c r="B18" s="4" t="str" cm="1">
        <f t="array" ref="B18">IF(AND(J18&lt;&gt;"",J18&lt;&gt;"No DD",G18=""),SUMPRODUCT((J$4:J$34&lt;&gt;"")*(J$4:J$34&lt;&gt;"No DD")*(G$4:G$34="")*(F$4:F$34&gt;F18))+1,IF(J18="No DD",SUMPRODUCT((J$4:J$34="No DD")*(F$4:F$34&gt;F18)*(G$4:G$34=""))+1+SUMPRODUCT((J$4:J$34&lt;&gt;"")*(G$4:G$34="")*(J$4:J$34&lt;&gt;"No DD")),""))</f>
        <v/>
      </c>
      <c r="C18" s="5" t="s">
        <v>179</v>
      </c>
      <c r="D18" s="4" t="s">
        <v>4</v>
      </c>
      <c r="E18" s="4">
        <v>2005</v>
      </c>
      <c r="F18" s="9">
        <f>SUM(L18:R18)+SUM(L18:O18)*0.0000001+SUM(L18)*0.0000000000001</f>
        <v>127.50000831000443</v>
      </c>
      <c r="G18" s="64"/>
      <c r="H18" s="3" t="str">
        <f>IF(OR(AND(AP18&gt;=AW$36,AQ18&gt;=AW$40,AP18&lt;&gt;"",AO18=""),AND(AU18&gt;=AW$36,AV18&gt;=AW$40,AU18&lt;&gt;"",AO18=""),AND(BS18&gt;=BZ$36,BT18&gt;=BZ$40,BS18&lt;&gt;"",BR18=""),AND(BX18&gt;=BZ$36,BY18&gt;=BZ$40,BX18&lt;&gt;"",BR18=""),AND(CV18&gt;=DC$36,CW18&gt;=DC$40,CV18&lt;&gt;"",CU18=""),AND(DA18&gt;=DC$36,DB18&gt;=DC$40,DA18&lt;&gt;""),AND(DZ18&gt;=EG$36,EA18&gt;=EG$40,DZ18&lt;&gt;""),AND(EE18&gt;=EG$36,EF18&gt;=EG$40,EE18&lt;&gt;""),AND(FB18&gt;=FI$36,FC18&gt;=FI$40,FB18&lt;&gt;""),AND(FG18&gt;=FI$36,FH18&gt;=FI$40,FG18&lt;&gt;""),AND(GD18&gt;=GK$36,GE18&gt;=GK$40,GD18&lt;&gt;""),AND(GI18&gt;=GK$36,GJ18&gt;=GK$40,GI18&lt;&gt;""),AND(HF18&gt;=HM$36,HG18&gt;=HM$40,HF18&lt;&gt;""),AND(HK18&gt;=HM$36,HL18&gt;=HM$40,HK18&lt;&gt;""),AND(IH18&gt;=IO$36,II18&gt;=IO$40,IH18&lt;&gt;""),AND(IM18&gt;=IO$36,IN18&gt;=IO$40,IM18&lt;&gt;""),AND(JJ18&gt;=JQ$36,JK18&gt;=JQ$40,JJ18&lt;&gt;""),AND(JO18&gt;=JQ$36,JP18&gt;=JQ$40,JO18&lt;&gt;""),AND(KL18&gt;=KS$36,KM18&gt;=KS$40,KL18&lt;&gt;""),AND(KQ18&gt;=KS$36,KR18&gt;=KS$40,KQ18&lt;&gt;""),AND(LN18&gt;=LU$36,LO18&gt;=LU$40,LN18&lt;&gt;""),AND(LS18&gt;=LU$36,LT18&gt;=LU$40,LS18&lt;&gt;""),AND(MP18&gt;=MW$36,MQ18&gt;=MW$40,MP18&lt;&gt;""),AND(MU18&gt;=MW$36,MV18&gt;=MW$40,MU18&lt;&gt;""),AND(NR18&gt;=NY$36,NS18&gt;=NY$40,NR18&lt;&gt;""),AND(NW18&gt;=NY$36,NX18&gt;=NY$40,NW18&lt;&gt;""),AND(OT18&gt;=PA$36,OU18&gt;=PA$40,OT18&lt;&gt;""),AND(OY18&gt;=PA$36,OZ18&gt;=PA$40,OY18&lt;&gt;""),AND(PV18&gt;=QC$36,PW18&gt;=QC$40,PV18&lt;&gt;""),AND(QA18&gt;=QC$36,QB18&gt;=QC$40,QA18&lt;&gt;"")),"P","")</f>
        <v/>
      </c>
      <c r="I18" s="3" t="str">
        <f>IF(OR(AND(AQ18&gt;=AW$40,AQ18&lt;&gt;"",AO18=""),AND(AV18&gt;=AW$40,AV18&lt;&gt;"",AO18=""),AND(BT18&gt;=BZ$40,BT18&lt;&gt;"",BR18=""),AND(BY18&gt;=BZ$40,BY18&lt;&gt;"",BR18=""),AND(CW18&gt;=DC$40,CW18&lt;&gt;"",CU18=""),AND(DB18&gt;=DC$40,DB18&lt;&gt;"",CU18=""),AND(EA18&gt;=EG$40,EA18&lt;&gt;""),AND(EF18&gt;=EG$40,EF18&lt;&gt;""),AND(FC18&gt;=FI$40,FC18&lt;&gt;""),AND(FH18&gt;=FI$40,FH18&lt;&gt;""),AND(GE18&gt;=GK$40,GE18&lt;&gt;""),AND(GJ18&gt;=GK$40,GJ18&lt;&gt;""),AND(HG18&gt;=HM$40,HG18&lt;&gt;""),AND(HL18&gt;=HM$40,HL18&lt;&gt;""),AND(II18&gt;=IO$40,II18&lt;&gt;""),AND(IN18&gt;=IO$40,IN18&lt;&gt;""),AND(JK18&gt;=JQ$40,JK18&lt;&gt;""),AND(JP18&gt;=JQ$40,JP18&lt;&gt;""),AND(KM18&gt;=KS$40,KM18&lt;&gt;""),AND(KR18&gt;=KS$40,KR18&lt;&gt;""),AND(LO18&gt;=LU$40,LO18&lt;&gt;""),AND(LT18&gt;=LU$40,LT18&lt;&gt;""),AND(MQ18&gt;=MW$40,MQ18&lt;&gt;""),AND(MV18&gt;=MW$40,MV18&lt;&gt;""),AND(NS18&gt;=NY$40,NS18&lt;&gt;""),AND(NX18&gt;=NY$40,NX18&lt;&gt;""),AND(OU18&gt;=PA$40,OU18&lt;&gt;""),AND(OZ18&gt;=PA$40,OZ18&lt;&gt;""),AND(PW18&gt;=QC$40,PW18&lt;&gt;""),AND(QB18&gt;=QC$40,QB18&lt;&gt;"")),"P","")</f>
        <v/>
      </c>
      <c r="J18" s="36" t="str">
        <f>IF(AND(I18="P",H18=""),"No DD",IF(OR(AND(AS18&gt;=AW$39,AT18&gt;=AW$43,AS18&lt;&gt;"",AO18=""),AND(BV18&gt;=BZ$39,BW18&gt;=BZ$43,BV18&lt;&gt;"",BR18=""),AND(CY18&gt;=DC$39,CZ18&gt;=DC$43,CY18&lt;&gt;"",CU18=""),AND(EC18&gt;=EG$39,ED18&gt;=EG$43,EC18&lt;&gt;""),AND(FE18&gt;=FI$39,FF18&gt;=FI$43,FE18&lt;&gt;""),AND(GG18&gt;=GK$39,GH18&gt;=GK$43,GG18&lt;&gt;""),AND(HI18&gt;=HM$39,HJ18&gt;=HM$43,HI18&lt;&gt;""),AND(IK18&gt;=IO$39,IL18&gt;=IO$43,IK18&lt;&gt;""),AND(JM18&gt;=JQ$39,JN18&gt;=JQ$43,JM18&lt;&gt;""),AND(KO18&gt;=KS$39,KP18&gt;=KS$43,KO18&lt;&gt;""),AND(LQ18&gt;=LU$39,LR18&gt;=LU$43,LQ18&lt;&gt;""),AND(MS18&gt;=MW$39,MT18&gt;=MW$43,MS18&lt;&gt;""),AND(NU18&gt;=NY$39,NV18&gt;=NY$43,NU18&lt;&gt;""),AND(OW18&gt;=PA$39,OX18&gt;=PA$43,OW18&lt;&gt;""),AND(PY18&gt;=QC$39,PZ18&gt;=QC$43,PY18&lt;&gt;"")),"Merit",IF(OR(AND(AS18&gt;=AW$38,AT18&gt;=AW$42,AS18&lt;&gt;"",AO18=""),AND(BV18&gt;=BZ$38,BW18&gt;=BZ$42,BV18&lt;&gt;"",BR18=""),AND(CY18&gt;=DC$38,CZ18&gt;=DC$42,CY18&lt;&gt;"",CU18=""),AND(EC18&gt;=EG$38,ED18&gt;=EG$42,EC18&lt;&gt;""),AND(FE18&gt;=FI$38,FF18&gt;=FI$42,FE18&lt;&gt;""),AND(GG18&gt;=GK$38,GH18&gt;=GK$42,GG18&lt;&gt;""),AND(HI18&gt;=HM$38,HJ18&gt;=HM$42,HI18&lt;&gt;""),AND(IK18&gt;=IO$38,IL18&gt;=IO$42,IK18&lt;&gt;""),AND(JM18&gt;=JQ$38,JN18&gt;=JQ$42,JM18&lt;&gt;""),AND(KO18&gt;=KS$38,KP18&gt;=KS$42,KO18&lt;&gt;""),AND(LQ18&gt;=LU$38,LR18&gt;=LU$42,LQ18&lt;&gt;""),AND(MS18&gt;=MW$38,MT18&gt;=MW$42,MS18&lt;&gt;""),AND(NU18&gt;=NY$38,NV18&gt;=NY$42,NU18&lt;&gt;""),AND(OW18&gt;=PA$38,OX18&gt;=PA$42,OW18&lt;&gt;""),AND(PY18&gt;=QC$38,PZ18&gt;=QC$42,PY18&lt;&gt;"")),"Excellence",IF(K18="P","Worlds Team",IF(H18="P","National Team","")))))</f>
        <v/>
      </c>
      <c r="K18" s="3" t="str">
        <f>IF(OR(AND(AS18&gt;=AW$37,AT18&gt;=AW$41,AS18&lt;&gt;"",AO18=""),AND(BV18&gt;=BZ$37,BW18&gt;=BZ$41,BV18&lt;&gt;"",BR18=""),AND(CY18&gt;=DC$37,CZ18&gt;=DC$41,CY18&lt;&gt;"",CU18=""),AND(EC18&gt;=EG$37,ED18&gt;=EG$41,EC18&lt;&gt;""),AND(FE18&gt;=FI$37,FF18&gt;=FI$41,FE18&lt;&gt;""),AND(GG18&gt;=GK$37,GH18&gt;=GK$41,GG18&lt;&gt;""),AND(HI18&gt;=HM$37,HJ18&gt;=HM$41,HI18&lt;&gt;""),AND(IK18&gt;=IO$37,IL18&gt;=IO$41,IK18&lt;&gt;""),AND(JM18&gt;=JQ$37,JN18&gt;=JQ$41,JM18&lt;&gt;""),AND(KO18&gt;=KS$37,KP18&gt;=KS$41,KO18&lt;&gt;""),AND(LQ18&gt;=LU$37,LR18&gt;=LU$41,LQ18&lt;&gt;""),AND(MS18&gt;=MW$37,MT18&gt;=MW$41,MS18&lt;&gt;""),AND(NU18&gt;=NY$37,NV18&gt;=NY$41,NU18&lt;&gt;""),AND(OW18&gt;=PA$37,OX18&gt;=PA$41,OW18&lt;&gt;""),AND(PY18&gt;=QC$37,PZ18&gt;=QC$41,PY18&lt;&gt;"")),"P","")</f>
        <v/>
      </c>
      <c r="L18" s="8">
        <f>IF(COUNT(AQ18,BT18,CW18)&gt;0,LARGE((AQ18,BT18,CW18),1),0)</f>
        <v>44.2</v>
      </c>
      <c r="M18" s="8" t="str">
        <f>IF(L18=0,"",IF(L18=CW18,$CA$1,IF(L18=BT18,$AX$1,IF(L18=AQ18,$U$1,""))))</f>
        <v>2025 Elite Canada</v>
      </c>
      <c r="N18" s="8">
        <f>IF(COUNT(AQ18,BT18,CW18)&gt;1,LARGE((AQ18,BT18,CW18),2),0)</f>
        <v>38.900000000000006</v>
      </c>
      <c r="O18" s="8" t="str">
        <f>IF(N18=0,"",IF(AND(N18=L18,N18=AQ18,N18=BT18),$U$1,IF(AND(N18=L18,N18=AQ18,N18=CW18),$U$1,IF(AND(N18=L18,N18=BT18,N18=CW18),$AX$1,IF(N18=CW18,$CA$1,IF(N18=BT18,$AX$1,IF(N18=AQ18,$U$1,"")))))))</f>
        <v>2025 Nationals</v>
      </c>
      <c r="P18" s="8">
        <f>IF(MAX(AV18,BY18,DB18)&gt;0,MAX(AV18,BY18,DB18),0)</f>
        <v>44.400000000000006</v>
      </c>
      <c r="Q18" s="8" t="str">
        <f>IF(P18=0,"",IF(P18=DB18,$CA$1,IF(P18=BY18,$AX$1,IF(P18=AV18,$U$1,""))))</f>
        <v>2025 Elite Canada</v>
      </c>
      <c r="R18" s="8" t="str">
        <f>IF(MAX(DD18:DE18)&gt;0,MAX(DD18:DE18),"")</f>
        <v/>
      </c>
      <c r="S18" s="11" t="str">
        <f>IF(R18="","",IF(R18=DD18,"("&amp;DD$2&amp;")",IF(R18=DE18,"("&amp;DE$2&amp;")")))</f>
        <v/>
      </c>
      <c r="T18" s="8" t="str">
        <f>IF(R18="","",IF(R18=DD18,IF(R18+IF(N18="",0,N18)=PW18,$PB$1,IF(R18+IF(N18="",0,N18)=OU18,$NZ$1,IF(R18+IF(N18="",0,N18)=NS18,$MX$1,IF(R18+IF(N18="",0,N18)=MQ18,$LV$1,IF(R18+IF(N18="",0,N18)=LO18,$KT$1,IF(R18+IF(N18="",0,N18)=KM18,$JR$1,IF(R18+IF(N18="",0,N18)=JK18,$IP$1,IF(R18+IF(N18="",0,N18)=II18,$HN$1,IF(R18+IF(N18="",0,N18)=HG18,$GL$1,IF(R18+IF(N18="",0,N18)=GE18,$FJ$1,IF(R18+IF(N18="",0,N18)=FC18,$EH$1,IF(R18+IF(N18="",0,N18)=EA18,$DF$1)))))))))))),IF(R18=DE18,IF(R18+IF(P18="",0,P18)=QB18,$PB$1,IF(R18+IF(P18="",0,P18)=OZ18,$NZ$1,IF(R18+IF(P18="",0,P18)=NX18,$MX$1,IF(R18+IF(P18="",0,P18)=MV18,$LV$1,IF(R18+IF(P18="",0,P18)=LT18,$KT$1,IF(R18+IF(P18="",0,P18)=KR18,$JR$1,IF(R18+IF(P18="",0,P18)=JP18,$IP$1,IF(R18+IF(P18="",0,P18)=IN18,$HN$1,IF(R18+IF(P18="",0,P18)=HL18,$GL$1,IF(R18+IF(P18="",0,P18)=GJ18,$FJ$1,IF(R18+IF(P18="",0,P18)=FH18,$EH$1,IF(R18+IF(P18="",0,P18)=EF18,$DF$1)))))))))))))))</f>
        <v/>
      </c>
      <c r="U18" s="19">
        <v>18.3</v>
      </c>
      <c r="V18" s="19">
        <v>3.5</v>
      </c>
      <c r="W18" s="19">
        <v>0</v>
      </c>
      <c r="X18" s="19">
        <v>0</v>
      </c>
      <c r="Y18" s="19">
        <v>18.899999999999999</v>
      </c>
      <c r="Z18" s="19">
        <v>3.5</v>
      </c>
      <c r="AA18" s="19">
        <v>0</v>
      </c>
      <c r="AB18" s="19">
        <v>0</v>
      </c>
      <c r="AC18" s="19"/>
      <c r="AD18" s="19"/>
      <c r="AE18" s="19"/>
      <c r="AF18" s="19"/>
      <c r="AG18" s="19">
        <v>18.3</v>
      </c>
      <c r="AH18" s="19">
        <v>3.5</v>
      </c>
      <c r="AI18" s="19">
        <v>0</v>
      </c>
      <c r="AJ18" s="19">
        <v>0</v>
      </c>
      <c r="AK18" s="19">
        <v>19.100000000000001</v>
      </c>
      <c r="AL18" s="19">
        <v>3.5</v>
      </c>
      <c r="AM18" s="19">
        <v>0</v>
      </c>
      <c r="AN18" s="19">
        <v>0</v>
      </c>
      <c r="AO18" s="27"/>
      <c r="AP18" s="40">
        <f>IF(SUM(V18,Z18)&gt;0,SUM(V18,Z18),"")</f>
        <v>7</v>
      </c>
      <c r="AQ18" s="40">
        <f>IF(SUM(U18:V18,X18:Z18,AB18)-W18-AA18&gt;0,SUM(U18:V18,X18:Z18,AB18)-W18-AA18,"")</f>
        <v>44.2</v>
      </c>
      <c r="AR18" s="40" t="str">
        <f>IF(SUM(AC18:AD18,AF18)-AE18&gt;0,SUM(AC18:AD18,AF18)-AE18,"")</f>
        <v/>
      </c>
      <c r="AS18" s="40">
        <f>IF(SUM(V18,Z18,AD18)&gt;0,SUM(V18,Z18,AD18),"")</f>
        <v>7</v>
      </c>
      <c r="AT18" s="40">
        <f>IF(SUM(AQ18,AR18)&gt;0,SUM(AQ18,AR18),"")</f>
        <v>44.2</v>
      </c>
      <c r="AU18" s="40">
        <f>IF(SUM(AH18,AL18)&gt;0,SUM(AH18,AL18),"")</f>
        <v>7</v>
      </c>
      <c r="AV18" s="40">
        <f>IF(SUM(AG18:AH18,AJ18:AL18,AN18)-SUM(AI18,AM18)&gt;0,SUM(AG18:AH18,AJ18:AL18,AN18)-SUM(AI18,AM18),"")</f>
        <v>44.400000000000006</v>
      </c>
      <c r="AW18" s="40">
        <f>IF(SUM(AQ18,AR18,AV18)&gt;0,SUM(AQ18,AR18,AV18),"")</f>
        <v>88.600000000000009</v>
      </c>
      <c r="AX18" s="18">
        <v>15.4</v>
      </c>
      <c r="AY18" s="18">
        <v>0.7</v>
      </c>
      <c r="AZ18" s="18">
        <v>0</v>
      </c>
      <c r="BA18" s="18">
        <v>0</v>
      </c>
      <c r="BB18" s="18">
        <v>19.3</v>
      </c>
      <c r="BC18" s="18">
        <v>3.5</v>
      </c>
      <c r="BD18" s="18">
        <v>0</v>
      </c>
      <c r="BE18" s="18">
        <v>0</v>
      </c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>
        <f>IF(SUM(AY18,BC18)&gt;0,SUM(AY18,BC18),"")</f>
        <v>4.2</v>
      </c>
      <c r="BT18" s="11">
        <f>IF(SUM(AX18:AY18,BA18:BC18,BE18)-AZ18-BD18&gt;0,SUM(AX18:AY18,BA18:BC18,BE18)-AZ18-BD18,"")</f>
        <v>38.900000000000006</v>
      </c>
      <c r="BU18" s="11" t="str">
        <f>IF(SUM(BF18:BG18,BI18)-BH18&gt;0,SUM(BF18:BG18,BI18)-BH18,"")</f>
        <v/>
      </c>
      <c r="BV18" s="11">
        <f>IF(SUM(AY18,BC18,BG18)&gt;0,SUM(AY18,BC18,BG18),"")</f>
        <v>4.2</v>
      </c>
      <c r="BW18" s="11">
        <f>IF(SUM(BT18,BU18)&gt;0,SUM(BT18,BU18),"")</f>
        <v>38.900000000000006</v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>
        <f>IF(SUM(BT18,BU18,BY18)&gt;0,SUM(BT18,BU18,BY18),"")</f>
        <v>38.900000000000006</v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>IF(SUM(CB18,CF18)&gt;0,SUM(CB18,CF18),"")</f>
        <v/>
      </c>
      <c r="CW18" s="40" t="str">
        <f>IF(SUM(CA18:CB18,CD18:CF18,CH18)-CC18-CG18&gt;0,SUM(CA18:CB18,CD18:CF18,CH18)-CC18-CG18,"")</f>
        <v/>
      </c>
      <c r="CX18" s="40" t="str">
        <f>IF(SUM(CI18:CJ18,CL18)-CK18&gt;0,SUM(CI18:CJ18,CL18)-CK18,"")</f>
        <v/>
      </c>
      <c r="CY18" s="40" t="str">
        <f>IF(SUM(CB18,CF18,CJ18)&gt;0,SUM(CB18,CF18,CJ18),"")</f>
        <v/>
      </c>
      <c r="CZ18" s="40" t="str">
        <f>IF(SUM(CW18,CX18)&gt;0,SUM(CW18,CX18),"")</f>
        <v/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 t="str">
        <f>IF(SUM(CW18,CX18,DB18)&gt;0,SUM(CW18,CX18,DB18),"")</f>
        <v/>
      </c>
      <c r="DD18" s="50" t="str">
        <f>IF(MAX(EA18,FC18,GE18,HG18,II18,JK18,KM18,LO18,MQ18,NS18,OU18,PW18)-IF(N18="",0,N18)&gt;0.001,MAX(EA18,FC18,GE18,HG18,II18,JK18,KM18,LO18,MQ18,NS18,OU18,PW18)-IF(N18="",0,N18),"")</f>
        <v/>
      </c>
      <c r="DE18" s="50" t="str">
        <f>IF(MAX(EF18,FH18,GJ18,HL18,IN18,JP18,KR18,LT18,MV18,NX18,OZ18,QB18)-IF(P18="",0,P18)&gt;0.001,MAX(EF18,FH18,GJ18,HL18,IN18,JP18,KR18,LT18,MV18,NX18,OZ18,QB18)-IF(P18="",0,P18),"")</f>
        <v/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 t="str">
        <f>IF(SUM(DG18,DK18)&gt;0,SUM(DG18,DK18),"")</f>
        <v/>
      </c>
      <c r="EA18" s="40" t="str">
        <f>IF(SUM(DF18:DG18,DI18:DK18,DM18)-DH18-DL18&gt;0,SUM(DF18:DG18,DI18:DK18,DM18)-DH18-DL18,"")</f>
        <v/>
      </c>
      <c r="EB18" s="40" t="str">
        <f>IF(SUM(DN18:DO18,DQ18)-DP18&gt;0,SUM(DN18:DO18,DQ18)-DP18,"")</f>
        <v/>
      </c>
      <c r="EC18" s="40" t="str">
        <f>IF(SUM(DG18,DK18,DO18)&gt;0,SUM(DG18,DK18,DO18),"")</f>
        <v/>
      </c>
      <c r="ED18" s="40" t="str">
        <f>IF(SUM(EA18,EB18)&gt;0,SUM(EA18,EB18),"")</f>
        <v/>
      </c>
      <c r="EE18" s="40" t="str">
        <f>IF(SUM(DS18,DW18)&gt;0,SUM(DS18,DW18),"")</f>
        <v/>
      </c>
      <c r="EF18" s="40" t="str">
        <f>IF(SUM(DR18:DS18,DU18:DW18,DY18)-SUM(DT18,DX18)&gt;0,SUM(DR18:DS18,DU18:DW18,DY18)-SUM(DT18,DX18),"")</f>
        <v/>
      </c>
      <c r="EG18" s="40" t="str">
        <f>IF(SUM(EA18,EB18,EF18)&gt;0,SUM(EA18,EB18,EF18),"")</f>
        <v/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>IF(SUM(EI18,EM18)&gt;0,SUM(EI18,EM18),"")</f>
        <v/>
      </c>
      <c r="FC18" s="11" t="str">
        <f>IF(SUM(EH18:EI18,EK18:EM18,EO18)-EJ18-EN18&gt;0,SUM(EH18:EI18,EK18:EM18,EO18)-EJ18-EN18,"")</f>
        <v/>
      </c>
      <c r="FD18" s="11" t="str">
        <f>IF(SUM(EP18:EQ18,ES18)-ER18&gt;0,SUM(EP18:EQ18,ES18)-ER18,"")</f>
        <v/>
      </c>
      <c r="FE18" s="11" t="str">
        <f>IF(SUM(EI18,EM18,EQ18)&gt;0,SUM(EI18,EM18,EQ18),"")</f>
        <v/>
      </c>
      <c r="FF18" s="11" t="str">
        <f>IF(SUM(FC18,FD18)&gt;0,SUM(FC18,FD18),"")</f>
        <v/>
      </c>
      <c r="FG18" s="11" t="str">
        <f>IF(SUM(EU18,EY18)&gt;0,SUM(EU18,EY18),"")</f>
        <v/>
      </c>
      <c r="FH18" s="11" t="str">
        <f>IF(SUM(ET18:EU18,EW18:EY18,FA18)-SUM(EV18,EZ18)&gt;0,SUM(ET18:EU18,EW18:EY18,FA18)-SUM(EV18,EZ18),"")</f>
        <v/>
      </c>
      <c r="FI18" s="11" t="str">
        <f>IF(SUM(FC18,FD18,FH18)&gt;0,SUM(FC18,FD18,FH18),"")</f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>IF(SUM(FK18,FO18)&gt;0,SUM(FK18,FO18),"")</f>
        <v/>
      </c>
      <c r="GE18" s="40" t="str">
        <f>IF(SUM(FJ18:FK18,FM18:FO18,FQ18)-FL18-FP18&gt;0,SUM(FJ18:FK18,FM18:FO18,FQ18)-FL18-FP18,"")</f>
        <v/>
      </c>
      <c r="GF18" s="40" t="str">
        <f>IF(SUM(FR18:FS18,FU18)-FT18&gt;0,SUM(FR18:FS18,FU18)-FT18,"")</f>
        <v/>
      </c>
      <c r="GG18" s="40" t="str">
        <f>IF(SUM(FK18,FO18,FS18)&gt;0,SUM(FK18,FO18,FS18),"")</f>
        <v/>
      </c>
      <c r="GH18" s="40" t="str">
        <f>IF(SUM(GE18,GF18)&gt;0,SUM(GE18,GF18),"")</f>
        <v/>
      </c>
      <c r="GI18" s="40" t="str">
        <f>IF(SUM(FW18,GA18)&gt;0,SUM(FW18,GA18),"")</f>
        <v/>
      </c>
      <c r="GJ18" s="40" t="str">
        <f>IF(SUM(FV18:FW18,FY18:GA18,GC18)-SUM(FX18,GB18)&gt;0,SUM(FV18:FW18,FY18:GA18,GC18)-SUM(FX18,GB18),"")</f>
        <v/>
      </c>
      <c r="GK18" s="40" t="str">
        <f>IF(SUM(GE18,GF18,GJ18)&gt;0,SUM(GE18,GF18,GJ18),"")</f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>IF(SUM(GM18,GQ18)&gt;0,SUM(GM18,GQ18),"")</f>
        <v/>
      </c>
      <c r="HG18" s="11" t="str">
        <f>IF(SUM(GL18:GM18,GO18:GQ18,GS18)-GN18-GR18&gt;0,SUM(GL18:GM18,GO18:GQ18,GS18)-GN18-GR18,"")</f>
        <v/>
      </c>
      <c r="HH18" s="11" t="str">
        <f>IF(SUM(GT18:GU18,GW18)-GV18&gt;0,SUM(GT18:GU18,GW18)-GV18,"")</f>
        <v/>
      </c>
      <c r="HI18" s="11" t="str">
        <f>IF(SUM(GM18,GQ18,GU18)&gt;0,SUM(GM18,GQ18,GU18),"")</f>
        <v/>
      </c>
      <c r="HJ18" s="11" t="str">
        <f>IF(SUM(HG18,HH18)&gt;0,SUM(HG18,HH18),"")</f>
        <v/>
      </c>
      <c r="HK18" s="11" t="str">
        <f>IF(SUM(GY18,HC18)&gt;0,SUM(GY18,HC18),"")</f>
        <v/>
      </c>
      <c r="HL18" s="11" t="str">
        <f>IF(SUM(GX18:GY18,HA18:HC18,HE18)-SUM(GZ18,HD18)&gt;0,SUM(GX18:GY18,HA18:HC18,HE18)-SUM(GZ18,HD18),"")</f>
        <v/>
      </c>
      <c r="HM18" s="11" t="str">
        <f>IF(SUM(HG18,HH18,HL18)&gt;0,SUM(HG18,HH18,HL18),"")</f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>IF(SUM(HO18,HS18)&gt;0,SUM(HO18,HS18),"")</f>
        <v/>
      </c>
      <c r="II18" s="40" t="str">
        <f>IF(SUM(HN18:HO18,HQ18:HS18,HU18)-HP18-HT18&gt;0,SUM(HN18:HO18,HQ18:HS18,HU18)-HP18-HT18,"")</f>
        <v/>
      </c>
      <c r="IJ18" s="40" t="str">
        <f>IF(SUM(HV18:HW18,HY18)-HX18&gt;0,SUM(HV18:HW18,HY18)-HX18,"")</f>
        <v/>
      </c>
      <c r="IK18" s="40" t="str">
        <f>IF(SUM(HO18,HS18,HW18)&gt;0,SUM(HO18,HS18,HW18),"")</f>
        <v/>
      </c>
      <c r="IL18" s="40" t="str">
        <f>IF(SUM(II18,IJ18)&gt;0,SUM(II18,IJ18),"")</f>
        <v/>
      </c>
      <c r="IM18" s="40" t="str">
        <f>IF(SUM(IA18,IE18)&gt;0,SUM(IA18,IE18),"")</f>
        <v/>
      </c>
      <c r="IN18" s="40" t="str">
        <f>IF(SUM(HZ18:IA18,IC18:IE18,IG18)-SUM(IB18,IF18)&gt;0,SUM(HZ18:IA18,IC18:IE18,IG18)-SUM(IB18,IF18),"")</f>
        <v/>
      </c>
      <c r="IO18" s="40" t="str">
        <f>IF(SUM(II18,IJ18,IN18)&gt;0,SUM(II18,IJ18,IN18),"")</f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>IF(SUM(IQ18,IU18)&gt;0,SUM(IQ18,IU18),"")</f>
        <v/>
      </c>
      <c r="JK18" s="11" t="str">
        <f>IF(SUM(IP18:IQ18,IS18:IU18,IW18)-IR18-IV18&gt;0,SUM(IP18:IQ18,IS18:IU18,IW18)-IR18-IV18,"")</f>
        <v/>
      </c>
      <c r="JL18" s="11" t="str">
        <f>IF(SUM(IX18:IY18,JA18)-IZ18&gt;0,SUM(IX18:IY18,JA18)-IZ18,"")</f>
        <v/>
      </c>
      <c r="JM18" s="11" t="str">
        <f>IF(SUM(IQ18,IU18,IY18)&gt;0,SUM(IQ18,IU18,IY18),"")</f>
        <v/>
      </c>
      <c r="JN18" s="11" t="str">
        <f>IF(SUM(JK18,JL18)&gt;0,SUM(JK18,JL18),"")</f>
        <v/>
      </c>
      <c r="JO18" s="11" t="str">
        <f>IF(SUM(JC18,JG18)&gt;0,SUM(JC18,JG18),"")</f>
        <v/>
      </c>
      <c r="JP18" s="11" t="str">
        <f>IF(SUM(JB18:JC18,JE18:JG18,JI18)-SUM(JD18,JH18)&gt;0,SUM(JB18:JC18,JE18:JG18,JI18)-SUM(JD18,JH18),"")</f>
        <v/>
      </c>
      <c r="JQ18" s="11" t="str">
        <f>IF(SUM(JK18,JL18,JP18)&gt;0,SUM(JK18,JL18,JP18),"")</f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>IF(SUM(JS18,JW18)&gt;0,SUM(JS18,JW18),"")</f>
        <v/>
      </c>
      <c r="KM18" s="40" t="str">
        <f>IF(SUM(JR18:JS18,JU18:JW18,JY18)-JT18-JX18&gt;0,SUM(JR18:JS18,JU18:JW18,JY18)-JT18-JX18,"")</f>
        <v/>
      </c>
      <c r="KN18" s="40" t="str">
        <f>IF(SUM(JZ18:KA18,KC18)-KB18&gt;0,SUM(JZ18:KA18,KC18)-KB18,"")</f>
        <v/>
      </c>
      <c r="KO18" s="40" t="str">
        <f>IF(SUM(JS18,JW18,KA18)&gt;0,SUM(JS18,JW18,KA18),"")</f>
        <v/>
      </c>
      <c r="KP18" s="40" t="str">
        <f>IF(SUM(KM18,KN18)&gt;0,SUM(KM18,KN18),"")</f>
        <v/>
      </c>
      <c r="KQ18" s="40" t="str">
        <f>IF(SUM(KE18,KI18)&gt;0,SUM(KE18,KI18),"")</f>
        <v/>
      </c>
      <c r="KR18" s="40" t="str">
        <f>IF(SUM(KD18:KE18,KG18:KI18,KK18)-SUM(KF18,KJ18)&gt;0,SUM(KD18:KE18,KG18:KI18,KK18)-SUM(KF18,KJ18),"")</f>
        <v/>
      </c>
      <c r="KS18" s="40" t="str">
        <f>IF(SUM(KM18,KN18,KR18)&gt;0,SUM(KM18,KN18,KR18),"")</f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>IF(SUM(KU18,KY18)&gt;0,SUM(KU18,KY18),"")</f>
        <v/>
      </c>
      <c r="LO18" s="11" t="str">
        <f>IF(SUM(KT18:KU18,KW18:KY18,LA18)-KV18-KZ18&gt;0,SUM(KT18:KU18,KW18:KY18,LA18)-KV18-KZ18,"")</f>
        <v/>
      </c>
      <c r="LP18" s="11" t="str">
        <f>IF(SUM(LB18:LC18,LE18)-LD18&gt;0,SUM(LB18:LC18,LE18)-LD18,"")</f>
        <v/>
      </c>
      <c r="LQ18" s="11" t="str">
        <f>IF(SUM(KU18,KY18,LC18)&gt;0,SUM(KU18,KY18,LC18),"")</f>
        <v/>
      </c>
      <c r="LR18" s="11" t="str">
        <f>IF(SUM(LO18,LP18)&gt;0,SUM(LO18,LP18),"")</f>
        <v/>
      </c>
      <c r="LS18" s="11" t="str">
        <f>IF(SUM(LG18,LK18)&gt;0,SUM(LG18,LK18),"")</f>
        <v/>
      </c>
      <c r="LT18" s="11" t="str">
        <f>IF(SUM(LF18:LG18,LI18:LK18,LM18)-SUM(LH18,LL18)&gt;0,SUM(LF18:LG18,LI18:LK18,LM18)-SUM(LH18,LL18),"")</f>
        <v/>
      </c>
      <c r="LU18" s="11" t="str">
        <f>IF(SUM(LO18,LP18,LT18)&gt;0,SUM(LO18,LP18,LT18),"")</f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>IF(SUM(LW18,MA18)&gt;0,SUM(LW18,MA18),"")</f>
        <v/>
      </c>
      <c r="MQ18" s="40" t="str">
        <f>IF(SUM(LV18:LW18,LY18:MA18,MC18)-LX18-MB18&gt;0,SUM(LV18:LW18,LY18:MA18,MC18)-LX18-MB18,"")</f>
        <v/>
      </c>
      <c r="MR18" s="40" t="str">
        <f>IF(SUM(MD18:ME18,MG18)-MF18&gt;0,SUM(MD18:ME18,MG18)-MF18,"")</f>
        <v/>
      </c>
      <c r="MS18" s="40" t="str">
        <f>IF(SUM(LW18,MA18,ME18)&gt;0,SUM(LW18,MA18,ME18),"")</f>
        <v/>
      </c>
      <c r="MT18" s="40" t="str">
        <f>IF(SUM(MQ18,MR18)&gt;0,SUM(MQ18,MR18),"")</f>
        <v/>
      </c>
      <c r="MU18" s="40" t="str">
        <f>IF(SUM(MI18,MM18)&gt;0,SUM(MI18,MM18),"")</f>
        <v/>
      </c>
      <c r="MV18" s="40" t="str">
        <f>IF(SUM(MH18:MI18,MK18:MM18,MO18)-SUM(MJ18,MN18)&gt;0,SUM(MH18:MI18,MK18:MM18,MO18)-SUM(MJ18,MN18),"")</f>
        <v/>
      </c>
      <c r="MW18" s="40" t="str">
        <f>IF(SUM(MQ18,MR18,MV18)&gt;0,SUM(MQ18,MR18,MV18),"")</f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>IF(SUM(MY18,NC18)&gt;0,SUM(MY18,NC18),"")</f>
        <v/>
      </c>
      <c r="NS18" s="11" t="str">
        <f>IF(SUM(MX18:MY18,NA18:NC18,NE18)-MZ18-ND18&gt;0,SUM(MX18:MY18,NA18:NC18,NE18)-MZ18-ND18,"")</f>
        <v/>
      </c>
      <c r="NT18" s="11" t="str">
        <f>IF(SUM(NF18:NG18,NI18)-NH18&gt;0,SUM(NF18:NG18,NI18)-NH18,"")</f>
        <v/>
      </c>
      <c r="NU18" s="11" t="str">
        <f>IF(SUM(MY18,NC18,NG18)&gt;0,SUM(MY18,NC18,NG18),"")</f>
        <v/>
      </c>
      <c r="NV18" s="11" t="str">
        <f>IF(SUM(NS18,NT18)&gt;0,SUM(NS18,NT18),"")</f>
        <v/>
      </c>
      <c r="NW18" s="11" t="str">
        <f>IF(SUM(NK18,NO18)&gt;0,SUM(NK18,NO18),"")</f>
        <v/>
      </c>
      <c r="NX18" s="11" t="str">
        <f>IF(SUM(NJ18:NK18,NM18:NO18,NQ18)-SUM(NL18,NP18)&gt;0,SUM(NJ18:NK18,NM18:NO18,NQ18)-SUM(NL18,NP18),"")</f>
        <v/>
      </c>
      <c r="NY18" s="11" t="str">
        <f>IF(SUM(NS18,NT18,NX18)&gt;0,SUM(NS18,NT18,NX18),"")</f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>IF(SUM(OA18,OE18)&gt;0,SUM(OA18,OE18),"")</f>
        <v/>
      </c>
      <c r="OU18" s="40" t="str">
        <f>IF(SUM(NZ18:OA18,OC18:OE18,OG18)-OB18-OF18&gt;0,SUM(NZ18:OA18,OC18:OE18,OG18)-OB18-OF18,"")</f>
        <v/>
      </c>
      <c r="OV18" s="40" t="str">
        <f>IF(SUM(OH18:OI18,OK18)-OJ18&gt;0,SUM(OH18:OI18,OK18)-OJ18,"")</f>
        <v/>
      </c>
      <c r="OW18" s="40" t="str">
        <f>IF(SUM(OA18,OE18,OI18)&gt;0,SUM(OA18,OE18,OI18),"")</f>
        <v/>
      </c>
      <c r="OX18" s="40" t="str">
        <f>IF(SUM(OU18,OV18)&gt;0,SUM(OU18,OV18),"")</f>
        <v/>
      </c>
      <c r="OY18" s="40" t="str">
        <f>IF(SUM(OM18,OQ18)&gt;0,SUM(OM18,OQ18),"")</f>
        <v/>
      </c>
      <c r="OZ18" s="40" t="str">
        <f>IF(SUM(OL18:OM18,OO18:OQ18,OS18)-SUM(ON18,OR18)&gt;0,SUM(OL18:OM18,OO18:OQ18,OS18)-SUM(ON18,OR18),"")</f>
        <v/>
      </c>
      <c r="PA18" s="40" t="str">
        <f>IF(SUM(OU18,OV18,OZ18)&gt;0,SUM(OU18,OV18,OZ18),"")</f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>IF(SUM(PC18,PG18)&gt;0,SUM(PC18,PG18),"")</f>
        <v/>
      </c>
      <c r="PW18" s="11" t="str">
        <f>IF(SUM(PB18:PC18,PE18:PG18,PI18)-PD18-PH18&gt;0,SUM(PB18:PC18,PE18:PG18,PI18)-PD18-PH18,"")</f>
        <v/>
      </c>
      <c r="PX18" s="11" t="str">
        <f>IF(SUM(PJ18:PK18,PM18)-PL18&gt;0,SUM(PJ18:PK18,PM18)-PL18,"")</f>
        <v/>
      </c>
      <c r="PY18" s="11" t="str">
        <f>IF(SUM(PC18,PG18,PK18)&gt;0,SUM(PC18,PG18,PK18),"")</f>
        <v/>
      </c>
      <c r="PZ18" s="11" t="str">
        <f>IF(SUM(PW18,PX18)&gt;0,SUM(PW18,PX18),"")</f>
        <v/>
      </c>
      <c r="QA18" s="11" t="str">
        <f>IF(SUM(PO18,PS18)&gt;0,SUM(PO18,PS18),"")</f>
        <v/>
      </c>
      <c r="QB18" s="11" t="str">
        <f>IF(SUM(PN18:PO18,PQ18:PS18,PU18)-SUM(PP18,PT18)&gt;0,SUM(PN18:PO18,PQ18:PS18,PU18)-SUM(PP18,PT18),"")</f>
        <v/>
      </c>
      <c r="QC18" s="11" t="str">
        <f>IF(SUM(PW18,PX18,QB18)&gt;0,SUM(PW18,PX18,QB18),"")</f>
        <v/>
      </c>
      <c r="QD18" s="22">
        <f>IF($CU18="P",CA18,(CA18+AX18)/2)</f>
        <v>7.7</v>
      </c>
      <c r="QE18" s="22">
        <f>IF($CU18="P",CB18,(CB18+AY18)/2)</f>
        <v>0.35</v>
      </c>
      <c r="QF18" s="22">
        <f>IF($CU18="P",CC18,(CC18+AZ18)/2)</f>
        <v>0</v>
      </c>
      <c r="QG18" s="22">
        <f>IF($CU18="P",CD18,(CD18+BA18)/2)</f>
        <v>0</v>
      </c>
      <c r="QH18" s="22">
        <f>IF($CU18="P",CE18,(CE18+BB18)/2)</f>
        <v>9.65</v>
      </c>
      <c r="QI18" s="22">
        <f>IF($CU18="P",CF18,(CF18+BC18)/2)</f>
        <v>1.75</v>
      </c>
      <c r="QJ18" s="22">
        <f>IF($CU18="P",CG18,(CG18+BD18)/2)</f>
        <v>0</v>
      </c>
      <c r="QK18" s="22">
        <f>IF($CU18="P",CH18,(CH18+BE18)/2)</f>
        <v>0</v>
      </c>
      <c r="QL18" s="22">
        <f>IF($CU18="P",CI18,(CI18+BF18)/2)</f>
        <v>0</v>
      </c>
      <c r="QM18" s="22">
        <f>IF($CU18="P",CJ18,(CJ18+BG18)/2)</f>
        <v>0</v>
      </c>
      <c r="QN18" s="22">
        <f>IF($CU18="P",CK18,(CK18+BH18)/2)</f>
        <v>0</v>
      </c>
      <c r="QO18" s="22">
        <f>IF($CU18="P",CL18,(CL18+BI18)/2)</f>
        <v>0</v>
      </c>
      <c r="QP18" s="22">
        <f>IF($CU18="P",CM18,(CM18+BJ18)/2)</f>
        <v>0</v>
      </c>
      <c r="QQ18" s="22">
        <f>IF($CU18="P",CN18,(CN18+BK18)/2)</f>
        <v>0</v>
      </c>
      <c r="QR18" s="22">
        <f>IF($CU18="P",CO18,(CO18+BL18)/2)</f>
        <v>0</v>
      </c>
      <c r="QS18" s="22">
        <f>IF($CU18="P",CP18,(CP18+BM18)/2)</f>
        <v>0</v>
      </c>
      <c r="QT18" s="22">
        <f>IF($CU18="P",CQ18,(CQ18+BN18)/2)</f>
        <v>0</v>
      </c>
      <c r="QU18" s="22">
        <f>IF($CU18="P",CR18,(CR18+BO18)/2)</f>
        <v>0</v>
      </c>
      <c r="QV18" s="22">
        <f>IF($CU18="P",CS18,(CS18+BP18)/2)</f>
        <v>0</v>
      </c>
      <c r="QW18" s="22">
        <f>IF($CU18="P",CT18,(CT18+BQ18)/2)</f>
        <v>0</v>
      </c>
      <c r="QX18" s="27" t="s">
        <v>46</v>
      </c>
      <c r="QY18" s="40">
        <f>IF(SUM(QE18,QI18)&gt;0,SUM(QE18,QI18),"")</f>
        <v>2.1</v>
      </c>
      <c r="QZ18" s="40">
        <f>IF(SUM(QD18:QE18,QG18:QI18,QK18)-QF18-QJ18&gt;0,SUM(QD18:QE18,QG18:QI18,QK18)-QF18-QJ18,"")</f>
        <v>19.450000000000003</v>
      </c>
      <c r="RA18" s="40" t="str">
        <f>IF(SUM(QL18:QM18,QO18)-QN18&gt;0,SUM(QL18:QM18,QO18)-QN18,"")</f>
        <v/>
      </c>
      <c r="RB18" s="40">
        <f>IF(SUM(QE18,QI18,QM18)&gt;0,SUM(QE18,QI18,QM18),"")</f>
        <v>2.1</v>
      </c>
      <c r="RC18" s="40">
        <f>IF(SUM(QZ18,RA18)&gt;0,SUM(QZ18,RA18),"")</f>
        <v>19.450000000000003</v>
      </c>
      <c r="RD18" s="40" t="str">
        <f>IF(SUM(QQ18,QU18)&gt;0,SUM(QQ18,QU18),"")</f>
        <v/>
      </c>
      <c r="RE18" s="40" t="str">
        <f>IF(SUM(QP18:QQ18,QS18:QU18,QW18)-SUM(QR18,QV18)&gt;0,SUM(QP18:QQ18,QS18:QU18,QW18)-SUM(QR18,QV18),"")</f>
        <v/>
      </c>
      <c r="RF18" s="40">
        <f>IF(SUM(QZ18,RA18,RE18)&gt;0,SUM(QZ18,RA18,RE18),"")</f>
        <v>19.450000000000003</v>
      </c>
    </row>
    <row r="19" spans="1:474" x14ac:dyDescent="0.2">
      <c r="A19" s="4" t="str" cm="1">
        <f t="array" ref="A19">IF(AND(J19&lt;&gt;"",J19&lt;&gt;"No DD"),SUMPRODUCT((J$4:J$34&lt;&gt;"")*(J$4:J$34&lt;&gt;"No DD")*(F$4:F$34&gt;F19))+1,IF(J19="No DD",SUMPRODUCT((J$4:J$34="No DD")*(F$4:F$34&gt;F19))+1+SUMPRODUCT((J$4:J$34&lt;&gt;"")*(J$4:J$34&lt;&gt;"No DD")),""))</f>
        <v/>
      </c>
      <c r="B19" s="4" t="str" cm="1">
        <f t="array" ref="B19">IF(AND(J19&lt;&gt;"",J19&lt;&gt;"No DD",G19=""),SUMPRODUCT((J$4:J$34&lt;&gt;"")*(J$4:J$34&lt;&gt;"No DD")*(G$4:G$34="")*(F$4:F$34&gt;F19))+1,IF(J19="No DD",SUMPRODUCT((J$4:J$34="No DD")*(F$4:F$34&gt;F19)*(G$4:G$34=""))+1+SUMPRODUCT((J$4:J$34&lt;&gt;"")*(G$4:G$34="")*(J$4:J$34&lt;&gt;"No DD")),""))</f>
        <v/>
      </c>
      <c r="C19" s="5" t="s">
        <v>178</v>
      </c>
      <c r="D19" s="4" t="s">
        <v>4</v>
      </c>
      <c r="E19" s="4">
        <v>2008</v>
      </c>
      <c r="F19" s="9">
        <f>SUM(L19:R19)+SUM(L19:O19)*0.0000001+SUM(L19)*0.0000000000001</f>
        <v>127.1000082100044</v>
      </c>
      <c r="G19" s="64"/>
      <c r="H19" s="3" t="str">
        <f>IF(OR(AND(AP19&gt;=AW$36,AQ19&gt;=AW$40,AP19&lt;&gt;"",AO19=""),AND(AU19&gt;=AW$36,AV19&gt;=AW$40,AU19&lt;&gt;"",AO19=""),AND(BS19&gt;=BZ$36,BT19&gt;=BZ$40,BS19&lt;&gt;"",BR19=""),AND(BX19&gt;=BZ$36,BY19&gt;=BZ$40,BX19&lt;&gt;"",BR19=""),AND(CV19&gt;=DC$36,CW19&gt;=DC$40,CV19&lt;&gt;"",CU19=""),AND(DA19&gt;=DC$36,DB19&gt;=DC$40,DA19&lt;&gt;""),AND(DZ19&gt;=EG$36,EA19&gt;=EG$40,DZ19&lt;&gt;""),AND(EE19&gt;=EG$36,EF19&gt;=EG$40,EE19&lt;&gt;""),AND(FB19&gt;=FI$36,FC19&gt;=FI$40,FB19&lt;&gt;""),AND(FG19&gt;=FI$36,FH19&gt;=FI$40,FG19&lt;&gt;""),AND(GD19&gt;=GK$36,GE19&gt;=GK$40,GD19&lt;&gt;""),AND(GI19&gt;=GK$36,GJ19&gt;=GK$40,GI19&lt;&gt;""),AND(HF19&gt;=HM$36,HG19&gt;=HM$40,HF19&lt;&gt;""),AND(HK19&gt;=HM$36,HL19&gt;=HM$40,HK19&lt;&gt;""),AND(IH19&gt;=IO$36,II19&gt;=IO$40,IH19&lt;&gt;""),AND(IM19&gt;=IO$36,IN19&gt;=IO$40,IM19&lt;&gt;""),AND(JJ19&gt;=JQ$36,JK19&gt;=JQ$40,JJ19&lt;&gt;""),AND(JO19&gt;=JQ$36,JP19&gt;=JQ$40,JO19&lt;&gt;""),AND(KL19&gt;=KS$36,KM19&gt;=KS$40,KL19&lt;&gt;""),AND(KQ19&gt;=KS$36,KR19&gt;=KS$40,KQ19&lt;&gt;""),AND(LN19&gt;=LU$36,LO19&gt;=LU$40,LN19&lt;&gt;""),AND(LS19&gt;=LU$36,LT19&gt;=LU$40,LS19&lt;&gt;""),AND(MP19&gt;=MW$36,MQ19&gt;=MW$40,MP19&lt;&gt;""),AND(MU19&gt;=MW$36,MV19&gt;=MW$40,MU19&lt;&gt;""),AND(NR19&gt;=NY$36,NS19&gt;=NY$40,NR19&lt;&gt;""),AND(NW19&gt;=NY$36,NX19&gt;=NY$40,NW19&lt;&gt;""),AND(OT19&gt;=PA$36,OU19&gt;=PA$40,OT19&lt;&gt;""),AND(OY19&gt;=PA$36,OZ19&gt;=PA$40,OY19&lt;&gt;""),AND(PV19&gt;=QC$36,PW19&gt;=QC$40,PV19&lt;&gt;""),AND(QA19&gt;=QC$36,QB19&gt;=QC$40,QA19&lt;&gt;"")),"P","")</f>
        <v/>
      </c>
      <c r="I19" s="3" t="str">
        <f>IF(OR(AND(AQ19&gt;=AW$40,AQ19&lt;&gt;"",AO19=""),AND(AV19&gt;=AW$40,AV19&lt;&gt;"",AO19=""),AND(BT19&gt;=BZ$40,BT19&lt;&gt;"",BR19=""),AND(BY19&gt;=BZ$40,BY19&lt;&gt;"",BR19=""),AND(CW19&gt;=DC$40,CW19&lt;&gt;"",CU19=""),AND(DB19&gt;=DC$40,DB19&lt;&gt;"",CU19=""),AND(EA19&gt;=EG$40,EA19&lt;&gt;""),AND(EF19&gt;=EG$40,EF19&lt;&gt;""),AND(FC19&gt;=FI$40,FC19&lt;&gt;""),AND(FH19&gt;=FI$40,FH19&lt;&gt;""),AND(GE19&gt;=GK$40,GE19&lt;&gt;""),AND(GJ19&gt;=GK$40,GJ19&lt;&gt;""),AND(HG19&gt;=HM$40,HG19&lt;&gt;""),AND(HL19&gt;=HM$40,HL19&lt;&gt;""),AND(II19&gt;=IO$40,II19&lt;&gt;""),AND(IN19&gt;=IO$40,IN19&lt;&gt;""),AND(JK19&gt;=JQ$40,JK19&lt;&gt;""),AND(JP19&gt;=JQ$40,JP19&lt;&gt;""),AND(KM19&gt;=KS$40,KM19&lt;&gt;""),AND(KR19&gt;=KS$40,KR19&lt;&gt;""),AND(LO19&gt;=LU$40,LO19&lt;&gt;""),AND(LT19&gt;=LU$40,LT19&lt;&gt;""),AND(MQ19&gt;=MW$40,MQ19&lt;&gt;""),AND(MV19&gt;=MW$40,MV19&lt;&gt;""),AND(NS19&gt;=NY$40,NS19&lt;&gt;""),AND(NX19&gt;=NY$40,NX19&lt;&gt;""),AND(OU19&gt;=PA$40,OU19&lt;&gt;""),AND(OZ19&gt;=PA$40,OZ19&lt;&gt;""),AND(PW19&gt;=QC$40,PW19&lt;&gt;""),AND(QB19&gt;=QC$40,QB19&lt;&gt;"")),"P","")</f>
        <v/>
      </c>
      <c r="J19" s="36" t="str">
        <f>IF(AND(I19="P",H19=""),"No DD",IF(OR(AND(AS19&gt;=AW$39,AT19&gt;=AW$43,AS19&lt;&gt;"",AO19=""),AND(BV19&gt;=BZ$39,BW19&gt;=BZ$43,BV19&lt;&gt;"",BR19=""),AND(CY19&gt;=DC$39,CZ19&gt;=DC$43,CY19&lt;&gt;"",CU19=""),AND(EC19&gt;=EG$39,ED19&gt;=EG$43,EC19&lt;&gt;""),AND(FE19&gt;=FI$39,FF19&gt;=FI$43,FE19&lt;&gt;""),AND(GG19&gt;=GK$39,GH19&gt;=GK$43,GG19&lt;&gt;""),AND(HI19&gt;=HM$39,HJ19&gt;=HM$43,HI19&lt;&gt;""),AND(IK19&gt;=IO$39,IL19&gt;=IO$43,IK19&lt;&gt;""),AND(JM19&gt;=JQ$39,JN19&gt;=JQ$43,JM19&lt;&gt;""),AND(KO19&gt;=KS$39,KP19&gt;=KS$43,KO19&lt;&gt;""),AND(LQ19&gt;=LU$39,LR19&gt;=LU$43,LQ19&lt;&gt;""),AND(MS19&gt;=MW$39,MT19&gt;=MW$43,MS19&lt;&gt;""),AND(NU19&gt;=NY$39,NV19&gt;=NY$43,NU19&lt;&gt;""),AND(OW19&gt;=PA$39,OX19&gt;=PA$43,OW19&lt;&gt;""),AND(PY19&gt;=QC$39,PZ19&gt;=QC$43,PY19&lt;&gt;"")),"Merit",IF(OR(AND(AS19&gt;=AW$38,AT19&gt;=AW$42,AS19&lt;&gt;"",AO19=""),AND(BV19&gt;=BZ$38,BW19&gt;=BZ$42,BV19&lt;&gt;"",BR19=""),AND(CY19&gt;=DC$38,CZ19&gt;=DC$42,CY19&lt;&gt;"",CU19=""),AND(EC19&gt;=EG$38,ED19&gt;=EG$42,EC19&lt;&gt;""),AND(FE19&gt;=FI$38,FF19&gt;=FI$42,FE19&lt;&gt;""),AND(GG19&gt;=GK$38,GH19&gt;=GK$42,GG19&lt;&gt;""),AND(HI19&gt;=HM$38,HJ19&gt;=HM$42,HI19&lt;&gt;""),AND(IK19&gt;=IO$38,IL19&gt;=IO$42,IK19&lt;&gt;""),AND(JM19&gt;=JQ$38,JN19&gt;=JQ$42,JM19&lt;&gt;""),AND(KO19&gt;=KS$38,KP19&gt;=KS$42,KO19&lt;&gt;""),AND(LQ19&gt;=LU$38,LR19&gt;=LU$42,LQ19&lt;&gt;""),AND(MS19&gt;=MW$38,MT19&gt;=MW$42,MS19&lt;&gt;""),AND(NU19&gt;=NY$38,NV19&gt;=NY$42,NU19&lt;&gt;""),AND(OW19&gt;=PA$38,OX19&gt;=PA$42,OW19&lt;&gt;""),AND(PY19&gt;=QC$38,PZ19&gt;=QC$42,PY19&lt;&gt;"")),"Excellence",IF(K19="P","Worlds Team",IF(H19="P","National Team","")))))</f>
        <v/>
      </c>
      <c r="K19" s="3" t="str">
        <f>IF(OR(AND(AS19&gt;=AW$37,AT19&gt;=AW$41,AS19&lt;&gt;"",AO19=""),AND(BV19&gt;=BZ$37,BW19&gt;=BZ$41,BV19&lt;&gt;"",BR19=""),AND(CY19&gt;=DC$37,CZ19&gt;=DC$41,CY19&lt;&gt;"",CU19=""),AND(EC19&gt;=EG$37,ED19&gt;=EG$41,EC19&lt;&gt;""),AND(FE19&gt;=FI$37,FF19&gt;=FI$41,FE19&lt;&gt;""),AND(GG19&gt;=GK$37,GH19&gt;=GK$41,GG19&lt;&gt;""),AND(HI19&gt;=HM$37,HJ19&gt;=HM$41,HI19&lt;&gt;""),AND(IK19&gt;=IO$37,IL19&gt;=IO$41,IK19&lt;&gt;""),AND(JM19&gt;=JQ$37,JN19&gt;=JQ$41,JM19&lt;&gt;""),AND(KO19&gt;=KS$37,KP19&gt;=KS$41,KO19&lt;&gt;""),AND(LQ19&gt;=LU$37,LR19&gt;=LU$41,LQ19&lt;&gt;""),AND(MS19&gt;=MW$37,MT19&gt;=MW$41,MS19&lt;&gt;""),AND(NU19&gt;=NY$37,NV19&gt;=NY$41,NU19&lt;&gt;""),AND(OW19&gt;=PA$37,OX19&gt;=PA$41,OW19&lt;&gt;""),AND(PY19&gt;=QC$37,PZ19&gt;=QC$41,PY19&lt;&gt;"")),"P","")</f>
        <v/>
      </c>
      <c r="L19" s="8">
        <f>IF(COUNT(AQ19,BT19,CW19)&gt;0,LARGE((AQ19,BT19,CW19),1),0)</f>
        <v>44.1</v>
      </c>
      <c r="M19" s="8" t="str">
        <f>IF(L19=0,"",IF(L19=CW19,$CA$1,IF(L19=BT19,$AX$1,IF(L19=AQ19,$U$1,""))))</f>
        <v>2025 Nationals</v>
      </c>
      <c r="N19" s="8">
        <f>IF(COUNT(AQ19,BT19,CW19)&gt;1,LARGE((AQ19,BT19,CW19),2),0)</f>
        <v>38</v>
      </c>
      <c r="O19" s="8" t="str">
        <f>IF(N19=0,"",IF(AND(N19=L19,N19=AQ19,N19=BT19),$U$1,IF(AND(N19=L19,N19=AQ19,N19=CW19),$U$1,IF(AND(N19=L19,N19=BT19,N19=CW19),$AX$1,IF(N19=CW19,$CA$1,IF(N19=BT19,$AX$1,IF(N19=AQ19,$U$1,"")))))))</f>
        <v>2025 Elite Canada</v>
      </c>
      <c r="P19" s="8">
        <f>IF(MAX(AV19,BY19,DB19)&gt;0,MAX(AV19,BY19,DB19),0)</f>
        <v>45</v>
      </c>
      <c r="Q19" s="8" t="str">
        <f>IF(P19=0,"",IF(P19=DB19,$CA$1,IF(P19=BY19,$AX$1,IF(P19=AV19,$U$1,""))))</f>
        <v>2025 Elite Canada</v>
      </c>
      <c r="R19" s="8" t="str">
        <f>IF(MAX(DD19:DE19)&gt;0,MAX(DD19:DE19),"")</f>
        <v/>
      </c>
      <c r="S19" s="11" t="str">
        <f>IF(R19="","",IF(R19=DD19,"("&amp;DD$2&amp;")",IF(R19=DE19,"("&amp;DE$2&amp;")")))</f>
        <v/>
      </c>
      <c r="T19" s="8" t="str">
        <f>IF(R19="","",IF(R19=DD19,IF(R19+IF(N19="",0,N19)=PW19,$PB$1,IF(R19+IF(N19="",0,N19)=OU19,$NZ$1,IF(R19+IF(N19="",0,N19)=NS19,$MX$1,IF(R19+IF(N19="",0,N19)=MQ19,$LV$1,IF(R19+IF(N19="",0,N19)=LO19,$KT$1,IF(R19+IF(N19="",0,N19)=KM19,$JR$1,IF(R19+IF(N19="",0,N19)=JK19,$IP$1,IF(R19+IF(N19="",0,N19)=II19,$HN$1,IF(R19+IF(N19="",0,N19)=HG19,$GL$1,IF(R19+IF(N19="",0,N19)=GE19,$FJ$1,IF(R19+IF(N19="",0,N19)=FC19,$EH$1,IF(R19+IF(N19="",0,N19)=EA19,$DF$1)))))))))))),IF(R19=DE19,IF(R19+IF(P19="",0,P19)=QB19,$PB$1,IF(R19+IF(P19="",0,P19)=OZ19,$NZ$1,IF(R19+IF(P19="",0,P19)=NX19,$MX$1,IF(R19+IF(P19="",0,P19)=MV19,$LV$1,IF(R19+IF(P19="",0,P19)=LT19,$KT$1,IF(R19+IF(P19="",0,P19)=KR19,$JR$1,IF(R19+IF(P19="",0,P19)=JP19,$IP$1,IF(R19+IF(P19="",0,P19)=IN19,$HN$1,IF(R19+IF(P19="",0,P19)=HL19,$GL$1,IF(R19+IF(P19="",0,P19)=GJ19,$FJ$1,IF(R19+IF(P19="",0,P19)=FH19,$EH$1,IF(R19+IF(P19="",0,P19)=EF19,$DF$1)))))))))))))))</f>
        <v/>
      </c>
      <c r="U19" s="19">
        <v>18.5</v>
      </c>
      <c r="V19" s="19">
        <v>3.1</v>
      </c>
      <c r="W19" s="19">
        <v>1</v>
      </c>
      <c r="X19" s="19">
        <v>0</v>
      </c>
      <c r="Y19" s="19">
        <v>15</v>
      </c>
      <c r="Z19" s="19">
        <v>2.4</v>
      </c>
      <c r="AA19" s="19">
        <v>0</v>
      </c>
      <c r="AB19" s="19">
        <v>0</v>
      </c>
      <c r="AC19" s="19"/>
      <c r="AD19" s="19"/>
      <c r="AE19" s="19"/>
      <c r="AF19" s="19"/>
      <c r="AG19" s="19">
        <v>18.7</v>
      </c>
      <c r="AH19" s="19">
        <v>3.5</v>
      </c>
      <c r="AI19" s="19">
        <v>0</v>
      </c>
      <c r="AJ19" s="19">
        <v>0</v>
      </c>
      <c r="AK19" s="19">
        <v>18</v>
      </c>
      <c r="AL19" s="19">
        <v>4.8</v>
      </c>
      <c r="AM19" s="19">
        <v>0</v>
      </c>
      <c r="AN19" s="19">
        <v>0</v>
      </c>
      <c r="AO19" s="27"/>
      <c r="AP19" s="40">
        <f>IF(SUM(V19,Z19)&gt;0,SUM(V19,Z19),"")</f>
        <v>5.5</v>
      </c>
      <c r="AQ19" s="40">
        <f>IF(SUM(U19:V19,X19:Z19,AB19)-W19-AA19&gt;0,SUM(U19:V19,X19:Z19,AB19)-W19-AA19,"")</f>
        <v>38</v>
      </c>
      <c r="AR19" s="40" t="str">
        <f>IF(SUM(AC19:AD19,AF19)-AE19&gt;0,SUM(AC19:AD19,AF19)-AE19,"")</f>
        <v/>
      </c>
      <c r="AS19" s="40">
        <f>IF(SUM(V19,Z19,AD19)&gt;0,SUM(V19,Z19,AD19),"")</f>
        <v>5.5</v>
      </c>
      <c r="AT19" s="40">
        <f>IF(SUM(AQ19,AR19)&gt;0,SUM(AQ19,AR19),"")</f>
        <v>38</v>
      </c>
      <c r="AU19" s="40">
        <f>IF(SUM(AH19,AL19)&gt;0,SUM(AH19,AL19),"")</f>
        <v>8.3000000000000007</v>
      </c>
      <c r="AV19" s="40">
        <f>IF(SUM(AG19:AH19,AJ19:AL19,AN19)-SUM(AI19,AM19)&gt;0,SUM(AG19:AH19,AJ19:AL19,AN19)-SUM(AI19,AM19),"")</f>
        <v>45</v>
      </c>
      <c r="AW19" s="40">
        <f>IF(SUM(AQ19,AR19,AV19)&gt;0,SUM(AQ19,AR19,AV19),"")</f>
        <v>83</v>
      </c>
      <c r="AX19" s="18">
        <v>18.5</v>
      </c>
      <c r="AY19" s="18">
        <v>3.5</v>
      </c>
      <c r="AZ19" s="18">
        <v>0</v>
      </c>
      <c r="BA19" s="18">
        <v>0</v>
      </c>
      <c r="BB19" s="18">
        <v>17.7</v>
      </c>
      <c r="BC19" s="18">
        <v>4.4000000000000004</v>
      </c>
      <c r="BD19" s="18">
        <v>0</v>
      </c>
      <c r="BE19" s="18">
        <v>0</v>
      </c>
      <c r="BF19" s="18"/>
      <c r="BG19" s="18"/>
      <c r="BH19" s="18"/>
      <c r="BI19" s="18"/>
      <c r="BJ19" s="18">
        <v>18.899999999999999</v>
      </c>
      <c r="BK19" s="18">
        <v>3.5</v>
      </c>
      <c r="BL19" s="18">
        <v>0</v>
      </c>
      <c r="BM19" s="18">
        <v>0</v>
      </c>
      <c r="BN19" s="18">
        <v>18</v>
      </c>
      <c r="BO19" s="18">
        <v>4.4000000000000004</v>
      </c>
      <c r="BP19" s="18">
        <v>0.6</v>
      </c>
      <c r="BQ19" s="18">
        <v>0</v>
      </c>
      <c r="BR19" s="28"/>
      <c r="BS19" s="11">
        <f>IF(SUM(AY19,BC19)&gt;0,SUM(AY19,BC19),"")</f>
        <v>7.9</v>
      </c>
      <c r="BT19" s="11">
        <f>IF(SUM(AX19:AY19,BA19:BC19,BE19)-AZ19-BD19&gt;0,SUM(AX19:AY19,BA19:BC19,BE19)-AZ19-BD19,"")</f>
        <v>44.1</v>
      </c>
      <c r="BU19" s="11" t="str">
        <f>IF(SUM(BF19:BG19,BI19)-BH19&gt;0,SUM(BF19:BG19,BI19)-BH19,"")</f>
        <v/>
      </c>
      <c r="BV19" s="11">
        <f>IF(SUM(AY19,BC19,BG19)&gt;0,SUM(AY19,BC19,BG19),"")</f>
        <v>7.9</v>
      </c>
      <c r="BW19" s="11">
        <f>IF(SUM(BT19,BU19)&gt;0,SUM(BT19,BU19),"")</f>
        <v>44.1</v>
      </c>
      <c r="BX19" s="11">
        <f>IF(SUM(BK19,BO19)&gt;0,SUM(BK19,BO19),"")</f>
        <v>7.9</v>
      </c>
      <c r="BY19" s="11">
        <f>IF(SUM(BJ19:BK19,BM19:BO19,BQ19)-SUM(BL19,BP19)&gt;0,SUM(BJ19:BK19,BM19:BO19,BQ19)-SUM(BL19,BP19),"")</f>
        <v>44.199999999999996</v>
      </c>
      <c r="BZ19" s="11">
        <f>IF(SUM(BT19,BU19,BY19)&gt;0,SUM(BT19,BU19,BY19),"")</f>
        <v>88.3</v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>IF(SUM(CB19,CF19)&gt;0,SUM(CB19,CF19),"")</f>
        <v/>
      </c>
      <c r="CW19" s="40" t="str">
        <f>IF(SUM(CA19:CB19,CD19:CF19,CH19)-CC19-CG19&gt;0,SUM(CA19:CB19,CD19:CF19,CH19)-CC19-CG19,"")</f>
        <v/>
      </c>
      <c r="CX19" s="40" t="str">
        <f>IF(SUM(CI19:CJ19,CL19)-CK19&gt;0,SUM(CI19:CJ19,CL19)-CK19,"")</f>
        <v/>
      </c>
      <c r="CY19" s="40" t="str">
        <f>IF(SUM(CB19,CF19,CJ19)&gt;0,SUM(CB19,CF19,CJ19),"")</f>
        <v/>
      </c>
      <c r="CZ19" s="40" t="str">
        <f>IF(SUM(CW19,CX19)&gt;0,SUM(CW19,CX19),"")</f>
        <v/>
      </c>
      <c r="DA19" s="40" t="str">
        <f>IF(SUM(CN19,CR19)&gt;0,SUM(CN19,CR19),"")</f>
        <v/>
      </c>
      <c r="DB19" s="40" t="str">
        <f>IF(SUM(CM19:CN19,CP19:CR19,CT19)-SUM(CO19,CS19)&gt;0,SUM(CM19:CN19,CP19:CR19,CT19)-SUM(CO19,CS19),"")</f>
        <v/>
      </c>
      <c r="DC19" s="40" t="str">
        <f>IF(SUM(CW19,CX19,DB19)&gt;0,SUM(CW19,CX19,DB19),"")</f>
        <v/>
      </c>
      <c r="DD19" s="50" t="str">
        <f>IF(MAX(EA19,FC19,GE19,HG19,II19,JK19,KM19,LO19,MQ19,NS19,OU19,PW19)-IF(N19="",0,N19)&gt;0.001,MAX(EA19,FC19,GE19,HG19,II19,JK19,KM19,LO19,MQ19,NS19,OU19,PW19)-IF(N19="",0,N19),"")</f>
        <v/>
      </c>
      <c r="DE19" s="50" t="str">
        <f>IF(MAX(EF19,FH19,GJ19,HL19,IN19,JP19,KR19,LT19,MV19,NX19,OZ19,QB19)-IF(P19="",0,P19)&gt;0.001,MAX(EF19,FH19,GJ19,HL19,IN19,JP19,KR19,LT19,MV19,NX19,OZ19,QB19)-IF(P19="",0,P19),"")</f>
        <v/>
      </c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40" t="str">
        <f>IF(SUM(DG19,DK19)&gt;0,SUM(DG19,DK19),"")</f>
        <v/>
      </c>
      <c r="EA19" s="40" t="str">
        <f>IF(SUM(DF19:DG19,DI19:DK19,DM19)-DH19-DL19&gt;0,SUM(DF19:DG19,DI19:DK19,DM19)-DH19-DL19,"")</f>
        <v/>
      </c>
      <c r="EB19" s="40" t="str">
        <f>IF(SUM(DN19:DO19,DQ19)-DP19&gt;0,SUM(DN19:DO19,DQ19)-DP19,"")</f>
        <v/>
      </c>
      <c r="EC19" s="40" t="str">
        <f>IF(SUM(DG19,DK19,DO19)&gt;0,SUM(DG19,DK19,DO19),"")</f>
        <v/>
      </c>
      <c r="ED19" s="40" t="str">
        <f>IF(SUM(EA19,EB19)&gt;0,SUM(EA19,EB19),"")</f>
        <v/>
      </c>
      <c r="EE19" s="40" t="str">
        <f>IF(SUM(DS19,DW19)&gt;0,SUM(DS19,DW19),"")</f>
        <v/>
      </c>
      <c r="EF19" s="40" t="str">
        <f>IF(SUM(DR19:DS19,DU19:DW19,DY19)-SUM(DT19,DX19)&gt;0,SUM(DR19:DS19,DU19:DW19,DY19)-SUM(DT19,DX19),"")</f>
        <v/>
      </c>
      <c r="EG19" s="40" t="str">
        <f>IF(SUM(EA19,EB19,EF19)&gt;0,SUM(EA19,EB19,EF19),"")</f>
        <v/>
      </c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1" t="str">
        <f>IF(SUM(EI19,EM19)&gt;0,SUM(EI19,EM19),"")</f>
        <v/>
      </c>
      <c r="FC19" s="11" t="str">
        <f>IF(SUM(EH19:EI19,EK19:EM19,EO19)-EJ19-EN19&gt;0,SUM(EH19:EI19,EK19:EM19,EO19)-EJ19-EN19,"")</f>
        <v/>
      </c>
      <c r="FD19" s="11" t="str">
        <f>IF(SUM(EP19:EQ19,ES19)-ER19&gt;0,SUM(EP19:EQ19,ES19)-ER19,"")</f>
        <v/>
      </c>
      <c r="FE19" s="11" t="str">
        <f>IF(SUM(EI19,EM19,EQ19)&gt;0,SUM(EI19,EM19,EQ19),"")</f>
        <v/>
      </c>
      <c r="FF19" s="11" t="str">
        <f>IF(SUM(FC19,FD19)&gt;0,SUM(FC19,FD19),"")</f>
        <v/>
      </c>
      <c r="FG19" s="11" t="str">
        <f>IF(SUM(EU19,EY19)&gt;0,SUM(EU19,EY19),"")</f>
        <v/>
      </c>
      <c r="FH19" s="11" t="str">
        <f>IF(SUM(ET19:EU19,EW19:EY19,FA19)-SUM(EV19,EZ19)&gt;0,SUM(ET19:EU19,EW19:EY19,FA19)-SUM(EV19,EZ19),"")</f>
        <v/>
      </c>
      <c r="FI19" s="11" t="str">
        <f>IF(SUM(FC19,FD19,FH19)&gt;0,SUM(FC19,FD19,FH19),"")</f>
        <v/>
      </c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40" t="str">
        <f>IF(SUM(FK19,FO19)&gt;0,SUM(FK19,FO19),"")</f>
        <v/>
      </c>
      <c r="GE19" s="40" t="str">
        <f>IF(SUM(FJ19:FK19,FM19:FO19,FQ19)-FL19-FP19&gt;0,SUM(FJ19:FK19,FM19:FO19,FQ19)-FL19-FP19,"")</f>
        <v/>
      </c>
      <c r="GF19" s="40" t="str">
        <f>IF(SUM(FR19:FS19,FU19)-FT19&gt;0,SUM(FR19:FS19,FU19)-FT19,"")</f>
        <v/>
      </c>
      <c r="GG19" s="40" t="str">
        <f>IF(SUM(FK19,FO19,FS19)&gt;0,SUM(FK19,FO19,FS19),"")</f>
        <v/>
      </c>
      <c r="GH19" s="40" t="str">
        <f>IF(SUM(GE19,GF19)&gt;0,SUM(GE19,GF19),"")</f>
        <v/>
      </c>
      <c r="GI19" s="40" t="str">
        <f>IF(SUM(FW19,GA19)&gt;0,SUM(FW19,GA19),"")</f>
        <v/>
      </c>
      <c r="GJ19" s="40" t="str">
        <f>IF(SUM(FV19:FW19,FY19:GA19,GC19)-SUM(FX19,GB19)&gt;0,SUM(FV19:FW19,FY19:GA19,GC19)-SUM(FX19,GB19),"")</f>
        <v/>
      </c>
      <c r="GK19" s="40" t="str">
        <f>IF(SUM(GE19,GF19,GJ19)&gt;0,SUM(GE19,GF19,GJ19),"")</f>
        <v/>
      </c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1" t="str">
        <f>IF(SUM(GM19,GQ19)&gt;0,SUM(GM19,GQ19),"")</f>
        <v/>
      </c>
      <c r="HG19" s="11" t="str">
        <f>IF(SUM(GL19:GM19,GO19:GQ19,GS19)-GN19-GR19&gt;0,SUM(GL19:GM19,GO19:GQ19,GS19)-GN19-GR19,"")</f>
        <v/>
      </c>
      <c r="HH19" s="11" t="str">
        <f>IF(SUM(GT19:GU19,GW19)-GV19&gt;0,SUM(GT19:GU19,GW19)-GV19,"")</f>
        <v/>
      </c>
      <c r="HI19" s="11" t="str">
        <f>IF(SUM(GM19,GQ19,GU19)&gt;0,SUM(GM19,GQ19,GU19),"")</f>
        <v/>
      </c>
      <c r="HJ19" s="11" t="str">
        <f>IF(SUM(HG19,HH19)&gt;0,SUM(HG19,HH19),"")</f>
        <v/>
      </c>
      <c r="HK19" s="11" t="str">
        <f>IF(SUM(GY19,HC19)&gt;0,SUM(GY19,HC19),"")</f>
        <v/>
      </c>
      <c r="HL19" s="11" t="str">
        <f>IF(SUM(GX19:GY19,HA19:HC19,HE19)-SUM(GZ19,HD19)&gt;0,SUM(GX19:GY19,HA19:HC19,HE19)-SUM(GZ19,HD19),"")</f>
        <v/>
      </c>
      <c r="HM19" s="11" t="str">
        <f>IF(SUM(HG19,HH19,HL19)&gt;0,SUM(HG19,HH19,HL19),"")</f>
        <v/>
      </c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40" t="str">
        <f>IF(SUM(HO19,HS19)&gt;0,SUM(HO19,HS19),"")</f>
        <v/>
      </c>
      <c r="II19" s="40" t="str">
        <f>IF(SUM(HN19:HO19,HQ19:HS19,HU19)-HP19-HT19&gt;0,SUM(HN19:HO19,HQ19:HS19,HU19)-HP19-HT19,"")</f>
        <v/>
      </c>
      <c r="IJ19" s="40" t="str">
        <f>IF(SUM(HV19:HW19,HY19)-HX19&gt;0,SUM(HV19:HW19,HY19)-HX19,"")</f>
        <v/>
      </c>
      <c r="IK19" s="40" t="str">
        <f>IF(SUM(HO19,HS19,HW19)&gt;0,SUM(HO19,HS19,HW19),"")</f>
        <v/>
      </c>
      <c r="IL19" s="40" t="str">
        <f>IF(SUM(II19,IJ19)&gt;0,SUM(II19,IJ19),"")</f>
        <v/>
      </c>
      <c r="IM19" s="40" t="str">
        <f>IF(SUM(IA19,IE19)&gt;0,SUM(IA19,IE19),"")</f>
        <v/>
      </c>
      <c r="IN19" s="40" t="str">
        <f>IF(SUM(HZ19:IA19,IC19:IE19,IG19)-SUM(IB19,IF19)&gt;0,SUM(HZ19:IA19,IC19:IE19,IG19)-SUM(IB19,IF19),"")</f>
        <v/>
      </c>
      <c r="IO19" s="40" t="str">
        <f>IF(SUM(II19,IJ19,IN19)&gt;0,SUM(II19,IJ19,IN19),"")</f>
        <v/>
      </c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1" t="str">
        <f>IF(SUM(IQ19,IU19)&gt;0,SUM(IQ19,IU19),"")</f>
        <v/>
      </c>
      <c r="JK19" s="11" t="str">
        <f>IF(SUM(IP19:IQ19,IS19:IU19,IW19)-IR19-IV19&gt;0,SUM(IP19:IQ19,IS19:IU19,IW19)-IR19-IV19,"")</f>
        <v/>
      </c>
      <c r="JL19" s="11" t="str">
        <f>IF(SUM(IX19:IY19,JA19)-IZ19&gt;0,SUM(IX19:IY19,JA19)-IZ19,"")</f>
        <v/>
      </c>
      <c r="JM19" s="11" t="str">
        <f>IF(SUM(IQ19,IU19,IY19)&gt;0,SUM(IQ19,IU19,IY19),"")</f>
        <v/>
      </c>
      <c r="JN19" s="11" t="str">
        <f>IF(SUM(JK19,JL19)&gt;0,SUM(JK19,JL19),"")</f>
        <v/>
      </c>
      <c r="JO19" s="11" t="str">
        <f>IF(SUM(JC19,JG19)&gt;0,SUM(JC19,JG19),"")</f>
        <v/>
      </c>
      <c r="JP19" s="11" t="str">
        <f>IF(SUM(JB19:JC19,JE19:JG19,JI19)-SUM(JD19,JH19)&gt;0,SUM(JB19:JC19,JE19:JG19,JI19)-SUM(JD19,JH19),"")</f>
        <v/>
      </c>
      <c r="JQ19" s="11" t="str">
        <f>IF(SUM(JK19,JL19,JP19)&gt;0,SUM(JK19,JL19,JP19),"")</f>
        <v/>
      </c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40" t="str">
        <f>IF(SUM(JS19,JW19)&gt;0,SUM(JS19,JW19),"")</f>
        <v/>
      </c>
      <c r="KM19" s="40" t="str">
        <f>IF(SUM(JR19:JS19,JU19:JW19,JY19)-JT19-JX19&gt;0,SUM(JR19:JS19,JU19:JW19,JY19)-JT19-JX19,"")</f>
        <v/>
      </c>
      <c r="KN19" s="40" t="str">
        <f>IF(SUM(JZ19:KA19,KC19)-KB19&gt;0,SUM(JZ19:KA19,KC19)-KB19,"")</f>
        <v/>
      </c>
      <c r="KO19" s="40" t="str">
        <f>IF(SUM(JS19,JW19,KA19)&gt;0,SUM(JS19,JW19,KA19),"")</f>
        <v/>
      </c>
      <c r="KP19" s="40" t="str">
        <f>IF(SUM(KM19,KN19)&gt;0,SUM(KM19,KN19),"")</f>
        <v/>
      </c>
      <c r="KQ19" s="40" t="str">
        <f>IF(SUM(KE19,KI19)&gt;0,SUM(KE19,KI19),"")</f>
        <v/>
      </c>
      <c r="KR19" s="40" t="str">
        <f>IF(SUM(KD19:KE19,KG19:KI19,KK19)-SUM(KF19,KJ19)&gt;0,SUM(KD19:KE19,KG19:KI19,KK19)-SUM(KF19,KJ19),"")</f>
        <v/>
      </c>
      <c r="KS19" s="40" t="str">
        <f>IF(SUM(KM19,KN19,KR19)&gt;0,SUM(KM19,KN19,KR19),"")</f>
        <v/>
      </c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1" t="str">
        <f>IF(SUM(KU19,KY19)&gt;0,SUM(KU19,KY19),"")</f>
        <v/>
      </c>
      <c r="LO19" s="11" t="str">
        <f>IF(SUM(KT19:KU19,KW19:KY19,LA19)-KV19-KZ19&gt;0,SUM(KT19:KU19,KW19:KY19,LA19)-KV19-KZ19,"")</f>
        <v/>
      </c>
      <c r="LP19" s="11" t="str">
        <f>IF(SUM(LB19:LC19,LE19)-LD19&gt;0,SUM(LB19:LC19,LE19)-LD19,"")</f>
        <v/>
      </c>
      <c r="LQ19" s="11" t="str">
        <f>IF(SUM(KU19,KY19,LC19)&gt;0,SUM(KU19,KY19,LC19),"")</f>
        <v/>
      </c>
      <c r="LR19" s="11" t="str">
        <f>IF(SUM(LO19,LP19)&gt;0,SUM(LO19,LP19),"")</f>
        <v/>
      </c>
      <c r="LS19" s="11" t="str">
        <f>IF(SUM(LG19,LK19)&gt;0,SUM(LG19,LK19),"")</f>
        <v/>
      </c>
      <c r="LT19" s="11" t="str">
        <f>IF(SUM(LF19:LG19,LI19:LK19,LM19)-SUM(LH19,LL19)&gt;0,SUM(LF19:LG19,LI19:LK19,LM19)-SUM(LH19,LL19),"")</f>
        <v/>
      </c>
      <c r="LU19" s="11" t="str">
        <f>IF(SUM(LO19,LP19,LT19)&gt;0,SUM(LO19,LP19,LT19),"")</f>
        <v/>
      </c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40" t="str">
        <f>IF(SUM(LW19,MA19)&gt;0,SUM(LW19,MA19),"")</f>
        <v/>
      </c>
      <c r="MQ19" s="40" t="str">
        <f>IF(SUM(LV19:LW19,LY19:MA19,MC19)-LX19-MB19&gt;0,SUM(LV19:LW19,LY19:MA19,MC19)-LX19-MB19,"")</f>
        <v/>
      </c>
      <c r="MR19" s="40" t="str">
        <f>IF(SUM(MD19:ME19,MG19)-MF19&gt;0,SUM(MD19:ME19,MG19)-MF19,"")</f>
        <v/>
      </c>
      <c r="MS19" s="40" t="str">
        <f>IF(SUM(LW19,MA19,ME19)&gt;0,SUM(LW19,MA19,ME19),"")</f>
        <v/>
      </c>
      <c r="MT19" s="40" t="str">
        <f>IF(SUM(MQ19,MR19)&gt;0,SUM(MQ19,MR19),"")</f>
        <v/>
      </c>
      <c r="MU19" s="40" t="str">
        <f>IF(SUM(MI19,MM19)&gt;0,SUM(MI19,MM19),"")</f>
        <v/>
      </c>
      <c r="MV19" s="40" t="str">
        <f>IF(SUM(MH19:MI19,MK19:MM19,MO19)-SUM(MJ19,MN19)&gt;0,SUM(MH19:MI19,MK19:MM19,MO19)-SUM(MJ19,MN19),"")</f>
        <v/>
      </c>
      <c r="MW19" s="40" t="str">
        <f>IF(SUM(MQ19,MR19,MV19)&gt;0,SUM(MQ19,MR19,MV19),"")</f>
        <v/>
      </c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1" t="str">
        <f>IF(SUM(MY19,NC19)&gt;0,SUM(MY19,NC19),"")</f>
        <v/>
      </c>
      <c r="NS19" s="11" t="str">
        <f>IF(SUM(MX19:MY19,NA19:NC19,NE19)-MZ19-ND19&gt;0,SUM(MX19:MY19,NA19:NC19,NE19)-MZ19-ND19,"")</f>
        <v/>
      </c>
      <c r="NT19" s="11" t="str">
        <f>IF(SUM(NF19:NG19,NI19)-NH19&gt;0,SUM(NF19:NG19,NI19)-NH19,"")</f>
        <v/>
      </c>
      <c r="NU19" s="11" t="str">
        <f>IF(SUM(MY19,NC19,NG19)&gt;0,SUM(MY19,NC19,NG19),"")</f>
        <v/>
      </c>
      <c r="NV19" s="11" t="str">
        <f>IF(SUM(NS19,NT19)&gt;0,SUM(NS19,NT19),"")</f>
        <v/>
      </c>
      <c r="NW19" s="11" t="str">
        <f>IF(SUM(NK19,NO19)&gt;0,SUM(NK19,NO19),"")</f>
        <v/>
      </c>
      <c r="NX19" s="11" t="str">
        <f>IF(SUM(NJ19:NK19,NM19:NO19,NQ19)-SUM(NL19,NP19)&gt;0,SUM(NJ19:NK19,NM19:NO19,NQ19)-SUM(NL19,NP19),"")</f>
        <v/>
      </c>
      <c r="NY19" s="11" t="str">
        <f>IF(SUM(NS19,NT19,NX19)&gt;0,SUM(NS19,NT19,NX19),"")</f>
        <v/>
      </c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40" t="str">
        <f>IF(SUM(OA19,OE19)&gt;0,SUM(OA19,OE19),"")</f>
        <v/>
      </c>
      <c r="OU19" s="40" t="str">
        <f>IF(SUM(NZ19:OA19,OC19:OE19,OG19)-OB19-OF19&gt;0,SUM(NZ19:OA19,OC19:OE19,OG19)-OB19-OF19,"")</f>
        <v/>
      </c>
      <c r="OV19" s="40" t="str">
        <f>IF(SUM(OH19:OI19,OK19)-OJ19&gt;0,SUM(OH19:OI19,OK19)-OJ19,"")</f>
        <v/>
      </c>
      <c r="OW19" s="40" t="str">
        <f>IF(SUM(OA19,OE19,OI19)&gt;0,SUM(OA19,OE19,OI19),"")</f>
        <v/>
      </c>
      <c r="OX19" s="40" t="str">
        <f>IF(SUM(OU19,OV19)&gt;0,SUM(OU19,OV19),"")</f>
        <v/>
      </c>
      <c r="OY19" s="40" t="str">
        <f>IF(SUM(OM19,OQ19)&gt;0,SUM(OM19,OQ19),"")</f>
        <v/>
      </c>
      <c r="OZ19" s="40" t="str">
        <f>IF(SUM(OL19:OM19,OO19:OQ19,OS19)-SUM(ON19,OR19)&gt;0,SUM(OL19:OM19,OO19:OQ19,OS19)-SUM(ON19,OR19),"")</f>
        <v/>
      </c>
      <c r="PA19" s="40" t="str">
        <f>IF(SUM(OU19,OV19,OZ19)&gt;0,SUM(OU19,OV19,OZ19),"")</f>
        <v/>
      </c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1" t="str">
        <f>IF(SUM(PC19,PG19)&gt;0,SUM(PC19,PG19),"")</f>
        <v/>
      </c>
      <c r="PW19" s="11" t="str">
        <f>IF(SUM(PB19:PC19,PE19:PG19,PI19)-PD19-PH19&gt;0,SUM(PB19:PC19,PE19:PG19,PI19)-PD19-PH19,"")</f>
        <v/>
      </c>
      <c r="PX19" s="11" t="str">
        <f>IF(SUM(PJ19:PK19,PM19)-PL19&gt;0,SUM(PJ19:PK19,PM19)-PL19,"")</f>
        <v/>
      </c>
      <c r="PY19" s="11" t="str">
        <f>IF(SUM(PC19,PG19,PK19)&gt;0,SUM(PC19,PG19,PK19),"")</f>
        <v/>
      </c>
      <c r="PZ19" s="11" t="str">
        <f>IF(SUM(PW19,PX19)&gt;0,SUM(PW19,PX19),"")</f>
        <v/>
      </c>
      <c r="QA19" s="11" t="str">
        <f>IF(SUM(PO19,PS19)&gt;0,SUM(PO19,PS19),"")</f>
        <v/>
      </c>
      <c r="QB19" s="11" t="str">
        <f>IF(SUM(PN19:PO19,PQ19:PS19,PU19)-SUM(PP19,PT19)&gt;0,SUM(PN19:PO19,PQ19:PS19,PU19)-SUM(PP19,PT19),"")</f>
        <v/>
      </c>
      <c r="QC19" s="11" t="str">
        <f>IF(SUM(PW19,PX19,QB19)&gt;0,SUM(PW19,PX19,QB19),"")</f>
        <v/>
      </c>
      <c r="QD19" s="22">
        <f>IF($CU19="P",CA19,(CA19+AX19)/2)</f>
        <v>9.25</v>
      </c>
      <c r="QE19" s="22">
        <f>IF($CU19="P",CB19,(CB19+AY19)/2)</f>
        <v>1.75</v>
      </c>
      <c r="QF19" s="22">
        <f>IF($CU19="P",CC19,(CC19+AZ19)/2)</f>
        <v>0</v>
      </c>
      <c r="QG19" s="22">
        <f>IF($CU19="P",CD19,(CD19+BA19)/2)</f>
        <v>0</v>
      </c>
      <c r="QH19" s="22">
        <f>IF($CU19="P",CE19,(CE19+BB19)/2)</f>
        <v>8.85</v>
      </c>
      <c r="QI19" s="22">
        <f>IF($CU19="P",CF19,(CF19+BC19)/2)</f>
        <v>2.2000000000000002</v>
      </c>
      <c r="QJ19" s="22">
        <f>IF($CU19="P",CG19,(CG19+BD19)/2)</f>
        <v>0</v>
      </c>
      <c r="QK19" s="22">
        <f>IF($CU19="P",CH19,(CH19+BE19)/2)</f>
        <v>0</v>
      </c>
      <c r="QL19" s="22">
        <f>IF($CU19="P",CI19,(CI19+BF19)/2)</f>
        <v>0</v>
      </c>
      <c r="QM19" s="22">
        <f>IF($CU19="P",CJ19,(CJ19+BG19)/2)</f>
        <v>0</v>
      </c>
      <c r="QN19" s="22">
        <f>IF($CU19="P",CK19,(CK19+BH19)/2)</f>
        <v>0</v>
      </c>
      <c r="QO19" s="22">
        <f>IF($CU19="P",CL19,(CL19+BI19)/2)</f>
        <v>0</v>
      </c>
      <c r="QP19" s="22">
        <f>IF($CU19="P",CM19,(CM19+BJ19)/2)</f>
        <v>9.4499999999999993</v>
      </c>
      <c r="QQ19" s="22">
        <f>IF($CU19="P",CN19,(CN19+BK19)/2)</f>
        <v>1.75</v>
      </c>
      <c r="QR19" s="22">
        <f>IF($CU19="P",CO19,(CO19+BL19)/2)</f>
        <v>0</v>
      </c>
      <c r="QS19" s="22">
        <f>IF($CU19="P",CP19,(CP19+BM19)/2)</f>
        <v>0</v>
      </c>
      <c r="QT19" s="22">
        <f>IF($CU19="P",CQ19,(CQ19+BN19)/2)</f>
        <v>9</v>
      </c>
      <c r="QU19" s="22">
        <f>IF($CU19="P",CR19,(CR19+BO19)/2)</f>
        <v>2.2000000000000002</v>
      </c>
      <c r="QV19" s="22">
        <f>IF($CU19="P",CS19,(CS19+BP19)/2)</f>
        <v>0.3</v>
      </c>
      <c r="QW19" s="22">
        <f>IF($CU19="P",CT19,(CT19+BQ19)/2)</f>
        <v>0</v>
      </c>
      <c r="QX19" s="27" t="s">
        <v>46</v>
      </c>
      <c r="QY19" s="40">
        <f>IF(SUM(QE19,QI19)&gt;0,SUM(QE19,QI19),"")</f>
        <v>3.95</v>
      </c>
      <c r="QZ19" s="40">
        <f>IF(SUM(QD19:QE19,QG19:QI19,QK19)-QF19-QJ19&gt;0,SUM(QD19:QE19,QG19:QI19,QK19)-QF19-QJ19,"")</f>
        <v>22.05</v>
      </c>
      <c r="RA19" s="40" t="str">
        <f>IF(SUM(QL19:QM19,QO19)-QN19&gt;0,SUM(QL19:QM19,QO19)-QN19,"")</f>
        <v/>
      </c>
      <c r="RB19" s="40">
        <f>IF(SUM(QE19,QI19,QM19)&gt;0,SUM(QE19,QI19,QM19),"")</f>
        <v>3.95</v>
      </c>
      <c r="RC19" s="40">
        <f>IF(SUM(QZ19,RA19)&gt;0,SUM(QZ19,RA19),"")</f>
        <v>22.05</v>
      </c>
      <c r="RD19" s="40">
        <f>IF(SUM(QQ19,QU19)&gt;0,SUM(QQ19,QU19),"")</f>
        <v>3.95</v>
      </c>
      <c r="RE19" s="40">
        <f>IF(SUM(QP19:QQ19,QS19:QU19,QW19)-SUM(QR19,QV19)&gt;0,SUM(QP19:QQ19,QS19:QU19,QW19)-SUM(QR19,QV19),"")</f>
        <v>22.099999999999998</v>
      </c>
      <c r="RF19" s="40">
        <f>IF(SUM(QZ19,RA19,RE19)&gt;0,SUM(QZ19,RA19,RE19),"")</f>
        <v>44.15</v>
      </c>
    </row>
    <row r="20" spans="1:474" x14ac:dyDescent="0.2">
      <c r="A20" s="4" t="str" cm="1">
        <f t="array" ref="A20">IF(AND(J20&lt;&gt;"",J20&lt;&gt;"No DD"),SUMPRODUCT((J$4:J$34&lt;&gt;"")*(J$4:J$34&lt;&gt;"No DD")*(F$4:F$34&gt;F20))+1,IF(J20="No DD",SUMPRODUCT((J$4:J$34="No DD")*(F$4:F$34&gt;F20))+1+SUMPRODUCT((J$4:J$34&lt;&gt;"")*(J$4:J$34&lt;&gt;"No DD")),""))</f>
        <v/>
      </c>
      <c r="B20" s="4" t="str" cm="1">
        <f t="array" ref="B20">IF(AND(J20&lt;&gt;"",J20&lt;&gt;"No DD",G20=""),SUMPRODUCT((J$4:J$34&lt;&gt;"")*(J$4:J$34&lt;&gt;"No DD")*(G$4:G$34="")*(F$4:F$34&gt;F20))+1,IF(J20="No DD",SUMPRODUCT((J$4:J$34="No DD")*(F$4:F$34&gt;F20)*(G$4:G$34=""))+1+SUMPRODUCT((J$4:J$34&lt;&gt;"")*(G$4:G$34="")*(J$4:J$34&lt;&gt;"No DD")),""))</f>
        <v/>
      </c>
      <c r="C20" s="5" t="s">
        <v>144</v>
      </c>
      <c r="D20" s="4" t="s">
        <v>4</v>
      </c>
      <c r="E20" s="4">
        <v>2007</v>
      </c>
      <c r="F20" s="9">
        <f>SUM(L20:R20)+SUM(L20:O20)*0.0000001+SUM(L20)*0.0000000000001</f>
        <v>122.40000827000449</v>
      </c>
      <c r="G20" s="64"/>
      <c r="H20" s="3" t="str">
        <f>IF(OR(AND(AP20&gt;=AW$36,AQ20&gt;=AW$40,AP20&lt;&gt;"",AO20=""),AND(AU20&gt;=AW$36,AV20&gt;=AW$40,AU20&lt;&gt;"",AO20=""),AND(BS20&gt;=BZ$36,BT20&gt;=BZ$40,BS20&lt;&gt;"",BR20=""),AND(BX20&gt;=BZ$36,BY20&gt;=BZ$40,BX20&lt;&gt;"",BR20=""),AND(CV20&gt;=DC$36,CW20&gt;=DC$40,CV20&lt;&gt;"",CU20=""),AND(DA20&gt;=DC$36,DB20&gt;=DC$40,DA20&lt;&gt;""),AND(DZ20&gt;=EG$36,EA20&gt;=EG$40,DZ20&lt;&gt;""),AND(EE20&gt;=EG$36,EF20&gt;=EG$40,EE20&lt;&gt;""),AND(FB20&gt;=FI$36,FC20&gt;=FI$40,FB20&lt;&gt;""),AND(FG20&gt;=FI$36,FH20&gt;=FI$40,FG20&lt;&gt;""),AND(GD20&gt;=GK$36,GE20&gt;=GK$40,GD20&lt;&gt;""),AND(GI20&gt;=GK$36,GJ20&gt;=GK$40,GI20&lt;&gt;""),AND(HF20&gt;=HM$36,HG20&gt;=HM$40,HF20&lt;&gt;""),AND(HK20&gt;=HM$36,HL20&gt;=HM$40,HK20&lt;&gt;""),AND(IH20&gt;=IO$36,II20&gt;=IO$40,IH20&lt;&gt;""),AND(IM20&gt;=IO$36,IN20&gt;=IO$40,IM20&lt;&gt;""),AND(JJ20&gt;=JQ$36,JK20&gt;=JQ$40,JJ20&lt;&gt;""),AND(JO20&gt;=JQ$36,JP20&gt;=JQ$40,JO20&lt;&gt;""),AND(KL20&gt;=KS$36,KM20&gt;=KS$40,KL20&lt;&gt;""),AND(KQ20&gt;=KS$36,KR20&gt;=KS$40,KQ20&lt;&gt;""),AND(LN20&gt;=LU$36,LO20&gt;=LU$40,LN20&lt;&gt;""),AND(LS20&gt;=LU$36,LT20&gt;=LU$40,LS20&lt;&gt;""),AND(MP20&gt;=MW$36,MQ20&gt;=MW$40,MP20&lt;&gt;""),AND(MU20&gt;=MW$36,MV20&gt;=MW$40,MU20&lt;&gt;""),AND(NR20&gt;=NY$36,NS20&gt;=NY$40,NR20&lt;&gt;""),AND(NW20&gt;=NY$36,NX20&gt;=NY$40,NW20&lt;&gt;""),AND(OT20&gt;=PA$36,OU20&gt;=PA$40,OT20&lt;&gt;""),AND(OY20&gt;=PA$36,OZ20&gt;=PA$40,OY20&lt;&gt;""),AND(PV20&gt;=QC$36,PW20&gt;=QC$40,PV20&lt;&gt;""),AND(QA20&gt;=QC$36,QB20&gt;=QC$40,QA20&lt;&gt;"")),"P","")</f>
        <v/>
      </c>
      <c r="I20" s="3" t="str">
        <f>IF(OR(AND(AQ20&gt;=AW$40,AQ20&lt;&gt;"",AO20=""),AND(AV20&gt;=AW$40,AV20&lt;&gt;"",AO20=""),AND(BT20&gt;=BZ$40,BT20&lt;&gt;"",BR20=""),AND(BY20&gt;=BZ$40,BY20&lt;&gt;"",BR20=""),AND(CW20&gt;=DC$40,CW20&lt;&gt;"",CU20=""),AND(DB20&gt;=DC$40,DB20&lt;&gt;"",CU20=""),AND(EA20&gt;=EG$40,EA20&lt;&gt;""),AND(EF20&gt;=EG$40,EF20&lt;&gt;""),AND(FC20&gt;=FI$40,FC20&lt;&gt;""),AND(FH20&gt;=FI$40,FH20&lt;&gt;""),AND(GE20&gt;=GK$40,GE20&lt;&gt;""),AND(GJ20&gt;=GK$40,GJ20&lt;&gt;""),AND(HG20&gt;=HM$40,HG20&lt;&gt;""),AND(HL20&gt;=HM$40,HL20&lt;&gt;""),AND(II20&gt;=IO$40,II20&lt;&gt;""),AND(IN20&gt;=IO$40,IN20&lt;&gt;""),AND(JK20&gt;=JQ$40,JK20&lt;&gt;""),AND(JP20&gt;=JQ$40,JP20&lt;&gt;""),AND(KM20&gt;=KS$40,KM20&lt;&gt;""),AND(KR20&gt;=KS$40,KR20&lt;&gt;""),AND(LO20&gt;=LU$40,LO20&lt;&gt;""),AND(LT20&gt;=LU$40,LT20&lt;&gt;""),AND(MQ20&gt;=MW$40,MQ20&lt;&gt;""),AND(MV20&gt;=MW$40,MV20&lt;&gt;""),AND(NS20&gt;=NY$40,NS20&lt;&gt;""),AND(NX20&gt;=NY$40,NX20&lt;&gt;""),AND(OU20&gt;=PA$40,OU20&lt;&gt;""),AND(OZ20&gt;=PA$40,OZ20&lt;&gt;""),AND(PW20&gt;=QC$40,PW20&lt;&gt;""),AND(QB20&gt;=QC$40,QB20&lt;&gt;"")),"P","")</f>
        <v/>
      </c>
      <c r="J20" s="36" t="str">
        <f>IF(AND(I20="P",H20=""),"No DD",IF(OR(AND(AS20&gt;=AW$39,AT20&gt;=AW$43,AS20&lt;&gt;"",AO20=""),AND(BV20&gt;=BZ$39,BW20&gt;=BZ$43,BV20&lt;&gt;"",BR20=""),AND(CY20&gt;=DC$39,CZ20&gt;=DC$43,CY20&lt;&gt;"",CU20=""),AND(EC20&gt;=EG$39,ED20&gt;=EG$43,EC20&lt;&gt;""),AND(FE20&gt;=FI$39,FF20&gt;=FI$43,FE20&lt;&gt;""),AND(GG20&gt;=GK$39,GH20&gt;=GK$43,GG20&lt;&gt;""),AND(HI20&gt;=HM$39,HJ20&gt;=HM$43,HI20&lt;&gt;""),AND(IK20&gt;=IO$39,IL20&gt;=IO$43,IK20&lt;&gt;""),AND(JM20&gt;=JQ$39,JN20&gt;=JQ$43,JM20&lt;&gt;""),AND(KO20&gt;=KS$39,KP20&gt;=KS$43,KO20&lt;&gt;""),AND(LQ20&gt;=LU$39,LR20&gt;=LU$43,LQ20&lt;&gt;""),AND(MS20&gt;=MW$39,MT20&gt;=MW$43,MS20&lt;&gt;""),AND(NU20&gt;=NY$39,NV20&gt;=NY$43,NU20&lt;&gt;""),AND(OW20&gt;=PA$39,OX20&gt;=PA$43,OW20&lt;&gt;""),AND(PY20&gt;=QC$39,PZ20&gt;=QC$43,PY20&lt;&gt;"")),"Merit",IF(OR(AND(AS20&gt;=AW$38,AT20&gt;=AW$42,AS20&lt;&gt;"",AO20=""),AND(BV20&gt;=BZ$38,BW20&gt;=BZ$42,BV20&lt;&gt;"",BR20=""),AND(CY20&gt;=DC$38,CZ20&gt;=DC$42,CY20&lt;&gt;"",CU20=""),AND(EC20&gt;=EG$38,ED20&gt;=EG$42,EC20&lt;&gt;""),AND(FE20&gt;=FI$38,FF20&gt;=FI$42,FE20&lt;&gt;""),AND(GG20&gt;=GK$38,GH20&gt;=GK$42,GG20&lt;&gt;""),AND(HI20&gt;=HM$38,HJ20&gt;=HM$42,HI20&lt;&gt;""),AND(IK20&gt;=IO$38,IL20&gt;=IO$42,IK20&lt;&gt;""),AND(JM20&gt;=JQ$38,JN20&gt;=JQ$42,JM20&lt;&gt;""),AND(KO20&gt;=KS$38,KP20&gt;=KS$42,KO20&lt;&gt;""),AND(LQ20&gt;=LU$38,LR20&gt;=LU$42,LQ20&lt;&gt;""),AND(MS20&gt;=MW$38,MT20&gt;=MW$42,MS20&lt;&gt;""),AND(NU20&gt;=NY$38,NV20&gt;=NY$42,NU20&lt;&gt;""),AND(OW20&gt;=PA$38,OX20&gt;=PA$42,OW20&lt;&gt;""),AND(PY20&gt;=QC$38,PZ20&gt;=QC$42,PY20&lt;&gt;"")),"Excellence",IF(K20="P","Worlds Team",IF(H20="P","National Team","")))))</f>
        <v/>
      </c>
      <c r="K20" s="3" t="str">
        <f>IF(OR(AND(AS20&gt;=AW$37,AT20&gt;=AW$41,AS20&lt;&gt;"",AO20=""),AND(BV20&gt;=BZ$37,BW20&gt;=BZ$41,BV20&lt;&gt;"",BR20=""),AND(CY20&gt;=DC$37,CZ20&gt;=DC$41,CY20&lt;&gt;"",CU20=""),AND(EC20&gt;=EG$37,ED20&gt;=EG$41,EC20&lt;&gt;""),AND(FE20&gt;=FI$37,FF20&gt;=FI$41,FE20&lt;&gt;""),AND(GG20&gt;=GK$37,GH20&gt;=GK$41,GG20&lt;&gt;""),AND(HI20&gt;=HM$37,HJ20&gt;=HM$41,HI20&lt;&gt;""),AND(IK20&gt;=IO$37,IL20&gt;=IO$41,IK20&lt;&gt;""),AND(JM20&gt;=JQ$37,JN20&gt;=JQ$41,JM20&lt;&gt;""),AND(KO20&gt;=KS$37,KP20&gt;=KS$41,KO20&lt;&gt;""),AND(LQ20&gt;=LU$37,LR20&gt;=LU$41,LQ20&lt;&gt;""),AND(MS20&gt;=MW$37,MT20&gt;=MW$41,MS20&lt;&gt;""),AND(NU20&gt;=NY$37,NV20&gt;=NY$41,NU20&lt;&gt;""),AND(OW20&gt;=PA$37,OX20&gt;=PA$41,OW20&lt;&gt;""),AND(PY20&gt;=QC$37,PZ20&gt;=QC$41,PY20&lt;&gt;"")),"P","")</f>
        <v/>
      </c>
      <c r="L20" s="8">
        <f>IF(COUNT(AQ20,BT20,CW20)&gt;0,LARGE((AQ20,BT20,CW20),1),0)</f>
        <v>44.9</v>
      </c>
      <c r="M20" s="8" t="str">
        <f>IF(L20=0,"",IF(L20=CW20,$CA$1,IF(L20=BT20,$AX$1,IF(L20=AQ20,$U$1,""))))</f>
        <v>2025 Nationals</v>
      </c>
      <c r="N20" s="8">
        <f>IF(COUNT(AQ20,BT20,CW20)&gt;1,LARGE((AQ20,BT20,CW20),2),0)</f>
        <v>37.800000000000004</v>
      </c>
      <c r="O20" s="8" t="str">
        <f>IF(N20=0,"",IF(AND(N20=L20,N20=AQ20,N20=BT20),$U$1,IF(AND(N20=L20,N20=AQ20,N20=CW20),$U$1,IF(AND(N20=L20,N20=BT20,N20=CW20),$AX$1,IF(N20=CW20,$CA$1,IF(N20=BT20,$AX$1,IF(N20=AQ20,$U$1,"")))))))</f>
        <v>2025 Elite Canada</v>
      </c>
      <c r="P20" s="8">
        <f>IF(MAX(AV20,BY20,DB20)&gt;0,MAX(AV20,BY20,DB20),0)</f>
        <v>39.699999999999996</v>
      </c>
      <c r="Q20" s="8" t="str">
        <f>IF(P20=0,"",IF(P20=DB20,$CA$1,IF(P20=BY20,$AX$1,IF(P20=AV20,$U$1,""))))</f>
        <v>2025 Nationals</v>
      </c>
      <c r="R20" s="8" t="str">
        <f>IF(MAX(DD20:DE20)&gt;0,MAX(DD20:DE20),"")</f>
        <v/>
      </c>
      <c r="S20" s="11" t="str">
        <f>IF(R20="","",IF(R20=DD20,"("&amp;DD$2&amp;")",IF(R20=DE20,"("&amp;DE$2&amp;")")))</f>
        <v/>
      </c>
      <c r="T20" s="8" t="str">
        <f>IF(R20="","",IF(R20=DD20,IF(R20+IF(N20="",0,N20)=PW20,$PB$1,IF(R20+IF(N20="",0,N20)=OU20,$NZ$1,IF(R20+IF(N20="",0,N20)=NS20,$MX$1,IF(R20+IF(N20="",0,N20)=MQ20,$LV$1,IF(R20+IF(N20="",0,N20)=LO20,$KT$1,IF(R20+IF(N20="",0,N20)=KM20,$JR$1,IF(R20+IF(N20="",0,N20)=JK20,$IP$1,IF(R20+IF(N20="",0,N20)=II20,$HN$1,IF(R20+IF(N20="",0,N20)=HG20,$GL$1,IF(R20+IF(N20="",0,N20)=GE20,$FJ$1,IF(R20+IF(N20="",0,N20)=FC20,$EH$1,IF(R20+IF(N20="",0,N20)=EA20,$DF$1)))))))))))),IF(R20=DE20,IF(R20+IF(P20="",0,P20)=QB20,$PB$1,IF(R20+IF(P20="",0,P20)=OZ20,$NZ$1,IF(R20+IF(P20="",0,P20)=NX20,$MX$1,IF(R20+IF(P20="",0,P20)=MV20,$LV$1,IF(R20+IF(P20="",0,P20)=LT20,$KT$1,IF(R20+IF(P20="",0,P20)=KR20,$JR$1,IF(R20+IF(P20="",0,P20)=JP20,$IP$1,IF(R20+IF(P20="",0,P20)=IN20,$HN$1,IF(R20+IF(P20="",0,P20)=HL20,$GL$1,IF(R20+IF(P20="",0,P20)=GJ20,$FJ$1,IF(R20+IF(P20="",0,P20)=FH20,$EH$1,IF(R20+IF(P20="",0,P20)=EF20,$DF$1)))))))))))))))</f>
        <v/>
      </c>
      <c r="U20" s="19">
        <v>18.399999999999999</v>
      </c>
      <c r="V20" s="19">
        <v>3.2</v>
      </c>
      <c r="W20" s="19">
        <v>0.3</v>
      </c>
      <c r="X20" s="19">
        <v>0</v>
      </c>
      <c r="Y20" s="19">
        <v>15.8</v>
      </c>
      <c r="Z20" s="19">
        <v>0.7</v>
      </c>
      <c r="AA20" s="19">
        <v>0</v>
      </c>
      <c r="AB20" s="19">
        <v>0</v>
      </c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>
        <f>IF(SUM(V20,Z20)&gt;0,SUM(V20,Z20),"")</f>
        <v>3.9000000000000004</v>
      </c>
      <c r="AQ20" s="40">
        <f>IF(SUM(U20:V20,X20:Z20,AB20)-W20-AA20&gt;0,SUM(U20:V20,X20:Z20,AB20)-W20-AA20,"")</f>
        <v>37.800000000000004</v>
      </c>
      <c r="AR20" s="40" t="str">
        <f>IF(SUM(AC20:AD20,AF20)-AE20&gt;0,SUM(AC20:AD20,AF20)-AE20,"")</f>
        <v/>
      </c>
      <c r="AS20" s="40">
        <f>IF(SUM(V20,Z20,AD20)&gt;0,SUM(V20,Z20,AD20),"")</f>
        <v>3.9000000000000004</v>
      </c>
      <c r="AT20" s="40">
        <f>IF(SUM(AQ20,AR20)&gt;0,SUM(AQ20,AR20),"")</f>
        <v>37.800000000000004</v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>
        <f>IF(SUM(AQ20,AR20,AV20)&gt;0,SUM(AQ20,AR20,AV20),"")</f>
        <v>37.800000000000004</v>
      </c>
      <c r="AX20" s="18">
        <v>18.899999999999999</v>
      </c>
      <c r="AY20" s="18">
        <v>3.5</v>
      </c>
      <c r="AZ20" s="18">
        <v>0</v>
      </c>
      <c r="BA20" s="18">
        <v>0</v>
      </c>
      <c r="BB20" s="18">
        <v>18.3</v>
      </c>
      <c r="BC20" s="18">
        <v>4.4000000000000004</v>
      </c>
      <c r="BD20" s="18">
        <v>0.2</v>
      </c>
      <c r="BE20" s="18">
        <v>0</v>
      </c>
      <c r="BF20" s="18"/>
      <c r="BG20" s="18"/>
      <c r="BH20" s="18"/>
      <c r="BI20" s="18"/>
      <c r="BJ20" s="18">
        <v>19.3</v>
      </c>
      <c r="BK20" s="18">
        <v>3.5</v>
      </c>
      <c r="BL20" s="18">
        <v>0.6</v>
      </c>
      <c r="BM20" s="18">
        <v>0</v>
      </c>
      <c r="BN20" s="18">
        <v>15.1</v>
      </c>
      <c r="BO20" s="18">
        <v>2.4</v>
      </c>
      <c r="BP20" s="18">
        <v>0</v>
      </c>
      <c r="BQ20" s="18">
        <v>0</v>
      </c>
      <c r="BR20" s="28"/>
      <c r="BS20" s="11">
        <f>IF(SUM(AY20,BC20)&gt;0,SUM(AY20,BC20),"")</f>
        <v>7.9</v>
      </c>
      <c r="BT20" s="11">
        <f>IF(SUM(AX20:AY20,BA20:BC20,BE20)-AZ20-BD20&gt;0,SUM(AX20:AY20,BA20:BC20,BE20)-AZ20-BD20,"")</f>
        <v>44.9</v>
      </c>
      <c r="BU20" s="11" t="str">
        <f>IF(SUM(BF20:BG20,BI20)-BH20&gt;0,SUM(BF20:BG20,BI20)-BH20,"")</f>
        <v/>
      </c>
      <c r="BV20" s="11">
        <f>IF(SUM(AY20,BC20,BG20)&gt;0,SUM(AY20,BC20,BG20),"")</f>
        <v>7.9</v>
      </c>
      <c r="BW20" s="11">
        <f>IF(SUM(BT20,BU20)&gt;0,SUM(BT20,BU20),"")</f>
        <v>44.9</v>
      </c>
      <c r="BX20" s="11">
        <f>IF(SUM(BK20,BO20)&gt;0,SUM(BK20,BO20),"")</f>
        <v>5.9</v>
      </c>
      <c r="BY20" s="11">
        <f>IF(SUM(BJ20:BK20,BM20:BO20,BQ20)-SUM(BL20,BP20)&gt;0,SUM(BJ20:BK20,BM20:BO20,BQ20)-SUM(BL20,BP20),"")</f>
        <v>39.699999999999996</v>
      </c>
      <c r="BZ20" s="11">
        <f>IF(SUM(BT20,BU20,BY20)&gt;0,SUM(BT20,BU20,BY20),"")</f>
        <v>84.6</v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>IF(SUM(CB20,CF20)&gt;0,SUM(CB20,CF20),"")</f>
        <v/>
      </c>
      <c r="CW20" s="40" t="str">
        <f>IF(SUM(CA20:CB20,CD20:CF20,CH20)-CC20-CG20&gt;0,SUM(CA20:CB20,CD20:CF20,CH20)-CC20-CG20,"")</f>
        <v/>
      </c>
      <c r="CX20" s="40" t="str">
        <f>IF(SUM(CI20:CJ20,CL20)-CK20&gt;0,SUM(CI20:CJ20,CL20)-CK20,"")</f>
        <v/>
      </c>
      <c r="CY20" s="40" t="str">
        <f>IF(SUM(CB20,CF20,CJ20)&gt;0,SUM(CB20,CF20,CJ20),"")</f>
        <v/>
      </c>
      <c r="CZ20" s="40" t="str">
        <f>IF(SUM(CW20,CX20)&gt;0,SUM(CW20,CX20),"")</f>
        <v/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 t="str">
        <f>IF(SUM(CW20,CX20,DB20)&gt;0,SUM(CW20,CX20,DB20),"")</f>
        <v/>
      </c>
      <c r="DD20" s="50" t="str">
        <f>IF(MAX(EA20,FC20,GE20,HG20,II20,JK20,KM20,LO20,MQ20,NS20,OU20,PW20)-IF(N20="",0,N20)&gt;0.001,MAX(EA20,FC20,GE20,HG20,II20,JK20,KM20,LO20,MQ20,NS20,OU20,PW20)-IF(N20="",0,N20),"")</f>
        <v/>
      </c>
      <c r="DE20" s="50" t="str">
        <f>IF(MAX(EF20,FH20,GJ20,HL20,IN20,JP20,KR20,LT20,MV20,NX20,OZ20,QB20)-IF(P20="",0,P20)&gt;0.001,MAX(EF20,FH20,GJ20,HL20,IN20,JP20,KR20,LT20,MV20,NX20,OZ20,QB20)-IF(P20="",0,P20),"")</f>
        <v/>
      </c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40" t="str">
        <f>IF(SUM(DG20,DK20)&gt;0,SUM(DG20,DK20),"")</f>
        <v/>
      </c>
      <c r="EA20" s="40" t="str">
        <f>IF(SUM(DF20:DG20,DI20:DK20,DM20)-DH20-DL20&gt;0,SUM(DF20:DG20,DI20:DK20,DM20)-DH20-DL20,"")</f>
        <v/>
      </c>
      <c r="EB20" s="40" t="str">
        <f>IF(SUM(DN20:DO20,DQ20)-DP20&gt;0,SUM(DN20:DO20,DQ20)-DP20,"")</f>
        <v/>
      </c>
      <c r="EC20" s="40" t="str">
        <f>IF(SUM(DG20,DK20,DO20)&gt;0,SUM(DG20,DK20,DO20),"")</f>
        <v/>
      </c>
      <c r="ED20" s="40" t="str">
        <f>IF(SUM(EA20,EB20)&gt;0,SUM(EA20,EB20),"")</f>
        <v/>
      </c>
      <c r="EE20" s="40" t="str">
        <f>IF(SUM(DS20,DW20)&gt;0,SUM(DS20,DW20),"")</f>
        <v/>
      </c>
      <c r="EF20" s="40" t="str">
        <f>IF(SUM(DR20:DS20,DU20:DW20,DY20)-SUM(DT20,DX20)&gt;0,SUM(DR20:DS20,DU20:DW20,DY20)-SUM(DT20,DX20),"")</f>
        <v/>
      </c>
      <c r="EG20" s="40" t="str">
        <f>IF(SUM(EA20,EB20,EF20)&gt;0,SUM(EA20,EB20,EF20),"")</f>
        <v/>
      </c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1" t="str">
        <f>IF(SUM(EI20,EM20)&gt;0,SUM(EI20,EM20),"")</f>
        <v/>
      </c>
      <c r="FC20" s="11" t="str">
        <f>IF(SUM(EH20:EI20,EK20:EM20,EO20)-EJ20-EN20&gt;0,SUM(EH20:EI20,EK20:EM20,EO20)-EJ20-EN20,"")</f>
        <v/>
      </c>
      <c r="FD20" s="11" t="str">
        <f>IF(SUM(EP20:EQ20,ES20)-ER20&gt;0,SUM(EP20:EQ20,ES20)-ER20,"")</f>
        <v/>
      </c>
      <c r="FE20" s="11" t="str">
        <f>IF(SUM(EI20,EM20,EQ20)&gt;0,SUM(EI20,EM20,EQ20),"")</f>
        <v/>
      </c>
      <c r="FF20" s="11" t="str">
        <f>IF(SUM(FC20,FD20)&gt;0,SUM(FC20,FD20),"")</f>
        <v/>
      </c>
      <c r="FG20" s="11" t="str">
        <f>IF(SUM(EU20,EY20)&gt;0,SUM(EU20,EY20),"")</f>
        <v/>
      </c>
      <c r="FH20" s="11" t="str">
        <f>IF(SUM(ET20:EU20,EW20:EY20,FA20)-SUM(EV20,EZ20)&gt;0,SUM(ET20:EU20,EW20:EY20,FA20)-SUM(EV20,EZ20),"")</f>
        <v/>
      </c>
      <c r="FI20" s="11" t="str">
        <f>IF(SUM(FC20,FD20,FH20)&gt;0,SUM(FC20,FD20,FH20),"")</f>
        <v/>
      </c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40" t="str">
        <f>IF(SUM(FK20,FO20)&gt;0,SUM(FK20,FO20),"")</f>
        <v/>
      </c>
      <c r="GE20" s="40" t="str">
        <f>IF(SUM(FJ20:FK20,FM20:FO20,FQ20)-FL20-FP20&gt;0,SUM(FJ20:FK20,FM20:FO20,FQ20)-FL20-FP20,"")</f>
        <v/>
      </c>
      <c r="GF20" s="40" t="str">
        <f>IF(SUM(FR20:FS20,FU20)-FT20&gt;0,SUM(FR20:FS20,FU20)-FT20,"")</f>
        <v/>
      </c>
      <c r="GG20" s="40" t="str">
        <f>IF(SUM(FK20,FO20,FS20)&gt;0,SUM(FK20,FO20,FS20),"")</f>
        <v/>
      </c>
      <c r="GH20" s="40" t="str">
        <f>IF(SUM(GE20,GF20)&gt;0,SUM(GE20,GF20),"")</f>
        <v/>
      </c>
      <c r="GI20" s="40" t="str">
        <f>IF(SUM(FW20,GA20)&gt;0,SUM(FW20,GA20),"")</f>
        <v/>
      </c>
      <c r="GJ20" s="40" t="str">
        <f>IF(SUM(FV20:FW20,FY20:GA20,GC20)-SUM(FX20,GB20)&gt;0,SUM(FV20:FW20,FY20:GA20,GC20)-SUM(FX20,GB20),"")</f>
        <v/>
      </c>
      <c r="GK20" s="40" t="str">
        <f>IF(SUM(GE20,GF20,GJ20)&gt;0,SUM(GE20,GF20,GJ20),"")</f>
        <v/>
      </c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1" t="str">
        <f>IF(SUM(GM20,GQ20)&gt;0,SUM(GM20,GQ20),"")</f>
        <v/>
      </c>
      <c r="HG20" s="11" t="str">
        <f>IF(SUM(GL20:GM20,GO20:GQ20,GS20)-GN20-GR20&gt;0,SUM(GL20:GM20,GO20:GQ20,GS20)-GN20-GR20,"")</f>
        <v/>
      </c>
      <c r="HH20" s="11" t="str">
        <f>IF(SUM(GT20:GU20,GW20)-GV20&gt;0,SUM(GT20:GU20,GW20)-GV20,"")</f>
        <v/>
      </c>
      <c r="HI20" s="11" t="str">
        <f>IF(SUM(GM20,GQ20,GU20)&gt;0,SUM(GM20,GQ20,GU20),"")</f>
        <v/>
      </c>
      <c r="HJ20" s="11" t="str">
        <f>IF(SUM(HG20,HH20)&gt;0,SUM(HG20,HH20),"")</f>
        <v/>
      </c>
      <c r="HK20" s="11" t="str">
        <f>IF(SUM(GY20,HC20)&gt;0,SUM(GY20,HC20),"")</f>
        <v/>
      </c>
      <c r="HL20" s="11" t="str">
        <f>IF(SUM(GX20:GY20,HA20:HC20,HE20)-SUM(GZ20,HD20)&gt;0,SUM(GX20:GY20,HA20:HC20,HE20)-SUM(GZ20,HD20),"")</f>
        <v/>
      </c>
      <c r="HM20" s="11" t="str">
        <f>IF(SUM(HG20,HH20,HL20)&gt;0,SUM(HG20,HH20,HL20),"")</f>
        <v/>
      </c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40" t="str">
        <f>IF(SUM(HO20,HS20)&gt;0,SUM(HO20,HS20),"")</f>
        <v/>
      </c>
      <c r="II20" s="40" t="str">
        <f>IF(SUM(HN20:HO20,HQ20:HS20,HU20)-HP20-HT20&gt;0,SUM(HN20:HO20,HQ20:HS20,HU20)-HP20-HT20,"")</f>
        <v/>
      </c>
      <c r="IJ20" s="40" t="str">
        <f>IF(SUM(HV20:HW20,HY20)-HX20&gt;0,SUM(HV20:HW20,HY20)-HX20,"")</f>
        <v/>
      </c>
      <c r="IK20" s="40" t="str">
        <f>IF(SUM(HO20,HS20,HW20)&gt;0,SUM(HO20,HS20,HW20),"")</f>
        <v/>
      </c>
      <c r="IL20" s="40" t="str">
        <f>IF(SUM(II20,IJ20)&gt;0,SUM(II20,IJ20),"")</f>
        <v/>
      </c>
      <c r="IM20" s="40" t="str">
        <f>IF(SUM(IA20,IE20)&gt;0,SUM(IA20,IE20),"")</f>
        <v/>
      </c>
      <c r="IN20" s="40" t="str">
        <f>IF(SUM(HZ20:IA20,IC20:IE20,IG20)-SUM(IB20,IF20)&gt;0,SUM(HZ20:IA20,IC20:IE20,IG20)-SUM(IB20,IF20),"")</f>
        <v/>
      </c>
      <c r="IO20" s="40" t="str">
        <f>IF(SUM(II20,IJ20,IN20)&gt;0,SUM(II20,IJ20,IN20),"")</f>
        <v/>
      </c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1" t="str">
        <f>IF(SUM(IQ20,IU20)&gt;0,SUM(IQ20,IU20),"")</f>
        <v/>
      </c>
      <c r="JK20" s="11" t="str">
        <f>IF(SUM(IP20:IQ20,IS20:IU20,IW20)-IR20-IV20&gt;0,SUM(IP20:IQ20,IS20:IU20,IW20)-IR20-IV20,"")</f>
        <v/>
      </c>
      <c r="JL20" s="11" t="str">
        <f>IF(SUM(IX20:IY20,JA20)-IZ20&gt;0,SUM(IX20:IY20,JA20)-IZ20,"")</f>
        <v/>
      </c>
      <c r="JM20" s="11" t="str">
        <f>IF(SUM(IQ20,IU20,IY20)&gt;0,SUM(IQ20,IU20,IY20),"")</f>
        <v/>
      </c>
      <c r="JN20" s="11" t="str">
        <f>IF(SUM(JK20,JL20)&gt;0,SUM(JK20,JL20),"")</f>
        <v/>
      </c>
      <c r="JO20" s="11" t="str">
        <f>IF(SUM(JC20,JG20)&gt;0,SUM(JC20,JG20),"")</f>
        <v/>
      </c>
      <c r="JP20" s="11" t="str">
        <f>IF(SUM(JB20:JC20,JE20:JG20,JI20)-SUM(JD20,JH20)&gt;0,SUM(JB20:JC20,JE20:JG20,JI20)-SUM(JD20,JH20),"")</f>
        <v/>
      </c>
      <c r="JQ20" s="11" t="str">
        <f>IF(SUM(JK20,JL20,JP20)&gt;0,SUM(JK20,JL20,JP20),"")</f>
        <v/>
      </c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40" t="str">
        <f>IF(SUM(JS20,JW20)&gt;0,SUM(JS20,JW20),"")</f>
        <v/>
      </c>
      <c r="KM20" s="40" t="str">
        <f>IF(SUM(JR20:JS20,JU20:JW20,JY20)-JT20-JX20&gt;0,SUM(JR20:JS20,JU20:JW20,JY20)-JT20-JX20,"")</f>
        <v/>
      </c>
      <c r="KN20" s="40" t="str">
        <f>IF(SUM(JZ20:KA20,KC20)-KB20&gt;0,SUM(JZ20:KA20,KC20)-KB20,"")</f>
        <v/>
      </c>
      <c r="KO20" s="40" t="str">
        <f>IF(SUM(JS20,JW20,KA20)&gt;0,SUM(JS20,JW20,KA20),"")</f>
        <v/>
      </c>
      <c r="KP20" s="40" t="str">
        <f>IF(SUM(KM20,KN20)&gt;0,SUM(KM20,KN20),"")</f>
        <v/>
      </c>
      <c r="KQ20" s="40" t="str">
        <f>IF(SUM(KE20,KI20)&gt;0,SUM(KE20,KI20),"")</f>
        <v/>
      </c>
      <c r="KR20" s="40" t="str">
        <f>IF(SUM(KD20:KE20,KG20:KI20,KK20)-SUM(KF20,KJ20)&gt;0,SUM(KD20:KE20,KG20:KI20,KK20)-SUM(KF20,KJ20),"")</f>
        <v/>
      </c>
      <c r="KS20" s="40" t="str">
        <f>IF(SUM(KM20,KN20,KR20)&gt;0,SUM(KM20,KN20,KR20),"")</f>
        <v/>
      </c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1" t="str">
        <f>IF(SUM(KU20,KY20)&gt;0,SUM(KU20,KY20),"")</f>
        <v/>
      </c>
      <c r="LO20" s="11" t="str">
        <f>IF(SUM(KT20:KU20,KW20:KY20,LA20)-KV20-KZ20&gt;0,SUM(KT20:KU20,KW20:KY20,LA20)-KV20-KZ20,"")</f>
        <v/>
      </c>
      <c r="LP20" s="11" t="str">
        <f>IF(SUM(LB20:LC20,LE20)-LD20&gt;0,SUM(LB20:LC20,LE20)-LD20,"")</f>
        <v/>
      </c>
      <c r="LQ20" s="11" t="str">
        <f>IF(SUM(KU20,KY20,LC20)&gt;0,SUM(KU20,KY20,LC20),"")</f>
        <v/>
      </c>
      <c r="LR20" s="11" t="str">
        <f>IF(SUM(LO20,LP20)&gt;0,SUM(LO20,LP20),"")</f>
        <v/>
      </c>
      <c r="LS20" s="11" t="str">
        <f>IF(SUM(LG20,LK20)&gt;0,SUM(LG20,LK20),"")</f>
        <v/>
      </c>
      <c r="LT20" s="11" t="str">
        <f>IF(SUM(LF20:LG20,LI20:LK20,LM20)-SUM(LH20,LL20)&gt;0,SUM(LF20:LG20,LI20:LK20,LM20)-SUM(LH20,LL20),"")</f>
        <v/>
      </c>
      <c r="LU20" s="11" t="str">
        <f>IF(SUM(LO20,LP20,LT20)&gt;0,SUM(LO20,LP20,LT20),"")</f>
        <v/>
      </c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40" t="str">
        <f>IF(SUM(LW20,MA20)&gt;0,SUM(LW20,MA20),"")</f>
        <v/>
      </c>
      <c r="MQ20" s="40" t="str">
        <f>IF(SUM(LV20:LW20,LY20:MA20,MC20)-LX20-MB20&gt;0,SUM(LV20:LW20,LY20:MA20,MC20)-LX20-MB20,"")</f>
        <v/>
      </c>
      <c r="MR20" s="40" t="str">
        <f>IF(SUM(MD20:ME20,MG20)-MF20&gt;0,SUM(MD20:ME20,MG20)-MF20,"")</f>
        <v/>
      </c>
      <c r="MS20" s="40" t="str">
        <f>IF(SUM(LW20,MA20,ME20)&gt;0,SUM(LW20,MA20,ME20),"")</f>
        <v/>
      </c>
      <c r="MT20" s="40" t="str">
        <f>IF(SUM(MQ20,MR20)&gt;0,SUM(MQ20,MR20),"")</f>
        <v/>
      </c>
      <c r="MU20" s="40" t="str">
        <f>IF(SUM(MI20,MM20)&gt;0,SUM(MI20,MM20),"")</f>
        <v/>
      </c>
      <c r="MV20" s="40" t="str">
        <f>IF(SUM(MH20:MI20,MK20:MM20,MO20)-SUM(MJ20,MN20)&gt;0,SUM(MH20:MI20,MK20:MM20,MO20)-SUM(MJ20,MN20),"")</f>
        <v/>
      </c>
      <c r="MW20" s="40" t="str">
        <f>IF(SUM(MQ20,MR20,MV20)&gt;0,SUM(MQ20,MR20,MV20),"")</f>
        <v/>
      </c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1" t="str">
        <f>IF(SUM(MY20,NC20)&gt;0,SUM(MY20,NC20),"")</f>
        <v/>
      </c>
      <c r="NS20" s="11" t="str">
        <f>IF(SUM(MX20:MY20,NA20:NC20,NE20)-MZ20-ND20&gt;0,SUM(MX20:MY20,NA20:NC20,NE20)-MZ20-ND20,"")</f>
        <v/>
      </c>
      <c r="NT20" s="11" t="str">
        <f>IF(SUM(NF20:NG20,NI20)-NH20&gt;0,SUM(NF20:NG20,NI20)-NH20,"")</f>
        <v/>
      </c>
      <c r="NU20" s="11" t="str">
        <f>IF(SUM(MY20,NC20,NG20)&gt;0,SUM(MY20,NC20,NG20),"")</f>
        <v/>
      </c>
      <c r="NV20" s="11" t="str">
        <f>IF(SUM(NS20,NT20)&gt;0,SUM(NS20,NT20),"")</f>
        <v/>
      </c>
      <c r="NW20" s="11" t="str">
        <f>IF(SUM(NK20,NO20)&gt;0,SUM(NK20,NO20),"")</f>
        <v/>
      </c>
      <c r="NX20" s="11" t="str">
        <f>IF(SUM(NJ20:NK20,NM20:NO20,NQ20)-SUM(NL20,NP20)&gt;0,SUM(NJ20:NK20,NM20:NO20,NQ20)-SUM(NL20,NP20),"")</f>
        <v/>
      </c>
      <c r="NY20" s="11" t="str">
        <f>IF(SUM(NS20,NT20,NX20)&gt;0,SUM(NS20,NT20,NX20),"")</f>
        <v/>
      </c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40" t="str">
        <f>IF(SUM(OA20,OE20)&gt;0,SUM(OA20,OE20),"")</f>
        <v/>
      </c>
      <c r="OU20" s="40" t="str">
        <f>IF(SUM(NZ20:OA20,OC20:OE20,OG20)-OB20-OF20&gt;0,SUM(NZ20:OA20,OC20:OE20,OG20)-OB20-OF20,"")</f>
        <v/>
      </c>
      <c r="OV20" s="40" t="str">
        <f>IF(SUM(OH20:OI20,OK20)-OJ20&gt;0,SUM(OH20:OI20,OK20)-OJ20,"")</f>
        <v/>
      </c>
      <c r="OW20" s="40" t="str">
        <f>IF(SUM(OA20,OE20,OI20)&gt;0,SUM(OA20,OE20,OI20),"")</f>
        <v/>
      </c>
      <c r="OX20" s="40" t="str">
        <f>IF(SUM(OU20,OV20)&gt;0,SUM(OU20,OV20),"")</f>
        <v/>
      </c>
      <c r="OY20" s="40" t="str">
        <f>IF(SUM(OM20,OQ20)&gt;0,SUM(OM20,OQ20),"")</f>
        <v/>
      </c>
      <c r="OZ20" s="40" t="str">
        <f>IF(SUM(OL20:OM20,OO20:OQ20,OS20)-SUM(ON20,OR20)&gt;0,SUM(OL20:OM20,OO20:OQ20,OS20)-SUM(ON20,OR20),"")</f>
        <v/>
      </c>
      <c r="PA20" s="40" t="str">
        <f>IF(SUM(OU20,OV20,OZ20)&gt;0,SUM(OU20,OV20,OZ20),"")</f>
        <v/>
      </c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1" t="str">
        <f>IF(SUM(PC20,PG20)&gt;0,SUM(PC20,PG20),"")</f>
        <v/>
      </c>
      <c r="PW20" s="11" t="str">
        <f>IF(SUM(PB20:PC20,PE20:PG20,PI20)-PD20-PH20&gt;0,SUM(PB20:PC20,PE20:PG20,PI20)-PD20-PH20,"")</f>
        <v/>
      </c>
      <c r="PX20" s="11" t="str">
        <f>IF(SUM(PJ20:PK20,PM20)-PL20&gt;0,SUM(PJ20:PK20,PM20)-PL20,"")</f>
        <v/>
      </c>
      <c r="PY20" s="11" t="str">
        <f>IF(SUM(PC20,PG20,PK20)&gt;0,SUM(PC20,PG20,PK20),"")</f>
        <v/>
      </c>
      <c r="PZ20" s="11" t="str">
        <f>IF(SUM(PW20,PX20)&gt;0,SUM(PW20,PX20),"")</f>
        <v/>
      </c>
      <c r="QA20" s="11" t="str">
        <f>IF(SUM(PO20,PS20)&gt;0,SUM(PO20,PS20),"")</f>
        <v/>
      </c>
      <c r="QB20" s="11" t="str">
        <f>IF(SUM(PN20:PO20,PQ20:PS20,PU20)-SUM(PP20,PT20)&gt;0,SUM(PN20:PO20,PQ20:PS20,PU20)-SUM(PP20,PT20),"")</f>
        <v/>
      </c>
      <c r="QC20" s="11" t="str">
        <f>IF(SUM(PW20,PX20,QB20)&gt;0,SUM(PW20,PX20,QB20),"")</f>
        <v/>
      </c>
      <c r="QD20" s="22">
        <f>IF($CU20="P",CA20,(CA20+AX20)/2)</f>
        <v>9.4499999999999993</v>
      </c>
      <c r="QE20" s="22">
        <f>IF($CU20="P",CB20,(CB20+AY20)/2)</f>
        <v>1.75</v>
      </c>
      <c r="QF20" s="22">
        <f>IF($CU20="P",CC20,(CC20+AZ20)/2)</f>
        <v>0</v>
      </c>
      <c r="QG20" s="22">
        <f>IF($CU20="P",CD20,(CD20+BA20)/2)</f>
        <v>0</v>
      </c>
      <c r="QH20" s="22">
        <f>IF($CU20="P",CE20,(CE20+BB20)/2)</f>
        <v>9.15</v>
      </c>
      <c r="QI20" s="22">
        <f>IF($CU20="P",CF20,(CF20+BC20)/2)</f>
        <v>2.2000000000000002</v>
      </c>
      <c r="QJ20" s="22">
        <f>IF($CU20="P",CG20,(CG20+BD20)/2)</f>
        <v>0.1</v>
      </c>
      <c r="QK20" s="22">
        <f>IF($CU20="P",CH20,(CH20+BE20)/2)</f>
        <v>0</v>
      </c>
      <c r="QL20" s="22">
        <f>IF($CU20="P",CI20,(CI20+BF20)/2)</f>
        <v>0</v>
      </c>
      <c r="QM20" s="22">
        <f>IF($CU20="P",CJ20,(CJ20+BG20)/2)</f>
        <v>0</v>
      </c>
      <c r="QN20" s="22">
        <f>IF($CU20="P",CK20,(CK20+BH20)/2)</f>
        <v>0</v>
      </c>
      <c r="QO20" s="22">
        <f>IF($CU20="P",CL20,(CL20+BI20)/2)</f>
        <v>0</v>
      </c>
      <c r="QP20" s="22">
        <f>IF($CU20="P",CM20,(CM20+BJ20)/2)</f>
        <v>9.65</v>
      </c>
      <c r="QQ20" s="22">
        <f>IF($CU20="P",CN20,(CN20+BK20)/2)</f>
        <v>1.75</v>
      </c>
      <c r="QR20" s="22">
        <f>IF($CU20="P",CO20,(CO20+BL20)/2)</f>
        <v>0.3</v>
      </c>
      <c r="QS20" s="22">
        <f>IF($CU20="P",CP20,(CP20+BM20)/2)</f>
        <v>0</v>
      </c>
      <c r="QT20" s="22">
        <f>IF($CU20="P",CQ20,(CQ20+BN20)/2)</f>
        <v>7.55</v>
      </c>
      <c r="QU20" s="22">
        <f>IF($CU20="P",CR20,(CR20+BO20)/2)</f>
        <v>1.2</v>
      </c>
      <c r="QV20" s="22">
        <f>IF($CU20="P",CS20,(CS20+BP20)/2)</f>
        <v>0</v>
      </c>
      <c r="QW20" s="22">
        <f>IF($CU20="P",CT20,(CT20+BQ20)/2)</f>
        <v>0</v>
      </c>
      <c r="QX20" s="27" t="s">
        <v>46</v>
      </c>
      <c r="QY20" s="40">
        <f>IF(SUM(QE20,QI20)&gt;0,SUM(QE20,QI20),"")</f>
        <v>3.95</v>
      </c>
      <c r="QZ20" s="40">
        <f>IF(SUM(QD20:QE20,QG20:QI20,QK20)-QF20-QJ20&gt;0,SUM(QD20:QE20,QG20:QI20,QK20)-QF20-QJ20,"")</f>
        <v>22.45</v>
      </c>
      <c r="RA20" s="40" t="str">
        <f>IF(SUM(QL20:QM20,QO20)-QN20&gt;0,SUM(QL20:QM20,QO20)-QN20,"")</f>
        <v/>
      </c>
      <c r="RB20" s="40">
        <f>IF(SUM(QE20,QI20,QM20)&gt;0,SUM(QE20,QI20,QM20),"")</f>
        <v>3.95</v>
      </c>
      <c r="RC20" s="40">
        <f>IF(SUM(QZ20,RA20)&gt;0,SUM(QZ20,RA20),"")</f>
        <v>22.45</v>
      </c>
      <c r="RD20" s="40">
        <f>IF(SUM(QQ20,QU20)&gt;0,SUM(QQ20,QU20),"")</f>
        <v>2.95</v>
      </c>
      <c r="RE20" s="40">
        <f>IF(SUM(QP20:QQ20,QS20:QU20,QW20)-SUM(QR20,QV20)&gt;0,SUM(QP20:QQ20,QS20:QU20,QW20)-SUM(QR20,QV20),"")</f>
        <v>19.849999999999998</v>
      </c>
      <c r="RF20" s="40">
        <f>IF(SUM(QZ20,RA20,RE20)&gt;0,SUM(QZ20,RA20,RE20),"")</f>
        <v>42.3</v>
      </c>
    </row>
    <row r="21" spans="1:474" x14ac:dyDescent="0.2">
      <c r="A21" s="4" t="str" cm="1">
        <f t="array" ref="A21">IF(AND(J21&lt;&gt;"",J21&lt;&gt;"No DD"),SUMPRODUCT((J$4:J$34&lt;&gt;"")*(J$4:J$34&lt;&gt;"No DD")*(F$4:F$34&gt;F21))+1,IF(J21="No DD",SUMPRODUCT((J$4:J$34="No DD")*(F$4:F$34&gt;F21))+1+SUMPRODUCT((J$4:J$34&lt;&gt;"")*(J$4:J$34&lt;&gt;"No DD")),""))</f>
        <v/>
      </c>
      <c r="B21" s="4" t="str" cm="1">
        <f t="array" ref="B21">IF(AND(J21&lt;&gt;"",J21&lt;&gt;"No DD",G21=""),SUMPRODUCT((J$4:J$34&lt;&gt;"")*(J$4:J$34&lt;&gt;"No DD")*(G$4:G$34="")*(F$4:F$34&gt;F21))+1,IF(J21="No DD",SUMPRODUCT((J$4:J$34="No DD")*(F$4:F$34&gt;F21)*(G$4:G$34=""))+1+SUMPRODUCT((J$4:J$34&lt;&gt;"")*(G$4:G$34="")*(J$4:J$34&lt;&gt;"No DD")),""))</f>
        <v/>
      </c>
      <c r="C21" s="5" t="s">
        <v>180</v>
      </c>
      <c r="D21" s="4" t="s">
        <v>3</v>
      </c>
      <c r="E21" s="4">
        <v>2008</v>
      </c>
      <c r="F21" s="9">
        <f>SUM(L21:R21)+SUM(L21:O21)*0.0000001+SUM(L21)*0.0000000000001</f>
        <v>107.70000627000462</v>
      </c>
      <c r="G21" s="64"/>
      <c r="H21" s="3" t="str">
        <f>IF(OR(AND(AP21&gt;=AW$36,AQ21&gt;=AW$40,AP21&lt;&gt;"",AO21=""),AND(AU21&gt;=AW$36,AV21&gt;=AW$40,AU21&lt;&gt;"",AO21=""),AND(BS21&gt;=BZ$36,BT21&gt;=BZ$40,BS21&lt;&gt;"",BR21=""),AND(BX21&gt;=BZ$36,BY21&gt;=BZ$40,BX21&lt;&gt;"",BR21=""),AND(CV21&gt;=DC$36,CW21&gt;=DC$40,CV21&lt;&gt;"",CU21=""),AND(DA21&gt;=DC$36,DB21&gt;=DC$40,DA21&lt;&gt;""),AND(DZ21&gt;=EG$36,EA21&gt;=EG$40,DZ21&lt;&gt;""),AND(EE21&gt;=EG$36,EF21&gt;=EG$40,EE21&lt;&gt;""),AND(FB21&gt;=FI$36,FC21&gt;=FI$40,FB21&lt;&gt;""),AND(FG21&gt;=FI$36,FH21&gt;=FI$40,FG21&lt;&gt;""),AND(GD21&gt;=GK$36,GE21&gt;=GK$40,GD21&lt;&gt;""),AND(GI21&gt;=GK$36,GJ21&gt;=GK$40,GI21&lt;&gt;""),AND(HF21&gt;=HM$36,HG21&gt;=HM$40,HF21&lt;&gt;""),AND(HK21&gt;=HM$36,HL21&gt;=HM$40,HK21&lt;&gt;""),AND(IH21&gt;=IO$36,II21&gt;=IO$40,IH21&lt;&gt;""),AND(IM21&gt;=IO$36,IN21&gt;=IO$40,IM21&lt;&gt;""),AND(JJ21&gt;=JQ$36,JK21&gt;=JQ$40,JJ21&lt;&gt;""),AND(JO21&gt;=JQ$36,JP21&gt;=JQ$40,JO21&lt;&gt;""),AND(KL21&gt;=KS$36,KM21&gt;=KS$40,KL21&lt;&gt;""),AND(KQ21&gt;=KS$36,KR21&gt;=KS$40,KQ21&lt;&gt;""),AND(LN21&gt;=LU$36,LO21&gt;=LU$40,LN21&lt;&gt;""),AND(LS21&gt;=LU$36,LT21&gt;=LU$40,LS21&lt;&gt;""),AND(MP21&gt;=MW$36,MQ21&gt;=MW$40,MP21&lt;&gt;""),AND(MU21&gt;=MW$36,MV21&gt;=MW$40,MU21&lt;&gt;""),AND(NR21&gt;=NY$36,NS21&gt;=NY$40,NR21&lt;&gt;""),AND(NW21&gt;=NY$36,NX21&gt;=NY$40,NW21&lt;&gt;""),AND(OT21&gt;=PA$36,OU21&gt;=PA$40,OT21&lt;&gt;""),AND(OY21&gt;=PA$36,OZ21&gt;=PA$40,OY21&lt;&gt;""),AND(PV21&gt;=QC$36,PW21&gt;=QC$40,PV21&lt;&gt;""),AND(QA21&gt;=QC$36,QB21&gt;=QC$40,QA21&lt;&gt;"")),"P","")</f>
        <v/>
      </c>
      <c r="I21" s="3" t="str">
        <f>IF(OR(AND(AQ21&gt;=AW$40,AQ21&lt;&gt;"",AO21=""),AND(AV21&gt;=AW$40,AV21&lt;&gt;"",AO21=""),AND(BT21&gt;=BZ$40,BT21&lt;&gt;"",BR21=""),AND(BY21&gt;=BZ$40,BY21&lt;&gt;"",BR21=""),AND(CW21&gt;=DC$40,CW21&lt;&gt;"",CU21=""),AND(DB21&gt;=DC$40,DB21&lt;&gt;"",CU21=""),AND(EA21&gt;=EG$40,EA21&lt;&gt;""),AND(EF21&gt;=EG$40,EF21&lt;&gt;""),AND(FC21&gt;=FI$40,FC21&lt;&gt;""),AND(FH21&gt;=FI$40,FH21&lt;&gt;""),AND(GE21&gt;=GK$40,GE21&lt;&gt;""),AND(GJ21&gt;=GK$40,GJ21&lt;&gt;""),AND(HG21&gt;=HM$40,HG21&lt;&gt;""),AND(HL21&gt;=HM$40,HL21&lt;&gt;""),AND(II21&gt;=IO$40,II21&lt;&gt;""),AND(IN21&gt;=IO$40,IN21&lt;&gt;""),AND(JK21&gt;=JQ$40,JK21&lt;&gt;""),AND(JP21&gt;=JQ$40,JP21&lt;&gt;""),AND(KM21&gt;=KS$40,KM21&lt;&gt;""),AND(KR21&gt;=KS$40,KR21&lt;&gt;""),AND(LO21&gt;=LU$40,LO21&lt;&gt;""),AND(LT21&gt;=LU$40,LT21&lt;&gt;""),AND(MQ21&gt;=MW$40,MQ21&lt;&gt;""),AND(MV21&gt;=MW$40,MV21&lt;&gt;""),AND(NS21&gt;=NY$40,NS21&lt;&gt;""),AND(NX21&gt;=NY$40,NX21&lt;&gt;""),AND(OU21&gt;=PA$40,OU21&lt;&gt;""),AND(OZ21&gt;=PA$40,OZ21&lt;&gt;""),AND(PW21&gt;=QC$40,PW21&lt;&gt;""),AND(QB21&gt;=QC$40,QB21&lt;&gt;"")),"P","")</f>
        <v/>
      </c>
      <c r="J21" s="36" t="str">
        <f>IF(AND(I21="P",H21=""),"No DD",IF(OR(AND(AS21&gt;=AW$39,AT21&gt;=AW$43,AS21&lt;&gt;"",AO21=""),AND(BV21&gt;=BZ$39,BW21&gt;=BZ$43,BV21&lt;&gt;"",BR21=""),AND(CY21&gt;=DC$39,CZ21&gt;=DC$43,CY21&lt;&gt;"",CU21=""),AND(EC21&gt;=EG$39,ED21&gt;=EG$43,EC21&lt;&gt;""),AND(FE21&gt;=FI$39,FF21&gt;=FI$43,FE21&lt;&gt;""),AND(GG21&gt;=GK$39,GH21&gt;=GK$43,GG21&lt;&gt;""),AND(HI21&gt;=HM$39,HJ21&gt;=HM$43,HI21&lt;&gt;""),AND(IK21&gt;=IO$39,IL21&gt;=IO$43,IK21&lt;&gt;""),AND(JM21&gt;=JQ$39,JN21&gt;=JQ$43,JM21&lt;&gt;""),AND(KO21&gt;=KS$39,KP21&gt;=KS$43,KO21&lt;&gt;""),AND(LQ21&gt;=LU$39,LR21&gt;=LU$43,LQ21&lt;&gt;""),AND(MS21&gt;=MW$39,MT21&gt;=MW$43,MS21&lt;&gt;""),AND(NU21&gt;=NY$39,NV21&gt;=NY$43,NU21&lt;&gt;""),AND(OW21&gt;=PA$39,OX21&gt;=PA$43,OW21&lt;&gt;""),AND(PY21&gt;=QC$39,PZ21&gt;=QC$43,PY21&lt;&gt;"")),"Merit",IF(OR(AND(AS21&gt;=AW$38,AT21&gt;=AW$42,AS21&lt;&gt;"",AO21=""),AND(BV21&gt;=BZ$38,BW21&gt;=BZ$42,BV21&lt;&gt;"",BR21=""),AND(CY21&gt;=DC$38,CZ21&gt;=DC$42,CY21&lt;&gt;"",CU21=""),AND(EC21&gt;=EG$38,ED21&gt;=EG$42,EC21&lt;&gt;""),AND(FE21&gt;=FI$38,FF21&gt;=FI$42,FE21&lt;&gt;""),AND(GG21&gt;=GK$38,GH21&gt;=GK$42,GG21&lt;&gt;""),AND(HI21&gt;=HM$38,HJ21&gt;=HM$42,HI21&lt;&gt;""),AND(IK21&gt;=IO$38,IL21&gt;=IO$42,IK21&lt;&gt;""),AND(JM21&gt;=JQ$38,JN21&gt;=JQ$42,JM21&lt;&gt;""),AND(KO21&gt;=KS$38,KP21&gt;=KS$42,KO21&lt;&gt;""),AND(LQ21&gt;=LU$38,LR21&gt;=LU$42,LQ21&lt;&gt;""),AND(MS21&gt;=MW$38,MT21&gt;=MW$42,MS21&lt;&gt;""),AND(NU21&gt;=NY$38,NV21&gt;=NY$42,NU21&lt;&gt;""),AND(OW21&gt;=PA$38,OX21&gt;=PA$42,OW21&lt;&gt;""),AND(PY21&gt;=QC$38,PZ21&gt;=QC$42,PY21&lt;&gt;"")),"Excellence",IF(K21="P","Worlds Team",IF(H21="P","National Team","")))))</f>
        <v/>
      </c>
      <c r="K21" s="3" t="str">
        <f>IF(OR(AND(AS21&gt;=AW$37,AT21&gt;=AW$41,AS21&lt;&gt;"",AO21=""),AND(BV21&gt;=BZ$37,BW21&gt;=BZ$41,BV21&lt;&gt;"",BR21=""),AND(CY21&gt;=DC$37,CZ21&gt;=DC$41,CY21&lt;&gt;"",CU21=""),AND(EC21&gt;=EG$37,ED21&gt;=EG$41,EC21&lt;&gt;""),AND(FE21&gt;=FI$37,FF21&gt;=FI$41,FE21&lt;&gt;""),AND(GG21&gt;=GK$37,GH21&gt;=GK$41,GG21&lt;&gt;""),AND(HI21&gt;=HM$37,HJ21&gt;=HM$41,HI21&lt;&gt;""),AND(IK21&gt;=IO$37,IL21&gt;=IO$41,IK21&lt;&gt;""),AND(JM21&gt;=JQ$37,JN21&gt;=JQ$41,JM21&lt;&gt;""),AND(KO21&gt;=KS$37,KP21&gt;=KS$41,KO21&lt;&gt;""),AND(LQ21&gt;=LU$37,LR21&gt;=LU$41,LQ21&lt;&gt;""),AND(MS21&gt;=MW$37,MT21&gt;=MW$41,MS21&lt;&gt;""),AND(NU21&gt;=NY$37,NV21&gt;=NY$41,NU21&lt;&gt;""),AND(OW21&gt;=PA$37,OX21&gt;=PA$41,OW21&lt;&gt;""),AND(PY21&gt;=QC$37,PZ21&gt;=QC$41,PY21&lt;&gt;"")),"P","")</f>
        <v/>
      </c>
      <c r="L21" s="8">
        <f>IF(COUNT(AQ21,BT21,CW21)&gt;0,LARGE((AQ21,BT21,CW21),1),0)</f>
        <v>46.1</v>
      </c>
      <c r="M21" s="8" t="str">
        <f>IF(L21=0,"",IF(L21=CW21,$CA$1,IF(L21=BT21,$AX$1,IF(L21=AQ21,$U$1,""))))</f>
        <v>2025 Nationals</v>
      </c>
      <c r="N21" s="8">
        <f>IF(COUNT(AQ21,BT21,CW21)&gt;1,LARGE((AQ21,BT21,CW21),2),0)</f>
        <v>16.600000000000001</v>
      </c>
      <c r="O21" s="8" t="str">
        <f>IF(N21=0,"",IF(AND(N21=L21,N21=AQ21,N21=BT21),$U$1,IF(AND(N21=L21,N21=AQ21,N21=CW21),$U$1,IF(AND(N21=L21,N21=BT21,N21=CW21),$AX$1,IF(N21=CW21,$CA$1,IF(N21=BT21,$AX$1,IF(N21=AQ21,$U$1,"")))))))</f>
        <v>2025 Elite Canada</v>
      </c>
      <c r="P21" s="8">
        <f>IF(MAX(AV21,BY21,DB21)&gt;0,MAX(AV21,BY21,DB21),0)</f>
        <v>45.000000000000007</v>
      </c>
      <c r="Q21" s="8" t="str">
        <f>IF(P21=0,"",IF(P21=DB21,$CA$1,IF(P21=BY21,$AX$1,IF(P21=AV21,$U$1,""))))</f>
        <v>2025 Nationals</v>
      </c>
      <c r="R21" s="8" t="str">
        <f>IF(MAX(DD21:DE21)&gt;0,MAX(DD21:DE21),"")</f>
        <v/>
      </c>
      <c r="S21" s="11" t="str">
        <f>IF(R21="","",IF(R21=DD21,"("&amp;DD$2&amp;")",IF(R21=DE21,"("&amp;DE$2&amp;")")))</f>
        <v/>
      </c>
      <c r="T21" s="8" t="str">
        <f>IF(R21="","",IF(R21=DD21,IF(R21+IF(N21="",0,N21)=PW21,$PB$1,IF(R21+IF(N21="",0,N21)=OU21,$NZ$1,IF(R21+IF(N21="",0,N21)=NS21,$MX$1,IF(R21+IF(N21="",0,N21)=MQ21,$LV$1,IF(R21+IF(N21="",0,N21)=LO21,$KT$1,IF(R21+IF(N21="",0,N21)=KM21,$JR$1,IF(R21+IF(N21="",0,N21)=JK21,$IP$1,IF(R21+IF(N21="",0,N21)=II21,$HN$1,IF(R21+IF(N21="",0,N21)=HG21,$GL$1,IF(R21+IF(N21="",0,N21)=GE21,$FJ$1,IF(R21+IF(N21="",0,N21)=FC21,$EH$1,IF(R21+IF(N21="",0,N21)=EA21,$DF$1)))))))))))),IF(R21=DE21,IF(R21+IF(P21="",0,P21)=QB21,$PB$1,IF(R21+IF(P21="",0,P21)=OZ21,$NZ$1,IF(R21+IF(P21="",0,P21)=NX21,$MX$1,IF(R21+IF(P21="",0,P21)=MV21,$LV$1,IF(R21+IF(P21="",0,P21)=LT21,$KT$1,IF(R21+IF(P21="",0,P21)=KR21,$JR$1,IF(R21+IF(P21="",0,P21)=JP21,$IP$1,IF(R21+IF(P21="",0,P21)=IN21,$HN$1,IF(R21+IF(P21="",0,P21)=HL21,$GL$1,IF(R21+IF(P21="",0,P21)=GJ21,$FJ$1,IF(R21+IF(P21="",0,P21)=FH21,$EH$1,IF(R21+IF(P21="",0,P21)=EF21,$DF$1)))))))))))))))</f>
        <v/>
      </c>
      <c r="U21" s="19">
        <v>15.4</v>
      </c>
      <c r="V21" s="19">
        <v>1.2</v>
      </c>
      <c r="W21" s="19">
        <v>0</v>
      </c>
      <c r="X21" s="19">
        <v>0</v>
      </c>
      <c r="Y21" s="19">
        <v>0</v>
      </c>
      <c r="Z21" s="19">
        <v>0</v>
      </c>
      <c r="AA21" s="19">
        <v>0</v>
      </c>
      <c r="AB21" s="19">
        <v>0</v>
      </c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>
        <f>IF(SUM(V21,Z21)&gt;0,SUM(V21,Z21),"")</f>
        <v>1.2</v>
      </c>
      <c r="AQ21" s="40">
        <f>IF(SUM(U21:V21,X21:Z21,AB21)-W21-AA21&gt;0,SUM(U21:V21,X21:Z21,AB21)-W21-AA21,"")</f>
        <v>16.600000000000001</v>
      </c>
      <c r="AR21" s="40" t="str">
        <f>IF(SUM(AC21:AD21,AF21)-AE21&gt;0,SUM(AC21:AD21,AF21)-AE21,"")</f>
        <v/>
      </c>
      <c r="AS21" s="40">
        <f>IF(SUM(V21,Z21,AD21)&gt;0,SUM(V21,Z21,AD21),"")</f>
        <v>1.2</v>
      </c>
      <c r="AT21" s="40">
        <f>IF(SUM(AQ21,AR21)&gt;0,SUM(AQ21,AR21),"")</f>
        <v>16.600000000000001</v>
      </c>
      <c r="AU21" s="40" t="str">
        <f>IF(SUM(AH21,AL21)&gt;0,SUM(AH21,AL21),"")</f>
        <v/>
      </c>
      <c r="AV21" s="40" t="str">
        <f>IF(SUM(AG21:AH21,AJ21:AL21,AN21)-SUM(AI21,AM21)&gt;0,SUM(AG21:AH21,AJ21:AL21,AN21)-SUM(AI21,AM21),"")</f>
        <v/>
      </c>
      <c r="AW21" s="40">
        <f>IF(SUM(AQ21,AR21,AV21)&gt;0,SUM(AQ21,AR21,AV21),"")</f>
        <v>16.600000000000001</v>
      </c>
      <c r="AX21" s="18">
        <v>18.399999999999999</v>
      </c>
      <c r="AY21" s="18">
        <v>3.6</v>
      </c>
      <c r="AZ21" s="18">
        <v>0</v>
      </c>
      <c r="BA21" s="18">
        <v>0</v>
      </c>
      <c r="BB21" s="18">
        <v>18.899999999999999</v>
      </c>
      <c r="BC21" s="18">
        <v>5.2</v>
      </c>
      <c r="BD21" s="18">
        <v>0</v>
      </c>
      <c r="BE21" s="18">
        <v>0</v>
      </c>
      <c r="BF21" s="18"/>
      <c r="BG21" s="18"/>
      <c r="BH21" s="18"/>
      <c r="BI21" s="18"/>
      <c r="BJ21" s="18">
        <v>18.600000000000001</v>
      </c>
      <c r="BK21" s="18">
        <v>3.6</v>
      </c>
      <c r="BL21" s="18">
        <v>0</v>
      </c>
      <c r="BM21" s="18">
        <v>0</v>
      </c>
      <c r="BN21" s="18">
        <v>18.399999999999999</v>
      </c>
      <c r="BO21" s="18">
        <v>5.2</v>
      </c>
      <c r="BP21" s="18">
        <v>0.8</v>
      </c>
      <c r="BQ21" s="18">
        <v>0</v>
      </c>
      <c r="BR21" s="28"/>
      <c r="BS21" s="11">
        <f>IF(SUM(AY21,BC21)&gt;0,SUM(AY21,BC21),"")</f>
        <v>8.8000000000000007</v>
      </c>
      <c r="BT21" s="11">
        <f>IF(SUM(AX21:AY21,BA21:BC21,BE21)-AZ21-BD21&gt;0,SUM(AX21:AY21,BA21:BC21,BE21)-AZ21-BD21,"")</f>
        <v>46.1</v>
      </c>
      <c r="BU21" s="11" t="str">
        <f>IF(SUM(BF21:BG21,BI21)-BH21&gt;0,SUM(BF21:BG21,BI21)-BH21,"")</f>
        <v/>
      </c>
      <c r="BV21" s="11">
        <f>IF(SUM(AY21,BC21,BG21)&gt;0,SUM(AY21,BC21,BG21),"")</f>
        <v>8.8000000000000007</v>
      </c>
      <c r="BW21" s="11">
        <f>IF(SUM(BT21,BU21)&gt;0,SUM(BT21,BU21),"")</f>
        <v>46.1</v>
      </c>
      <c r="BX21" s="11">
        <f>IF(SUM(BK21,BO21)&gt;0,SUM(BK21,BO21),"")</f>
        <v>8.8000000000000007</v>
      </c>
      <c r="BY21" s="11">
        <f>IF(SUM(BJ21:BK21,BM21:BO21,BQ21)-SUM(BL21,BP21)&gt;0,SUM(BJ21:BK21,BM21:BO21,BQ21)-SUM(BL21,BP21),"")</f>
        <v>45.000000000000007</v>
      </c>
      <c r="BZ21" s="11">
        <f>IF(SUM(BT21,BU21,BY21)&gt;0,SUM(BT21,BU21,BY21),"")</f>
        <v>91.100000000000009</v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 t="str">
        <f>IF(SUM(CB21,CF21)&gt;0,SUM(CB21,CF21),"")</f>
        <v/>
      </c>
      <c r="CW21" s="40" t="str">
        <f>IF(SUM(CA21:CB21,CD21:CF21,CH21)-CC21-CG21&gt;0,SUM(CA21:CB21,CD21:CF21,CH21)-CC21-CG21,"")</f>
        <v/>
      </c>
      <c r="CX21" s="40" t="str">
        <f>IF(SUM(CI21:CJ21,CL21)-CK21&gt;0,SUM(CI21:CJ21,CL21)-CK21,"")</f>
        <v/>
      </c>
      <c r="CY21" s="40" t="str">
        <f>IF(SUM(CB21,CF21,CJ21)&gt;0,SUM(CB21,CF21,CJ21),"")</f>
        <v/>
      </c>
      <c r="CZ21" s="40" t="str">
        <f>IF(SUM(CW21,CX21)&gt;0,SUM(CW21,CX21),"")</f>
        <v/>
      </c>
      <c r="DA21" s="40" t="str">
        <f>IF(SUM(CN21,CR21)&gt;0,SUM(CN21,CR21),"")</f>
        <v/>
      </c>
      <c r="DB21" s="40" t="str">
        <f>IF(SUM(CM21:CN21,CP21:CR21,CT21)-SUM(CO21,CS21)&gt;0,SUM(CM21:CN21,CP21:CR21,CT21)-SUM(CO21,CS21),"")</f>
        <v/>
      </c>
      <c r="DC21" s="40" t="str">
        <f>IF(SUM(CW21,CX21,DB21)&gt;0,SUM(CW21,CX21,DB21),"")</f>
        <v/>
      </c>
      <c r="DD21" s="50" t="str">
        <f>IF(MAX(EA21,FC21,GE21,HG21,II21,JK21,KM21,LO21,MQ21,NS21,OU21,PW21)-IF(N21="",0,N21)&gt;0.001,MAX(EA21,FC21,GE21,HG21,II21,JK21,KM21,LO21,MQ21,NS21,OU21,PW21)-IF(N21="",0,N21),"")</f>
        <v/>
      </c>
      <c r="DE21" s="50" t="str">
        <f>IF(MAX(EF21,FH21,GJ21,HL21,IN21,JP21,KR21,LT21,MV21,NX21,OZ21,QB21)-IF(P21="",0,P21)&gt;0.001,MAX(EF21,FH21,GJ21,HL21,IN21,JP21,KR21,LT21,MV21,NX21,OZ21,QB21)-IF(P21="",0,P21),"")</f>
        <v/>
      </c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40" t="str">
        <f>IF(SUM(DG21,DK21)&gt;0,SUM(DG21,DK21),"")</f>
        <v/>
      </c>
      <c r="EA21" s="40" t="str">
        <f>IF(SUM(DF21:DG21,DI21:DK21,DM21)-DH21-DL21&gt;0,SUM(DF21:DG21,DI21:DK21,DM21)-DH21-DL21,"")</f>
        <v/>
      </c>
      <c r="EB21" s="40" t="str">
        <f>IF(SUM(DN21:DO21,DQ21)-DP21&gt;0,SUM(DN21:DO21,DQ21)-DP21,"")</f>
        <v/>
      </c>
      <c r="EC21" s="40" t="str">
        <f>IF(SUM(DG21,DK21,DO21)&gt;0,SUM(DG21,DK21,DO21),"")</f>
        <v/>
      </c>
      <c r="ED21" s="40" t="str">
        <f>IF(SUM(EA21,EB21)&gt;0,SUM(EA21,EB21),"")</f>
        <v/>
      </c>
      <c r="EE21" s="40" t="str">
        <f>IF(SUM(DS21,DW21)&gt;0,SUM(DS21,DW21),"")</f>
        <v/>
      </c>
      <c r="EF21" s="40" t="str">
        <f>IF(SUM(DR21:DS21,DU21:DW21,DY21)-SUM(DT21,DX21)&gt;0,SUM(DR21:DS21,DU21:DW21,DY21)-SUM(DT21,DX21),"")</f>
        <v/>
      </c>
      <c r="EG21" s="40" t="str">
        <f>IF(SUM(EA21,EB21,EF21)&gt;0,SUM(EA21,EB21,EF21),"")</f>
        <v/>
      </c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1" t="str">
        <f>IF(SUM(EI21,EM21)&gt;0,SUM(EI21,EM21),"")</f>
        <v/>
      </c>
      <c r="FC21" s="11" t="str">
        <f>IF(SUM(EH21:EI21,EK21:EM21,EO21)-EJ21-EN21&gt;0,SUM(EH21:EI21,EK21:EM21,EO21)-EJ21-EN21,"")</f>
        <v/>
      </c>
      <c r="FD21" s="11" t="str">
        <f>IF(SUM(EP21:EQ21,ES21)-ER21&gt;0,SUM(EP21:EQ21,ES21)-ER21,"")</f>
        <v/>
      </c>
      <c r="FE21" s="11" t="str">
        <f>IF(SUM(EI21,EM21,EQ21)&gt;0,SUM(EI21,EM21,EQ21),"")</f>
        <v/>
      </c>
      <c r="FF21" s="11" t="str">
        <f>IF(SUM(FC21,FD21)&gt;0,SUM(FC21,FD21),"")</f>
        <v/>
      </c>
      <c r="FG21" s="11" t="str">
        <f>IF(SUM(EU21,EY21)&gt;0,SUM(EU21,EY21),"")</f>
        <v/>
      </c>
      <c r="FH21" s="11" t="str">
        <f>IF(SUM(ET21:EU21,EW21:EY21,FA21)-SUM(EV21,EZ21)&gt;0,SUM(ET21:EU21,EW21:EY21,FA21)-SUM(EV21,EZ21),"")</f>
        <v/>
      </c>
      <c r="FI21" s="11" t="str">
        <f>IF(SUM(FC21,FD21,FH21)&gt;0,SUM(FC21,FD21,FH21),"")</f>
        <v/>
      </c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40" t="str">
        <f>IF(SUM(FK21,FO21)&gt;0,SUM(FK21,FO21),"")</f>
        <v/>
      </c>
      <c r="GE21" s="40" t="str">
        <f>IF(SUM(FJ21:FK21,FM21:FO21,FQ21)-FL21-FP21&gt;0,SUM(FJ21:FK21,FM21:FO21,FQ21)-FL21-FP21,"")</f>
        <v/>
      </c>
      <c r="GF21" s="40" t="str">
        <f>IF(SUM(FR21:FS21,FU21)-FT21&gt;0,SUM(FR21:FS21,FU21)-FT21,"")</f>
        <v/>
      </c>
      <c r="GG21" s="40" t="str">
        <f>IF(SUM(FK21,FO21,FS21)&gt;0,SUM(FK21,FO21,FS21),"")</f>
        <v/>
      </c>
      <c r="GH21" s="40" t="str">
        <f>IF(SUM(GE21,GF21)&gt;0,SUM(GE21,GF21),"")</f>
        <v/>
      </c>
      <c r="GI21" s="40" t="str">
        <f>IF(SUM(FW21,GA21)&gt;0,SUM(FW21,GA21),"")</f>
        <v/>
      </c>
      <c r="GJ21" s="40" t="str">
        <f>IF(SUM(FV21:FW21,FY21:GA21,GC21)-SUM(FX21,GB21)&gt;0,SUM(FV21:FW21,FY21:GA21,GC21)-SUM(FX21,GB21),"")</f>
        <v/>
      </c>
      <c r="GK21" s="40" t="str">
        <f>IF(SUM(GE21,GF21,GJ21)&gt;0,SUM(GE21,GF21,GJ21),"")</f>
        <v/>
      </c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1" t="str">
        <f>IF(SUM(GM21,GQ21)&gt;0,SUM(GM21,GQ21),"")</f>
        <v/>
      </c>
      <c r="HG21" s="11" t="str">
        <f>IF(SUM(GL21:GM21,GO21:GQ21,GS21)-GN21-GR21&gt;0,SUM(GL21:GM21,GO21:GQ21,GS21)-GN21-GR21,"")</f>
        <v/>
      </c>
      <c r="HH21" s="11" t="str">
        <f>IF(SUM(GT21:GU21,GW21)-GV21&gt;0,SUM(GT21:GU21,GW21)-GV21,"")</f>
        <v/>
      </c>
      <c r="HI21" s="11" t="str">
        <f>IF(SUM(GM21,GQ21,GU21)&gt;0,SUM(GM21,GQ21,GU21),"")</f>
        <v/>
      </c>
      <c r="HJ21" s="11" t="str">
        <f>IF(SUM(HG21,HH21)&gt;0,SUM(HG21,HH21),"")</f>
        <v/>
      </c>
      <c r="HK21" s="11" t="str">
        <f>IF(SUM(GY21,HC21)&gt;0,SUM(GY21,HC21),"")</f>
        <v/>
      </c>
      <c r="HL21" s="11" t="str">
        <f>IF(SUM(GX21:GY21,HA21:HC21,HE21)-SUM(GZ21,HD21)&gt;0,SUM(GX21:GY21,HA21:HC21,HE21)-SUM(GZ21,HD21),"")</f>
        <v/>
      </c>
      <c r="HM21" s="11" t="str">
        <f>IF(SUM(HG21,HH21,HL21)&gt;0,SUM(HG21,HH21,HL21),"")</f>
        <v/>
      </c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40" t="str">
        <f>IF(SUM(HO21,HS21)&gt;0,SUM(HO21,HS21),"")</f>
        <v/>
      </c>
      <c r="II21" s="40" t="str">
        <f>IF(SUM(HN21:HO21,HQ21:HS21,HU21)-HP21-HT21&gt;0,SUM(HN21:HO21,HQ21:HS21,HU21)-HP21-HT21,"")</f>
        <v/>
      </c>
      <c r="IJ21" s="40" t="str">
        <f>IF(SUM(HV21:HW21,HY21)-HX21&gt;0,SUM(HV21:HW21,HY21)-HX21,"")</f>
        <v/>
      </c>
      <c r="IK21" s="40" t="str">
        <f>IF(SUM(HO21,HS21,HW21)&gt;0,SUM(HO21,HS21,HW21),"")</f>
        <v/>
      </c>
      <c r="IL21" s="40" t="str">
        <f>IF(SUM(II21,IJ21)&gt;0,SUM(II21,IJ21),"")</f>
        <v/>
      </c>
      <c r="IM21" s="40" t="str">
        <f>IF(SUM(IA21,IE21)&gt;0,SUM(IA21,IE21),"")</f>
        <v/>
      </c>
      <c r="IN21" s="40" t="str">
        <f>IF(SUM(HZ21:IA21,IC21:IE21,IG21)-SUM(IB21,IF21)&gt;0,SUM(HZ21:IA21,IC21:IE21,IG21)-SUM(IB21,IF21),"")</f>
        <v/>
      </c>
      <c r="IO21" s="40" t="str">
        <f>IF(SUM(II21,IJ21,IN21)&gt;0,SUM(II21,IJ21,IN21),"")</f>
        <v/>
      </c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1" t="str">
        <f>IF(SUM(IQ21,IU21)&gt;0,SUM(IQ21,IU21),"")</f>
        <v/>
      </c>
      <c r="JK21" s="11" t="str">
        <f>IF(SUM(IP21:IQ21,IS21:IU21,IW21)-IR21-IV21&gt;0,SUM(IP21:IQ21,IS21:IU21,IW21)-IR21-IV21,"")</f>
        <v/>
      </c>
      <c r="JL21" s="11" t="str">
        <f>IF(SUM(IX21:IY21,JA21)-IZ21&gt;0,SUM(IX21:IY21,JA21)-IZ21,"")</f>
        <v/>
      </c>
      <c r="JM21" s="11" t="str">
        <f>IF(SUM(IQ21,IU21,IY21)&gt;0,SUM(IQ21,IU21,IY21),"")</f>
        <v/>
      </c>
      <c r="JN21" s="11" t="str">
        <f>IF(SUM(JK21,JL21)&gt;0,SUM(JK21,JL21),"")</f>
        <v/>
      </c>
      <c r="JO21" s="11" t="str">
        <f>IF(SUM(JC21,JG21)&gt;0,SUM(JC21,JG21),"")</f>
        <v/>
      </c>
      <c r="JP21" s="11" t="str">
        <f>IF(SUM(JB21:JC21,JE21:JG21,JI21)-SUM(JD21,JH21)&gt;0,SUM(JB21:JC21,JE21:JG21,JI21)-SUM(JD21,JH21),"")</f>
        <v/>
      </c>
      <c r="JQ21" s="11" t="str">
        <f>IF(SUM(JK21,JL21,JP21)&gt;0,SUM(JK21,JL21,JP21),"")</f>
        <v/>
      </c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40" t="str">
        <f>IF(SUM(JS21,JW21)&gt;0,SUM(JS21,JW21),"")</f>
        <v/>
      </c>
      <c r="KM21" s="40" t="str">
        <f>IF(SUM(JR21:JS21,JU21:JW21,JY21)-JT21-JX21&gt;0,SUM(JR21:JS21,JU21:JW21,JY21)-JT21-JX21,"")</f>
        <v/>
      </c>
      <c r="KN21" s="40" t="str">
        <f>IF(SUM(JZ21:KA21,KC21)-KB21&gt;0,SUM(JZ21:KA21,KC21)-KB21,"")</f>
        <v/>
      </c>
      <c r="KO21" s="40" t="str">
        <f>IF(SUM(JS21,JW21,KA21)&gt;0,SUM(JS21,JW21,KA21),"")</f>
        <v/>
      </c>
      <c r="KP21" s="40" t="str">
        <f>IF(SUM(KM21,KN21)&gt;0,SUM(KM21,KN21),"")</f>
        <v/>
      </c>
      <c r="KQ21" s="40" t="str">
        <f>IF(SUM(KE21,KI21)&gt;0,SUM(KE21,KI21),"")</f>
        <v/>
      </c>
      <c r="KR21" s="40" t="str">
        <f>IF(SUM(KD21:KE21,KG21:KI21,KK21)-SUM(KF21,KJ21)&gt;0,SUM(KD21:KE21,KG21:KI21,KK21)-SUM(KF21,KJ21),"")</f>
        <v/>
      </c>
      <c r="KS21" s="40" t="str">
        <f>IF(SUM(KM21,KN21,KR21)&gt;0,SUM(KM21,KN21,KR21),"")</f>
        <v/>
      </c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1" t="str">
        <f>IF(SUM(KU21,KY21)&gt;0,SUM(KU21,KY21),"")</f>
        <v/>
      </c>
      <c r="LO21" s="11" t="str">
        <f>IF(SUM(KT21:KU21,KW21:KY21,LA21)-KV21-KZ21&gt;0,SUM(KT21:KU21,KW21:KY21,LA21)-KV21-KZ21,"")</f>
        <v/>
      </c>
      <c r="LP21" s="11" t="str">
        <f>IF(SUM(LB21:LC21,LE21)-LD21&gt;0,SUM(LB21:LC21,LE21)-LD21,"")</f>
        <v/>
      </c>
      <c r="LQ21" s="11" t="str">
        <f>IF(SUM(KU21,KY21,LC21)&gt;0,SUM(KU21,KY21,LC21),"")</f>
        <v/>
      </c>
      <c r="LR21" s="11" t="str">
        <f>IF(SUM(LO21,LP21)&gt;0,SUM(LO21,LP21),"")</f>
        <v/>
      </c>
      <c r="LS21" s="11" t="str">
        <f>IF(SUM(LG21,LK21)&gt;0,SUM(LG21,LK21),"")</f>
        <v/>
      </c>
      <c r="LT21" s="11" t="str">
        <f>IF(SUM(LF21:LG21,LI21:LK21,LM21)-SUM(LH21,LL21)&gt;0,SUM(LF21:LG21,LI21:LK21,LM21)-SUM(LH21,LL21),"")</f>
        <v/>
      </c>
      <c r="LU21" s="11" t="str">
        <f>IF(SUM(LO21,LP21,LT21)&gt;0,SUM(LO21,LP21,LT21),"")</f>
        <v/>
      </c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40" t="str">
        <f>IF(SUM(LW21,MA21)&gt;0,SUM(LW21,MA21),"")</f>
        <v/>
      </c>
      <c r="MQ21" s="40" t="str">
        <f>IF(SUM(LV21:LW21,LY21:MA21,MC21)-LX21-MB21&gt;0,SUM(LV21:LW21,LY21:MA21,MC21)-LX21-MB21,"")</f>
        <v/>
      </c>
      <c r="MR21" s="40" t="str">
        <f>IF(SUM(MD21:ME21,MG21)-MF21&gt;0,SUM(MD21:ME21,MG21)-MF21,"")</f>
        <v/>
      </c>
      <c r="MS21" s="40" t="str">
        <f>IF(SUM(LW21,MA21,ME21)&gt;0,SUM(LW21,MA21,ME21),"")</f>
        <v/>
      </c>
      <c r="MT21" s="40" t="str">
        <f>IF(SUM(MQ21,MR21)&gt;0,SUM(MQ21,MR21),"")</f>
        <v/>
      </c>
      <c r="MU21" s="40" t="str">
        <f>IF(SUM(MI21,MM21)&gt;0,SUM(MI21,MM21),"")</f>
        <v/>
      </c>
      <c r="MV21" s="40" t="str">
        <f>IF(SUM(MH21:MI21,MK21:MM21,MO21)-SUM(MJ21,MN21)&gt;0,SUM(MH21:MI21,MK21:MM21,MO21)-SUM(MJ21,MN21),"")</f>
        <v/>
      </c>
      <c r="MW21" s="40" t="str">
        <f>IF(SUM(MQ21,MR21,MV21)&gt;0,SUM(MQ21,MR21,MV21),"")</f>
        <v/>
      </c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1" t="str">
        <f>IF(SUM(MY21,NC21)&gt;0,SUM(MY21,NC21),"")</f>
        <v/>
      </c>
      <c r="NS21" s="11" t="str">
        <f>IF(SUM(MX21:MY21,NA21:NC21,NE21)-MZ21-ND21&gt;0,SUM(MX21:MY21,NA21:NC21,NE21)-MZ21-ND21,"")</f>
        <v/>
      </c>
      <c r="NT21" s="11" t="str">
        <f>IF(SUM(NF21:NG21,NI21)-NH21&gt;0,SUM(NF21:NG21,NI21)-NH21,"")</f>
        <v/>
      </c>
      <c r="NU21" s="11" t="str">
        <f>IF(SUM(MY21,NC21,NG21)&gt;0,SUM(MY21,NC21,NG21),"")</f>
        <v/>
      </c>
      <c r="NV21" s="11" t="str">
        <f>IF(SUM(NS21,NT21)&gt;0,SUM(NS21,NT21),"")</f>
        <v/>
      </c>
      <c r="NW21" s="11" t="str">
        <f>IF(SUM(NK21,NO21)&gt;0,SUM(NK21,NO21),"")</f>
        <v/>
      </c>
      <c r="NX21" s="11" t="str">
        <f>IF(SUM(NJ21:NK21,NM21:NO21,NQ21)-SUM(NL21,NP21)&gt;0,SUM(NJ21:NK21,NM21:NO21,NQ21)-SUM(NL21,NP21),"")</f>
        <v/>
      </c>
      <c r="NY21" s="11" t="str">
        <f>IF(SUM(NS21,NT21,NX21)&gt;0,SUM(NS21,NT21,NX21),"")</f>
        <v/>
      </c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40" t="str">
        <f>IF(SUM(OA21,OE21)&gt;0,SUM(OA21,OE21),"")</f>
        <v/>
      </c>
      <c r="OU21" s="40" t="str">
        <f>IF(SUM(NZ21:OA21,OC21:OE21,OG21)-OB21-OF21&gt;0,SUM(NZ21:OA21,OC21:OE21,OG21)-OB21-OF21,"")</f>
        <v/>
      </c>
      <c r="OV21" s="40" t="str">
        <f>IF(SUM(OH21:OI21,OK21)-OJ21&gt;0,SUM(OH21:OI21,OK21)-OJ21,"")</f>
        <v/>
      </c>
      <c r="OW21" s="40" t="str">
        <f>IF(SUM(OA21,OE21,OI21)&gt;0,SUM(OA21,OE21,OI21),"")</f>
        <v/>
      </c>
      <c r="OX21" s="40" t="str">
        <f>IF(SUM(OU21,OV21)&gt;0,SUM(OU21,OV21),"")</f>
        <v/>
      </c>
      <c r="OY21" s="40" t="str">
        <f>IF(SUM(OM21,OQ21)&gt;0,SUM(OM21,OQ21),"")</f>
        <v/>
      </c>
      <c r="OZ21" s="40" t="str">
        <f>IF(SUM(OL21:OM21,OO21:OQ21,OS21)-SUM(ON21,OR21)&gt;0,SUM(OL21:OM21,OO21:OQ21,OS21)-SUM(ON21,OR21),"")</f>
        <v/>
      </c>
      <c r="PA21" s="40" t="str">
        <f>IF(SUM(OU21,OV21,OZ21)&gt;0,SUM(OU21,OV21,OZ21),"")</f>
        <v/>
      </c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1" t="str">
        <f>IF(SUM(PC21,PG21)&gt;0,SUM(PC21,PG21),"")</f>
        <v/>
      </c>
      <c r="PW21" s="11" t="str">
        <f>IF(SUM(PB21:PC21,PE21:PG21,PI21)-PD21-PH21&gt;0,SUM(PB21:PC21,PE21:PG21,PI21)-PD21-PH21,"")</f>
        <v/>
      </c>
      <c r="PX21" s="11" t="str">
        <f>IF(SUM(PJ21:PK21,PM21)-PL21&gt;0,SUM(PJ21:PK21,PM21)-PL21,"")</f>
        <v/>
      </c>
      <c r="PY21" s="11" t="str">
        <f>IF(SUM(PC21,PG21,PK21)&gt;0,SUM(PC21,PG21,PK21),"")</f>
        <v/>
      </c>
      <c r="PZ21" s="11" t="str">
        <f>IF(SUM(PW21,PX21)&gt;0,SUM(PW21,PX21),"")</f>
        <v/>
      </c>
      <c r="QA21" s="11" t="str">
        <f>IF(SUM(PO21,PS21)&gt;0,SUM(PO21,PS21),"")</f>
        <v/>
      </c>
      <c r="QB21" s="11" t="str">
        <f>IF(SUM(PN21:PO21,PQ21:PS21,PU21)-SUM(PP21,PT21)&gt;0,SUM(PN21:PO21,PQ21:PS21,PU21)-SUM(PP21,PT21),"")</f>
        <v/>
      </c>
      <c r="QC21" s="11" t="str">
        <f>IF(SUM(PW21,PX21,QB21)&gt;0,SUM(PW21,PX21,QB21),"")</f>
        <v/>
      </c>
      <c r="QD21" s="22">
        <f>IF($CU21="P",CA21,(CA21+AX21)/2)</f>
        <v>9.1999999999999993</v>
      </c>
      <c r="QE21" s="22">
        <f>IF($CU21="P",CB21,(CB21+AY21)/2)</f>
        <v>1.8</v>
      </c>
      <c r="QF21" s="22">
        <f>IF($CU21="P",CC21,(CC21+AZ21)/2)</f>
        <v>0</v>
      </c>
      <c r="QG21" s="22">
        <f>IF($CU21="P",CD21,(CD21+BA21)/2)</f>
        <v>0</v>
      </c>
      <c r="QH21" s="22">
        <f>IF($CU21="P",CE21,(CE21+BB21)/2)</f>
        <v>9.4499999999999993</v>
      </c>
      <c r="QI21" s="22">
        <f>IF($CU21="P",CF21,(CF21+BC21)/2)</f>
        <v>2.6</v>
      </c>
      <c r="QJ21" s="22">
        <f>IF($CU21="P",CG21,(CG21+BD21)/2)</f>
        <v>0</v>
      </c>
      <c r="QK21" s="22">
        <f>IF($CU21="P",CH21,(CH21+BE21)/2)</f>
        <v>0</v>
      </c>
      <c r="QL21" s="22">
        <f>IF($CU21="P",CI21,(CI21+BF21)/2)</f>
        <v>0</v>
      </c>
      <c r="QM21" s="22">
        <f>IF($CU21="P",CJ21,(CJ21+BG21)/2)</f>
        <v>0</v>
      </c>
      <c r="QN21" s="22">
        <f>IF($CU21="P",CK21,(CK21+BH21)/2)</f>
        <v>0</v>
      </c>
      <c r="QO21" s="22">
        <f>IF($CU21="P",CL21,(CL21+BI21)/2)</f>
        <v>0</v>
      </c>
      <c r="QP21" s="22">
        <f>IF($CU21="P",CM21,(CM21+BJ21)/2)</f>
        <v>9.3000000000000007</v>
      </c>
      <c r="QQ21" s="22">
        <f>IF($CU21="P",CN21,(CN21+BK21)/2)</f>
        <v>1.8</v>
      </c>
      <c r="QR21" s="22">
        <f>IF($CU21="P",CO21,(CO21+BL21)/2)</f>
        <v>0</v>
      </c>
      <c r="QS21" s="22">
        <f>IF($CU21="P",CP21,(CP21+BM21)/2)</f>
        <v>0</v>
      </c>
      <c r="QT21" s="22">
        <f>IF($CU21="P",CQ21,(CQ21+BN21)/2)</f>
        <v>9.1999999999999993</v>
      </c>
      <c r="QU21" s="22">
        <f>IF($CU21="P",CR21,(CR21+BO21)/2)</f>
        <v>2.6</v>
      </c>
      <c r="QV21" s="22">
        <f>IF($CU21="P",CS21,(CS21+BP21)/2)</f>
        <v>0.4</v>
      </c>
      <c r="QW21" s="22">
        <f>IF($CU21="P",CT21,(CT21+BQ21)/2)</f>
        <v>0</v>
      </c>
      <c r="QX21" s="27" t="s">
        <v>46</v>
      </c>
      <c r="QY21" s="40">
        <f>IF(SUM(QE21,QI21)&gt;0,SUM(QE21,QI21),"")</f>
        <v>4.4000000000000004</v>
      </c>
      <c r="QZ21" s="40">
        <f>IF(SUM(QD21:QE21,QG21:QI21,QK21)-QF21-QJ21&gt;0,SUM(QD21:QE21,QG21:QI21,QK21)-QF21-QJ21,"")</f>
        <v>23.05</v>
      </c>
      <c r="RA21" s="40" t="str">
        <f>IF(SUM(QL21:QM21,QO21)-QN21&gt;0,SUM(QL21:QM21,QO21)-QN21,"")</f>
        <v/>
      </c>
      <c r="RB21" s="40">
        <f>IF(SUM(QE21,QI21,QM21)&gt;0,SUM(QE21,QI21,QM21),"")</f>
        <v>4.4000000000000004</v>
      </c>
      <c r="RC21" s="40">
        <f>IF(SUM(QZ21,RA21)&gt;0,SUM(QZ21,RA21),"")</f>
        <v>23.05</v>
      </c>
      <c r="RD21" s="40">
        <f>IF(SUM(QQ21,QU21)&gt;0,SUM(QQ21,QU21),"")</f>
        <v>4.4000000000000004</v>
      </c>
      <c r="RE21" s="40">
        <f>IF(SUM(QP21:QQ21,QS21:QU21,QW21)-SUM(QR21,QV21)&gt;0,SUM(QP21:QQ21,QS21:QU21,QW21)-SUM(QR21,QV21),"")</f>
        <v>22.500000000000004</v>
      </c>
      <c r="RF21" s="40">
        <f>IF(SUM(QZ21,RA21,RE21)&gt;0,SUM(QZ21,RA21,RE21),"")</f>
        <v>45.550000000000004</v>
      </c>
    </row>
    <row r="22" spans="1:474" x14ac:dyDescent="0.2">
      <c r="A22" s="4" t="str" cm="1">
        <f t="array" ref="A22">IF(AND(J22&lt;&gt;"",J22&lt;&gt;"No DD"),SUMPRODUCT((J$4:J$34&lt;&gt;"")*(J$4:J$34&lt;&gt;"No DD")*(F$4:F$34&gt;F22))+1,IF(J22="No DD",SUMPRODUCT((J$4:J$34="No DD")*(F$4:F$34&gt;F22))+1+SUMPRODUCT((J$4:J$34&lt;&gt;"")*(J$4:J$34&lt;&gt;"No DD")),""))</f>
        <v/>
      </c>
      <c r="B22" s="4" t="str" cm="1">
        <f t="array" ref="B22">IF(AND(J22&lt;&gt;"",J22&lt;&gt;"No DD",G22=""),SUMPRODUCT((J$4:J$34&lt;&gt;"")*(J$4:J$34&lt;&gt;"No DD")*(G$4:G$34="")*(F$4:F$34&gt;F22))+1,IF(J22="No DD",SUMPRODUCT((J$4:J$34="No DD")*(F$4:F$34&gt;F22)*(G$4:G$34=""))+1+SUMPRODUCT((J$4:J$34&lt;&gt;"")*(G$4:G$34="")*(J$4:J$34&lt;&gt;"No DD")),""))</f>
        <v/>
      </c>
      <c r="C22" s="5" t="s">
        <v>102</v>
      </c>
      <c r="D22" s="4" t="s">
        <v>4</v>
      </c>
      <c r="E22" s="4">
        <v>2005</v>
      </c>
      <c r="F22" s="9">
        <f>SUM(L22:R22)+SUM(L22:O22)*0.0000001+SUM(L22)*0.0000000000001</f>
        <v>94.200007710004371</v>
      </c>
      <c r="G22" s="64"/>
      <c r="H22" s="3" t="str">
        <f>IF(OR(AND(AP22&gt;=AW$36,AQ22&gt;=AW$40,AP22&lt;&gt;"",AO22=""),AND(AU22&gt;=AW$36,AV22&gt;=AW$40,AU22&lt;&gt;"",AO22=""),AND(BS22&gt;=BZ$36,BT22&gt;=BZ$40,BS22&lt;&gt;"",BR22=""),AND(BX22&gt;=BZ$36,BY22&gt;=BZ$40,BX22&lt;&gt;"",BR22=""),AND(CV22&gt;=DC$36,CW22&gt;=DC$40,CV22&lt;&gt;"",CU22=""),AND(DA22&gt;=DC$36,DB22&gt;=DC$40,DA22&lt;&gt;""),AND(DZ22&gt;=EG$36,EA22&gt;=EG$40,DZ22&lt;&gt;""),AND(EE22&gt;=EG$36,EF22&gt;=EG$40,EE22&lt;&gt;""),AND(FB22&gt;=FI$36,FC22&gt;=FI$40,FB22&lt;&gt;""),AND(FG22&gt;=FI$36,FH22&gt;=FI$40,FG22&lt;&gt;""),AND(GD22&gt;=GK$36,GE22&gt;=GK$40,GD22&lt;&gt;""),AND(GI22&gt;=GK$36,GJ22&gt;=GK$40,GI22&lt;&gt;""),AND(HF22&gt;=HM$36,HG22&gt;=HM$40,HF22&lt;&gt;""),AND(HK22&gt;=HM$36,HL22&gt;=HM$40,HK22&lt;&gt;""),AND(IH22&gt;=IO$36,II22&gt;=IO$40,IH22&lt;&gt;""),AND(IM22&gt;=IO$36,IN22&gt;=IO$40,IM22&lt;&gt;""),AND(JJ22&gt;=JQ$36,JK22&gt;=JQ$40,JJ22&lt;&gt;""),AND(JO22&gt;=JQ$36,JP22&gt;=JQ$40,JO22&lt;&gt;""),AND(KL22&gt;=KS$36,KM22&gt;=KS$40,KL22&lt;&gt;""),AND(KQ22&gt;=KS$36,KR22&gt;=KS$40,KQ22&lt;&gt;""),AND(LN22&gt;=LU$36,LO22&gt;=LU$40,LN22&lt;&gt;""),AND(LS22&gt;=LU$36,LT22&gt;=LU$40,LS22&lt;&gt;""),AND(MP22&gt;=MW$36,MQ22&gt;=MW$40,MP22&lt;&gt;""),AND(MU22&gt;=MW$36,MV22&gt;=MW$40,MU22&lt;&gt;""),AND(NR22&gt;=NY$36,NS22&gt;=NY$40,NR22&lt;&gt;""),AND(NW22&gt;=NY$36,NX22&gt;=NY$40,NW22&lt;&gt;""),AND(OT22&gt;=PA$36,OU22&gt;=PA$40,OT22&lt;&gt;""),AND(OY22&gt;=PA$36,OZ22&gt;=PA$40,OY22&lt;&gt;""),AND(PV22&gt;=QC$36,PW22&gt;=QC$40,PV22&lt;&gt;""),AND(QA22&gt;=QC$36,QB22&gt;=QC$40,QA22&lt;&gt;"")),"P","")</f>
        <v/>
      </c>
      <c r="I22" s="3" t="str">
        <f>IF(OR(AND(AQ22&gt;=AW$40,AQ22&lt;&gt;"",AO22=""),AND(AV22&gt;=AW$40,AV22&lt;&gt;"",AO22=""),AND(BT22&gt;=BZ$40,BT22&lt;&gt;"",BR22=""),AND(BY22&gt;=BZ$40,BY22&lt;&gt;"",BR22=""),AND(CW22&gt;=DC$40,CW22&lt;&gt;"",CU22=""),AND(DB22&gt;=DC$40,DB22&lt;&gt;"",CU22=""),AND(EA22&gt;=EG$40,EA22&lt;&gt;""),AND(EF22&gt;=EG$40,EF22&lt;&gt;""),AND(FC22&gt;=FI$40,FC22&lt;&gt;""),AND(FH22&gt;=FI$40,FH22&lt;&gt;""),AND(GE22&gt;=GK$40,GE22&lt;&gt;""),AND(GJ22&gt;=GK$40,GJ22&lt;&gt;""),AND(HG22&gt;=HM$40,HG22&lt;&gt;""),AND(HL22&gt;=HM$40,HL22&lt;&gt;""),AND(II22&gt;=IO$40,II22&lt;&gt;""),AND(IN22&gt;=IO$40,IN22&lt;&gt;""),AND(JK22&gt;=JQ$40,JK22&lt;&gt;""),AND(JP22&gt;=JQ$40,JP22&lt;&gt;""),AND(KM22&gt;=KS$40,KM22&lt;&gt;""),AND(KR22&gt;=KS$40,KR22&lt;&gt;""),AND(LO22&gt;=LU$40,LO22&lt;&gt;""),AND(LT22&gt;=LU$40,LT22&lt;&gt;""),AND(MQ22&gt;=MW$40,MQ22&lt;&gt;""),AND(MV22&gt;=MW$40,MV22&lt;&gt;""),AND(NS22&gt;=NY$40,NS22&lt;&gt;""),AND(NX22&gt;=NY$40,NX22&lt;&gt;""),AND(OU22&gt;=PA$40,OU22&lt;&gt;""),AND(OZ22&gt;=PA$40,OZ22&lt;&gt;""),AND(PW22&gt;=QC$40,PW22&lt;&gt;""),AND(QB22&gt;=QC$40,QB22&lt;&gt;"")),"P","")</f>
        <v/>
      </c>
      <c r="J22" s="36" t="str">
        <f>IF(AND(I22="P",H22=""),"No DD",IF(OR(AND(AS22&gt;=AW$39,AT22&gt;=AW$43,AS22&lt;&gt;"",AO22=""),AND(BV22&gt;=BZ$39,BW22&gt;=BZ$43,BV22&lt;&gt;"",BR22=""),AND(CY22&gt;=DC$39,CZ22&gt;=DC$43,CY22&lt;&gt;"",CU22=""),AND(EC22&gt;=EG$39,ED22&gt;=EG$43,EC22&lt;&gt;""),AND(FE22&gt;=FI$39,FF22&gt;=FI$43,FE22&lt;&gt;""),AND(GG22&gt;=GK$39,GH22&gt;=GK$43,GG22&lt;&gt;""),AND(HI22&gt;=HM$39,HJ22&gt;=HM$43,HI22&lt;&gt;""),AND(IK22&gt;=IO$39,IL22&gt;=IO$43,IK22&lt;&gt;""),AND(JM22&gt;=JQ$39,JN22&gt;=JQ$43,JM22&lt;&gt;""),AND(KO22&gt;=KS$39,KP22&gt;=KS$43,KO22&lt;&gt;""),AND(LQ22&gt;=LU$39,LR22&gt;=LU$43,LQ22&lt;&gt;""),AND(MS22&gt;=MW$39,MT22&gt;=MW$43,MS22&lt;&gt;""),AND(NU22&gt;=NY$39,NV22&gt;=NY$43,NU22&lt;&gt;""),AND(OW22&gt;=PA$39,OX22&gt;=PA$43,OW22&lt;&gt;""),AND(PY22&gt;=QC$39,PZ22&gt;=QC$43,PY22&lt;&gt;"")),"Merit",IF(OR(AND(AS22&gt;=AW$38,AT22&gt;=AW$42,AS22&lt;&gt;"",AO22=""),AND(BV22&gt;=BZ$38,BW22&gt;=BZ$42,BV22&lt;&gt;"",BR22=""),AND(CY22&gt;=DC$38,CZ22&gt;=DC$42,CY22&lt;&gt;"",CU22=""),AND(EC22&gt;=EG$38,ED22&gt;=EG$42,EC22&lt;&gt;""),AND(FE22&gt;=FI$38,FF22&gt;=FI$42,FE22&lt;&gt;""),AND(GG22&gt;=GK$38,GH22&gt;=GK$42,GG22&lt;&gt;""),AND(HI22&gt;=HM$38,HJ22&gt;=HM$42,HI22&lt;&gt;""),AND(IK22&gt;=IO$38,IL22&gt;=IO$42,IK22&lt;&gt;""),AND(JM22&gt;=JQ$38,JN22&gt;=JQ$42,JM22&lt;&gt;""),AND(KO22&gt;=KS$38,KP22&gt;=KS$42,KO22&lt;&gt;""),AND(LQ22&gt;=LU$38,LR22&gt;=LU$42,LQ22&lt;&gt;""),AND(MS22&gt;=MW$38,MT22&gt;=MW$42,MS22&lt;&gt;""),AND(NU22&gt;=NY$38,NV22&gt;=NY$42,NU22&lt;&gt;""),AND(OW22&gt;=PA$38,OX22&gt;=PA$42,OW22&lt;&gt;""),AND(PY22&gt;=QC$38,PZ22&gt;=QC$42,PY22&lt;&gt;"")),"Excellence",IF(K22="P","Worlds Team",IF(H22="P","National Team","")))))</f>
        <v/>
      </c>
      <c r="K22" s="3" t="str">
        <f>IF(OR(AND(AS22&gt;=AW$37,AT22&gt;=AW$41,AS22&lt;&gt;"",AO22=""),AND(BV22&gt;=BZ$37,BW22&gt;=BZ$41,BV22&lt;&gt;"",BR22=""),AND(CY22&gt;=DC$37,CZ22&gt;=DC$41,CY22&lt;&gt;"",CU22=""),AND(EC22&gt;=EG$37,ED22&gt;=EG$41,EC22&lt;&gt;""),AND(FE22&gt;=FI$37,FF22&gt;=FI$41,FE22&lt;&gt;""),AND(GG22&gt;=GK$37,GH22&gt;=GK$41,GG22&lt;&gt;""),AND(HI22&gt;=HM$37,HJ22&gt;=HM$41,HI22&lt;&gt;""),AND(IK22&gt;=IO$37,IL22&gt;=IO$41,IK22&lt;&gt;""),AND(JM22&gt;=JQ$37,JN22&gt;=JQ$41,JM22&lt;&gt;""),AND(KO22&gt;=KS$37,KP22&gt;=KS$41,KO22&lt;&gt;""),AND(LQ22&gt;=LU$37,LR22&gt;=LU$41,LQ22&lt;&gt;""),AND(MS22&gt;=MW$37,MT22&gt;=MW$41,MS22&lt;&gt;""),AND(NU22&gt;=NY$37,NV22&gt;=NY$41,NU22&lt;&gt;""),AND(OW22&gt;=PA$37,OX22&gt;=PA$41,OW22&lt;&gt;""),AND(PY22&gt;=QC$37,PZ22&gt;=QC$41,PY22&lt;&gt;"")),"P","")</f>
        <v/>
      </c>
      <c r="L22" s="8">
        <f>IF(COUNT(AQ22,BT22,CW22)&gt;0,LARGE((AQ22,BT22,CW22),1),0)</f>
        <v>43.800000000000004</v>
      </c>
      <c r="M22" s="8" t="str">
        <f>IF(L22=0,"",IF(L22=CW22,$CA$1,IF(L22=BT22,$AX$1,IF(L22=AQ22,$U$1,""))))</f>
        <v>2025 Nationals</v>
      </c>
      <c r="N22" s="8">
        <f>IF(COUNT(AQ22,BT22,CW22)&gt;1,LARGE((AQ22,BT22,CW22),2),0)</f>
        <v>33.299999999999997</v>
      </c>
      <c r="O22" s="8" t="str">
        <f>IF(N22=0,"",IF(AND(N22=L22,N22=AQ22,N22=BT22),$U$1,IF(AND(N22=L22,N22=AQ22,N22=CW22),$U$1,IF(AND(N22=L22,N22=BT22,N22=CW22),$AX$1,IF(N22=CW22,$CA$1,IF(N22=BT22,$AX$1,IF(N22=AQ22,$U$1,"")))))))</f>
        <v>2025 Elite Canada</v>
      </c>
      <c r="P22" s="8">
        <f>IF(MAX(AV22,BY22,DB22)&gt;0,MAX(AV22,BY22,DB22),0)</f>
        <v>17.100000000000001</v>
      </c>
      <c r="Q22" s="8" t="str">
        <f>IF(P22=0,"",IF(P22=DB22,$CA$1,IF(P22=BY22,$AX$1,IF(P22=AV22,$U$1,""))))</f>
        <v>2025 Nationals</v>
      </c>
      <c r="R22" s="8" t="str">
        <f>IF(MAX(DD22:DE22)&gt;0,MAX(DD22:DE22),"")</f>
        <v/>
      </c>
      <c r="S22" s="11" t="str">
        <f>IF(R22="","",IF(R22=DD22,"("&amp;DD$2&amp;")",IF(R22=DE22,"("&amp;DE$2&amp;")")))</f>
        <v/>
      </c>
      <c r="T22" s="8" t="str">
        <f>IF(R22="","",IF(R22=DD22,IF(R22+IF(N22="",0,N22)=PW22,$PB$1,IF(R22+IF(N22="",0,N22)=OU22,$NZ$1,IF(R22+IF(N22="",0,N22)=NS22,$MX$1,IF(R22+IF(N22="",0,N22)=MQ22,$LV$1,IF(R22+IF(N22="",0,N22)=LO22,$KT$1,IF(R22+IF(N22="",0,N22)=KM22,$JR$1,IF(R22+IF(N22="",0,N22)=JK22,$IP$1,IF(R22+IF(N22="",0,N22)=II22,$HN$1,IF(R22+IF(N22="",0,N22)=HG22,$GL$1,IF(R22+IF(N22="",0,N22)=GE22,$FJ$1,IF(R22+IF(N22="",0,N22)=FC22,$EH$1,IF(R22+IF(N22="",0,N22)=EA22,$DF$1)))))))))))),IF(R22=DE22,IF(R22+IF(P22="",0,P22)=QB22,$PB$1,IF(R22+IF(P22="",0,P22)=OZ22,$NZ$1,IF(R22+IF(P22="",0,P22)=NX22,$MX$1,IF(R22+IF(P22="",0,P22)=MV22,$LV$1,IF(R22+IF(P22="",0,P22)=LT22,$KT$1,IF(R22+IF(P22="",0,P22)=KR22,$JR$1,IF(R22+IF(P22="",0,P22)=JP22,$IP$1,IF(R22+IF(P22="",0,P22)=IN22,$HN$1,IF(R22+IF(P22="",0,P22)=HL22,$GL$1,IF(R22+IF(P22="",0,P22)=GJ22,$FJ$1,IF(R22+IF(P22="",0,P22)=FH22,$EH$1,IF(R22+IF(P22="",0,P22)=EF22,$DF$1)))))))))))))))</f>
        <v/>
      </c>
      <c r="U22" s="19">
        <v>15.2</v>
      </c>
      <c r="V22" s="19">
        <v>2</v>
      </c>
      <c r="W22" s="19">
        <v>0</v>
      </c>
      <c r="X22" s="19">
        <v>0</v>
      </c>
      <c r="Y22" s="19">
        <v>15.2</v>
      </c>
      <c r="Z22" s="19">
        <v>0.9</v>
      </c>
      <c r="AA22" s="19">
        <v>0</v>
      </c>
      <c r="AB22" s="19">
        <v>0</v>
      </c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7"/>
      <c r="AP22" s="40">
        <f>IF(SUM(V22,Z22)&gt;0,SUM(V22,Z22),"")</f>
        <v>2.9</v>
      </c>
      <c r="AQ22" s="40">
        <f>IF(SUM(U22:V22,X22:Z22,AB22)-W22-AA22&gt;0,SUM(U22:V22,X22:Z22,AB22)-W22-AA22,"")</f>
        <v>33.299999999999997</v>
      </c>
      <c r="AR22" s="40" t="str">
        <f>IF(SUM(AC22:AD22,AF22)-AE22&gt;0,SUM(AC22:AD22,AF22)-AE22,"")</f>
        <v/>
      </c>
      <c r="AS22" s="40">
        <f>IF(SUM(V22,Z22,AD22)&gt;0,SUM(V22,Z22,AD22),"")</f>
        <v>2.9</v>
      </c>
      <c r="AT22" s="40">
        <f>IF(SUM(AQ22,AR22)&gt;0,SUM(AQ22,AR22),"")</f>
        <v>33.299999999999997</v>
      </c>
      <c r="AU22" s="40" t="str">
        <f>IF(SUM(AH22,AL22)&gt;0,SUM(AH22,AL22),"")</f>
        <v/>
      </c>
      <c r="AV22" s="40" t="str">
        <f>IF(SUM(AG22:AH22,AJ22:AL22,AN22)-SUM(AI22,AM22)&gt;0,SUM(AG22:AH22,AJ22:AL22,AN22)-SUM(AI22,AM22),"")</f>
        <v/>
      </c>
      <c r="AW22" s="40">
        <f>IF(SUM(AQ22,AR22,AV22)&gt;0,SUM(AQ22,AR22,AV22),"")</f>
        <v>33.299999999999997</v>
      </c>
      <c r="AX22" s="18">
        <v>18.2</v>
      </c>
      <c r="AY22" s="18">
        <v>4.4000000000000004</v>
      </c>
      <c r="AZ22" s="18">
        <v>0.2</v>
      </c>
      <c r="BA22" s="18">
        <v>0</v>
      </c>
      <c r="BB22" s="18">
        <v>18.3</v>
      </c>
      <c r="BC22" s="18">
        <v>3.7</v>
      </c>
      <c r="BD22" s="18">
        <v>0.6</v>
      </c>
      <c r="BE22" s="18">
        <v>0</v>
      </c>
      <c r="BF22" s="18"/>
      <c r="BG22" s="18"/>
      <c r="BH22" s="18"/>
      <c r="BI22" s="18"/>
      <c r="BJ22" s="18">
        <v>0</v>
      </c>
      <c r="BK22" s="18">
        <v>0</v>
      </c>
      <c r="BL22" s="18">
        <v>0</v>
      </c>
      <c r="BM22" s="18">
        <v>0</v>
      </c>
      <c r="BN22" s="18">
        <v>15.1</v>
      </c>
      <c r="BO22" s="18">
        <v>2</v>
      </c>
      <c r="BP22" s="18">
        <v>0</v>
      </c>
      <c r="BQ22" s="18">
        <v>0</v>
      </c>
      <c r="BR22" s="28"/>
      <c r="BS22" s="11">
        <f>IF(SUM(AY22,BC22)&gt;0,SUM(AY22,BC22),"")</f>
        <v>8.1000000000000014</v>
      </c>
      <c r="BT22" s="11">
        <f>IF(SUM(AX22:AY22,BA22:BC22,BE22)-AZ22-BD22&gt;0,SUM(AX22:AY22,BA22:BC22,BE22)-AZ22-BD22,"")</f>
        <v>43.800000000000004</v>
      </c>
      <c r="BU22" s="11" t="str">
        <f>IF(SUM(BF22:BG22,BI22)-BH22&gt;0,SUM(BF22:BG22,BI22)-BH22,"")</f>
        <v/>
      </c>
      <c r="BV22" s="11">
        <f>IF(SUM(AY22,BC22,BG22)&gt;0,SUM(AY22,BC22,BG22),"")</f>
        <v>8.1000000000000014</v>
      </c>
      <c r="BW22" s="11">
        <f>IF(SUM(BT22,BU22)&gt;0,SUM(BT22,BU22),"")</f>
        <v>43.800000000000004</v>
      </c>
      <c r="BX22" s="11">
        <f>IF(SUM(BK22,BO22)&gt;0,SUM(BK22,BO22),"")</f>
        <v>2</v>
      </c>
      <c r="BY22" s="11">
        <f>IF(SUM(BJ22:BK22,BM22:BO22,BQ22)-SUM(BL22,BP22)&gt;0,SUM(BJ22:BK22,BM22:BO22,BQ22)-SUM(BL22,BP22),"")</f>
        <v>17.100000000000001</v>
      </c>
      <c r="BZ22" s="11">
        <f>IF(SUM(BT22,BU22,BY22)&gt;0,SUM(BT22,BU22,BY22),"")</f>
        <v>60.900000000000006</v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>IF(SUM(CB22,CF22)&gt;0,SUM(CB22,CF22),"")</f>
        <v/>
      </c>
      <c r="CW22" s="40" t="str">
        <f>IF(SUM(CA22:CB22,CD22:CF22,CH22)-CC22-CG22&gt;0,SUM(CA22:CB22,CD22:CF22,CH22)-CC22-CG22,"")</f>
        <v/>
      </c>
      <c r="CX22" s="40" t="str">
        <f>IF(SUM(CI22:CJ22,CL22)-CK22&gt;0,SUM(CI22:CJ22,CL22)-CK22,"")</f>
        <v/>
      </c>
      <c r="CY22" s="40" t="str">
        <f>IF(SUM(CB22,CF22,CJ22)&gt;0,SUM(CB22,CF22,CJ22),"")</f>
        <v/>
      </c>
      <c r="CZ22" s="40" t="str">
        <f>IF(SUM(CW22,CX22)&gt;0,SUM(CW22,CX22),"")</f>
        <v/>
      </c>
      <c r="DA22" s="40" t="str">
        <f>IF(SUM(CN22,CR22)&gt;0,SUM(CN22,CR22),"")</f>
        <v/>
      </c>
      <c r="DB22" s="40" t="str">
        <f>IF(SUM(CM22:CN22,CP22:CR22,CT22)-SUM(CO22,CS22)&gt;0,SUM(CM22:CN22,CP22:CR22,CT22)-SUM(CO22,CS22),"")</f>
        <v/>
      </c>
      <c r="DC22" s="40" t="str">
        <f>IF(SUM(CW22,CX22,DB22)&gt;0,SUM(CW22,CX22,DB22),"")</f>
        <v/>
      </c>
      <c r="DD22" s="50" t="str">
        <f>IF(MAX(EA22,FC22,GE22,HG22,II22,JK22,KM22,LO22,MQ22,NS22,OU22,PW22)-IF(N22="",0,N22)&gt;0.001,MAX(EA22,FC22,GE22,HG22,II22,JK22,KM22,LO22,MQ22,NS22,OU22,PW22)-IF(N22="",0,N22),"")</f>
        <v/>
      </c>
      <c r="DE22" s="50" t="str">
        <f>IF(MAX(EF22,FH22,GJ22,HL22,IN22,JP22,KR22,LT22,MV22,NX22,OZ22,QB22)-IF(P22="",0,P22)&gt;0.001,MAX(EF22,FH22,GJ22,HL22,IN22,JP22,KR22,LT22,MV22,NX22,OZ22,QB22)-IF(P22="",0,P22),"")</f>
        <v/>
      </c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40" t="str">
        <f>IF(SUM(DG22,DK22)&gt;0,SUM(DG22,DK22),"")</f>
        <v/>
      </c>
      <c r="EA22" s="40" t="str">
        <f>IF(SUM(DF22:DG22,DI22:DK22,DM22)-DH22-DL22&gt;0,SUM(DF22:DG22,DI22:DK22,DM22)-DH22-DL22,"")</f>
        <v/>
      </c>
      <c r="EB22" s="40" t="str">
        <f>IF(SUM(DN22:DO22,DQ22)-DP22&gt;0,SUM(DN22:DO22,DQ22)-DP22,"")</f>
        <v/>
      </c>
      <c r="EC22" s="40" t="str">
        <f>IF(SUM(DG22,DK22,DO22)&gt;0,SUM(DG22,DK22,DO22),"")</f>
        <v/>
      </c>
      <c r="ED22" s="40" t="str">
        <f>IF(SUM(EA22,EB22)&gt;0,SUM(EA22,EB22),"")</f>
        <v/>
      </c>
      <c r="EE22" s="40" t="str">
        <f>IF(SUM(DS22,DW22)&gt;0,SUM(DS22,DW22),"")</f>
        <v/>
      </c>
      <c r="EF22" s="40" t="str">
        <f>IF(SUM(DR22:DS22,DU22:DW22,DY22)-SUM(DT22,DX22)&gt;0,SUM(DR22:DS22,DU22:DW22,DY22)-SUM(DT22,DX22),"")</f>
        <v/>
      </c>
      <c r="EG22" s="40" t="str">
        <f>IF(SUM(EA22,EB22,EF22)&gt;0,SUM(EA22,EB22,EF22),"")</f>
        <v/>
      </c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1" t="str">
        <f>IF(SUM(EI22,EM22)&gt;0,SUM(EI22,EM22),"")</f>
        <v/>
      </c>
      <c r="FC22" s="11" t="str">
        <f>IF(SUM(EH22:EI22,EK22:EM22,EO22)-EJ22-EN22&gt;0,SUM(EH22:EI22,EK22:EM22,EO22)-EJ22-EN22,"")</f>
        <v/>
      </c>
      <c r="FD22" s="11" t="str">
        <f>IF(SUM(EP22:EQ22,ES22)-ER22&gt;0,SUM(EP22:EQ22,ES22)-ER22,"")</f>
        <v/>
      </c>
      <c r="FE22" s="11" t="str">
        <f>IF(SUM(EI22,EM22,EQ22)&gt;0,SUM(EI22,EM22,EQ22),"")</f>
        <v/>
      </c>
      <c r="FF22" s="11" t="str">
        <f>IF(SUM(FC22,FD22)&gt;0,SUM(FC22,FD22),"")</f>
        <v/>
      </c>
      <c r="FG22" s="11" t="str">
        <f>IF(SUM(EU22,EY22)&gt;0,SUM(EU22,EY22),"")</f>
        <v/>
      </c>
      <c r="FH22" s="11" t="str">
        <f>IF(SUM(ET22:EU22,EW22:EY22,FA22)-SUM(EV22,EZ22)&gt;0,SUM(ET22:EU22,EW22:EY22,FA22)-SUM(EV22,EZ22),"")</f>
        <v/>
      </c>
      <c r="FI22" s="11" t="str">
        <f>IF(SUM(FC22,FD22,FH22)&gt;0,SUM(FC22,FD22,FH22),"")</f>
        <v/>
      </c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40" t="str">
        <f>IF(SUM(FK22,FO22)&gt;0,SUM(FK22,FO22),"")</f>
        <v/>
      </c>
      <c r="GE22" s="40" t="str">
        <f>IF(SUM(FJ22:FK22,FM22:FO22,FQ22)-FL22-FP22&gt;0,SUM(FJ22:FK22,FM22:FO22,FQ22)-FL22-FP22,"")</f>
        <v/>
      </c>
      <c r="GF22" s="40" t="str">
        <f>IF(SUM(FR22:FS22,FU22)-FT22&gt;0,SUM(FR22:FS22,FU22)-FT22,"")</f>
        <v/>
      </c>
      <c r="GG22" s="40" t="str">
        <f>IF(SUM(FK22,FO22,FS22)&gt;0,SUM(FK22,FO22,FS22),"")</f>
        <v/>
      </c>
      <c r="GH22" s="40" t="str">
        <f>IF(SUM(GE22,GF22)&gt;0,SUM(GE22,GF22),"")</f>
        <v/>
      </c>
      <c r="GI22" s="40" t="str">
        <f>IF(SUM(FW22,GA22)&gt;0,SUM(FW22,GA22),"")</f>
        <v/>
      </c>
      <c r="GJ22" s="40" t="str">
        <f>IF(SUM(FV22:FW22,FY22:GA22,GC22)-SUM(FX22,GB22)&gt;0,SUM(FV22:FW22,FY22:GA22,GC22)-SUM(FX22,GB22),"")</f>
        <v/>
      </c>
      <c r="GK22" s="40" t="str">
        <f>IF(SUM(GE22,GF22,GJ22)&gt;0,SUM(GE22,GF22,GJ22),"")</f>
        <v/>
      </c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1" t="str">
        <f>IF(SUM(GM22,GQ22)&gt;0,SUM(GM22,GQ22),"")</f>
        <v/>
      </c>
      <c r="HG22" s="11" t="str">
        <f>IF(SUM(GL22:GM22,GO22:GQ22,GS22)-GN22-GR22&gt;0,SUM(GL22:GM22,GO22:GQ22,GS22)-GN22-GR22,"")</f>
        <v/>
      </c>
      <c r="HH22" s="11" t="str">
        <f>IF(SUM(GT22:GU22,GW22)-GV22&gt;0,SUM(GT22:GU22,GW22)-GV22,"")</f>
        <v/>
      </c>
      <c r="HI22" s="11" t="str">
        <f>IF(SUM(GM22,GQ22,GU22)&gt;0,SUM(GM22,GQ22,GU22),"")</f>
        <v/>
      </c>
      <c r="HJ22" s="11" t="str">
        <f>IF(SUM(HG22,HH22)&gt;0,SUM(HG22,HH22),"")</f>
        <v/>
      </c>
      <c r="HK22" s="11" t="str">
        <f>IF(SUM(GY22,HC22)&gt;0,SUM(GY22,HC22),"")</f>
        <v/>
      </c>
      <c r="HL22" s="11" t="str">
        <f>IF(SUM(GX22:GY22,HA22:HC22,HE22)-SUM(GZ22,HD22)&gt;0,SUM(GX22:GY22,HA22:HC22,HE22)-SUM(GZ22,HD22),"")</f>
        <v/>
      </c>
      <c r="HM22" s="11" t="str">
        <f>IF(SUM(HG22,HH22,HL22)&gt;0,SUM(HG22,HH22,HL22),"")</f>
        <v/>
      </c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40" t="str">
        <f>IF(SUM(HO22,HS22)&gt;0,SUM(HO22,HS22),"")</f>
        <v/>
      </c>
      <c r="II22" s="40" t="str">
        <f>IF(SUM(HN22:HO22,HQ22:HS22,HU22)-HP22-HT22&gt;0,SUM(HN22:HO22,HQ22:HS22,HU22)-HP22-HT22,"")</f>
        <v/>
      </c>
      <c r="IJ22" s="40" t="str">
        <f>IF(SUM(HV22:HW22,HY22)-HX22&gt;0,SUM(HV22:HW22,HY22)-HX22,"")</f>
        <v/>
      </c>
      <c r="IK22" s="40" t="str">
        <f>IF(SUM(HO22,HS22,HW22)&gt;0,SUM(HO22,HS22,HW22),"")</f>
        <v/>
      </c>
      <c r="IL22" s="40" t="str">
        <f>IF(SUM(II22,IJ22)&gt;0,SUM(II22,IJ22),"")</f>
        <v/>
      </c>
      <c r="IM22" s="40" t="str">
        <f>IF(SUM(IA22,IE22)&gt;0,SUM(IA22,IE22),"")</f>
        <v/>
      </c>
      <c r="IN22" s="40" t="str">
        <f>IF(SUM(HZ22:IA22,IC22:IE22,IG22)-SUM(IB22,IF22)&gt;0,SUM(HZ22:IA22,IC22:IE22,IG22)-SUM(IB22,IF22),"")</f>
        <v/>
      </c>
      <c r="IO22" s="40" t="str">
        <f>IF(SUM(II22,IJ22,IN22)&gt;0,SUM(II22,IJ22,IN22),"")</f>
        <v/>
      </c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1" t="str">
        <f>IF(SUM(IQ22,IU22)&gt;0,SUM(IQ22,IU22),"")</f>
        <v/>
      </c>
      <c r="JK22" s="11" t="str">
        <f>IF(SUM(IP22:IQ22,IS22:IU22,IW22)-IR22-IV22&gt;0,SUM(IP22:IQ22,IS22:IU22,IW22)-IR22-IV22,"")</f>
        <v/>
      </c>
      <c r="JL22" s="11" t="str">
        <f>IF(SUM(IX22:IY22,JA22)-IZ22&gt;0,SUM(IX22:IY22,JA22)-IZ22,"")</f>
        <v/>
      </c>
      <c r="JM22" s="11" t="str">
        <f>IF(SUM(IQ22,IU22,IY22)&gt;0,SUM(IQ22,IU22,IY22),"")</f>
        <v/>
      </c>
      <c r="JN22" s="11" t="str">
        <f>IF(SUM(JK22,JL22)&gt;0,SUM(JK22,JL22),"")</f>
        <v/>
      </c>
      <c r="JO22" s="11" t="str">
        <f>IF(SUM(JC22,JG22)&gt;0,SUM(JC22,JG22),"")</f>
        <v/>
      </c>
      <c r="JP22" s="11" t="str">
        <f>IF(SUM(JB22:JC22,JE22:JG22,JI22)-SUM(JD22,JH22)&gt;0,SUM(JB22:JC22,JE22:JG22,JI22)-SUM(JD22,JH22),"")</f>
        <v/>
      </c>
      <c r="JQ22" s="11" t="str">
        <f>IF(SUM(JK22,JL22,JP22)&gt;0,SUM(JK22,JL22,JP22),"")</f>
        <v/>
      </c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40" t="str">
        <f>IF(SUM(JS22,JW22)&gt;0,SUM(JS22,JW22),"")</f>
        <v/>
      </c>
      <c r="KM22" s="40" t="str">
        <f>IF(SUM(JR22:JS22,JU22:JW22,JY22)-JT22-JX22&gt;0,SUM(JR22:JS22,JU22:JW22,JY22)-JT22-JX22,"")</f>
        <v/>
      </c>
      <c r="KN22" s="40" t="str">
        <f>IF(SUM(JZ22:KA22,KC22)-KB22&gt;0,SUM(JZ22:KA22,KC22)-KB22,"")</f>
        <v/>
      </c>
      <c r="KO22" s="40" t="str">
        <f>IF(SUM(JS22,JW22,KA22)&gt;0,SUM(JS22,JW22,KA22),"")</f>
        <v/>
      </c>
      <c r="KP22" s="40" t="str">
        <f>IF(SUM(KM22,KN22)&gt;0,SUM(KM22,KN22),"")</f>
        <v/>
      </c>
      <c r="KQ22" s="40" t="str">
        <f>IF(SUM(KE22,KI22)&gt;0,SUM(KE22,KI22),"")</f>
        <v/>
      </c>
      <c r="KR22" s="40" t="str">
        <f>IF(SUM(KD22:KE22,KG22:KI22,KK22)-SUM(KF22,KJ22)&gt;0,SUM(KD22:KE22,KG22:KI22,KK22)-SUM(KF22,KJ22),"")</f>
        <v/>
      </c>
      <c r="KS22" s="40" t="str">
        <f>IF(SUM(KM22,KN22,KR22)&gt;0,SUM(KM22,KN22,KR22),"")</f>
        <v/>
      </c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1" t="str">
        <f>IF(SUM(KU22,KY22)&gt;0,SUM(KU22,KY22),"")</f>
        <v/>
      </c>
      <c r="LO22" s="11" t="str">
        <f>IF(SUM(KT22:KU22,KW22:KY22,LA22)-KV22-KZ22&gt;0,SUM(KT22:KU22,KW22:KY22,LA22)-KV22-KZ22,"")</f>
        <v/>
      </c>
      <c r="LP22" s="11" t="str">
        <f>IF(SUM(LB22:LC22,LE22)-LD22&gt;0,SUM(LB22:LC22,LE22)-LD22,"")</f>
        <v/>
      </c>
      <c r="LQ22" s="11" t="str">
        <f>IF(SUM(KU22,KY22,LC22)&gt;0,SUM(KU22,KY22,LC22),"")</f>
        <v/>
      </c>
      <c r="LR22" s="11" t="str">
        <f>IF(SUM(LO22,LP22)&gt;0,SUM(LO22,LP22),"")</f>
        <v/>
      </c>
      <c r="LS22" s="11" t="str">
        <f>IF(SUM(LG22,LK22)&gt;0,SUM(LG22,LK22),"")</f>
        <v/>
      </c>
      <c r="LT22" s="11" t="str">
        <f>IF(SUM(LF22:LG22,LI22:LK22,LM22)-SUM(LH22,LL22)&gt;0,SUM(LF22:LG22,LI22:LK22,LM22)-SUM(LH22,LL22),"")</f>
        <v/>
      </c>
      <c r="LU22" s="11" t="str">
        <f>IF(SUM(LO22,LP22,LT22)&gt;0,SUM(LO22,LP22,LT22),"")</f>
        <v/>
      </c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40" t="str">
        <f>IF(SUM(LW22,MA22)&gt;0,SUM(LW22,MA22),"")</f>
        <v/>
      </c>
      <c r="MQ22" s="40" t="str">
        <f>IF(SUM(LV22:LW22,LY22:MA22,MC22)-LX22-MB22&gt;0,SUM(LV22:LW22,LY22:MA22,MC22)-LX22-MB22,"")</f>
        <v/>
      </c>
      <c r="MR22" s="40" t="str">
        <f>IF(SUM(MD22:ME22,MG22)-MF22&gt;0,SUM(MD22:ME22,MG22)-MF22,"")</f>
        <v/>
      </c>
      <c r="MS22" s="40" t="str">
        <f>IF(SUM(LW22,MA22,ME22)&gt;0,SUM(LW22,MA22,ME22),"")</f>
        <v/>
      </c>
      <c r="MT22" s="40" t="str">
        <f>IF(SUM(MQ22,MR22)&gt;0,SUM(MQ22,MR22),"")</f>
        <v/>
      </c>
      <c r="MU22" s="40" t="str">
        <f>IF(SUM(MI22,MM22)&gt;0,SUM(MI22,MM22),"")</f>
        <v/>
      </c>
      <c r="MV22" s="40" t="str">
        <f>IF(SUM(MH22:MI22,MK22:MM22,MO22)-SUM(MJ22,MN22)&gt;0,SUM(MH22:MI22,MK22:MM22,MO22)-SUM(MJ22,MN22),"")</f>
        <v/>
      </c>
      <c r="MW22" s="40" t="str">
        <f>IF(SUM(MQ22,MR22,MV22)&gt;0,SUM(MQ22,MR22,MV22),"")</f>
        <v/>
      </c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1" t="str">
        <f>IF(SUM(MY22,NC22)&gt;0,SUM(MY22,NC22),"")</f>
        <v/>
      </c>
      <c r="NS22" s="11" t="str">
        <f>IF(SUM(MX22:MY22,NA22:NC22,NE22)-MZ22-ND22&gt;0,SUM(MX22:MY22,NA22:NC22,NE22)-MZ22-ND22,"")</f>
        <v/>
      </c>
      <c r="NT22" s="11" t="str">
        <f>IF(SUM(NF22:NG22,NI22)-NH22&gt;0,SUM(NF22:NG22,NI22)-NH22,"")</f>
        <v/>
      </c>
      <c r="NU22" s="11" t="str">
        <f>IF(SUM(MY22,NC22,NG22)&gt;0,SUM(MY22,NC22,NG22),"")</f>
        <v/>
      </c>
      <c r="NV22" s="11" t="str">
        <f>IF(SUM(NS22,NT22)&gt;0,SUM(NS22,NT22),"")</f>
        <v/>
      </c>
      <c r="NW22" s="11" t="str">
        <f>IF(SUM(NK22,NO22)&gt;0,SUM(NK22,NO22),"")</f>
        <v/>
      </c>
      <c r="NX22" s="11" t="str">
        <f>IF(SUM(NJ22:NK22,NM22:NO22,NQ22)-SUM(NL22,NP22)&gt;0,SUM(NJ22:NK22,NM22:NO22,NQ22)-SUM(NL22,NP22),"")</f>
        <v/>
      </c>
      <c r="NY22" s="11" t="str">
        <f>IF(SUM(NS22,NT22,NX22)&gt;0,SUM(NS22,NT22,NX22),"")</f>
        <v/>
      </c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40" t="str">
        <f>IF(SUM(OA22,OE22)&gt;0,SUM(OA22,OE22),"")</f>
        <v/>
      </c>
      <c r="OU22" s="40" t="str">
        <f>IF(SUM(NZ22:OA22,OC22:OE22,OG22)-OB22-OF22&gt;0,SUM(NZ22:OA22,OC22:OE22,OG22)-OB22-OF22,"")</f>
        <v/>
      </c>
      <c r="OV22" s="40" t="str">
        <f>IF(SUM(OH22:OI22,OK22)-OJ22&gt;0,SUM(OH22:OI22,OK22)-OJ22,"")</f>
        <v/>
      </c>
      <c r="OW22" s="40" t="str">
        <f>IF(SUM(OA22,OE22,OI22)&gt;0,SUM(OA22,OE22,OI22),"")</f>
        <v/>
      </c>
      <c r="OX22" s="40" t="str">
        <f>IF(SUM(OU22,OV22)&gt;0,SUM(OU22,OV22),"")</f>
        <v/>
      </c>
      <c r="OY22" s="40" t="str">
        <f>IF(SUM(OM22,OQ22)&gt;0,SUM(OM22,OQ22),"")</f>
        <v/>
      </c>
      <c r="OZ22" s="40" t="str">
        <f>IF(SUM(OL22:OM22,OO22:OQ22,OS22)-SUM(ON22,OR22)&gt;0,SUM(OL22:OM22,OO22:OQ22,OS22)-SUM(ON22,OR22),"")</f>
        <v/>
      </c>
      <c r="PA22" s="40" t="str">
        <f>IF(SUM(OU22,OV22,OZ22)&gt;0,SUM(OU22,OV22,OZ22),"")</f>
        <v/>
      </c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1" t="str">
        <f>IF(SUM(PC22,PG22)&gt;0,SUM(PC22,PG22),"")</f>
        <v/>
      </c>
      <c r="PW22" s="11" t="str">
        <f>IF(SUM(PB22:PC22,PE22:PG22,PI22)-PD22-PH22&gt;0,SUM(PB22:PC22,PE22:PG22,PI22)-PD22-PH22,"")</f>
        <v/>
      </c>
      <c r="PX22" s="11" t="str">
        <f>IF(SUM(PJ22:PK22,PM22)-PL22&gt;0,SUM(PJ22:PK22,PM22)-PL22,"")</f>
        <v/>
      </c>
      <c r="PY22" s="11" t="str">
        <f>IF(SUM(PC22,PG22,PK22)&gt;0,SUM(PC22,PG22,PK22),"")</f>
        <v/>
      </c>
      <c r="PZ22" s="11" t="str">
        <f>IF(SUM(PW22,PX22)&gt;0,SUM(PW22,PX22),"")</f>
        <v/>
      </c>
      <c r="QA22" s="11" t="str">
        <f>IF(SUM(PO22,PS22)&gt;0,SUM(PO22,PS22),"")</f>
        <v/>
      </c>
      <c r="QB22" s="11" t="str">
        <f>IF(SUM(PN22:PO22,PQ22:PS22,PU22)-SUM(PP22,PT22)&gt;0,SUM(PN22:PO22,PQ22:PS22,PU22)-SUM(PP22,PT22),"")</f>
        <v/>
      </c>
      <c r="QC22" s="11" t="str">
        <f>IF(SUM(PW22,PX22,QB22)&gt;0,SUM(PW22,PX22,QB22),"")</f>
        <v/>
      </c>
      <c r="QD22" s="22">
        <f>IF($CU22="P",CA22,(CA22+AX22)/2)</f>
        <v>9.1</v>
      </c>
      <c r="QE22" s="22">
        <f>IF($CU22="P",CB22,(CB22+AY22)/2)</f>
        <v>2.2000000000000002</v>
      </c>
      <c r="QF22" s="22">
        <f>IF($CU22="P",CC22,(CC22+AZ22)/2)</f>
        <v>0.1</v>
      </c>
      <c r="QG22" s="22">
        <f>IF($CU22="P",CD22,(CD22+BA22)/2)</f>
        <v>0</v>
      </c>
      <c r="QH22" s="22">
        <f>IF($CU22="P",CE22,(CE22+BB22)/2)</f>
        <v>9.15</v>
      </c>
      <c r="QI22" s="22">
        <f>IF($CU22="P",CF22,(CF22+BC22)/2)</f>
        <v>1.85</v>
      </c>
      <c r="QJ22" s="22">
        <f>IF($CU22="P",CG22,(CG22+BD22)/2)</f>
        <v>0.3</v>
      </c>
      <c r="QK22" s="22">
        <f>IF($CU22="P",CH22,(CH22+BE22)/2)</f>
        <v>0</v>
      </c>
      <c r="QL22" s="22">
        <f>IF($CU22="P",CI22,(CI22+BF22)/2)</f>
        <v>0</v>
      </c>
      <c r="QM22" s="22">
        <f>IF($CU22="P",CJ22,(CJ22+BG22)/2)</f>
        <v>0</v>
      </c>
      <c r="QN22" s="22">
        <f>IF($CU22="P",CK22,(CK22+BH22)/2)</f>
        <v>0</v>
      </c>
      <c r="QO22" s="22">
        <f>IF($CU22="P",CL22,(CL22+BI22)/2)</f>
        <v>0</v>
      </c>
      <c r="QP22" s="22">
        <f>IF($CU22="P",CM22,(CM22+BJ22)/2)</f>
        <v>0</v>
      </c>
      <c r="QQ22" s="22">
        <f>IF($CU22="P",CN22,(CN22+BK22)/2)</f>
        <v>0</v>
      </c>
      <c r="QR22" s="22">
        <f>IF($CU22="P",CO22,(CO22+BL22)/2)</f>
        <v>0</v>
      </c>
      <c r="QS22" s="22">
        <f>IF($CU22="P",CP22,(CP22+BM22)/2)</f>
        <v>0</v>
      </c>
      <c r="QT22" s="22">
        <f>IF($CU22="P",CQ22,(CQ22+BN22)/2)</f>
        <v>7.55</v>
      </c>
      <c r="QU22" s="22">
        <f>IF($CU22="P",CR22,(CR22+BO22)/2)</f>
        <v>1</v>
      </c>
      <c r="QV22" s="22">
        <f>IF($CU22="P",CS22,(CS22+BP22)/2)</f>
        <v>0</v>
      </c>
      <c r="QW22" s="22">
        <f>IF($CU22="P",CT22,(CT22+BQ22)/2)</f>
        <v>0</v>
      </c>
      <c r="QX22" s="27" t="s">
        <v>46</v>
      </c>
      <c r="QY22" s="40">
        <f>IF(SUM(QE22,QI22)&gt;0,SUM(QE22,QI22),"")</f>
        <v>4.0500000000000007</v>
      </c>
      <c r="QZ22" s="40">
        <f>IF(SUM(QD22:QE22,QG22:QI22,QK22)-QF22-QJ22&gt;0,SUM(QD22:QE22,QG22:QI22,QK22)-QF22-QJ22,"")</f>
        <v>21.900000000000002</v>
      </c>
      <c r="RA22" s="40" t="str">
        <f>IF(SUM(QL22:QM22,QO22)-QN22&gt;0,SUM(QL22:QM22,QO22)-QN22,"")</f>
        <v/>
      </c>
      <c r="RB22" s="40">
        <f>IF(SUM(QE22,QI22,QM22)&gt;0,SUM(QE22,QI22,QM22),"")</f>
        <v>4.0500000000000007</v>
      </c>
      <c r="RC22" s="40">
        <f>IF(SUM(QZ22,RA22)&gt;0,SUM(QZ22,RA22),"")</f>
        <v>21.900000000000002</v>
      </c>
      <c r="RD22" s="40">
        <f>IF(SUM(QQ22,QU22)&gt;0,SUM(QQ22,QU22),"")</f>
        <v>1</v>
      </c>
      <c r="RE22" s="40">
        <f>IF(SUM(QP22:QQ22,QS22:QU22,QW22)-SUM(QR22,QV22)&gt;0,SUM(QP22:QQ22,QS22:QU22,QW22)-SUM(QR22,QV22),"")</f>
        <v>8.5500000000000007</v>
      </c>
      <c r="RF22" s="40">
        <f>IF(SUM(QZ22,RA22,RE22)&gt;0,SUM(QZ22,RA22,RE22),"")</f>
        <v>30.450000000000003</v>
      </c>
    </row>
    <row r="23" spans="1:474" x14ac:dyDescent="0.2">
      <c r="A23" s="4" t="str" cm="1">
        <f t="array" ref="A23">IF(AND(J23&lt;&gt;"",J23&lt;&gt;"No DD"),SUMPRODUCT((J$4:J$34&lt;&gt;"")*(J$4:J$34&lt;&gt;"No DD")*(F$4:F$34&gt;F23))+1,IF(J23="No DD",SUMPRODUCT((J$4:J$34="No DD")*(F$4:F$34&gt;F23))+1+SUMPRODUCT((J$4:J$34&lt;&gt;"")*(J$4:J$34&lt;&gt;"No DD")),""))</f>
        <v/>
      </c>
      <c r="B23" s="4" t="str" cm="1">
        <f t="array" ref="B23">IF(AND(J23&lt;&gt;"",J23&lt;&gt;"No DD",G23=""),SUMPRODUCT((J$4:J$34&lt;&gt;"")*(J$4:J$34&lt;&gt;"No DD")*(G$4:G$34="")*(F$4:F$34&gt;F23))+1,IF(J23="No DD",SUMPRODUCT((J$4:J$34="No DD")*(F$4:F$34&gt;F23)*(G$4:G$34=""))+1+SUMPRODUCT((J$4:J$34&lt;&gt;"")*(G$4:G$34="")*(J$4:J$34&lt;&gt;"No DD")),""))</f>
        <v/>
      </c>
      <c r="C23" s="5" t="s">
        <v>189</v>
      </c>
      <c r="D23" s="4" t="s">
        <v>4</v>
      </c>
      <c r="E23" s="4">
        <v>2008</v>
      </c>
      <c r="F23" s="9">
        <f>SUM(L23:R23)+SUM(L23:O23)*0.0000001+SUM(L23)*0.0000000000001</f>
        <v>91.20000453000452</v>
      </c>
      <c r="G23" s="64"/>
      <c r="H23" s="3" t="str">
        <f>IF(OR(AND(AP23&gt;=AW$36,AQ23&gt;=AW$40,AP23&lt;&gt;"",AO23=""),AND(AU23&gt;=AW$36,AV23&gt;=AW$40,AU23&lt;&gt;"",AO23=""),AND(BS23&gt;=BZ$36,BT23&gt;=BZ$40,BS23&lt;&gt;"",BR23=""),AND(BX23&gt;=BZ$36,BY23&gt;=BZ$40,BX23&lt;&gt;"",BR23=""),AND(CV23&gt;=DC$36,CW23&gt;=DC$40,CV23&lt;&gt;"",CU23=""),AND(DA23&gt;=DC$36,DB23&gt;=DC$40,DA23&lt;&gt;""),AND(DZ23&gt;=EG$36,EA23&gt;=EG$40,DZ23&lt;&gt;""),AND(EE23&gt;=EG$36,EF23&gt;=EG$40,EE23&lt;&gt;""),AND(FB23&gt;=FI$36,FC23&gt;=FI$40,FB23&lt;&gt;""),AND(FG23&gt;=FI$36,FH23&gt;=FI$40,FG23&lt;&gt;""),AND(GD23&gt;=GK$36,GE23&gt;=GK$40,GD23&lt;&gt;""),AND(GI23&gt;=GK$36,GJ23&gt;=GK$40,GI23&lt;&gt;""),AND(HF23&gt;=HM$36,HG23&gt;=HM$40,HF23&lt;&gt;""),AND(HK23&gt;=HM$36,HL23&gt;=HM$40,HK23&lt;&gt;""),AND(IH23&gt;=IO$36,II23&gt;=IO$40,IH23&lt;&gt;""),AND(IM23&gt;=IO$36,IN23&gt;=IO$40,IM23&lt;&gt;""),AND(JJ23&gt;=JQ$36,JK23&gt;=JQ$40,JJ23&lt;&gt;""),AND(JO23&gt;=JQ$36,JP23&gt;=JQ$40,JO23&lt;&gt;""),AND(KL23&gt;=KS$36,KM23&gt;=KS$40,KL23&lt;&gt;""),AND(KQ23&gt;=KS$36,KR23&gt;=KS$40,KQ23&lt;&gt;""),AND(LN23&gt;=LU$36,LO23&gt;=LU$40,LN23&lt;&gt;""),AND(LS23&gt;=LU$36,LT23&gt;=LU$40,LS23&lt;&gt;""),AND(MP23&gt;=MW$36,MQ23&gt;=MW$40,MP23&lt;&gt;""),AND(MU23&gt;=MW$36,MV23&gt;=MW$40,MU23&lt;&gt;""),AND(NR23&gt;=NY$36,NS23&gt;=NY$40,NR23&lt;&gt;""),AND(NW23&gt;=NY$36,NX23&gt;=NY$40,NW23&lt;&gt;""),AND(OT23&gt;=PA$36,OU23&gt;=PA$40,OT23&lt;&gt;""),AND(OY23&gt;=PA$36,OZ23&gt;=PA$40,OY23&lt;&gt;""),AND(PV23&gt;=QC$36,PW23&gt;=QC$40,PV23&lt;&gt;""),AND(QA23&gt;=QC$36,QB23&gt;=QC$40,QA23&lt;&gt;"")),"P","")</f>
        <v/>
      </c>
      <c r="I23" s="3" t="str">
        <f>IF(OR(AND(AQ23&gt;=AW$40,AQ23&lt;&gt;"",AO23=""),AND(AV23&gt;=AW$40,AV23&lt;&gt;"",AO23=""),AND(BT23&gt;=BZ$40,BT23&lt;&gt;"",BR23=""),AND(BY23&gt;=BZ$40,BY23&lt;&gt;"",BR23=""),AND(CW23&gt;=DC$40,CW23&lt;&gt;"",CU23=""),AND(DB23&gt;=DC$40,DB23&lt;&gt;"",CU23=""),AND(EA23&gt;=EG$40,EA23&lt;&gt;""),AND(EF23&gt;=EG$40,EF23&lt;&gt;""),AND(FC23&gt;=FI$40,FC23&lt;&gt;""),AND(FH23&gt;=FI$40,FH23&lt;&gt;""),AND(GE23&gt;=GK$40,GE23&lt;&gt;""),AND(GJ23&gt;=GK$40,GJ23&lt;&gt;""),AND(HG23&gt;=HM$40,HG23&lt;&gt;""),AND(HL23&gt;=HM$40,HL23&lt;&gt;""),AND(II23&gt;=IO$40,II23&lt;&gt;""),AND(IN23&gt;=IO$40,IN23&lt;&gt;""),AND(JK23&gt;=JQ$40,JK23&lt;&gt;""),AND(JP23&gt;=JQ$40,JP23&lt;&gt;""),AND(KM23&gt;=KS$40,KM23&lt;&gt;""),AND(KR23&gt;=KS$40,KR23&lt;&gt;""),AND(LO23&gt;=LU$40,LO23&lt;&gt;""),AND(LT23&gt;=LU$40,LT23&lt;&gt;""),AND(MQ23&gt;=MW$40,MQ23&lt;&gt;""),AND(MV23&gt;=MW$40,MV23&lt;&gt;""),AND(NS23&gt;=NY$40,NS23&lt;&gt;""),AND(NX23&gt;=NY$40,NX23&lt;&gt;""),AND(OU23&gt;=PA$40,OU23&lt;&gt;""),AND(OZ23&gt;=PA$40,OZ23&lt;&gt;""),AND(PW23&gt;=QC$40,PW23&lt;&gt;""),AND(QB23&gt;=QC$40,QB23&lt;&gt;"")),"P","")</f>
        <v/>
      </c>
      <c r="J23" s="36" t="str">
        <f>IF(AND(I23="P",H23=""),"No DD",IF(OR(AND(AS23&gt;=AW$39,AT23&gt;=AW$43,AS23&lt;&gt;"",AO23=""),AND(BV23&gt;=BZ$39,BW23&gt;=BZ$43,BV23&lt;&gt;"",BR23=""),AND(CY23&gt;=DC$39,CZ23&gt;=DC$43,CY23&lt;&gt;"",CU23=""),AND(EC23&gt;=EG$39,ED23&gt;=EG$43,EC23&lt;&gt;""),AND(FE23&gt;=FI$39,FF23&gt;=FI$43,FE23&lt;&gt;""),AND(GG23&gt;=GK$39,GH23&gt;=GK$43,GG23&lt;&gt;""),AND(HI23&gt;=HM$39,HJ23&gt;=HM$43,HI23&lt;&gt;""),AND(IK23&gt;=IO$39,IL23&gt;=IO$43,IK23&lt;&gt;""),AND(JM23&gt;=JQ$39,JN23&gt;=JQ$43,JM23&lt;&gt;""),AND(KO23&gt;=KS$39,KP23&gt;=KS$43,KO23&lt;&gt;""),AND(LQ23&gt;=LU$39,LR23&gt;=LU$43,LQ23&lt;&gt;""),AND(MS23&gt;=MW$39,MT23&gt;=MW$43,MS23&lt;&gt;""),AND(NU23&gt;=NY$39,NV23&gt;=NY$43,NU23&lt;&gt;""),AND(OW23&gt;=PA$39,OX23&gt;=PA$43,OW23&lt;&gt;""),AND(PY23&gt;=QC$39,PZ23&gt;=QC$43,PY23&lt;&gt;"")),"Merit",IF(OR(AND(AS23&gt;=AW$38,AT23&gt;=AW$42,AS23&lt;&gt;"",AO23=""),AND(BV23&gt;=BZ$38,BW23&gt;=BZ$42,BV23&lt;&gt;"",BR23=""),AND(CY23&gt;=DC$38,CZ23&gt;=DC$42,CY23&lt;&gt;"",CU23=""),AND(EC23&gt;=EG$38,ED23&gt;=EG$42,EC23&lt;&gt;""),AND(FE23&gt;=FI$38,FF23&gt;=FI$42,FE23&lt;&gt;""),AND(GG23&gt;=GK$38,GH23&gt;=GK$42,GG23&lt;&gt;""),AND(HI23&gt;=HM$38,HJ23&gt;=HM$42,HI23&lt;&gt;""),AND(IK23&gt;=IO$38,IL23&gt;=IO$42,IK23&lt;&gt;""),AND(JM23&gt;=JQ$38,JN23&gt;=JQ$42,JM23&lt;&gt;""),AND(KO23&gt;=KS$38,KP23&gt;=KS$42,KO23&lt;&gt;""),AND(LQ23&gt;=LU$38,LR23&gt;=LU$42,LQ23&lt;&gt;""),AND(MS23&gt;=MW$38,MT23&gt;=MW$42,MS23&lt;&gt;""),AND(NU23&gt;=NY$38,NV23&gt;=NY$42,NU23&lt;&gt;""),AND(OW23&gt;=PA$38,OX23&gt;=PA$42,OW23&lt;&gt;""),AND(PY23&gt;=QC$38,PZ23&gt;=QC$42,PY23&lt;&gt;"")),"Excellence",IF(K23="P","Worlds Team",IF(H23="P","National Team","")))))</f>
        <v/>
      </c>
      <c r="K23" s="3" t="str">
        <f>IF(OR(AND(AS23&gt;=AW$37,AT23&gt;=AW$41,AS23&lt;&gt;"",AO23=""),AND(BV23&gt;=BZ$37,BW23&gt;=BZ$41,BV23&lt;&gt;"",BR23=""),AND(CY23&gt;=DC$37,CZ23&gt;=DC$41,CY23&lt;&gt;"",CU23=""),AND(EC23&gt;=EG$37,ED23&gt;=EG$41,EC23&lt;&gt;""),AND(FE23&gt;=FI$37,FF23&gt;=FI$41,FE23&lt;&gt;""),AND(GG23&gt;=GK$37,GH23&gt;=GK$41,GG23&lt;&gt;""),AND(HI23&gt;=HM$37,HJ23&gt;=HM$41,HI23&lt;&gt;""),AND(IK23&gt;=IO$37,IL23&gt;=IO$41,IK23&lt;&gt;""),AND(JM23&gt;=JQ$37,JN23&gt;=JQ$41,JM23&lt;&gt;""),AND(KO23&gt;=KS$37,KP23&gt;=KS$41,KO23&lt;&gt;""),AND(LQ23&gt;=LU$37,LR23&gt;=LU$41,LQ23&lt;&gt;""),AND(MS23&gt;=MW$37,MT23&gt;=MW$41,MS23&lt;&gt;""),AND(NU23&gt;=NY$37,NV23&gt;=NY$41,NU23&lt;&gt;""),AND(OW23&gt;=PA$37,OX23&gt;=PA$41,OW23&lt;&gt;""),AND(PY23&gt;=QC$37,PZ23&gt;=QC$41,PY23&lt;&gt;"")),"P","")</f>
        <v/>
      </c>
      <c r="L23" s="8">
        <f>IF(COUNT(AQ23,BT23,CW23)&gt;0,LARGE((AQ23,BT23,CW23),1),0)</f>
        <v>45.3</v>
      </c>
      <c r="M23" s="8" t="str">
        <f>IF(L23=0,"",IF(L23=CW23,$CA$1,IF(L23=BT23,$AX$1,IF(L23=AQ23,$U$1,""))))</f>
        <v>2025 Nationals</v>
      </c>
      <c r="N23" s="8">
        <f>IF(COUNT(AQ23,BT23,CW23)&gt;1,LARGE((AQ23,BT23,CW23),2),0)</f>
        <v>0</v>
      </c>
      <c r="O23" s="8" t="str">
        <f>IF(N23=0,"",IF(AND(N23=L23,N23=AQ23,N23=BT23),$U$1,IF(AND(N23=L23,N23=AQ23,N23=CW23),$U$1,IF(AND(N23=L23,N23=BT23,N23=CW23),$AX$1,IF(N23=CW23,$CA$1,IF(N23=BT23,$AX$1,IF(N23=AQ23,$U$1,"")))))))</f>
        <v/>
      </c>
      <c r="P23" s="8">
        <f>IF(MAX(AV23,BY23,DB23)&gt;0,MAX(AV23,BY23,DB23),0)</f>
        <v>45.9</v>
      </c>
      <c r="Q23" s="8" t="str">
        <f>IF(P23=0,"",IF(P23=DB23,$CA$1,IF(P23=BY23,$AX$1,IF(P23=AV23,$U$1,""))))</f>
        <v>2025 Nationals</v>
      </c>
      <c r="R23" s="8" t="str">
        <f>IF(MAX(DD23:DE23)&gt;0,MAX(DD23:DE23),"")</f>
        <v/>
      </c>
      <c r="S23" s="11" t="str">
        <f>IF(R23="","",IF(R23=DD23,"("&amp;DD$2&amp;")",IF(R23=DE23,"("&amp;DE$2&amp;")")))</f>
        <v/>
      </c>
      <c r="T23" s="8" t="str">
        <f>IF(R23="","",IF(R23=DD23,IF(R23+IF(N23="",0,N23)=PW23,$PB$1,IF(R23+IF(N23="",0,N23)=OU23,$NZ$1,IF(R23+IF(N23="",0,N23)=NS23,$MX$1,IF(R23+IF(N23="",0,N23)=MQ23,$LV$1,IF(R23+IF(N23="",0,N23)=LO23,$KT$1,IF(R23+IF(N23="",0,N23)=KM23,$JR$1,IF(R23+IF(N23="",0,N23)=JK23,$IP$1,IF(R23+IF(N23="",0,N23)=II23,$HN$1,IF(R23+IF(N23="",0,N23)=HG23,$GL$1,IF(R23+IF(N23="",0,N23)=GE23,$FJ$1,IF(R23+IF(N23="",0,N23)=FC23,$EH$1,IF(R23+IF(N23="",0,N23)=EA23,$DF$1)))))))))))),IF(R23=DE23,IF(R23+IF(P23="",0,P23)=QB23,$PB$1,IF(R23+IF(P23="",0,P23)=OZ23,$NZ$1,IF(R23+IF(P23="",0,P23)=NX23,$MX$1,IF(R23+IF(P23="",0,P23)=MV23,$LV$1,IF(R23+IF(P23="",0,P23)=LT23,$KT$1,IF(R23+IF(P23="",0,P23)=KR23,$JR$1,IF(R23+IF(P23="",0,P23)=JP23,$IP$1,IF(R23+IF(P23="",0,P23)=IN23,$HN$1,IF(R23+IF(P23="",0,P23)=HL23,$GL$1,IF(R23+IF(P23="",0,P23)=GJ23,$FJ$1,IF(R23+IF(P23="",0,P23)=FH23,$EH$1,IF(R23+IF(P23="",0,P23)=EF23,$DF$1)))))))))))))))</f>
        <v/>
      </c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7"/>
      <c r="AP23" s="40" t="str">
        <f>IF(SUM(V23,Z23)&gt;0,SUM(V23,Z23),"")</f>
        <v/>
      </c>
      <c r="AQ23" s="40" t="str">
        <f>IF(SUM(U23:V23,X23:Z23,AB23)-W23-AA23&gt;0,SUM(U23:V23,X23:Z23,AB23)-W23-AA23,"")</f>
        <v/>
      </c>
      <c r="AR23" s="40" t="str">
        <f>IF(SUM(AC23:AD23,AF23)-AE23&gt;0,SUM(AC23:AD23,AF23)-AE23,"")</f>
        <v/>
      </c>
      <c r="AS23" s="40" t="str">
        <f>IF(SUM(V23,Z23,AD23)&gt;0,SUM(V23,Z23,AD23),"")</f>
        <v/>
      </c>
      <c r="AT23" s="40" t="str">
        <f>IF(SUM(AQ23,AR23)&gt;0,SUM(AQ23,AR23),"")</f>
        <v/>
      </c>
      <c r="AU23" s="40" t="str">
        <f>IF(SUM(AH23,AL23)&gt;0,SUM(AH23,AL23),"")</f>
        <v/>
      </c>
      <c r="AV23" s="40" t="str">
        <f>IF(SUM(AG23:AH23,AJ23:AL23,AN23)-SUM(AI23,AM23)&gt;0,SUM(AG23:AH23,AJ23:AL23,AN23)-SUM(AI23,AM23),"")</f>
        <v/>
      </c>
      <c r="AW23" s="40" t="str">
        <f>IF(SUM(AQ23,AR23,AV23)&gt;0,SUM(AQ23,AR23,AV23),"")</f>
        <v/>
      </c>
      <c r="AX23" s="18">
        <v>18.3</v>
      </c>
      <c r="AY23" s="18">
        <v>5.2</v>
      </c>
      <c r="AZ23" s="18">
        <v>0</v>
      </c>
      <c r="BA23" s="18">
        <v>0</v>
      </c>
      <c r="BB23" s="18">
        <v>18.8</v>
      </c>
      <c r="BC23" s="18">
        <v>3.6</v>
      </c>
      <c r="BD23" s="18">
        <v>0.6</v>
      </c>
      <c r="BE23" s="18">
        <v>0</v>
      </c>
      <c r="BF23" s="18"/>
      <c r="BG23" s="18"/>
      <c r="BH23" s="18"/>
      <c r="BI23" s="18"/>
      <c r="BJ23" s="18">
        <v>18.399999999999999</v>
      </c>
      <c r="BK23" s="18">
        <v>5.2</v>
      </c>
      <c r="BL23" s="18">
        <v>0</v>
      </c>
      <c r="BM23" s="18">
        <v>0</v>
      </c>
      <c r="BN23" s="18">
        <v>18.899999999999999</v>
      </c>
      <c r="BO23" s="18">
        <v>4</v>
      </c>
      <c r="BP23" s="18">
        <v>0.6</v>
      </c>
      <c r="BQ23" s="18">
        <v>0</v>
      </c>
      <c r="BR23" s="28"/>
      <c r="BS23" s="11">
        <f>IF(SUM(AY23,BC23)&gt;0,SUM(AY23,BC23),"")</f>
        <v>8.8000000000000007</v>
      </c>
      <c r="BT23" s="11">
        <f>IF(SUM(AX23:AY23,BA23:BC23,BE23)-AZ23-BD23&gt;0,SUM(AX23:AY23,BA23:BC23,BE23)-AZ23-BD23,"")</f>
        <v>45.3</v>
      </c>
      <c r="BU23" s="11" t="str">
        <f>IF(SUM(BF23:BG23,BI23)-BH23&gt;0,SUM(BF23:BG23,BI23)-BH23,"")</f>
        <v/>
      </c>
      <c r="BV23" s="11">
        <f>IF(SUM(AY23,BC23,BG23)&gt;0,SUM(AY23,BC23,BG23),"")</f>
        <v>8.8000000000000007</v>
      </c>
      <c r="BW23" s="11">
        <f>IF(SUM(BT23,BU23)&gt;0,SUM(BT23,BU23),"")</f>
        <v>45.3</v>
      </c>
      <c r="BX23" s="11">
        <f>IF(SUM(BK23,BO23)&gt;0,SUM(BK23,BO23),"")</f>
        <v>9.1999999999999993</v>
      </c>
      <c r="BY23" s="11">
        <f>IF(SUM(BJ23:BK23,BM23:BO23,BQ23)-SUM(BL23,BP23)&gt;0,SUM(BJ23:BK23,BM23:BO23,BQ23)-SUM(BL23,BP23),"")</f>
        <v>45.9</v>
      </c>
      <c r="BZ23" s="11">
        <f>IF(SUM(BT23,BU23,BY23)&gt;0,SUM(BT23,BU23,BY23),"")</f>
        <v>91.199999999999989</v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7"/>
      <c r="CV23" s="40" t="str">
        <f>IF(SUM(CB23,CF23)&gt;0,SUM(CB23,CF23),"")</f>
        <v/>
      </c>
      <c r="CW23" s="40" t="str">
        <f>IF(SUM(CA23:CB23,CD23:CF23,CH23)-CC23-CG23&gt;0,SUM(CA23:CB23,CD23:CF23,CH23)-CC23-CG23,"")</f>
        <v/>
      </c>
      <c r="CX23" s="40" t="str">
        <f>IF(SUM(CI23:CJ23,CL23)-CK23&gt;0,SUM(CI23:CJ23,CL23)-CK23,"")</f>
        <v/>
      </c>
      <c r="CY23" s="40" t="str">
        <f>IF(SUM(CB23,CF23,CJ23)&gt;0,SUM(CB23,CF23,CJ23),"")</f>
        <v/>
      </c>
      <c r="CZ23" s="40" t="str">
        <f>IF(SUM(CW23,CX23)&gt;0,SUM(CW23,CX23),"")</f>
        <v/>
      </c>
      <c r="DA23" s="40" t="str">
        <f>IF(SUM(CN23,CR23)&gt;0,SUM(CN23,CR23),"")</f>
        <v/>
      </c>
      <c r="DB23" s="40" t="str">
        <f>IF(SUM(CM23:CN23,CP23:CR23,CT23)-SUM(CO23,CS23)&gt;0,SUM(CM23:CN23,CP23:CR23,CT23)-SUM(CO23,CS23),"")</f>
        <v/>
      </c>
      <c r="DC23" s="40" t="str">
        <f>IF(SUM(CW23,CX23,DB23)&gt;0,SUM(CW23,CX23,DB23),"")</f>
        <v/>
      </c>
      <c r="DD23" s="50" t="str">
        <f>IF(MAX(EA23,FC23,GE23,HG23,II23,JK23,KM23,LO23,MQ23,NS23,OU23,PW23)-IF(N23="",0,N23)&gt;0.001,MAX(EA23,FC23,GE23,HG23,II23,JK23,KM23,LO23,MQ23,NS23,OU23,PW23)-IF(N23="",0,N23),"")</f>
        <v/>
      </c>
      <c r="DE23" s="50" t="str">
        <f>IF(MAX(EF23,FH23,GJ23,HL23,IN23,JP23,KR23,LT23,MV23,NX23,OZ23,QB23)-IF(P23="",0,P23)&gt;0.001,MAX(EF23,FH23,GJ23,HL23,IN23,JP23,KR23,LT23,MV23,NX23,OZ23,QB23)-IF(P23="",0,P23),"")</f>
        <v/>
      </c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40" t="str">
        <f>IF(SUM(DG23,DK23)&gt;0,SUM(DG23,DK23),"")</f>
        <v/>
      </c>
      <c r="EA23" s="40" t="str">
        <f>IF(SUM(DF23:DG23,DI23:DK23,DM23)-DH23-DL23&gt;0,SUM(DF23:DG23,DI23:DK23,DM23)-DH23-DL23,"")</f>
        <v/>
      </c>
      <c r="EB23" s="40" t="str">
        <f>IF(SUM(DN23:DO23,DQ23)-DP23&gt;0,SUM(DN23:DO23,DQ23)-DP23,"")</f>
        <v/>
      </c>
      <c r="EC23" s="40" t="str">
        <f>IF(SUM(DG23,DK23,DO23)&gt;0,SUM(DG23,DK23,DO23),"")</f>
        <v/>
      </c>
      <c r="ED23" s="40" t="str">
        <f>IF(SUM(EA23,EB23)&gt;0,SUM(EA23,EB23),"")</f>
        <v/>
      </c>
      <c r="EE23" s="40" t="str">
        <f>IF(SUM(DS23,DW23)&gt;0,SUM(DS23,DW23),"")</f>
        <v/>
      </c>
      <c r="EF23" s="40" t="str">
        <f>IF(SUM(DR23:DS23,DU23:DW23,DY23)-SUM(DT23,DX23)&gt;0,SUM(DR23:DS23,DU23:DW23,DY23)-SUM(DT23,DX23),"")</f>
        <v/>
      </c>
      <c r="EG23" s="40" t="str">
        <f>IF(SUM(EA23,EB23,EF23)&gt;0,SUM(EA23,EB23,EF23),"")</f>
        <v/>
      </c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1" t="str">
        <f>IF(SUM(EI23,EM23)&gt;0,SUM(EI23,EM23),"")</f>
        <v/>
      </c>
      <c r="FC23" s="11" t="str">
        <f>IF(SUM(EH23:EI23,EK23:EM23,EO23)-EJ23-EN23&gt;0,SUM(EH23:EI23,EK23:EM23,EO23)-EJ23-EN23,"")</f>
        <v/>
      </c>
      <c r="FD23" s="11" t="str">
        <f>IF(SUM(EP23:EQ23,ES23)-ER23&gt;0,SUM(EP23:EQ23,ES23)-ER23,"")</f>
        <v/>
      </c>
      <c r="FE23" s="11" t="str">
        <f>IF(SUM(EI23,EM23,EQ23)&gt;0,SUM(EI23,EM23,EQ23),"")</f>
        <v/>
      </c>
      <c r="FF23" s="11" t="str">
        <f>IF(SUM(FC23,FD23)&gt;0,SUM(FC23,FD23),"")</f>
        <v/>
      </c>
      <c r="FG23" s="11" t="str">
        <f>IF(SUM(EU23,EY23)&gt;0,SUM(EU23,EY23),"")</f>
        <v/>
      </c>
      <c r="FH23" s="11" t="str">
        <f>IF(SUM(ET23:EU23,EW23:EY23,FA23)-SUM(EV23,EZ23)&gt;0,SUM(ET23:EU23,EW23:EY23,FA23)-SUM(EV23,EZ23),"")</f>
        <v/>
      </c>
      <c r="FI23" s="11" t="str">
        <f>IF(SUM(FC23,FD23,FH23)&gt;0,SUM(FC23,FD23,FH23),"")</f>
        <v/>
      </c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40" t="str">
        <f>IF(SUM(FK23,FO23)&gt;0,SUM(FK23,FO23),"")</f>
        <v/>
      </c>
      <c r="GE23" s="40" t="str">
        <f>IF(SUM(FJ23:FK23,FM23:FO23,FQ23)-FL23-FP23&gt;0,SUM(FJ23:FK23,FM23:FO23,FQ23)-FL23-FP23,"")</f>
        <v/>
      </c>
      <c r="GF23" s="40" t="str">
        <f>IF(SUM(FR23:FS23,FU23)-FT23&gt;0,SUM(FR23:FS23,FU23)-FT23,"")</f>
        <v/>
      </c>
      <c r="GG23" s="40" t="str">
        <f>IF(SUM(FK23,FO23,FS23)&gt;0,SUM(FK23,FO23,FS23),"")</f>
        <v/>
      </c>
      <c r="GH23" s="40" t="str">
        <f>IF(SUM(GE23,GF23)&gt;0,SUM(GE23,GF23),"")</f>
        <v/>
      </c>
      <c r="GI23" s="40" t="str">
        <f>IF(SUM(FW23,GA23)&gt;0,SUM(FW23,GA23),"")</f>
        <v/>
      </c>
      <c r="GJ23" s="40" t="str">
        <f>IF(SUM(FV23:FW23,FY23:GA23,GC23)-SUM(FX23,GB23)&gt;0,SUM(FV23:FW23,FY23:GA23,GC23)-SUM(FX23,GB23),"")</f>
        <v/>
      </c>
      <c r="GK23" s="40" t="str">
        <f>IF(SUM(GE23,GF23,GJ23)&gt;0,SUM(GE23,GF23,GJ23),"")</f>
        <v/>
      </c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1" t="str">
        <f>IF(SUM(GM23,GQ23)&gt;0,SUM(GM23,GQ23),"")</f>
        <v/>
      </c>
      <c r="HG23" s="11" t="str">
        <f>IF(SUM(GL23:GM23,GO23:GQ23,GS23)-GN23-GR23&gt;0,SUM(GL23:GM23,GO23:GQ23,GS23)-GN23-GR23,"")</f>
        <v/>
      </c>
      <c r="HH23" s="11" t="str">
        <f>IF(SUM(GT23:GU23,GW23)-GV23&gt;0,SUM(GT23:GU23,GW23)-GV23,"")</f>
        <v/>
      </c>
      <c r="HI23" s="11" t="str">
        <f>IF(SUM(GM23,GQ23,GU23)&gt;0,SUM(GM23,GQ23,GU23),"")</f>
        <v/>
      </c>
      <c r="HJ23" s="11" t="str">
        <f>IF(SUM(HG23,HH23)&gt;0,SUM(HG23,HH23),"")</f>
        <v/>
      </c>
      <c r="HK23" s="11" t="str">
        <f>IF(SUM(GY23,HC23)&gt;0,SUM(GY23,HC23),"")</f>
        <v/>
      </c>
      <c r="HL23" s="11" t="str">
        <f>IF(SUM(GX23:GY23,HA23:HC23,HE23)-SUM(GZ23,HD23)&gt;0,SUM(GX23:GY23,HA23:HC23,HE23)-SUM(GZ23,HD23),"")</f>
        <v/>
      </c>
      <c r="HM23" s="11" t="str">
        <f>IF(SUM(HG23,HH23,HL23)&gt;0,SUM(HG23,HH23,HL23),"")</f>
        <v/>
      </c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40" t="str">
        <f>IF(SUM(HO23,HS23)&gt;0,SUM(HO23,HS23),"")</f>
        <v/>
      </c>
      <c r="II23" s="40" t="str">
        <f>IF(SUM(HN23:HO23,HQ23:HS23,HU23)-HP23-HT23&gt;0,SUM(HN23:HO23,HQ23:HS23,HU23)-HP23-HT23,"")</f>
        <v/>
      </c>
      <c r="IJ23" s="40" t="str">
        <f>IF(SUM(HV23:HW23,HY23)-HX23&gt;0,SUM(HV23:HW23,HY23)-HX23,"")</f>
        <v/>
      </c>
      <c r="IK23" s="40" t="str">
        <f>IF(SUM(HO23,HS23,HW23)&gt;0,SUM(HO23,HS23,HW23),"")</f>
        <v/>
      </c>
      <c r="IL23" s="40" t="str">
        <f>IF(SUM(II23,IJ23)&gt;0,SUM(II23,IJ23),"")</f>
        <v/>
      </c>
      <c r="IM23" s="40" t="str">
        <f>IF(SUM(IA23,IE23)&gt;0,SUM(IA23,IE23),"")</f>
        <v/>
      </c>
      <c r="IN23" s="40" t="str">
        <f>IF(SUM(HZ23:IA23,IC23:IE23,IG23)-SUM(IB23,IF23)&gt;0,SUM(HZ23:IA23,IC23:IE23,IG23)-SUM(IB23,IF23),"")</f>
        <v/>
      </c>
      <c r="IO23" s="40" t="str">
        <f>IF(SUM(II23,IJ23,IN23)&gt;0,SUM(II23,IJ23,IN23),"")</f>
        <v/>
      </c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1" t="str">
        <f>IF(SUM(IQ23,IU23)&gt;0,SUM(IQ23,IU23),"")</f>
        <v/>
      </c>
      <c r="JK23" s="11" t="str">
        <f>IF(SUM(IP23:IQ23,IS23:IU23,IW23)-IR23-IV23&gt;0,SUM(IP23:IQ23,IS23:IU23,IW23)-IR23-IV23,"")</f>
        <v/>
      </c>
      <c r="JL23" s="11" t="str">
        <f>IF(SUM(IX23:IY23,JA23)-IZ23&gt;0,SUM(IX23:IY23,JA23)-IZ23,"")</f>
        <v/>
      </c>
      <c r="JM23" s="11" t="str">
        <f>IF(SUM(IQ23,IU23,IY23)&gt;0,SUM(IQ23,IU23,IY23),"")</f>
        <v/>
      </c>
      <c r="JN23" s="11" t="str">
        <f>IF(SUM(JK23,JL23)&gt;0,SUM(JK23,JL23),"")</f>
        <v/>
      </c>
      <c r="JO23" s="11" t="str">
        <f>IF(SUM(JC23,JG23)&gt;0,SUM(JC23,JG23),"")</f>
        <v/>
      </c>
      <c r="JP23" s="11" t="str">
        <f>IF(SUM(JB23:JC23,JE23:JG23,JI23)-SUM(JD23,JH23)&gt;0,SUM(JB23:JC23,JE23:JG23,JI23)-SUM(JD23,JH23),"")</f>
        <v/>
      </c>
      <c r="JQ23" s="11" t="str">
        <f>IF(SUM(JK23,JL23,JP23)&gt;0,SUM(JK23,JL23,JP23),"")</f>
        <v/>
      </c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40" t="str">
        <f>IF(SUM(JS23,JW23)&gt;0,SUM(JS23,JW23),"")</f>
        <v/>
      </c>
      <c r="KM23" s="40" t="str">
        <f>IF(SUM(JR23:JS23,JU23:JW23,JY23)-JT23-JX23&gt;0,SUM(JR23:JS23,JU23:JW23,JY23)-JT23-JX23,"")</f>
        <v/>
      </c>
      <c r="KN23" s="40" t="str">
        <f>IF(SUM(JZ23:KA23,KC23)-KB23&gt;0,SUM(JZ23:KA23,KC23)-KB23,"")</f>
        <v/>
      </c>
      <c r="KO23" s="40" t="str">
        <f>IF(SUM(JS23,JW23,KA23)&gt;0,SUM(JS23,JW23,KA23),"")</f>
        <v/>
      </c>
      <c r="KP23" s="40" t="str">
        <f>IF(SUM(KM23,KN23)&gt;0,SUM(KM23,KN23),"")</f>
        <v/>
      </c>
      <c r="KQ23" s="40" t="str">
        <f>IF(SUM(KE23,KI23)&gt;0,SUM(KE23,KI23),"")</f>
        <v/>
      </c>
      <c r="KR23" s="40" t="str">
        <f>IF(SUM(KD23:KE23,KG23:KI23,KK23)-SUM(KF23,KJ23)&gt;0,SUM(KD23:KE23,KG23:KI23,KK23)-SUM(KF23,KJ23),"")</f>
        <v/>
      </c>
      <c r="KS23" s="40" t="str">
        <f>IF(SUM(KM23,KN23,KR23)&gt;0,SUM(KM23,KN23,KR23),"")</f>
        <v/>
      </c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1" t="str">
        <f>IF(SUM(KU23,KY23)&gt;0,SUM(KU23,KY23),"")</f>
        <v/>
      </c>
      <c r="LO23" s="11" t="str">
        <f>IF(SUM(KT23:KU23,KW23:KY23,LA23)-KV23-KZ23&gt;0,SUM(KT23:KU23,KW23:KY23,LA23)-KV23-KZ23,"")</f>
        <v/>
      </c>
      <c r="LP23" s="11" t="str">
        <f>IF(SUM(LB23:LC23,LE23)-LD23&gt;0,SUM(LB23:LC23,LE23)-LD23,"")</f>
        <v/>
      </c>
      <c r="LQ23" s="11" t="str">
        <f>IF(SUM(KU23,KY23,LC23)&gt;0,SUM(KU23,KY23,LC23),"")</f>
        <v/>
      </c>
      <c r="LR23" s="11" t="str">
        <f>IF(SUM(LO23,LP23)&gt;0,SUM(LO23,LP23),"")</f>
        <v/>
      </c>
      <c r="LS23" s="11" t="str">
        <f>IF(SUM(LG23,LK23)&gt;0,SUM(LG23,LK23),"")</f>
        <v/>
      </c>
      <c r="LT23" s="11" t="str">
        <f>IF(SUM(LF23:LG23,LI23:LK23,LM23)-SUM(LH23,LL23)&gt;0,SUM(LF23:LG23,LI23:LK23,LM23)-SUM(LH23,LL23),"")</f>
        <v/>
      </c>
      <c r="LU23" s="11" t="str">
        <f>IF(SUM(LO23,LP23,LT23)&gt;0,SUM(LO23,LP23,LT23),"")</f>
        <v/>
      </c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40" t="str">
        <f>IF(SUM(LW23,MA23)&gt;0,SUM(LW23,MA23),"")</f>
        <v/>
      </c>
      <c r="MQ23" s="40" t="str">
        <f>IF(SUM(LV23:LW23,LY23:MA23,MC23)-LX23-MB23&gt;0,SUM(LV23:LW23,LY23:MA23,MC23)-LX23-MB23,"")</f>
        <v/>
      </c>
      <c r="MR23" s="40" t="str">
        <f>IF(SUM(MD23:ME23,MG23)-MF23&gt;0,SUM(MD23:ME23,MG23)-MF23,"")</f>
        <v/>
      </c>
      <c r="MS23" s="40" t="str">
        <f>IF(SUM(LW23,MA23,ME23)&gt;0,SUM(LW23,MA23,ME23),"")</f>
        <v/>
      </c>
      <c r="MT23" s="40" t="str">
        <f>IF(SUM(MQ23,MR23)&gt;0,SUM(MQ23,MR23),"")</f>
        <v/>
      </c>
      <c r="MU23" s="40" t="str">
        <f>IF(SUM(MI23,MM23)&gt;0,SUM(MI23,MM23),"")</f>
        <v/>
      </c>
      <c r="MV23" s="40" t="str">
        <f>IF(SUM(MH23:MI23,MK23:MM23,MO23)-SUM(MJ23,MN23)&gt;0,SUM(MH23:MI23,MK23:MM23,MO23)-SUM(MJ23,MN23),"")</f>
        <v/>
      </c>
      <c r="MW23" s="40" t="str">
        <f>IF(SUM(MQ23,MR23,MV23)&gt;0,SUM(MQ23,MR23,MV23),"")</f>
        <v/>
      </c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1" t="str">
        <f>IF(SUM(MY23,NC23)&gt;0,SUM(MY23,NC23),"")</f>
        <v/>
      </c>
      <c r="NS23" s="11" t="str">
        <f>IF(SUM(MX23:MY23,NA23:NC23,NE23)-MZ23-ND23&gt;0,SUM(MX23:MY23,NA23:NC23,NE23)-MZ23-ND23,"")</f>
        <v/>
      </c>
      <c r="NT23" s="11" t="str">
        <f>IF(SUM(NF23:NG23,NI23)-NH23&gt;0,SUM(NF23:NG23,NI23)-NH23,"")</f>
        <v/>
      </c>
      <c r="NU23" s="11" t="str">
        <f>IF(SUM(MY23,NC23,NG23)&gt;0,SUM(MY23,NC23,NG23),"")</f>
        <v/>
      </c>
      <c r="NV23" s="11" t="str">
        <f>IF(SUM(NS23,NT23)&gt;0,SUM(NS23,NT23),"")</f>
        <v/>
      </c>
      <c r="NW23" s="11" t="str">
        <f>IF(SUM(NK23,NO23)&gt;0,SUM(NK23,NO23),"")</f>
        <v/>
      </c>
      <c r="NX23" s="11" t="str">
        <f>IF(SUM(NJ23:NK23,NM23:NO23,NQ23)-SUM(NL23,NP23)&gt;0,SUM(NJ23:NK23,NM23:NO23,NQ23)-SUM(NL23,NP23),"")</f>
        <v/>
      </c>
      <c r="NY23" s="11" t="str">
        <f>IF(SUM(NS23,NT23,NX23)&gt;0,SUM(NS23,NT23,NX23),"")</f>
        <v/>
      </c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40" t="str">
        <f>IF(SUM(OA23,OE23)&gt;0,SUM(OA23,OE23),"")</f>
        <v/>
      </c>
      <c r="OU23" s="40" t="str">
        <f>IF(SUM(NZ23:OA23,OC23:OE23,OG23)-OB23-OF23&gt;0,SUM(NZ23:OA23,OC23:OE23,OG23)-OB23-OF23,"")</f>
        <v/>
      </c>
      <c r="OV23" s="40" t="str">
        <f>IF(SUM(OH23:OI23,OK23)-OJ23&gt;0,SUM(OH23:OI23,OK23)-OJ23,"")</f>
        <v/>
      </c>
      <c r="OW23" s="40" t="str">
        <f>IF(SUM(OA23,OE23,OI23)&gt;0,SUM(OA23,OE23,OI23),"")</f>
        <v/>
      </c>
      <c r="OX23" s="40" t="str">
        <f>IF(SUM(OU23,OV23)&gt;0,SUM(OU23,OV23),"")</f>
        <v/>
      </c>
      <c r="OY23" s="40" t="str">
        <f>IF(SUM(OM23,OQ23)&gt;0,SUM(OM23,OQ23),"")</f>
        <v/>
      </c>
      <c r="OZ23" s="40" t="str">
        <f>IF(SUM(OL23:OM23,OO23:OQ23,OS23)-SUM(ON23,OR23)&gt;0,SUM(OL23:OM23,OO23:OQ23,OS23)-SUM(ON23,OR23),"")</f>
        <v/>
      </c>
      <c r="PA23" s="40" t="str">
        <f>IF(SUM(OU23,OV23,OZ23)&gt;0,SUM(OU23,OV23,OZ23),"")</f>
        <v/>
      </c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1" t="str">
        <f>IF(SUM(PC23,PG23)&gt;0,SUM(PC23,PG23),"")</f>
        <v/>
      </c>
      <c r="PW23" s="11" t="str">
        <f>IF(SUM(PB23:PC23,PE23:PG23,PI23)-PD23-PH23&gt;0,SUM(PB23:PC23,PE23:PG23,PI23)-PD23-PH23,"")</f>
        <v/>
      </c>
      <c r="PX23" s="11" t="str">
        <f>IF(SUM(PJ23:PK23,PM23)-PL23&gt;0,SUM(PJ23:PK23,PM23)-PL23,"")</f>
        <v/>
      </c>
      <c r="PY23" s="11" t="str">
        <f>IF(SUM(PC23,PG23,PK23)&gt;0,SUM(PC23,PG23,PK23),"")</f>
        <v/>
      </c>
      <c r="PZ23" s="11" t="str">
        <f>IF(SUM(PW23,PX23)&gt;0,SUM(PW23,PX23),"")</f>
        <v/>
      </c>
      <c r="QA23" s="11" t="str">
        <f>IF(SUM(PO23,PS23)&gt;0,SUM(PO23,PS23),"")</f>
        <v/>
      </c>
      <c r="QB23" s="11" t="str">
        <f>IF(SUM(PN23:PO23,PQ23:PS23,PU23)-SUM(PP23,PT23)&gt;0,SUM(PN23:PO23,PQ23:PS23,PU23)-SUM(PP23,PT23),"")</f>
        <v/>
      </c>
      <c r="QC23" s="11" t="str">
        <f>IF(SUM(PW23,PX23,QB23)&gt;0,SUM(PW23,PX23,QB23),"")</f>
        <v/>
      </c>
      <c r="QD23" s="22">
        <f>IF($CU23="P",CA23,(CA23+AX23)/2)</f>
        <v>9.15</v>
      </c>
      <c r="QE23" s="22">
        <f>IF($CU23="P",CB23,(CB23+AY23)/2)</f>
        <v>2.6</v>
      </c>
      <c r="QF23" s="22">
        <f>IF($CU23="P",CC23,(CC23+AZ23)/2)</f>
        <v>0</v>
      </c>
      <c r="QG23" s="22">
        <f>IF($CU23="P",CD23,(CD23+BA23)/2)</f>
        <v>0</v>
      </c>
      <c r="QH23" s="22">
        <f>IF($CU23="P",CE23,(CE23+BB23)/2)</f>
        <v>9.4</v>
      </c>
      <c r="QI23" s="22">
        <f>IF($CU23="P",CF23,(CF23+BC23)/2)</f>
        <v>1.8</v>
      </c>
      <c r="QJ23" s="22">
        <f>IF($CU23="P",CG23,(CG23+BD23)/2)</f>
        <v>0.3</v>
      </c>
      <c r="QK23" s="22">
        <f>IF($CU23="P",CH23,(CH23+BE23)/2)</f>
        <v>0</v>
      </c>
      <c r="QL23" s="22">
        <f>IF($CU23="P",CI23,(CI23+BF23)/2)</f>
        <v>0</v>
      </c>
      <c r="QM23" s="22">
        <f>IF($CU23="P",CJ23,(CJ23+BG23)/2)</f>
        <v>0</v>
      </c>
      <c r="QN23" s="22">
        <f>IF($CU23="P",CK23,(CK23+BH23)/2)</f>
        <v>0</v>
      </c>
      <c r="QO23" s="22">
        <f>IF($CU23="P",CL23,(CL23+BI23)/2)</f>
        <v>0</v>
      </c>
      <c r="QP23" s="22">
        <f>IF($CU23="P",CM23,(CM23+BJ23)/2)</f>
        <v>9.1999999999999993</v>
      </c>
      <c r="QQ23" s="22">
        <f>IF($CU23="P",CN23,(CN23+BK23)/2)</f>
        <v>2.6</v>
      </c>
      <c r="QR23" s="22">
        <f>IF($CU23="P",CO23,(CO23+BL23)/2)</f>
        <v>0</v>
      </c>
      <c r="QS23" s="22">
        <f>IF($CU23="P",CP23,(CP23+BM23)/2)</f>
        <v>0</v>
      </c>
      <c r="QT23" s="22">
        <f>IF($CU23="P",CQ23,(CQ23+BN23)/2)</f>
        <v>9.4499999999999993</v>
      </c>
      <c r="QU23" s="22">
        <f>IF($CU23="P",CR23,(CR23+BO23)/2)</f>
        <v>2</v>
      </c>
      <c r="QV23" s="22">
        <f>IF($CU23="P",CS23,(CS23+BP23)/2)</f>
        <v>0.3</v>
      </c>
      <c r="QW23" s="22">
        <f>IF($CU23="P",CT23,(CT23+BQ23)/2)</f>
        <v>0</v>
      </c>
      <c r="QX23" s="27" t="s">
        <v>46</v>
      </c>
      <c r="QY23" s="40">
        <f>IF(SUM(QE23,QI23)&gt;0,SUM(QE23,QI23),"")</f>
        <v>4.4000000000000004</v>
      </c>
      <c r="QZ23" s="40">
        <f>IF(SUM(QD23:QE23,QG23:QI23,QK23)-QF23-QJ23&gt;0,SUM(QD23:QE23,QG23:QI23,QK23)-QF23-QJ23,"")</f>
        <v>22.65</v>
      </c>
      <c r="RA23" s="40" t="str">
        <f>IF(SUM(QL23:QM23,QO23)-QN23&gt;0,SUM(QL23:QM23,QO23)-QN23,"")</f>
        <v/>
      </c>
      <c r="RB23" s="40">
        <f>IF(SUM(QE23,QI23,QM23)&gt;0,SUM(QE23,QI23,QM23),"")</f>
        <v>4.4000000000000004</v>
      </c>
      <c r="RC23" s="40">
        <f>IF(SUM(QZ23,RA23)&gt;0,SUM(QZ23,RA23),"")</f>
        <v>22.65</v>
      </c>
      <c r="RD23" s="40">
        <f>IF(SUM(QQ23,QU23)&gt;0,SUM(QQ23,QU23),"")</f>
        <v>4.5999999999999996</v>
      </c>
      <c r="RE23" s="40">
        <f>IF(SUM(QP23:QQ23,QS23:QU23,QW23)-SUM(QR23,QV23)&gt;0,SUM(QP23:QQ23,QS23:QU23,QW23)-SUM(QR23,QV23),"")</f>
        <v>22.95</v>
      </c>
      <c r="RF23" s="40">
        <f>IF(SUM(QZ23,RA23,RE23)&gt;0,SUM(QZ23,RA23,RE23),"")</f>
        <v>45.599999999999994</v>
      </c>
    </row>
    <row r="24" spans="1:474" x14ac:dyDescent="0.2">
      <c r="A24" s="4" t="str" cm="1">
        <f t="array" ref="A24">IF(AND(J24&lt;&gt;"",J24&lt;&gt;"No DD"),SUMPRODUCT((J$4:J$34&lt;&gt;"")*(J$4:J$34&lt;&gt;"No DD")*(F$4:F$34&gt;F24))+1,IF(J24="No DD",SUMPRODUCT((J$4:J$34="No DD")*(F$4:F$34&gt;F24))+1+SUMPRODUCT((J$4:J$34&lt;&gt;"")*(J$4:J$34&lt;&gt;"No DD")),""))</f>
        <v/>
      </c>
      <c r="B24" s="4" t="str" cm="1">
        <f t="array" ref="B24">IF(AND(J24&lt;&gt;"",J24&lt;&gt;"No DD",G24=""),SUMPRODUCT((J$4:J$34&lt;&gt;"")*(J$4:J$34&lt;&gt;"No DD")*(G$4:G$34="")*(F$4:F$34&gt;F24))+1,IF(J24="No DD",SUMPRODUCT((J$4:J$34="No DD")*(F$4:F$34&gt;F24)*(G$4:G$34=""))+1+SUMPRODUCT((J$4:J$34&lt;&gt;"")*(G$4:G$34="")*(J$4:J$34&lt;&gt;"No DD")),""))</f>
        <v/>
      </c>
      <c r="C24" s="5" t="s">
        <v>199</v>
      </c>
      <c r="D24" s="4" t="s">
        <v>4</v>
      </c>
      <c r="E24" s="4">
        <v>2004</v>
      </c>
      <c r="F24" s="9">
        <f>SUM(L24:R24)+SUM(L24:O24)*0.0000001+SUM(L24)*0.0000000000001</f>
        <v>86.000004160004167</v>
      </c>
      <c r="G24" s="64"/>
      <c r="H24" s="3" t="str">
        <f>IF(OR(AND(AP24&gt;=AW$36,AQ24&gt;=AW$40,AP24&lt;&gt;"",AO24=""),AND(AU24&gt;=AW$36,AV24&gt;=AW$40,AU24&lt;&gt;"",AO24=""),AND(BS24&gt;=BZ$36,BT24&gt;=BZ$40,BS24&lt;&gt;"",BR24=""),AND(BX24&gt;=BZ$36,BY24&gt;=BZ$40,BX24&lt;&gt;"",BR24=""),AND(CV24&gt;=DC$36,CW24&gt;=DC$40,CV24&lt;&gt;"",CU24=""),AND(DA24&gt;=DC$36,DB24&gt;=DC$40,DA24&lt;&gt;""),AND(DZ24&gt;=EG$36,EA24&gt;=EG$40,DZ24&lt;&gt;""),AND(EE24&gt;=EG$36,EF24&gt;=EG$40,EE24&lt;&gt;""),AND(FB24&gt;=FI$36,FC24&gt;=FI$40,FB24&lt;&gt;""),AND(FG24&gt;=FI$36,FH24&gt;=FI$40,FG24&lt;&gt;""),AND(GD24&gt;=GK$36,GE24&gt;=GK$40,GD24&lt;&gt;""),AND(GI24&gt;=GK$36,GJ24&gt;=GK$40,GI24&lt;&gt;""),AND(HF24&gt;=HM$36,HG24&gt;=HM$40,HF24&lt;&gt;""),AND(HK24&gt;=HM$36,HL24&gt;=HM$40,HK24&lt;&gt;""),AND(IH24&gt;=IO$36,II24&gt;=IO$40,IH24&lt;&gt;""),AND(IM24&gt;=IO$36,IN24&gt;=IO$40,IM24&lt;&gt;""),AND(JJ24&gt;=JQ$36,JK24&gt;=JQ$40,JJ24&lt;&gt;""),AND(JO24&gt;=JQ$36,JP24&gt;=JQ$40,JO24&lt;&gt;""),AND(KL24&gt;=KS$36,KM24&gt;=KS$40,KL24&lt;&gt;""),AND(KQ24&gt;=KS$36,KR24&gt;=KS$40,KQ24&lt;&gt;""),AND(LN24&gt;=LU$36,LO24&gt;=LU$40,LN24&lt;&gt;""),AND(LS24&gt;=LU$36,LT24&gt;=LU$40,LS24&lt;&gt;""),AND(MP24&gt;=MW$36,MQ24&gt;=MW$40,MP24&lt;&gt;""),AND(MU24&gt;=MW$36,MV24&gt;=MW$40,MU24&lt;&gt;""),AND(NR24&gt;=NY$36,NS24&gt;=NY$40,NR24&lt;&gt;""),AND(NW24&gt;=NY$36,NX24&gt;=NY$40,NW24&lt;&gt;""),AND(OT24&gt;=PA$36,OU24&gt;=PA$40,OT24&lt;&gt;""),AND(OY24&gt;=PA$36,OZ24&gt;=PA$40,OY24&lt;&gt;""),AND(PV24&gt;=QC$36,PW24&gt;=QC$40,PV24&lt;&gt;""),AND(QA24&gt;=QC$36,QB24&gt;=QC$40,QA24&lt;&gt;"")),"P","")</f>
        <v/>
      </c>
      <c r="I24" s="3" t="str">
        <f>IF(OR(AND(AQ24&gt;=AW$40,AQ24&lt;&gt;"",AO24=""),AND(AV24&gt;=AW$40,AV24&lt;&gt;"",AO24=""),AND(BT24&gt;=BZ$40,BT24&lt;&gt;"",BR24=""),AND(BY24&gt;=BZ$40,BY24&lt;&gt;"",BR24=""),AND(CW24&gt;=DC$40,CW24&lt;&gt;"",CU24=""),AND(DB24&gt;=DC$40,DB24&lt;&gt;"",CU24=""),AND(EA24&gt;=EG$40,EA24&lt;&gt;""),AND(EF24&gt;=EG$40,EF24&lt;&gt;""),AND(FC24&gt;=FI$40,FC24&lt;&gt;""),AND(FH24&gt;=FI$40,FH24&lt;&gt;""),AND(GE24&gt;=GK$40,GE24&lt;&gt;""),AND(GJ24&gt;=GK$40,GJ24&lt;&gt;""),AND(HG24&gt;=HM$40,HG24&lt;&gt;""),AND(HL24&gt;=HM$40,HL24&lt;&gt;""),AND(II24&gt;=IO$40,II24&lt;&gt;""),AND(IN24&gt;=IO$40,IN24&lt;&gt;""),AND(JK24&gt;=JQ$40,JK24&lt;&gt;""),AND(JP24&gt;=JQ$40,JP24&lt;&gt;""),AND(KM24&gt;=KS$40,KM24&lt;&gt;""),AND(KR24&gt;=KS$40,KR24&lt;&gt;""),AND(LO24&gt;=LU$40,LO24&lt;&gt;""),AND(LT24&gt;=LU$40,LT24&lt;&gt;""),AND(MQ24&gt;=MW$40,MQ24&lt;&gt;""),AND(MV24&gt;=MW$40,MV24&lt;&gt;""),AND(NS24&gt;=NY$40,NS24&lt;&gt;""),AND(NX24&gt;=NY$40,NX24&lt;&gt;""),AND(OU24&gt;=PA$40,OU24&lt;&gt;""),AND(OZ24&gt;=PA$40,OZ24&lt;&gt;""),AND(PW24&gt;=QC$40,PW24&lt;&gt;""),AND(QB24&gt;=QC$40,QB24&lt;&gt;"")),"P","")</f>
        <v/>
      </c>
      <c r="J24" s="36" t="str">
        <f>IF(AND(I24="P",H24=""),"No DD",IF(OR(AND(AS24&gt;=AW$39,AT24&gt;=AW$43,AS24&lt;&gt;"",AO24=""),AND(BV24&gt;=BZ$39,BW24&gt;=BZ$43,BV24&lt;&gt;"",BR24=""),AND(CY24&gt;=DC$39,CZ24&gt;=DC$43,CY24&lt;&gt;"",CU24=""),AND(EC24&gt;=EG$39,ED24&gt;=EG$43,EC24&lt;&gt;""),AND(FE24&gt;=FI$39,FF24&gt;=FI$43,FE24&lt;&gt;""),AND(GG24&gt;=GK$39,GH24&gt;=GK$43,GG24&lt;&gt;""),AND(HI24&gt;=HM$39,HJ24&gt;=HM$43,HI24&lt;&gt;""),AND(IK24&gt;=IO$39,IL24&gt;=IO$43,IK24&lt;&gt;""),AND(JM24&gt;=JQ$39,JN24&gt;=JQ$43,JM24&lt;&gt;""),AND(KO24&gt;=KS$39,KP24&gt;=KS$43,KO24&lt;&gt;""),AND(LQ24&gt;=LU$39,LR24&gt;=LU$43,LQ24&lt;&gt;""),AND(MS24&gt;=MW$39,MT24&gt;=MW$43,MS24&lt;&gt;""),AND(NU24&gt;=NY$39,NV24&gt;=NY$43,NU24&lt;&gt;""),AND(OW24&gt;=PA$39,OX24&gt;=PA$43,OW24&lt;&gt;""),AND(PY24&gt;=QC$39,PZ24&gt;=QC$43,PY24&lt;&gt;"")),"Merit",IF(OR(AND(AS24&gt;=AW$38,AT24&gt;=AW$42,AS24&lt;&gt;"",AO24=""),AND(BV24&gt;=BZ$38,BW24&gt;=BZ$42,BV24&lt;&gt;"",BR24=""),AND(CY24&gt;=DC$38,CZ24&gt;=DC$42,CY24&lt;&gt;"",CU24=""),AND(EC24&gt;=EG$38,ED24&gt;=EG$42,EC24&lt;&gt;""),AND(FE24&gt;=FI$38,FF24&gt;=FI$42,FE24&lt;&gt;""),AND(GG24&gt;=GK$38,GH24&gt;=GK$42,GG24&lt;&gt;""),AND(HI24&gt;=HM$38,HJ24&gt;=HM$42,HI24&lt;&gt;""),AND(IK24&gt;=IO$38,IL24&gt;=IO$42,IK24&lt;&gt;""),AND(JM24&gt;=JQ$38,JN24&gt;=JQ$42,JM24&lt;&gt;""),AND(KO24&gt;=KS$38,KP24&gt;=KS$42,KO24&lt;&gt;""),AND(LQ24&gt;=LU$38,LR24&gt;=LU$42,LQ24&lt;&gt;""),AND(MS24&gt;=MW$38,MT24&gt;=MW$42,MS24&lt;&gt;""),AND(NU24&gt;=NY$38,NV24&gt;=NY$42,NU24&lt;&gt;""),AND(OW24&gt;=PA$38,OX24&gt;=PA$42,OW24&lt;&gt;""),AND(PY24&gt;=QC$38,PZ24&gt;=QC$42,PY24&lt;&gt;"")),"Excellence",IF(K24="P","Worlds Team",IF(H24="P","National Team","")))))</f>
        <v/>
      </c>
      <c r="K24" s="3" t="str">
        <f>IF(OR(AND(AS24&gt;=AW$37,AT24&gt;=AW$41,AS24&lt;&gt;"",AO24=""),AND(BV24&gt;=BZ$37,BW24&gt;=BZ$41,BV24&lt;&gt;"",BR24=""),AND(CY24&gt;=DC$37,CZ24&gt;=DC$41,CY24&lt;&gt;"",CU24=""),AND(EC24&gt;=EG$37,ED24&gt;=EG$41,EC24&lt;&gt;""),AND(FE24&gt;=FI$37,FF24&gt;=FI$41,FE24&lt;&gt;""),AND(GG24&gt;=GK$37,GH24&gt;=GK$41,GG24&lt;&gt;""),AND(HI24&gt;=HM$37,HJ24&gt;=HM$41,HI24&lt;&gt;""),AND(IK24&gt;=IO$37,IL24&gt;=IO$41,IK24&lt;&gt;""),AND(JM24&gt;=JQ$37,JN24&gt;=JQ$41,JM24&lt;&gt;""),AND(KO24&gt;=KS$37,KP24&gt;=KS$41,KO24&lt;&gt;""),AND(LQ24&gt;=LU$37,LR24&gt;=LU$41,LQ24&lt;&gt;""),AND(MS24&gt;=MW$37,MT24&gt;=MW$41,MS24&lt;&gt;""),AND(NU24&gt;=NY$37,NV24&gt;=NY$41,NU24&lt;&gt;""),AND(OW24&gt;=PA$37,OX24&gt;=PA$41,OW24&lt;&gt;""),AND(PY24&gt;=QC$37,PZ24&gt;=QC$41,PY24&lt;&gt;"")),"P","")</f>
        <v/>
      </c>
      <c r="L24" s="8">
        <f>IF(COUNT(AQ24,BT24,CW24)&gt;0,LARGE((AQ24,BT24,CW24),1),0)</f>
        <v>41.6</v>
      </c>
      <c r="M24" s="8" t="str">
        <f>IF(L24=0,"",IF(L24=CW24,$CA$1,IF(L24=BT24,$AX$1,IF(L24=AQ24,$U$1,""))))</f>
        <v>2025 3rd Domestic Trial</v>
      </c>
      <c r="N24" s="8">
        <f>IF(COUNT(AQ24,BT24,CW24)&gt;1,LARGE((AQ24,BT24,CW24),2),0)</f>
        <v>0</v>
      </c>
      <c r="O24" s="8" t="str">
        <f>IF(N24=0,"",IF(AND(N24=L24,N24=AQ24,N24=BT24),$U$1,IF(AND(N24=L24,N24=AQ24,N24=CW24),$U$1,IF(AND(N24=L24,N24=BT24,N24=CW24),$AX$1,IF(N24=CW24,$CA$1,IF(N24=BT24,$AX$1,IF(N24=AQ24,$U$1,"")))))))</f>
        <v/>
      </c>
      <c r="P24" s="8">
        <f>IF(MAX(AV24,BY24,DB24)&gt;0,MAX(AV24,BY24,DB24),0)</f>
        <v>44.4</v>
      </c>
      <c r="Q24" s="8" t="str">
        <f>IF(P24=0,"",IF(P24=DB24,$CA$1,IF(P24=BY24,$AX$1,IF(P24=AV24,$U$1,""))))</f>
        <v>2025 3rd Domestic Trial</v>
      </c>
      <c r="R24" s="8" t="str">
        <f>IF(MAX(DD24:DE24)&gt;0,MAX(DD24:DE24),"")</f>
        <v/>
      </c>
      <c r="S24" s="11" t="str">
        <f>IF(R24="","",IF(R24=DD24,"("&amp;DD$2&amp;")",IF(R24=DE24,"("&amp;DE$2&amp;")")))</f>
        <v/>
      </c>
      <c r="T24" s="8" t="str">
        <f>IF(R24="","",IF(R24=DD24,IF(R24+IF(N24="",0,N24)=PW24,$PB$1,IF(R24+IF(N24="",0,N24)=OU24,$NZ$1,IF(R24+IF(N24="",0,N24)=NS24,$MX$1,IF(R24+IF(N24="",0,N24)=MQ24,$LV$1,IF(R24+IF(N24="",0,N24)=LO24,$KT$1,IF(R24+IF(N24="",0,N24)=KM24,$JR$1,IF(R24+IF(N24="",0,N24)=JK24,$IP$1,IF(R24+IF(N24="",0,N24)=II24,$HN$1,IF(R24+IF(N24="",0,N24)=HG24,$GL$1,IF(R24+IF(N24="",0,N24)=GE24,$FJ$1,IF(R24+IF(N24="",0,N24)=FC24,$EH$1,IF(R24+IF(N24="",0,N24)=EA24,$DF$1)))))))))))),IF(R24=DE24,IF(R24+IF(P24="",0,P24)=QB24,$PB$1,IF(R24+IF(P24="",0,P24)=OZ24,$NZ$1,IF(R24+IF(P24="",0,P24)=NX24,$MX$1,IF(R24+IF(P24="",0,P24)=MV24,$LV$1,IF(R24+IF(P24="",0,P24)=LT24,$KT$1,IF(R24+IF(P24="",0,P24)=KR24,$JR$1,IF(R24+IF(P24="",0,P24)=JP24,$IP$1,IF(R24+IF(P24="",0,P24)=IN24,$HN$1,IF(R24+IF(P24="",0,P24)=HL24,$GL$1,IF(R24+IF(P24="",0,P24)=GJ24,$FJ$1,IF(R24+IF(P24="",0,P24)=FH24,$EH$1,IF(R24+IF(P24="",0,P24)=EF24,$DF$1)))))))))))))))</f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7"/>
      <c r="AP24" s="40" t="str">
        <f>IF(SUM(V24,Z24)&gt;0,SUM(V24,Z24),"")</f>
        <v/>
      </c>
      <c r="AQ24" s="40" t="str">
        <f>IF(SUM(U24:V24,X24:Z24,AB24)-W24-AA24&gt;0,SUM(U24:V24,X24:Z24,AB24)-W24-AA24,"")</f>
        <v/>
      </c>
      <c r="AR24" s="40" t="str">
        <f>IF(SUM(AC24:AD24,AF24)-AE24&gt;0,SUM(AC24:AD24,AF24)-AE24,"")</f>
        <v/>
      </c>
      <c r="AS24" s="40" t="str">
        <f>IF(SUM(V24,Z24,AD24)&gt;0,SUM(V24,Z24,AD24),"")</f>
        <v/>
      </c>
      <c r="AT24" s="40" t="str">
        <f>IF(SUM(AQ24,AR24)&gt;0,SUM(AQ24,AR24),"")</f>
        <v/>
      </c>
      <c r="AU24" s="40" t="str">
        <f>IF(SUM(AH24,AL24)&gt;0,SUM(AH24,AL24),"")</f>
        <v/>
      </c>
      <c r="AV24" s="40" t="str">
        <f>IF(SUM(AG24:AH24,AJ24:AL24,AN24)-SUM(AI24,AM24)&gt;0,SUM(AG24:AH24,AJ24:AL24,AN24)-SUM(AI24,AM24),"")</f>
        <v/>
      </c>
      <c r="AW24" s="40" t="str">
        <f>IF(SUM(AQ24,AR24,AV24)&gt;0,SUM(AQ24,AR24,AV24),"")</f>
        <v/>
      </c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28"/>
      <c r="BS24" s="11" t="str">
        <f>IF(SUM(AY24,BC24)&gt;0,SUM(AY24,BC24),"")</f>
        <v/>
      </c>
      <c r="BT24" s="11" t="str">
        <f>IF(SUM(AX24:AY24,BA24:BC24,BE24)-AZ24-BD24&gt;0,SUM(AX24:AY24,BA24:BC24,BE24)-AZ24-BD24,"")</f>
        <v/>
      </c>
      <c r="BU24" s="11" t="str">
        <f>IF(SUM(BF24:BG24,BI24)-BH24&gt;0,SUM(BF24:BG24,BI24)-BH24,"")</f>
        <v/>
      </c>
      <c r="BV24" s="11" t="str">
        <f>IF(SUM(AY24,BC24,BG24)&gt;0,SUM(AY24,BC24,BG24),"")</f>
        <v/>
      </c>
      <c r="BW24" s="11" t="str">
        <f>IF(SUM(BT24,BU24)&gt;0,SUM(BT24,BU24),"")</f>
        <v/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 t="str">
        <f>IF(SUM(BT24,BU24,BY24)&gt;0,SUM(BT24,BU24,BY24),"")</f>
        <v/>
      </c>
      <c r="CA24" s="19">
        <v>19</v>
      </c>
      <c r="CB24" s="19">
        <v>3.5</v>
      </c>
      <c r="CC24" s="19">
        <v>0.2</v>
      </c>
      <c r="CD24" s="19">
        <v>0</v>
      </c>
      <c r="CE24" s="19">
        <v>16.5</v>
      </c>
      <c r="CF24" s="19">
        <v>3.6</v>
      </c>
      <c r="CG24" s="19">
        <v>0.8</v>
      </c>
      <c r="CH24" s="19">
        <v>0</v>
      </c>
      <c r="CI24" s="19"/>
      <c r="CJ24" s="19"/>
      <c r="CK24" s="19"/>
      <c r="CL24" s="19"/>
      <c r="CM24" s="19">
        <v>19.2</v>
      </c>
      <c r="CN24" s="19">
        <v>3.5</v>
      </c>
      <c r="CO24" s="19">
        <v>0</v>
      </c>
      <c r="CP24" s="19">
        <v>0</v>
      </c>
      <c r="CQ24" s="19">
        <v>18.3</v>
      </c>
      <c r="CR24" s="19">
        <v>3.6</v>
      </c>
      <c r="CS24" s="19">
        <v>0.2</v>
      </c>
      <c r="CT24" s="19">
        <v>0</v>
      </c>
      <c r="CU24" s="27"/>
      <c r="CV24" s="40">
        <f>IF(SUM(CB24,CF24)&gt;0,SUM(CB24,CF24),"")</f>
        <v>7.1</v>
      </c>
      <c r="CW24" s="40">
        <f>IF(SUM(CA24:CB24,CD24:CF24,CH24)-CC24-CG24&gt;0,SUM(CA24:CB24,CD24:CF24,CH24)-CC24-CG24,"")</f>
        <v>41.6</v>
      </c>
      <c r="CX24" s="40" t="str">
        <f>IF(SUM(CI24:CJ24,CL24)-CK24&gt;0,SUM(CI24:CJ24,CL24)-CK24,"")</f>
        <v/>
      </c>
      <c r="CY24" s="40">
        <f>IF(SUM(CB24,CF24,CJ24)&gt;0,SUM(CB24,CF24,CJ24),"")</f>
        <v>7.1</v>
      </c>
      <c r="CZ24" s="40">
        <f>IF(SUM(CW24,CX24)&gt;0,SUM(CW24,CX24),"")</f>
        <v>41.6</v>
      </c>
      <c r="DA24" s="40">
        <f>IF(SUM(CN24,CR24)&gt;0,SUM(CN24,CR24),"")</f>
        <v>7.1</v>
      </c>
      <c r="DB24" s="40">
        <f>IF(SUM(CM24:CN24,CP24:CR24,CT24)-SUM(CO24,CS24)&gt;0,SUM(CM24:CN24,CP24:CR24,CT24)-SUM(CO24,CS24),"")</f>
        <v>44.4</v>
      </c>
      <c r="DC24" s="40">
        <f>IF(SUM(CW24,CX24,DB24)&gt;0,SUM(CW24,CX24,DB24),"")</f>
        <v>86</v>
      </c>
      <c r="DD24" s="50" t="str">
        <f>IF(MAX(EA24,FC24,GE24,HG24,II24,JK24,KM24,LO24,MQ24,NS24,OU24,PW24)-IF(N24="",0,N24)&gt;0.001,MAX(EA24,FC24,GE24,HG24,II24,JK24,KM24,LO24,MQ24,NS24,OU24,PW24)-IF(N24="",0,N24),"")</f>
        <v/>
      </c>
      <c r="DE24" s="50" t="str">
        <f>IF(MAX(EF24,FH24,GJ24,HL24,IN24,JP24,KR24,LT24,MV24,NX24,OZ24,QB24)-IF(P24="",0,P24)&gt;0.001,MAX(EF24,FH24,GJ24,HL24,IN24,JP24,KR24,LT24,MV24,NX24,OZ24,QB24)-IF(P24="",0,P24),"")</f>
        <v/>
      </c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40" t="str">
        <f>IF(SUM(DG24,DK24)&gt;0,SUM(DG24,DK24),"")</f>
        <v/>
      </c>
      <c r="EA24" s="40" t="str">
        <f>IF(SUM(DF24:DG24,DI24:DK24,DM24)-DH24-DL24&gt;0,SUM(DF24:DG24,DI24:DK24,DM24)-DH24-DL24,"")</f>
        <v/>
      </c>
      <c r="EB24" s="40" t="str">
        <f>IF(SUM(DN24:DO24,DQ24)-DP24&gt;0,SUM(DN24:DO24,DQ24)-DP24,"")</f>
        <v/>
      </c>
      <c r="EC24" s="40" t="str">
        <f>IF(SUM(DG24,DK24,DO24)&gt;0,SUM(DG24,DK24,DO24),"")</f>
        <v/>
      </c>
      <c r="ED24" s="40" t="str">
        <f>IF(SUM(EA24,EB24)&gt;0,SUM(EA24,EB24),"")</f>
        <v/>
      </c>
      <c r="EE24" s="40" t="str">
        <f>IF(SUM(DS24,DW24)&gt;0,SUM(DS24,DW24),"")</f>
        <v/>
      </c>
      <c r="EF24" s="40" t="str">
        <f>IF(SUM(DR24:DS24,DU24:DW24,DY24)-SUM(DT24,DX24)&gt;0,SUM(DR24:DS24,DU24:DW24,DY24)-SUM(DT24,DX24),"")</f>
        <v/>
      </c>
      <c r="EG24" s="40" t="str">
        <f>IF(SUM(EA24,EB24,EF24)&gt;0,SUM(EA24,EB24,EF24),"")</f>
        <v/>
      </c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1" t="str">
        <f>IF(SUM(EI24,EM24)&gt;0,SUM(EI24,EM24),"")</f>
        <v/>
      </c>
      <c r="FC24" s="11" t="str">
        <f>IF(SUM(EH24:EI24,EK24:EM24,EO24)-EJ24-EN24&gt;0,SUM(EH24:EI24,EK24:EM24,EO24)-EJ24-EN24,"")</f>
        <v/>
      </c>
      <c r="FD24" s="11" t="str">
        <f>IF(SUM(EP24:EQ24,ES24)-ER24&gt;0,SUM(EP24:EQ24,ES24)-ER24,"")</f>
        <v/>
      </c>
      <c r="FE24" s="11" t="str">
        <f>IF(SUM(EI24,EM24,EQ24)&gt;0,SUM(EI24,EM24,EQ24),"")</f>
        <v/>
      </c>
      <c r="FF24" s="11" t="str">
        <f>IF(SUM(FC24,FD24)&gt;0,SUM(FC24,FD24),"")</f>
        <v/>
      </c>
      <c r="FG24" s="11" t="str">
        <f>IF(SUM(EU24,EY24)&gt;0,SUM(EU24,EY24),"")</f>
        <v/>
      </c>
      <c r="FH24" s="11" t="str">
        <f>IF(SUM(ET24:EU24,EW24:EY24,FA24)-SUM(EV24,EZ24)&gt;0,SUM(ET24:EU24,EW24:EY24,FA24)-SUM(EV24,EZ24),"")</f>
        <v/>
      </c>
      <c r="FI24" s="11" t="str">
        <f>IF(SUM(FC24,FD24,FH24)&gt;0,SUM(FC24,FD24,FH24),"")</f>
        <v/>
      </c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40" t="str">
        <f>IF(SUM(FK24,FO24)&gt;0,SUM(FK24,FO24),"")</f>
        <v/>
      </c>
      <c r="GE24" s="40" t="str">
        <f>IF(SUM(FJ24:FK24,FM24:FO24,FQ24)-FL24-FP24&gt;0,SUM(FJ24:FK24,FM24:FO24,FQ24)-FL24-FP24,"")</f>
        <v/>
      </c>
      <c r="GF24" s="40" t="str">
        <f>IF(SUM(FR24:FS24,FU24)-FT24&gt;0,SUM(FR24:FS24,FU24)-FT24,"")</f>
        <v/>
      </c>
      <c r="GG24" s="40" t="str">
        <f>IF(SUM(FK24,FO24,FS24)&gt;0,SUM(FK24,FO24,FS24),"")</f>
        <v/>
      </c>
      <c r="GH24" s="40" t="str">
        <f>IF(SUM(GE24,GF24)&gt;0,SUM(GE24,GF24),"")</f>
        <v/>
      </c>
      <c r="GI24" s="40" t="str">
        <f>IF(SUM(FW24,GA24)&gt;0,SUM(FW24,GA24),"")</f>
        <v/>
      </c>
      <c r="GJ24" s="40" t="str">
        <f>IF(SUM(FV24:FW24,FY24:GA24,GC24)-SUM(FX24,GB24)&gt;0,SUM(FV24:FW24,FY24:GA24,GC24)-SUM(FX24,GB24),"")</f>
        <v/>
      </c>
      <c r="GK24" s="40" t="str">
        <f>IF(SUM(GE24,GF24,GJ24)&gt;0,SUM(GE24,GF24,GJ24),"")</f>
        <v/>
      </c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1" t="str">
        <f>IF(SUM(GM24,GQ24)&gt;0,SUM(GM24,GQ24),"")</f>
        <v/>
      </c>
      <c r="HG24" s="11" t="str">
        <f>IF(SUM(GL24:GM24,GO24:GQ24,GS24)-GN24-GR24&gt;0,SUM(GL24:GM24,GO24:GQ24,GS24)-GN24-GR24,"")</f>
        <v/>
      </c>
      <c r="HH24" s="11" t="str">
        <f>IF(SUM(GT24:GU24,GW24)-GV24&gt;0,SUM(GT24:GU24,GW24)-GV24,"")</f>
        <v/>
      </c>
      <c r="HI24" s="11" t="str">
        <f>IF(SUM(GM24,GQ24,GU24)&gt;0,SUM(GM24,GQ24,GU24),"")</f>
        <v/>
      </c>
      <c r="HJ24" s="11" t="str">
        <f>IF(SUM(HG24,HH24)&gt;0,SUM(HG24,HH24),"")</f>
        <v/>
      </c>
      <c r="HK24" s="11" t="str">
        <f>IF(SUM(GY24,HC24)&gt;0,SUM(GY24,HC24),"")</f>
        <v/>
      </c>
      <c r="HL24" s="11" t="str">
        <f>IF(SUM(GX24:GY24,HA24:HC24,HE24)-SUM(GZ24,HD24)&gt;0,SUM(GX24:GY24,HA24:HC24,HE24)-SUM(GZ24,HD24),"")</f>
        <v/>
      </c>
      <c r="HM24" s="11" t="str">
        <f>IF(SUM(HG24,HH24,HL24)&gt;0,SUM(HG24,HH24,HL24),"")</f>
        <v/>
      </c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40" t="str">
        <f>IF(SUM(HO24,HS24)&gt;0,SUM(HO24,HS24),"")</f>
        <v/>
      </c>
      <c r="II24" s="40" t="str">
        <f>IF(SUM(HN24:HO24,HQ24:HS24,HU24)-HP24-HT24&gt;0,SUM(HN24:HO24,HQ24:HS24,HU24)-HP24-HT24,"")</f>
        <v/>
      </c>
      <c r="IJ24" s="40" t="str">
        <f>IF(SUM(HV24:HW24,HY24)-HX24&gt;0,SUM(HV24:HW24,HY24)-HX24,"")</f>
        <v/>
      </c>
      <c r="IK24" s="40" t="str">
        <f>IF(SUM(HO24,HS24,HW24)&gt;0,SUM(HO24,HS24,HW24),"")</f>
        <v/>
      </c>
      <c r="IL24" s="40" t="str">
        <f>IF(SUM(II24,IJ24)&gt;0,SUM(II24,IJ24),"")</f>
        <v/>
      </c>
      <c r="IM24" s="40" t="str">
        <f>IF(SUM(IA24,IE24)&gt;0,SUM(IA24,IE24),"")</f>
        <v/>
      </c>
      <c r="IN24" s="40" t="str">
        <f>IF(SUM(HZ24:IA24,IC24:IE24,IG24)-SUM(IB24,IF24)&gt;0,SUM(HZ24:IA24,IC24:IE24,IG24)-SUM(IB24,IF24),"")</f>
        <v/>
      </c>
      <c r="IO24" s="40" t="str">
        <f>IF(SUM(II24,IJ24,IN24)&gt;0,SUM(II24,IJ24,IN24),"")</f>
        <v/>
      </c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1" t="str">
        <f>IF(SUM(IQ24,IU24)&gt;0,SUM(IQ24,IU24),"")</f>
        <v/>
      </c>
      <c r="JK24" s="11" t="str">
        <f>IF(SUM(IP24:IQ24,IS24:IU24,IW24)-IR24-IV24&gt;0,SUM(IP24:IQ24,IS24:IU24,IW24)-IR24-IV24,"")</f>
        <v/>
      </c>
      <c r="JL24" s="11" t="str">
        <f>IF(SUM(IX24:IY24,JA24)-IZ24&gt;0,SUM(IX24:IY24,JA24)-IZ24,"")</f>
        <v/>
      </c>
      <c r="JM24" s="11" t="str">
        <f>IF(SUM(IQ24,IU24,IY24)&gt;0,SUM(IQ24,IU24,IY24),"")</f>
        <v/>
      </c>
      <c r="JN24" s="11" t="str">
        <f>IF(SUM(JK24,JL24)&gt;0,SUM(JK24,JL24),"")</f>
        <v/>
      </c>
      <c r="JO24" s="11" t="str">
        <f>IF(SUM(JC24,JG24)&gt;0,SUM(JC24,JG24),"")</f>
        <v/>
      </c>
      <c r="JP24" s="11" t="str">
        <f>IF(SUM(JB24:JC24,JE24:JG24,JI24)-SUM(JD24,JH24)&gt;0,SUM(JB24:JC24,JE24:JG24,JI24)-SUM(JD24,JH24),"")</f>
        <v/>
      </c>
      <c r="JQ24" s="11" t="str">
        <f>IF(SUM(JK24,JL24,JP24)&gt;0,SUM(JK24,JL24,JP24),"")</f>
        <v/>
      </c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40" t="str">
        <f>IF(SUM(JS24,JW24)&gt;0,SUM(JS24,JW24),"")</f>
        <v/>
      </c>
      <c r="KM24" s="40" t="str">
        <f>IF(SUM(JR24:JS24,JU24:JW24,JY24)-JT24-JX24&gt;0,SUM(JR24:JS24,JU24:JW24,JY24)-JT24-JX24,"")</f>
        <v/>
      </c>
      <c r="KN24" s="40" t="str">
        <f>IF(SUM(JZ24:KA24,KC24)-KB24&gt;0,SUM(JZ24:KA24,KC24)-KB24,"")</f>
        <v/>
      </c>
      <c r="KO24" s="40" t="str">
        <f>IF(SUM(JS24,JW24,KA24)&gt;0,SUM(JS24,JW24,KA24),"")</f>
        <v/>
      </c>
      <c r="KP24" s="40" t="str">
        <f>IF(SUM(KM24,KN24)&gt;0,SUM(KM24,KN24),"")</f>
        <v/>
      </c>
      <c r="KQ24" s="40" t="str">
        <f>IF(SUM(KE24,KI24)&gt;0,SUM(KE24,KI24),"")</f>
        <v/>
      </c>
      <c r="KR24" s="40" t="str">
        <f>IF(SUM(KD24:KE24,KG24:KI24,KK24)-SUM(KF24,KJ24)&gt;0,SUM(KD24:KE24,KG24:KI24,KK24)-SUM(KF24,KJ24),"")</f>
        <v/>
      </c>
      <c r="KS24" s="40" t="str">
        <f>IF(SUM(KM24,KN24,KR24)&gt;0,SUM(KM24,KN24,KR24),"")</f>
        <v/>
      </c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1" t="str">
        <f>IF(SUM(KU24,KY24)&gt;0,SUM(KU24,KY24),"")</f>
        <v/>
      </c>
      <c r="LO24" s="11" t="str">
        <f>IF(SUM(KT24:KU24,KW24:KY24,LA24)-KV24-KZ24&gt;0,SUM(KT24:KU24,KW24:KY24,LA24)-KV24-KZ24,"")</f>
        <v/>
      </c>
      <c r="LP24" s="11" t="str">
        <f>IF(SUM(LB24:LC24,LE24)-LD24&gt;0,SUM(LB24:LC24,LE24)-LD24,"")</f>
        <v/>
      </c>
      <c r="LQ24" s="11" t="str">
        <f>IF(SUM(KU24,KY24,LC24)&gt;0,SUM(KU24,KY24,LC24),"")</f>
        <v/>
      </c>
      <c r="LR24" s="11" t="str">
        <f>IF(SUM(LO24,LP24)&gt;0,SUM(LO24,LP24),"")</f>
        <v/>
      </c>
      <c r="LS24" s="11" t="str">
        <f>IF(SUM(LG24,LK24)&gt;0,SUM(LG24,LK24),"")</f>
        <v/>
      </c>
      <c r="LT24" s="11" t="str">
        <f>IF(SUM(LF24:LG24,LI24:LK24,LM24)-SUM(LH24,LL24)&gt;0,SUM(LF24:LG24,LI24:LK24,LM24)-SUM(LH24,LL24),"")</f>
        <v/>
      </c>
      <c r="LU24" s="11" t="str">
        <f>IF(SUM(LO24,LP24,LT24)&gt;0,SUM(LO24,LP24,LT24),"")</f>
        <v/>
      </c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40" t="str">
        <f>IF(SUM(LW24,MA24)&gt;0,SUM(LW24,MA24),"")</f>
        <v/>
      </c>
      <c r="MQ24" s="40" t="str">
        <f>IF(SUM(LV24:LW24,LY24:MA24,MC24)-LX24-MB24&gt;0,SUM(LV24:LW24,LY24:MA24,MC24)-LX24-MB24,"")</f>
        <v/>
      </c>
      <c r="MR24" s="40" t="str">
        <f>IF(SUM(MD24:ME24,MG24)-MF24&gt;0,SUM(MD24:ME24,MG24)-MF24,"")</f>
        <v/>
      </c>
      <c r="MS24" s="40" t="str">
        <f>IF(SUM(LW24,MA24,ME24)&gt;0,SUM(LW24,MA24,ME24),"")</f>
        <v/>
      </c>
      <c r="MT24" s="40" t="str">
        <f>IF(SUM(MQ24,MR24)&gt;0,SUM(MQ24,MR24),"")</f>
        <v/>
      </c>
      <c r="MU24" s="40" t="str">
        <f>IF(SUM(MI24,MM24)&gt;0,SUM(MI24,MM24),"")</f>
        <v/>
      </c>
      <c r="MV24" s="40" t="str">
        <f>IF(SUM(MH24:MI24,MK24:MM24,MO24)-SUM(MJ24,MN24)&gt;0,SUM(MH24:MI24,MK24:MM24,MO24)-SUM(MJ24,MN24),"")</f>
        <v/>
      </c>
      <c r="MW24" s="40" t="str">
        <f>IF(SUM(MQ24,MR24,MV24)&gt;0,SUM(MQ24,MR24,MV24),"")</f>
        <v/>
      </c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1" t="str">
        <f>IF(SUM(MY24,NC24)&gt;0,SUM(MY24,NC24),"")</f>
        <v/>
      </c>
      <c r="NS24" s="11" t="str">
        <f>IF(SUM(MX24:MY24,NA24:NC24,NE24)-MZ24-ND24&gt;0,SUM(MX24:MY24,NA24:NC24,NE24)-MZ24-ND24,"")</f>
        <v/>
      </c>
      <c r="NT24" s="11" t="str">
        <f>IF(SUM(NF24:NG24,NI24)-NH24&gt;0,SUM(NF24:NG24,NI24)-NH24,"")</f>
        <v/>
      </c>
      <c r="NU24" s="11" t="str">
        <f>IF(SUM(MY24,NC24,NG24)&gt;0,SUM(MY24,NC24,NG24),"")</f>
        <v/>
      </c>
      <c r="NV24" s="11" t="str">
        <f>IF(SUM(NS24,NT24)&gt;0,SUM(NS24,NT24),"")</f>
        <v/>
      </c>
      <c r="NW24" s="11" t="str">
        <f>IF(SUM(NK24,NO24)&gt;0,SUM(NK24,NO24),"")</f>
        <v/>
      </c>
      <c r="NX24" s="11" t="str">
        <f>IF(SUM(NJ24:NK24,NM24:NO24,NQ24)-SUM(NL24,NP24)&gt;0,SUM(NJ24:NK24,NM24:NO24,NQ24)-SUM(NL24,NP24),"")</f>
        <v/>
      </c>
      <c r="NY24" s="11" t="str">
        <f>IF(SUM(NS24,NT24,NX24)&gt;0,SUM(NS24,NT24,NX24),"")</f>
        <v/>
      </c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40" t="str">
        <f>IF(SUM(OA24,OE24)&gt;0,SUM(OA24,OE24),"")</f>
        <v/>
      </c>
      <c r="OU24" s="40" t="str">
        <f>IF(SUM(NZ24:OA24,OC24:OE24,OG24)-OB24-OF24&gt;0,SUM(NZ24:OA24,OC24:OE24,OG24)-OB24-OF24,"")</f>
        <v/>
      </c>
      <c r="OV24" s="40" t="str">
        <f>IF(SUM(OH24:OI24,OK24)-OJ24&gt;0,SUM(OH24:OI24,OK24)-OJ24,"")</f>
        <v/>
      </c>
      <c r="OW24" s="40" t="str">
        <f>IF(SUM(OA24,OE24,OI24)&gt;0,SUM(OA24,OE24,OI24),"")</f>
        <v/>
      </c>
      <c r="OX24" s="40" t="str">
        <f>IF(SUM(OU24,OV24)&gt;0,SUM(OU24,OV24),"")</f>
        <v/>
      </c>
      <c r="OY24" s="40" t="str">
        <f>IF(SUM(OM24,OQ24)&gt;0,SUM(OM24,OQ24),"")</f>
        <v/>
      </c>
      <c r="OZ24" s="40" t="str">
        <f>IF(SUM(OL24:OM24,OO24:OQ24,OS24)-SUM(ON24,OR24)&gt;0,SUM(OL24:OM24,OO24:OQ24,OS24)-SUM(ON24,OR24),"")</f>
        <v/>
      </c>
      <c r="PA24" s="40" t="str">
        <f>IF(SUM(OU24,OV24,OZ24)&gt;0,SUM(OU24,OV24,OZ24),"")</f>
        <v/>
      </c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1" t="str">
        <f>IF(SUM(PC24,PG24)&gt;0,SUM(PC24,PG24),"")</f>
        <v/>
      </c>
      <c r="PW24" s="11" t="str">
        <f>IF(SUM(PB24:PC24,PE24:PG24,PI24)-PD24-PH24&gt;0,SUM(PB24:PC24,PE24:PG24,PI24)-PD24-PH24,"")</f>
        <v/>
      </c>
      <c r="PX24" s="11" t="str">
        <f>IF(SUM(PJ24:PK24,PM24)-PL24&gt;0,SUM(PJ24:PK24,PM24)-PL24,"")</f>
        <v/>
      </c>
      <c r="PY24" s="11" t="str">
        <f>IF(SUM(PC24,PG24,PK24)&gt;0,SUM(PC24,PG24,PK24),"")</f>
        <v/>
      </c>
      <c r="PZ24" s="11" t="str">
        <f>IF(SUM(PW24,PX24)&gt;0,SUM(PW24,PX24),"")</f>
        <v/>
      </c>
      <c r="QA24" s="11" t="str">
        <f>IF(SUM(PO24,PS24)&gt;0,SUM(PO24,PS24),"")</f>
        <v/>
      </c>
      <c r="QB24" s="11" t="str">
        <f>IF(SUM(PN24:PO24,PQ24:PS24,PU24)-SUM(PP24,PT24)&gt;0,SUM(PN24:PO24,PQ24:PS24,PU24)-SUM(PP24,PT24),"")</f>
        <v/>
      </c>
      <c r="QC24" s="11" t="str">
        <f>IF(SUM(PW24,PX24,QB24)&gt;0,SUM(PW24,PX24,QB24),"")</f>
        <v/>
      </c>
      <c r="QD24" s="22">
        <f>IF($CU24="P",CA24,(CA24+AX24)/2)</f>
        <v>9.5</v>
      </c>
      <c r="QE24" s="22">
        <f>IF($CU24="P",CB24,(CB24+AY24)/2)</f>
        <v>1.75</v>
      </c>
      <c r="QF24" s="22">
        <f>IF($CU24="P",CC24,(CC24+AZ24)/2)</f>
        <v>0.1</v>
      </c>
      <c r="QG24" s="22">
        <f>IF($CU24="P",CD24,(CD24+BA24)/2)</f>
        <v>0</v>
      </c>
      <c r="QH24" s="22">
        <f>IF($CU24="P",CE24,(CE24+BB24)/2)</f>
        <v>8.25</v>
      </c>
      <c r="QI24" s="22">
        <f>IF($CU24="P",CF24,(CF24+BC24)/2)</f>
        <v>1.8</v>
      </c>
      <c r="QJ24" s="22">
        <f>IF($CU24="P",CG24,(CG24+BD24)/2)</f>
        <v>0.4</v>
      </c>
      <c r="QK24" s="22">
        <f>IF($CU24="P",CH24,(CH24+BE24)/2)</f>
        <v>0</v>
      </c>
      <c r="QL24" s="22">
        <f>IF($CU24="P",CI24,(CI24+BF24)/2)</f>
        <v>0</v>
      </c>
      <c r="QM24" s="22">
        <f>IF($CU24="P",CJ24,(CJ24+BG24)/2)</f>
        <v>0</v>
      </c>
      <c r="QN24" s="22">
        <f>IF($CU24="P",CK24,(CK24+BH24)/2)</f>
        <v>0</v>
      </c>
      <c r="QO24" s="22">
        <f>IF($CU24="P",CL24,(CL24+BI24)/2)</f>
        <v>0</v>
      </c>
      <c r="QP24" s="22">
        <f>IF($CU24="P",CM24,(CM24+BJ24)/2)</f>
        <v>9.6</v>
      </c>
      <c r="QQ24" s="22">
        <f>IF($CU24="P",CN24,(CN24+BK24)/2)</f>
        <v>1.75</v>
      </c>
      <c r="QR24" s="22">
        <f>IF($CU24="P",CO24,(CO24+BL24)/2)</f>
        <v>0</v>
      </c>
      <c r="QS24" s="22">
        <f>IF($CU24="P",CP24,(CP24+BM24)/2)</f>
        <v>0</v>
      </c>
      <c r="QT24" s="22">
        <f>IF($CU24="P",CQ24,(CQ24+BN24)/2)</f>
        <v>9.15</v>
      </c>
      <c r="QU24" s="22">
        <f>IF($CU24="P",CR24,(CR24+BO24)/2)</f>
        <v>1.8</v>
      </c>
      <c r="QV24" s="22">
        <f>IF($CU24="P",CS24,(CS24+BP24)/2)</f>
        <v>0.1</v>
      </c>
      <c r="QW24" s="22">
        <f>IF($CU24="P",CT24,(CT24+BQ24)/2)</f>
        <v>0</v>
      </c>
      <c r="QX24" s="27" t="s">
        <v>46</v>
      </c>
      <c r="QY24" s="40">
        <f>IF(SUM(QE24,QI24)&gt;0,SUM(QE24,QI24),"")</f>
        <v>3.55</v>
      </c>
      <c r="QZ24" s="40">
        <f>IF(SUM(QD24:QE24,QG24:QI24,QK24)-QF24-QJ24&gt;0,SUM(QD24:QE24,QG24:QI24,QK24)-QF24-QJ24,"")</f>
        <v>20.8</v>
      </c>
      <c r="RA24" s="40" t="str">
        <f>IF(SUM(QL24:QM24,QO24)-QN24&gt;0,SUM(QL24:QM24,QO24)-QN24,"")</f>
        <v/>
      </c>
      <c r="RB24" s="40">
        <f>IF(SUM(QE24,QI24,QM24)&gt;0,SUM(QE24,QI24,QM24),"")</f>
        <v>3.55</v>
      </c>
      <c r="RC24" s="40">
        <f>IF(SUM(QZ24,RA24)&gt;0,SUM(QZ24,RA24),"")</f>
        <v>20.8</v>
      </c>
      <c r="RD24" s="40">
        <f>IF(SUM(QQ24,QU24)&gt;0,SUM(QQ24,QU24),"")</f>
        <v>3.55</v>
      </c>
      <c r="RE24" s="40">
        <f>IF(SUM(QP24:QQ24,QS24:QU24,QW24)-SUM(QR24,QV24)&gt;0,SUM(QP24:QQ24,QS24:QU24,QW24)-SUM(QR24,QV24),"")</f>
        <v>22.2</v>
      </c>
      <c r="RF24" s="40">
        <f>IF(SUM(QZ24,RA24,RE24)&gt;0,SUM(QZ24,RA24,RE24),"")</f>
        <v>43</v>
      </c>
    </row>
    <row r="25" spans="1:474" x14ac:dyDescent="0.2">
      <c r="A25" s="4" t="str" cm="1">
        <f t="array" ref="A25">IF(AND(J25&lt;&gt;"",J25&lt;&gt;"No DD"),SUMPRODUCT((J$4:J$34&lt;&gt;"")*(J$4:J$34&lt;&gt;"No DD")*(F$4:F$34&gt;F25))+1,IF(J25="No DD",SUMPRODUCT((J$4:J$34="No DD")*(F$4:F$34&gt;F25))+1+SUMPRODUCT((J$4:J$34&lt;&gt;"")*(J$4:J$34&lt;&gt;"No DD")),""))</f>
        <v/>
      </c>
      <c r="B25" s="4" t="str" cm="1">
        <f t="array" ref="B25">IF(AND(J25&lt;&gt;"",J25&lt;&gt;"No DD",G25=""),SUMPRODUCT((J$4:J$34&lt;&gt;"")*(J$4:J$34&lt;&gt;"No DD")*(G$4:G$34="")*(F$4:F$34&gt;F25))+1,IF(J25="No DD",SUMPRODUCT((J$4:J$34="No DD")*(F$4:F$34&gt;F25)*(G$4:G$34=""))+1+SUMPRODUCT((J$4:J$34&lt;&gt;"")*(G$4:G$34="")*(J$4:J$34&lt;&gt;"No DD")),""))</f>
        <v/>
      </c>
      <c r="C25" s="5" t="s">
        <v>190</v>
      </c>
      <c r="D25" s="4" t="s">
        <v>5</v>
      </c>
      <c r="E25" s="4">
        <v>2007</v>
      </c>
      <c r="F25" s="9">
        <f>SUM(L25:R25)+SUM(L25:O25)*0.0000001+SUM(L25)*0.0000000000001</f>
        <v>84.900004450004459</v>
      </c>
      <c r="G25" s="64"/>
      <c r="H25" s="3" t="str">
        <f>IF(OR(AND(AP25&gt;=AW$36,AQ25&gt;=AW$40,AP25&lt;&gt;"",AO25=""),AND(AU25&gt;=AW$36,AV25&gt;=AW$40,AU25&lt;&gt;"",AO25=""),AND(BS25&gt;=BZ$36,BT25&gt;=BZ$40,BS25&lt;&gt;"",BR25=""),AND(BX25&gt;=BZ$36,BY25&gt;=BZ$40,BX25&lt;&gt;"",BR25=""),AND(CV25&gt;=DC$36,CW25&gt;=DC$40,CV25&lt;&gt;"",CU25=""),AND(DA25&gt;=DC$36,DB25&gt;=DC$40,DA25&lt;&gt;""),AND(DZ25&gt;=EG$36,EA25&gt;=EG$40,DZ25&lt;&gt;""),AND(EE25&gt;=EG$36,EF25&gt;=EG$40,EE25&lt;&gt;""),AND(FB25&gt;=FI$36,FC25&gt;=FI$40,FB25&lt;&gt;""),AND(FG25&gt;=FI$36,FH25&gt;=FI$40,FG25&lt;&gt;""),AND(GD25&gt;=GK$36,GE25&gt;=GK$40,GD25&lt;&gt;""),AND(GI25&gt;=GK$36,GJ25&gt;=GK$40,GI25&lt;&gt;""),AND(HF25&gt;=HM$36,HG25&gt;=HM$40,HF25&lt;&gt;""),AND(HK25&gt;=HM$36,HL25&gt;=HM$40,HK25&lt;&gt;""),AND(IH25&gt;=IO$36,II25&gt;=IO$40,IH25&lt;&gt;""),AND(IM25&gt;=IO$36,IN25&gt;=IO$40,IM25&lt;&gt;""),AND(JJ25&gt;=JQ$36,JK25&gt;=JQ$40,JJ25&lt;&gt;""),AND(JO25&gt;=JQ$36,JP25&gt;=JQ$40,JO25&lt;&gt;""),AND(KL25&gt;=KS$36,KM25&gt;=KS$40,KL25&lt;&gt;""),AND(KQ25&gt;=KS$36,KR25&gt;=KS$40,KQ25&lt;&gt;""),AND(LN25&gt;=LU$36,LO25&gt;=LU$40,LN25&lt;&gt;""),AND(LS25&gt;=LU$36,LT25&gt;=LU$40,LS25&lt;&gt;""),AND(MP25&gt;=MW$36,MQ25&gt;=MW$40,MP25&lt;&gt;""),AND(MU25&gt;=MW$36,MV25&gt;=MW$40,MU25&lt;&gt;""),AND(NR25&gt;=NY$36,NS25&gt;=NY$40,NR25&lt;&gt;""),AND(NW25&gt;=NY$36,NX25&gt;=NY$40,NW25&lt;&gt;""),AND(OT25&gt;=PA$36,OU25&gt;=PA$40,OT25&lt;&gt;""),AND(OY25&gt;=PA$36,OZ25&gt;=PA$40,OY25&lt;&gt;""),AND(PV25&gt;=QC$36,PW25&gt;=QC$40,PV25&lt;&gt;""),AND(QA25&gt;=QC$36,QB25&gt;=QC$40,QA25&lt;&gt;"")),"P","")</f>
        <v/>
      </c>
      <c r="I25" s="3" t="str">
        <f>IF(OR(AND(AQ25&gt;=AW$40,AQ25&lt;&gt;"",AO25=""),AND(AV25&gt;=AW$40,AV25&lt;&gt;"",AO25=""),AND(BT25&gt;=BZ$40,BT25&lt;&gt;"",BR25=""),AND(BY25&gt;=BZ$40,BY25&lt;&gt;"",BR25=""),AND(CW25&gt;=DC$40,CW25&lt;&gt;"",CU25=""),AND(DB25&gt;=DC$40,DB25&lt;&gt;"",CU25=""),AND(EA25&gt;=EG$40,EA25&lt;&gt;""),AND(EF25&gt;=EG$40,EF25&lt;&gt;""),AND(FC25&gt;=FI$40,FC25&lt;&gt;""),AND(FH25&gt;=FI$40,FH25&lt;&gt;""),AND(GE25&gt;=GK$40,GE25&lt;&gt;""),AND(GJ25&gt;=GK$40,GJ25&lt;&gt;""),AND(HG25&gt;=HM$40,HG25&lt;&gt;""),AND(HL25&gt;=HM$40,HL25&lt;&gt;""),AND(II25&gt;=IO$40,II25&lt;&gt;""),AND(IN25&gt;=IO$40,IN25&lt;&gt;""),AND(JK25&gt;=JQ$40,JK25&lt;&gt;""),AND(JP25&gt;=JQ$40,JP25&lt;&gt;""),AND(KM25&gt;=KS$40,KM25&lt;&gt;""),AND(KR25&gt;=KS$40,KR25&lt;&gt;""),AND(LO25&gt;=LU$40,LO25&lt;&gt;""),AND(LT25&gt;=LU$40,LT25&lt;&gt;""),AND(MQ25&gt;=MW$40,MQ25&lt;&gt;""),AND(MV25&gt;=MW$40,MV25&lt;&gt;""),AND(NS25&gt;=NY$40,NS25&lt;&gt;""),AND(NX25&gt;=NY$40,NX25&lt;&gt;""),AND(OU25&gt;=PA$40,OU25&lt;&gt;""),AND(OZ25&gt;=PA$40,OZ25&lt;&gt;""),AND(PW25&gt;=QC$40,PW25&lt;&gt;""),AND(QB25&gt;=QC$40,QB25&lt;&gt;"")),"P","")</f>
        <v/>
      </c>
      <c r="J25" s="36" t="str">
        <f>IF(AND(I25="P",H25=""),"No DD",IF(OR(AND(AS25&gt;=AW$39,AT25&gt;=AW$43,AS25&lt;&gt;"",AO25=""),AND(BV25&gt;=BZ$39,BW25&gt;=BZ$43,BV25&lt;&gt;"",BR25=""),AND(CY25&gt;=DC$39,CZ25&gt;=DC$43,CY25&lt;&gt;"",CU25=""),AND(EC25&gt;=EG$39,ED25&gt;=EG$43,EC25&lt;&gt;""),AND(FE25&gt;=FI$39,FF25&gt;=FI$43,FE25&lt;&gt;""),AND(GG25&gt;=GK$39,GH25&gt;=GK$43,GG25&lt;&gt;""),AND(HI25&gt;=HM$39,HJ25&gt;=HM$43,HI25&lt;&gt;""),AND(IK25&gt;=IO$39,IL25&gt;=IO$43,IK25&lt;&gt;""),AND(JM25&gt;=JQ$39,JN25&gt;=JQ$43,JM25&lt;&gt;""),AND(KO25&gt;=KS$39,KP25&gt;=KS$43,KO25&lt;&gt;""),AND(LQ25&gt;=LU$39,LR25&gt;=LU$43,LQ25&lt;&gt;""),AND(MS25&gt;=MW$39,MT25&gt;=MW$43,MS25&lt;&gt;""),AND(NU25&gt;=NY$39,NV25&gt;=NY$43,NU25&lt;&gt;""),AND(OW25&gt;=PA$39,OX25&gt;=PA$43,OW25&lt;&gt;""),AND(PY25&gt;=QC$39,PZ25&gt;=QC$43,PY25&lt;&gt;"")),"Merit",IF(OR(AND(AS25&gt;=AW$38,AT25&gt;=AW$42,AS25&lt;&gt;"",AO25=""),AND(BV25&gt;=BZ$38,BW25&gt;=BZ$42,BV25&lt;&gt;"",BR25=""),AND(CY25&gt;=DC$38,CZ25&gt;=DC$42,CY25&lt;&gt;"",CU25=""),AND(EC25&gt;=EG$38,ED25&gt;=EG$42,EC25&lt;&gt;""),AND(FE25&gt;=FI$38,FF25&gt;=FI$42,FE25&lt;&gt;""),AND(GG25&gt;=GK$38,GH25&gt;=GK$42,GG25&lt;&gt;""),AND(HI25&gt;=HM$38,HJ25&gt;=HM$42,HI25&lt;&gt;""),AND(IK25&gt;=IO$38,IL25&gt;=IO$42,IK25&lt;&gt;""),AND(JM25&gt;=JQ$38,JN25&gt;=JQ$42,JM25&lt;&gt;""),AND(KO25&gt;=KS$38,KP25&gt;=KS$42,KO25&lt;&gt;""),AND(LQ25&gt;=LU$38,LR25&gt;=LU$42,LQ25&lt;&gt;""),AND(MS25&gt;=MW$38,MT25&gt;=MW$42,MS25&lt;&gt;""),AND(NU25&gt;=NY$38,NV25&gt;=NY$42,NU25&lt;&gt;""),AND(OW25&gt;=PA$38,OX25&gt;=PA$42,OW25&lt;&gt;""),AND(PY25&gt;=QC$38,PZ25&gt;=QC$42,PY25&lt;&gt;"")),"Excellence",IF(K25="P","Worlds Team",IF(H25="P","National Team","")))))</f>
        <v/>
      </c>
      <c r="K25" s="3" t="str">
        <f>IF(OR(AND(AS25&gt;=AW$37,AT25&gt;=AW$41,AS25&lt;&gt;"",AO25=""),AND(BV25&gt;=BZ$37,BW25&gt;=BZ$41,BV25&lt;&gt;"",BR25=""),AND(CY25&gt;=DC$37,CZ25&gt;=DC$41,CY25&lt;&gt;"",CU25=""),AND(EC25&gt;=EG$37,ED25&gt;=EG$41,EC25&lt;&gt;""),AND(FE25&gt;=FI$37,FF25&gt;=FI$41,FE25&lt;&gt;""),AND(GG25&gt;=GK$37,GH25&gt;=GK$41,GG25&lt;&gt;""),AND(HI25&gt;=HM$37,HJ25&gt;=HM$41,HI25&lt;&gt;""),AND(IK25&gt;=IO$37,IL25&gt;=IO$41,IK25&lt;&gt;""),AND(JM25&gt;=JQ$37,JN25&gt;=JQ$41,JM25&lt;&gt;""),AND(KO25&gt;=KS$37,KP25&gt;=KS$41,KO25&lt;&gt;""),AND(LQ25&gt;=LU$37,LR25&gt;=LU$41,LQ25&lt;&gt;""),AND(MS25&gt;=MW$37,MT25&gt;=MW$41,MS25&lt;&gt;""),AND(NU25&gt;=NY$37,NV25&gt;=NY$41,NU25&lt;&gt;""),AND(OW25&gt;=PA$37,OX25&gt;=PA$41,OW25&lt;&gt;""),AND(PY25&gt;=QC$37,PZ25&gt;=QC$41,PY25&lt;&gt;"")),"P","")</f>
        <v/>
      </c>
      <c r="L25" s="8">
        <f>IF(COUNT(AQ25,BT25,CW25)&gt;0,LARGE((AQ25,BT25,CW25),1),0)</f>
        <v>44.5</v>
      </c>
      <c r="M25" s="8" t="str">
        <f>IF(L25=0,"",IF(L25=CW25,$CA$1,IF(L25=BT25,$AX$1,IF(L25=AQ25,$U$1,""))))</f>
        <v>2025 Nationals</v>
      </c>
      <c r="N25" s="8">
        <f>IF(COUNT(AQ25,BT25,CW25)&gt;1,LARGE((AQ25,BT25,CW25),2),0)</f>
        <v>0</v>
      </c>
      <c r="O25" s="8" t="str">
        <f>IF(N25=0,"",IF(AND(N25=L25,N25=AQ25,N25=BT25),$U$1,IF(AND(N25=L25,N25=AQ25,N25=CW25),$U$1,IF(AND(N25=L25,N25=BT25,N25=CW25),$AX$1,IF(N25=CW25,$CA$1,IF(N25=BT25,$AX$1,IF(N25=AQ25,$U$1,"")))))))</f>
        <v/>
      </c>
      <c r="P25" s="8">
        <f>IF(MAX(AV25,BY25,DB25)&gt;0,MAX(AV25,BY25,DB25),0)</f>
        <v>40.4</v>
      </c>
      <c r="Q25" s="8" t="str">
        <f>IF(P25=0,"",IF(P25=DB25,$CA$1,IF(P25=BY25,$AX$1,IF(P25=AV25,$U$1,""))))</f>
        <v>2025 Nationals</v>
      </c>
      <c r="R25" s="8" t="str">
        <f>IF(MAX(DD25:DE25)&gt;0,MAX(DD25:DE25),"")</f>
        <v/>
      </c>
      <c r="S25" s="11" t="str">
        <f>IF(R25="","",IF(R25=DD25,"("&amp;DD$2&amp;")",IF(R25=DE25,"("&amp;DE$2&amp;")")))</f>
        <v/>
      </c>
      <c r="T25" s="8" t="str">
        <f>IF(R25="","",IF(R25=DD25,IF(R25+IF(N25="",0,N25)=PW25,$PB$1,IF(R25+IF(N25="",0,N25)=OU25,$NZ$1,IF(R25+IF(N25="",0,N25)=NS25,$MX$1,IF(R25+IF(N25="",0,N25)=MQ25,$LV$1,IF(R25+IF(N25="",0,N25)=LO25,$KT$1,IF(R25+IF(N25="",0,N25)=KM25,$JR$1,IF(R25+IF(N25="",0,N25)=JK25,$IP$1,IF(R25+IF(N25="",0,N25)=II25,$HN$1,IF(R25+IF(N25="",0,N25)=HG25,$GL$1,IF(R25+IF(N25="",0,N25)=GE25,$FJ$1,IF(R25+IF(N25="",0,N25)=FC25,$EH$1,IF(R25+IF(N25="",0,N25)=EA25,$DF$1)))))))))))),IF(R25=DE25,IF(R25+IF(P25="",0,P25)=QB25,$PB$1,IF(R25+IF(P25="",0,P25)=OZ25,$NZ$1,IF(R25+IF(P25="",0,P25)=NX25,$MX$1,IF(R25+IF(P25="",0,P25)=MV25,$LV$1,IF(R25+IF(P25="",0,P25)=LT25,$KT$1,IF(R25+IF(P25="",0,P25)=KR25,$JR$1,IF(R25+IF(P25="",0,P25)=JP25,$IP$1,IF(R25+IF(P25="",0,P25)=IN25,$HN$1,IF(R25+IF(P25="",0,P25)=HL25,$GL$1,IF(R25+IF(P25="",0,P25)=GJ25,$FJ$1,IF(R25+IF(P25="",0,P25)=FH25,$EH$1,IF(R25+IF(P25="",0,P25)=EF25,$DF$1)))))))))))))))</f>
        <v/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7"/>
      <c r="AP25" s="40" t="str">
        <f>IF(SUM(V25,Z25)&gt;0,SUM(V25,Z25),"")</f>
        <v/>
      </c>
      <c r="AQ25" s="40" t="str">
        <f>IF(SUM(U25:V25,X25:Z25,AB25)-W25-AA25&gt;0,SUM(U25:V25,X25:Z25,AB25)-W25-AA25,"")</f>
        <v/>
      </c>
      <c r="AR25" s="40" t="str">
        <f>IF(SUM(AC25:AD25,AF25)-AE25&gt;0,SUM(AC25:AD25,AF25)-AE25,"")</f>
        <v/>
      </c>
      <c r="AS25" s="40" t="str">
        <f>IF(SUM(V25,Z25,AD25)&gt;0,SUM(V25,Z25,AD25),"")</f>
        <v/>
      </c>
      <c r="AT25" s="40" t="str">
        <f>IF(SUM(AQ25,AR25)&gt;0,SUM(AQ25,AR25),"")</f>
        <v/>
      </c>
      <c r="AU25" s="40" t="str">
        <f>IF(SUM(AH25,AL25)&gt;0,SUM(AH25,AL25),"")</f>
        <v/>
      </c>
      <c r="AV25" s="40" t="str">
        <f>IF(SUM(AG25:AH25,AJ25:AL25,AN25)-SUM(AI25,AM25)&gt;0,SUM(AG25:AH25,AJ25:AL25,AN25)-SUM(AI25,AM25),"")</f>
        <v/>
      </c>
      <c r="AW25" s="40" t="str">
        <f>IF(SUM(AQ25,AR25,AV25)&gt;0,SUM(AQ25,AR25,AV25),"")</f>
        <v/>
      </c>
      <c r="AX25" s="18">
        <v>17.899999999999999</v>
      </c>
      <c r="AY25" s="18">
        <v>4.4000000000000004</v>
      </c>
      <c r="AZ25" s="18">
        <v>0.8</v>
      </c>
      <c r="BA25" s="18">
        <v>0</v>
      </c>
      <c r="BB25" s="18">
        <v>19.5</v>
      </c>
      <c r="BC25" s="18">
        <v>3.5</v>
      </c>
      <c r="BD25" s="18">
        <v>0</v>
      </c>
      <c r="BE25" s="18">
        <v>0</v>
      </c>
      <c r="BF25" s="18"/>
      <c r="BG25" s="18"/>
      <c r="BH25" s="18"/>
      <c r="BI25" s="18"/>
      <c r="BJ25" s="18">
        <v>15.2</v>
      </c>
      <c r="BK25" s="18">
        <v>2.4</v>
      </c>
      <c r="BL25" s="18">
        <v>0</v>
      </c>
      <c r="BM25" s="18">
        <v>0</v>
      </c>
      <c r="BN25" s="18">
        <v>19.3</v>
      </c>
      <c r="BO25" s="18">
        <v>3.5</v>
      </c>
      <c r="BP25" s="18">
        <v>0</v>
      </c>
      <c r="BQ25" s="18">
        <v>0</v>
      </c>
      <c r="BR25" s="28"/>
      <c r="BS25" s="11">
        <f>IF(SUM(AY25,BC25)&gt;0,SUM(AY25,BC25),"")</f>
        <v>7.9</v>
      </c>
      <c r="BT25" s="11">
        <f>IF(SUM(AX25:AY25,BA25:BC25,BE25)-AZ25-BD25&gt;0,SUM(AX25:AY25,BA25:BC25,BE25)-AZ25-BD25,"")</f>
        <v>44.5</v>
      </c>
      <c r="BU25" s="11" t="str">
        <f>IF(SUM(BF25:BG25,BI25)-BH25&gt;0,SUM(BF25:BG25,BI25)-BH25,"")</f>
        <v/>
      </c>
      <c r="BV25" s="11">
        <f>IF(SUM(AY25,BC25,BG25)&gt;0,SUM(AY25,BC25,BG25),"")</f>
        <v>7.9</v>
      </c>
      <c r="BW25" s="11">
        <f>IF(SUM(BT25,BU25)&gt;0,SUM(BT25,BU25),"")</f>
        <v>44.5</v>
      </c>
      <c r="BX25" s="11">
        <f>IF(SUM(BK25,BO25)&gt;0,SUM(BK25,BO25),"")</f>
        <v>5.9</v>
      </c>
      <c r="BY25" s="11">
        <f>IF(SUM(BJ25:BK25,BM25:BO25,BQ25)-SUM(BL25,BP25)&gt;0,SUM(BJ25:BK25,BM25:BO25,BQ25)-SUM(BL25,BP25),"")</f>
        <v>40.4</v>
      </c>
      <c r="BZ25" s="11">
        <f>IF(SUM(BT25,BU25,BY25)&gt;0,SUM(BT25,BU25,BY25),"")</f>
        <v>84.9</v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7"/>
      <c r="CV25" s="40" t="str">
        <f>IF(SUM(CB25,CF25)&gt;0,SUM(CB25,CF25),"")</f>
        <v/>
      </c>
      <c r="CW25" s="40" t="str">
        <f>IF(SUM(CA25:CB25,CD25:CF25,CH25)-CC25-CG25&gt;0,SUM(CA25:CB25,CD25:CF25,CH25)-CC25-CG25,"")</f>
        <v/>
      </c>
      <c r="CX25" s="40" t="str">
        <f>IF(SUM(CI25:CJ25,CL25)-CK25&gt;0,SUM(CI25:CJ25,CL25)-CK25,"")</f>
        <v/>
      </c>
      <c r="CY25" s="40" t="str">
        <f>IF(SUM(CB25,CF25,CJ25)&gt;0,SUM(CB25,CF25,CJ25),"")</f>
        <v/>
      </c>
      <c r="CZ25" s="40" t="str">
        <f>IF(SUM(CW25,CX25)&gt;0,SUM(CW25,CX25),"")</f>
        <v/>
      </c>
      <c r="DA25" s="40" t="str">
        <f>IF(SUM(CN25,CR25)&gt;0,SUM(CN25,CR25),"")</f>
        <v/>
      </c>
      <c r="DB25" s="40" t="str">
        <f>IF(SUM(CM25:CN25,CP25:CR25,CT25)-SUM(CO25,CS25)&gt;0,SUM(CM25:CN25,CP25:CR25,CT25)-SUM(CO25,CS25),"")</f>
        <v/>
      </c>
      <c r="DC25" s="40" t="str">
        <f>IF(SUM(CW25,CX25,DB25)&gt;0,SUM(CW25,CX25,DB25),"")</f>
        <v/>
      </c>
      <c r="DD25" s="50" t="str">
        <f>IF(MAX(EA25,FC25,GE25,HG25,II25,JK25,KM25,LO25,MQ25,NS25,OU25,PW25)-IF(N25="",0,N25)&gt;0.001,MAX(EA25,FC25,GE25,HG25,II25,JK25,KM25,LO25,MQ25,NS25,OU25,PW25)-IF(N25="",0,N25),"")</f>
        <v/>
      </c>
      <c r="DE25" s="50" t="str">
        <f>IF(MAX(EF25,FH25,GJ25,HL25,IN25,JP25,KR25,LT25,MV25,NX25,OZ25,QB25)-IF(P25="",0,P25)&gt;0.001,MAX(EF25,FH25,GJ25,HL25,IN25,JP25,KR25,LT25,MV25,NX25,OZ25,QB25)-IF(P25="",0,P25),"")</f>
        <v/>
      </c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40" t="str">
        <f>IF(SUM(DG25,DK25)&gt;0,SUM(DG25,DK25),"")</f>
        <v/>
      </c>
      <c r="EA25" s="40" t="str">
        <f>IF(SUM(DF25:DG25,DI25:DK25,DM25)-DH25-DL25&gt;0,SUM(DF25:DG25,DI25:DK25,DM25)-DH25-DL25,"")</f>
        <v/>
      </c>
      <c r="EB25" s="40" t="str">
        <f>IF(SUM(DN25:DO25,DQ25)-DP25&gt;0,SUM(DN25:DO25,DQ25)-DP25,"")</f>
        <v/>
      </c>
      <c r="EC25" s="40" t="str">
        <f>IF(SUM(DG25,DK25,DO25)&gt;0,SUM(DG25,DK25,DO25),"")</f>
        <v/>
      </c>
      <c r="ED25" s="40" t="str">
        <f>IF(SUM(EA25,EB25)&gt;0,SUM(EA25,EB25),"")</f>
        <v/>
      </c>
      <c r="EE25" s="40" t="str">
        <f>IF(SUM(DS25,DW25)&gt;0,SUM(DS25,DW25),"")</f>
        <v/>
      </c>
      <c r="EF25" s="40" t="str">
        <f>IF(SUM(DR25:DS25,DU25:DW25,DY25)-SUM(DT25,DX25)&gt;0,SUM(DR25:DS25,DU25:DW25,DY25)-SUM(DT25,DX25),"")</f>
        <v/>
      </c>
      <c r="EG25" s="40" t="str">
        <f>IF(SUM(EA25,EB25,EF25)&gt;0,SUM(EA25,EB25,EF25),"")</f>
        <v/>
      </c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1" t="str">
        <f>IF(SUM(EI25,EM25)&gt;0,SUM(EI25,EM25),"")</f>
        <v/>
      </c>
      <c r="FC25" s="11" t="str">
        <f>IF(SUM(EH25:EI25,EK25:EM25,EO25)-EJ25-EN25&gt;0,SUM(EH25:EI25,EK25:EM25,EO25)-EJ25-EN25,"")</f>
        <v/>
      </c>
      <c r="FD25" s="11" t="str">
        <f>IF(SUM(EP25:EQ25,ES25)-ER25&gt;0,SUM(EP25:EQ25,ES25)-ER25,"")</f>
        <v/>
      </c>
      <c r="FE25" s="11" t="str">
        <f>IF(SUM(EI25,EM25,EQ25)&gt;0,SUM(EI25,EM25,EQ25),"")</f>
        <v/>
      </c>
      <c r="FF25" s="11" t="str">
        <f>IF(SUM(FC25,FD25)&gt;0,SUM(FC25,FD25),"")</f>
        <v/>
      </c>
      <c r="FG25" s="11" t="str">
        <f>IF(SUM(EU25,EY25)&gt;0,SUM(EU25,EY25),"")</f>
        <v/>
      </c>
      <c r="FH25" s="11" t="str">
        <f>IF(SUM(ET25:EU25,EW25:EY25,FA25)-SUM(EV25,EZ25)&gt;0,SUM(ET25:EU25,EW25:EY25,FA25)-SUM(EV25,EZ25),"")</f>
        <v/>
      </c>
      <c r="FI25" s="11" t="str">
        <f>IF(SUM(FC25,FD25,FH25)&gt;0,SUM(FC25,FD25,FH25),"")</f>
        <v/>
      </c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40" t="str">
        <f>IF(SUM(FK25,FO25)&gt;0,SUM(FK25,FO25),"")</f>
        <v/>
      </c>
      <c r="GE25" s="40" t="str">
        <f>IF(SUM(FJ25:FK25,FM25:FO25,FQ25)-FL25-FP25&gt;0,SUM(FJ25:FK25,FM25:FO25,FQ25)-FL25-FP25,"")</f>
        <v/>
      </c>
      <c r="GF25" s="40" t="str">
        <f>IF(SUM(FR25:FS25,FU25)-FT25&gt;0,SUM(FR25:FS25,FU25)-FT25,"")</f>
        <v/>
      </c>
      <c r="GG25" s="40" t="str">
        <f>IF(SUM(FK25,FO25,FS25)&gt;0,SUM(FK25,FO25,FS25),"")</f>
        <v/>
      </c>
      <c r="GH25" s="40" t="str">
        <f>IF(SUM(GE25,GF25)&gt;0,SUM(GE25,GF25),"")</f>
        <v/>
      </c>
      <c r="GI25" s="40" t="str">
        <f>IF(SUM(FW25,GA25)&gt;0,SUM(FW25,GA25),"")</f>
        <v/>
      </c>
      <c r="GJ25" s="40" t="str">
        <f>IF(SUM(FV25:FW25,FY25:GA25,GC25)-SUM(FX25,GB25)&gt;0,SUM(FV25:FW25,FY25:GA25,GC25)-SUM(FX25,GB25),"")</f>
        <v/>
      </c>
      <c r="GK25" s="40" t="str">
        <f>IF(SUM(GE25,GF25,GJ25)&gt;0,SUM(GE25,GF25,GJ25),"")</f>
        <v/>
      </c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1" t="str">
        <f>IF(SUM(GM25,GQ25)&gt;0,SUM(GM25,GQ25),"")</f>
        <v/>
      </c>
      <c r="HG25" s="11" t="str">
        <f>IF(SUM(GL25:GM25,GO25:GQ25,GS25)-GN25-GR25&gt;0,SUM(GL25:GM25,GO25:GQ25,GS25)-GN25-GR25,"")</f>
        <v/>
      </c>
      <c r="HH25" s="11" t="str">
        <f>IF(SUM(GT25:GU25,GW25)-GV25&gt;0,SUM(GT25:GU25,GW25)-GV25,"")</f>
        <v/>
      </c>
      <c r="HI25" s="11" t="str">
        <f>IF(SUM(GM25,GQ25,GU25)&gt;0,SUM(GM25,GQ25,GU25),"")</f>
        <v/>
      </c>
      <c r="HJ25" s="11" t="str">
        <f>IF(SUM(HG25,HH25)&gt;0,SUM(HG25,HH25),"")</f>
        <v/>
      </c>
      <c r="HK25" s="11" t="str">
        <f>IF(SUM(GY25,HC25)&gt;0,SUM(GY25,HC25),"")</f>
        <v/>
      </c>
      <c r="HL25" s="11" t="str">
        <f>IF(SUM(GX25:GY25,HA25:HC25,HE25)-SUM(GZ25,HD25)&gt;0,SUM(GX25:GY25,HA25:HC25,HE25)-SUM(GZ25,HD25),"")</f>
        <v/>
      </c>
      <c r="HM25" s="11" t="str">
        <f>IF(SUM(HG25,HH25,HL25)&gt;0,SUM(HG25,HH25,HL25),"")</f>
        <v/>
      </c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40" t="str">
        <f>IF(SUM(HO25,HS25)&gt;0,SUM(HO25,HS25),"")</f>
        <v/>
      </c>
      <c r="II25" s="40" t="str">
        <f>IF(SUM(HN25:HO25,HQ25:HS25,HU25)-HP25-HT25&gt;0,SUM(HN25:HO25,HQ25:HS25,HU25)-HP25-HT25,"")</f>
        <v/>
      </c>
      <c r="IJ25" s="40" t="str">
        <f>IF(SUM(HV25:HW25,HY25)-HX25&gt;0,SUM(HV25:HW25,HY25)-HX25,"")</f>
        <v/>
      </c>
      <c r="IK25" s="40" t="str">
        <f>IF(SUM(HO25,HS25,HW25)&gt;0,SUM(HO25,HS25,HW25),"")</f>
        <v/>
      </c>
      <c r="IL25" s="40" t="str">
        <f>IF(SUM(II25,IJ25)&gt;0,SUM(II25,IJ25),"")</f>
        <v/>
      </c>
      <c r="IM25" s="40" t="str">
        <f>IF(SUM(IA25,IE25)&gt;0,SUM(IA25,IE25),"")</f>
        <v/>
      </c>
      <c r="IN25" s="40" t="str">
        <f>IF(SUM(HZ25:IA25,IC25:IE25,IG25)-SUM(IB25,IF25)&gt;0,SUM(HZ25:IA25,IC25:IE25,IG25)-SUM(IB25,IF25),"")</f>
        <v/>
      </c>
      <c r="IO25" s="40" t="str">
        <f>IF(SUM(II25,IJ25,IN25)&gt;0,SUM(II25,IJ25,IN25),"")</f>
        <v/>
      </c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1" t="str">
        <f>IF(SUM(IQ25,IU25)&gt;0,SUM(IQ25,IU25),"")</f>
        <v/>
      </c>
      <c r="JK25" s="11" t="str">
        <f>IF(SUM(IP25:IQ25,IS25:IU25,IW25)-IR25-IV25&gt;0,SUM(IP25:IQ25,IS25:IU25,IW25)-IR25-IV25,"")</f>
        <v/>
      </c>
      <c r="JL25" s="11" t="str">
        <f>IF(SUM(IX25:IY25,JA25)-IZ25&gt;0,SUM(IX25:IY25,JA25)-IZ25,"")</f>
        <v/>
      </c>
      <c r="JM25" s="11" t="str">
        <f>IF(SUM(IQ25,IU25,IY25)&gt;0,SUM(IQ25,IU25,IY25),"")</f>
        <v/>
      </c>
      <c r="JN25" s="11" t="str">
        <f>IF(SUM(JK25,JL25)&gt;0,SUM(JK25,JL25),"")</f>
        <v/>
      </c>
      <c r="JO25" s="11" t="str">
        <f>IF(SUM(JC25,JG25)&gt;0,SUM(JC25,JG25),"")</f>
        <v/>
      </c>
      <c r="JP25" s="11" t="str">
        <f>IF(SUM(JB25:JC25,JE25:JG25,JI25)-SUM(JD25,JH25)&gt;0,SUM(JB25:JC25,JE25:JG25,JI25)-SUM(JD25,JH25),"")</f>
        <v/>
      </c>
      <c r="JQ25" s="11" t="str">
        <f>IF(SUM(JK25,JL25,JP25)&gt;0,SUM(JK25,JL25,JP25),"")</f>
        <v/>
      </c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40" t="str">
        <f>IF(SUM(JS25,JW25)&gt;0,SUM(JS25,JW25),"")</f>
        <v/>
      </c>
      <c r="KM25" s="40" t="str">
        <f>IF(SUM(JR25:JS25,JU25:JW25,JY25)-JT25-JX25&gt;0,SUM(JR25:JS25,JU25:JW25,JY25)-JT25-JX25,"")</f>
        <v/>
      </c>
      <c r="KN25" s="40" t="str">
        <f>IF(SUM(JZ25:KA25,KC25)-KB25&gt;0,SUM(JZ25:KA25,KC25)-KB25,"")</f>
        <v/>
      </c>
      <c r="KO25" s="40" t="str">
        <f>IF(SUM(JS25,JW25,KA25)&gt;0,SUM(JS25,JW25,KA25),"")</f>
        <v/>
      </c>
      <c r="KP25" s="40" t="str">
        <f>IF(SUM(KM25,KN25)&gt;0,SUM(KM25,KN25),"")</f>
        <v/>
      </c>
      <c r="KQ25" s="40" t="str">
        <f>IF(SUM(KE25,KI25)&gt;0,SUM(KE25,KI25),"")</f>
        <v/>
      </c>
      <c r="KR25" s="40" t="str">
        <f>IF(SUM(KD25:KE25,KG25:KI25,KK25)-SUM(KF25,KJ25)&gt;0,SUM(KD25:KE25,KG25:KI25,KK25)-SUM(KF25,KJ25),"")</f>
        <v/>
      </c>
      <c r="KS25" s="40" t="str">
        <f>IF(SUM(KM25,KN25,KR25)&gt;0,SUM(KM25,KN25,KR25),"")</f>
        <v/>
      </c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1" t="str">
        <f>IF(SUM(KU25,KY25)&gt;0,SUM(KU25,KY25),"")</f>
        <v/>
      </c>
      <c r="LO25" s="11" t="str">
        <f>IF(SUM(KT25:KU25,KW25:KY25,LA25)-KV25-KZ25&gt;0,SUM(KT25:KU25,KW25:KY25,LA25)-KV25-KZ25,"")</f>
        <v/>
      </c>
      <c r="LP25" s="11" t="str">
        <f>IF(SUM(LB25:LC25,LE25)-LD25&gt;0,SUM(LB25:LC25,LE25)-LD25,"")</f>
        <v/>
      </c>
      <c r="LQ25" s="11" t="str">
        <f>IF(SUM(KU25,KY25,LC25)&gt;0,SUM(KU25,KY25,LC25),"")</f>
        <v/>
      </c>
      <c r="LR25" s="11" t="str">
        <f>IF(SUM(LO25,LP25)&gt;0,SUM(LO25,LP25),"")</f>
        <v/>
      </c>
      <c r="LS25" s="11" t="str">
        <f>IF(SUM(LG25,LK25)&gt;0,SUM(LG25,LK25),"")</f>
        <v/>
      </c>
      <c r="LT25" s="11" t="str">
        <f>IF(SUM(LF25:LG25,LI25:LK25,LM25)-SUM(LH25,LL25)&gt;0,SUM(LF25:LG25,LI25:LK25,LM25)-SUM(LH25,LL25),"")</f>
        <v/>
      </c>
      <c r="LU25" s="11" t="str">
        <f>IF(SUM(LO25,LP25,LT25)&gt;0,SUM(LO25,LP25,LT25),"")</f>
        <v/>
      </c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40" t="str">
        <f>IF(SUM(LW25,MA25)&gt;0,SUM(LW25,MA25),"")</f>
        <v/>
      </c>
      <c r="MQ25" s="40" t="str">
        <f>IF(SUM(LV25:LW25,LY25:MA25,MC25)-LX25-MB25&gt;0,SUM(LV25:LW25,LY25:MA25,MC25)-LX25-MB25,"")</f>
        <v/>
      </c>
      <c r="MR25" s="40" t="str">
        <f>IF(SUM(MD25:ME25,MG25)-MF25&gt;0,SUM(MD25:ME25,MG25)-MF25,"")</f>
        <v/>
      </c>
      <c r="MS25" s="40" t="str">
        <f>IF(SUM(LW25,MA25,ME25)&gt;0,SUM(LW25,MA25,ME25),"")</f>
        <v/>
      </c>
      <c r="MT25" s="40" t="str">
        <f>IF(SUM(MQ25,MR25)&gt;0,SUM(MQ25,MR25),"")</f>
        <v/>
      </c>
      <c r="MU25" s="40" t="str">
        <f>IF(SUM(MI25,MM25)&gt;0,SUM(MI25,MM25),"")</f>
        <v/>
      </c>
      <c r="MV25" s="40" t="str">
        <f>IF(SUM(MH25:MI25,MK25:MM25,MO25)-SUM(MJ25,MN25)&gt;0,SUM(MH25:MI25,MK25:MM25,MO25)-SUM(MJ25,MN25),"")</f>
        <v/>
      </c>
      <c r="MW25" s="40" t="str">
        <f>IF(SUM(MQ25,MR25,MV25)&gt;0,SUM(MQ25,MR25,MV25),"")</f>
        <v/>
      </c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1" t="str">
        <f>IF(SUM(MY25,NC25)&gt;0,SUM(MY25,NC25),"")</f>
        <v/>
      </c>
      <c r="NS25" s="11" t="str">
        <f>IF(SUM(MX25:MY25,NA25:NC25,NE25)-MZ25-ND25&gt;0,SUM(MX25:MY25,NA25:NC25,NE25)-MZ25-ND25,"")</f>
        <v/>
      </c>
      <c r="NT25" s="11" t="str">
        <f>IF(SUM(NF25:NG25,NI25)-NH25&gt;0,SUM(NF25:NG25,NI25)-NH25,"")</f>
        <v/>
      </c>
      <c r="NU25" s="11" t="str">
        <f>IF(SUM(MY25,NC25,NG25)&gt;0,SUM(MY25,NC25,NG25),"")</f>
        <v/>
      </c>
      <c r="NV25" s="11" t="str">
        <f>IF(SUM(NS25,NT25)&gt;0,SUM(NS25,NT25),"")</f>
        <v/>
      </c>
      <c r="NW25" s="11" t="str">
        <f>IF(SUM(NK25,NO25)&gt;0,SUM(NK25,NO25),"")</f>
        <v/>
      </c>
      <c r="NX25" s="11" t="str">
        <f>IF(SUM(NJ25:NK25,NM25:NO25,NQ25)-SUM(NL25,NP25)&gt;0,SUM(NJ25:NK25,NM25:NO25,NQ25)-SUM(NL25,NP25),"")</f>
        <v/>
      </c>
      <c r="NY25" s="11" t="str">
        <f>IF(SUM(NS25,NT25,NX25)&gt;0,SUM(NS25,NT25,NX25),"")</f>
        <v/>
      </c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40" t="str">
        <f>IF(SUM(OA25,OE25)&gt;0,SUM(OA25,OE25),"")</f>
        <v/>
      </c>
      <c r="OU25" s="40" t="str">
        <f>IF(SUM(NZ25:OA25,OC25:OE25,OG25)-OB25-OF25&gt;0,SUM(NZ25:OA25,OC25:OE25,OG25)-OB25-OF25,"")</f>
        <v/>
      </c>
      <c r="OV25" s="40" t="str">
        <f>IF(SUM(OH25:OI25,OK25)-OJ25&gt;0,SUM(OH25:OI25,OK25)-OJ25,"")</f>
        <v/>
      </c>
      <c r="OW25" s="40" t="str">
        <f>IF(SUM(OA25,OE25,OI25)&gt;0,SUM(OA25,OE25,OI25),"")</f>
        <v/>
      </c>
      <c r="OX25" s="40" t="str">
        <f>IF(SUM(OU25,OV25)&gt;0,SUM(OU25,OV25),"")</f>
        <v/>
      </c>
      <c r="OY25" s="40" t="str">
        <f>IF(SUM(OM25,OQ25)&gt;0,SUM(OM25,OQ25),"")</f>
        <v/>
      </c>
      <c r="OZ25" s="40" t="str">
        <f>IF(SUM(OL25:OM25,OO25:OQ25,OS25)-SUM(ON25,OR25)&gt;0,SUM(OL25:OM25,OO25:OQ25,OS25)-SUM(ON25,OR25),"")</f>
        <v/>
      </c>
      <c r="PA25" s="40" t="str">
        <f>IF(SUM(OU25,OV25,OZ25)&gt;0,SUM(OU25,OV25,OZ25),"")</f>
        <v/>
      </c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1" t="str">
        <f>IF(SUM(PC25,PG25)&gt;0,SUM(PC25,PG25),"")</f>
        <v/>
      </c>
      <c r="PW25" s="11" t="str">
        <f>IF(SUM(PB25:PC25,PE25:PG25,PI25)-PD25-PH25&gt;0,SUM(PB25:PC25,PE25:PG25,PI25)-PD25-PH25,"")</f>
        <v/>
      </c>
      <c r="PX25" s="11" t="str">
        <f>IF(SUM(PJ25:PK25,PM25)-PL25&gt;0,SUM(PJ25:PK25,PM25)-PL25,"")</f>
        <v/>
      </c>
      <c r="PY25" s="11" t="str">
        <f>IF(SUM(PC25,PG25,PK25)&gt;0,SUM(PC25,PG25,PK25),"")</f>
        <v/>
      </c>
      <c r="PZ25" s="11" t="str">
        <f>IF(SUM(PW25,PX25)&gt;0,SUM(PW25,PX25),"")</f>
        <v/>
      </c>
      <c r="QA25" s="11" t="str">
        <f>IF(SUM(PO25,PS25)&gt;0,SUM(PO25,PS25),"")</f>
        <v/>
      </c>
      <c r="QB25" s="11" t="str">
        <f>IF(SUM(PN25:PO25,PQ25:PS25,PU25)-SUM(PP25,PT25)&gt;0,SUM(PN25:PO25,PQ25:PS25,PU25)-SUM(PP25,PT25),"")</f>
        <v/>
      </c>
      <c r="QC25" s="11" t="str">
        <f>IF(SUM(PW25,PX25,QB25)&gt;0,SUM(PW25,PX25,QB25),"")</f>
        <v/>
      </c>
      <c r="QD25" s="22">
        <f>IF($CU25="P",CA25,(CA25+AX25)/2)</f>
        <v>8.9499999999999993</v>
      </c>
      <c r="QE25" s="22">
        <f>IF($CU25="P",CB25,(CB25+AY25)/2)</f>
        <v>2.2000000000000002</v>
      </c>
      <c r="QF25" s="22">
        <f>IF($CU25="P",CC25,(CC25+AZ25)/2)</f>
        <v>0.4</v>
      </c>
      <c r="QG25" s="22">
        <f>IF($CU25="P",CD25,(CD25+BA25)/2)</f>
        <v>0</v>
      </c>
      <c r="QH25" s="22">
        <f>IF($CU25="P",CE25,(CE25+BB25)/2)</f>
        <v>9.75</v>
      </c>
      <c r="QI25" s="22">
        <f>IF($CU25="P",CF25,(CF25+BC25)/2)</f>
        <v>1.75</v>
      </c>
      <c r="QJ25" s="22">
        <f>IF($CU25="P",CG25,(CG25+BD25)/2)</f>
        <v>0</v>
      </c>
      <c r="QK25" s="22">
        <f>IF($CU25="P",CH25,(CH25+BE25)/2)</f>
        <v>0</v>
      </c>
      <c r="QL25" s="22">
        <f>IF($CU25="P",CI25,(CI25+BF25)/2)</f>
        <v>0</v>
      </c>
      <c r="QM25" s="22">
        <f>IF($CU25="P",CJ25,(CJ25+BG25)/2)</f>
        <v>0</v>
      </c>
      <c r="QN25" s="22">
        <f>IF($CU25="P",CK25,(CK25+BH25)/2)</f>
        <v>0</v>
      </c>
      <c r="QO25" s="22">
        <f>IF($CU25="P",CL25,(CL25+BI25)/2)</f>
        <v>0</v>
      </c>
      <c r="QP25" s="22">
        <f>IF($CU25="P",CM25,(CM25+BJ25)/2)</f>
        <v>7.6</v>
      </c>
      <c r="QQ25" s="22">
        <f>IF($CU25="P",CN25,(CN25+BK25)/2)</f>
        <v>1.2</v>
      </c>
      <c r="QR25" s="22">
        <f>IF($CU25="P",CO25,(CO25+BL25)/2)</f>
        <v>0</v>
      </c>
      <c r="QS25" s="22">
        <f>IF($CU25="P",CP25,(CP25+BM25)/2)</f>
        <v>0</v>
      </c>
      <c r="QT25" s="22">
        <f>IF($CU25="P",CQ25,(CQ25+BN25)/2)</f>
        <v>9.65</v>
      </c>
      <c r="QU25" s="22">
        <f>IF($CU25="P",CR25,(CR25+BO25)/2)</f>
        <v>1.75</v>
      </c>
      <c r="QV25" s="22">
        <f>IF($CU25="P",CS25,(CS25+BP25)/2)</f>
        <v>0</v>
      </c>
      <c r="QW25" s="22">
        <f>IF($CU25="P",CT25,(CT25+BQ25)/2)</f>
        <v>0</v>
      </c>
      <c r="QX25" s="27" t="s">
        <v>46</v>
      </c>
      <c r="QY25" s="40">
        <f>IF(SUM(QE25,QI25)&gt;0,SUM(QE25,QI25),"")</f>
        <v>3.95</v>
      </c>
      <c r="QZ25" s="40">
        <f>IF(SUM(QD25:QE25,QG25:QI25,QK25)-QF25-QJ25&gt;0,SUM(QD25:QE25,QG25:QI25,QK25)-QF25-QJ25,"")</f>
        <v>22.25</v>
      </c>
      <c r="RA25" s="40" t="str">
        <f>IF(SUM(QL25:QM25,QO25)-QN25&gt;0,SUM(QL25:QM25,QO25)-QN25,"")</f>
        <v/>
      </c>
      <c r="RB25" s="40">
        <f>IF(SUM(QE25,QI25,QM25)&gt;0,SUM(QE25,QI25,QM25),"")</f>
        <v>3.95</v>
      </c>
      <c r="RC25" s="40">
        <f>IF(SUM(QZ25,RA25)&gt;0,SUM(QZ25,RA25),"")</f>
        <v>22.25</v>
      </c>
      <c r="RD25" s="40">
        <f>IF(SUM(QQ25,QU25)&gt;0,SUM(QQ25,QU25),"")</f>
        <v>2.95</v>
      </c>
      <c r="RE25" s="40">
        <f>IF(SUM(QP25:QQ25,QS25:QU25,QW25)-SUM(QR25,QV25)&gt;0,SUM(QP25:QQ25,QS25:QU25,QW25)-SUM(QR25,QV25),"")</f>
        <v>20.2</v>
      </c>
      <c r="RF25" s="40">
        <f>IF(SUM(QZ25,RA25,RE25)&gt;0,SUM(QZ25,RA25,RE25),"")</f>
        <v>42.45</v>
      </c>
    </row>
    <row r="26" spans="1:474" x14ac:dyDescent="0.2">
      <c r="A26" s="4" t="str" cm="1">
        <f t="array" ref="A26">IF(AND(J26&lt;&gt;"",J26&lt;&gt;"No DD"),SUMPRODUCT((J$4:J$34&lt;&gt;"")*(J$4:J$34&lt;&gt;"No DD")*(F$4:F$34&gt;F26))+1,IF(J26="No DD",SUMPRODUCT((J$4:J$34="No DD")*(F$4:F$34&gt;F26))+1+SUMPRODUCT((J$4:J$34&lt;&gt;"")*(J$4:J$34&lt;&gt;"No DD")),""))</f>
        <v/>
      </c>
      <c r="B26" s="4" t="str" cm="1">
        <f t="array" ref="B26">IF(AND(J26&lt;&gt;"",J26&lt;&gt;"No DD",G26=""),SUMPRODUCT((J$4:J$34&lt;&gt;"")*(J$4:J$34&lt;&gt;"No DD")*(G$4:G$34="")*(F$4:F$34&gt;F26))+1,IF(J26="No DD",SUMPRODUCT((J$4:J$34="No DD")*(F$4:F$34&gt;F26)*(G$4:G$34=""))+1+SUMPRODUCT((J$4:J$34&lt;&gt;"")*(G$4:G$34="")*(J$4:J$34&lt;&gt;"No DD")),""))</f>
        <v/>
      </c>
      <c r="C26" s="5" t="s">
        <v>167</v>
      </c>
      <c r="D26" s="4" t="s">
        <v>5</v>
      </c>
      <c r="E26" s="4">
        <v>2008</v>
      </c>
      <c r="F26" s="9">
        <f>SUM(L26:R26)+SUM(L26:O26)*0.0000001+SUM(L26)*0.0000000000001</f>
        <v>79.900007990004411</v>
      </c>
      <c r="G26" s="64"/>
      <c r="H26" s="3" t="str">
        <f>IF(OR(AND(AP26&gt;=AW$36,AQ26&gt;=AW$40,AP26&lt;&gt;"",AO26=""),AND(AU26&gt;=AW$36,AV26&gt;=AW$40,AU26&lt;&gt;"",AO26=""),AND(BS26&gt;=BZ$36,BT26&gt;=BZ$40,BS26&lt;&gt;"",BR26=""),AND(BX26&gt;=BZ$36,BY26&gt;=BZ$40,BX26&lt;&gt;"",BR26=""),AND(CV26&gt;=DC$36,CW26&gt;=DC$40,CV26&lt;&gt;"",CU26=""),AND(DA26&gt;=DC$36,DB26&gt;=DC$40,DA26&lt;&gt;""),AND(DZ26&gt;=EG$36,EA26&gt;=EG$40,DZ26&lt;&gt;""),AND(EE26&gt;=EG$36,EF26&gt;=EG$40,EE26&lt;&gt;""),AND(FB26&gt;=FI$36,FC26&gt;=FI$40,FB26&lt;&gt;""),AND(FG26&gt;=FI$36,FH26&gt;=FI$40,FG26&lt;&gt;""),AND(GD26&gt;=GK$36,GE26&gt;=GK$40,GD26&lt;&gt;""),AND(GI26&gt;=GK$36,GJ26&gt;=GK$40,GI26&lt;&gt;""),AND(HF26&gt;=HM$36,HG26&gt;=HM$40,HF26&lt;&gt;""),AND(HK26&gt;=HM$36,HL26&gt;=HM$40,HK26&lt;&gt;""),AND(IH26&gt;=IO$36,II26&gt;=IO$40,IH26&lt;&gt;""),AND(IM26&gt;=IO$36,IN26&gt;=IO$40,IM26&lt;&gt;""),AND(JJ26&gt;=JQ$36,JK26&gt;=JQ$40,JJ26&lt;&gt;""),AND(JO26&gt;=JQ$36,JP26&gt;=JQ$40,JO26&lt;&gt;""),AND(KL26&gt;=KS$36,KM26&gt;=KS$40,KL26&lt;&gt;""),AND(KQ26&gt;=KS$36,KR26&gt;=KS$40,KQ26&lt;&gt;""),AND(LN26&gt;=LU$36,LO26&gt;=LU$40,LN26&lt;&gt;""),AND(LS26&gt;=LU$36,LT26&gt;=LU$40,LS26&lt;&gt;""),AND(MP26&gt;=MW$36,MQ26&gt;=MW$40,MP26&lt;&gt;""),AND(MU26&gt;=MW$36,MV26&gt;=MW$40,MU26&lt;&gt;""),AND(NR26&gt;=NY$36,NS26&gt;=NY$40,NR26&lt;&gt;""),AND(NW26&gt;=NY$36,NX26&gt;=NY$40,NW26&lt;&gt;""),AND(OT26&gt;=PA$36,OU26&gt;=PA$40,OT26&lt;&gt;""),AND(OY26&gt;=PA$36,OZ26&gt;=PA$40,OY26&lt;&gt;""),AND(PV26&gt;=QC$36,PW26&gt;=QC$40,PV26&lt;&gt;""),AND(QA26&gt;=QC$36,QB26&gt;=QC$40,QA26&lt;&gt;"")),"P","")</f>
        <v/>
      </c>
      <c r="I26" s="3" t="str">
        <f>IF(OR(AND(AQ26&gt;=AW$40,AQ26&lt;&gt;"",AO26=""),AND(AV26&gt;=AW$40,AV26&lt;&gt;"",AO26=""),AND(BT26&gt;=BZ$40,BT26&lt;&gt;"",BR26=""),AND(BY26&gt;=BZ$40,BY26&lt;&gt;"",BR26=""),AND(CW26&gt;=DC$40,CW26&lt;&gt;"",CU26=""),AND(DB26&gt;=DC$40,DB26&lt;&gt;"",CU26=""),AND(EA26&gt;=EG$40,EA26&lt;&gt;""),AND(EF26&gt;=EG$40,EF26&lt;&gt;""),AND(FC26&gt;=FI$40,FC26&lt;&gt;""),AND(FH26&gt;=FI$40,FH26&lt;&gt;""),AND(GE26&gt;=GK$40,GE26&lt;&gt;""),AND(GJ26&gt;=GK$40,GJ26&lt;&gt;""),AND(HG26&gt;=HM$40,HG26&lt;&gt;""),AND(HL26&gt;=HM$40,HL26&lt;&gt;""),AND(II26&gt;=IO$40,II26&lt;&gt;""),AND(IN26&gt;=IO$40,IN26&lt;&gt;""),AND(JK26&gt;=JQ$40,JK26&lt;&gt;""),AND(JP26&gt;=JQ$40,JP26&lt;&gt;""),AND(KM26&gt;=KS$40,KM26&lt;&gt;""),AND(KR26&gt;=KS$40,KR26&lt;&gt;""),AND(LO26&gt;=LU$40,LO26&lt;&gt;""),AND(LT26&gt;=LU$40,LT26&lt;&gt;""),AND(MQ26&gt;=MW$40,MQ26&lt;&gt;""),AND(MV26&gt;=MW$40,MV26&lt;&gt;""),AND(NS26&gt;=NY$40,NS26&lt;&gt;""),AND(NX26&gt;=NY$40,NX26&lt;&gt;""),AND(OU26&gt;=PA$40,OU26&lt;&gt;""),AND(OZ26&gt;=PA$40,OZ26&lt;&gt;""),AND(PW26&gt;=QC$40,PW26&lt;&gt;""),AND(QB26&gt;=QC$40,QB26&lt;&gt;"")),"P","")</f>
        <v/>
      </c>
      <c r="J26" s="36" t="str">
        <f>IF(AND(I26="P",H26=""),"No DD",IF(OR(AND(AS26&gt;=AW$39,AT26&gt;=AW$43,AS26&lt;&gt;"",AO26=""),AND(BV26&gt;=BZ$39,BW26&gt;=BZ$43,BV26&lt;&gt;"",BR26=""),AND(CY26&gt;=DC$39,CZ26&gt;=DC$43,CY26&lt;&gt;"",CU26=""),AND(EC26&gt;=EG$39,ED26&gt;=EG$43,EC26&lt;&gt;""),AND(FE26&gt;=FI$39,FF26&gt;=FI$43,FE26&lt;&gt;""),AND(GG26&gt;=GK$39,GH26&gt;=GK$43,GG26&lt;&gt;""),AND(HI26&gt;=HM$39,HJ26&gt;=HM$43,HI26&lt;&gt;""),AND(IK26&gt;=IO$39,IL26&gt;=IO$43,IK26&lt;&gt;""),AND(JM26&gt;=JQ$39,JN26&gt;=JQ$43,JM26&lt;&gt;""),AND(KO26&gt;=KS$39,KP26&gt;=KS$43,KO26&lt;&gt;""),AND(LQ26&gt;=LU$39,LR26&gt;=LU$43,LQ26&lt;&gt;""),AND(MS26&gt;=MW$39,MT26&gt;=MW$43,MS26&lt;&gt;""),AND(NU26&gt;=NY$39,NV26&gt;=NY$43,NU26&lt;&gt;""),AND(OW26&gt;=PA$39,OX26&gt;=PA$43,OW26&lt;&gt;""),AND(PY26&gt;=QC$39,PZ26&gt;=QC$43,PY26&lt;&gt;"")),"Merit",IF(OR(AND(AS26&gt;=AW$38,AT26&gt;=AW$42,AS26&lt;&gt;"",AO26=""),AND(BV26&gt;=BZ$38,BW26&gt;=BZ$42,BV26&lt;&gt;"",BR26=""),AND(CY26&gt;=DC$38,CZ26&gt;=DC$42,CY26&lt;&gt;"",CU26=""),AND(EC26&gt;=EG$38,ED26&gt;=EG$42,EC26&lt;&gt;""),AND(FE26&gt;=FI$38,FF26&gt;=FI$42,FE26&lt;&gt;""),AND(GG26&gt;=GK$38,GH26&gt;=GK$42,GG26&lt;&gt;""),AND(HI26&gt;=HM$38,HJ26&gt;=HM$42,HI26&lt;&gt;""),AND(IK26&gt;=IO$38,IL26&gt;=IO$42,IK26&lt;&gt;""),AND(JM26&gt;=JQ$38,JN26&gt;=JQ$42,JM26&lt;&gt;""),AND(KO26&gt;=KS$38,KP26&gt;=KS$42,KO26&lt;&gt;""),AND(LQ26&gt;=LU$38,LR26&gt;=LU$42,LQ26&lt;&gt;""),AND(MS26&gt;=MW$38,MT26&gt;=MW$42,MS26&lt;&gt;""),AND(NU26&gt;=NY$38,NV26&gt;=NY$42,NU26&lt;&gt;""),AND(OW26&gt;=PA$38,OX26&gt;=PA$42,OW26&lt;&gt;""),AND(PY26&gt;=QC$38,PZ26&gt;=QC$42,PY26&lt;&gt;"")),"Excellence",IF(K26="P","Worlds Team",IF(H26="P","National Team","")))))</f>
        <v/>
      </c>
      <c r="K26" s="3" t="str">
        <f>IF(OR(AND(AS26&gt;=AW$37,AT26&gt;=AW$41,AS26&lt;&gt;"",AO26=""),AND(BV26&gt;=BZ$37,BW26&gt;=BZ$41,BV26&lt;&gt;"",BR26=""),AND(CY26&gt;=DC$37,CZ26&gt;=DC$41,CY26&lt;&gt;"",CU26=""),AND(EC26&gt;=EG$37,ED26&gt;=EG$41,EC26&lt;&gt;""),AND(FE26&gt;=FI$37,FF26&gt;=FI$41,FE26&lt;&gt;""),AND(GG26&gt;=GK$37,GH26&gt;=GK$41,GG26&lt;&gt;""),AND(HI26&gt;=HM$37,HJ26&gt;=HM$41,HI26&lt;&gt;""),AND(IK26&gt;=IO$37,IL26&gt;=IO$41,IK26&lt;&gt;""),AND(JM26&gt;=JQ$37,JN26&gt;=JQ$41,JM26&lt;&gt;""),AND(KO26&gt;=KS$37,KP26&gt;=KS$41,KO26&lt;&gt;""),AND(LQ26&gt;=LU$37,LR26&gt;=LU$41,LQ26&lt;&gt;""),AND(MS26&gt;=MW$37,MT26&gt;=MW$41,MS26&lt;&gt;""),AND(NU26&gt;=NY$37,NV26&gt;=NY$41,NU26&lt;&gt;""),AND(OW26&gt;=PA$37,OX26&gt;=PA$41,OW26&lt;&gt;""),AND(PY26&gt;=QC$37,PZ26&gt;=QC$41,PY26&lt;&gt;"")),"P","")</f>
        <v/>
      </c>
      <c r="L26" s="8">
        <f>IF(COUNT(AQ26,BT26,CW26)&gt;0,LARGE((AQ26,BT26,CW26),1),0)</f>
        <v>44.1</v>
      </c>
      <c r="M26" s="8" t="str">
        <f>IF(L26=0,"",IF(L26=CW26,$CA$1,IF(L26=BT26,$AX$1,IF(L26=AQ26,$U$1,""))))</f>
        <v>2025 Nationals</v>
      </c>
      <c r="N26" s="8">
        <f>IF(COUNT(AQ26,BT26,CW26)&gt;1,LARGE((AQ26,BT26,CW26),2),0)</f>
        <v>35.799999999999997</v>
      </c>
      <c r="O26" s="8" t="str">
        <f>IF(N26=0,"",IF(AND(N26=L26,N26=AQ26,N26=BT26),$U$1,IF(AND(N26=L26,N26=AQ26,N26=CW26),$U$1,IF(AND(N26=L26,N26=BT26,N26=CW26),$AX$1,IF(N26=CW26,$CA$1,IF(N26=BT26,$AX$1,IF(N26=AQ26,$U$1,"")))))))</f>
        <v>2025 3rd Domestic Trial</v>
      </c>
      <c r="P26" s="8">
        <f>IF(MAX(AV26,BY26,DB26)&gt;0,MAX(AV26,BY26,DB26),0)</f>
        <v>0</v>
      </c>
      <c r="Q26" s="8" t="str">
        <f>IF(P26=0,"",IF(P26=DB26,$CA$1,IF(P26=BY26,$AX$1,IF(P26=AV26,$U$1,""))))</f>
        <v/>
      </c>
      <c r="R26" s="8" t="str">
        <f>IF(MAX(DD26:DE26)&gt;0,MAX(DD26:DE26),"")</f>
        <v/>
      </c>
      <c r="S26" s="11" t="str">
        <f>IF(R26="","",IF(R26=DD26,"("&amp;DD$2&amp;")",IF(R26=DE26,"("&amp;DE$2&amp;")")))</f>
        <v/>
      </c>
      <c r="T26" s="8" t="str">
        <f>IF(R26="","",IF(R26=DD26,IF(R26+IF(N26="",0,N26)=PW26,$PB$1,IF(R26+IF(N26="",0,N26)=OU26,$NZ$1,IF(R26+IF(N26="",0,N26)=NS26,$MX$1,IF(R26+IF(N26="",0,N26)=MQ26,$LV$1,IF(R26+IF(N26="",0,N26)=LO26,$KT$1,IF(R26+IF(N26="",0,N26)=KM26,$JR$1,IF(R26+IF(N26="",0,N26)=JK26,$IP$1,IF(R26+IF(N26="",0,N26)=II26,$HN$1,IF(R26+IF(N26="",0,N26)=HG26,$GL$1,IF(R26+IF(N26="",0,N26)=GE26,$FJ$1,IF(R26+IF(N26="",0,N26)=FC26,$EH$1,IF(R26+IF(N26="",0,N26)=EA26,$DF$1)))))))))))),IF(R26=DE26,IF(R26+IF(P26="",0,P26)=QB26,$PB$1,IF(R26+IF(P26="",0,P26)=OZ26,$NZ$1,IF(R26+IF(P26="",0,P26)=NX26,$MX$1,IF(R26+IF(P26="",0,P26)=MV26,$LV$1,IF(R26+IF(P26="",0,P26)=LT26,$KT$1,IF(R26+IF(P26="",0,P26)=KR26,$JR$1,IF(R26+IF(P26="",0,P26)=JP26,$IP$1,IF(R26+IF(P26="",0,P26)=IN26,$HN$1,IF(R26+IF(P26="",0,P26)=HL26,$GL$1,IF(R26+IF(P26="",0,P26)=GJ26,$FJ$1,IF(R26+IF(P26="",0,P26)=FH26,$EH$1,IF(R26+IF(P26="",0,P26)=EF26,$DF$1)))))))))))))))</f>
        <v/>
      </c>
      <c r="U26" s="19">
        <v>15.2</v>
      </c>
      <c r="V26" s="19">
        <v>2.4</v>
      </c>
      <c r="W26" s="19">
        <v>0</v>
      </c>
      <c r="X26" s="19">
        <v>0</v>
      </c>
      <c r="Y26" s="19">
        <v>15.2</v>
      </c>
      <c r="Z26" s="19">
        <v>0</v>
      </c>
      <c r="AA26" s="19">
        <v>0</v>
      </c>
      <c r="AB26" s="19">
        <v>0</v>
      </c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27"/>
      <c r="AP26" s="40">
        <f>IF(SUM(V26,Z26)&gt;0,SUM(V26,Z26),"")</f>
        <v>2.4</v>
      </c>
      <c r="AQ26" s="40">
        <f>IF(SUM(U26:V26,X26:Z26,AB26)-W26-AA26&gt;0,SUM(U26:V26,X26:Z26,AB26)-W26-AA26,"")</f>
        <v>32.799999999999997</v>
      </c>
      <c r="AR26" s="40" t="str">
        <f>IF(SUM(AC26:AD26,AF26)-AE26&gt;0,SUM(AC26:AD26,AF26)-AE26,"")</f>
        <v/>
      </c>
      <c r="AS26" s="40">
        <f>IF(SUM(V26,Z26,AD26)&gt;0,SUM(V26,Z26,AD26),"")</f>
        <v>2.4</v>
      </c>
      <c r="AT26" s="40">
        <f>IF(SUM(AQ26,AR26)&gt;0,SUM(AQ26,AR26),"")</f>
        <v>32.799999999999997</v>
      </c>
      <c r="AU26" s="40" t="str">
        <f>IF(SUM(AH26,AL26)&gt;0,SUM(AH26,AL26),"")</f>
        <v/>
      </c>
      <c r="AV26" s="40" t="str">
        <f>IF(SUM(AG26:AH26,AJ26:AL26,AN26)-SUM(AI26,AM26)&gt;0,SUM(AG26:AH26,AJ26:AL26,AN26)-SUM(AI26,AM26),"")</f>
        <v/>
      </c>
      <c r="AW26" s="40">
        <f>IF(SUM(AQ26,AR26,AV26)&gt;0,SUM(AQ26,AR26,AV26),"")</f>
        <v>32.799999999999997</v>
      </c>
      <c r="AX26" s="18">
        <v>16.600000000000001</v>
      </c>
      <c r="AY26" s="18">
        <v>6</v>
      </c>
      <c r="AZ26" s="18">
        <v>0.6</v>
      </c>
      <c r="BA26" s="18">
        <v>0</v>
      </c>
      <c r="BB26" s="18">
        <v>18.3</v>
      </c>
      <c r="BC26" s="18">
        <v>4.8</v>
      </c>
      <c r="BD26" s="18">
        <v>1</v>
      </c>
      <c r="BE26" s="18">
        <v>0</v>
      </c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8"/>
      <c r="BS26" s="11">
        <f>IF(SUM(AY26,BC26)&gt;0,SUM(AY26,BC26),"")</f>
        <v>10.8</v>
      </c>
      <c r="BT26" s="11">
        <f>IF(SUM(AX26:AY26,BA26:BC26,BE26)-AZ26-BD26&gt;0,SUM(AX26:AY26,BA26:BC26,BE26)-AZ26-BD26,"")</f>
        <v>44.1</v>
      </c>
      <c r="BU26" s="11" t="str">
        <f>IF(SUM(BF26:BG26,BI26)-BH26&gt;0,SUM(BF26:BG26,BI26)-BH26,"")</f>
        <v/>
      </c>
      <c r="BV26" s="11">
        <f>IF(SUM(AY26,BC26,BG26)&gt;0,SUM(AY26,BC26,BG26),"")</f>
        <v>10.8</v>
      </c>
      <c r="BW26" s="11">
        <f>IF(SUM(BT26,BU26)&gt;0,SUM(BT26,BU26),"")</f>
        <v>44.1</v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>
        <f>IF(SUM(BT26,BU26,BY26)&gt;0,SUM(BT26,BU26,BY26),"")</f>
        <v>44.1</v>
      </c>
      <c r="CA26" s="19">
        <v>15.3</v>
      </c>
      <c r="CB26" s="19">
        <v>2.4</v>
      </c>
      <c r="CC26" s="19">
        <v>0</v>
      </c>
      <c r="CD26" s="19">
        <v>0</v>
      </c>
      <c r="CE26" s="19">
        <v>15.3</v>
      </c>
      <c r="CF26" s="19">
        <v>2.8</v>
      </c>
      <c r="CG26" s="19">
        <v>0</v>
      </c>
      <c r="CH26" s="19">
        <v>0</v>
      </c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7"/>
      <c r="CV26" s="40">
        <f>IF(SUM(CB26,CF26)&gt;0,SUM(CB26,CF26),"")</f>
        <v>5.1999999999999993</v>
      </c>
      <c r="CW26" s="40">
        <f>IF(SUM(CA26:CB26,CD26:CF26,CH26)-CC26-CG26&gt;0,SUM(CA26:CB26,CD26:CF26,CH26)-CC26-CG26,"")</f>
        <v>35.799999999999997</v>
      </c>
      <c r="CX26" s="40" t="str">
        <f>IF(SUM(CI26:CJ26,CL26)-CK26&gt;0,SUM(CI26:CJ26,CL26)-CK26,"")</f>
        <v/>
      </c>
      <c r="CY26" s="40">
        <f>IF(SUM(CB26,CF26,CJ26)&gt;0,SUM(CB26,CF26,CJ26),"")</f>
        <v>5.1999999999999993</v>
      </c>
      <c r="CZ26" s="40">
        <f>IF(SUM(CW26,CX26)&gt;0,SUM(CW26,CX26),"")</f>
        <v>35.799999999999997</v>
      </c>
      <c r="DA26" s="40" t="str">
        <f>IF(SUM(CN26,CR26)&gt;0,SUM(CN26,CR26),"")</f>
        <v/>
      </c>
      <c r="DB26" s="40" t="str">
        <f>IF(SUM(CM26:CN26,CP26:CR26,CT26)-SUM(CO26,CS26)&gt;0,SUM(CM26:CN26,CP26:CR26,CT26)-SUM(CO26,CS26),"")</f>
        <v/>
      </c>
      <c r="DC26" s="40">
        <f>IF(SUM(CW26,CX26,DB26)&gt;0,SUM(CW26,CX26,DB26),"")</f>
        <v>35.799999999999997</v>
      </c>
      <c r="DD26" s="50" t="str">
        <f>IF(MAX(EA26,FC26,GE26,HG26,II26,JK26,KM26,LO26,MQ26,NS26,OU26,PW26)-IF(N26="",0,N26)&gt;0.001,MAX(EA26,FC26,GE26,HG26,II26,JK26,KM26,LO26,MQ26,NS26,OU26,PW26)-IF(N26="",0,N26),"")</f>
        <v/>
      </c>
      <c r="DE26" s="50" t="str">
        <f>IF(MAX(EF26,FH26,GJ26,HL26,IN26,JP26,KR26,LT26,MV26,NX26,OZ26,QB26)-IF(P26="",0,P26)&gt;0.001,MAX(EF26,FH26,GJ26,HL26,IN26,JP26,KR26,LT26,MV26,NX26,OZ26,QB26)-IF(P26="",0,P26),"")</f>
        <v/>
      </c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40" t="str">
        <f>IF(SUM(DG26,DK26)&gt;0,SUM(DG26,DK26),"")</f>
        <v/>
      </c>
      <c r="EA26" s="40" t="str">
        <f>IF(SUM(DF26:DG26,DI26:DK26,DM26)-DH26-DL26&gt;0,SUM(DF26:DG26,DI26:DK26,DM26)-DH26-DL26,"")</f>
        <v/>
      </c>
      <c r="EB26" s="40" t="str">
        <f>IF(SUM(DN26:DO26,DQ26)-DP26&gt;0,SUM(DN26:DO26,DQ26)-DP26,"")</f>
        <v/>
      </c>
      <c r="EC26" s="40" t="str">
        <f>IF(SUM(DG26,DK26,DO26)&gt;0,SUM(DG26,DK26,DO26),"")</f>
        <v/>
      </c>
      <c r="ED26" s="40" t="str">
        <f>IF(SUM(EA26,EB26)&gt;0,SUM(EA26,EB26),"")</f>
        <v/>
      </c>
      <c r="EE26" s="40" t="str">
        <f>IF(SUM(DS26,DW26)&gt;0,SUM(DS26,DW26),"")</f>
        <v/>
      </c>
      <c r="EF26" s="40" t="str">
        <f>IF(SUM(DR26:DS26,DU26:DW26,DY26)-SUM(DT26,DX26)&gt;0,SUM(DR26:DS26,DU26:DW26,DY26)-SUM(DT26,DX26),"")</f>
        <v/>
      </c>
      <c r="EG26" s="40" t="str">
        <f>IF(SUM(EA26,EB26,EF26)&gt;0,SUM(EA26,EB26,EF26),"")</f>
        <v/>
      </c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1" t="str">
        <f>IF(SUM(EI26,EM26)&gt;0,SUM(EI26,EM26),"")</f>
        <v/>
      </c>
      <c r="FC26" s="11" t="str">
        <f>IF(SUM(EH26:EI26,EK26:EM26,EO26)-EJ26-EN26&gt;0,SUM(EH26:EI26,EK26:EM26,EO26)-EJ26-EN26,"")</f>
        <v/>
      </c>
      <c r="FD26" s="11" t="str">
        <f>IF(SUM(EP26:EQ26,ES26)-ER26&gt;0,SUM(EP26:EQ26,ES26)-ER26,"")</f>
        <v/>
      </c>
      <c r="FE26" s="11" t="str">
        <f>IF(SUM(EI26,EM26,EQ26)&gt;0,SUM(EI26,EM26,EQ26),"")</f>
        <v/>
      </c>
      <c r="FF26" s="11" t="str">
        <f>IF(SUM(FC26,FD26)&gt;0,SUM(FC26,FD26),"")</f>
        <v/>
      </c>
      <c r="FG26" s="11" t="str">
        <f>IF(SUM(EU26,EY26)&gt;0,SUM(EU26,EY26),"")</f>
        <v/>
      </c>
      <c r="FH26" s="11" t="str">
        <f>IF(SUM(ET26:EU26,EW26:EY26,FA26)-SUM(EV26,EZ26)&gt;0,SUM(ET26:EU26,EW26:EY26,FA26)-SUM(EV26,EZ26),"")</f>
        <v/>
      </c>
      <c r="FI26" s="11" t="str">
        <f>IF(SUM(FC26,FD26,FH26)&gt;0,SUM(FC26,FD26,FH26),"")</f>
        <v/>
      </c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40" t="str">
        <f>IF(SUM(FK26,FO26)&gt;0,SUM(FK26,FO26),"")</f>
        <v/>
      </c>
      <c r="GE26" s="40" t="str">
        <f>IF(SUM(FJ26:FK26,FM26:FO26,FQ26)-FL26-FP26&gt;0,SUM(FJ26:FK26,FM26:FO26,FQ26)-FL26-FP26,"")</f>
        <v/>
      </c>
      <c r="GF26" s="40" t="str">
        <f>IF(SUM(FR26:FS26,FU26)-FT26&gt;0,SUM(FR26:FS26,FU26)-FT26,"")</f>
        <v/>
      </c>
      <c r="GG26" s="40" t="str">
        <f>IF(SUM(FK26,FO26,FS26)&gt;0,SUM(FK26,FO26,FS26),"")</f>
        <v/>
      </c>
      <c r="GH26" s="40" t="str">
        <f>IF(SUM(GE26,GF26)&gt;0,SUM(GE26,GF26),"")</f>
        <v/>
      </c>
      <c r="GI26" s="40" t="str">
        <f>IF(SUM(FW26,GA26)&gt;0,SUM(FW26,GA26),"")</f>
        <v/>
      </c>
      <c r="GJ26" s="40" t="str">
        <f>IF(SUM(FV26:FW26,FY26:GA26,GC26)-SUM(FX26,GB26)&gt;0,SUM(FV26:FW26,FY26:GA26,GC26)-SUM(FX26,GB26),"")</f>
        <v/>
      </c>
      <c r="GK26" s="40" t="str">
        <f>IF(SUM(GE26,GF26,GJ26)&gt;0,SUM(GE26,GF26,GJ26),"")</f>
        <v/>
      </c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1" t="str">
        <f>IF(SUM(GM26,GQ26)&gt;0,SUM(GM26,GQ26),"")</f>
        <v/>
      </c>
      <c r="HG26" s="11" t="str">
        <f>IF(SUM(GL26:GM26,GO26:GQ26,GS26)-GN26-GR26&gt;0,SUM(GL26:GM26,GO26:GQ26,GS26)-GN26-GR26,"")</f>
        <v/>
      </c>
      <c r="HH26" s="11" t="str">
        <f>IF(SUM(GT26:GU26,GW26)-GV26&gt;0,SUM(GT26:GU26,GW26)-GV26,"")</f>
        <v/>
      </c>
      <c r="HI26" s="11" t="str">
        <f>IF(SUM(GM26,GQ26,GU26)&gt;0,SUM(GM26,GQ26,GU26),"")</f>
        <v/>
      </c>
      <c r="HJ26" s="11" t="str">
        <f>IF(SUM(HG26,HH26)&gt;0,SUM(HG26,HH26),"")</f>
        <v/>
      </c>
      <c r="HK26" s="11" t="str">
        <f>IF(SUM(GY26,HC26)&gt;0,SUM(GY26,HC26),"")</f>
        <v/>
      </c>
      <c r="HL26" s="11" t="str">
        <f>IF(SUM(GX26:GY26,HA26:HC26,HE26)-SUM(GZ26,HD26)&gt;0,SUM(GX26:GY26,HA26:HC26,HE26)-SUM(GZ26,HD26),"")</f>
        <v/>
      </c>
      <c r="HM26" s="11" t="str">
        <f>IF(SUM(HG26,HH26,HL26)&gt;0,SUM(HG26,HH26,HL26),"")</f>
        <v/>
      </c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40" t="str">
        <f>IF(SUM(HO26,HS26)&gt;0,SUM(HO26,HS26),"")</f>
        <v/>
      </c>
      <c r="II26" s="40" t="str">
        <f>IF(SUM(HN26:HO26,HQ26:HS26,HU26)-HP26-HT26&gt;0,SUM(HN26:HO26,HQ26:HS26,HU26)-HP26-HT26,"")</f>
        <v/>
      </c>
      <c r="IJ26" s="40" t="str">
        <f>IF(SUM(HV26:HW26,HY26)-HX26&gt;0,SUM(HV26:HW26,HY26)-HX26,"")</f>
        <v/>
      </c>
      <c r="IK26" s="40" t="str">
        <f>IF(SUM(HO26,HS26,HW26)&gt;0,SUM(HO26,HS26,HW26),"")</f>
        <v/>
      </c>
      <c r="IL26" s="40" t="str">
        <f>IF(SUM(II26,IJ26)&gt;0,SUM(II26,IJ26),"")</f>
        <v/>
      </c>
      <c r="IM26" s="40" t="str">
        <f>IF(SUM(IA26,IE26)&gt;0,SUM(IA26,IE26),"")</f>
        <v/>
      </c>
      <c r="IN26" s="40" t="str">
        <f>IF(SUM(HZ26:IA26,IC26:IE26,IG26)-SUM(IB26,IF26)&gt;0,SUM(HZ26:IA26,IC26:IE26,IG26)-SUM(IB26,IF26),"")</f>
        <v/>
      </c>
      <c r="IO26" s="40" t="str">
        <f>IF(SUM(II26,IJ26,IN26)&gt;0,SUM(II26,IJ26,IN26),"")</f>
        <v/>
      </c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1" t="str">
        <f>IF(SUM(IQ26,IU26)&gt;0,SUM(IQ26,IU26),"")</f>
        <v/>
      </c>
      <c r="JK26" s="11" t="str">
        <f>IF(SUM(IP26:IQ26,IS26:IU26,IW26)-IR26-IV26&gt;0,SUM(IP26:IQ26,IS26:IU26,IW26)-IR26-IV26,"")</f>
        <v/>
      </c>
      <c r="JL26" s="11" t="str">
        <f>IF(SUM(IX26:IY26,JA26)-IZ26&gt;0,SUM(IX26:IY26,JA26)-IZ26,"")</f>
        <v/>
      </c>
      <c r="JM26" s="11" t="str">
        <f>IF(SUM(IQ26,IU26,IY26)&gt;0,SUM(IQ26,IU26,IY26),"")</f>
        <v/>
      </c>
      <c r="JN26" s="11" t="str">
        <f>IF(SUM(JK26,JL26)&gt;0,SUM(JK26,JL26),"")</f>
        <v/>
      </c>
      <c r="JO26" s="11" t="str">
        <f>IF(SUM(JC26,JG26)&gt;0,SUM(JC26,JG26),"")</f>
        <v/>
      </c>
      <c r="JP26" s="11" t="str">
        <f>IF(SUM(JB26:JC26,JE26:JG26,JI26)-SUM(JD26,JH26)&gt;0,SUM(JB26:JC26,JE26:JG26,JI26)-SUM(JD26,JH26),"")</f>
        <v/>
      </c>
      <c r="JQ26" s="11" t="str">
        <f>IF(SUM(JK26,JL26,JP26)&gt;0,SUM(JK26,JL26,JP26),"")</f>
        <v/>
      </c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40" t="str">
        <f>IF(SUM(JS26,JW26)&gt;0,SUM(JS26,JW26),"")</f>
        <v/>
      </c>
      <c r="KM26" s="40" t="str">
        <f>IF(SUM(JR26:JS26,JU26:JW26,JY26)-JT26-JX26&gt;0,SUM(JR26:JS26,JU26:JW26,JY26)-JT26-JX26,"")</f>
        <v/>
      </c>
      <c r="KN26" s="40" t="str">
        <f>IF(SUM(JZ26:KA26,KC26)-KB26&gt;0,SUM(JZ26:KA26,KC26)-KB26,"")</f>
        <v/>
      </c>
      <c r="KO26" s="40" t="str">
        <f>IF(SUM(JS26,JW26,KA26)&gt;0,SUM(JS26,JW26,KA26),"")</f>
        <v/>
      </c>
      <c r="KP26" s="40" t="str">
        <f>IF(SUM(KM26,KN26)&gt;0,SUM(KM26,KN26),"")</f>
        <v/>
      </c>
      <c r="KQ26" s="40" t="str">
        <f>IF(SUM(KE26,KI26)&gt;0,SUM(KE26,KI26),"")</f>
        <v/>
      </c>
      <c r="KR26" s="40" t="str">
        <f>IF(SUM(KD26:KE26,KG26:KI26,KK26)-SUM(KF26,KJ26)&gt;0,SUM(KD26:KE26,KG26:KI26,KK26)-SUM(KF26,KJ26),"")</f>
        <v/>
      </c>
      <c r="KS26" s="40" t="str">
        <f>IF(SUM(KM26,KN26,KR26)&gt;0,SUM(KM26,KN26,KR26),"")</f>
        <v/>
      </c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1" t="str">
        <f>IF(SUM(KU26,KY26)&gt;0,SUM(KU26,KY26),"")</f>
        <v/>
      </c>
      <c r="LO26" s="11" t="str">
        <f>IF(SUM(KT26:KU26,KW26:KY26,LA26)-KV26-KZ26&gt;0,SUM(KT26:KU26,KW26:KY26,LA26)-KV26-KZ26,"")</f>
        <v/>
      </c>
      <c r="LP26" s="11" t="str">
        <f>IF(SUM(LB26:LC26,LE26)-LD26&gt;0,SUM(LB26:LC26,LE26)-LD26,"")</f>
        <v/>
      </c>
      <c r="LQ26" s="11" t="str">
        <f>IF(SUM(KU26,KY26,LC26)&gt;0,SUM(KU26,KY26,LC26),"")</f>
        <v/>
      </c>
      <c r="LR26" s="11" t="str">
        <f>IF(SUM(LO26,LP26)&gt;0,SUM(LO26,LP26),"")</f>
        <v/>
      </c>
      <c r="LS26" s="11" t="str">
        <f>IF(SUM(LG26,LK26)&gt;0,SUM(LG26,LK26),"")</f>
        <v/>
      </c>
      <c r="LT26" s="11" t="str">
        <f>IF(SUM(LF26:LG26,LI26:LK26,LM26)-SUM(LH26,LL26)&gt;0,SUM(LF26:LG26,LI26:LK26,LM26)-SUM(LH26,LL26),"")</f>
        <v/>
      </c>
      <c r="LU26" s="11" t="str">
        <f>IF(SUM(LO26,LP26,LT26)&gt;0,SUM(LO26,LP26,LT26),"")</f>
        <v/>
      </c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40" t="str">
        <f>IF(SUM(LW26,MA26)&gt;0,SUM(LW26,MA26),"")</f>
        <v/>
      </c>
      <c r="MQ26" s="40" t="str">
        <f>IF(SUM(LV26:LW26,LY26:MA26,MC26)-LX26-MB26&gt;0,SUM(LV26:LW26,LY26:MA26,MC26)-LX26-MB26,"")</f>
        <v/>
      </c>
      <c r="MR26" s="40" t="str">
        <f>IF(SUM(MD26:ME26,MG26)-MF26&gt;0,SUM(MD26:ME26,MG26)-MF26,"")</f>
        <v/>
      </c>
      <c r="MS26" s="40" t="str">
        <f>IF(SUM(LW26,MA26,ME26)&gt;0,SUM(LW26,MA26,ME26),"")</f>
        <v/>
      </c>
      <c r="MT26" s="40" t="str">
        <f>IF(SUM(MQ26,MR26)&gt;0,SUM(MQ26,MR26),"")</f>
        <v/>
      </c>
      <c r="MU26" s="40" t="str">
        <f>IF(SUM(MI26,MM26)&gt;0,SUM(MI26,MM26),"")</f>
        <v/>
      </c>
      <c r="MV26" s="40" t="str">
        <f>IF(SUM(MH26:MI26,MK26:MM26,MO26)-SUM(MJ26,MN26)&gt;0,SUM(MH26:MI26,MK26:MM26,MO26)-SUM(MJ26,MN26),"")</f>
        <v/>
      </c>
      <c r="MW26" s="40" t="str">
        <f>IF(SUM(MQ26,MR26,MV26)&gt;0,SUM(MQ26,MR26,MV26),"")</f>
        <v/>
      </c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1" t="str">
        <f>IF(SUM(MY26,NC26)&gt;0,SUM(MY26,NC26),"")</f>
        <v/>
      </c>
      <c r="NS26" s="11" t="str">
        <f>IF(SUM(MX26:MY26,NA26:NC26,NE26)-MZ26-ND26&gt;0,SUM(MX26:MY26,NA26:NC26,NE26)-MZ26-ND26,"")</f>
        <v/>
      </c>
      <c r="NT26" s="11" t="str">
        <f>IF(SUM(NF26:NG26,NI26)-NH26&gt;0,SUM(NF26:NG26,NI26)-NH26,"")</f>
        <v/>
      </c>
      <c r="NU26" s="11" t="str">
        <f>IF(SUM(MY26,NC26,NG26)&gt;0,SUM(MY26,NC26,NG26),"")</f>
        <v/>
      </c>
      <c r="NV26" s="11" t="str">
        <f>IF(SUM(NS26,NT26)&gt;0,SUM(NS26,NT26),"")</f>
        <v/>
      </c>
      <c r="NW26" s="11" t="str">
        <f>IF(SUM(NK26,NO26)&gt;0,SUM(NK26,NO26),"")</f>
        <v/>
      </c>
      <c r="NX26" s="11" t="str">
        <f>IF(SUM(NJ26:NK26,NM26:NO26,NQ26)-SUM(NL26,NP26)&gt;0,SUM(NJ26:NK26,NM26:NO26,NQ26)-SUM(NL26,NP26),"")</f>
        <v/>
      </c>
      <c r="NY26" s="11" t="str">
        <f>IF(SUM(NS26,NT26,NX26)&gt;0,SUM(NS26,NT26,NX26),"")</f>
        <v/>
      </c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40" t="str">
        <f>IF(SUM(OA26,OE26)&gt;0,SUM(OA26,OE26),"")</f>
        <v/>
      </c>
      <c r="OU26" s="40" t="str">
        <f>IF(SUM(NZ26:OA26,OC26:OE26,OG26)-OB26-OF26&gt;0,SUM(NZ26:OA26,OC26:OE26,OG26)-OB26-OF26,"")</f>
        <v/>
      </c>
      <c r="OV26" s="40" t="str">
        <f>IF(SUM(OH26:OI26,OK26)-OJ26&gt;0,SUM(OH26:OI26,OK26)-OJ26,"")</f>
        <v/>
      </c>
      <c r="OW26" s="40" t="str">
        <f>IF(SUM(OA26,OE26,OI26)&gt;0,SUM(OA26,OE26,OI26),"")</f>
        <v/>
      </c>
      <c r="OX26" s="40" t="str">
        <f>IF(SUM(OU26,OV26)&gt;0,SUM(OU26,OV26),"")</f>
        <v/>
      </c>
      <c r="OY26" s="40" t="str">
        <f>IF(SUM(OM26,OQ26)&gt;0,SUM(OM26,OQ26),"")</f>
        <v/>
      </c>
      <c r="OZ26" s="40" t="str">
        <f>IF(SUM(OL26:OM26,OO26:OQ26,OS26)-SUM(ON26,OR26)&gt;0,SUM(OL26:OM26,OO26:OQ26,OS26)-SUM(ON26,OR26),"")</f>
        <v/>
      </c>
      <c r="PA26" s="40" t="str">
        <f>IF(SUM(OU26,OV26,OZ26)&gt;0,SUM(OU26,OV26,OZ26),"")</f>
        <v/>
      </c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1" t="str">
        <f>IF(SUM(PC26,PG26)&gt;0,SUM(PC26,PG26),"")</f>
        <v/>
      </c>
      <c r="PW26" s="11" t="str">
        <f>IF(SUM(PB26:PC26,PE26:PG26,PI26)-PD26-PH26&gt;0,SUM(PB26:PC26,PE26:PG26,PI26)-PD26-PH26,"")</f>
        <v/>
      </c>
      <c r="PX26" s="11" t="str">
        <f>IF(SUM(PJ26:PK26,PM26)-PL26&gt;0,SUM(PJ26:PK26,PM26)-PL26,"")</f>
        <v/>
      </c>
      <c r="PY26" s="11" t="str">
        <f>IF(SUM(PC26,PG26,PK26)&gt;0,SUM(PC26,PG26,PK26),"")</f>
        <v/>
      </c>
      <c r="PZ26" s="11" t="str">
        <f>IF(SUM(PW26,PX26)&gt;0,SUM(PW26,PX26),"")</f>
        <v/>
      </c>
      <c r="QA26" s="11" t="str">
        <f>IF(SUM(PO26,PS26)&gt;0,SUM(PO26,PS26),"")</f>
        <v/>
      </c>
      <c r="QB26" s="11" t="str">
        <f>IF(SUM(PN26:PO26,PQ26:PS26,PU26)-SUM(PP26,PT26)&gt;0,SUM(PN26:PO26,PQ26:PS26,PU26)-SUM(PP26,PT26),"")</f>
        <v/>
      </c>
      <c r="QC26" s="11" t="str">
        <f>IF(SUM(PW26,PX26,QB26)&gt;0,SUM(PW26,PX26,QB26),"")</f>
        <v/>
      </c>
      <c r="QD26" s="22">
        <f>IF($CU26="P",CA26,(CA26+AX26)/2)</f>
        <v>15.950000000000001</v>
      </c>
      <c r="QE26" s="22">
        <f>IF($CU26="P",CB26,(CB26+AY26)/2)</f>
        <v>4.2</v>
      </c>
      <c r="QF26" s="22">
        <f>IF($CU26="P",CC26,(CC26+AZ26)/2)</f>
        <v>0.3</v>
      </c>
      <c r="QG26" s="22">
        <f>IF($CU26="P",CD26,(CD26+BA26)/2)</f>
        <v>0</v>
      </c>
      <c r="QH26" s="22">
        <f>IF($CU26="P",CE26,(CE26+BB26)/2)</f>
        <v>16.8</v>
      </c>
      <c r="QI26" s="22">
        <f>IF($CU26="P",CF26,(CF26+BC26)/2)</f>
        <v>3.8</v>
      </c>
      <c r="QJ26" s="22">
        <f>IF($CU26="P",CG26,(CG26+BD26)/2)</f>
        <v>0.5</v>
      </c>
      <c r="QK26" s="22">
        <f>IF($CU26="P",CH26,(CH26+BE26)/2)</f>
        <v>0</v>
      </c>
      <c r="QL26" s="22">
        <f>IF($CU26="P",CI26,(CI26+BF26)/2)</f>
        <v>0</v>
      </c>
      <c r="QM26" s="22">
        <f>IF($CU26="P",CJ26,(CJ26+BG26)/2)</f>
        <v>0</v>
      </c>
      <c r="QN26" s="22">
        <f>IF($CU26="P",CK26,(CK26+BH26)/2)</f>
        <v>0</v>
      </c>
      <c r="QO26" s="22">
        <f>IF($CU26="P",CL26,(CL26+BI26)/2)</f>
        <v>0</v>
      </c>
      <c r="QP26" s="22">
        <f>IF($CU26="P",CM26,(CM26+BJ26)/2)</f>
        <v>0</v>
      </c>
      <c r="QQ26" s="22">
        <f>IF($CU26="P",CN26,(CN26+BK26)/2)</f>
        <v>0</v>
      </c>
      <c r="QR26" s="22">
        <f>IF($CU26="P",CO26,(CO26+BL26)/2)</f>
        <v>0</v>
      </c>
      <c r="QS26" s="22">
        <f>IF($CU26="P",CP26,(CP26+BM26)/2)</f>
        <v>0</v>
      </c>
      <c r="QT26" s="22">
        <f>IF($CU26="P",CQ26,(CQ26+BN26)/2)</f>
        <v>0</v>
      </c>
      <c r="QU26" s="22">
        <f>IF($CU26="P",CR26,(CR26+BO26)/2)</f>
        <v>0</v>
      </c>
      <c r="QV26" s="22">
        <f>IF($CU26="P",CS26,(CS26+BP26)/2)</f>
        <v>0</v>
      </c>
      <c r="QW26" s="22">
        <f>IF($CU26="P",CT26,(CT26+BQ26)/2)</f>
        <v>0</v>
      </c>
      <c r="QX26" s="27" t="s">
        <v>46</v>
      </c>
      <c r="QY26" s="40">
        <f>IF(SUM(QE26,QI26)&gt;0,SUM(QE26,QI26),"")</f>
        <v>8</v>
      </c>
      <c r="QZ26" s="40">
        <f>IF(SUM(QD26:QE26,QG26:QI26,QK26)-QF26-QJ26&gt;0,SUM(QD26:QE26,QG26:QI26,QK26)-QF26-QJ26,"")</f>
        <v>39.950000000000003</v>
      </c>
      <c r="RA26" s="40" t="str">
        <f>IF(SUM(QL26:QM26,QO26)-QN26&gt;0,SUM(QL26:QM26,QO26)-QN26,"")</f>
        <v/>
      </c>
      <c r="RB26" s="40">
        <f>IF(SUM(QE26,QI26,QM26)&gt;0,SUM(QE26,QI26,QM26),"")</f>
        <v>8</v>
      </c>
      <c r="RC26" s="40">
        <f>IF(SUM(QZ26,RA26)&gt;0,SUM(QZ26,RA26),"")</f>
        <v>39.950000000000003</v>
      </c>
      <c r="RD26" s="40" t="str">
        <f>IF(SUM(QQ26,QU26)&gt;0,SUM(QQ26,QU26),"")</f>
        <v/>
      </c>
      <c r="RE26" s="40" t="str">
        <f>IF(SUM(QP26:QQ26,QS26:QU26,QW26)-SUM(QR26,QV26)&gt;0,SUM(QP26:QQ26,QS26:QU26,QW26)-SUM(QR26,QV26),"")</f>
        <v/>
      </c>
      <c r="RF26" s="40">
        <f>IF(SUM(QZ26,RA26,RE26)&gt;0,SUM(QZ26,RA26,RE26),"")</f>
        <v>39.950000000000003</v>
      </c>
    </row>
    <row r="27" spans="1:474" x14ac:dyDescent="0.2">
      <c r="A27" s="4" t="str" cm="1">
        <f t="array" ref="A27">IF(AND(J27&lt;&gt;"",J27&lt;&gt;"No DD"),SUMPRODUCT((J$4:J$34&lt;&gt;"")*(J$4:J$34&lt;&gt;"No DD")*(F$4:F$34&gt;F27))+1,IF(J27="No DD",SUMPRODUCT((J$4:J$34="No DD")*(F$4:F$34&gt;F27))+1+SUMPRODUCT((J$4:J$34&lt;&gt;"")*(J$4:J$34&lt;&gt;"No DD")),""))</f>
        <v/>
      </c>
      <c r="B27" s="4" t="str" cm="1">
        <f t="array" ref="B27">IF(AND(J27&lt;&gt;"",J27&lt;&gt;"No DD",G27=""),SUMPRODUCT((J$4:J$34&lt;&gt;"")*(J$4:J$34&lt;&gt;"No DD")*(G$4:G$34="")*(F$4:F$34&gt;F27))+1,IF(J27="No DD",SUMPRODUCT((J$4:J$34="No DD")*(F$4:F$34&gt;F27)*(G$4:G$34=""))+1+SUMPRODUCT((J$4:J$34&lt;&gt;"")*(G$4:G$34="")*(J$4:J$34&lt;&gt;"No DD")),""))</f>
        <v/>
      </c>
      <c r="C27" s="5" t="s">
        <v>106</v>
      </c>
      <c r="D27" s="4" t="s">
        <v>31</v>
      </c>
      <c r="E27" s="4">
        <v>2006</v>
      </c>
      <c r="F27" s="9">
        <f>SUM(L27:R27)+SUM(L27:O27)*0.0000001+SUM(L27)*0.0000000000001</f>
        <v>76.700007670004354</v>
      </c>
      <c r="G27" s="64"/>
      <c r="H27" s="3" t="str">
        <f>IF(OR(AND(AP27&gt;=AW$36,AQ27&gt;=AW$40,AP27&lt;&gt;"",AO27=""),AND(AU27&gt;=AW$36,AV27&gt;=AW$40,AU27&lt;&gt;"",AO27=""),AND(BS27&gt;=BZ$36,BT27&gt;=BZ$40,BS27&lt;&gt;"",BR27=""),AND(BX27&gt;=BZ$36,BY27&gt;=BZ$40,BX27&lt;&gt;"",BR27=""),AND(CV27&gt;=DC$36,CW27&gt;=DC$40,CV27&lt;&gt;"",CU27=""),AND(DA27&gt;=DC$36,DB27&gt;=DC$40,DA27&lt;&gt;""),AND(DZ27&gt;=EG$36,EA27&gt;=EG$40,DZ27&lt;&gt;""),AND(EE27&gt;=EG$36,EF27&gt;=EG$40,EE27&lt;&gt;""),AND(FB27&gt;=FI$36,FC27&gt;=FI$40,FB27&lt;&gt;""),AND(FG27&gt;=FI$36,FH27&gt;=FI$40,FG27&lt;&gt;""),AND(GD27&gt;=GK$36,GE27&gt;=GK$40,GD27&lt;&gt;""),AND(GI27&gt;=GK$36,GJ27&gt;=GK$40,GI27&lt;&gt;""),AND(HF27&gt;=HM$36,HG27&gt;=HM$40,HF27&lt;&gt;""),AND(HK27&gt;=HM$36,HL27&gt;=HM$40,HK27&lt;&gt;""),AND(IH27&gt;=IO$36,II27&gt;=IO$40,IH27&lt;&gt;""),AND(IM27&gt;=IO$36,IN27&gt;=IO$40,IM27&lt;&gt;""),AND(JJ27&gt;=JQ$36,JK27&gt;=JQ$40,JJ27&lt;&gt;""),AND(JO27&gt;=JQ$36,JP27&gt;=JQ$40,JO27&lt;&gt;""),AND(KL27&gt;=KS$36,KM27&gt;=KS$40,KL27&lt;&gt;""),AND(KQ27&gt;=KS$36,KR27&gt;=KS$40,KQ27&lt;&gt;""),AND(LN27&gt;=LU$36,LO27&gt;=LU$40,LN27&lt;&gt;""),AND(LS27&gt;=LU$36,LT27&gt;=LU$40,LS27&lt;&gt;""),AND(MP27&gt;=MW$36,MQ27&gt;=MW$40,MP27&lt;&gt;""),AND(MU27&gt;=MW$36,MV27&gt;=MW$40,MU27&lt;&gt;""),AND(NR27&gt;=NY$36,NS27&gt;=NY$40,NR27&lt;&gt;""),AND(NW27&gt;=NY$36,NX27&gt;=NY$40,NW27&lt;&gt;""),AND(OT27&gt;=PA$36,OU27&gt;=PA$40,OT27&lt;&gt;""),AND(OY27&gt;=PA$36,OZ27&gt;=PA$40,OY27&lt;&gt;""),AND(PV27&gt;=QC$36,PW27&gt;=QC$40,PV27&lt;&gt;""),AND(QA27&gt;=QC$36,QB27&gt;=QC$40,QA27&lt;&gt;"")),"P","")</f>
        <v/>
      </c>
      <c r="I27" s="3" t="str">
        <f>IF(OR(AND(AQ27&gt;=AW$40,AQ27&lt;&gt;"",AO27=""),AND(AV27&gt;=AW$40,AV27&lt;&gt;"",AO27=""),AND(BT27&gt;=BZ$40,BT27&lt;&gt;"",BR27=""),AND(BY27&gt;=BZ$40,BY27&lt;&gt;"",BR27=""),AND(CW27&gt;=DC$40,CW27&lt;&gt;"",CU27=""),AND(DB27&gt;=DC$40,DB27&lt;&gt;"",CU27=""),AND(EA27&gt;=EG$40,EA27&lt;&gt;""),AND(EF27&gt;=EG$40,EF27&lt;&gt;""),AND(FC27&gt;=FI$40,FC27&lt;&gt;""),AND(FH27&gt;=FI$40,FH27&lt;&gt;""),AND(GE27&gt;=GK$40,GE27&lt;&gt;""),AND(GJ27&gt;=GK$40,GJ27&lt;&gt;""),AND(HG27&gt;=HM$40,HG27&lt;&gt;""),AND(HL27&gt;=HM$40,HL27&lt;&gt;""),AND(II27&gt;=IO$40,II27&lt;&gt;""),AND(IN27&gt;=IO$40,IN27&lt;&gt;""),AND(JK27&gt;=JQ$40,JK27&lt;&gt;""),AND(JP27&gt;=JQ$40,JP27&lt;&gt;""),AND(KM27&gt;=KS$40,KM27&lt;&gt;""),AND(KR27&gt;=KS$40,KR27&lt;&gt;""),AND(LO27&gt;=LU$40,LO27&lt;&gt;""),AND(LT27&gt;=LU$40,LT27&lt;&gt;""),AND(MQ27&gt;=MW$40,MQ27&lt;&gt;""),AND(MV27&gt;=MW$40,MV27&lt;&gt;""),AND(NS27&gt;=NY$40,NS27&lt;&gt;""),AND(NX27&gt;=NY$40,NX27&lt;&gt;""),AND(OU27&gt;=PA$40,OU27&lt;&gt;""),AND(OZ27&gt;=PA$40,OZ27&lt;&gt;""),AND(PW27&gt;=QC$40,PW27&lt;&gt;""),AND(QB27&gt;=QC$40,QB27&lt;&gt;"")),"P","")</f>
        <v/>
      </c>
      <c r="J27" s="36" t="str">
        <f>IF(AND(I27="P",H27=""),"No DD",IF(OR(AND(AS27&gt;=AW$39,AT27&gt;=AW$43,AS27&lt;&gt;"",AO27=""),AND(BV27&gt;=BZ$39,BW27&gt;=BZ$43,BV27&lt;&gt;"",BR27=""),AND(CY27&gt;=DC$39,CZ27&gt;=DC$43,CY27&lt;&gt;"",CU27=""),AND(EC27&gt;=EG$39,ED27&gt;=EG$43,EC27&lt;&gt;""),AND(FE27&gt;=FI$39,FF27&gt;=FI$43,FE27&lt;&gt;""),AND(GG27&gt;=GK$39,GH27&gt;=GK$43,GG27&lt;&gt;""),AND(HI27&gt;=HM$39,HJ27&gt;=HM$43,HI27&lt;&gt;""),AND(IK27&gt;=IO$39,IL27&gt;=IO$43,IK27&lt;&gt;""),AND(JM27&gt;=JQ$39,JN27&gt;=JQ$43,JM27&lt;&gt;""),AND(KO27&gt;=KS$39,KP27&gt;=KS$43,KO27&lt;&gt;""),AND(LQ27&gt;=LU$39,LR27&gt;=LU$43,LQ27&lt;&gt;""),AND(MS27&gt;=MW$39,MT27&gt;=MW$43,MS27&lt;&gt;""),AND(NU27&gt;=NY$39,NV27&gt;=NY$43,NU27&lt;&gt;""),AND(OW27&gt;=PA$39,OX27&gt;=PA$43,OW27&lt;&gt;""),AND(PY27&gt;=QC$39,PZ27&gt;=QC$43,PY27&lt;&gt;"")),"Merit",IF(OR(AND(AS27&gt;=AW$38,AT27&gt;=AW$42,AS27&lt;&gt;"",AO27=""),AND(BV27&gt;=BZ$38,BW27&gt;=BZ$42,BV27&lt;&gt;"",BR27=""),AND(CY27&gt;=DC$38,CZ27&gt;=DC$42,CY27&lt;&gt;"",CU27=""),AND(EC27&gt;=EG$38,ED27&gt;=EG$42,EC27&lt;&gt;""),AND(FE27&gt;=FI$38,FF27&gt;=FI$42,FE27&lt;&gt;""),AND(GG27&gt;=GK$38,GH27&gt;=GK$42,GG27&lt;&gt;""),AND(HI27&gt;=HM$38,HJ27&gt;=HM$42,HI27&lt;&gt;""),AND(IK27&gt;=IO$38,IL27&gt;=IO$42,IK27&lt;&gt;""),AND(JM27&gt;=JQ$38,JN27&gt;=JQ$42,JM27&lt;&gt;""),AND(KO27&gt;=KS$38,KP27&gt;=KS$42,KO27&lt;&gt;""),AND(LQ27&gt;=LU$38,LR27&gt;=LU$42,LQ27&lt;&gt;""),AND(MS27&gt;=MW$38,MT27&gt;=MW$42,MS27&lt;&gt;""),AND(NU27&gt;=NY$38,NV27&gt;=NY$42,NU27&lt;&gt;""),AND(OW27&gt;=PA$38,OX27&gt;=PA$42,OW27&lt;&gt;""),AND(PY27&gt;=QC$38,PZ27&gt;=QC$42,PY27&lt;&gt;"")),"Excellence",IF(K27="P","Worlds Team",IF(H27="P","National Team","")))))</f>
        <v/>
      </c>
      <c r="K27" s="3" t="str">
        <f>IF(OR(AND(AS27&gt;=AW$37,AT27&gt;=AW$41,AS27&lt;&gt;"",AO27=""),AND(BV27&gt;=BZ$37,BW27&gt;=BZ$41,BV27&lt;&gt;"",BR27=""),AND(CY27&gt;=DC$37,CZ27&gt;=DC$41,CY27&lt;&gt;"",CU27=""),AND(EC27&gt;=EG$37,ED27&gt;=EG$41,EC27&lt;&gt;""),AND(FE27&gt;=FI$37,FF27&gt;=FI$41,FE27&lt;&gt;""),AND(GG27&gt;=GK$37,GH27&gt;=GK$41,GG27&lt;&gt;""),AND(HI27&gt;=HM$37,HJ27&gt;=HM$41,HI27&lt;&gt;""),AND(IK27&gt;=IO$37,IL27&gt;=IO$41,IK27&lt;&gt;""),AND(JM27&gt;=JQ$37,JN27&gt;=JQ$41,JM27&lt;&gt;""),AND(KO27&gt;=KS$37,KP27&gt;=KS$41,KO27&lt;&gt;""),AND(LQ27&gt;=LU$37,LR27&gt;=LU$41,LQ27&lt;&gt;""),AND(MS27&gt;=MW$37,MT27&gt;=MW$41,MS27&lt;&gt;""),AND(NU27&gt;=NY$37,NV27&gt;=NY$41,NU27&lt;&gt;""),AND(OW27&gt;=PA$37,OX27&gt;=PA$41,OW27&lt;&gt;""),AND(PY27&gt;=QC$37,PZ27&gt;=QC$41,PY27&lt;&gt;"")),"P","")</f>
        <v/>
      </c>
      <c r="L27" s="8">
        <f>IF(COUNT(AQ27,BT27,CW27)&gt;0,LARGE((AQ27,BT27,CW27),1),0)</f>
        <v>43.599999999999994</v>
      </c>
      <c r="M27" s="8" t="str">
        <f>IF(L27=0,"",IF(L27=CW27,$CA$1,IF(L27=BT27,$AX$1,IF(L27=AQ27,$U$1,""))))</f>
        <v>2025 Nationals</v>
      </c>
      <c r="N27" s="8">
        <f>IF(COUNT(AQ27,BT27,CW27)&gt;1,LARGE((AQ27,BT27,CW27),2),0)</f>
        <v>33.1</v>
      </c>
      <c r="O27" s="8" t="str">
        <f>IF(N27=0,"",IF(AND(N27=L27,N27=AQ27,N27=BT27),$U$1,IF(AND(N27=L27,N27=AQ27,N27=CW27),$U$1,IF(AND(N27=L27,N27=BT27,N27=CW27),$AX$1,IF(N27=CW27,$CA$1,IF(N27=BT27,$AX$1,IF(N27=AQ27,$U$1,"")))))))</f>
        <v>2025 Elite Canada</v>
      </c>
      <c r="P27" s="8">
        <f>IF(MAX(AV27,BY27,DB27)&gt;0,MAX(AV27,BY27,DB27),0)</f>
        <v>0</v>
      </c>
      <c r="Q27" s="8" t="str">
        <f>IF(P27=0,"",IF(P27=DB27,$CA$1,IF(P27=BY27,$AX$1,IF(P27=AV27,$U$1,""))))</f>
        <v/>
      </c>
      <c r="R27" s="8" t="str">
        <f>IF(MAX(DD27:DE27)&gt;0,MAX(DD27:DE27),"")</f>
        <v/>
      </c>
      <c r="S27" s="11" t="str">
        <f>IF(R27="","",IF(R27=DD27,"("&amp;DD$2&amp;")",IF(R27=DE27,"("&amp;DE$2&amp;")")))</f>
        <v/>
      </c>
      <c r="T27" s="8" t="str">
        <f>IF(R27="","",IF(R27=DD27,IF(R27+IF(N27="",0,N27)=PW27,$PB$1,IF(R27+IF(N27="",0,N27)=OU27,$NZ$1,IF(R27+IF(N27="",0,N27)=NS27,$MX$1,IF(R27+IF(N27="",0,N27)=MQ27,$LV$1,IF(R27+IF(N27="",0,N27)=LO27,$KT$1,IF(R27+IF(N27="",0,N27)=KM27,$JR$1,IF(R27+IF(N27="",0,N27)=JK27,$IP$1,IF(R27+IF(N27="",0,N27)=II27,$HN$1,IF(R27+IF(N27="",0,N27)=HG27,$GL$1,IF(R27+IF(N27="",0,N27)=GE27,$FJ$1,IF(R27+IF(N27="",0,N27)=FC27,$EH$1,IF(R27+IF(N27="",0,N27)=EA27,$DF$1)))))))))))),IF(R27=DE27,IF(R27+IF(P27="",0,P27)=QB27,$PB$1,IF(R27+IF(P27="",0,P27)=OZ27,$NZ$1,IF(R27+IF(P27="",0,P27)=NX27,$MX$1,IF(R27+IF(P27="",0,P27)=MV27,$LV$1,IF(R27+IF(P27="",0,P27)=LT27,$KT$1,IF(R27+IF(P27="",0,P27)=KR27,$JR$1,IF(R27+IF(P27="",0,P27)=JP27,$IP$1,IF(R27+IF(P27="",0,P27)=IN27,$HN$1,IF(R27+IF(P27="",0,P27)=HL27,$GL$1,IF(R27+IF(P27="",0,P27)=GJ27,$FJ$1,IF(R27+IF(P27="",0,P27)=FH27,$EH$1,IF(R27+IF(P27="",0,P27)=EF27,$DF$1)))))))))))))))</f>
        <v/>
      </c>
      <c r="U27" s="19">
        <v>15.6</v>
      </c>
      <c r="V27" s="19">
        <v>1.2</v>
      </c>
      <c r="W27" s="19">
        <v>0</v>
      </c>
      <c r="X27" s="19">
        <v>0</v>
      </c>
      <c r="Y27" s="19">
        <v>15.4</v>
      </c>
      <c r="Z27" s="19">
        <v>0.9</v>
      </c>
      <c r="AA27" s="19">
        <v>0</v>
      </c>
      <c r="AB27" s="19">
        <v>0</v>
      </c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27"/>
      <c r="AP27" s="40">
        <f>IF(SUM(V27,Z27)&gt;0,SUM(V27,Z27),"")</f>
        <v>2.1</v>
      </c>
      <c r="AQ27" s="40">
        <f>IF(SUM(U27:V27,X27:Z27,AB27)-W27-AA27&gt;0,SUM(U27:V27,X27:Z27,AB27)-W27-AA27,"")</f>
        <v>33.1</v>
      </c>
      <c r="AR27" s="40" t="str">
        <f>IF(SUM(AC27:AD27,AF27)-AE27&gt;0,SUM(AC27:AD27,AF27)-AE27,"")</f>
        <v/>
      </c>
      <c r="AS27" s="40">
        <f>IF(SUM(V27,Z27,AD27)&gt;0,SUM(V27,Z27,AD27),"")</f>
        <v>2.1</v>
      </c>
      <c r="AT27" s="40">
        <f>IF(SUM(AQ27,AR27)&gt;0,SUM(AQ27,AR27),"")</f>
        <v>33.1</v>
      </c>
      <c r="AU27" s="40" t="str">
        <f>IF(SUM(AH27,AL27)&gt;0,SUM(AH27,AL27),"")</f>
        <v/>
      </c>
      <c r="AV27" s="40" t="str">
        <f>IF(SUM(AG27:AH27,AJ27:AL27,AN27)-SUM(AI27,AM27)&gt;0,SUM(AG27:AH27,AJ27:AL27,AN27)-SUM(AI27,AM27),"")</f>
        <v/>
      </c>
      <c r="AW27" s="40">
        <f>IF(SUM(AQ27,AR27,AV27)&gt;0,SUM(AQ27,AR27,AV27),"")</f>
        <v>33.1</v>
      </c>
      <c r="AX27" s="18">
        <v>18.600000000000001</v>
      </c>
      <c r="AY27" s="18">
        <v>3.6</v>
      </c>
      <c r="AZ27" s="18">
        <v>0.2</v>
      </c>
      <c r="BA27" s="18">
        <v>0</v>
      </c>
      <c r="BB27" s="18">
        <v>18.3</v>
      </c>
      <c r="BC27" s="18">
        <v>3.9</v>
      </c>
      <c r="BD27" s="18">
        <v>0.6</v>
      </c>
      <c r="BE27" s="18">
        <v>0</v>
      </c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28"/>
      <c r="BS27" s="11">
        <f>IF(SUM(AY27,BC27)&gt;0,SUM(AY27,BC27),"")</f>
        <v>7.5</v>
      </c>
      <c r="BT27" s="11">
        <f>IF(SUM(AX27:AY27,BA27:BC27,BE27)-AZ27-BD27&gt;0,SUM(AX27:AY27,BA27:BC27,BE27)-AZ27-BD27,"")</f>
        <v>43.599999999999994</v>
      </c>
      <c r="BU27" s="11" t="str">
        <f>IF(SUM(BF27:BG27,BI27)-BH27&gt;0,SUM(BF27:BG27,BI27)-BH27,"")</f>
        <v/>
      </c>
      <c r="BV27" s="11">
        <f>IF(SUM(AY27,BC27,BG27)&gt;0,SUM(AY27,BC27,BG27),"")</f>
        <v>7.5</v>
      </c>
      <c r="BW27" s="11">
        <f>IF(SUM(BT27,BU27)&gt;0,SUM(BT27,BU27),"")</f>
        <v>43.599999999999994</v>
      </c>
      <c r="BX27" s="11" t="str">
        <f>IF(SUM(BK27,BO27)&gt;0,SUM(BK27,BO27),"")</f>
        <v/>
      </c>
      <c r="BY27" s="11" t="str">
        <f>IF(SUM(BJ27:BK27,BM27:BO27,BQ27)-SUM(BL27,BP27)&gt;0,SUM(BJ27:BK27,BM27:BO27,BQ27)-SUM(BL27,BP27),"")</f>
        <v/>
      </c>
      <c r="BZ27" s="11">
        <f>IF(SUM(BT27,BU27,BY27)&gt;0,SUM(BT27,BU27,BY27),"")</f>
        <v>43.599999999999994</v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7"/>
      <c r="CV27" s="40" t="str">
        <f>IF(SUM(CB27,CF27)&gt;0,SUM(CB27,CF27),"")</f>
        <v/>
      </c>
      <c r="CW27" s="40" t="str">
        <f>IF(SUM(CA27:CB27,CD27:CF27,CH27)-CC27-CG27&gt;0,SUM(CA27:CB27,CD27:CF27,CH27)-CC27-CG27,"")</f>
        <v/>
      </c>
      <c r="CX27" s="40" t="str">
        <f>IF(SUM(CI27:CJ27,CL27)-CK27&gt;0,SUM(CI27:CJ27,CL27)-CK27,"")</f>
        <v/>
      </c>
      <c r="CY27" s="40" t="str">
        <f>IF(SUM(CB27,CF27,CJ27)&gt;0,SUM(CB27,CF27,CJ27),"")</f>
        <v/>
      </c>
      <c r="CZ27" s="40" t="str">
        <f>IF(SUM(CW27,CX27)&gt;0,SUM(CW27,CX27),"")</f>
        <v/>
      </c>
      <c r="DA27" s="40" t="str">
        <f>IF(SUM(CN27,CR27)&gt;0,SUM(CN27,CR27),"")</f>
        <v/>
      </c>
      <c r="DB27" s="40" t="str">
        <f>IF(SUM(CM27:CN27,CP27:CR27,CT27)-SUM(CO27,CS27)&gt;0,SUM(CM27:CN27,CP27:CR27,CT27)-SUM(CO27,CS27),"")</f>
        <v/>
      </c>
      <c r="DC27" s="40" t="str">
        <f>IF(SUM(CW27,CX27,DB27)&gt;0,SUM(CW27,CX27,DB27),"")</f>
        <v/>
      </c>
      <c r="DD27" s="50" t="str">
        <f>IF(MAX(EA27,FC27,GE27,HG27,II27,JK27,KM27,LO27,MQ27,NS27,OU27,PW27)-IF(N27="",0,N27)&gt;0.001,MAX(EA27,FC27,GE27,HG27,II27,JK27,KM27,LO27,MQ27,NS27,OU27,PW27)-IF(N27="",0,N27),"")</f>
        <v/>
      </c>
      <c r="DE27" s="50" t="str">
        <f>IF(MAX(EF27,FH27,GJ27,HL27,IN27,JP27,KR27,LT27,MV27,NX27,OZ27,QB27)-IF(P27="",0,P27)&gt;0.001,MAX(EF27,FH27,GJ27,HL27,IN27,JP27,KR27,LT27,MV27,NX27,OZ27,QB27)-IF(P27="",0,P27),"")</f>
        <v/>
      </c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40" t="str">
        <f>IF(SUM(DG27,DK27)&gt;0,SUM(DG27,DK27),"")</f>
        <v/>
      </c>
      <c r="EA27" s="40" t="str">
        <f>IF(SUM(DF27:DG27,DI27:DK27,DM27)-DH27-DL27&gt;0,SUM(DF27:DG27,DI27:DK27,DM27)-DH27-DL27,"")</f>
        <v/>
      </c>
      <c r="EB27" s="40" t="str">
        <f>IF(SUM(DN27:DO27,DQ27)-DP27&gt;0,SUM(DN27:DO27,DQ27)-DP27,"")</f>
        <v/>
      </c>
      <c r="EC27" s="40" t="str">
        <f>IF(SUM(DG27,DK27,DO27)&gt;0,SUM(DG27,DK27,DO27),"")</f>
        <v/>
      </c>
      <c r="ED27" s="40" t="str">
        <f>IF(SUM(EA27,EB27)&gt;0,SUM(EA27,EB27),"")</f>
        <v/>
      </c>
      <c r="EE27" s="40" t="str">
        <f>IF(SUM(DS27,DW27)&gt;0,SUM(DS27,DW27),"")</f>
        <v/>
      </c>
      <c r="EF27" s="40" t="str">
        <f>IF(SUM(DR27:DS27,DU27:DW27,DY27)-SUM(DT27,DX27)&gt;0,SUM(DR27:DS27,DU27:DW27,DY27)-SUM(DT27,DX27),"")</f>
        <v/>
      </c>
      <c r="EG27" s="40" t="str">
        <f>IF(SUM(EA27,EB27,EF27)&gt;0,SUM(EA27,EB27,EF27),"")</f>
        <v/>
      </c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1" t="str">
        <f>IF(SUM(EI27,EM27)&gt;0,SUM(EI27,EM27),"")</f>
        <v/>
      </c>
      <c r="FC27" s="11" t="str">
        <f>IF(SUM(EH27:EI27,EK27:EM27,EO27)-EJ27-EN27&gt;0,SUM(EH27:EI27,EK27:EM27,EO27)-EJ27-EN27,"")</f>
        <v/>
      </c>
      <c r="FD27" s="11" t="str">
        <f>IF(SUM(EP27:EQ27,ES27)-ER27&gt;0,SUM(EP27:EQ27,ES27)-ER27,"")</f>
        <v/>
      </c>
      <c r="FE27" s="11" t="str">
        <f>IF(SUM(EI27,EM27,EQ27)&gt;0,SUM(EI27,EM27,EQ27),"")</f>
        <v/>
      </c>
      <c r="FF27" s="11" t="str">
        <f>IF(SUM(FC27,FD27)&gt;0,SUM(FC27,FD27),"")</f>
        <v/>
      </c>
      <c r="FG27" s="11" t="str">
        <f>IF(SUM(EU27,EY27)&gt;0,SUM(EU27,EY27),"")</f>
        <v/>
      </c>
      <c r="FH27" s="11" t="str">
        <f>IF(SUM(ET27:EU27,EW27:EY27,FA27)-SUM(EV27,EZ27)&gt;0,SUM(ET27:EU27,EW27:EY27,FA27)-SUM(EV27,EZ27),"")</f>
        <v/>
      </c>
      <c r="FI27" s="11" t="str">
        <f>IF(SUM(FC27,FD27,FH27)&gt;0,SUM(FC27,FD27,FH27),"")</f>
        <v/>
      </c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40" t="str">
        <f>IF(SUM(FK27,FO27)&gt;0,SUM(FK27,FO27),"")</f>
        <v/>
      </c>
      <c r="GE27" s="40" t="str">
        <f>IF(SUM(FJ27:FK27,FM27:FO27,FQ27)-FL27-FP27&gt;0,SUM(FJ27:FK27,FM27:FO27,FQ27)-FL27-FP27,"")</f>
        <v/>
      </c>
      <c r="GF27" s="40" t="str">
        <f>IF(SUM(FR27:FS27,FU27)-FT27&gt;0,SUM(FR27:FS27,FU27)-FT27,"")</f>
        <v/>
      </c>
      <c r="GG27" s="40" t="str">
        <f>IF(SUM(FK27,FO27,FS27)&gt;0,SUM(FK27,FO27,FS27),"")</f>
        <v/>
      </c>
      <c r="GH27" s="40" t="str">
        <f>IF(SUM(GE27,GF27)&gt;0,SUM(GE27,GF27),"")</f>
        <v/>
      </c>
      <c r="GI27" s="40" t="str">
        <f>IF(SUM(FW27,GA27)&gt;0,SUM(FW27,GA27),"")</f>
        <v/>
      </c>
      <c r="GJ27" s="40" t="str">
        <f>IF(SUM(FV27:FW27,FY27:GA27,GC27)-SUM(FX27,GB27)&gt;0,SUM(FV27:FW27,FY27:GA27,GC27)-SUM(FX27,GB27),"")</f>
        <v/>
      </c>
      <c r="GK27" s="40" t="str">
        <f>IF(SUM(GE27,GF27,GJ27)&gt;0,SUM(GE27,GF27,GJ27),"")</f>
        <v/>
      </c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1" t="str">
        <f>IF(SUM(GM27,GQ27)&gt;0,SUM(GM27,GQ27),"")</f>
        <v/>
      </c>
      <c r="HG27" s="11" t="str">
        <f>IF(SUM(GL27:GM27,GO27:GQ27,GS27)-GN27-GR27&gt;0,SUM(GL27:GM27,GO27:GQ27,GS27)-GN27-GR27,"")</f>
        <v/>
      </c>
      <c r="HH27" s="11" t="str">
        <f>IF(SUM(GT27:GU27,GW27)-GV27&gt;0,SUM(GT27:GU27,GW27)-GV27,"")</f>
        <v/>
      </c>
      <c r="HI27" s="11" t="str">
        <f>IF(SUM(GM27,GQ27,GU27)&gt;0,SUM(GM27,GQ27,GU27),"")</f>
        <v/>
      </c>
      <c r="HJ27" s="11" t="str">
        <f>IF(SUM(HG27,HH27)&gt;0,SUM(HG27,HH27),"")</f>
        <v/>
      </c>
      <c r="HK27" s="11" t="str">
        <f>IF(SUM(GY27,HC27)&gt;0,SUM(GY27,HC27),"")</f>
        <v/>
      </c>
      <c r="HL27" s="11" t="str">
        <f>IF(SUM(GX27:GY27,HA27:HC27,HE27)-SUM(GZ27,HD27)&gt;0,SUM(GX27:GY27,HA27:HC27,HE27)-SUM(GZ27,HD27),"")</f>
        <v/>
      </c>
      <c r="HM27" s="11" t="str">
        <f>IF(SUM(HG27,HH27,HL27)&gt;0,SUM(HG27,HH27,HL27),"")</f>
        <v/>
      </c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40" t="str">
        <f>IF(SUM(HO27,HS27)&gt;0,SUM(HO27,HS27),"")</f>
        <v/>
      </c>
      <c r="II27" s="40" t="str">
        <f>IF(SUM(HN27:HO27,HQ27:HS27,HU27)-HP27-HT27&gt;0,SUM(HN27:HO27,HQ27:HS27,HU27)-HP27-HT27,"")</f>
        <v/>
      </c>
      <c r="IJ27" s="40" t="str">
        <f>IF(SUM(HV27:HW27,HY27)-HX27&gt;0,SUM(HV27:HW27,HY27)-HX27,"")</f>
        <v/>
      </c>
      <c r="IK27" s="40" t="str">
        <f>IF(SUM(HO27,HS27,HW27)&gt;0,SUM(HO27,HS27,HW27),"")</f>
        <v/>
      </c>
      <c r="IL27" s="40" t="str">
        <f>IF(SUM(II27,IJ27)&gt;0,SUM(II27,IJ27),"")</f>
        <v/>
      </c>
      <c r="IM27" s="40" t="str">
        <f>IF(SUM(IA27,IE27)&gt;0,SUM(IA27,IE27),"")</f>
        <v/>
      </c>
      <c r="IN27" s="40" t="str">
        <f>IF(SUM(HZ27:IA27,IC27:IE27,IG27)-SUM(IB27,IF27)&gt;0,SUM(HZ27:IA27,IC27:IE27,IG27)-SUM(IB27,IF27),"")</f>
        <v/>
      </c>
      <c r="IO27" s="40" t="str">
        <f>IF(SUM(II27,IJ27,IN27)&gt;0,SUM(II27,IJ27,IN27),"")</f>
        <v/>
      </c>
      <c r="IP27" s="18"/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1" t="str">
        <f>IF(SUM(IQ27,IU27)&gt;0,SUM(IQ27,IU27),"")</f>
        <v/>
      </c>
      <c r="JK27" s="11" t="str">
        <f>IF(SUM(IP27:IQ27,IS27:IU27,IW27)-IR27-IV27&gt;0,SUM(IP27:IQ27,IS27:IU27,IW27)-IR27-IV27,"")</f>
        <v/>
      </c>
      <c r="JL27" s="11" t="str">
        <f>IF(SUM(IX27:IY27,JA27)-IZ27&gt;0,SUM(IX27:IY27,JA27)-IZ27,"")</f>
        <v/>
      </c>
      <c r="JM27" s="11" t="str">
        <f>IF(SUM(IQ27,IU27,IY27)&gt;0,SUM(IQ27,IU27,IY27),"")</f>
        <v/>
      </c>
      <c r="JN27" s="11" t="str">
        <f>IF(SUM(JK27,JL27)&gt;0,SUM(JK27,JL27),"")</f>
        <v/>
      </c>
      <c r="JO27" s="11" t="str">
        <f>IF(SUM(JC27,JG27)&gt;0,SUM(JC27,JG27),"")</f>
        <v/>
      </c>
      <c r="JP27" s="11" t="str">
        <f>IF(SUM(JB27:JC27,JE27:JG27,JI27)-SUM(JD27,JH27)&gt;0,SUM(JB27:JC27,JE27:JG27,JI27)-SUM(JD27,JH27),"")</f>
        <v/>
      </c>
      <c r="JQ27" s="11" t="str">
        <f>IF(SUM(JK27,JL27,JP27)&gt;0,SUM(JK27,JL27,JP27),"")</f>
        <v/>
      </c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40" t="str">
        <f>IF(SUM(JS27,JW27)&gt;0,SUM(JS27,JW27),"")</f>
        <v/>
      </c>
      <c r="KM27" s="40" t="str">
        <f>IF(SUM(JR27:JS27,JU27:JW27,JY27)-JT27-JX27&gt;0,SUM(JR27:JS27,JU27:JW27,JY27)-JT27-JX27,"")</f>
        <v/>
      </c>
      <c r="KN27" s="40" t="str">
        <f>IF(SUM(JZ27:KA27,KC27)-KB27&gt;0,SUM(JZ27:KA27,KC27)-KB27,"")</f>
        <v/>
      </c>
      <c r="KO27" s="40" t="str">
        <f>IF(SUM(JS27,JW27,KA27)&gt;0,SUM(JS27,JW27,KA27),"")</f>
        <v/>
      </c>
      <c r="KP27" s="40" t="str">
        <f>IF(SUM(KM27,KN27)&gt;0,SUM(KM27,KN27),"")</f>
        <v/>
      </c>
      <c r="KQ27" s="40" t="str">
        <f>IF(SUM(KE27,KI27)&gt;0,SUM(KE27,KI27),"")</f>
        <v/>
      </c>
      <c r="KR27" s="40" t="str">
        <f>IF(SUM(KD27:KE27,KG27:KI27,KK27)-SUM(KF27,KJ27)&gt;0,SUM(KD27:KE27,KG27:KI27,KK27)-SUM(KF27,KJ27),"")</f>
        <v/>
      </c>
      <c r="KS27" s="40" t="str">
        <f>IF(SUM(KM27,KN27,KR27)&gt;0,SUM(KM27,KN27,KR27),"")</f>
        <v/>
      </c>
      <c r="KT27" s="18"/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1" t="str">
        <f>IF(SUM(KU27,KY27)&gt;0,SUM(KU27,KY27),"")</f>
        <v/>
      </c>
      <c r="LO27" s="11" t="str">
        <f>IF(SUM(KT27:KU27,KW27:KY27,LA27)-KV27-KZ27&gt;0,SUM(KT27:KU27,KW27:KY27,LA27)-KV27-KZ27,"")</f>
        <v/>
      </c>
      <c r="LP27" s="11" t="str">
        <f>IF(SUM(LB27:LC27,LE27)-LD27&gt;0,SUM(LB27:LC27,LE27)-LD27,"")</f>
        <v/>
      </c>
      <c r="LQ27" s="11" t="str">
        <f>IF(SUM(KU27,KY27,LC27)&gt;0,SUM(KU27,KY27,LC27),"")</f>
        <v/>
      </c>
      <c r="LR27" s="11" t="str">
        <f>IF(SUM(LO27,LP27)&gt;0,SUM(LO27,LP27),"")</f>
        <v/>
      </c>
      <c r="LS27" s="11" t="str">
        <f>IF(SUM(LG27,LK27)&gt;0,SUM(LG27,LK27),"")</f>
        <v/>
      </c>
      <c r="LT27" s="11" t="str">
        <f>IF(SUM(LF27:LG27,LI27:LK27,LM27)-SUM(LH27,LL27)&gt;0,SUM(LF27:LG27,LI27:LK27,LM27)-SUM(LH27,LL27),"")</f>
        <v/>
      </c>
      <c r="LU27" s="11" t="str">
        <f>IF(SUM(LO27,LP27,LT27)&gt;0,SUM(LO27,LP27,LT27),"")</f>
        <v/>
      </c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40" t="str">
        <f>IF(SUM(LW27,MA27)&gt;0,SUM(LW27,MA27),"")</f>
        <v/>
      </c>
      <c r="MQ27" s="40" t="str">
        <f>IF(SUM(LV27:LW27,LY27:MA27,MC27)-LX27-MB27&gt;0,SUM(LV27:LW27,LY27:MA27,MC27)-LX27-MB27,"")</f>
        <v/>
      </c>
      <c r="MR27" s="40" t="str">
        <f>IF(SUM(MD27:ME27,MG27)-MF27&gt;0,SUM(MD27:ME27,MG27)-MF27,"")</f>
        <v/>
      </c>
      <c r="MS27" s="40" t="str">
        <f>IF(SUM(LW27,MA27,ME27)&gt;0,SUM(LW27,MA27,ME27),"")</f>
        <v/>
      </c>
      <c r="MT27" s="40" t="str">
        <f>IF(SUM(MQ27,MR27)&gt;0,SUM(MQ27,MR27),"")</f>
        <v/>
      </c>
      <c r="MU27" s="40" t="str">
        <f>IF(SUM(MI27,MM27)&gt;0,SUM(MI27,MM27),"")</f>
        <v/>
      </c>
      <c r="MV27" s="40" t="str">
        <f>IF(SUM(MH27:MI27,MK27:MM27,MO27)-SUM(MJ27,MN27)&gt;0,SUM(MH27:MI27,MK27:MM27,MO27)-SUM(MJ27,MN27),"")</f>
        <v/>
      </c>
      <c r="MW27" s="40" t="str">
        <f>IF(SUM(MQ27,MR27,MV27)&gt;0,SUM(MQ27,MR27,MV27),"")</f>
        <v/>
      </c>
      <c r="MX27" s="18"/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1" t="str">
        <f>IF(SUM(MY27,NC27)&gt;0,SUM(MY27,NC27),"")</f>
        <v/>
      </c>
      <c r="NS27" s="11" t="str">
        <f>IF(SUM(MX27:MY27,NA27:NC27,NE27)-MZ27-ND27&gt;0,SUM(MX27:MY27,NA27:NC27,NE27)-MZ27-ND27,"")</f>
        <v/>
      </c>
      <c r="NT27" s="11" t="str">
        <f>IF(SUM(NF27:NG27,NI27)-NH27&gt;0,SUM(NF27:NG27,NI27)-NH27,"")</f>
        <v/>
      </c>
      <c r="NU27" s="11" t="str">
        <f>IF(SUM(MY27,NC27,NG27)&gt;0,SUM(MY27,NC27,NG27),"")</f>
        <v/>
      </c>
      <c r="NV27" s="11" t="str">
        <f>IF(SUM(NS27,NT27)&gt;0,SUM(NS27,NT27),"")</f>
        <v/>
      </c>
      <c r="NW27" s="11" t="str">
        <f>IF(SUM(NK27,NO27)&gt;0,SUM(NK27,NO27),"")</f>
        <v/>
      </c>
      <c r="NX27" s="11" t="str">
        <f>IF(SUM(NJ27:NK27,NM27:NO27,NQ27)-SUM(NL27,NP27)&gt;0,SUM(NJ27:NK27,NM27:NO27,NQ27)-SUM(NL27,NP27),"")</f>
        <v/>
      </c>
      <c r="NY27" s="11" t="str">
        <f>IF(SUM(NS27,NT27,NX27)&gt;0,SUM(NS27,NT27,NX27),"")</f>
        <v/>
      </c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40" t="str">
        <f>IF(SUM(OA27,OE27)&gt;0,SUM(OA27,OE27),"")</f>
        <v/>
      </c>
      <c r="OU27" s="40" t="str">
        <f>IF(SUM(NZ27:OA27,OC27:OE27,OG27)-OB27-OF27&gt;0,SUM(NZ27:OA27,OC27:OE27,OG27)-OB27-OF27,"")</f>
        <v/>
      </c>
      <c r="OV27" s="40" t="str">
        <f>IF(SUM(OH27:OI27,OK27)-OJ27&gt;0,SUM(OH27:OI27,OK27)-OJ27,"")</f>
        <v/>
      </c>
      <c r="OW27" s="40" t="str">
        <f>IF(SUM(OA27,OE27,OI27)&gt;0,SUM(OA27,OE27,OI27),"")</f>
        <v/>
      </c>
      <c r="OX27" s="40" t="str">
        <f>IF(SUM(OU27,OV27)&gt;0,SUM(OU27,OV27),"")</f>
        <v/>
      </c>
      <c r="OY27" s="40" t="str">
        <f>IF(SUM(OM27,OQ27)&gt;0,SUM(OM27,OQ27),"")</f>
        <v/>
      </c>
      <c r="OZ27" s="40" t="str">
        <f>IF(SUM(OL27:OM27,OO27:OQ27,OS27)-SUM(ON27,OR27)&gt;0,SUM(OL27:OM27,OO27:OQ27,OS27)-SUM(ON27,OR27),"")</f>
        <v/>
      </c>
      <c r="PA27" s="40" t="str">
        <f>IF(SUM(OU27,OV27,OZ27)&gt;0,SUM(OU27,OV27,OZ27),"")</f>
        <v/>
      </c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1" t="str">
        <f>IF(SUM(PC27,PG27)&gt;0,SUM(PC27,PG27),"")</f>
        <v/>
      </c>
      <c r="PW27" s="11" t="str">
        <f>IF(SUM(PB27:PC27,PE27:PG27,PI27)-PD27-PH27&gt;0,SUM(PB27:PC27,PE27:PG27,PI27)-PD27-PH27,"")</f>
        <v/>
      </c>
      <c r="PX27" s="11" t="str">
        <f>IF(SUM(PJ27:PK27,PM27)-PL27&gt;0,SUM(PJ27:PK27,PM27)-PL27,"")</f>
        <v/>
      </c>
      <c r="PY27" s="11" t="str">
        <f>IF(SUM(PC27,PG27,PK27)&gt;0,SUM(PC27,PG27,PK27),"")</f>
        <v/>
      </c>
      <c r="PZ27" s="11" t="str">
        <f>IF(SUM(PW27,PX27)&gt;0,SUM(PW27,PX27),"")</f>
        <v/>
      </c>
      <c r="QA27" s="11" t="str">
        <f>IF(SUM(PO27,PS27)&gt;0,SUM(PO27,PS27),"")</f>
        <v/>
      </c>
      <c r="QB27" s="11" t="str">
        <f>IF(SUM(PN27:PO27,PQ27:PS27,PU27)-SUM(PP27,PT27)&gt;0,SUM(PN27:PO27,PQ27:PS27,PU27)-SUM(PP27,PT27),"")</f>
        <v/>
      </c>
      <c r="QC27" s="11" t="str">
        <f>IF(SUM(PW27,PX27,QB27)&gt;0,SUM(PW27,PX27,QB27),"")</f>
        <v/>
      </c>
      <c r="QD27" s="22">
        <f>IF($CU27="P",CA27,(CA27+AX27)/2)</f>
        <v>9.3000000000000007</v>
      </c>
      <c r="QE27" s="22">
        <f>IF($CU27="P",CB27,(CB27+AY27)/2)</f>
        <v>1.8</v>
      </c>
      <c r="QF27" s="22">
        <f>IF($CU27="P",CC27,(CC27+AZ27)/2)</f>
        <v>0.1</v>
      </c>
      <c r="QG27" s="22">
        <f>IF($CU27="P",CD27,(CD27+BA27)/2)</f>
        <v>0</v>
      </c>
      <c r="QH27" s="22">
        <f>IF($CU27="P",CE27,(CE27+BB27)/2)</f>
        <v>9.15</v>
      </c>
      <c r="QI27" s="22">
        <f>IF($CU27="P",CF27,(CF27+BC27)/2)</f>
        <v>1.95</v>
      </c>
      <c r="QJ27" s="22">
        <f>IF($CU27="P",CG27,(CG27+BD27)/2)</f>
        <v>0.3</v>
      </c>
      <c r="QK27" s="22">
        <f>IF($CU27="P",CH27,(CH27+BE27)/2)</f>
        <v>0</v>
      </c>
      <c r="QL27" s="22">
        <f>IF($CU27="P",CI27,(CI27+BF27)/2)</f>
        <v>0</v>
      </c>
      <c r="QM27" s="22">
        <f>IF($CU27="P",CJ27,(CJ27+BG27)/2)</f>
        <v>0</v>
      </c>
      <c r="QN27" s="22">
        <f>IF($CU27="P",CK27,(CK27+BH27)/2)</f>
        <v>0</v>
      </c>
      <c r="QO27" s="22">
        <f>IF($CU27="P",CL27,(CL27+BI27)/2)</f>
        <v>0</v>
      </c>
      <c r="QP27" s="22">
        <f>IF($CU27="P",CM27,(CM27+BJ27)/2)</f>
        <v>0</v>
      </c>
      <c r="QQ27" s="22">
        <f>IF($CU27="P",CN27,(CN27+BK27)/2)</f>
        <v>0</v>
      </c>
      <c r="QR27" s="22">
        <f>IF($CU27="P",CO27,(CO27+BL27)/2)</f>
        <v>0</v>
      </c>
      <c r="QS27" s="22">
        <f>IF($CU27="P",CP27,(CP27+BM27)/2)</f>
        <v>0</v>
      </c>
      <c r="QT27" s="22">
        <f>IF($CU27="P",CQ27,(CQ27+BN27)/2)</f>
        <v>0</v>
      </c>
      <c r="QU27" s="22">
        <f>IF($CU27="P",CR27,(CR27+BO27)/2)</f>
        <v>0</v>
      </c>
      <c r="QV27" s="22">
        <f>IF($CU27="P",CS27,(CS27+BP27)/2)</f>
        <v>0</v>
      </c>
      <c r="QW27" s="22">
        <f>IF($CU27="P",CT27,(CT27+BQ27)/2)</f>
        <v>0</v>
      </c>
      <c r="QX27" s="27" t="s">
        <v>46</v>
      </c>
      <c r="QY27" s="40">
        <f>IF(SUM(QE27,QI27)&gt;0,SUM(QE27,QI27),"")</f>
        <v>3.75</v>
      </c>
      <c r="QZ27" s="40">
        <f>IF(SUM(QD27:QE27,QG27:QI27,QK27)-QF27-QJ27&gt;0,SUM(QD27:QE27,QG27:QI27,QK27)-QF27-QJ27,"")</f>
        <v>21.799999999999997</v>
      </c>
      <c r="RA27" s="40" t="str">
        <f>IF(SUM(QL27:QM27,QO27)-QN27&gt;0,SUM(QL27:QM27,QO27)-QN27,"")</f>
        <v/>
      </c>
      <c r="RB27" s="40">
        <f>IF(SUM(QE27,QI27,QM27)&gt;0,SUM(QE27,QI27,QM27),"")</f>
        <v>3.75</v>
      </c>
      <c r="RC27" s="40">
        <f>IF(SUM(QZ27,RA27)&gt;0,SUM(QZ27,RA27),"")</f>
        <v>21.799999999999997</v>
      </c>
      <c r="RD27" s="40" t="str">
        <f>IF(SUM(QQ27,QU27)&gt;0,SUM(QQ27,QU27),"")</f>
        <v/>
      </c>
      <c r="RE27" s="40" t="str">
        <f>IF(SUM(QP27:QQ27,QS27:QU27,QW27)-SUM(QR27,QV27)&gt;0,SUM(QP27:QQ27,QS27:QU27,QW27)-SUM(QR27,QV27),"")</f>
        <v/>
      </c>
      <c r="RF27" s="40">
        <f>IF(SUM(QZ27,RA27,RE27)&gt;0,SUM(QZ27,RA27,RE27),"")</f>
        <v>21.799999999999997</v>
      </c>
    </row>
    <row r="28" spans="1:474" x14ac:dyDescent="0.2">
      <c r="A28" s="4" t="str" cm="1">
        <f t="array" ref="A28">IF(AND(J28&lt;&gt;"",J28&lt;&gt;"No DD"),SUMPRODUCT((J$4:J$34&lt;&gt;"")*(J$4:J$34&lt;&gt;"No DD")*(F$4:F$34&gt;F28))+1,IF(J28="No DD",SUMPRODUCT((J$4:J$34="No DD")*(F$4:F$34&gt;F28))+1+SUMPRODUCT((J$4:J$34&lt;&gt;"")*(J$4:J$34&lt;&gt;"No DD")),""))</f>
        <v/>
      </c>
      <c r="B28" s="4" t="str" cm="1">
        <f t="array" ref="B28">IF(AND(J28&lt;&gt;"",J28&lt;&gt;"No DD",G28=""),SUMPRODUCT((J$4:J$34&lt;&gt;"")*(J$4:J$34&lt;&gt;"No DD")*(G$4:G$34="")*(F$4:F$34&gt;F28))+1,IF(J28="No DD",SUMPRODUCT((J$4:J$34="No DD")*(F$4:F$34&gt;F28)*(G$4:G$34=""))+1+SUMPRODUCT((J$4:J$34&lt;&gt;"")*(G$4:G$34="")*(J$4:J$34&lt;&gt;"No DD")),""))</f>
        <v/>
      </c>
      <c r="C28" s="5" t="s">
        <v>151</v>
      </c>
      <c r="D28" s="4" t="s">
        <v>31</v>
      </c>
      <c r="E28" s="4">
        <v>2005</v>
      </c>
      <c r="F28" s="9">
        <f>SUM(L28:R28)+SUM(L28:O28)*0.0000001+SUM(L28)*0.0000000000001</f>
        <v>66.900006690003423</v>
      </c>
      <c r="G28" s="64"/>
      <c r="H28" s="3" t="str">
        <f>IF(OR(AND(AP28&gt;=AW$36,AQ28&gt;=AW$40,AP28&lt;&gt;"",AO28=""),AND(AU28&gt;=AW$36,AV28&gt;=AW$40,AU28&lt;&gt;"",AO28=""),AND(BS28&gt;=BZ$36,BT28&gt;=BZ$40,BS28&lt;&gt;"",BR28=""),AND(BX28&gt;=BZ$36,BY28&gt;=BZ$40,BX28&lt;&gt;"",BR28=""),AND(CV28&gt;=DC$36,CW28&gt;=DC$40,CV28&lt;&gt;"",CU28=""),AND(DA28&gt;=DC$36,DB28&gt;=DC$40,DA28&lt;&gt;""),AND(DZ28&gt;=EG$36,EA28&gt;=EG$40,DZ28&lt;&gt;""),AND(EE28&gt;=EG$36,EF28&gt;=EG$40,EE28&lt;&gt;""),AND(FB28&gt;=FI$36,FC28&gt;=FI$40,FB28&lt;&gt;""),AND(FG28&gt;=FI$36,FH28&gt;=FI$40,FG28&lt;&gt;""),AND(GD28&gt;=GK$36,GE28&gt;=GK$40,GD28&lt;&gt;""),AND(GI28&gt;=GK$36,GJ28&gt;=GK$40,GI28&lt;&gt;""),AND(HF28&gt;=HM$36,HG28&gt;=HM$40,HF28&lt;&gt;""),AND(HK28&gt;=HM$36,HL28&gt;=HM$40,HK28&lt;&gt;""),AND(IH28&gt;=IO$36,II28&gt;=IO$40,IH28&lt;&gt;""),AND(IM28&gt;=IO$36,IN28&gt;=IO$40,IM28&lt;&gt;""),AND(JJ28&gt;=JQ$36,JK28&gt;=JQ$40,JJ28&lt;&gt;""),AND(JO28&gt;=JQ$36,JP28&gt;=JQ$40,JO28&lt;&gt;""),AND(KL28&gt;=KS$36,KM28&gt;=KS$40,KL28&lt;&gt;""),AND(KQ28&gt;=KS$36,KR28&gt;=KS$40,KQ28&lt;&gt;""),AND(LN28&gt;=LU$36,LO28&gt;=LU$40,LN28&lt;&gt;""),AND(LS28&gt;=LU$36,LT28&gt;=LU$40,LS28&lt;&gt;""),AND(MP28&gt;=MW$36,MQ28&gt;=MW$40,MP28&lt;&gt;""),AND(MU28&gt;=MW$36,MV28&gt;=MW$40,MU28&lt;&gt;""),AND(NR28&gt;=NY$36,NS28&gt;=NY$40,NR28&lt;&gt;""),AND(NW28&gt;=NY$36,NX28&gt;=NY$40,NW28&lt;&gt;""),AND(OT28&gt;=PA$36,OU28&gt;=PA$40,OT28&lt;&gt;""),AND(OY28&gt;=PA$36,OZ28&gt;=PA$40,OY28&lt;&gt;""),AND(PV28&gt;=QC$36,PW28&gt;=QC$40,PV28&lt;&gt;""),AND(QA28&gt;=QC$36,QB28&gt;=QC$40,QA28&lt;&gt;"")),"P","")</f>
        <v/>
      </c>
      <c r="I28" s="3" t="str">
        <f>IF(OR(AND(AQ28&gt;=AW$40,AQ28&lt;&gt;"",AO28=""),AND(AV28&gt;=AW$40,AV28&lt;&gt;"",AO28=""),AND(BT28&gt;=BZ$40,BT28&lt;&gt;"",BR28=""),AND(BY28&gt;=BZ$40,BY28&lt;&gt;"",BR28=""),AND(CW28&gt;=DC$40,CW28&lt;&gt;"",CU28=""),AND(DB28&gt;=DC$40,DB28&lt;&gt;"",CU28=""),AND(EA28&gt;=EG$40,EA28&lt;&gt;""),AND(EF28&gt;=EG$40,EF28&lt;&gt;""),AND(FC28&gt;=FI$40,FC28&lt;&gt;""),AND(FH28&gt;=FI$40,FH28&lt;&gt;""),AND(GE28&gt;=GK$40,GE28&lt;&gt;""),AND(GJ28&gt;=GK$40,GJ28&lt;&gt;""),AND(HG28&gt;=HM$40,HG28&lt;&gt;""),AND(HL28&gt;=HM$40,HL28&lt;&gt;""),AND(II28&gt;=IO$40,II28&lt;&gt;""),AND(IN28&gt;=IO$40,IN28&lt;&gt;""),AND(JK28&gt;=JQ$40,JK28&lt;&gt;""),AND(JP28&gt;=JQ$40,JP28&lt;&gt;""),AND(KM28&gt;=KS$40,KM28&lt;&gt;""),AND(KR28&gt;=KS$40,KR28&lt;&gt;""),AND(LO28&gt;=LU$40,LO28&lt;&gt;""),AND(LT28&gt;=LU$40,LT28&lt;&gt;""),AND(MQ28&gt;=MW$40,MQ28&lt;&gt;""),AND(MV28&gt;=MW$40,MV28&lt;&gt;""),AND(NS28&gt;=NY$40,NS28&lt;&gt;""),AND(NX28&gt;=NY$40,NX28&lt;&gt;""),AND(OU28&gt;=PA$40,OU28&lt;&gt;""),AND(OZ28&gt;=PA$40,OZ28&lt;&gt;""),AND(PW28&gt;=QC$40,PW28&lt;&gt;""),AND(QB28&gt;=QC$40,QB28&lt;&gt;"")),"P","")</f>
        <v/>
      </c>
      <c r="J28" s="36" t="str">
        <f>IF(AND(I28="P",H28=""),"No DD",IF(OR(AND(AS28&gt;=AW$39,AT28&gt;=AW$43,AS28&lt;&gt;"",AO28=""),AND(BV28&gt;=BZ$39,BW28&gt;=BZ$43,BV28&lt;&gt;"",BR28=""),AND(CY28&gt;=DC$39,CZ28&gt;=DC$43,CY28&lt;&gt;"",CU28=""),AND(EC28&gt;=EG$39,ED28&gt;=EG$43,EC28&lt;&gt;""),AND(FE28&gt;=FI$39,FF28&gt;=FI$43,FE28&lt;&gt;""),AND(GG28&gt;=GK$39,GH28&gt;=GK$43,GG28&lt;&gt;""),AND(HI28&gt;=HM$39,HJ28&gt;=HM$43,HI28&lt;&gt;""),AND(IK28&gt;=IO$39,IL28&gt;=IO$43,IK28&lt;&gt;""),AND(JM28&gt;=JQ$39,JN28&gt;=JQ$43,JM28&lt;&gt;""),AND(KO28&gt;=KS$39,KP28&gt;=KS$43,KO28&lt;&gt;""),AND(LQ28&gt;=LU$39,LR28&gt;=LU$43,LQ28&lt;&gt;""),AND(MS28&gt;=MW$39,MT28&gt;=MW$43,MS28&lt;&gt;""),AND(NU28&gt;=NY$39,NV28&gt;=NY$43,NU28&lt;&gt;""),AND(OW28&gt;=PA$39,OX28&gt;=PA$43,OW28&lt;&gt;""),AND(PY28&gt;=QC$39,PZ28&gt;=QC$43,PY28&lt;&gt;"")),"Merit",IF(OR(AND(AS28&gt;=AW$38,AT28&gt;=AW$42,AS28&lt;&gt;"",AO28=""),AND(BV28&gt;=BZ$38,BW28&gt;=BZ$42,BV28&lt;&gt;"",BR28=""),AND(CY28&gt;=DC$38,CZ28&gt;=DC$42,CY28&lt;&gt;"",CU28=""),AND(EC28&gt;=EG$38,ED28&gt;=EG$42,EC28&lt;&gt;""),AND(FE28&gt;=FI$38,FF28&gt;=FI$42,FE28&lt;&gt;""),AND(GG28&gt;=GK$38,GH28&gt;=GK$42,GG28&lt;&gt;""),AND(HI28&gt;=HM$38,HJ28&gt;=HM$42,HI28&lt;&gt;""),AND(IK28&gt;=IO$38,IL28&gt;=IO$42,IK28&lt;&gt;""),AND(JM28&gt;=JQ$38,JN28&gt;=JQ$42,JM28&lt;&gt;""),AND(KO28&gt;=KS$38,KP28&gt;=KS$42,KO28&lt;&gt;""),AND(LQ28&gt;=LU$38,LR28&gt;=LU$42,LQ28&lt;&gt;""),AND(MS28&gt;=MW$38,MT28&gt;=MW$42,MS28&lt;&gt;""),AND(NU28&gt;=NY$38,NV28&gt;=NY$42,NU28&lt;&gt;""),AND(OW28&gt;=PA$38,OX28&gt;=PA$42,OW28&lt;&gt;""),AND(PY28&gt;=QC$38,PZ28&gt;=QC$42,PY28&lt;&gt;"")),"Excellence",IF(K28="P","Worlds Team",IF(H28="P","National Team","")))))</f>
        <v/>
      </c>
      <c r="K28" s="3" t="str">
        <f>IF(OR(AND(AS28&gt;=AW$37,AT28&gt;=AW$41,AS28&lt;&gt;"",AO28=""),AND(BV28&gt;=BZ$37,BW28&gt;=BZ$41,BV28&lt;&gt;"",BR28=""),AND(CY28&gt;=DC$37,CZ28&gt;=DC$41,CY28&lt;&gt;"",CU28=""),AND(EC28&gt;=EG$37,ED28&gt;=EG$41,EC28&lt;&gt;""),AND(FE28&gt;=FI$37,FF28&gt;=FI$41,FE28&lt;&gt;""),AND(GG28&gt;=GK$37,GH28&gt;=GK$41,GG28&lt;&gt;""),AND(HI28&gt;=HM$37,HJ28&gt;=HM$41,HI28&lt;&gt;""),AND(IK28&gt;=IO$37,IL28&gt;=IO$41,IK28&lt;&gt;""),AND(JM28&gt;=JQ$37,JN28&gt;=JQ$41,JM28&lt;&gt;""),AND(KO28&gt;=KS$37,KP28&gt;=KS$41,KO28&lt;&gt;""),AND(LQ28&gt;=LU$37,LR28&gt;=LU$41,LQ28&lt;&gt;""),AND(MS28&gt;=MW$37,MT28&gt;=MW$41,MS28&lt;&gt;""),AND(NU28&gt;=NY$37,NV28&gt;=NY$41,NU28&lt;&gt;""),AND(OW28&gt;=PA$37,OX28&gt;=PA$41,OW28&lt;&gt;""),AND(PY28&gt;=QC$37,PZ28&gt;=QC$41,PY28&lt;&gt;"")),"P","")</f>
        <v/>
      </c>
      <c r="L28" s="8">
        <f>IF(COUNT(AQ28,BT28,CW28)&gt;0,LARGE((AQ28,BT28,CW28),1),0)</f>
        <v>34.1</v>
      </c>
      <c r="M28" s="8" t="str">
        <f>IF(L28=0,"",IF(L28=CW28,$CA$1,IF(L28=BT28,$AX$1,IF(L28=AQ28,$U$1,""))))</f>
        <v>2025 Nationals</v>
      </c>
      <c r="N28" s="8">
        <f>IF(COUNT(AQ28,BT28,CW28)&gt;1,LARGE((AQ28,BT28,CW28),2),0)</f>
        <v>32.800000000000004</v>
      </c>
      <c r="O28" s="8" t="str">
        <f>IF(N28=0,"",IF(AND(N28=L28,N28=AQ28,N28=BT28),$U$1,IF(AND(N28=L28,N28=AQ28,N28=CW28),$U$1,IF(AND(N28=L28,N28=BT28,N28=CW28),$AX$1,IF(N28=CW28,$CA$1,IF(N28=BT28,$AX$1,IF(N28=AQ28,$U$1,"")))))))</f>
        <v>2025 Elite Canada</v>
      </c>
      <c r="P28" s="8">
        <f>IF(MAX(AV28,BY28,DB28)&gt;0,MAX(AV28,BY28,DB28),0)</f>
        <v>0</v>
      </c>
      <c r="Q28" s="8" t="str">
        <f>IF(P28=0,"",IF(P28=DB28,$CA$1,IF(P28=BY28,$AX$1,IF(P28=AV28,$U$1,""))))</f>
        <v/>
      </c>
      <c r="R28" s="8" t="str">
        <f>IF(MAX(DD28:DE28)&gt;0,MAX(DD28:DE28),"")</f>
        <v/>
      </c>
      <c r="S28" s="11" t="str">
        <f>IF(R28="","",IF(R28=DD28,"("&amp;DD$2&amp;")",IF(R28=DE28,"("&amp;DE$2&amp;")")))</f>
        <v/>
      </c>
      <c r="T28" s="8" t="str">
        <f>IF(R28="","",IF(R28=DD28,IF(R28+IF(N28="",0,N28)=PW28,$PB$1,IF(R28+IF(N28="",0,N28)=OU28,$NZ$1,IF(R28+IF(N28="",0,N28)=NS28,$MX$1,IF(R28+IF(N28="",0,N28)=MQ28,$LV$1,IF(R28+IF(N28="",0,N28)=LO28,$KT$1,IF(R28+IF(N28="",0,N28)=KM28,$JR$1,IF(R28+IF(N28="",0,N28)=JK28,$IP$1,IF(R28+IF(N28="",0,N28)=II28,$HN$1,IF(R28+IF(N28="",0,N28)=HG28,$GL$1,IF(R28+IF(N28="",0,N28)=GE28,$FJ$1,IF(R28+IF(N28="",0,N28)=FC28,$EH$1,IF(R28+IF(N28="",0,N28)=EA28,$DF$1)))))))))))),IF(R28=DE28,IF(R28+IF(P28="",0,P28)=QB28,$PB$1,IF(R28+IF(P28="",0,P28)=OZ28,$NZ$1,IF(R28+IF(P28="",0,P28)=NX28,$MX$1,IF(R28+IF(P28="",0,P28)=MV28,$LV$1,IF(R28+IF(P28="",0,P28)=LT28,$KT$1,IF(R28+IF(P28="",0,P28)=KR28,$JR$1,IF(R28+IF(P28="",0,P28)=JP28,$IP$1,IF(R28+IF(P28="",0,P28)=IN28,$HN$1,IF(R28+IF(P28="",0,P28)=HL28,$GL$1,IF(R28+IF(P28="",0,P28)=GJ28,$FJ$1,IF(R28+IF(P28="",0,P28)=FH28,$EH$1,IF(R28+IF(P28="",0,P28)=EF28,$DF$1)))))))))))))))</f>
        <v/>
      </c>
      <c r="U28" s="19">
        <v>15.6</v>
      </c>
      <c r="V28" s="19">
        <v>1.2</v>
      </c>
      <c r="W28" s="19">
        <v>0</v>
      </c>
      <c r="X28" s="19">
        <v>0</v>
      </c>
      <c r="Y28" s="19">
        <v>15.3</v>
      </c>
      <c r="Z28" s="19">
        <v>0.7</v>
      </c>
      <c r="AA28" s="19">
        <v>0</v>
      </c>
      <c r="AB28" s="19">
        <v>0</v>
      </c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27"/>
      <c r="AP28" s="40">
        <f>IF(SUM(V28,Z28)&gt;0,SUM(V28,Z28),"")</f>
        <v>1.9</v>
      </c>
      <c r="AQ28" s="40">
        <f>IF(SUM(U28:V28,X28:Z28,AB28)-W28-AA28&gt;0,SUM(U28:V28,X28:Z28,AB28)-W28-AA28,"")</f>
        <v>32.800000000000004</v>
      </c>
      <c r="AR28" s="40" t="str">
        <f>IF(SUM(AC28:AD28,AF28)-AE28&gt;0,SUM(AC28:AD28,AF28)-AE28,"")</f>
        <v/>
      </c>
      <c r="AS28" s="40">
        <f>IF(SUM(V28,Z28,AD28)&gt;0,SUM(V28,Z28,AD28),"")</f>
        <v>1.9</v>
      </c>
      <c r="AT28" s="40">
        <f>IF(SUM(AQ28,AR28)&gt;0,SUM(AQ28,AR28),"")</f>
        <v>32.800000000000004</v>
      </c>
      <c r="AU28" s="40" t="str">
        <f>IF(SUM(AH28,AL28)&gt;0,SUM(AH28,AL28),"")</f>
        <v/>
      </c>
      <c r="AV28" s="40" t="str">
        <f>IF(SUM(AG28:AH28,AJ28:AL28,AN28)-SUM(AI28,AM28)&gt;0,SUM(AG28:AH28,AJ28:AL28,AN28)-SUM(AI28,AM28),"")</f>
        <v/>
      </c>
      <c r="AW28" s="40">
        <f>IF(SUM(AQ28,AR28,AV28)&gt;0,SUM(AQ28,AR28,AV28),"")</f>
        <v>32.800000000000004</v>
      </c>
      <c r="AX28" s="18">
        <v>15.5</v>
      </c>
      <c r="AY28" s="18">
        <v>1.2</v>
      </c>
      <c r="AZ28" s="18">
        <v>0</v>
      </c>
      <c r="BA28" s="18">
        <v>0</v>
      </c>
      <c r="BB28" s="18">
        <v>15</v>
      </c>
      <c r="BC28" s="18">
        <v>2.4</v>
      </c>
      <c r="BD28" s="18">
        <v>0</v>
      </c>
      <c r="BE28" s="18">
        <v>0</v>
      </c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28"/>
      <c r="BS28" s="11">
        <f>IF(SUM(AY28,BC28)&gt;0,SUM(AY28,BC28),"")</f>
        <v>3.5999999999999996</v>
      </c>
      <c r="BT28" s="11">
        <f>IF(SUM(AX28:AY28,BA28:BC28,BE28)-AZ28-BD28&gt;0,SUM(AX28:AY28,BA28:BC28,BE28)-AZ28-BD28,"")</f>
        <v>34.1</v>
      </c>
      <c r="BU28" s="11" t="str">
        <f>IF(SUM(BF28:BG28,BI28)-BH28&gt;0,SUM(BF28:BG28,BI28)-BH28,"")</f>
        <v/>
      </c>
      <c r="BV28" s="11">
        <f>IF(SUM(AY28,BC28,BG28)&gt;0,SUM(AY28,BC28,BG28),"")</f>
        <v>3.5999999999999996</v>
      </c>
      <c r="BW28" s="11">
        <f>IF(SUM(BT28,BU28)&gt;0,SUM(BT28,BU28),"")</f>
        <v>34.1</v>
      </c>
      <c r="BX28" s="11" t="str">
        <f>IF(SUM(BK28,BO28)&gt;0,SUM(BK28,BO28),"")</f>
        <v/>
      </c>
      <c r="BY28" s="11" t="str">
        <f>IF(SUM(BJ28:BK28,BM28:BO28,BQ28)-SUM(BL28,BP28)&gt;0,SUM(BJ28:BK28,BM28:BO28,BQ28)-SUM(BL28,BP28),"")</f>
        <v/>
      </c>
      <c r="BZ28" s="11">
        <f>IF(SUM(BT28,BU28,BY28)&gt;0,SUM(BT28,BU28,BY28),"")</f>
        <v>34.1</v>
      </c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27"/>
      <c r="CV28" s="40" t="str">
        <f>IF(SUM(CB28,CF28)&gt;0,SUM(CB28,CF28),"")</f>
        <v/>
      </c>
      <c r="CW28" s="40" t="str">
        <f>IF(SUM(CA28:CB28,CD28:CF28,CH28)-CC28-CG28&gt;0,SUM(CA28:CB28,CD28:CF28,CH28)-CC28-CG28,"")</f>
        <v/>
      </c>
      <c r="CX28" s="40" t="str">
        <f>IF(SUM(CI28:CJ28,CL28)-CK28&gt;0,SUM(CI28:CJ28,CL28)-CK28,"")</f>
        <v/>
      </c>
      <c r="CY28" s="40" t="str">
        <f>IF(SUM(CB28,CF28,CJ28)&gt;0,SUM(CB28,CF28,CJ28),"")</f>
        <v/>
      </c>
      <c r="CZ28" s="40" t="str">
        <f>IF(SUM(CW28,CX28)&gt;0,SUM(CW28,CX28),"")</f>
        <v/>
      </c>
      <c r="DA28" s="40" t="str">
        <f>IF(SUM(CN28,CR28)&gt;0,SUM(CN28,CR28),"")</f>
        <v/>
      </c>
      <c r="DB28" s="40" t="str">
        <f>IF(SUM(CM28:CN28,CP28:CR28,CT28)-SUM(CO28,CS28)&gt;0,SUM(CM28:CN28,CP28:CR28,CT28)-SUM(CO28,CS28),"")</f>
        <v/>
      </c>
      <c r="DC28" s="40" t="str">
        <f>IF(SUM(CW28,CX28,DB28)&gt;0,SUM(CW28,CX28,DB28),"")</f>
        <v/>
      </c>
      <c r="DD28" s="50" t="str">
        <f>IF(MAX(EA28,FC28,GE28,HG28,II28,JK28,KM28,LO28,MQ28,NS28,OU28,PW28)-IF(N28="",0,N28)&gt;0.001,MAX(EA28,FC28,GE28,HG28,II28,JK28,KM28,LO28,MQ28,NS28,OU28,PW28)-IF(N28="",0,N28),"")</f>
        <v/>
      </c>
      <c r="DE28" s="50" t="str">
        <f>IF(MAX(EF28,FH28,GJ28,HL28,IN28,JP28,KR28,LT28,MV28,NX28,OZ28,QB28)-IF(P28="",0,P28)&gt;0.001,MAX(EF28,FH28,GJ28,HL28,IN28,JP28,KR28,LT28,MV28,NX28,OZ28,QB28)-IF(P28="",0,P28),"")</f>
        <v/>
      </c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40" t="str">
        <f>IF(SUM(DG28,DK28)&gt;0,SUM(DG28,DK28),"")</f>
        <v/>
      </c>
      <c r="EA28" s="40" t="str">
        <f>IF(SUM(DF28:DG28,DI28:DK28,DM28)-DH28-DL28&gt;0,SUM(DF28:DG28,DI28:DK28,DM28)-DH28-DL28,"")</f>
        <v/>
      </c>
      <c r="EB28" s="40" t="str">
        <f>IF(SUM(DN28:DO28,DQ28)-DP28&gt;0,SUM(DN28:DO28,DQ28)-DP28,"")</f>
        <v/>
      </c>
      <c r="EC28" s="40" t="str">
        <f>IF(SUM(DG28,DK28,DO28)&gt;0,SUM(DG28,DK28,DO28),"")</f>
        <v/>
      </c>
      <c r="ED28" s="40" t="str">
        <f>IF(SUM(EA28,EB28)&gt;0,SUM(EA28,EB28),"")</f>
        <v/>
      </c>
      <c r="EE28" s="40" t="str">
        <f>IF(SUM(DS28,DW28)&gt;0,SUM(DS28,DW28),"")</f>
        <v/>
      </c>
      <c r="EF28" s="40" t="str">
        <f>IF(SUM(DR28:DS28,DU28:DW28,DY28)-SUM(DT28,DX28)&gt;0,SUM(DR28:DS28,DU28:DW28,DY28)-SUM(DT28,DX28),"")</f>
        <v/>
      </c>
      <c r="EG28" s="40" t="str">
        <f>IF(SUM(EA28,EB28,EF28)&gt;0,SUM(EA28,EB28,EF28),"")</f>
        <v/>
      </c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1" t="str">
        <f>IF(SUM(EI28,EM28)&gt;0,SUM(EI28,EM28),"")</f>
        <v/>
      </c>
      <c r="FC28" s="11" t="str">
        <f>IF(SUM(EH28:EI28,EK28:EM28,EO28)-EJ28-EN28&gt;0,SUM(EH28:EI28,EK28:EM28,EO28)-EJ28-EN28,"")</f>
        <v/>
      </c>
      <c r="FD28" s="11" t="str">
        <f>IF(SUM(EP28:EQ28,ES28)-ER28&gt;0,SUM(EP28:EQ28,ES28)-ER28,"")</f>
        <v/>
      </c>
      <c r="FE28" s="11" t="str">
        <f>IF(SUM(EI28,EM28,EQ28)&gt;0,SUM(EI28,EM28,EQ28),"")</f>
        <v/>
      </c>
      <c r="FF28" s="11" t="str">
        <f>IF(SUM(FC28,FD28)&gt;0,SUM(FC28,FD28),"")</f>
        <v/>
      </c>
      <c r="FG28" s="11" t="str">
        <f>IF(SUM(EU28,EY28)&gt;0,SUM(EU28,EY28),"")</f>
        <v/>
      </c>
      <c r="FH28" s="11" t="str">
        <f>IF(SUM(ET28:EU28,EW28:EY28,FA28)-SUM(EV28,EZ28)&gt;0,SUM(ET28:EU28,EW28:EY28,FA28)-SUM(EV28,EZ28),"")</f>
        <v/>
      </c>
      <c r="FI28" s="11" t="str">
        <f>IF(SUM(FC28,FD28,FH28)&gt;0,SUM(FC28,FD28,FH28),"")</f>
        <v/>
      </c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40" t="str">
        <f>IF(SUM(FK28,FO28)&gt;0,SUM(FK28,FO28),"")</f>
        <v/>
      </c>
      <c r="GE28" s="40" t="str">
        <f>IF(SUM(FJ28:FK28,FM28:FO28,FQ28)-FL28-FP28&gt;0,SUM(FJ28:FK28,FM28:FO28,FQ28)-FL28-FP28,"")</f>
        <v/>
      </c>
      <c r="GF28" s="40" t="str">
        <f>IF(SUM(FR28:FS28,FU28)-FT28&gt;0,SUM(FR28:FS28,FU28)-FT28,"")</f>
        <v/>
      </c>
      <c r="GG28" s="40" t="str">
        <f>IF(SUM(FK28,FO28,FS28)&gt;0,SUM(FK28,FO28,FS28),"")</f>
        <v/>
      </c>
      <c r="GH28" s="40" t="str">
        <f>IF(SUM(GE28,GF28)&gt;0,SUM(GE28,GF28),"")</f>
        <v/>
      </c>
      <c r="GI28" s="40" t="str">
        <f>IF(SUM(FW28,GA28)&gt;0,SUM(FW28,GA28),"")</f>
        <v/>
      </c>
      <c r="GJ28" s="40" t="str">
        <f>IF(SUM(FV28:FW28,FY28:GA28,GC28)-SUM(FX28,GB28)&gt;0,SUM(FV28:FW28,FY28:GA28,GC28)-SUM(FX28,GB28),"")</f>
        <v/>
      </c>
      <c r="GK28" s="40" t="str">
        <f>IF(SUM(GE28,GF28,GJ28)&gt;0,SUM(GE28,GF28,GJ28),"")</f>
        <v/>
      </c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1" t="str">
        <f>IF(SUM(GM28,GQ28)&gt;0,SUM(GM28,GQ28),"")</f>
        <v/>
      </c>
      <c r="HG28" s="11" t="str">
        <f>IF(SUM(GL28:GM28,GO28:GQ28,GS28)-GN28-GR28&gt;0,SUM(GL28:GM28,GO28:GQ28,GS28)-GN28-GR28,"")</f>
        <v/>
      </c>
      <c r="HH28" s="11" t="str">
        <f>IF(SUM(GT28:GU28,GW28)-GV28&gt;0,SUM(GT28:GU28,GW28)-GV28,"")</f>
        <v/>
      </c>
      <c r="HI28" s="11" t="str">
        <f>IF(SUM(GM28,GQ28,GU28)&gt;0,SUM(GM28,GQ28,GU28),"")</f>
        <v/>
      </c>
      <c r="HJ28" s="11" t="str">
        <f>IF(SUM(HG28,HH28)&gt;0,SUM(HG28,HH28),"")</f>
        <v/>
      </c>
      <c r="HK28" s="11" t="str">
        <f>IF(SUM(GY28,HC28)&gt;0,SUM(GY28,HC28),"")</f>
        <v/>
      </c>
      <c r="HL28" s="11" t="str">
        <f>IF(SUM(GX28:GY28,HA28:HC28,HE28)-SUM(GZ28,HD28)&gt;0,SUM(GX28:GY28,HA28:HC28,HE28)-SUM(GZ28,HD28),"")</f>
        <v/>
      </c>
      <c r="HM28" s="11" t="str">
        <f>IF(SUM(HG28,HH28,HL28)&gt;0,SUM(HG28,HH28,HL28),"")</f>
        <v/>
      </c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40" t="str">
        <f>IF(SUM(HO28,HS28)&gt;0,SUM(HO28,HS28),"")</f>
        <v/>
      </c>
      <c r="II28" s="40" t="str">
        <f>IF(SUM(HN28:HO28,HQ28:HS28,HU28)-HP28-HT28&gt;0,SUM(HN28:HO28,HQ28:HS28,HU28)-HP28-HT28,"")</f>
        <v/>
      </c>
      <c r="IJ28" s="40" t="str">
        <f>IF(SUM(HV28:HW28,HY28)-HX28&gt;0,SUM(HV28:HW28,HY28)-HX28,"")</f>
        <v/>
      </c>
      <c r="IK28" s="40" t="str">
        <f>IF(SUM(HO28,HS28,HW28)&gt;0,SUM(HO28,HS28,HW28),"")</f>
        <v/>
      </c>
      <c r="IL28" s="40" t="str">
        <f>IF(SUM(II28,IJ28)&gt;0,SUM(II28,IJ28),"")</f>
        <v/>
      </c>
      <c r="IM28" s="40" t="str">
        <f>IF(SUM(IA28,IE28)&gt;0,SUM(IA28,IE28),"")</f>
        <v/>
      </c>
      <c r="IN28" s="40" t="str">
        <f>IF(SUM(HZ28:IA28,IC28:IE28,IG28)-SUM(IB28,IF28)&gt;0,SUM(HZ28:IA28,IC28:IE28,IG28)-SUM(IB28,IF28),"")</f>
        <v/>
      </c>
      <c r="IO28" s="40" t="str">
        <f>IF(SUM(II28,IJ28,IN28)&gt;0,SUM(II28,IJ28,IN28),"")</f>
        <v/>
      </c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1" t="str">
        <f>IF(SUM(IQ28,IU28)&gt;0,SUM(IQ28,IU28),"")</f>
        <v/>
      </c>
      <c r="JK28" s="11" t="str">
        <f>IF(SUM(IP28:IQ28,IS28:IU28,IW28)-IR28-IV28&gt;0,SUM(IP28:IQ28,IS28:IU28,IW28)-IR28-IV28,"")</f>
        <v/>
      </c>
      <c r="JL28" s="11" t="str">
        <f>IF(SUM(IX28:IY28,JA28)-IZ28&gt;0,SUM(IX28:IY28,JA28)-IZ28,"")</f>
        <v/>
      </c>
      <c r="JM28" s="11" t="str">
        <f>IF(SUM(IQ28,IU28,IY28)&gt;0,SUM(IQ28,IU28,IY28),"")</f>
        <v/>
      </c>
      <c r="JN28" s="11" t="str">
        <f>IF(SUM(JK28,JL28)&gt;0,SUM(JK28,JL28),"")</f>
        <v/>
      </c>
      <c r="JO28" s="11" t="str">
        <f>IF(SUM(JC28,JG28)&gt;0,SUM(JC28,JG28),"")</f>
        <v/>
      </c>
      <c r="JP28" s="11" t="str">
        <f>IF(SUM(JB28:JC28,JE28:JG28,JI28)-SUM(JD28,JH28)&gt;0,SUM(JB28:JC28,JE28:JG28,JI28)-SUM(JD28,JH28),"")</f>
        <v/>
      </c>
      <c r="JQ28" s="11" t="str">
        <f>IF(SUM(JK28,JL28,JP28)&gt;0,SUM(JK28,JL28,JP28),"")</f>
        <v/>
      </c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40" t="str">
        <f>IF(SUM(JS28,JW28)&gt;0,SUM(JS28,JW28),"")</f>
        <v/>
      </c>
      <c r="KM28" s="40" t="str">
        <f>IF(SUM(JR28:JS28,JU28:JW28,JY28)-JT28-JX28&gt;0,SUM(JR28:JS28,JU28:JW28,JY28)-JT28-JX28,"")</f>
        <v/>
      </c>
      <c r="KN28" s="40" t="str">
        <f>IF(SUM(JZ28:KA28,KC28)-KB28&gt;0,SUM(JZ28:KA28,KC28)-KB28,"")</f>
        <v/>
      </c>
      <c r="KO28" s="40" t="str">
        <f>IF(SUM(JS28,JW28,KA28)&gt;0,SUM(JS28,JW28,KA28),"")</f>
        <v/>
      </c>
      <c r="KP28" s="40" t="str">
        <f>IF(SUM(KM28,KN28)&gt;0,SUM(KM28,KN28),"")</f>
        <v/>
      </c>
      <c r="KQ28" s="40" t="str">
        <f>IF(SUM(KE28,KI28)&gt;0,SUM(KE28,KI28),"")</f>
        <v/>
      </c>
      <c r="KR28" s="40" t="str">
        <f>IF(SUM(KD28:KE28,KG28:KI28,KK28)-SUM(KF28,KJ28)&gt;0,SUM(KD28:KE28,KG28:KI28,KK28)-SUM(KF28,KJ28),"")</f>
        <v/>
      </c>
      <c r="KS28" s="40" t="str">
        <f>IF(SUM(KM28,KN28,KR28)&gt;0,SUM(KM28,KN28,KR28),"")</f>
        <v/>
      </c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1" t="str">
        <f>IF(SUM(KU28,KY28)&gt;0,SUM(KU28,KY28),"")</f>
        <v/>
      </c>
      <c r="LO28" s="11" t="str">
        <f>IF(SUM(KT28:KU28,KW28:KY28,LA28)-KV28-KZ28&gt;0,SUM(KT28:KU28,KW28:KY28,LA28)-KV28-KZ28,"")</f>
        <v/>
      </c>
      <c r="LP28" s="11" t="str">
        <f>IF(SUM(LB28:LC28,LE28)-LD28&gt;0,SUM(LB28:LC28,LE28)-LD28,"")</f>
        <v/>
      </c>
      <c r="LQ28" s="11" t="str">
        <f>IF(SUM(KU28,KY28,LC28)&gt;0,SUM(KU28,KY28,LC28),"")</f>
        <v/>
      </c>
      <c r="LR28" s="11" t="str">
        <f>IF(SUM(LO28,LP28)&gt;0,SUM(LO28,LP28),"")</f>
        <v/>
      </c>
      <c r="LS28" s="11" t="str">
        <f>IF(SUM(LG28,LK28)&gt;0,SUM(LG28,LK28),"")</f>
        <v/>
      </c>
      <c r="LT28" s="11" t="str">
        <f>IF(SUM(LF28:LG28,LI28:LK28,LM28)-SUM(LH28,LL28)&gt;0,SUM(LF28:LG28,LI28:LK28,LM28)-SUM(LH28,LL28),"")</f>
        <v/>
      </c>
      <c r="LU28" s="11" t="str">
        <f>IF(SUM(LO28,LP28,LT28)&gt;0,SUM(LO28,LP28,LT28),"")</f>
        <v/>
      </c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40" t="str">
        <f>IF(SUM(LW28,MA28)&gt;0,SUM(LW28,MA28),"")</f>
        <v/>
      </c>
      <c r="MQ28" s="40" t="str">
        <f>IF(SUM(LV28:LW28,LY28:MA28,MC28)-LX28-MB28&gt;0,SUM(LV28:LW28,LY28:MA28,MC28)-LX28-MB28,"")</f>
        <v/>
      </c>
      <c r="MR28" s="40" t="str">
        <f>IF(SUM(MD28:ME28,MG28)-MF28&gt;0,SUM(MD28:ME28,MG28)-MF28,"")</f>
        <v/>
      </c>
      <c r="MS28" s="40" t="str">
        <f>IF(SUM(LW28,MA28,ME28)&gt;0,SUM(LW28,MA28,ME28),"")</f>
        <v/>
      </c>
      <c r="MT28" s="40" t="str">
        <f>IF(SUM(MQ28,MR28)&gt;0,SUM(MQ28,MR28),"")</f>
        <v/>
      </c>
      <c r="MU28" s="40" t="str">
        <f>IF(SUM(MI28,MM28)&gt;0,SUM(MI28,MM28),"")</f>
        <v/>
      </c>
      <c r="MV28" s="40" t="str">
        <f>IF(SUM(MH28:MI28,MK28:MM28,MO28)-SUM(MJ28,MN28)&gt;0,SUM(MH28:MI28,MK28:MM28,MO28)-SUM(MJ28,MN28),"")</f>
        <v/>
      </c>
      <c r="MW28" s="40" t="str">
        <f>IF(SUM(MQ28,MR28,MV28)&gt;0,SUM(MQ28,MR28,MV28),"")</f>
        <v/>
      </c>
      <c r="MX28" s="18"/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1" t="str">
        <f>IF(SUM(MY28,NC28)&gt;0,SUM(MY28,NC28),"")</f>
        <v/>
      </c>
      <c r="NS28" s="11" t="str">
        <f>IF(SUM(MX28:MY28,NA28:NC28,NE28)-MZ28-ND28&gt;0,SUM(MX28:MY28,NA28:NC28,NE28)-MZ28-ND28,"")</f>
        <v/>
      </c>
      <c r="NT28" s="11" t="str">
        <f>IF(SUM(NF28:NG28,NI28)-NH28&gt;0,SUM(NF28:NG28,NI28)-NH28,"")</f>
        <v/>
      </c>
      <c r="NU28" s="11" t="str">
        <f>IF(SUM(MY28,NC28,NG28)&gt;0,SUM(MY28,NC28,NG28),"")</f>
        <v/>
      </c>
      <c r="NV28" s="11" t="str">
        <f>IF(SUM(NS28,NT28)&gt;0,SUM(NS28,NT28),"")</f>
        <v/>
      </c>
      <c r="NW28" s="11" t="str">
        <f>IF(SUM(NK28,NO28)&gt;0,SUM(NK28,NO28),"")</f>
        <v/>
      </c>
      <c r="NX28" s="11" t="str">
        <f>IF(SUM(NJ28:NK28,NM28:NO28,NQ28)-SUM(NL28,NP28)&gt;0,SUM(NJ28:NK28,NM28:NO28,NQ28)-SUM(NL28,NP28),"")</f>
        <v/>
      </c>
      <c r="NY28" s="11" t="str">
        <f>IF(SUM(NS28,NT28,NX28)&gt;0,SUM(NS28,NT28,NX28),"")</f>
        <v/>
      </c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40" t="str">
        <f>IF(SUM(OA28,OE28)&gt;0,SUM(OA28,OE28),"")</f>
        <v/>
      </c>
      <c r="OU28" s="40" t="str">
        <f>IF(SUM(NZ28:OA28,OC28:OE28,OG28)-OB28-OF28&gt;0,SUM(NZ28:OA28,OC28:OE28,OG28)-OB28-OF28,"")</f>
        <v/>
      </c>
      <c r="OV28" s="40" t="str">
        <f>IF(SUM(OH28:OI28,OK28)-OJ28&gt;0,SUM(OH28:OI28,OK28)-OJ28,"")</f>
        <v/>
      </c>
      <c r="OW28" s="40" t="str">
        <f>IF(SUM(OA28,OE28,OI28)&gt;0,SUM(OA28,OE28,OI28),"")</f>
        <v/>
      </c>
      <c r="OX28" s="40" t="str">
        <f>IF(SUM(OU28,OV28)&gt;0,SUM(OU28,OV28),"")</f>
        <v/>
      </c>
      <c r="OY28" s="40" t="str">
        <f>IF(SUM(OM28,OQ28)&gt;0,SUM(OM28,OQ28),"")</f>
        <v/>
      </c>
      <c r="OZ28" s="40" t="str">
        <f>IF(SUM(OL28:OM28,OO28:OQ28,OS28)-SUM(ON28,OR28)&gt;0,SUM(OL28:OM28,OO28:OQ28,OS28)-SUM(ON28,OR28),"")</f>
        <v/>
      </c>
      <c r="PA28" s="40" t="str">
        <f>IF(SUM(OU28,OV28,OZ28)&gt;0,SUM(OU28,OV28,OZ28),"")</f>
        <v/>
      </c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1" t="str">
        <f>IF(SUM(PC28,PG28)&gt;0,SUM(PC28,PG28),"")</f>
        <v/>
      </c>
      <c r="PW28" s="11" t="str">
        <f>IF(SUM(PB28:PC28,PE28:PG28,PI28)-PD28-PH28&gt;0,SUM(PB28:PC28,PE28:PG28,PI28)-PD28-PH28,"")</f>
        <v/>
      </c>
      <c r="PX28" s="11" t="str">
        <f>IF(SUM(PJ28:PK28,PM28)-PL28&gt;0,SUM(PJ28:PK28,PM28)-PL28,"")</f>
        <v/>
      </c>
      <c r="PY28" s="11" t="str">
        <f>IF(SUM(PC28,PG28,PK28)&gt;0,SUM(PC28,PG28,PK28),"")</f>
        <v/>
      </c>
      <c r="PZ28" s="11" t="str">
        <f>IF(SUM(PW28,PX28)&gt;0,SUM(PW28,PX28),"")</f>
        <v/>
      </c>
      <c r="QA28" s="11" t="str">
        <f>IF(SUM(PO28,PS28)&gt;0,SUM(PO28,PS28),"")</f>
        <v/>
      </c>
      <c r="QB28" s="11" t="str">
        <f>IF(SUM(PN28:PO28,PQ28:PS28,PU28)-SUM(PP28,PT28)&gt;0,SUM(PN28:PO28,PQ28:PS28,PU28)-SUM(PP28,PT28),"")</f>
        <v/>
      </c>
      <c r="QC28" s="11" t="str">
        <f>IF(SUM(PW28,PX28,QB28)&gt;0,SUM(PW28,PX28,QB28),"")</f>
        <v/>
      </c>
      <c r="QD28" s="22">
        <f>IF($CU28="P",CA28,(CA28+AX28)/2)</f>
        <v>7.75</v>
      </c>
      <c r="QE28" s="22">
        <f>IF($CU28="P",CB28,(CB28+AY28)/2)</f>
        <v>0.6</v>
      </c>
      <c r="QF28" s="22">
        <f>IF($CU28="P",CC28,(CC28+AZ28)/2)</f>
        <v>0</v>
      </c>
      <c r="QG28" s="22">
        <f>IF($CU28="P",CD28,(CD28+BA28)/2)</f>
        <v>0</v>
      </c>
      <c r="QH28" s="22">
        <f>IF($CU28="P",CE28,(CE28+BB28)/2)</f>
        <v>7.5</v>
      </c>
      <c r="QI28" s="22">
        <f>IF($CU28="P",CF28,(CF28+BC28)/2)</f>
        <v>1.2</v>
      </c>
      <c r="QJ28" s="22">
        <f>IF($CU28="P",CG28,(CG28+BD28)/2)</f>
        <v>0</v>
      </c>
      <c r="QK28" s="22">
        <f>IF($CU28="P",CH28,(CH28+BE28)/2)</f>
        <v>0</v>
      </c>
      <c r="QL28" s="22">
        <f>IF($CU28="P",CI28,(CI28+BF28)/2)</f>
        <v>0</v>
      </c>
      <c r="QM28" s="22">
        <f>IF($CU28="P",CJ28,(CJ28+BG28)/2)</f>
        <v>0</v>
      </c>
      <c r="QN28" s="22">
        <f>IF($CU28="P",CK28,(CK28+BH28)/2)</f>
        <v>0</v>
      </c>
      <c r="QO28" s="22">
        <f>IF($CU28="P",CL28,(CL28+BI28)/2)</f>
        <v>0</v>
      </c>
      <c r="QP28" s="22">
        <f>IF($CU28="P",CM28,(CM28+BJ28)/2)</f>
        <v>0</v>
      </c>
      <c r="QQ28" s="22">
        <f>IF($CU28="P",CN28,(CN28+BK28)/2)</f>
        <v>0</v>
      </c>
      <c r="QR28" s="22">
        <f>IF($CU28="P",CO28,(CO28+BL28)/2)</f>
        <v>0</v>
      </c>
      <c r="QS28" s="22">
        <f>IF($CU28="P",CP28,(CP28+BM28)/2)</f>
        <v>0</v>
      </c>
      <c r="QT28" s="22">
        <f>IF($CU28="P",CQ28,(CQ28+BN28)/2)</f>
        <v>0</v>
      </c>
      <c r="QU28" s="22">
        <f>IF($CU28="P",CR28,(CR28+BO28)/2)</f>
        <v>0</v>
      </c>
      <c r="QV28" s="22">
        <f>IF($CU28="P",CS28,(CS28+BP28)/2)</f>
        <v>0</v>
      </c>
      <c r="QW28" s="22">
        <f>IF($CU28="P",CT28,(CT28+BQ28)/2)</f>
        <v>0</v>
      </c>
      <c r="QX28" s="27" t="s">
        <v>46</v>
      </c>
      <c r="QY28" s="40">
        <f>IF(SUM(QE28,QI28)&gt;0,SUM(QE28,QI28),"")</f>
        <v>1.7999999999999998</v>
      </c>
      <c r="QZ28" s="40">
        <f>IF(SUM(QD28:QE28,QG28:QI28,QK28)-QF28-QJ28&gt;0,SUM(QD28:QE28,QG28:QI28,QK28)-QF28-QJ28,"")</f>
        <v>17.05</v>
      </c>
      <c r="RA28" s="40" t="str">
        <f>IF(SUM(QL28:QM28,QO28)-QN28&gt;0,SUM(QL28:QM28,QO28)-QN28,"")</f>
        <v/>
      </c>
      <c r="RB28" s="40">
        <f>IF(SUM(QE28,QI28,QM28)&gt;0,SUM(QE28,QI28,QM28),"")</f>
        <v>1.7999999999999998</v>
      </c>
      <c r="RC28" s="40">
        <f>IF(SUM(QZ28,RA28)&gt;0,SUM(QZ28,RA28),"")</f>
        <v>17.05</v>
      </c>
      <c r="RD28" s="40" t="str">
        <f>IF(SUM(QQ28,QU28)&gt;0,SUM(QQ28,QU28),"")</f>
        <v/>
      </c>
      <c r="RE28" s="40" t="str">
        <f>IF(SUM(QP28:QQ28,QS28:QU28,QW28)-SUM(QR28,QV28)&gt;0,SUM(QP28:QQ28,QS28:QU28,QW28)-SUM(QR28,QV28),"")</f>
        <v/>
      </c>
      <c r="RF28" s="40">
        <f>IF(SUM(QZ28,RA28,RE28)&gt;0,SUM(QZ28,RA28,RE28),"")</f>
        <v>17.05</v>
      </c>
    </row>
    <row r="29" spans="1:474" x14ac:dyDescent="0.2">
      <c r="A29" s="4" t="str" cm="1">
        <f t="array" ref="A29">IF(AND(J29&lt;&gt;"",J29&lt;&gt;"No DD"),SUMPRODUCT((J$4:J$34&lt;&gt;"")*(J$4:J$34&lt;&gt;"No DD")*(F$4:F$34&gt;F29))+1,IF(J29="No DD",SUMPRODUCT((J$4:J$34="No DD")*(F$4:F$34&gt;F29))+1+SUMPRODUCT((J$4:J$34&lt;&gt;"")*(J$4:J$34&lt;&gt;"No DD")),""))</f>
        <v/>
      </c>
      <c r="B29" s="4" t="str" cm="1">
        <f t="array" ref="B29">IF(AND(J29&lt;&gt;"",J29&lt;&gt;"No DD",G29=""),SUMPRODUCT((J$4:J$34&lt;&gt;"")*(J$4:J$34&lt;&gt;"No DD")*(G$4:G$34="")*(F$4:F$34&gt;F29))+1,IF(J29="No DD",SUMPRODUCT((J$4:J$34="No DD")*(F$4:F$34&gt;F29)*(G$4:G$34=""))+1+SUMPRODUCT((J$4:J$34&lt;&gt;"")*(G$4:G$34="")*(J$4:J$34&lt;&gt;"No DD")),""))</f>
        <v/>
      </c>
      <c r="C29" s="5" t="s">
        <v>153</v>
      </c>
      <c r="D29" s="4" t="s">
        <v>4</v>
      </c>
      <c r="E29" s="4">
        <v>2006</v>
      </c>
      <c r="F29" s="9">
        <f>SUM(L29:R29)+SUM(L29:O29)*0.0000001+SUM(L29)*0.0000000000001</f>
        <v>43.500004350004346</v>
      </c>
      <c r="G29" s="64"/>
      <c r="H29" s="3" t="str">
        <f>IF(OR(AND(AP29&gt;=AW$36,AQ29&gt;=AW$40,AP29&lt;&gt;"",AO29=""),AND(AU29&gt;=AW$36,AV29&gt;=AW$40,AU29&lt;&gt;"",AO29=""),AND(BS29&gt;=BZ$36,BT29&gt;=BZ$40,BS29&lt;&gt;"",BR29=""),AND(BX29&gt;=BZ$36,BY29&gt;=BZ$40,BX29&lt;&gt;"",BR29=""),AND(CV29&gt;=DC$36,CW29&gt;=DC$40,CV29&lt;&gt;"",CU29=""),AND(DA29&gt;=DC$36,DB29&gt;=DC$40,DA29&lt;&gt;""),AND(DZ29&gt;=EG$36,EA29&gt;=EG$40,DZ29&lt;&gt;""),AND(EE29&gt;=EG$36,EF29&gt;=EG$40,EE29&lt;&gt;""),AND(FB29&gt;=FI$36,FC29&gt;=FI$40,FB29&lt;&gt;""),AND(FG29&gt;=FI$36,FH29&gt;=FI$40,FG29&lt;&gt;""),AND(GD29&gt;=GK$36,GE29&gt;=GK$40,GD29&lt;&gt;""),AND(GI29&gt;=GK$36,GJ29&gt;=GK$40,GI29&lt;&gt;""),AND(HF29&gt;=HM$36,HG29&gt;=HM$40,HF29&lt;&gt;""),AND(HK29&gt;=HM$36,HL29&gt;=HM$40,HK29&lt;&gt;""),AND(IH29&gt;=IO$36,II29&gt;=IO$40,IH29&lt;&gt;""),AND(IM29&gt;=IO$36,IN29&gt;=IO$40,IM29&lt;&gt;""),AND(JJ29&gt;=JQ$36,JK29&gt;=JQ$40,JJ29&lt;&gt;""),AND(JO29&gt;=JQ$36,JP29&gt;=JQ$40,JO29&lt;&gt;""),AND(KL29&gt;=KS$36,KM29&gt;=KS$40,KL29&lt;&gt;""),AND(KQ29&gt;=KS$36,KR29&gt;=KS$40,KQ29&lt;&gt;""),AND(LN29&gt;=LU$36,LO29&gt;=LU$40,LN29&lt;&gt;""),AND(LS29&gt;=LU$36,LT29&gt;=LU$40,LS29&lt;&gt;""),AND(MP29&gt;=MW$36,MQ29&gt;=MW$40,MP29&lt;&gt;""),AND(MU29&gt;=MW$36,MV29&gt;=MW$40,MU29&lt;&gt;""),AND(NR29&gt;=NY$36,NS29&gt;=NY$40,NR29&lt;&gt;""),AND(NW29&gt;=NY$36,NX29&gt;=NY$40,NW29&lt;&gt;""),AND(OT29&gt;=PA$36,OU29&gt;=PA$40,OT29&lt;&gt;""),AND(OY29&gt;=PA$36,OZ29&gt;=PA$40,OY29&lt;&gt;""),AND(PV29&gt;=QC$36,PW29&gt;=QC$40,PV29&lt;&gt;""),AND(QA29&gt;=QC$36,QB29&gt;=QC$40,QA29&lt;&gt;"")),"P","")</f>
        <v/>
      </c>
      <c r="I29" s="3" t="str">
        <f>IF(OR(AND(AQ29&gt;=AW$40,AQ29&lt;&gt;"",AO29=""),AND(AV29&gt;=AW$40,AV29&lt;&gt;"",AO29=""),AND(BT29&gt;=BZ$40,BT29&lt;&gt;"",BR29=""),AND(BY29&gt;=BZ$40,BY29&lt;&gt;"",BR29=""),AND(CW29&gt;=DC$40,CW29&lt;&gt;"",CU29=""),AND(DB29&gt;=DC$40,DB29&lt;&gt;"",CU29=""),AND(EA29&gt;=EG$40,EA29&lt;&gt;""),AND(EF29&gt;=EG$40,EF29&lt;&gt;""),AND(FC29&gt;=FI$40,FC29&lt;&gt;""),AND(FH29&gt;=FI$40,FH29&lt;&gt;""),AND(GE29&gt;=GK$40,GE29&lt;&gt;""),AND(GJ29&gt;=GK$40,GJ29&lt;&gt;""),AND(HG29&gt;=HM$40,HG29&lt;&gt;""),AND(HL29&gt;=HM$40,HL29&lt;&gt;""),AND(II29&gt;=IO$40,II29&lt;&gt;""),AND(IN29&gt;=IO$40,IN29&lt;&gt;""),AND(JK29&gt;=JQ$40,JK29&lt;&gt;""),AND(JP29&gt;=JQ$40,JP29&lt;&gt;""),AND(KM29&gt;=KS$40,KM29&lt;&gt;""),AND(KR29&gt;=KS$40,KR29&lt;&gt;""),AND(LO29&gt;=LU$40,LO29&lt;&gt;""),AND(LT29&gt;=LU$40,LT29&lt;&gt;""),AND(MQ29&gt;=MW$40,MQ29&lt;&gt;""),AND(MV29&gt;=MW$40,MV29&lt;&gt;""),AND(NS29&gt;=NY$40,NS29&lt;&gt;""),AND(NX29&gt;=NY$40,NX29&lt;&gt;""),AND(OU29&gt;=PA$40,OU29&lt;&gt;""),AND(OZ29&gt;=PA$40,OZ29&lt;&gt;""),AND(PW29&gt;=QC$40,PW29&lt;&gt;""),AND(QB29&gt;=QC$40,QB29&lt;&gt;"")),"P","")</f>
        <v/>
      </c>
      <c r="J29" s="36" t="str">
        <f>IF(AND(I29="P",H29=""),"No DD",IF(OR(AND(AS29&gt;=AW$39,AT29&gt;=AW$43,AS29&lt;&gt;"",AO29=""),AND(BV29&gt;=BZ$39,BW29&gt;=BZ$43,BV29&lt;&gt;"",BR29=""),AND(CY29&gt;=DC$39,CZ29&gt;=DC$43,CY29&lt;&gt;"",CU29=""),AND(EC29&gt;=EG$39,ED29&gt;=EG$43,EC29&lt;&gt;""),AND(FE29&gt;=FI$39,FF29&gt;=FI$43,FE29&lt;&gt;""),AND(GG29&gt;=GK$39,GH29&gt;=GK$43,GG29&lt;&gt;""),AND(HI29&gt;=HM$39,HJ29&gt;=HM$43,HI29&lt;&gt;""),AND(IK29&gt;=IO$39,IL29&gt;=IO$43,IK29&lt;&gt;""),AND(JM29&gt;=JQ$39,JN29&gt;=JQ$43,JM29&lt;&gt;""),AND(KO29&gt;=KS$39,KP29&gt;=KS$43,KO29&lt;&gt;""),AND(LQ29&gt;=LU$39,LR29&gt;=LU$43,LQ29&lt;&gt;""),AND(MS29&gt;=MW$39,MT29&gt;=MW$43,MS29&lt;&gt;""),AND(NU29&gt;=NY$39,NV29&gt;=NY$43,NU29&lt;&gt;""),AND(OW29&gt;=PA$39,OX29&gt;=PA$43,OW29&lt;&gt;""),AND(PY29&gt;=QC$39,PZ29&gt;=QC$43,PY29&lt;&gt;"")),"Merit",IF(OR(AND(AS29&gt;=AW$38,AT29&gt;=AW$42,AS29&lt;&gt;"",AO29=""),AND(BV29&gt;=BZ$38,BW29&gt;=BZ$42,BV29&lt;&gt;"",BR29=""),AND(CY29&gt;=DC$38,CZ29&gt;=DC$42,CY29&lt;&gt;"",CU29=""),AND(EC29&gt;=EG$38,ED29&gt;=EG$42,EC29&lt;&gt;""),AND(FE29&gt;=FI$38,FF29&gt;=FI$42,FE29&lt;&gt;""),AND(GG29&gt;=GK$38,GH29&gt;=GK$42,GG29&lt;&gt;""),AND(HI29&gt;=HM$38,HJ29&gt;=HM$42,HI29&lt;&gt;""),AND(IK29&gt;=IO$38,IL29&gt;=IO$42,IK29&lt;&gt;""),AND(JM29&gt;=JQ$38,JN29&gt;=JQ$42,JM29&lt;&gt;""),AND(KO29&gt;=KS$38,KP29&gt;=KS$42,KO29&lt;&gt;""),AND(LQ29&gt;=LU$38,LR29&gt;=LU$42,LQ29&lt;&gt;""),AND(MS29&gt;=MW$38,MT29&gt;=MW$42,MS29&lt;&gt;""),AND(NU29&gt;=NY$38,NV29&gt;=NY$42,NU29&lt;&gt;""),AND(OW29&gt;=PA$38,OX29&gt;=PA$42,OW29&lt;&gt;""),AND(PY29&gt;=QC$38,PZ29&gt;=QC$42,PY29&lt;&gt;"")),"Excellence",IF(K29="P","Worlds Team",IF(H29="P","National Team","")))))</f>
        <v/>
      </c>
      <c r="K29" s="3" t="str">
        <f>IF(OR(AND(AS29&gt;=AW$37,AT29&gt;=AW$41,AS29&lt;&gt;"",AO29=""),AND(BV29&gt;=BZ$37,BW29&gt;=BZ$41,BV29&lt;&gt;"",BR29=""),AND(CY29&gt;=DC$37,CZ29&gt;=DC$41,CY29&lt;&gt;"",CU29=""),AND(EC29&gt;=EG$37,ED29&gt;=EG$41,EC29&lt;&gt;""),AND(FE29&gt;=FI$37,FF29&gt;=FI$41,FE29&lt;&gt;""),AND(GG29&gt;=GK$37,GH29&gt;=GK$41,GG29&lt;&gt;""),AND(HI29&gt;=HM$37,HJ29&gt;=HM$41,HI29&lt;&gt;""),AND(IK29&gt;=IO$37,IL29&gt;=IO$41,IK29&lt;&gt;""),AND(JM29&gt;=JQ$37,JN29&gt;=JQ$41,JM29&lt;&gt;""),AND(KO29&gt;=KS$37,KP29&gt;=KS$41,KO29&lt;&gt;""),AND(LQ29&gt;=LU$37,LR29&gt;=LU$41,LQ29&lt;&gt;""),AND(MS29&gt;=MW$37,MT29&gt;=MW$41,MS29&lt;&gt;""),AND(NU29&gt;=NY$37,NV29&gt;=NY$41,NU29&lt;&gt;""),AND(OW29&gt;=PA$37,OX29&gt;=PA$41,OW29&lt;&gt;""),AND(PY29&gt;=QC$37,PZ29&gt;=QC$41,PY29&lt;&gt;"")),"P","")</f>
        <v/>
      </c>
      <c r="L29" s="8">
        <f>IF(COUNT(AQ29,BT29,CW29)&gt;0,LARGE((AQ29,BT29,CW29),1),0)</f>
        <v>43.5</v>
      </c>
      <c r="M29" s="8" t="str">
        <f>IF(L29=0,"",IF(L29=CW29,$CA$1,IF(L29=BT29,$AX$1,IF(L29=AQ29,$U$1,""))))</f>
        <v>2025 Nationals</v>
      </c>
      <c r="N29" s="8">
        <f>IF(COUNT(AQ29,BT29,CW29)&gt;1,LARGE((AQ29,BT29,CW29),2),0)</f>
        <v>0</v>
      </c>
      <c r="O29" s="8" t="str">
        <f>IF(N29=0,"",IF(AND(N29=L29,N29=AQ29,N29=BT29),$U$1,IF(AND(N29=L29,N29=AQ29,N29=CW29),$U$1,IF(AND(N29=L29,N29=BT29,N29=CW29),$AX$1,IF(N29=CW29,$CA$1,IF(N29=BT29,$AX$1,IF(N29=AQ29,$U$1,"")))))))</f>
        <v/>
      </c>
      <c r="P29" s="8">
        <f>IF(MAX(AV29,BY29,DB29)&gt;0,MAX(AV29,BY29,DB29),0)</f>
        <v>0</v>
      </c>
      <c r="Q29" s="8" t="str">
        <f>IF(P29=0,"",IF(P29=DB29,$CA$1,IF(P29=BY29,$AX$1,IF(P29=AV29,$U$1,""))))</f>
        <v/>
      </c>
      <c r="R29" s="8" t="str">
        <f>IF(MAX(DD29:DE29)&gt;0,MAX(DD29:DE29),"")</f>
        <v/>
      </c>
      <c r="S29" s="11" t="str">
        <f>IF(R29="","",IF(R29=DD29,"("&amp;DD$2&amp;")",IF(R29=DE29,"("&amp;DE$2&amp;")")))</f>
        <v/>
      </c>
      <c r="T29" s="8" t="str">
        <f>IF(R29="","",IF(R29=DD29,IF(R29+IF(N29="",0,N29)=PW29,$PB$1,IF(R29+IF(N29="",0,N29)=OU29,$NZ$1,IF(R29+IF(N29="",0,N29)=NS29,$MX$1,IF(R29+IF(N29="",0,N29)=MQ29,$LV$1,IF(R29+IF(N29="",0,N29)=LO29,$KT$1,IF(R29+IF(N29="",0,N29)=KM29,$JR$1,IF(R29+IF(N29="",0,N29)=JK29,$IP$1,IF(R29+IF(N29="",0,N29)=II29,$HN$1,IF(R29+IF(N29="",0,N29)=HG29,$GL$1,IF(R29+IF(N29="",0,N29)=GE29,$FJ$1,IF(R29+IF(N29="",0,N29)=FC29,$EH$1,IF(R29+IF(N29="",0,N29)=EA29,$DF$1)))))))))))),IF(R29=DE29,IF(R29+IF(P29="",0,P29)=QB29,$PB$1,IF(R29+IF(P29="",0,P29)=OZ29,$NZ$1,IF(R29+IF(P29="",0,P29)=NX29,$MX$1,IF(R29+IF(P29="",0,P29)=MV29,$LV$1,IF(R29+IF(P29="",0,P29)=LT29,$KT$1,IF(R29+IF(P29="",0,P29)=KR29,$JR$1,IF(R29+IF(P29="",0,P29)=JP29,$IP$1,IF(R29+IF(P29="",0,P29)=IN29,$HN$1,IF(R29+IF(P29="",0,P29)=HL29,$GL$1,IF(R29+IF(P29="",0,P29)=GJ29,$FJ$1,IF(R29+IF(P29="",0,P29)=FH29,$EH$1,IF(R29+IF(P29="",0,P29)=EF29,$DF$1)))))))))))))))</f>
        <v/>
      </c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27"/>
      <c r="AP29" s="40" t="str">
        <f>IF(SUM(V29,Z29)&gt;0,SUM(V29,Z29),"")</f>
        <v/>
      </c>
      <c r="AQ29" s="40" t="str">
        <f>IF(SUM(U29:V29,X29:Z29,AB29)-W29-AA29&gt;0,SUM(U29:V29,X29:Z29,AB29)-W29-AA29,"")</f>
        <v/>
      </c>
      <c r="AR29" s="40" t="str">
        <f>IF(SUM(AC29:AD29,AF29)-AE29&gt;0,SUM(AC29:AD29,AF29)-AE29,"")</f>
        <v/>
      </c>
      <c r="AS29" s="40" t="str">
        <f>IF(SUM(V29,Z29,AD29)&gt;0,SUM(V29,Z29,AD29),"")</f>
        <v/>
      </c>
      <c r="AT29" s="40" t="str">
        <f>IF(SUM(AQ29,AR29)&gt;0,SUM(AQ29,AR29),"")</f>
        <v/>
      </c>
      <c r="AU29" s="40" t="str">
        <f>IF(SUM(AH29,AL29)&gt;0,SUM(AH29,AL29),"")</f>
        <v/>
      </c>
      <c r="AV29" s="40" t="str">
        <f>IF(SUM(AG29:AH29,AJ29:AL29,AN29)-SUM(AI29,AM29)&gt;0,SUM(AG29:AH29,AJ29:AL29,AN29)-SUM(AI29,AM29),"")</f>
        <v/>
      </c>
      <c r="AW29" s="40" t="str">
        <f>IF(SUM(AQ29,AR29,AV29)&gt;0,SUM(AQ29,AR29,AV29),"")</f>
        <v/>
      </c>
      <c r="AX29" s="18">
        <v>18.5</v>
      </c>
      <c r="AY29" s="18">
        <v>4.4000000000000004</v>
      </c>
      <c r="AZ29" s="18">
        <v>0.8</v>
      </c>
      <c r="BA29" s="18">
        <v>0</v>
      </c>
      <c r="BB29" s="18">
        <v>18</v>
      </c>
      <c r="BC29" s="18">
        <v>3.6</v>
      </c>
      <c r="BD29" s="18">
        <v>0.2</v>
      </c>
      <c r="BE29" s="18">
        <v>0</v>
      </c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28"/>
      <c r="BS29" s="11">
        <f>IF(SUM(AY29,BC29)&gt;0,SUM(AY29,BC29),"")</f>
        <v>8</v>
      </c>
      <c r="BT29" s="11">
        <f>IF(SUM(AX29:AY29,BA29:BC29,BE29)-AZ29-BD29&gt;0,SUM(AX29:AY29,BA29:BC29,BE29)-AZ29-BD29,"")</f>
        <v>43.5</v>
      </c>
      <c r="BU29" s="11" t="str">
        <f>IF(SUM(BF29:BG29,BI29)-BH29&gt;0,SUM(BF29:BG29,BI29)-BH29,"")</f>
        <v/>
      </c>
      <c r="BV29" s="11">
        <f>IF(SUM(AY29,BC29,BG29)&gt;0,SUM(AY29,BC29,BG29),"")</f>
        <v>8</v>
      </c>
      <c r="BW29" s="11">
        <f>IF(SUM(BT29,BU29)&gt;0,SUM(BT29,BU29),"")</f>
        <v>43.5</v>
      </c>
      <c r="BX29" s="11" t="str">
        <f>IF(SUM(BK29,BO29)&gt;0,SUM(BK29,BO29),"")</f>
        <v/>
      </c>
      <c r="BY29" s="11" t="str">
        <f>IF(SUM(BJ29:BK29,BM29:BO29,BQ29)-SUM(BL29,BP29)&gt;0,SUM(BJ29:BK29,BM29:BO29,BQ29)-SUM(BL29,BP29),"")</f>
        <v/>
      </c>
      <c r="BZ29" s="11">
        <f>IF(SUM(BT29,BU29,BY29)&gt;0,SUM(BT29,BU29,BY29),"")</f>
        <v>43.5</v>
      </c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27"/>
      <c r="CV29" s="40" t="str">
        <f>IF(SUM(CB29,CF29)&gt;0,SUM(CB29,CF29),"")</f>
        <v/>
      </c>
      <c r="CW29" s="40" t="str">
        <f>IF(SUM(CA29:CB29,CD29:CF29,CH29)-CC29-CG29&gt;0,SUM(CA29:CB29,CD29:CF29,CH29)-CC29-CG29,"")</f>
        <v/>
      </c>
      <c r="CX29" s="40" t="str">
        <f>IF(SUM(CI29:CJ29,CL29)-CK29&gt;0,SUM(CI29:CJ29,CL29)-CK29,"")</f>
        <v/>
      </c>
      <c r="CY29" s="40" t="str">
        <f>IF(SUM(CB29,CF29,CJ29)&gt;0,SUM(CB29,CF29,CJ29),"")</f>
        <v/>
      </c>
      <c r="CZ29" s="40" t="str">
        <f>IF(SUM(CW29,CX29)&gt;0,SUM(CW29,CX29),"")</f>
        <v/>
      </c>
      <c r="DA29" s="40" t="str">
        <f>IF(SUM(CN29,CR29)&gt;0,SUM(CN29,CR29),"")</f>
        <v/>
      </c>
      <c r="DB29" s="40" t="str">
        <f>IF(SUM(CM29:CN29,CP29:CR29,CT29)-SUM(CO29,CS29)&gt;0,SUM(CM29:CN29,CP29:CR29,CT29)-SUM(CO29,CS29),"")</f>
        <v/>
      </c>
      <c r="DC29" s="40" t="str">
        <f>IF(SUM(CW29,CX29,DB29)&gt;0,SUM(CW29,CX29,DB29),"")</f>
        <v/>
      </c>
      <c r="DD29" s="50" t="str">
        <f>IF(MAX(EA29,FC29,GE29,HG29,II29,JK29,KM29,LO29,MQ29,NS29,OU29,PW29)-IF(N29="",0,N29)&gt;0.001,MAX(EA29,FC29,GE29,HG29,II29,JK29,KM29,LO29,MQ29,NS29,OU29,PW29)-IF(N29="",0,N29),"")</f>
        <v/>
      </c>
      <c r="DE29" s="50" t="str">
        <f>IF(MAX(EF29,FH29,GJ29,HL29,IN29,JP29,KR29,LT29,MV29,NX29,OZ29,QB29)-IF(P29="",0,P29)&gt;0.001,MAX(EF29,FH29,GJ29,HL29,IN29,JP29,KR29,LT29,MV29,NX29,OZ29,QB29)-IF(P29="",0,P29),"")</f>
        <v/>
      </c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40" t="str">
        <f>IF(SUM(DG29,DK29)&gt;0,SUM(DG29,DK29),"")</f>
        <v/>
      </c>
      <c r="EA29" s="40" t="str">
        <f>IF(SUM(DF29:DG29,DI29:DK29,DM29)-DH29-DL29&gt;0,SUM(DF29:DG29,DI29:DK29,DM29)-DH29-DL29,"")</f>
        <v/>
      </c>
      <c r="EB29" s="40" t="str">
        <f>IF(SUM(DN29:DO29,DQ29)-DP29&gt;0,SUM(DN29:DO29,DQ29)-DP29,"")</f>
        <v/>
      </c>
      <c r="EC29" s="40" t="str">
        <f>IF(SUM(DG29,DK29,DO29)&gt;0,SUM(DG29,DK29,DO29),"")</f>
        <v/>
      </c>
      <c r="ED29" s="40" t="str">
        <f>IF(SUM(EA29,EB29)&gt;0,SUM(EA29,EB29),"")</f>
        <v/>
      </c>
      <c r="EE29" s="40" t="str">
        <f>IF(SUM(DS29,DW29)&gt;0,SUM(DS29,DW29),"")</f>
        <v/>
      </c>
      <c r="EF29" s="40" t="str">
        <f>IF(SUM(DR29:DS29,DU29:DW29,DY29)-SUM(DT29,DX29)&gt;0,SUM(DR29:DS29,DU29:DW29,DY29)-SUM(DT29,DX29),"")</f>
        <v/>
      </c>
      <c r="EG29" s="40" t="str">
        <f>IF(SUM(EA29,EB29,EF29)&gt;0,SUM(EA29,EB29,EF29),"")</f>
        <v/>
      </c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1" t="str">
        <f>IF(SUM(EI29,EM29)&gt;0,SUM(EI29,EM29),"")</f>
        <v/>
      </c>
      <c r="FC29" s="11" t="str">
        <f>IF(SUM(EH29:EI29,EK29:EM29,EO29)-EJ29-EN29&gt;0,SUM(EH29:EI29,EK29:EM29,EO29)-EJ29-EN29,"")</f>
        <v/>
      </c>
      <c r="FD29" s="11" t="str">
        <f>IF(SUM(EP29:EQ29,ES29)-ER29&gt;0,SUM(EP29:EQ29,ES29)-ER29,"")</f>
        <v/>
      </c>
      <c r="FE29" s="11" t="str">
        <f>IF(SUM(EI29,EM29,EQ29)&gt;0,SUM(EI29,EM29,EQ29),"")</f>
        <v/>
      </c>
      <c r="FF29" s="11" t="str">
        <f>IF(SUM(FC29,FD29)&gt;0,SUM(FC29,FD29),"")</f>
        <v/>
      </c>
      <c r="FG29" s="11" t="str">
        <f>IF(SUM(EU29,EY29)&gt;0,SUM(EU29,EY29),"")</f>
        <v/>
      </c>
      <c r="FH29" s="11" t="str">
        <f>IF(SUM(ET29:EU29,EW29:EY29,FA29)-SUM(EV29,EZ29)&gt;0,SUM(ET29:EU29,EW29:EY29,FA29)-SUM(EV29,EZ29),"")</f>
        <v/>
      </c>
      <c r="FI29" s="11" t="str">
        <f>IF(SUM(FC29,FD29,FH29)&gt;0,SUM(FC29,FD29,FH29),"")</f>
        <v/>
      </c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40" t="str">
        <f>IF(SUM(FK29,FO29)&gt;0,SUM(FK29,FO29),"")</f>
        <v/>
      </c>
      <c r="GE29" s="40" t="str">
        <f>IF(SUM(FJ29:FK29,FM29:FO29,FQ29)-FL29-FP29&gt;0,SUM(FJ29:FK29,FM29:FO29,FQ29)-FL29-FP29,"")</f>
        <v/>
      </c>
      <c r="GF29" s="40" t="str">
        <f>IF(SUM(FR29:FS29,FU29)-FT29&gt;0,SUM(FR29:FS29,FU29)-FT29,"")</f>
        <v/>
      </c>
      <c r="GG29" s="40" t="str">
        <f>IF(SUM(FK29,FO29,FS29)&gt;0,SUM(FK29,FO29,FS29),"")</f>
        <v/>
      </c>
      <c r="GH29" s="40" t="str">
        <f>IF(SUM(GE29,GF29)&gt;0,SUM(GE29,GF29),"")</f>
        <v/>
      </c>
      <c r="GI29" s="40" t="str">
        <f>IF(SUM(FW29,GA29)&gt;0,SUM(FW29,GA29),"")</f>
        <v/>
      </c>
      <c r="GJ29" s="40" t="str">
        <f>IF(SUM(FV29:FW29,FY29:GA29,GC29)-SUM(FX29,GB29)&gt;0,SUM(FV29:FW29,FY29:GA29,GC29)-SUM(FX29,GB29),"")</f>
        <v/>
      </c>
      <c r="GK29" s="40" t="str">
        <f>IF(SUM(GE29,GF29,GJ29)&gt;0,SUM(GE29,GF29,GJ29),"")</f>
        <v/>
      </c>
      <c r="GL29" s="18"/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1" t="str">
        <f>IF(SUM(GM29,GQ29)&gt;0,SUM(GM29,GQ29),"")</f>
        <v/>
      </c>
      <c r="HG29" s="11" t="str">
        <f>IF(SUM(GL29:GM29,GO29:GQ29,GS29)-GN29-GR29&gt;0,SUM(GL29:GM29,GO29:GQ29,GS29)-GN29-GR29,"")</f>
        <v/>
      </c>
      <c r="HH29" s="11" t="str">
        <f>IF(SUM(GT29:GU29,GW29)-GV29&gt;0,SUM(GT29:GU29,GW29)-GV29,"")</f>
        <v/>
      </c>
      <c r="HI29" s="11" t="str">
        <f>IF(SUM(GM29,GQ29,GU29)&gt;0,SUM(GM29,GQ29,GU29),"")</f>
        <v/>
      </c>
      <c r="HJ29" s="11" t="str">
        <f>IF(SUM(HG29,HH29)&gt;0,SUM(HG29,HH29),"")</f>
        <v/>
      </c>
      <c r="HK29" s="11" t="str">
        <f>IF(SUM(GY29,HC29)&gt;0,SUM(GY29,HC29),"")</f>
        <v/>
      </c>
      <c r="HL29" s="11" t="str">
        <f>IF(SUM(GX29:GY29,HA29:HC29,HE29)-SUM(GZ29,HD29)&gt;0,SUM(GX29:GY29,HA29:HC29,HE29)-SUM(GZ29,HD29),"")</f>
        <v/>
      </c>
      <c r="HM29" s="11" t="str">
        <f>IF(SUM(HG29,HH29,HL29)&gt;0,SUM(HG29,HH29,HL29),"")</f>
        <v/>
      </c>
      <c r="HN29" s="17"/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40" t="str">
        <f>IF(SUM(HO29,HS29)&gt;0,SUM(HO29,HS29),"")</f>
        <v/>
      </c>
      <c r="II29" s="40" t="str">
        <f>IF(SUM(HN29:HO29,HQ29:HS29,HU29)-HP29-HT29&gt;0,SUM(HN29:HO29,HQ29:HS29,HU29)-HP29-HT29,"")</f>
        <v/>
      </c>
      <c r="IJ29" s="40" t="str">
        <f>IF(SUM(HV29:HW29,HY29)-HX29&gt;0,SUM(HV29:HW29,HY29)-HX29,"")</f>
        <v/>
      </c>
      <c r="IK29" s="40" t="str">
        <f>IF(SUM(HO29,HS29,HW29)&gt;0,SUM(HO29,HS29,HW29),"")</f>
        <v/>
      </c>
      <c r="IL29" s="40" t="str">
        <f>IF(SUM(II29,IJ29)&gt;0,SUM(II29,IJ29),"")</f>
        <v/>
      </c>
      <c r="IM29" s="40" t="str">
        <f>IF(SUM(IA29,IE29)&gt;0,SUM(IA29,IE29),"")</f>
        <v/>
      </c>
      <c r="IN29" s="40" t="str">
        <f>IF(SUM(HZ29:IA29,IC29:IE29,IG29)-SUM(IB29,IF29)&gt;0,SUM(HZ29:IA29,IC29:IE29,IG29)-SUM(IB29,IF29),"")</f>
        <v/>
      </c>
      <c r="IO29" s="40" t="str">
        <f>IF(SUM(II29,IJ29,IN29)&gt;0,SUM(II29,IJ29,IN29),"")</f>
        <v/>
      </c>
      <c r="IP29" s="18"/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1" t="str">
        <f>IF(SUM(IQ29,IU29)&gt;0,SUM(IQ29,IU29),"")</f>
        <v/>
      </c>
      <c r="JK29" s="11" t="str">
        <f>IF(SUM(IP29:IQ29,IS29:IU29,IW29)-IR29-IV29&gt;0,SUM(IP29:IQ29,IS29:IU29,IW29)-IR29-IV29,"")</f>
        <v/>
      </c>
      <c r="JL29" s="11" t="str">
        <f>IF(SUM(IX29:IY29,JA29)-IZ29&gt;0,SUM(IX29:IY29,JA29)-IZ29,"")</f>
        <v/>
      </c>
      <c r="JM29" s="11" t="str">
        <f>IF(SUM(IQ29,IU29,IY29)&gt;0,SUM(IQ29,IU29,IY29),"")</f>
        <v/>
      </c>
      <c r="JN29" s="11" t="str">
        <f>IF(SUM(JK29,JL29)&gt;0,SUM(JK29,JL29),"")</f>
        <v/>
      </c>
      <c r="JO29" s="11" t="str">
        <f>IF(SUM(JC29,JG29)&gt;0,SUM(JC29,JG29),"")</f>
        <v/>
      </c>
      <c r="JP29" s="11" t="str">
        <f>IF(SUM(JB29:JC29,JE29:JG29,JI29)-SUM(JD29,JH29)&gt;0,SUM(JB29:JC29,JE29:JG29,JI29)-SUM(JD29,JH29),"")</f>
        <v/>
      </c>
      <c r="JQ29" s="11" t="str">
        <f>IF(SUM(JK29,JL29,JP29)&gt;0,SUM(JK29,JL29,JP29),"")</f>
        <v/>
      </c>
      <c r="JR29" s="17"/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40" t="str">
        <f>IF(SUM(JS29,JW29)&gt;0,SUM(JS29,JW29),"")</f>
        <v/>
      </c>
      <c r="KM29" s="40" t="str">
        <f>IF(SUM(JR29:JS29,JU29:JW29,JY29)-JT29-JX29&gt;0,SUM(JR29:JS29,JU29:JW29,JY29)-JT29-JX29,"")</f>
        <v/>
      </c>
      <c r="KN29" s="40" t="str">
        <f>IF(SUM(JZ29:KA29,KC29)-KB29&gt;0,SUM(JZ29:KA29,KC29)-KB29,"")</f>
        <v/>
      </c>
      <c r="KO29" s="40" t="str">
        <f>IF(SUM(JS29,JW29,KA29)&gt;0,SUM(JS29,JW29,KA29),"")</f>
        <v/>
      </c>
      <c r="KP29" s="40" t="str">
        <f>IF(SUM(KM29,KN29)&gt;0,SUM(KM29,KN29),"")</f>
        <v/>
      </c>
      <c r="KQ29" s="40" t="str">
        <f>IF(SUM(KE29,KI29)&gt;0,SUM(KE29,KI29),"")</f>
        <v/>
      </c>
      <c r="KR29" s="40" t="str">
        <f>IF(SUM(KD29:KE29,KG29:KI29,KK29)-SUM(KF29,KJ29)&gt;0,SUM(KD29:KE29,KG29:KI29,KK29)-SUM(KF29,KJ29),"")</f>
        <v/>
      </c>
      <c r="KS29" s="40" t="str">
        <f>IF(SUM(KM29,KN29,KR29)&gt;0,SUM(KM29,KN29,KR29),"")</f>
        <v/>
      </c>
      <c r="KT29" s="18"/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1" t="str">
        <f>IF(SUM(KU29,KY29)&gt;0,SUM(KU29,KY29),"")</f>
        <v/>
      </c>
      <c r="LO29" s="11" t="str">
        <f>IF(SUM(KT29:KU29,KW29:KY29,LA29)-KV29-KZ29&gt;0,SUM(KT29:KU29,KW29:KY29,LA29)-KV29-KZ29,"")</f>
        <v/>
      </c>
      <c r="LP29" s="11" t="str">
        <f>IF(SUM(LB29:LC29,LE29)-LD29&gt;0,SUM(LB29:LC29,LE29)-LD29,"")</f>
        <v/>
      </c>
      <c r="LQ29" s="11" t="str">
        <f>IF(SUM(KU29,KY29,LC29)&gt;0,SUM(KU29,KY29,LC29),"")</f>
        <v/>
      </c>
      <c r="LR29" s="11" t="str">
        <f>IF(SUM(LO29,LP29)&gt;0,SUM(LO29,LP29),"")</f>
        <v/>
      </c>
      <c r="LS29" s="11" t="str">
        <f>IF(SUM(LG29,LK29)&gt;0,SUM(LG29,LK29),"")</f>
        <v/>
      </c>
      <c r="LT29" s="11" t="str">
        <f>IF(SUM(LF29:LG29,LI29:LK29,LM29)-SUM(LH29,LL29)&gt;0,SUM(LF29:LG29,LI29:LK29,LM29)-SUM(LH29,LL29),"")</f>
        <v/>
      </c>
      <c r="LU29" s="11" t="str">
        <f>IF(SUM(LO29,LP29,LT29)&gt;0,SUM(LO29,LP29,LT29),"")</f>
        <v/>
      </c>
      <c r="LV29" s="17"/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40" t="str">
        <f>IF(SUM(LW29,MA29)&gt;0,SUM(LW29,MA29),"")</f>
        <v/>
      </c>
      <c r="MQ29" s="40" t="str">
        <f>IF(SUM(LV29:LW29,LY29:MA29,MC29)-LX29-MB29&gt;0,SUM(LV29:LW29,LY29:MA29,MC29)-LX29-MB29,"")</f>
        <v/>
      </c>
      <c r="MR29" s="40" t="str">
        <f>IF(SUM(MD29:ME29,MG29)-MF29&gt;0,SUM(MD29:ME29,MG29)-MF29,"")</f>
        <v/>
      </c>
      <c r="MS29" s="40" t="str">
        <f>IF(SUM(LW29,MA29,ME29)&gt;0,SUM(LW29,MA29,ME29),"")</f>
        <v/>
      </c>
      <c r="MT29" s="40" t="str">
        <f>IF(SUM(MQ29,MR29)&gt;0,SUM(MQ29,MR29),"")</f>
        <v/>
      </c>
      <c r="MU29" s="40" t="str">
        <f>IF(SUM(MI29,MM29)&gt;0,SUM(MI29,MM29),"")</f>
        <v/>
      </c>
      <c r="MV29" s="40" t="str">
        <f>IF(SUM(MH29:MI29,MK29:MM29,MO29)-SUM(MJ29,MN29)&gt;0,SUM(MH29:MI29,MK29:MM29,MO29)-SUM(MJ29,MN29),"")</f>
        <v/>
      </c>
      <c r="MW29" s="40" t="str">
        <f>IF(SUM(MQ29,MR29,MV29)&gt;0,SUM(MQ29,MR29,MV29),"")</f>
        <v/>
      </c>
      <c r="MX29" s="18"/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1" t="str">
        <f>IF(SUM(MY29,NC29)&gt;0,SUM(MY29,NC29),"")</f>
        <v/>
      </c>
      <c r="NS29" s="11" t="str">
        <f>IF(SUM(MX29:MY29,NA29:NC29,NE29)-MZ29-ND29&gt;0,SUM(MX29:MY29,NA29:NC29,NE29)-MZ29-ND29,"")</f>
        <v/>
      </c>
      <c r="NT29" s="11" t="str">
        <f>IF(SUM(NF29:NG29,NI29)-NH29&gt;0,SUM(NF29:NG29,NI29)-NH29,"")</f>
        <v/>
      </c>
      <c r="NU29" s="11" t="str">
        <f>IF(SUM(MY29,NC29,NG29)&gt;0,SUM(MY29,NC29,NG29),"")</f>
        <v/>
      </c>
      <c r="NV29" s="11" t="str">
        <f>IF(SUM(NS29,NT29)&gt;0,SUM(NS29,NT29),"")</f>
        <v/>
      </c>
      <c r="NW29" s="11" t="str">
        <f>IF(SUM(NK29,NO29)&gt;0,SUM(NK29,NO29),"")</f>
        <v/>
      </c>
      <c r="NX29" s="11" t="str">
        <f>IF(SUM(NJ29:NK29,NM29:NO29,NQ29)-SUM(NL29,NP29)&gt;0,SUM(NJ29:NK29,NM29:NO29,NQ29)-SUM(NL29,NP29),"")</f>
        <v/>
      </c>
      <c r="NY29" s="11" t="str">
        <f>IF(SUM(NS29,NT29,NX29)&gt;0,SUM(NS29,NT29,NX29),"")</f>
        <v/>
      </c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40" t="str">
        <f>IF(SUM(OA29,OE29)&gt;0,SUM(OA29,OE29),"")</f>
        <v/>
      </c>
      <c r="OU29" s="40" t="str">
        <f>IF(SUM(NZ29:OA29,OC29:OE29,OG29)-OB29-OF29&gt;0,SUM(NZ29:OA29,OC29:OE29,OG29)-OB29-OF29,"")</f>
        <v/>
      </c>
      <c r="OV29" s="40" t="str">
        <f>IF(SUM(OH29:OI29,OK29)-OJ29&gt;0,SUM(OH29:OI29,OK29)-OJ29,"")</f>
        <v/>
      </c>
      <c r="OW29" s="40" t="str">
        <f>IF(SUM(OA29,OE29,OI29)&gt;0,SUM(OA29,OE29,OI29),"")</f>
        <v/>
      </c>
      <c r="OX29" s="40" t="str">
        <f>IF(SUM(OU29,OV29)&gt;0,SUM(OU29,OV29),"")</f>
        <v/>
      </c>
      <c r="OY29" s="40" t="str">
        <f>IF(SUM(OM29,OQ29)&gt;0,SUM(OM29,OQ29),"")</f>
        <v/>
      </c>
      <c r="OZ29" s="40" t="str">
        <f>IF(SUM(OL29:OM29,OO29:OQ29,OS29)-SUM(ON29,OR29)&gt;0,SUM(OL29:OM29,OO29:OQ29,OS29)-SUM(ON29,OR29),"")</f>
        <v/>
      </c>
      <c r="PA29" s="40" t="str">
        <f>IF(SUM(OU29,OV29,OZ29)&gt;0,SUM(OU29,OV29,OZ29),"")</f>
        <v/>
      </c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1" t="str">
        <f>IF(SUM(PC29,PG29)&gt;0,SUM(PC29,PG29),"")</f>
        <v/>
      </c>
      <c r="PW29" s="11" t="str">
        <f>IF(SUM(PB29:PC29,PE29:PG29,PI29)-PD29-PH29&gt;0,SUM(PB29:PC29,PE29:PG29,PI29)-PD29-PH29,"")</f>
        <v/>
      </c>
      <c r="PX29" s="11" t="str">
        <f>IF(SUM(PJ29:PK29,PM29)-PL29&gt;0,SUM(PJ29:PK29,PM29)-PL29,"")</f>
        <v/>
      </c>
      <c r="PY29" s="11" t="str">
        <f>IF(SUM(PC29,PG29,PK29)&gt;0,SUM(PC29,PG29,PK29),"")</f>
        <v/>
      </c>
      <c r="PZ29" s="11" t="str">
        <f>IF(SUM(PW29,PX29)&gt;0,SUM(PW29,PX29),"")</f>
        <v/>
      </c>
      <c r="QA29" s="11" t="str">
        <f>IF(SUM(PO29,PS29)&gt;0,SUM(PO29,PS29),"")</f>
        <v/>
      </c>
      <c r="QB29" s="11" t="str">
        <f>IF(SUM(PN29:PO29,PQ29:PS29,PU29)-SUM(PP29,PT29)&gt;0,SUM(PN29:PO29,PQ29:PS29,PU29)-SUM(PP29,PT29),"")</f>
        <v/>
      </c>
      <c r="QC29" s="11" t="str">
        <f>IF(SUM(PW29,PX29,QB29)&gt;0,SUM(PW29,PX29,QB29),"")</f>
        <v/>
      </c>
      <c r="QD29" s="22">
        <f>IF($CU29="P",CA29,(CA29+AX29)/2)</f>
        <v>9.25</v>
      </c>
      <c r="QE29" s="22">
        <f>IF($CU29="P",CB29,(CB29+AY29)/2)</f>
        <v>2.2000000000000002</v>
      </c>
      <c r="QF29" s="22">
        <f>IF($CU29="P",CC29,(CC29+AZ29)/2)</f>
        <v>0.4</v>
      </c>
      <c r="QG29" s="22">
        <f>IF($CU29="P",CD29,(CD29+BA29)/2)</f>
        <v>0</v>
      </c>
      <c r="QH29" s="22">
        <f>IF($CU29="P",CE29,(CE29+BB29)/2)</f>
        <v>9</v>
      </c>
      <c r="QI29" s="22">
        <f>IF($CU29="P",CF29,(CF29+BC29)/2)</f>
        <v>1.8</v>
      </c>
      <c r="QJ29" s="22">
        <f>IF($CU29="P",CG29,(CG29+BD29)/2)</f>
        <v>0.1</v>
      </c>
      <c r="QK29" s="22">
        <f>IF($CU29="P",CH29,(CH29+BE29)/2)</f>
        <v>0</v>
      </c>
      <c r="QL29" s="22">
        <f>IF($CU29="P",CI29,(CI29+BF29)/2)</f>
        <v>0</v>
      </c>
      <c r="QM29" s="22">
        <f>IF($CU29="P",CJ29,(CJ29+BG29)/2)</f>
        <v>0</v>
      </c>
      <c r="QN29" s="22">
        <f>IF($CU29="P",CK29,(CK29+BH29)/2)</f>
        <v>0</v>
      </c>
      <c r="QO29" s="22">
        <f>IF($CU29="P",CL29,(CL29+BI29)/2)</f>
        <v>0</v>
      </c>
      <c r="QP29" s="22">
        <f>IF($CU29="P",CM29,(CM29+BJ29)/2)</f>
        <v>0</v>
      </c>
      <c r="QQ29" s="22">
        <f>IF($CU29="P",CN29,(CN29+BK29)/2)</f>
        <v>0</v>
      </c>
      <c r="QR29" s="22">
        <f>IF($CU29="P",CO29,(CO29+BL29)/2)</f>
        <v>0</v>
      </c>
      <c r="QS29" s="22">
        <f>IF($CU29="P",CP29,(CP29+BM29)/2)</f>
        <v>0</v>
      </c>
      <c r="QT29" s="22">
        <f>IF($CU29="P",CQ29,(CQ29+BN29)/2)</f>
        <v>0</v>
      </c>
      <c r="QU29" s="22">
        <f>IF($CU29="P",CR29,(CR29+BO29)/2)</f>
        <v>0</v>
      </c>
      <c r="QV29" s="22">
        <f>IF($CU29="P",CS29,(CS29+BP29)/2)</f>
        <v>0</v>
      </c>
      <c r="QW29" s="22">
        <f>IF($CU29="P",CT29,(CT29+BQ29)/2)</f>
        <v>0</v>
      </c>
      <c r="QX29" s="27" t="s">
        <v>46</v>
      </c>
      <c r="QY29" s="40">
        <f>IF(SUM(QE29,QI29)&gt;0,SUM(QE29,QI29),"")</f>
        <v>4</v>
      </c>
      <c r="QZ29" s="40">
        <f>IF(SUM(QD29:QE29,QG29:QI29,QK29)-QF29-QJ29&gt;0,SUM(QD29:QE29,QG29:QI29,QK29)-QF29-QJ29,"")</f>
        <v>21.75</v>
      </c>
      <c r="RA29" s="40" t="str">
        <f>IF(SUM(QL29:QM29,QO29)-QN29&gt;0,SUM(QL29:QM29,QO29)-QN29,"")</f>
        <v/>
      </c>
      <c r="RB29" s="40">
        <f>IF(SUM(QE29,QI29,QM29)&gt;0,SUM(QE29,QI29,QM29),"")</f>
        <v>4</v>
      </c>
      <c r="RC29" s="40">
        <f>IF(SUM(QZ29,RA29)&gt;0,SUM(QZ29,RA29),"")</f>
        <v>21.75</v>
      </c>
      <c r="RD29" s="40" t="str">
        <f>IF(SUM(QQ29,QU29)&gt;0,SUM(QQ29,QU29),"")</f>
        <v/>
      </c>
      <c r="RE29" s="40" t="str">
        <f>IF(SUM(QP29:QQ29,QS29:QU29,QW29)-SUM(QR29,QV29)&gt;0,SUM(QP29:QQ29,QS29:QU29,QW29)-SUM(QR29,QV29),"")</f>
        <v/>
      </c>
      <c r="RF29" s="40">
        <f>IF(SUM(QZ29,RA29,RE29)&gt;0,SUM(QZ29,RA29,RE29),"")</f>
        <v>21.75</v>
      </c>
    </row>
    <row r="30" spans="1:474" x14ac:dyDescent="0.2">
      <c r="A30" s="4" t="str" cm="1">
        <f t="array" ref="A30">IF(AND(J30&lt;&gt;"",J30&lt;&gt;"No DD"),SUMPRODUCT((J$4:J$34&lt;&gt;"")*(J$4:J$34&lt;&gt;"No DD")*(F$4:F$34&gt;F30))+1,IF(J30="No DD",SUMPRODUCT((J$4:J$34="No DD")*(F$4:F$34&gt;F30))+1+SUMPRODUCT((J$4:J$34&lt;&gt;"")*(J$4:J$34&lt;&gt;"No DD")),""))</f>
        <v/>
      </c>
      <c r="B30" s="4" t="str" cm="1">
        <f t="array" ref="B30">IF(AND(J30&lt;&gt;"",J30&lt;&gt;"No DD",G30=""),SUMPRODUCT((J$4:J$34&lt;&gt;"")*(J$4:J$34&lt;&gt;"No DD")*(G$4:G$34="")*(F$4:F$34&gt;F30))+1,IF(J30="No DD",SUMPRODUCT((J$4:J$34="No DD")*(F$4:F$34&gt;F30)*(G$4:G$34=""))+1+SUMPRODUCT((J$4:J$34&lt;&gt;"")*(G$4:G$34="")*(J$4:J$34&lt;&gt;"No DD")),""))</f>
        <v/>
      </c>
      <c r="C30" s="5" t="s">
        <v>152</v>
      </c>
      <c r="D30" s="4" t="s">
        <v>3</v>
      </c>
      <c r="E30" s="4">
        <v>2006</v>
      </c>
      <c r="F30" s="9">
        <f>SUM(L30:R30)+SUM(L30:O30)*0.0000001+SUM(L30)*0.0000000000001</f>
        <v>43.300004330004334</v>
      </c>
      <c r="G30" s="64"/>
      <c r="H30" s="3" t="str">
        <f>IF(OR(AND(AP30&gt;=AW$36,AQ30&gt;=AW$40,AP30&lt;&gt;"",AO30=""),AND(AU30&gt;=AW$36,AV30&gt;=AW$40,AU30&lt;&gt;"",AO30=""),AND(BS30&gt;=BZ$36,BT30&gt;=BZ$40,BS30&lt;&gt;"",BR30=""),AND(BX30&gt;=BZ$36,BY30&gt;=BZ$40,BX30&lt;&gt;"",BR30=""),AND(CV30&gt;=DC$36,CW30&gt;=DC$40,CV30&lt;&gt;"",CU30=""),AND(DA30&gt;=DC$36,DB30&gt;=DC$40,DA30&lt;&gt;""),AND(DZ30&gt;=EG$36,EA30&gt;=EG$40,DZ30&lt;&gt;""),AND(EE30&gt;=EG$36,EF30&gt;=EG$40,EE30&lt;&gt;""),AND(FB30&gt;=FI$36,FC30&gt;=FI$40,FB30&lt;&gt;""),AND(FG30&gt;=FI$36,FH30&gt;=FI$40,FG30&lt;&gt;""),AND(GD30&gt;=GK$36,GE30&gt;=GK$40,GD30&lt;&gt;""),AND(GI30&gt;=GK$36,GJ30&gt;=GK$40,GI30&lt;&gt;""),AND(HF30&gt;=HM$36,HG30&gt;=HM$40,HF30&lt;&gt;""),AND(HK30&gt;=HM$36,HL30&gt;=HM$40,HK30&lt;&gt;""),AND(IH30&gt;=IO$36,II30&gt;=IO$40,IH30&lt;&gt;""),AND(IM30&gt;=IO$36,IN30&gt;=IO$40,IM30&lt;&gt;""),AND(JJ30&gt;=JQ$36,JK30&gt;=JQ$40,JJ30&lt;&gt;""),AND(JO30&gt;=JQ$36,JP30&gt;=JQ$40,JO30&lt;&gt;""),AND(KL30&gt;=KS$36,KM30&gt;=KS$40,KL30&lt;&gt;""),AND(KQ30&gt;=KS$36,KR30&gt;=KS$40,KQ30&lt;&gt;""),AND(LN30&gt;=LU$36,LO30&gt;=LU$40,LN30&lt;&gt;""),AND(LS30&gt;=LU$36,LT30&gt;=LU$40,LS30&lt;&gt;""),AND(MP30&gt;=MW$36,MQ30&gt;=MW$40,MP30&lt;&gt;""),AND(MU30&gt;=MW$36,MV30&gt;=MW$40,MU30&lt;&gt;""),AND(NR30&gt;=NY$36,NS30&gt;=NY$40,NR30&lt;&gt;""),AND(NW30&gt;=NY$36,NX30&gt;=NY$40,NW30&lt;&gt;""),AND(OT30&gt;=PA$36,OU30&gt;=PA$40,OT30&lt;&gt;""),AND(OY30&gt;=PA$36,OZ30&gt;=PA$40,OY30&lt;&gt;""),AND(PV30&gt;=QC$36,PW30&gt;=QC$40,PV30&lt;&gt;""),AND(QA30&gt;=QC$36,QB30&gt;=QC$40,QA30&lt;&gt;"")),"P","")</f>
        <v/>
      </c>
      <c r="I30" s="3" t="str">
        <f>IF(OR(AND(AQ30&gt;=AW$40,AQ30&lt;&gt;"",AO30=""),AND(AV30&gt;=AW$40,AV30&lt;&gt;"",AO30=""),AND(BT30&gt;=BZ$40,BT30&lt;&gt;"",BR30=""),AND(BY30&gt;=BZ$40,BY30&lt;&gt;"",BR30=""),AND(CW30&gt;=DC$40,CW30&lt;&gt;"",CU30=""),AND(DB30&gt;=DC$40,DB30&lt;&gt;"",CU30=""),AND(EA30&gt;=EG$40,EA30&lt;&gt;""),AND(EF30&gt;=EG$40,EF30&lt;&gt;""),AND(FC30&gt;=FI$40,FC30&lt;&gt;""),AND(FH30&gt;=FI$40,FH30&lt;&gt;""),AND(GE30&gt;=GK$40,GE30&lt;&gt;""),AND(GJ30&gt;=GK$40,GJ30&lt;&gt;""),AND(HG30&gt;=HM$40,HG30&lt;&gt;""),AND(HL30&gt;=HM$40,HL30&lt;&gt;""),AND(II30&gt;=IO$40,II30&lt;&gt;""),AND(IN30&gt;=IO$40,IN30&lt;&gt;""),AND(JK30&gt;=JQ$40,JK30&lt;&gt;""),AND(JP30&gt;=JQ$40,JP30&lt;&gt;""),AND(KM30&gt;=KS$40,KM30&lt;&gt;""),AND(KR30&gt;=KS$40,KR30&lt;&gt;""),AND(LO30&gt;=LU$40,LO30&lt;&gt;""),AND(LT30&gt;=LU$40,LT30&lt;&gt;""),AND(MQ30&gt;=MW$40,MQ30&lt;&gt;""),AND(MV30&gt;=MW$40,MV30&lt;&gt;""),AND(NS30&gt;=NY$40,NS30&lt;&gt;""),AND(NX30&gt;=NY$40,NX30&lt;&gt;""),AND(OU30&gt;=PA$40,OU30&lt;&gt;""),AND(OZ30&gt;=PA$40,OZ30&lt;&gt;""),AND(PW30&gt;=QC$40,PW30&lt;&gt;""),AND(QB30&gt;=QC$40,QB30&lt;&gt;"")),"P","")</f>
        <v/>
      </c>
      <c r="J30" s="36" t="str">
        <f>IF(AND(I30="P",H30=""),"No DD",IF(OR(AND(AS30&gt;=AW$39,AT30&gt;=AW$43,AS30&lt;&gt;"",AO30=""),AND(BV30&gt;=BZ$39,BW30&gt;=BZ$43,BV30&lt;&gt;"",BR30=""),AND(CY30&gt;=DC$39,CZ30&gt;=DC$43,CY30&lt;&gt;"",CU30=""),AND(EC30&gt;=EG$39,ED30&gt;=EG$43,EC30&lt;&gt;""),AND(FE30&gt;=FI$39,FF30&gt;=FI$43,FE30&lt;&gt;""),AND(GG30&gt;=GK$39,GH30&gt;=GK$43,GG30&lt;&gt;""),AND(HI30&gt;=HM$39,HJ30&gt;=HM$43,HI30&lt;&gt;""),AND(IK30&gt;=IO$39,IL30&gt;=IO$43,IK30&lt;&gt;""),AND(JM30&gt;=JQ$39,JN30&gt;=JQ$43,JM30&lt;&gt;""),AND(KO30&gt;=KS$39,KP30&gt;=KS$43,KO30&lt;&gt;""),AND(LQ30&gt;=LU$39,LR30&gt;=LU$43,LQ30&lt;&gt;""),AND(MS30&gt;=MW$39,MT30&gt;=MW$43,MS30&lt;&gt;""),AND(NU30&gt;=NY$39,NV30&gt;=NY$43,NU30&lt;&gt;""),AND(OW30&gt;=PA$39,OX30&gt;=PA$43,OW30&lt;&gt;""),AND(PY30&gt;=QC$39,PZ30&gt;=QC$43,PY30&lt;&gt;"")),"Merit",IF(OR(AND(AS30&gt;=AW$38,AT30&gt;=AW$42,AS30&lt;&gt;"",AO30=""),AND(BV30&gt;=BZ$38,BW30&gt;=BZ$42,BV30&lt;&gt;"",BR30=""),AND(CY30&gt;=DC$38,CZ30&gt;=DC$42,CY30&lt;&gt;"",CU30=""),AND(EC30&gt;=EG$38,ED30&gt;=EG$42,EC30&lt;&gt;""),AND(FE30&gt;=FI$38,FF30&gt;=FI$42,FE30&lt;&gt;""),AND(GG30&gt;=GK$38,GH30&gt;=GK$42,GG30&lt;&gt;""),AND(HI30&gt;=HM$38,HJ30&gt;=HM$42,HI30&lt;&gt;""),AND(IK30&gt;=IO$38,IL30&gt;=IO$42,IK30&lt;&gt;""),AND(JM30&gt;=JQ$38,JN30&gt;=JQ$42,JM30&lt;&gt;""),AND(KO30&gt;=KS$38,KP30&gt;=KS$42,KO30&lt;&gt;""),AND(LQ30&gt;=LU$38,LR30&gt;=LU$42,LQ30&lt;&gt;""),AND(MS30&gt;=MW$38,MT30&gt;=MW$42,MS30&lt;&gt;""),AND(NU30&gt;=NY$38,NV30&gt;=NY$42,NU30&lt;&gt;""),AND(OW30&gt;=PA$38,OX30&gt;=PA$42,OW30&lt;&gt;""),AND(PY30&gt;=QC$38,PZ30&gt;=QC$42,PY30&lt;&gt;"")),"Excellence",IF(K30="P","Worlds Team",IF(H30="P","National Team","")))))</f>
        <v/>
      </c>
      <c r="K30" s="3" t="str">
        <f>IF(OR(AND(AS30&gt;=AW$37,AT30&gt;=AW$41,AS30&lt;&gt;"",AO30=""),AND(BV30&gt;=BZ$37,BW30&gt;=BZ$41,BV30&lt;&gt;"",BR30=""),AND(CY30&gt;=DC$37,CZ30&gt;=DC$41,CY30&lt;&gt;"",CU30=""),AND(EC30&gt;=EG$37,ED30&gt;=EG$41,EC30&lt;&gt;""),AND(FE30&gt;=FI$37,FF30&gt;=FI$41,FE30&lt;&gt;""),AND(GG30&gt;=GK$37,GH30&gt;=GK$41,GG30&lt;&gt;""),AND(HI30&gt;=HM$37,HJ30&gt;=HM$41,HI30&lt;&gt;""),AND(IK30&gt;=IO$37,IL30&gt;=IO$41,IK30&lt;&gt;""),AND(JM30&gt;=JQ$37,JN30&gt;=JQ$41,JM30&lt;&gt;""),AND(KO30&gt;=KS$37,KP30&gt;=KS$41,KO30&lt;&gt;""),AND(LQ30&gt;=LU$37,LR30&gt;=LU$41,LQ30&lt;&gt;""),AND(MS30&gt;=MW$37,MT30&gt;=MW$41,MS30&lt;&gt;""),AND(NU30&gt;=NY$37,NV30&gt;=NY$41,NU30&lt;&gt;""),AND(OW30&gt;=PA$37,OX30&gt;=PA$41,OW30&lt;&gt;""),AND(PY30&gt;=QC$37,PZ30&gt;=QC$41,PY30&lt;&gt;"")),"P","")</f>
        <v/>
      </c>
      <c r="L30" s="8">
        <f>IF(COUNT(AQ30,BT30,CW30)&gt;0,LARGE((AQ30,BT30,CW30),1),0)</f>
        <v>43.300000000000004</v>
      </c>
      <c r="M30" s="8" t="str">
        <f>IF(L30=0,"",IF(L30=CW30,$CA$1,IF(L30=BT30,$AX$1,IF(L30=AQ30,$U$1,""))))</f>
        <v>2025 Nationals</v>
      </c>
      <c r="N30" s="8">
        <f>IF(COUNT(AQ30,BT30,CW30)&gt;1,LARGE((AQ30,BT30,CW30),2),0)</f>
        <v>0</v>
      </c>
      <c r="O30" s="8" t="str">
        <f>IF(N30=0,"",IF(AND(N30=L30,N30=AQ30,N30=BT30),$U$1,IF(AND(N30=L30,N30=AQ30,N30=CW30),$U$1,IF(AND(N30=L30,N30=BT30,N30=CW30),$AX$1,IF(N30=CW30,$CA$1,IF(N30=BT30,$AX$1,IF(N30=AQ30,$U$1,"")))))))</f>
        <v/>
      </c>
      <c r="P30" s="8">
        <f>IF(MAX(AV30,BY30,DB30)&gt;0,MAX(AV30,BY30,DB30),0)</f>
        <v>0</v>
      </c>
      <c r="Q30" s="8" t="str">
        <f>IF(P30=0,"",IF(P30=DB30,$CA$1,IF(P30=BY30,$AX$1,IF(P30=AV30,$U$1,""))))</f>
        <v/>
      </c>
      <c r="R30" s="8" t="str">
        <f>IF(MAX(DD30:DE30)&gt;0,MAX(DD30:DE30),"")</f>
        <v/>
      </c>
      <c r="S30" s="11" t="str">
        <f>IF(R30="","",IF(R30=DD30,"("&amp;DD$2&amp;")",IF(R30=DE30,"("&amp;DE$2&amp;")")))</f>
        <v/>
      </c>
      <c r="T30" s="8" t="str">
        <f>IF(R30="","",IF(R30=DD30,IF(R30+IF(N30="",0,N30)=PW30,$PB$1,IF(R30+IF(N30="",0,N30)=OU30,$NZ$1,IF(R30+IF(N30="",0,N30)=NS30,$MX$1,IF(R30+IF(N30="",0,N30)=MQ30,$LV$1,IF(R30+IF(N30="",0,N30)=LO30,$KT$1,IF(R30+IF(N30="",0,N30)=KM30,$JR$1,IF(R30+IF(N30="",0,N30)=JK30,$IP$1,IF(R30+IF(N30="",0,N30)=II30,$HN$1,IF(R30+IF(N30="",0,N30)=HG30,$GL$1,IF(R30+IF(N30="",0,N30)=GE30,$FJ$1,IF(R30+IF(N30="",0,N30)=FC30,$EH$1,IF(R30+IF(N30="",0,N30)=EA30,$DF$1)))))))))))),IF(R30=DE30,IF(R30+IF(P30="",0,P30)=QB30,$PB$1,IF(R30+IF(P30="",0,P30)=OZ30,$NZ$1,IF(R30+IF(P30="",0,P30)=NX30,$MX$1,IF(R30+IF(P30="",0,P30)=MV30,$LV$1,IF(R30+IF(P30="",0,P30)=LT30,$KT$1,IF(R30+IF(P30="",0,P30)=KR30,$JR$1,IF(R30+IF(P30="",0,P30)=JP30,$IP$1,IF(R30+IF(P30="",0,P30)=IN30,$HN$1,IF(R30+IF(P30="",0,P30)=HL30,$GL$1,IF(R30+IF(P30="",0,P30)=GJ30,$FJ$1,IF(R30+IF(P30="",0,P30)=FH30,$EH$1,IF(R30+IF(P30="",0,P30)=EF30,$DF$1)))))))))))))))</f>
        <v/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27"/>
      <c r="AP30" s="40" t="str">
        <f>IF(SUM(V30,Z30)&gt;0,SUM(V30,Z30),"")</f>
        <v/>
      </c>
      <c r="AQ30" s="40" t="str">
        <f>IF(SUM(U30:V30,X30:Z30,AB30)-W30-AA30&gt;0,SUM(U30:V30,X30:Z30,AB30)-W30-AA30,"")</f>
        <v/>
      </c>
      <c r="AR30" s="40" t="str">
        <f>IF(SUM(AC30:AD30,AF30)-AE30&gt;0,SUM(AC30:AD30,AF30)-AE30,"")</f>
        <v/>
      </c>
      <c r="AS30" s="40" t="str">
        <f>IF(SUM(V30,Z30,AD30)&gt;0,SUM(V30,Z30,AD30),"")</f>
        <v/>
      </c>
      <c r="AT30" s="40" t="str">
        <f>IF(SUM(AQ30,AR30)&gt;0,SUM(AQ30,AR30),"")</f>
        <v/>
      </c>
      <c r="AU30" s="40" t="str">
        <f>IF(SUM(AH30,AL30)&gt;0,SUM(AH30,AL30),"")</f>
        <v/>
      </c>
      <c r="AV30" s="40" t="str">
        <f>IF(SUM(AG30:AH30,AJ30:AL30,AN30)-SUM(AI30,AM30)&gt;0,SUM(AG30:AH30,AJ30:AL30,AN30)-SUM(AI30,AM30),"")</f>
        <v/>
      </c>
      <c r="AW30" s="40" t="str">
        <f>IF(SUM(AQ30,AR30,AV30)&gt;0,SUM(AQ30,AR30,AV30),"")</f>
        <v/>
      </c>
      <c r="AX30" s="18">
        <v>19.100000000000001</v>
      </c>
      <c r="AY30" s="18">
        <v>3.1</v>
      </c>
      <c r="AZ30" s="18">
        <v>0.6</v>
      </c>
      <c r="BA30" s="18">
        <v>0</v>
      </c>
      <c r="BB30" s="18">
        <v>18.8</v>
      </c>
      <c r="BC30" s="18">
        <v>3.2</v>
      </c>
      <c r="BD30" s="18">
        <v>0.3</v>
      </c>
      <c r="BE30" s="18">
        <v>0</v>
      </c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8"/>
      <c r="BS30" s="11">
        <f>IF(SUM(AY30,BC30)&gt;0,SUM(AY30,BC30),"")</f>
        <v>6.3000000000000007</v>
      </c>
      <c r="BT30" s="11">
        <f>IF(SUM(AX30:AY30,BA30:BC30,BE30)-AZ30-BD30&gt;0,SUM(AX30:AY30,BA30:BC30,BE30)-AZ30-BD30,"")</f>
        <v>43.300000000000004</v>
      </c>
      <c r="BU30" s="11" t="str">
        <f>IF(SUM(BF30:BG30,BI30)-BH30&gt;0,SUM(BF30:BG30,BI30)-BH30,"")</f>
        <v/>
      </c>
      <c r="BV30" s="11">
        <f>IF(SUM(AY30,BC30,BG30)&gt;0,SUM(AY30,BC30,BG30),"")</f>
        <v>6.3000000000000007</v>
      </c>
      <c r="BW30" s="11">
        <f>IF(SUM(BT30,BU30)&gt;0,SUM(BT30,BU30),"")</f>
        <v>43.300000000000004</v>
      </c>
      <c r="BX30" s="11" t="str">
        <f>IF(SUM(BK30,BO30)&gt;0,SUM(BK30,BO30),"")</f>
        <v/>
      </c>
      <c r="BY30" s="11" t="str">
        <f>IF(SUM(BJ30:BK30,BM30:BO30,BQ30)-SUM(BL30,BP30)&gt;0,SUM(BJ30:BK30,BM30:BO30,BQ30)-SUM(BL30,BP30),"")</f>
        <v/>
      </c>
      <c r="BZ30" s="11">
        <f>IF(SUM(BT30,BU30,BY30)&gt;0,SUM(BT30,BU30,BY30),"")</f>
        <v>43.300000000000004</v>
      </c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27"/>
      <c r="CV30" s="40" t="str">
        <f>IF(SUM(CB30,CF30)&gt;0,SUM(CB30,CF30),"")</f>
        <v/>
      </c>
      <c r="CW30" s="40" t="str">
        <f>IF(SUM(CA30:CB30,CD30:CF30,CH30)-CC30-CG30&gt;0,SUM(CA30:CB30,CD30:CF30,CH30)-CC30-CG30,"")</f>
        <v/>
      </c>
      <c r="CX30" s="40" t="str">
        <f>IF(SUM(CI30:CJ30,CL30)-CK30&gt;0,SUM(CI30:CJ30,CL30)-CK30,"")</f>
        <v/>
      </c>
      <c r="CY30" s="40" t="str">
        <f>IF(SUM(CB30,CF30,CJ30)&gt;0,SUM(CB30,CF30,CJ30),"")</f>
        <v/>
      </c>
      <c r="CZ30" s="40" t="str">
        <f>IF(SUM(CW30,CX30)&gt;0,SUM(CW30,CX30),"")</f>
        <v/>
      </c>
      <c r="DA30" s="40" t="str">
        <f>IF(SUM(CN30,CR30)&gt;0,SUM(CN30,CR30),"")</f>
        <v/>
      </c>
      <c r="DB30" s="40" t="str">
        <f>IF(SUM(CM30:CN30,CP30:CR30,CT30)-SUM(CO30,CS30)&gt;0,SUM(CM30:CN30,CP30:CR30,CT30)-SUM(CO30,CS30),"")</f>
        <v/>
      </c>
      <c r="DC30" s="40" t="str">
        <f>IF(SUM(CW30,CX30,DB30)&gt;0,SUM(CW30,CX30,DB30),"")</f>
        <v/>
      </c>
      <c r="DD30" s="50" t="str">
        <f>IF(MAX(EA30,FC30,GE30,HG30,II30,JK30,KM30,LO30,MQ30,NS30,OU30,PW30)-IF(N30="",0,N30)&gt;0.001,MAX(EA30,FC30,GE30,HG30,II30,JK30,KM30,LO30,MQ30,NS30,OU30,PW30)-IF(N30="",0,N30),"")</f>
        <v/>
      </c>
      <c r="DE30" s="50" t="str">
        <f>IF(MAX(EF30,FH30,GJ30,HL30,IN30,JP30,KR30,LT30,MV30,NX30,OZ30,QB30)-IF(P30="",0,P30)&gt;0.001,MAX(EF30,FH30,GJ30,HL30,IN30,JP30,KR30,LT30,MV30,NX30,OZ30,QB30)-IF(P30="",0,P30),"")</f>
        <v/>
      </c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40" t="str">
        <f>IF(SUM(DG30,DK30)&gt;0,SUM(DG30,DK30),"")</f>
        <v/>
      </c>
      <c r="EA30" s="40" t="str">
        <f>IF(SUM(DF30:DG30,DI30:DK30,DM30)-DH30-DL30&gt;0,SUM(DF30:DG30,DI30:DK30,DM30)-DH30-DL30,"")</f>
        <v/>
      </c>
      <c r="EB30" s="40" t="str">
        <f>IF(SUM(DN30:DO30,DQ30)-DP30&gt;0,SUM(DN30:DO30,DQ30)-DP30,"")</f>
        <v/>
      </c>
      <c r="EC30" s="40" t="str">
        <f>IF(SUM(DG30,DK30,DO30)&gt;0,SUM(DG30,DK30,DO30),"")</f>
        <v/>
      </c>
      <c r="ED30" s="40" t="str">
        <f>IF(SUM(EA30,EB30)&gt;0,SUM(EA30,EB30),"")</f>
        <v/>
      </c>
      <c r="EE30" s="40" t="str">
        <f>IF(SUM(DS30,DW30)&gt;0,SUM(DS30,DW30),"")</f>
        <v/>
      </c>
      <c r="EF30" s="40" t="str">
        <f>IF(SUM(DR30:DS30,DU30:DW30,DY30)-SUM(DT30,DX30)&gt;0,SUM(DR30:DS30,DU30:DW30,DY30)-SUM(DT30,DX30),"")</f>
        <v/>
      </c>
      <c r="EG30" s="40" t="str">
        <f>IF(SUM(EA30,EB30,EF30)&gt;0,SUM(EA30,EB30,EF30),"")</f>
        <v/>
      </c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1" t="str">
        <f>IF(SUM(EI30,EM30)&gt;0,SUM(EI30,EM30),"")</f>
        <v/>
      </c>
      <c r="FC30" s="11" t="str">
        <f>IF(SUM(EH30:EI30,EK30:EM30,EO30)-EJ30-EN30&gt;0,SUM(EH30:EI30,EK30:EM30,EO30)-EJ30-EN30,"")</f>
        <v/>
      </c>
      <c r="FD30" s="11" t="str">
        <f>IF(SUM(EP30:EQ30,ES30)-ER30&gt;0,SUM(EP30:EQ30,ES30)-ER30,"")</f>
        <v/>
      </c>
      <c r="FE30" s="11" t="str">
        <f>IF(SUM(EI30,EM30,EQ30)&gt;0,SUM(EI30,EM30,EQ30),"")</f>
        <v/>
      </c>
      <c r="FF30" s="11" t="str">
        <f>IF(SUM(FC30,FD30)&gt;0,SUM(FC30,FD30),"")</f>
        <v/>
      </c>
      <c r="FG30" s="11" t="str">
        <f>IF(SUM(EU30,EY30)&gt;0,SUM(EU30,EY30),"")</f>
        <v/>
      </c>
      <c r="FH30" s="11" t="str">
        <f>IF(SUM(ET30:EU30,EW30:EY30,FA30)-SUM(EV30,EZ30)&gt;0,SUM(ET30:EU30,EW30:EY30,FA30)-SUM(EV30,EZ30),"")</f>
        <v/>
      </c>
      <c r="FI30" s="11" t="str">
        <f>IF(SUM(FC30,FD30,FH30)&gt;0,SUM(FC30,FD30,FH30),"")</f>
        <v/>
      </c>
      <c r="FJ30" s="17"/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40" t="str">
        <f>IF(SUM(FK30,FO30)&gt;0,SUM(FK30,FO30),"")</f>
        <v/>
      </c>
      <c r="GE30" s="40" t="str">
        <f>IF(SUM(FJ30:FK30,FM30:FO30,FQ30)-FL30-FP30&gt;0,SUM(FJ30:FK30,FM30:FO30,FQ30)-FL30-FP30,"")</f>
        <v/>
      </c>
      <c r="GF30" s="40" t="str">
        <f>IF(SUM(FR30:FS30,FU30)-FT30&gt;0,SUM(FR30:FS30,FU30)-FT30,"")</f>
        <v/>
      </c>
      <c r="GG30" s="40" t="str">
        <f>IF(SUM(FK30,FO30,FS30)&gt;0,SUM(FK30,FO30,FS30),"")</f>
        <v/>
      </c>
      <c r="GH30" s="40" t="str">
        <f>IF(SUM(GE30,GF30)&gt;0,SUM(GE30,GF30),"")</f>
        <v/>
      </c>
      <c r="GI30" s="40" t="str">
        <f>IF(SUM(FW30,GA30)&gt;0,SUM(FW30,GA30),"")</f>
        <v/>
      </c>
      <c r="GJ30" s="40" t="str">
        <f>IF(SUM(FV30:FW30,FY30:GA30,GC30)-SUM(FX30,GB30)&gt;0,SUM(FV30:FW30,FY30:GA30,GC30)-SUM(FX30,GB30),"")</f>
        <v/>
      </c>
      <c r="GK30" s="40" t="str">
        <f>IF(SUM(GE30,GF30,GJ30)&gt;0,SUM(GE30,GF30,GJ30),"")</f>
        <v/>
      </c>
      <c r="GL30" s="18"/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1" t="str">
        <f>IF(SUM(GM30,GQ30)&gt;0,SUM(GM30,GQ30),"")</f>
        <v/>
      </c>
      <c r="HG30" s="11" t="str">
        <f>IF(SUM(GL30:GM30,GO30:GQ30,GS30)-GN30-GR30&gt;0,SUM(GL30:GM30,GO30:GQ30,GS30)-GN30-GR30,"")</f>
        <v/>
      </c>
      <c r="HH30" s="11" t="str">
        <f>IF(SUM(GT30:GU30,GW30)-GV30&gt;0,SUM(GT30:GU30,GW30)-GV30,"")</f>
        <v/>
      </c>
      <c r="HI30" s="11" t="str">
        <f>IF(SUM(GM30,GQ30,GU30)&gt;0,SUM(GM30,GQ30,GU30),"")</f>
        <v/>
      </c>
      <c r="HJ30" s="11" t="str">
        <f>IF(SUM(HG30,HH30)&gt;0,SUM(HG30,HH30),"")</f>
        <v/>
      </c>
      <c r="HK30" s="11" t="str">
        <f>IF(SUM(GY30,HC30)&gt;0,SUM(GY30,HC30),"")</f>
        <v/>
      </c>
      <c r="HL30" s="11" t="str">
        <f>IF(SUM(GX30:GY30,HA30:HC30,HE30)-SUM(GZ30,HD30)&gt;0,SUM(GX30:GY30,HA30:HC30,HE30)-SUM(GZ30,HD30),"")</f>
        <v/>
      </c>
      <c r="HM30" s="11" t="str">
        <f>IF(SUM(HG30,HH30,HL30)&gt;0,SUM(HG30,HH30,HL30),"")</f>
        <v/>
      </c>
      <c r="HN30" s="17"/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40" t="str">
        <f>IF(SUM(HO30,HS30)&gt;0,SUM(HO30,HS30),"")</f>
        <v/>
      </c>
      <c r="II30" s="40" t="str">
        <f>IF(SUM(HN30:HO30,HQ30:HS30,HU30)-HP30-HT30&gt;0,SUM(HN30:HO30,HQ30:HS30,HU30)-HP30-HT30,"")</f>
        <v/>
      </c>
      <c r="IJ30" s="40" t="str">
        <f>IF(SUM(HV30:HW30,HY30)-HX30&gt;0,SUM(HV30:HW30,HY30)-HX30,"")</f>
        <v/>
      </c>
      <c r="IK30" s="40" t="str">
        <f>IF(SUM(HO30,HS30,HW30)&gt;0,SUM(HO30,HS30,HW30),"")</f>
        <v/>
      </c>
      <c r="IL30" s="40" t="str">
        <f>IF(SUM(II30,IJ30)&gt;0,SUM(II30,IJ30),"")</f>
        <v/>
      </c>
      <c r="IM30" s="40" t="str">
        <f>IF(SUM(IA30,IE30)&gt;0,SUM(IA30,IE30),"")</f>
        <v/>
      </c>
      <c r="IN30" s="40" t="str">
        <f>IF(SUM(HZ30:IA30,IC30:IE30,IG30)-SUM(IB30,IF30)&gt;0,SUM(HZ30:IA30,IC30:IE30,IG30)-SUM(IB30,IF30),"")</f>
        <v/>
      </c>
      <c r="IO30" s="40" t="str">
        <f>IF(SUM(II30,IJ30,IN30)&gt;0,SUM(II30,IJ30,IN30),"")</f>
        <v/>
      </c>
      <c r="IP30" s="18"/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1" t="str">
        <f>IF(SUM(IQ30,IU30)&gt;0,SUM(IQ30,IU30),"")</f>
        <v/>
      </c>
      <c r="JK30" s="11" t="str">
        <f>IF(SUM(IP30:IQ30,IS30:IU30,IW30)-IR30-IV30&gt;0,SUM(IP30:IQ30,IS30:IU30,IW30)-IR30-IV30,"")</f>
        <v/>
      </c>
      <c r="JL30" s="11" t="str">
        <f>IF(SUM(IX30:IY30,JA30)-IZ30&gt;0,SUM(IX30:IY30,JA30)-IZ30,"")</f>
        <v/>
      </c>
      <c r="JM30" s="11" t="str">
        <f>IF(SUM(IQ30,IU30,IY30)&gt;0,SUM(IQ30,IU30,IY30),"")</f>
        <v/>
      </c>
      <c r="JN30" s="11" t="str">
        <f>IF(SUM(JK30,JL30)&gt;0,SUM(JK30,JL30),"")</f>
        <v/>
      </c>
      <c r="JO30" s="11" t="str">
        <f>IF(SUM(JC30,JG30)&gt;0,SUM(JC30,JG30),"")</f>
        <v/>
      </c>
      <c r="JP30" s="11" t="str">
        <f>IF(SUM(JB30:JC30,JE30:JG30,JI30)-SUM(JD30,JH30)&gt;0,SUM(JB30:JC30,JE30:JG30,JI30)-SUM(JD30,JH30),"")</f>
        <v/>
      </c>
      <c r="JQ30" s="11" t="str">
        <f>IF(SUM(JK30,JL30,JP30)&gt;0,SUM(JK30,JL30,JP30),"")</f>
        <v/>
      </c>
      <c r="JR30" s="17"/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40" t="str">
        <f>IF(SUM(JS30,JW30)&gt;0,SUM(JS30,JW30),"")</f>
        <v/>
      </c>
      <c r="KM30" s="40" t="str">
        <f>IF(SUM(JR30:JS30,JU30:JW30,JY30)-JT30-JX30&gt;0,SUM(JR30:JS30,JU30:JW30,JY30)-JT30-JX30,"")</f>
        <v/>
      </c>
      <c r="KN30" s="40" t="str">
        <f>IF(SUM(JZ30:KA30,KC30)-KB30&gt;0,SUM(JZ30:KA30,KC30)-KB30,"")</f>
        <v/>
      </c>
      <c r="KO30" s="40" t="str">
        <f>IF(SUM(JS30,JW30,KA30)&gt;0,SUM(JS30,JW30,KA30),"")</f>
        <v/>
      </c>
      <c r="KP30" s="40" t="str">
        <f>IF(SUM(KM30,KN30)&gt;0,SUM(KM30,KN30),"")</f>
        <v/>
      </c>
      <c r="KQ30" s="40" t="str">
        <f>IF(SUM(KE30,KI30)&gt;0,SUM(KE30,KI30),"")</f>
        <v/>
      </c>
      <c r="KR30" s="40" t="str">
        <f>IF(SUM(KD30:KE30,KG30:KI30,KK30)-SUM(KF30,KJ30)&gt;0,SUM(KD30:KE30,KG30:KI30,KK30)-SUM(KF30,KJ30),"")</f>
        <v/>
      </c>
      <c r="KS30" s="40" t="str">
        <f>IF(SUM(KM30,KN30,KR30)&gt;0,SUM(KM30,KN30,KR30),"")</f>
        <v/>
      </c>
      <c r="KT30" s="18"/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1" t="str">
        <f>IF(SUM(KU30,KY30)&gt;0,SUM(KU30,KY30),"")</f>
        <v/>
      </c>
      <c r="LO30" s="11" t="str">
        <f>IF(SUM(KT30:KU30,KW30:KY30,LA30)-KV30-KZ30&gt;0,SUM(KT30:KU30,KW30:KY30,LA30)-KV30-KZ30,"")</f>
        <v/>
      </c>
      <c r="LP30" s="11" t="str">
        <f>IF(SUM(LB30:LC30,LE30)-LD30&gt;0,SUM(LB30:LC30,LE30)-LD30,"")</f>
        <v/>
      </c>
      <c r="LQ30" s="11" t="str">
        <f>IF(SUM(KU30,KY30,LC30)&gt;0,SUM(KU30,KY30,LC30),"")</f>
        <v/>
      </c>
      <c r="LR30" s="11" t="str">
        <f>IF(SUM(LO30,LP30)&gt;0,SUM(LO30,LP30),"")</f>
        <v/>
      </c>
      <c r="LS30" s="11" t="str">
        <f>IF(SUM(LG30,LK30)&gt;0,SUM(LG30,LK30),"")</f>
        <v/>
      </c>
      <c r="LT30" s="11" t="str">
        <f>IF(SUM(LF30:LG30,LI30:LK30,LM30)-SUM(LH30,LL30)&gt;0,SUM(LF30:LG30,LI30:LK30,LM30)-SUM(LH30,LL30),"")</f>
        <v/>
      </c>
      <c r="LU30" s="11" t="str">
        <f>IF(SUM(LO30,LP30,LT30)&gt;0,SUM(LO30,LP30,LT30),"")</f>
        <v/>
      </c>
      <c r="LV30" s="17"/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40" t="str">
        <f>IF(SUM(LW30,MA30)&gt;0,SUM(LW30,MA30),"")</f>
        <v/>
      </c>
      <c r="MQ30" s="40" t="str">
        <f>IF(SUM(LV30:LW30,LY30:MA30,MC30)-LX30-MB30&gt;0,SUM(LV30:LW30,LY30:MA30,MC30)-LX30-MB30,"")</f>
        <v/>
      </c>
      <c r="MR30" s="40" t="str">
        <f>IF(SUM(MD30:ME30,MG30)-MF30&gt;0,SUM(MD30:ME30,MG30)-MF30,"")</f>
        <v/>
      </c>
      <c r="MS30" s="40" t="str">
        <f>IF(SUM(LW30,MA30,ME30)&gt;0,SUM(LW30,MA30,ME30),"")</f>
        <v/>
      </c>
      <c r="MT30" s="40" t="str">
        <f>IF(SUM(MQ30,MR30)&gt;0,SUM(MQ30,MR30),"")</f>
        <v/>
      </c>
      <c r="MU30" s="40" t="str">
        <f>IF(SUM(MI30,MM30)&gt;0,SUM(MI30,MM30),"")</f>
        <v/>
      </c>
      <c r="MV30" s="40" t="str">
        <f>IF(SUM(MH30:MI30,MK30:MM30,MO30)-SUM(MJ30,MN30)&gt;0,SUM(MH30:MI30,MK30:MM30,MO30)-SUM(MJ30,MN30),"")</f>
        <v/>
      </c>
      <c r="MW30" s="40" t="str">
        <f>IF(SUM(MQ30,MR30,MV30)&gt;0,SUM(MQ30,MR30,MV30),"")</f>
        <v/>
      </c>
      <c r="MX30" s="18"/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1" t="str">
        <f>IF(SUM(MY30,NC30)&gt;0,SUM(MY30,NC30),"")</f>
        <v/>
      </c>
      <c r="NS30" s="11" t="str">
        <f>IF(SUM(MX30:MY30,NA30:NC30,NE30)-MZ30-ND30&gt;0,SUM(MX30:MY30,NA30:NC30,NE30)-MZ30-ND30,"")</f>
        <v/>
      </c>
      <c r="NT30" s="11" t="str">
        <f>IF(SUM(NF30:NG30,NI30)-NH30&gt;0,SUM(NF30:NG30,NI30)-NH30,"")</f>
        <v/>
      </c>
      <c r="NU30" s="11" t="str">
        <f>IF(SUM(MY30,NC30,NG30)&gt;0,SUM(MY30,NC30,NG30),"")</f>
        <v/>
      </c>
      <c r="NV30" s="11" t="str">
        <f>IF(SUM(NS30,NT30)&gt;0,SUM(NS30,NT30),"")</f>
        <v/>
      </c>
      <c r="NW30" s="11" t="str">
        <f>IF(SUM(NK30,NO30)&gt;0,SUM(NK30,NO30),"")</f>
        <v/>
      </c>
      <c r="NX30" s="11" t="str">
        <f>IF(SUM(NJ30:NK30,NM30:NO30,NQ30)-SUM(NL30,NP30)&gt;0,SUM(NJ30:NK30,NM30:NO30,NQ30)-SUM(NL30,NP30),"")</f>
        <v/>
      </c>
      <c r="NY30" s="11" t="str">
        <f>IF(SUM(NS30,NT30,NX30)&gt;0,SUM(NS30,NT30,NX30),"")</f>
        <v/>
      </c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40" t="str">
        <f>IF(SUM(OA30,OE30)&gt;0,SUM(OA30,OE30),"")</f>
        <v/>
      </c>
      <c r="OU30" s="40" t="str">
        <f>IF(SUM(NZ30:OA30,OC30:OE30,OG30)-OB30-OF30&gt;0,SUM(NZ30:OA30,OC30:OE30,OG30)-OB30-OF30,"")</f>
        <v/>
      </c>
      <c r="OV30" s="40" t="str">
        <f>IF(SUM(OH30:OI30,OK30)-OJ30&gt;0,SUM(OH30:OI30,OK30)-OJ30,"")</f>
        <v/>
      </c>
      <c r="OW30" s="40" t="str">
        <f>IF(SUM(OA30,OE30,OI30)&gt;0,SUM(OA30,OE30,OI30),"")</f>
        <v/>
      </c>
      <c r="OX30" s="40" t="str">
        <f>IF(SUM(OU30,OV30)&gt;0,SUM(OU30,OV30),"")</f>
        <v/>
      </c>
      <c r="OY30" s="40" t="str">
        <f>IF(SUM(OM30,OQ30)&gt;0,SUM(OM30,OQ30),"")</f>
        <v/>
      </c>
      <c r="OZ30" s="40" t="str">
        <f>IF(SUM(OL30:OM30,OO30:OQ30,OS30)-SUM(ON30,OR30)&gt;0,SUM(OL30:OM30,OO30:OQ30,OS30)-SUM(ON30,OR30),"")</f>
        <v/>
      </c>
      <c r="PA30" s="40" t="str">
        <f>IF(SUM(OU30,OV30,OZ30)&gt;0,SUM(OU30,OV30,OZ30),"")</f>
        <v/>
      </c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1" t="str">
        <f>IF(SUM(PC30,PG30)&gt;0,SUM(PC30,PG30),"")</f>
        <v/>
      </c>
      <c r="PW30" s="11" t="str">
        <f>IF(SUM(PB30:PC30,PE30:PG30,PI30)-PD30-PH30&gt;0,SUM(PB30:PC30,PE30:PG30,PI30)-PD30-PH30,"")</f>
        <v/>
      </c>
      <c r="PX30" s="11" t="str">
        <f>IF(SUM(PJ30:PK30,PM30)-PL30&gt;0,SUM(PJ30:PK30,PM30)-PL30,"")</f>
        <v/>
      </c>
      <c r="PY30" s="11" t="str">
        <f>IF(SUM(PC30,PG30,PK30)&gt;0,SUM(PC30,PG30,PK30),"")</f>
        <v/>
      </c>
      <c r="PZ30" s="11" t="str">
        <f>IF(SUM(PW30,PX30)&gt;0,SUM(PW30,PX30),"")</f>
        <v/>
      </c>
      <c r="QA30" s="11" t="str">
        <f>IF(SUM(PO30,PS30)&gt;0,SUM(PO30,PS30),"")</f>
        <v/>
      </c>
      <c r="QB30" s="11" t="str">
        <f>IF(SUM(PN30:PO30,PQ30:PS30,PU30)-SUM(PP30,PT30)&gt;0,SUM(PN30:PO30,PQ30:PS30,PU30)-SUM(PP30,PT30),"")</f>
        <v/>
      </c>
      <c r="QC30" s="11" t="str">
        <f>IF(SUM(PW30,PX30,QB30)&gt;0,SUM(PW30,PX30,QB30),"")</f>
        <v/>
      </c>
      <c r="QD30" s="22">
        <f>IF($CU30="P",CA30,(CA30+AX30)/2)</f>
        <v>9.5500000000000007</v>
      </c>
      <c r="QE30" s="22">
        <f>IF($CU30="P",CB30,(CB30+AY30)/2)</f>
        <v>1.55</v>
      </c>
      <c r="QF30" s="22">
        <f>IF($CU30="P",CC30,(CC30+AZ30)/2)</f>
        <v>0.3</v>
      </c>
      <c r="QG30" s="22">
        <f>IF($CU30="P",CD30,(CD30+BA30)/2)</f>
        <v>0</v>
      </c>
      <c r="QH30" s="22">
        <f>IF($CU30="P",CE30,(CE30+BB30)/2)</f>
        <v>9.4</v>
      </c>
      <c r="QI30" s="22">
        <f>IF($CU30="P",CF30,(CF30+BC30)/2)</f>
        <v>1.6</v>
      </c>
      <c r="QJ30" s="22">
        <f>IF($CU30="P",CG30,(CG30+BD30)/2)</f>
        <v>0.15</v>
      </c>
      <c r="QK30" s="22">
        <f>IF($CU30="P",CH30,(CH30+BE30)/2)</f>
        <v>0</v>
      </c>
      <c r="QL30" s="22">
        <f>IF($CU30="P",CI30,(CI30+BF30)/2)</f>
        <v>0</v>
      </c>
      <c r="QM30" s="22">
        <f>IF($CU30="P",CJ30,(CJ30+BG30)/2)</f>
        <v>0</v>
      </c>
      <c r="QN30" s="22">
        <f>IF($CU30="P",CK30,(CK30+BH30)/2)</f>
        <v>0</v>
      </c>
      <c r="QO30" s="22">
        <f>IF($CU30="P",CL30,(CL30+BI30)/2)</f>
        <v>0</v>
      </c>
      <c r="QP30" s="22">
        <f>IF($CU30="P",CM30,(CM30+BJ30)/2)</f>
        <v>0</v>
      </c>
      <c r="QQ30" s="22">
        <f>IF($CU30="P",CN30,(CN30+BK30)/2)</f>
        <v>0</v>
      </c>
      <c r="QR30" s="22">
        <f>IF($CU30="P",CO30,(CO30+BL30)/2)</f>
        <v>0</v>
      </c>
      <c r="QS30" s="22">
        <f>IF($CU30="P",CP30,(CP30+BM30)/2)</f>
        <v>0</v>
      </c>
      <c r="QT30" s="22">
        <f>IF($CU30="P",CQ30,(CQ30+BN30)/2)</f>
        <v>0</v>
      </c>
      <c r="QU30" s="22">
        <f>IF($CU30="P",CR30,(CR30+BO30)/2)</f>
        <v>0</v>
      </c>
      <c r="QV30" s="22">
        <f>IF($CU30="P",CS30,(CS30+BP30)/2)</f>
        <v>0</v>
      </c>
      <c r="QW30" s="22">
        <f>IF($CU30="P",CT30,(CT30+BQ30)/2)</f>
        <v>0</v>
      </c>
      <c r="QX30" s="27" t="s">
        <v>46</v>
      </c>
      <c r="QY30" s="40">
        <f>IF(SUM(QE30,QI30)&gt;0,SUM(QE30,QI30),"")</f>
        <v>3.1500000000000004</v>
      </c>
      <c r="QZ30" s="40">
        <f>IF(SUM(QD30:QE30,QG30:QI30,QK30)-QF30-QJ30&gt;0,SUM(QD30:QE30,QG30:QI30,QK30)-QF30-QJ30,"")</f>
        <v>21.650000000000002</v>
      </c>
      <c r="RA30" s="40" t="str">
        <f>IF(SUM(QL30:QM30,QO30)-QN30&gt;0,SUM(QL30:QM30,QO30)-QN30,"")</f>
        <v/>
      </c>
      <c r="RB30" s="40">
        <f>IF(SUM(QE30,QI30,QM30)&gt;0,SUM(QE30,QI30,QM30),"")</f>
        <v>3.1500000000000004</v>
      </c>
      <c r="RC30" s="40">
        <f>IF(SUM(QZ30,RA30)&gt;0,SUM(QZ30,RA30),"")</f>
        <v>21.650000000000002</v>
      </c>
      <c r="RD30" s="40" t="str">
        <f>IF(SUM(QQ30,QU30)&gt;0,SUM(QQ30,QU30),"")</f>
        <v/>
      </c>
      <c r="RE30" s="40" t="str">
        <f>IF(SUM(QP30:QQ30,QS30:QU30,QW30)-SUM(QR30,QV30)&gt;0,SUM(QP30:QQ30,QS30:QU30,QW30)-SUM(QR30,QV30),"")</f>
        <v/>
      </c>
      <c r="RF30" s="40">
        <f>IF(SUM(QZ30,RA30,RE30)&gt;0,SUM(QZ30,RA30,RE30),"")</f>
        <v>21.650000000000002</v>
      </c>
    </row>
    <row r="31" spans="1:474" x14ac:dyDescent="0.2">
      <c r="A31" s="4" t="str" cm="1">
        <f t="array" ref="A31">IF(AND(J31&lt;&gt;"",J31&lt;&gt;"No DD"),SUMPRODUCT((J$4:J$34&lt;&gt;"")*(J$4:J$34&lt;&gt;"No DD")*(F$4:F$34&gt;F31))+1,IF(J31="No DD",SUMPRODUCT((J$4:J$34="No DD")*(F$4:F$34&gt;F31))+1+SUMPRODUCT((J$4:J$34&lt;&gt;"")*(J$4:J$34&lt;&gt;"No DD")),""))</f>
        <v/>
      </c>
      <c r="B31" s="4" t="str" cm="1">
        <f t="array" ref="B31">IF(AND(J31&lt;&gt;"",J31&lt;&gt;"No DD",G31=""),SUMPRODUCT((J$4:J$34&lt;&gt;"")*(J$4:J$34&lt;&gt;"No DD")*(G$4:G$34="")*(F$4:F$34&gt;F31))+1,IF(J31="No DD",SUMPRODUCT((J$4:J$34="No DD")*(F$4:F$34&gt;F31)*(G$4:G$34=""))+1+SUMPRODUCT((J$4:J$34&lt;&gt;"")*(G$4:G$34="")*(J$4:J$34&lt;&gt;"No DD")),""))</f>
        <v/>
      </c>
      <c r="C31" s="5" t="s">
        <v>191</v>
      </c>
      <c r="D31" s="4" t="s">
        <v>4</v>
      </c>
      <c r="E31" s="4">
        <v>2006</v>
      </c>
      <c r="F31" s="9">
        <f>SUM(L31:R31)+SUM(L31:O31)*0.0000001+SUM(L31)*0.0000000000001</f>
        <v>42.700004270004271</v>
      </c>
      <c r="G31" s="64"/>
      <c r="H31" s="3" t="str">
        <f>IF(OR(AND(AP31&gt;=AW$36,AQ31&gt;=AW$40,AP31&lt;&gt;"",AO31=""),AND(AU31&gt;=AW$36,AV31&gt;=AW$40,AU31&lt;&gt;"",AO31=""),AND(BS31&gt;=BZ$36,BT31&gt;=BZ$40,BS31&lt;&gt;"",BR31=""),AND(BX31&gt;=BZ$36,BY31&gt;=BZ$40,BX31&lt;&gt;"",BR31=""),AND(CV31&gt;=DC$36,CW31&gt;=DC$40,CV31&lt;&gt;"",CU31=""),AND(DA31&gt;=DC$36,DB31&gt;=DC$40,DA31&lt;&gt;""),AND(DZ31&gt;=EG$36,EA31&gt;=EG$40,DZ31&lt;&gt;""),AND(EE31&gt;=EG$36,EF31&gt;=EG$40,EE31&lt;&gt;""),AND(FB31&gt;=FI$36,FC31&gt;=FI$40,FB31&lt;&gt;""),AND(FG31&gt;=FI$36,FH31&gt;=FI$40,FG31&lt;&gt;""),AND(GD31&gt;=GK$36,GE31&gt;=GK$40,GD31&lt;&gt;""),AND(GI31&gt;=GK$36,GJ31&gt;=GK$40,GI31&lt;&gt;""),AND(HF31&gt;=HM$36,HG31&gt;=HM$40,HF31&lt;&gt;""),AND(HK31&gt;=HM$36,HL31&gt;=HM$40,HK31&lt;&gt;""),AND(IH31&gt;=IO$36,II31&gt;=IO$40,IH31&lt;&gt;""),AND(IM31&gt;=IO$36,IN31&gt;=IO$40,IM31&lt;&gt;""),AND(JJ31&gt;=JQ$36,JK31&gt;=JQ$40,JJ31&lt;&gt;""),AND(JO31&gt;=JQ$36,JP31&gt;=JQ$40,JO31&lt;&gt;""),AND(KL31&gt;=KS$36,KM31&gt;=KS$40,KL31&lt;&gt;""),AND(KQ31&gt;=KS$36,KR31&gt;=KS$40,KQ31&lt;&gt;""),AND(LN31&gt;=LU$36,LO31&gt;=LU$40,LN31&lt;&gt;""),AND(LS31&gt;=LU$36,LT31&gt;=LU$40,LS31&lt;&gt;""),AND(MP31&gt;=MW$36,MQ31&gt;=MW$40,MP31&lt;&gt;""),AND(MU31&gt;=MW$36,MV31&gt;=MW$40,MU31&lt;&gt;""),AND(NR31&gt;=NY$36,NS31&gt;=NY$40,NR31&lt;&gt;""),AND(NW31&gt;=NY$36,NX31&gt;=NY$40,NW31&lt;&gt;""),AND(OT31&gt;=PA$36,OU31&gt;=PA$40,OT31&lt;&gt;""),AND(OY31&gt;=PA$36,OZ31&gt;=PA$40,OY31&lt;&gt;""),AND(PV31&gt;=QC$36,PW31&gt;=QC$40,PV31&lt;&gt;""),AND(QA31&gt;=QC$36,QB31&gt;=QC$40,QA31&lt;&gt;"")),"P","")</f>
        <v/>
      </c>
      <c r="I31" s="3" t="str">
        <f>IF(OR(AND(AQ31&gt;=AW$40,AQ31&lt;&gt;"",AO31=""),AND(AV31&gt;=AW$40,AV31&lt;&gt;"",AO31=""),AND(BT31&gt;=BZ$40,BT31&lt;&gt;"",BR31=""),AND(BY31&gt;=BZ$40,BY31&lt;&gt;"",BR31=""),AND(CW31&gt;=DC$40,CW31&lt;&gt;"",CU31=""),AND(DB31&gt;=DC$40,DB31&lt;&gt;"",CU31=""),AND(EA31&gt;=EG$40,EA31&lt;&gt;""),AND(EF31&gt;=EG$40,EF31&lt;&gt;""),AND(FC31&gt;=FI$40,FC31&lt;&gt;""),AND(FH31&gt;=FI$40,FH31&lt;&gt;""),AND(GE31&gt;=GK$40,GE31&lt;&gt;""),AND(GJ31&gt;=GK$40,GJ31&lt;&gt;""),AND(HG31&gt;=HM$40,HG31&lt;&gt;""),AND(HL31&gt;=HM$40,HL31&lt;&gt;""),AND(II31&gt;=IO$40,II31&lt;&gt;""),AND(IN31&gt;=IO$40,IN31&lt;&gt;""),AND(JK31&gt;=JQ$40,JK31&lt;&gt;""),AND(JP31&gt;=JQ$40,JP31&lt;&gt;""),AND(KM31&gt;=KS$40,KM31&lt;&gt;""),AND(KR31&gt;=KS$40,KR31&lt;&gt;""),AND(LO31&gt;=LU$40,LO31&lt;&gt;""),AND(LT31&gt;=LU$40,LT31&lt;&gt;""),AND(MQ31&gt;=MW$40,MQ31&lt;&gt;""),AND(MV31&gt;=MW$40,MV31&lt;&gt;""),AND(NS31&gt;=NY$40,NS31&lt;&gt;""),AND(NX31&gt;=NY$40,NX31&lt;&gt;""),AND(OU31&gt;=PA$40,OU31&lt;&gt;""),AND(OZ31&gt;=PA$40,OZ31&lt;&gt;""),AND(PW31&gt;=QC$40,PW31&lt;&gt;""),AND(QB31&gt;=QC$40,QB31&lt;&gt;"")),"P","")</f>
        <v/>
      </c>
      <c r="J31" s="36" t="str">
        <f>IF(AND(I31="P",H31=""),"No DD",IF(OR(AND(AS31&gt;=AW$39,AT31&gt;=AW$43,AS31&lt;&gt;"",AO31=""),AND(BV31&gt;=BZ$39,BW31&gt;=BZ$43,BV31&lt;&gt;"",BR31=""),AND(CY31&gt;=DC$39,CZ31&gt;=DC$43,CY31&lt;&gt;"",CU31=""),AND(EC31&gt;=EG$39,ED31&gt;=EG$43,EC31&lt;&gt;""),AND(FE31&gt;=FI$39,FF31&gt;=FI$43,FE31&lt;&gt;""),AND(GG31&gt;=GK$39,GH31&gt;=GK$43,GG31&lt;&gt;""),AND(HI31&gt;=HM$39,HJ31&gt;=HM$43,HI31&lt;&gt;""),AND(IK31&gt;=IO$39,IL31&gt;=IO$43,IK31&lt;&gt;""),AND(JM31&gt;=JQ$39,JN31&gt;=JQ$43,JM31&lt;&gt;""),AND(KO31&gt;=KS$39,KP31&gt;=KS$43,KO31&lt;&gt;""),AND(LQ31&gt;=LU$39,LR31&gt;=LU$43,LQ31&lt;&gt;""),AND(MS31&gt;=MW$39,MT31&gt;=MW$43,MS31&lt;&gt;""),AND(NU31&gt;=NY$39,NV31&gt;=NY$43,NU31&lt;&gt;""),AND(OW31&gt;=PA$39,OX31&gt;=PA$43,OW31&lt;&gt;""),AND(PY31&gt;=QC$39,PZ31&gt;=QC$43,PY31&lt;&gt;"")),"Merit",IF(OR(AND(AS31&gt;=AW$38,AT31&gt;=AW$42,AS31&lt;&gt;"",AO31=""),AND(BV31&gt;=BZ$38,BW31&gt;=BZ$42,BV31&lt;&gt;"",BR31=""),AND(CY31&gt;=DC$38,CZ31&gt;=DC$42,CY31&lt;&gt;"",CU31=""),AND(EC31&gt;=EG$38,ED31&gt;=EG$42,EC31&lt;&gt;""),AND(FE31&gt;=FI$38,FF31&gt;=FI$42,FE31&lt;&gt;""),AND(GG31&gt;=GK$38,GH31&gt;=GK$42,GG31&lt;&gt;""),AND(HI31&gt;=HM$38,HJ31&gt;=HM$42,HI31&lt;&gt;""),AND(IK31&gt;=IO$38,IL31&gt;=IO$42,IK31&lt;&gt;""),AND(JM31&gt;=JQ$38,JN31&gt;=JQ$42,JM31&lt;&gt;""),AND(KO31&gt;=KS$38,KP31&gt;=KS$42,KO31&lt;&gt;""),AND(LQ31&gt;=LU$38,LR31&gt;=LU$42,LQ31&lt;&gt;""),AND(MS31&gt;=MW$38,MT31&gt;=MW$42,MS31&lt;&gt;""),AND(NU31&gt;=NY$38,NV31&gt;=NY$42,NU31&lt;&gt;""),AND(OW31&gt;=PA$38,OX31&gt;=PA$42,OW31&lt;&gt;""),AND(PY31&gt;=QC$38,PZ31&gt;=QC$42,PY31&lt;&gt;"")),"Excellence",IF(K31="P","Worlds Team",IF(H31="P","National Team","")))))</f>
        <v/>
      </c>
      <c r="K31" s="3" t="str">
        <f>IF(OR(AND(AS31&gt;=AW$37,AT31&gt;=AW$41,AS31&lt;&gt;"",AO31=""),AND(BV31&gt;=BZ$37,BW31&gt;=BZ$41,BV31&lt;&gt;"",BR31=""),AND(CY31&gt;=DC$37,CZ31&gt;=DC$41,CY31&lt;&gt;"",CU31=""),AND(EC31&gt;=EG$37,ED31&gt;=EG$41,EC31&lt;&gt;""),AND(FE31&gt;=FI$37,FF31&gt;=FI$41,FE31&lt;&gt;""),AND(GG31&gt;=GK$37,GH31&gt;=GK$41,GG31&lt;&gt;""),AND(HI31&gt;=HM$37,HJ31&gt;=HM$41,HI31&lt;&gt;""),AND(IK31&gt;=IO$37,IL31&gt;=IO$41,IK31&lt;&gt;""),AND(JM31&gt;=JQ$37,JN31&gt;=JQ$41,JM31&lt;&gt;""),AND(KO31&gt;=KS$37,KP31&gt;=KS$41,KO31&lt;&gt;""),AND(LQ31&gt;=LU$37,LR31&gt;=LU$41,LQ31&lt;&gt;""),AND(MS31&gt;=MW$37,MT31&gt;=MW$41,MS31&lt;&gt;""),AND(NU31&gt;=NY$37,NV31&gt;=NY$41,NU31&lt;&gt;""),AND(OW31&gt;=PA$37,OX31&gt;=PA$41,OW31&lt;&gt;""),AND(PY31&gt;=QC$37,PZ31&gt;=QC$41,PY31&lt;&gt;"")),"P","")</f>
        <v/>
      </c>
      <c r="L31" s="8">
        <f>IF(COUNT(AQ31,BT31,CW31)&gt;0,LARGE((AQ31,BT31,CW31),1),0)</f>
        <v>42.7</v>
      </c>
      <c r="M31" s="8" t="str">
        <f>IF(L31=0,"",IF(L31=CW31,$CA$1,IF(L31=BT31,$AX$1,IF(L31=AQ31,$U$1,""))))</f>
        <v>2025 Nationals</v>
      </c>
      <c r="N31" s="8">
        <f>IF(COUNT(AQ31,BT31,CW31)&gt;1,LARGE((AQ31,BT31,CW31),2),0)</f>
        <v>0</v>
      </c>
      <c r="O31" s="8" t="str">
        <f>IF(N31=0,"",IF(AND(N31=L31,N31=AQ31,N31=BT31),$U$1,IF(AND(N31=L31,N31=AQ31,N31=CW31),$U$1,IF(AND(N31=L31,N31=BT31,N31=CW31),$AX$1,IF(N31=CW31,$CA$1,IF(N31=BT31,$AX$1,IF(N31=AQ31,$U$1,"")))))))</f>
        <v/>
      </c>
      <c r="P31" s="8">
        <f>IF(MAX(AV31,BY31,DB31)&gt;0,MAX(AV31,BY31,DB31),0)</f>
        <v>0</v>
      </c>
      <c r="Q31" s="8" t="str">
        <f>IF(P31=0,"",IF(P31=DB31,$CA$1,IF(P31=BY31,$AX$1,IF(P31=AV31,$U$1,""))))</f>
        <v/>
      </c>
      <c r="R31" s="8" t="str">
        <f>IF(MAX(DD31:DE31)&gt;0,MAX(DD31:DE31),"")</f>
        <v/>
      </c>
      <c r="S31" s="11" t="str">
        <f>IF(R31="","",IF(R31=DD31,"("&amp;DD$2&amp;")",IF(R31=DE31,"("&amp;DE$2&amp;")")))</f>
        <v/>
      </c>
      <c r="T31" s="8" t="str">
        <f>IF(R31="","",IF(R31=DD31,IF(R31+IF(N31="",0,N31)=PW31,$PB$1,IF(R31+IF(N31="",0,N31)=OU31,$NZ$1,IF(R31+IF(N31="",0,N31)=NS31,$MX$1,IF(R31+IF(N31="",0,N31)=MQ31,$LV$1,IF(R31+IF(N31="",0,N31)=LO31,$KT$1,IF(R31+IF(N31="",0,N31)=KM31,$JR$1,IF(R31+IF(N31="",0,N31)=JK31,$IP$1,IF(R31+IF(N31="",0,N31)=II31,$HN$1,IF(R31+IF(N31="",0,N31)=HG31,$GL$1,IF(R31+IF(N31="",0,N31)=GE31,$FJ$1,IF(R31+IF(N31="",0,N31)=FC31,$EH$1,IF(R31+IF(N31="",0,N31)=EA31,$DF$1)))))))))))),IF(R31=DE31,IF(R31+IF(P31="",0,P31)=QB31,$PB$1,IF(R31+IF(P31="",0,P31)=OZ31,$NZ$1,IF(R31+IF(P31="",0,P31)=NX31,$MX$1,IF(R31+IF(P31="",0,P31)=MV31,$LV$1,IF(R31+IF(P31="",0,P31)=LT31,$KT$1,IF(R31+IF(P31="",0,P31)=KR31,$JR$1,IF(R31+IF(P31="",0,P31)=JP31,$IP$1,IF(R31+IF(P31="",0,P31)=IN31,$HN$1,IF(R31+IF(P31="",0,P31)=HL31,$GL$1,IF(R31+IF(P31="",0,P31)=GJ31,$FJ$1,IF(R31+IF(P31="",0,P31)=FH31,$EH$1,IF(R31+IF(P31="",0,P31)=EF31,$DF$1)))))))))))))))</f>
        <v/>
      </c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27"/>
      <c r="AP31" s="40" t="str">
        <f>IF(SUM(V31,Z31)&gt;0,SUM(V31,Z31),"")</f>
        <v/>
      </c>
      <c r="AQ31" s="40" t="str">
        <f>IF(SUM(U31:V31,X31:Z31,AB31)-W31-AA31&gt;0,SUM(U31:V31,X31:Z31,AB31)-W31-AA31,"")</f>
        <v/>
      </c>
      <c r="AR31" s="40" t="str">
        <f>IF(SUM(AC31:AD31,AF31)-AE31&gt;0,SUM(AC31:AD31,AF31)-AE31,"")</f>
        <v/>
      </c>
      <c r="AS31" s="40" t="str">
        <f>IF(SUM(V31,Z31,AD31)&gt;0,SUM(V31,Z31,AD31),"")</f>
        <v/>
      </c>
      <c r="AT31" s="40" t="str">
        <f>IF(SUM(AQ31,AR31)&gt;0,SUM(AQ31,AR31),"")</f>
        <v/>
      </c>
      <c r="AU31" s="40" t="str">
        <f>IF(SUM(AH31,AL31)&gt;0,SUM(AH31,AL31),"")</f>
        <v/>
      </c>
      <c r="AV31" s="40" t="str">
        <f>IF(SUM(AG31:AH31,AJ31:AL31,AN31)-SUM(AI31,AM31)&gt;0,SUM(AG31:AH31,AJ31:AL31,AN31)-SUM(AI31,AM31),"")</f>
        <v/>
      </c>
      <c r="AW31" s="40" t="str">
        <f>IF(SUM(AQ31,AR31,AV31)&gt;0,SUM(AQ31,AR31,AV31),"")</f>
        <v/>
      </c>
      <c r="AX31" s="18">
        <v>17.3</v>
      </c>
      <c r="AY31" s="18">
        <v>3.5</v>
      </c>
      <c r="AZ31" s="18">
        <v>0.6</v>
      </c>
      <c r="BA31" s="18">
        <v>0</v>
      </c>
      <c r="BB31" s="18">
        <v>18.899999999999999</v>
      </c>
      <c r="BC31" s="18">
        <v>3.6</v>
      </c>
      <c r="BD31" s="18">
        <v>0</v>
      </c>
      <c r="BE31" s="18">
        <v>0</v>
      </c>
      <c r="BF31" s="18"/>
      <c r="BG31" s="18"/>
      <c r="BH31" s="18"/>
      <c r="BI31" s="18"/>
      <c r="BJ31" s="18" t="s">
        <v>185</v>
      </c>
      <c r="BK31" s="18" t="s">
        <v>185</v>
      </c>
      <c r="BL31" s="18" t="s">
        <v>185</v>
      </c>
      <c r="BM31" s="18" t="s">
        <v>185</v>
      </c>
      <c r="BN31" s="18" t="s">
        <v>185</v>
      </c>
      <c r="BO31" s="18" t="s">
        <v>185</v>
      </c>
      <c r="BP31" s="18" t="s">
        <v>185</v>
      </c>
      <c r="BQ31" s="18" t="s">
        <v>185</v>
      </c>
      <c r="BR31" s="28"/>
      <c r="BS31" s="11">
        <f>IF(SUM(AY31,BC31)&gt;0,SUM(AY31,BC31),"")</f>
        <v>7.1</v>
      </c>
      <c r="BT31" s="11">
        <f>IF(SUM(AX31:AY31,BA31:BC31,BE31)-AZ31-BD31&gt;0,SUM(AX31:AY31,BA31:BC31,BE31)-AZ31-BD31,"")</f>
        <v>42.7</v>
      </c>
      <c r="BU31" s="11" t="str">
        <f>IF(SUM(BF31:BG31,BI31)-BH31&gt;0,SUM(BF31:BG31,BI31)-BH31,"")</f>
        <v/>
      </c>
      <c r="BV31" s="11">
        <f>IF(SUM(AY31,BC31,BG31)&gt;0,SUM(AY31,BC31,BG31),"")</f>
        <v>7.1</v>
      </c>
      <c r="BW31" s="11">
        <f>IF(SUM(BT31,BU31)&gt;0,SUM(BT31,BU31),"")</f>
        <v>42.7</v>
      </c>
      <c r="BX31" s="11" t="str">
        <f>IF(SUM(BK31,BO31)&gt;0,SUM(BK31,BO31),"")</f>
        <v/>
      </c>
      <c r="BY31" s="11" t="str">
        <f>IF(SUM(BJ31:BK31,BM31:BO31,BQ31)-SUM(BL31,BP31)&gt;0,SUM(BJ31:BK31,BM31:BO31,BQ31)-SUM(BL31,BP31),"")</f>
        <v/>
      </c>
      <c r="BZ31" s="11">
        <f>IF(SUM(BT31,BU31,BY31)&gt;0,SUM(BT31,BU31,BY31),"")</f>
        <v>42.7</v>
      </c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7"/>
      <c r="CV31" s="40" t="str">
        <f>IF(SUM(CB31,CF31)&gt;0,SUM(CB31,CF31),"")</f>
        <v/>
      </c>
      <c r="CW31" s="40" t="str">
        <f>IF(SUM(CA31:CB31,CD31:CF31,CH31)-CC31-CG31&gt;0,SUM(CA31:CB31,CD31:CF31,CH31)-CC31-CG31,"")</f>
        <v/>
      </c>
      <c r="CX31" s="40" t="str">
        <f>IF(SUM(CI31:CJ31,CL31)-CK31&gt;0,SUM(CI31:CJ31,CL31)-CK31,"")</f>
        <v/>
      </c>
      <c r="CY31" s="40" t="str">
        <f>IF(SUM(CB31,CF31,CJ31)&gt;0,SUM(CB31,CF31,CJ31),"")</f>
        <v/>
      </c>
      <c r="CZ31" s="40" t="str">
        <f>IF(SUM(CW31,CX31)&gt;0,SUM(CW31,CX31),"")</f>
        <v/>
      </c>
      <c r="DA31" s="40" t="str">
        <f>IF(SUM(CN31,CR31)&gt;0,SUM(CN31,CR31),"")</f>
        <v/>
      </c>
      <c r="DB31" s="40" t="str">
        <f>IF(SUM(CM31:CN31,CP31:CR31,CT31)-SUM(CO31,CS31)&gt;0,SUM(CM31:CN31,CP31:CR31,CT31)-SUM(CO31,CS31),"")</f>
        <v/>
      </c>
      <c r="DC31" s="40" t="str">
        <f>IF(SUM(CW31,CX31,DB31)&gt;0,SUM(CW31,CX31,DB31),"")</f>
        <v/>
      </c>
      <c r="DD31" s="50" t="str">
        <f>IF(MAX(EA31,FC31,GE31,HG31,II31,JK31,KM31,LO31,MQ31,NS31,OU31,PW31)-IF(N31="",0,N31)&gt;0.001,MAX(EA31,FC31,GE31,HG31,II31,JK31,KM31,LO31,MQ31,NS31,OU31,PW31)-IF(N31="",0,N31),"")</f>
        <v/>
      </c>
      <c r="DE31" s="50" t="str">
        <f>IF(MAX(EF31,FH31,GJ31,HL31,IN31,JP31,KR31,LT31,MV31,NX31,OZ31,QB31)-IF(P31="",0,P31)&gt;0.001,MAX(EF31,FH31,GJ31,HL31,IN31,JP31,KR31,LT31,MV31,NX31,OZ31,QB31)-IF(P31="",0,P31),"")</f>
        <v/>
      </c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40" t="str">
        <f>IF(SUM(DG31,DK31)&gt;0,SUM(DG31,DK31),"")</f>
        <v/>
      </c>
      <c r="EA31" s="40" t="str">
        <f>IF(SUM(DF31:DG31,DI31:DK31,DM31)-DH31-DL31&gt;0,SUM(DF31:DG31,DI31:DK31,DM31)-DH31-DL31,"")</f>
        <v/>
      </c>
      <c r="EB31" s="40" t="str">
        <f>IF(SUM(DN31:DO31,DQ31)-DP31&gt;0,SUM(DN31:DO31,DQ31)-DP31,"")</f>
        <v/>
      </c>
      <c r="EC31" s="40" t="str">
        <f>IF(SUM(DG31,DK31,DO31)&gt;0,SUM(DG31,DK31,DO31),"")</f>
        <v/>
      </c>
      <c r="ED31" s="40" t="str">
        <f>IF(SUM(EA31,EB31)&gt;0,SUM(EA31,EB31),"")</f>
        <v/>
      </c>
      <c r="EE31" s="40" t="str">
        <f>IF(SUM(DS31,DW31)&gt;0,SUM(DS31,DW31),"")</f>
        <v/>
      </c>
      <c r="EF31" s="40" t="str">
        <f>IF(SUM(DR31:DS31,DU31:DW31,DY31)-SUM(DT31,DX31)&gt;0,SUM(DR31:DS31,DU31:DW31,DY31)-SUM(DT31,DX31),"")</f>
        <v/>
      </c>
      <c r="EG31" s="40" t="str">
        <f>IF(SUM(EA31,EB31,EF31)&gt;0,SUM(EA31,EB31,EF31),"")</f>
        <v/>
      </c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1" t="str">
        <f>IF(SUM(EI31,EM31)&gt;0,SUM(EI31,EM31),"")</f>
        <v/>
      </c>
      <c r="FC31" s="11" t="str">
        <f>IF(SUM(EH31:EI31,EK31:EM31,EO31)-EJ31-EN31&gt;0,SUM(EH31:EI31,EK31:EM31,EO31)-EJ31-EN31,"")</f>
        <v/>
      </c>
      <c r="FD31" s="11" t="str">
        <f>IF(SUM(EP31:EQ31,ES31)-ER31&gt;0,SUM(EP31:EQ31,ES31)-ER31,"")</f>
        <v/>
      </c>
      <c r="FE31" s="11" t="str">
        <f>IF(SUM(EI31,EM31,EQ31)&gt;0,SUM(EI31,EM31,EQ31),"")</f>
        <v/>
      </c>
      <c r="FF31" s="11" t="str">
        <f>IF(SUM(FC31,FD31)&gt;0,SUM(FC31,FD31),"")</f>
        <v/>
      </c>
      <c r="FG31" s="11" t="str">
        <f>IF(SUM(EU31,EY31)&gt;0,SUM(EU31,EY31),"")</f>
        <v/>
      </c>
      <c r="FH31" s="11" t="str">
        <f>IF(SUM(ET31:EU31,EW31:EY31,FA31)-SUM(EV31,EZ31)&gt;0,SUM(ET31:EU31,EW31:EY31,FA31)-SUM(EV31,EZ31),"")</f>
        <v/>
      </c>
      <c r="FI31" s="11" t="str">
        <f>IF(SUM(FC31,FD31,FH31)&gt;0,SUM(FC31,FD31,FH31),"")</f>
        <v/>
      </c>
      <c r="FJ31" s="17"/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40" t="str">
        <f>IF(SUM(FK31,FO31)&gt;0,SUM(FK31,FO31),"")</f>
        <v/>
      </c>
      <c r="GE31" s="40" t="str">
        <f>IF(SUM(FJ31:FK31,FM31:FO31,FQ31)-FL31-FP31&gt;0,SUM(FJ31:FK31,FM31:FO31,FQ31)-FL31-FP31,"")</f>
        <v/>
      </c>
      <c r="GF31" s="40" t="str">
        <f>IF(SUM(FR31:FS31,FU31)-FT31&gt;0,SUM(FR31:FS31,FU31)-FT31,"")</f>
        <v/>
      </c>
      <c r="GG31" s="40" t="str">
        <f>IF(SUM(FK31,FO31,FS31)&gt;0,SUM(FK31,FO31,FS31),"")</f>
        <v/>
      </c>
      <c r="GH31" s="40" t="str">
        <f>IF(SUM(GE31,GF31)&gt;0,SUM(GE31,GF31),"")</f>
        <v/>
      </c>
      <c r="GI31" s="40" t="str">
        <f>IF(SUM(FW31,GA31)&gt;0,SUM(FW31,GA31),"")</f>
        <v/>
      </c>
      <c r="GJ31" s="40" t="str">
        <f>IF(SUM(FV31:FW31,FY31:GA31,GC31)-SUM(FX31,GB31)&gt;0,SUM(FV31:FW31,FY31:GA31,GC31)-SUM(FX31,GB31),"")</f>
        <v/>
      </c>
      <c r="GK31" s="40" t="str">
        <f>IF(SUM(GE31,GF31,GJ31)&gt;0,SUM(GE31,GF31,GJ31),"")</f>
        <v/>
      </c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1" t="str">
        <f>IF(SUM(GM31,GQ31)&gt;0,SUM(GM31,GQ31),"")</f>
        <v/>
      </c>
      <c r="HG31" s="11" t="str">
        <f>IF(SUM(GL31:GM31,GO31:GQ31,GS31)-GN31-GR31&gt;0,SUM(GL31:GM31,GO31:GQ31,GS31)-GN31-GR31,"")</f>
        <v/>
      </c>
      <c r="HH31" s="11" t="str">
        <f>IF(SUM(GT31:GU31,GW31)-GV31&gt;0,SUM(GT31:GU31,GW31)-GV31,"")</f>
        <v/>
      </c>
      <c r="HI31" s="11" t="str">
        <f>IF(SUM(GM31,GQ31,GU31)&gt;0,SUM(GM31,GQ31,GU31),"")</f>
        <v/>
      </c>
      <c r="HJ31" s="11" t="str">
        <f>IF(SUM(HG31,HH31)&gt;0,SUM(HG31,HH31),"")</f>
        <v/>
      </c>
      <c r="HK31" s="11" t="str">
        <f>IF(SUM(GY31,HC31)&gt;0,SUM(GY31,HC31),"")</f>
        <v/>
      </c>
      <c r="HL31" s="11" t="str">
        <f>IF(SUM(GX31:GY31,HA31:HC31,HE31)-SUM(GZ31,HD31)&gt;0,SUM(GX31:GY31,HA31:HC31,HE31)-SUM(GZ31,HD31),"")</f>
        <v/>
      </c>
      <c r="HM31" s="11" t="str">
        <f>IF(SUM(HG31,HH31,HL31)&gt;0,SUM(HG31,HH31,HL31),"")</f>
        <v/>
      </c>
      <c r="HN31" s="17"/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40" t="str">
        <f>IF(SUM(HO31,HS31)&gt;0,SUM(HO31,HS31),"")</f>
        <v/>
      </c>
      <c r="II31" s="40" t="str">
        <f>IF(SUM(HN31:HO31,HQ31:HS31,HU31)-HP31-HT31&gt;0,SUM(HN31:HO31,HQ31:HS31,HU31)-HP31-HT31,"")</f>
        <v/>
      </c>
      <c r="IJ31" s="40" t="str">
        <f>IF(SUM(HV31:HW31,HY31)-HX31&gt;0,SUM(HV31:HW31,HY31)-HX31,"")</f>
        <v/>
      </c>
      <c r="IK31" s="40" t="str">
        <f>IF(SUM(HO31,HS31,HW31)&gt;0,SUM(HO31,HS31,HW31),"")</f>
        <v/>
      </c>
      <c r="IL31" s="40" t="str">
        <f>IF(SUM(II31,IJ31)&gt;0,SUM(II31,IJ31),"")</f>
        <v/>
      </c>
      <c r="IM31" s="40" t="str">
        <f>IF(SUM(IA31,IE31)&gt;0,SUM(IA31,IE31),"")</f>
        <v/>
      </c>
      <c r="IN31" s="40" t="str">
        <f>IF(SUM(HZ31:IA31,IC31:IE31,IG31)-SUM(IB31,IF31)&gt;0,SUM(HZ31:IA31,IC31:IE31,IG31)-SUM(IB31,IF31),"")</f>
        <v/>
      </c>
      <c r="IO31" s="40" t="str">
        <f>IF(SUM(II31,IJ31,IN31)&gt;0,SUM(II31,IJ31,IN31),"")</f>
        <v/>
      </c>
      <c r="IP31" s="18"/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1" t="str">
        <f>IF(SUM(IQ31,IU31)&gt;0,SUM(IQ31,IU31),"")</f>
        <v/>
      </c>
      <c r="JK31" s="11" t="str">
        <f>IF(SUM(IP31:IQ31,IS31:IU31,IW31)-IR31-IV31&gt;0,SUM(IP31:IQ31,IS31:IU31,IW31)-IR31-IV31,"")</f>
        <v/>
      </c>
      <c r="JL31" s="11" t="str">
        <f>IF(SUM(IX31:IY31,JA31)-IZ31&gt;0,SUM(IX31:IY31,JA31)-IZ31,"")</f>
        <v/>
      </c>
      <c r="JM31" s="11" t="str">
        <f>IF(SUM(IQ31,IU31,IY31)&gt;0,SUM(IQ31,IU31,IY31),"")</f>
        <v/>
      </c>
      <c r="JN31" s="11" t="str">
        <f>IF(SUM(JK31,JL31)&gt;0,SUM(JK31,JL31),"")</f>
        <v/>
      </c>
      <c r="JO31" s="11" t="str">
        <f>IF(SUM(JC31,JG31)&gt;0,SUM(JC31,JG31),"")</f>
        <v/>
      </c>
      <c r="JP31" s="11" t="str">
        <f>IF(SUM(JB31:JC31,JE31:JG31,JI31)-SUM(JD31,JH31)&gt;0,SUM(JB31:JC31,JE31:JG31,JI31)-SUM(JD31,JH31),"")</f>
        <v/>
      </c>
      <c r="JQ31" s="11" t="str">
        <f>IF(SUM(JK31,JL31,JP31)&gt;0,SUM(JK31,JL31,JP31),"")</f>
        <v/>
      </c>
      <c r="JR31" s="17"/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40" t="str">
        <f>IF(SUM(JS31,JW31)&gt;0,SUM(JS31,JW31),"")</f>
        <v/>
      </c>
      <c r="KM31" s="40" t="str">
        <f>IF(SUM(JR31:JS31,JU31:JW31,JY31)-JT31-JX31&gt;0,SUM(JR31:JS31,JU31:JW31,JY31)-JT31-JX31,"")</f>
        <v/>
      </c>
      <c r="KN31" s="40" t="str">
        <f>IF(SUM(JZ31:KA31,KC31)-KB31&gt;0,SUM(JZ31:KA31,KC31)-KB31,"")</f>
        <v/>
      </c>
      <c r="KO31" s="40" t="str">
        <f>IF(SUM(JS31,JW31,KA31)&gt;0,SUM(JS31,JW31,KA31),"")</f>
        <v/>
      </c>
      <c r="KP31" s="40" t="str">
        <f>IF(SUM(KM31,KN31)&gt;0,SUM(KM31,KN31),"")</f>
        <v/>
      </c>
      <c r="KQ31" s="40" t="str">
        <f>IF(SUM(KE31,KI31)&gt;0,SUM(KE31,KI31),"")</f>
        <v/>
      </c>
      <c r="KR31" s="40" t="str">
        <f>IF(SUM(KD31:KE31,KG31:KI31,KK31)-SUM(KF31,KJ31)&gt;0,SUM(KD31:KE31,KG31:KI31,KK31)-SUM(KF31,KJ31),"")</f>
        <v/>
      </c>
      <c r="KS31" s="40" t="str">
        <f>IF(SUM(KM31,KN31,KR31)&gt;0,SUM(KM31,KN31,KR31),"")</f>
        <v/>
      </c>
      <c r="KT31" s="18"/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1" t="str">
        <f>IF(SUM(KU31,KY31)&gt;0,SUM(KU31,KY31),"")</f>
        <v/>
      </c>
      <c r="LO31" s="11" t="str">
        <f>IF(SUM(KT31:KU31,KW31:KY31,LA31)-KV31-KZ31&gt;0,SUM(KT31:KU31,KW31:KY31,LA31)-KV31-KZ31,"")</f>
        <v/>
      </c>
      <c r="LP31" s="11" t="str">
        <f>IF(SUM(LB31:LC31,LE31)-LD31&gt;0,SUM(LB31:LC31,LE31)-LD31,"")</f>
        <v/>
      </c>
      <c r="LQ31" s="11" t="str">
        <f>IF(SUM(KU31,KY31,LC31)&gt;0,SUM(KU31,KY31,LC31),"")</f>
        <v/>
      </c>
      <c r="LR31" s="11" t="str">
        <f>IF(SUM(LO31,LP31)&gt;0,SUM(LO31,LP31),"")</f>
        <v/>
      </c>
      <c r="LS31" s="11" t="str">
        <f>IF(SUM(LG31,LK31)&gt;0,SUM(LG31,LK31),"")</f>
        <v/>
      </c>
      <c r="LT31" s="11" t="str">
        <f>IF(SUM(LF31:LG31,LI31:LK31,LM31)-SUM(LH31,LL31)&gt;0,SUM(LF31:LG31,LI31:LK31,LM31)-SUM(LH31,LL31),"")</f>
        <v/>
      </c>
      <c r="LU31" s="11" t="str">
        <f>IF(SUM(LO31,LP31,LT31)&gt;0,SUM(LO31,LP31,LT31),"")</f>
        <v/>
      </c>
      <c r="LV31" s="17"/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40" t="str">
        <f>IF(SUM(LW31,MA31)&gt;0,SUM(LW31,MA31),"")</f>
        <v/>
      </c>
      <c r="MQ31" s="40" t="str">
        <f>IF(SUM(LV31:LW31,LY31:MA31,MC31)-LX31-MB31&gt;0,SUM(LV31:LW31,LY31:MA31,MC31)-LX31-MB31,"")</f>
        <v/>
      </c>
      <c r="MR31" s="40" t="str">
        <f>IF(SUM(MD31:ME31,MG31)-MF31&gt;0,SUM(MD31:ME31,MG31)-MF31,"")</f>
        <v/>
      </c>
      <c r="MS31" s="40" t="str">
        <f>IF(SUM(LW31,MA31,ME31)&gt;0,SUM(LW31,MA31,ME31),"")</f>
        <v/>
      </c>
      <c r="MT31" s="40" t="str">
        <f>IF(SUM(MQ31,MR31)&gt;0,SUM(MQ31,MR31),"")</f>
        <v/>
      </c>
      <c r="MU31" s="40" t="str">
        <f>IF(SUM(MI31,MM31)&gt;0,SUM(MI31,MM31),"")</f>
        <v/>
      </c>
      <c r="MV31" s="40" t="str">
        <f>IF(SUM(MH31:MI31,MK31:MM31,MO31)-SUM(MJ31,MN31)&gt;0,SUM(MH31:MI31,MK31:MM31,MO31)-SUM(MJ31,MN31),"")</f>
        <v/>
      </c>
      <c r="MW31" s="40" t="str">
        <f>IF(SUM(MQ31,MR31,MV31)&gt;0,SUM(MQ31,MR31,MV31),"")</f>
        <v/>
      </c>
      <c r="MX31" s="18"/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1" t="str">
        <f>IF(SUM(MY31,NC31)&gt;0,SUM(MY31,NC31),"")</f>
        <v/>
      </c>
      <c r="NS31" s="11" t="str">
        <f>IF(SUM(MX31:MY31,NA31:NC31,NE31)-MZ31-ND31&gt;0,SUM(MX31:MY31,NA31:NC31,NE31)-MZ31-ND31,"")</f>
        <v/>
      </c>
      <c r="NT31" s="11" t="str">
        <f>IF(SUM(NF31:NG31,NI31)-NH31&gt;0,SUM(NF31:NG31,NI31)-NH31,"")</f>
        <v/>
      </c>
      <c r="NU31" s="11" t="str">
        <f>IF(SUM(MY31,NC31,NG31)&gt;0,SUM(MY31,NC31,NG31),"")</f>
        <v/>
      </c>
      <c r="NV31" s="11" t="str">
        <f>IF(SUM(NS31,NT31)&gt;0,SUM(NS31,NT31),"")</f>
        <v/>
      </c>
      <c r="NW31" s="11" t="str">
        <f>IF(SUM(NK31,NO31)&gt;0,SUM(NK31,NO31),"")</f>
        <v/>
      </c>
      <c r="NX31" s="11" t="str">
        <f>IF(SUM(NJ31:NK31,NM31:NO31,NQ31)-SUM(NL31,NP31)&gt;0,SUM(NJ31:NK31,NM31:NO31,NQ31)-SUM(NL31,NP31),"")</f>
        <v/>
      </c>
      <c r="NY31" s="11" t="str">
        <f>IF(SUM(NS31,NT31,NX31)&gt;0,SUM(NS31,NT31,NX31),"")</f>
        <v/>
      </c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40" t="str">
        <f>IF(SUM(OA31,OE31)&gt;0,SUM(OA31,OE31),"")</f>
        <v/>
      </c>
      <c r="OU31" s="40" t="str">
        <f>IF(SUM(NZ31:OA31,OC31:OE31,OG31)-OB31-OF31&gt;0,SUM(NZ31:OA31,OC31:OE31,OG31)-OB31-OF31,"")</f>
        <v/>
      </c>
      <c r="OV31" s="40" t="str">
        <f>IF(SUM(OH31:OI31,OK31)-OJ31&gt;0,SUM(OH31:OI31,OK31)-OJ31,"")</f>
        <v/>
      </c>
      <c r="OW31" s="40" t="str">
        <f>IF(SUM(OA31,OE31,OI31)&gt;0,SUM(OA31,OE31,OI31),"")</f>
        <v/>
      </c>
      <c r="OX31" s="40" t="str">
        <f>IF(SUM(OU31,OV31)&gt;0,SUM(OU31,OV31),"")</f>
        <v/>
      </c>
      <c r="OY31" s="40" t="str">
        <f>IF(SUM(OM31,OQ31)&gt;0,SUM(OM31,OQ31),"")</f>
        <v/>
      </c>
      <c r="OZ31" s="40" t="str">
        <f>IF(SUM(OL31:OM31,OO31:OQ31,OS31)-SUM(ON31,OR31)&gt;0,SUM(OL31:OM31,OO31:OQ31,OS31)-SUM(ON31,OR31),"")</f>
        <v/>
      </c>
      <c r="PA31" s="40" t="str">
        <f>IF(SUM(OU31,OV31,OZ31)&gt;0,SUM(OU31,OV31,OZ31),"")</f>
        <v/>
      </c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1" t="str">
        <f>IF(SUM(PC31,PG31)&gt;0,SUM(PC31,PG31),"")</f>
        <v/>
      </c>
      <c r="PW31" s="11" t="str">
        <f>IF(SUM(PB31:PC31,PE31:PG31,PI31)-PD31-PH31&gt;0,SUM(PB31:PC31,PE31:PG31,PI31)-PD31-PH31,"")</f>
        <v/>
      </c>
      <c r="PX31" s="11" t="str">
        <f>IF(SUM(PJ31:PK31,PM31)-PL31&gt;0,SUM(PJ31:PK31,PM31)-PL31,"")</f>
        <v/>
      </c>
      <c r="PY31" s="11" t="str">
        <f>IF(SUM(PC31,PG31,PK31)&gt;0,SUM(PC31,PG31,PK31),"")</f>
        <v/>
      </c>
      <c r="PZ31" s="11" t="str">
        <f>IF(SUM(PW31,PX31)&gt;0,SUM(PW31,PX31),"")</f>
        <v/>
      </c>
      <c r="QA31" s="11" t="str">
        <f>IF(SUM(PO31,PS31)&gt;0,SUM(PO31,PS31),"")</f>
        <v/>
      </c>
      <c r="QB31" s="11" t="str">
        <f>IF(SUM(PN31:PO31,PQ31:PS31,PU31)-SUM(PP31,PT31)&gt;0,SUM(PN31:PO31,PQ31:PS31,PU31)-SUM(PP31,PT31),"")</f>
        <v/>
      </c>
      <c r="QC31" s="11" t="str">
        <f>IF(SUM(PW31,PX31,QB31)&gt;0,SUM(PW31,PX31,QB31),"")</f>
        <v/>
      </c>
      <c r="QD31" s="22">
        <f>IF($CU31="P",CA31,(CA31+AX31)/2)</f>
        <v>8.65</v>
      </c>
      <c r="QE31" s="22">
        <f>IF($CU31="P",CB31,(CB31+AY31)/2)</f>
        <v>1.75</v>
      </c>
      <c r="QF31" s="22">
        <f>IF($CU31="P",CC31,(CC31+AZ31)/2)</f>
        <v>0.3</v>
      </c>
      <c r="QG31" s="22">
        <f>IF($CU31="P",CD31,(CD31+BA31)/2)</f>
        <v>0</v>
      </c>
      <c r="QH31" s="22">
        <f>IF($CU31="P",CE31,(CE31+BB31)/2)</f>
        <v>9.4499999999999993</v>
      </c>
      <c r="QI31" s="22">
        <f>IF($CU31="P",CF31,(CF31+BC31)/2)</f>
        <v>1.8</v>
      </c>
      <c r="QJ31" s="22">
        <f>IF($CU31="P",CG31,(CG31+BD31)/2)</f>
        <v>0</v>
      </c>
      <c r="QK31" s="22">
        <f>IF($CU31="P",CH31,(CH31+BE31)/2)</f>
        <v>0</v>
      </c>
      <c r="QL31" s="22">
        <f>IF($CU31="P",CI31,(CI31+BF31)/2)</f>
        <v>0</v>
      </c>
      <c r="QM31" s="22">
        <f>IF($CU31="P",CJ31,(CJ31+BG31)/2)</f>
        <v>0</v>
      </c>
      <c r="QN31" s="22">
        <f>IF($CU31="P",CK31,(CK31+BH31)/2)</f>
        <v>0</v>
      </c>
      <c r="QO31" s="22">
        <f>IF($CU31="P",CL31,(CL31+BI31)/2)</f>
        <v>0</v>
      </c>
      <c r="QP31" s="22" t="e">
        <f>IF($CU31="P",CM31,(CM31+BJ31)/2)</f>
        <v>#VALUE!</v>
      </c>
      <c r="QQ31" s="22" t="e">
        <f>IF($CU31="P",CN31,(CN31+BK31)/2)</f>
        <v>#VALUE!</v>
      </c>
      <c r="QR31" s="22" t="e">
        <f>IF($CU31="P",CO31,(CO31+BL31)/2)</f>
        <v>#VALUE!</v>
      </c>
      <c r="QS31" s="22" t="e">
        <f>IF($CU31="P",CP31,(CP31+BM31)/2)</f>
        <v>#VALUE!</v>
      </c>
      <c r="QT31" s="22" t="e">
        <f>IF($CU31="P",CQ31,(CQ31+BN31)/2)</f>
        <v>#VALUE!</v>
      </c>
      <c r="QU31" s="22" t="e">
        <f>IF($CU31="P",CR31,(CR31+BO31)/2)</f>
        <v>#VALUE!</v>
      </c>
      <c r="QV31" s="22" t="e">
        <f>IF($CU31="P",CS31,(CS31+BP31)/2)</f>
        <v>#VALUE!</v>
      </c>
      <c r="QW31" s="22" t="e">
        <f>IF($CU31="P",CT31,(CT31+BQ31)/2)</f>
        <v>#VALUE!</v>
      </c>
      <c r="QX31" s="27" t="s">
        <v>46</v>
      </c>
      <c r="QY31" s="40">
        <f>IF(SUM(QE31,QI31)&gt;0,SUM(QE31,QI31),"")</f>
        <v>3.55</v>
      </c>
      <c r="QZ31" s="40">
        <f>IF(SUM(QD31:QE31,QG31:QI31,QK31)-QF31-QJ31&gt;0,SUM(QD31:QE31,QG31:QI31,QK31)-QF31-QJ31,"")</f>
        <v>21.35</v>
      </c>
      <c r="RA31" s="40" t="str">
        <f>IF(SUM(QL31:QM31,QO31)-QN31&gt;0,SUM(QL31:QM31,QO31)-QN31,"")</f>
        <v/>
      </c>
      <c r="RB31" s="40">
        <f>IF(SUM(QE31,QI31,QM31)&gt;0,SUM(QE31,QI31,QM31),"")</f>
        <v>3.55</v>
      </c>
      <c r="RC31" s="40">
        <f>IF(SUM(QZ31,RA31)&gt;0,SUM(QZ31,RA31),"")</f>
        <v>21.35</v>
      </c>
      <c r="RD31" s="40" t="e">
        <f>IF(SUM(QQ31,QU31)&gt;0,SUM(QQ31,QU31),"")</f>
        <v>#VALUE!</v>
      </c>
      <c r="RE31" s="40" t="e">
        <f>IF(SUM(QP31:QQ31,QS31:QU31,QW31)-SUM(QR31,QV31)&gt;0,SUM(QP31:QQ31,QS31:QU31,QW31)-SUM(QR31,QV31),"")</f>
        <v>#VALUE!</v>
      </c>
      <c r="RF31" s="40" t="e">
        <f>IF(SUM(QZ31,RA31,RE31)&gt;0,SUM(QZ31,RA31,RE31),"")</f>
        <v>#VALUE!</v>
      </c>
    </row>
    <row r="32" spans="1:474" x14ac:dyDescent="0.2">
      <c r="A32" s="4" t="str" cm="1">
        <f t="array" ref="A32">IF(AND(J32&lt;&gt;"",J32&lt;&gt;"No DD"),SUMPRODUCT((J$4:J$34&lt;&gt;"")*(J$4:J$34&lt;&gt;"No DD")*(F$4:F$34&gt;F32))+1,IF(J32="No DD",SUMPRODUCT((J$4:J$34="No DD")*(F$4:F$34&gt;F32))+1+SUMPRODUCT((J$4:J$34&lt;&gt;"")*(J$4:J$34&lt;&gt;"No DD")),""))</f>
        <v/>
      </c>
      <c r="B32" s="4" t="str" cm="1">
        <f t="array" ref="B32">IF(AND(J32&lt;&gt;"",J32&lt;&gt;"No DD",G32=""),SUMPRODUCT((J$4:J$34&lt;&gt;"")*(J$4:J$34&lt;&gt;"No DD")*(G$4:G$34="")*(F$4:F$34&gt;F32))+1,IF(J32="No DD",SUMPRODUCT((J$4:J$34="No DD")*(F$4:F$34&gt;F32)*(G$4:G$34=""))+1+SUMPRODUCT((J$4:J$34&lt;&gt;"")*(G$4:G$34="")*(J$4:J$34&lt;&gt;"No DD")),""))</f>
        <v/>
      </c>
      <c r="C32" s="5" t="s">
        <v>146</v>
      </c>
      <c r="D32" s="4" t="s">
        <v>5</v>
      </c>
      <c r="E32" s="4">
        <v>2005</v>
      </c>
      <c r="F32" s="9">
        <f>SUM(L32:R32)+SUM(L32:O32)*0.0000001+SUM(L32)*0.0000000000001</f>
        <v>36.300003630003637</v>
      </c>
      <c r="G32" s="64"/>
      <c r="H32" s="3" t="str">
        <f>IF(OR(AND(AP32&gt;=AW$36,AQ32&gt;=AW$40,AP32&lt;&gt;"",AO32=""),AND(AU32&gt;=AW$36,AV32&gt;=AW$40,AU32&lt;&gt;"",AO32=""),AND(BS32&gt;=BZ$36,BT32&gt;=BZ$40,BS32&lt;&gt;"",BR32=""),AND(BX32&gt;=BZ$36,BY32&gt;=BZ$40,BX32&lt;&gt;"",BR32=""),AND(CV32&gt;=DC$36,CW32&gt;=DC$40,CV32&lt;&gt;"",CU32=""),AND(DA32&gt;=DC$36,DB32&gt;=DC$40,DA32&lt;&gt;""),AND(DZ32&gt;=EG$36,EA32&gt;=EG$40,DZ32&lt;&gt;""),AND(EE32&gt;=EG$36,EF32&gt;=EG$40,EE32&lt;&gt;""),AND(FB32&gt;=FI$36,FC32&gt;=FI$40,FB32&lt;&gt;""),AND(FG32&gt;=FI$36,FH32&gt;=FI$40,FG32&lt;&gt;""),AND(GD32&gt;=GK$36,GE32&gt;=GK$40,GD32&lt;&gt;""),AND(GI32&gt;=GK$36,GJ32&gt;=GK$40,GI32&lt;&gt;""),AND(HF32&gt;=HM$36,HG32&gt;=HM$40,HF32&lt;&gt;""),AND(HK32&gt;=HM$36,HL32&gt;=HM$40,HK32&lt;&gt;""),AND(IH32&gt;=IO$36,II32&gt;=IO$40,IH32&lt;&gt;""),AND(IM32&gt;=IO$36,IN32&gt;=IO$40,IM32&lt;&gt;""),AND(JJ32&gt;=JQ$36,JK32&gt;=JQ$40,JJ32&lt;&gt;""),AND(JO32&gt;=JQ$36,JP32&gt;=JQ$40,JO32&lt;&gt;""),AND(KL32&gt;=KS$36,KM32&gt;=KS$40,KL32&lt;&gt;""),AND(KQ32&gt;=KS$36,KR32&gt;=KS$40,KQ32&lt;&gt;""),AND(LN32&gt;=LU$36,LO32&gt;=LU$40,LN32&lt;&gt;""),AND(LS32&gt;=LU$36,LT32&gt;=LU$40,LS32&lt;&gt;""),AND(MP32&gt;=MW$36,MQ32&gt;=MW$40,MP32&lt;&gt;""),AND(MU32&gt;=MW$36,MV32&gt;=MW$40,MU32&lt;&gt;""),AND(NR32&gt;=NY$36,NS32&gt;=NY$40,NR32&lt;&gt;""),AND(NW32&gt;=NY$36,NX32&gt;=NY$40,NW32&lt;&gt;""),AND(OT32&gt;=PA$36,OU32&gt;=PA$40,OT32&lt;&gt;""),AND(OY32&gt;=PA$36,OZ32&gt;=PA$40,OY32&lt;&gt;""),AND(PV32&gt;=QC$36,PW32&gt;=QC$40,PV32&lt;&gt;""),AND(QA32&gt;=QC$36,QB32&gt;=QC$40,QA32&lt;&gt;"")),"P","")</f>
        <v/>
      </c>
      <c r="I32" s="3" t="str">
        <f>IF(OR(AND(AQ32&gt;=AW$40,AQ32&lt;&gt;"",AO32=""),AND(AV32&gt;=AW$40,AV32&lt;&gt;"",AO32=""),AND(BT32&gt;=BZ$40,BT32&lt;&gt;"",BR32=""),AND(BY32&gt;=BZ$40,BY32&lt;&gt;"",BR32=""),AND(CW32&gt;=DC$40,CW32&lt;&gt;"",CU32=""),AND(DB32&gt;=DC$40,DB32&lt;&gt;"",CU32=""),AND(EA32&gt;=EG$40,EA32&lt;&gt;""),AND(EF32&gt;=EG$40,EF32&lt;&gt;""),AND(FC32&gt;=FI$40,FC32&lt;&gt;""),AND(FH32&gt;=FI$40,FH32&lt;&gt;""),AND(GE32&gt;=GK$40,GE32&lt;&gt;""),AND(GJ32&gt;=GK$40,GJ32&lt;&gt;""),AND(HG32&gt;=HM$40,HG32&lt;&gt;""),AND(HL32&gt;=HM$40,HL32&lt;&gt;""),AND(II32&gt;=IO$40,II32&lt;&gt;""),AND(IN32&gt;=IO$40,IN32&lt;&gt;""),AND(JK32&gt;=JQ$40,JK32&lt;&gt;""),AND(JP32&gt;=JQ$40,JP32&lt;&gt;""),AND(KM32&gt;=KS$40,KM32&lt;&gt;""),AND(KR32&gt;=KS$40,KR32&lt;&gt;""),AND(LO32&gt;=LU$40,LO32&lt;&gt;""),AND(LT32&gt;=LU$40,LT32&lt;&gt;""),AND(MQ32&gt;=MW$40,MQ32&lt;&gt;""),AND(MV32&gt;=MW$40,MV32&lt;&gt;""),AND(NS32&gt;=NY$40,NS32&lt;&gt;""),AND(NX32&gt;=NY$40,NX32&lt;&gt;""),AND(OU32&gt;=PA$40,OU32&lt;&gt;""),AND(OZ32&gt;=PA$40,OZ32&lt;&gt;""),AND(PW32&gt;=QC$40,PW32&lt;&gt;""),AND(QB32&gt;=QC$40,QB32&lt;&gt;"")),"P","")</f>
        <v/>
      </c>
      <c r="J32" s="36" t="str">
        <f>IF(AND(I32="P",H32=""),"No DD",IF(OR(AND(AS32&gt;=AW$39,AT32&gt;=AW$43,AS32&lt;&gt;"",AO32=""),AND(BV32&gt;=BZ$39,BW32&gt;=BZ$43,BV32&lt;&gt;"",BR32=""),AND(CY32&gt;=DC$39,CZ32&gt;=DC$43,CY32&lt;&gt;"",CU32=""),AND(EC32&gt;=EG$39,ED32&gt;=EG$43,EC32&lt;&gt;""),AND(FE32&gt;=FI$39,FF32&gt;=FI$43,FE32&lt;&gt;""),AND(GG32&gt;=GK$39,GH32&gt;=GK$43,GG32&lt;&gt;""),AND(HI32&gt;=HM$39,HJ32&gt;=HM$43,HI32&lt;&gt;""),AND(IK32&gt;=IO$39,IL32&gt;=IO$43,IK32&lt;&gt;""),AND(JM32&gt;=JQ$39,JN32&gt;=JQ$43,JM32&lt;&gt;""),AND(KO32&gt;=KS$39,KP32&gt;=KS$43,KO32&lt;&gt;""),AND(LQ32&gt;=LU$39,LR32&gt;=LU$43,LQ32&lt;&gt;""),AND(MS32&gt;=MW$39,MT32&gt;=MW$43,MS32&lt;&gt;""),AND(NU32&gt;=NY$39,NV32&gt;=NY$43,NU32&lt;&gt;""),AND(OW32&gt;=PA$39,OX32&gt;=PA$43,OW32&lt;&gt;""),AND(PY32&gt;=QC$39,PZ32&gt;=QC$43,PY32&lt;&gt;"")),"Merit",IF(OR(AND(AS32&gt;=AW$38,AT32&gt;=AW$42,AS32&lt;&gt;"",AO32=""),AND(BV32&gt;=BZ$38,BW32&gt;=BZ$42,BV32&lt;&gt;"",BR32=""),AND(CY32&gt;=DC$38,CZ32&gt;=DC$42,CY32&lt;&gt;"",CU32=""),AND(EC32&gt;=EG$38,ED32&gt;=EG$42,EC32&lt;&gt;""),AND(FE32&gt;=FI$38,FF32&gt;=FI$42,FE32&lt;&gt;""),AND(GG32&gt;=GK$38,GH32&gt;=GK$42,GG32&lt;&gt;""),AND(HI32&gt;=HM$38,HJ32&gt;=HM$42,HI32&lt;&gt;""),AND(IK32&gt;=IO$38,IL32&gt;=IO$42,IK32&lt;&gt;""),AND(JM32&gt;=JQ$38,JN32&gt;=JQ$42,JM32&lt;&gt;""),AND(KO32&gt;=KS$38,KP32&gt;=KS$42,KO32&lt;&gt;""),AND(LQ32&gt;=LU$38,LR32&gt;=LU$42,LQ32&lt;&gt;""),AND(MS32&gt;=MW$38,MT32&gt;=MW$42,MS32&lt;&gt;""),AND(NU32&gt;=NY$38,NV32&gt;=NY$42,NU32&lt;&gt;""),AND(OW32&gt;=PA$38,OX32&gt;=PA$42,OW32&lt;&gt;""),AND(PY32&gt;=QC$38,PZ32&gt;=QC$42,PY32&lt;&gt;"")),"Excellence",IF(K32="P","Worlds Team",IF(H32="P","National Team","")))))</f>
        <v/>
      </c>
      <c r="K32" s="3" t="str">
        <f>IF(OR(AND(AS32&gt;=AW$37,AT32&gt;=AW$41,AS32&lt;&gt;"",AO32=""),AND(BV32&gt;=BZ$37,BW32&gt;=BZ$41,BV32&lt;&gt;"",BR32=""),AND(CY32&gt;=DC$37,CZ32&gt;=DC$41,CY32&lt;&gt;"",CU32=""),AND(EC32&gt;=EG$37,ED32&gt;=EG$41,EC32&lt;&gt;""),AND(FE32&gt;=FI$37,FF32&gt;=FI$41,FE32&lt;&gt;""),AND(GG32&gt;=GK$37,GH32&gt;=GK$41,GG32&lt;&gt;""),AND(HI32&gt;=HM$37,HJ32&gt;=HM$41,HI32&lt;&gt;""),AND(IK32&gt;=IO$37,IL32&gt;=IO$41,IK32&lt;&gt;""),AND(JM32&gt;=JQ$37,JN32&gt;=JQ$41,JM32&lt;&gt;""),AND(KO32&gt;=KS$37,KP32&gt;=KS$41,KO32&lt;&gt;""),AND(LQ32&gt;=LU$37,LR32&gt;=LU$41,LQ32&lt;&gt;""),AND(MS32&gt;=MW$37,MT32&gt;=MW$41,MS32&lt;&gt;""),AND(NU32&gt;=NY$37,NV32&gt;=NY$41,NU32&lt;&gt;""),AND(OW32&gt;=PA$37,OX32&gt;=PA$41,OW32&lt;&gt;""),AND(PY32&gt;=QC$37,PZ32&gt;=QC$41,PY32&lt;&gt;"")),"P","")</f>
        <v/>
      </c>
      <c r="L32" s="8">
        <f>IF(COUNT(AQ32,BT32,CW32)&gt;0,LARGE((AQ32,BT32,CW32),1),0)</f>
        <v>36.300000000000004</v>
      </c>
      <c r="M32" s="8" t="str">
        <f>IF(L32=0,"",IF(L32=CW32,$CA$1,IF(L32=BT32,$AX$1,IF(L32=AQ32,$U$1,""))))</f>
        <v>2025 Elite Canada</v>
      </c>
      <c r="N32" s="8">
        <f>IF(COUNT(AQ32,BT32,CW32)&gt;1,LARGE((AQ32,BT32,CW32),2),0)</f>
        <v>0</v>
      </c>
      <c r="O32" s="8" t="str">
        <f>IF(N32=0,"",IF(AND(N32=L32,N32=AQ32,N32=BT32),$U$1,IF(AND(N32=L32,N32=AQ32,N32=CW32),$U$1,IF(AND(N32=L32,N32=BT32,N32=CW32),$AX$1,IF(N32=CW32,$CA$1,IF(N32=BT32,$AX$1,IF(N32=AQ32,$U$1,"")))))))</f>
        <v/>
      </c>
      <c r="P32" s="8">
        <f>IF(MAX(AV32,BY32,DB32)&gt;0,MAX(AV32,BY32,DB32),0)</f>
        <v>0</v>
      </c>
      <c r="Q32" s="8" t="str">
        <f>IF(P32=0,"",IF(P32=DB32,$CA$1,IF(P32=BY32,$AX$1,IF(P32=AV32,$U$1,""))))</f>
        <v/>
      </c>
      <c r="R32" s="8" t="str">
        <f>IF(MAX(DD32:DE32)&gt;0,MAX(DD32:DE32),"")</f>
        <v/>
      </c>
      <c r="S32" s="11" t="str">
        <f>IF(R32="","",IF(R32=DD32,"("&amp;DD$2&amp;")",IF(R32=DE32,"("&amp;DE$2&amp;")")))</f>
        <v/>
      </c>
      <c r="T32" s="8" t="str">
        <f>IF(R32="","",IF(R32=DD32,IF(R32+IF(N32="",0,N32)=PW32,$PB$1,IF(R32+IF(N32="",0,N32)=OU32,$NZ$1,IF(R32+IF(N32="",0,N32)=NS32,$MX$1,IF(R32+IF(N32="",0,N32)=MQ32,$LV$1,IF(R32+IF(N32="",0,N32)=LO32,$KT$1,IF(R32+IF(N32="",0,N32)=KM32,$JR$1,IF(R32+IF(N32="",0,N32)=JK32,$IP$1,IF(R32+IF(N32="",0,N32)=II32,$HN$1,IF(R32+IF(N32="",0,N32)=HG32,$GL$1,IF(R32+IF(N32="",0,N32)=GE32,$FJ$1,IF(R32+IF(N32="",0,N32)=FC32,$EH$1,IF(R32+IF(N32="",0,N32)=EA32,$DF$1)))))))))))),IF(R32=DE32,IF(R32+IF(P32="",0,P32)=QB32,$PB$1,IF(R32+IF(P32="",0,P32)=OZ32,$NZ$1,IF(R32+IF(P32="",0,P32)=NX32,$MX$1,IF(R32+IF(P32="",0,P32)=MV32,$LV$1,IF(R32+IF(P32="",0,P32)=LT32,$KT$1,IF(R32+IF(P32="",0,P32)=KR32,$JR$1,IF(R32+IF(P32="",0,P32)=JP32,$IP$1,IF(R32+IF(P32="",0,P32)=IN32,$HN$1,IF(R32+IF(P32="",0,P32)=HL32,$GL$1,IF(R32+IF(P32="",0,P32)=GJ32,$FJ$1,IF(R32+IF(P32="",0,P32)=FH32,$EH$1,IF(R32+IF(P32="",0,P32)=EF32,$DF$1)))))))))))))))</f>
        <v/>
      </c>
      <c r="U32" s="19">
        <v>18</v>
      </c>
      <c r="V32" s="19">
        <v>2.7</v>
      </c>
      <c r="W32" s="19">
        <v>1</v>
      </c>
      <c r="X32" s="19">
        <v>0</v>
      </c>
      <c r="Y32" s="19">
        <v>15.4</v>
      </c>
      <c r="Z32" s="19">
        <v>1.2</v>
      </c>
      <c r="AA32" s="19">
        <v>0</v>
      </c>
      <c r="AB32" s="19">
        <v>0</v>
      </c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27"/>
      <c r="AP32" s="40">
        <f>IF(SUM(V32,Z32)&gt;0,SUM(V32,Z32),"")</f>
        <v>3.9000000000000004</v>
      </c>
      <c r="AQ32" s="40">
        <f>IF(SUM(U32:V32,X32:Z32,AB32)-W32-AA32&gt;0,SUM(U32:V32,X32:Z32,AB32)-W32-AA32,"")</f>
        <v>36.300000000000004</v>
      </c>
      <c r="AR32" s="40" t="str">
        <f>IF(SUM(AC32:AD32,AF32)-AE32&gt;0,SUM(AC32:AD32,AF32)-AE32,"")</f>
        <v/>
      </c>
      <c r="AS32" s="40">
        <f>IF(SUM(V32,Z32,AD32)&gt;0,SUM(V32,Z32,AD32),"")</f>
        <v>3.9000000000000004</v>
      </c>
      <c r="AT32" s="40">
        <f>IF(SUM(AQ32,AR32)&gt;0,SUM(AQ32,AR32),"")</f>
        <v>36.300000000000004</v>
      </c>
      <c r="AU32" s="40" t="str">
        <f>IF(SUM(AH32,AL32)&gt;0,SUM(AH32,AL32),"")</f>
        <v/>
      </c>
      <c r="AV32" s="40" t="str">
        <f>IF(SUM(AG32:AH32,AJ32:AL32,AN32)-SUM(AI32,AM32)&gt;0,SUM(AG32:AH32,AJ32:AL32,AN32)-SUM(AI32,AM32),"")</f>
        <v/>
      </c>
      <c r="AW32" s="40">
        <f>IF(SUM(AQ32,AR32,AV32)&gt;0,SUM(AQ32,AR32,AV32),"")</f>
        <v>36.300000000000004</v>
      </c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28"/>
      <c r="BS32" s="11" t="str">
        <f>IF(SUM(AY32,BC32)&gt;0,SUM(AY32,BC32),"")</f>
        <v/>
      </c>
      <c r="BT32" s="11" t="str">
        <f>IF(SUM(AX32:AY32,BA32:BC32,BE32)-AZ32-BD32&gt;0,SUM(AX32:AY32,BA32:BC32,BE32)-AZ32-BD32,"")</f>
        <v/>
      </c>
      <c r="BU32" s="11" t="str">
        <f>IF(SUM(BF32:BG32,BI32)-BH32&gt;0,SUM(BF32:BG32,BI32)-BH32,"")</f>
        <v/>
      </c>
      <c r="BV32" s="11" t="str">
        <f>IF(SUM(AY32,BC32,BG32)&gt;0,SUM(AY32,BC32,BG32),"")</f>
        <v/>
      </c>
      <c r="BW32" s="11" t="str">
        <f>IF(SUM(BT32,BU32)&gt;0,SUM(BT32,BU32),"")</f>
        <v/>
      </c>
      <c r="BX32" s="11" t="str">
        <f>IF(SUM(BK32,BO32)&gt;0,SUM(BK32,BO32),"")</f>
        <v/>
      </c>
      <c r="BY32" s="11" t="str">
        <f>IF(SUM(BJ32:BK32,BM32:BO32,BQ32)-SUM(BL32,BP32)&gt;0,SUM(BJ32:BK32,BM32:BO32,BQ32)-SUM(BL32,BP32),"")</f>
        <v/>
      </c>
      <c r="BZ32" s="11" t="str">
        <f>IF(SUM(BT32,BU32,BY32)&gt;0,SUM(BT32,BU32,BY32),"")</f>
        <v/>
      </c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27"/>
      <c r="CV32" s="40" t="str">
        <f>IF(SUM(CB32,CF32)&gt;0,SUM(CB32,CF32),"")</f>
        <v/>
      </c>
      <c r="CW32" s="40" t="str">
        <f>IF(SUM(CA32:CB32,CD32:CF32,CH32)-CC32-CG32&gt;0,SUM(CA32:CB32,CD32:CF32,CH32)-CC32-CG32,"")</f>
        <v/>
      </c>
      <c r="CX32" s="40" t="str">
        <f>IF(SUM(CI32:CJ32,CL32)-CK32&gt;0,SUM(CI32:CJ32,CL32)-CK32,"")</f>
        <v/>
      </c>
      <c r="CY32" s="40" t="str">
        <f>IF(SUM(CB32,CF32,CJ32)&gt;0,SUM(CB32,CF32,CJ32),"")</f>
        <v/>
      </c>
      <c r="CZ32" s="40" t="str">
        <f>IF(SUM(CW32,CX32)&gt;0,SUM(CW32,CX32),"")</f>
        <v/>
      </c>
      <c r="DA32" s="40" t="str">
        <f>IF(SUM(CN32,CR32)&gt;0,SUM(CN32,CR32),"")</f>
        <v/>
      </c>
      <c r="DB32" s="40" t="str">
        <f>IF(SUM(CM32:CN32,CP32:CR32,CT32)-SUM(CO32,CS32)&gt;0,SUM(CM32:CN32,CP32:CR32,CT32)-SUM(CO32,CS32),"")</f>
        <v/>
      </c>
      <c r="DC32" s="40" t="str">
        <f>IF(SUM(CW32,CX32,DB32)&gt;0,SUM(CW32,CX32,DB32),"")</f>
        <v/>
      </c>
      <c r="DD32" s="50" t="str">
        <f>IF(MAX(EA32,FC32,GE32,HG32,II32,JK32,KM32,LO32,MQ32,NS32,OU32,PW32)-IF(N32="",0,N32)&gt;0.001,MAX(EA32,FC32,GE32,HG32,II32,JK32,KM32,LO32,MQ32,NS32,OU32,PW32)-IF(N32="",0,N32),"")</f>
        <v/>
      </c>
      <c r="DE32" s="50" t="str">
        <f>IF(MAX(EF32,FH32,GJ32,HL32,IN32,JP32,KR32,LT32,MV32,NX32,OZ32,QB32)-IF(P32="",0,P32)&gt;0.001,MAX(EF32,FH32,GJ32,HL32,IN32,JP32,KR32,LT32,MV32,NX32,OZ32,QB32)-IF(P32="",0,P32),"")</f>
        <v/>
      </c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40" t="str">
        <f>IF(SUM(DG32,DK32)&gt;0,SUM(DG32,DK32),"")</f>
        <v/>
      </c>
      <c r="EA32" s="40" t="str">
        <f>IF(SUM(DF32:DG32,DI32:DK32,DM32)-DH32-DL32&gt;0,SUM(DF32:DG32,DI32:DK32,DM32)-DH32-DL32,"")</f>
        <v/>
      </c>
      <c r="EB32" s="40" t="str">
        <f>IF(SUM(DN32:DO32,DQ32)-DP32&gt;0,SUM(DN32:DO32,DQ32)-DP32,"")</f>
        <v/>
      </c>
      <c r="EC32" s="40" t="str">
        <f>IF(SUM(DG32,DK32,DO32)&gt;0,SUM(DG32,DK32,DO32),"")</f>
        <v/>
      </c>
      <c r="ED32" s="40" t="str">
        <f>IF(SUM(EA32,EB32)&gt;0,SUM(EA32,EB32),"")</f>
        <v/>
      </c>
      <c r="EE32" s="40" t="str">
        <f>IF(SUM(DS32,DW32)&gt;0,SUM(DS32,DW32),"")</f>
        <v/>
      </c>
      <c r="EF32" s="40" t="str">
        <f>IF(SUM(DR32:DS32,DU32:DW32,DY32)-SUM(DT32,DX32)&gt;0,SUM(DR32:DS32,DU32:DW32,DY32)-SUM(DT32,DX32),"")</f>
        <v/>
      </c>
      <c r="EG32" s="40" t="str">
        <f>IF(SUM(EA32,EB32,EF32)&gt;0,SUM(EA32,EB32,EF32),"")</f>
        <v/>
      </c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1" t="str">
        <f>IF(SUM(EI32,EM32)&gt;0,SUM(EI32,EM32),"")</f>
        <v/>
      </c>
      <c r="FC32" s="11" t="str">
        <f>IF(SUM(EH32:EI32,EK32:EM32,EO32)-EJ32-EN32&gt;0,SUM(EH32:EI32,EK32:EM32,EO32)-EJ32-EN32,"")</f>
        <v/>
      </c>
      <c r="FD32" s="11" t="str">
        <f>IF(SUM(EP32:EQ32,ES32)-ER32&gt;0,SUM(EP32:EQ32,ES32)-ER32,"")</f>
        <v/>
      </c>
      <c r="FE32" s="11" t="str">
        <f>IF(SUM(EI32,EM32,EQ32)&gt;0,SUM(EI32,EM32,EQ32),"")</f>
        <v/>
      </c>
      <c r="FF32" s="11" t="str">
        <f>IF(SUM(FC32,FD32)&gt;0,SUM(FC32,FD32),"")</f>
        <v/>
      </c>
      <c r="FG32" s="11" t="str">
        <f>IF(SUM(EU32,EY32)&gt;0,SUM(EU32,EY32),"")</f>
        <v/>
      </c>
      <c r="FH32" s="11" t="str">
        <f>IF(SUM(ET32:EU32,EW32:EY32,FA32)-SUM(EV32,EZ32)&gt;0,SUM(ET32:EU32,EW32:EY32,FA32)-SUM(EV32,EZ32),"")</f>
        <v/>
      </c>
      <c r="FI32" s="11" t="str">
        <f>IF(SUM(FC32,FD32,FH32)&gt;0,SUM(FC32,FD32,FH32),"")</f>
        <v/>
      </c>
      <c r="FJ32" s="17"/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40" t="str">
        <f>IF(SUM(FK32,FO32)&gt;0,SUM(FK32,FO32),"")</f>
        <v/>
      </c>
      <c r="GE32" s="40" t="str">
        <f>IF(SUM(FJ32:FK32,FM32:FO32,FQ32)-FL32-FP32&gt;0,SUM(FJ32:FK32,FM32:FO32,FQ32)-FL32-FP32,"")</f>
        <v/>
      </c>
      <c r="GF32" s="40" t="str">
        <f>IF(SUM(FR32:FS32,FU32)-FT32&gt;0,SUM(FR32:FS32,FU32)-FT32,"")</f>
        <v/>
      </c>
      <c r="GG32" s="40" t="str">
        <f>IF(SUM(FK32,FO32,FS32)&gt;0,SUM(FK32,FO32,FS32),"")</f>
        <v/>
      </c>
      <c r="GH32" s="40" t="str">
        <f>IF(SUM(GE32,GF32)&gt;0,SUM(GE32,GF32),"")</f>
        <v/>
      </c>
      <c r="GI32" s="40" t="str">
        <f>IF(SUM(FW32,GA32)&gt;0,SUM(FW32,GA32),"")</f>
        <v/>
      </c>
      <c r="GJ32" s="40" t="str">
        <f>IF(SUM(FV32:FW32,FY32:GA32,GC32)-SUM(FX32,GB32)&gt;0,SUM(FV32:FW32,FY32:GA32,GC32)-SUM(FX32,GB32),"")</f>
        <v/>
      </c>
      <c r="GK32" s="40" t="str">
        <f>IF(SUM(GE32,GF32,GJ32)&gt;0,SUM(GE32,GF32,GJ32),"")</f>
        <v/>
      </c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1" t="str">
        <f>IF(SUM(GM32,GQ32)&gt;0,SUM(GM32,GQ32),"")</f>
        <v/>
      </c>
      <c r="HG32" s="11" t="str">
        <f>IF(SUM(GL32:GM32,GO32:GQ32,GS32)-GN32-GR32&gt;0,SUM(GL32:GM32,GO32:GQ32,GS32)-GN32-GR32,"")</f>
        <v/>
      </c>
      <c r="HH32" s="11" t="str">
        <f>IF(SUM(GT32:GU32,GW32)-GV32&gt;0,SUM(GT32:GU32,GW32)-GV32,"")</f>
        <v/>
      </c>
      <c r="HI32" s="11" t="str">
        <f>IF(SUM(GM32,GQ32,GU32)&gt;0,SUM(GM32,GQ32,GU32),"")</f>
        <v/>
      </c>
      <c r="HJ32" s="11" t="str">
        <f>IF(SUM(HG32,HH32)&gt;0,SUM(HG32,HH32),"")</f>
        <v/>
      </c>
      <c r="HK32" s="11" t="str">
        <f>IF(SUM(GY32,HC32)&gt;0,SUM(GY32,HC32),"")</f>
        <v/>
      </c>
      <c r="HL32" s="11" t="str">
        <f>IF(SUM(GX32:GY32,HA32:HC32,HE32)-SUM(GZ32,HD32)&gt;0,SUM(GX32:GY32,HA32:HC32,HE32)-SUM(GZ32,HD32),"")</f>
        <v/>
      </c>
      <c r="HM32" s="11" t="str">
        <f>IF(SUM(HG32,HH32,HL32)&gt;0,SUM(HG32,HH32,HL32),"")</f>
        <v/>
      </c>
      <c r="HN32" s="17"/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40" t="str">
        <f>IF(SUM(HO32,HS32)&gt;0,SUM(HO32,HS32),"")</f>
        <v/>
      </c>
      <c r="II32" s="40" t="str">
        <f>IF(SUM(HN32:HO32,HQ32:HS32,HU32)-HP32-HT32&gt;0,SUM(HN32:HO32,HQ32:HS32,HU32)-HP32-HT32,"")</f>
        <v/>
      </c>
      <c r="IJ32" s="40" t="str">
        <f>IF(SUM(HV32:HW32,HY32)-HX32&gt;0,SUM(HV32:HW32,HY32)-HX32,"")</f>
        <v/>
      </c>
      <c r="IK32" s="40" t="str">
        <f>IF(SUM(HO32,HS32,HW32)&gt;0,SUM(HO32,HS32,HW32),"")</f>
        <v/>
      </c>
      <c r="IL32" s="40" t="str">
        <f>IF(SUM(II32,IJ32)&gt;0,SUM(II32,IJ32),"")</f>
        <v/>
      </c>
      <c r="IM32" s="40" t="str">
        <f>IF(SUM(IA32,IE32)&gt;0,SUM(IA32,IE32),"")</f>
        <v/>
      </c>
      <c r="IN32" s="40" t="str">
        <f>IF(SUM(HZ32:IA32,IC32:IE32,IG32)-SUM(IB32,IF32)&gt;0,SUM(HZ32:IA32,IC32:IE32,IG32)-SUM(IB32,IF32),"")</f>
        <v/>
      </c>
      <c r="IO32" s="40" t="str">
        <f>IF(SUM(II32,IJ32,IN32)&gt;0,SUM(II32,IJ32,IN32),"")</f>
        <v/>
      </c>
      <c r="IP32" s="18"/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1" t="str">
        <f>IF(SUM(IQ32,IU32)&gt;0,SUM(IQ32,IU32),"")</f>
        <v/>
      </c>
      <c r="JK32" s="11" t="str">
        <f>IF(SUM(IP32:IQ32,IS32:IU32,IW32)-IR32-IV32&gt;0,SUM(IP32:IQ32,IS32:IU32,IW32)-IR32-IV32,"")</f>
        <v/>
      </c>
      <c r="JL32" s="11" t="str">
        <f>IF(SUM(IX32:IY32,JA32)-IZ32&gt;0,SUM(IX32:IY32,JA32)-IZ32,"")</f>
        <v/>
      </c>
      <c r="JM32" s="11" t="str">
        <f>IF(SUM(IQ32,IU32,IY32)&gt;0,SUM(IQ32,IU32,IY32),"")</f>
        <v/>
      </c>
      <c r="JN32" s="11" t="str">
        <f>IF(SUM(JK32,JL32)&gt;0,SUM(JK32,JL32),"")</f>
        <v/>
      </c>
      <c r="JO32" s="11" t="str">
        <f>IF(SUM(JC32,JG32)&gt;0,SUM(JC32,JG32),"")</f>
        <v/>
      </c>
      <c r="JP32" s="11" t="str">
        <f>IF(SUM(JB32:JC32,JE32:JG32,JI32)-SUM(JD32,JH32)&gt;0,SUM(JB32:JC32,JE32:JG32,JI32)-SUM(JD32,JH32),"")</f>
        <v/>
      </c>
      <c r="JQ32" s="11" t="str">
        <f>IF(SUM(JK32,JL32,JP32)&gt;0,SUM(JK32,JL32,JP32),"")</f>
        <v/>
      </c>
      <c r="JR32" s="17"/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40" t="str">
        <f>IF(SUM(JS32,JW32)&gt;0,SUM(JS32,JW32),"")</f>
        <v/>
      </c>
      <c r="KM32" s="40" t="str">
        <f>IF(SUM(JR32:JS32,JU32:JW32,JY32)-JT32-JX32&gt;0,SUM(JR32:JS32,JU32:JW32,JY32)-JT32-JX32,"")</f>
        <v/>
      </c>
      <c r="KN32" s="40" t="str">
        <f>IF(SUM(JZ32:KA32,KC32)-KB32&gt;0,SUM(JZ32:KA32,KC32)-KB32,"")</f>
        <v/>
      </c>
      <c r="KO32" s="40" t="str">
        <f>IF(SUM(JS32,JW32,KA32)&gt;0,SUM(JS32,JW32,KA32),"")</f>
        <v/>
      </c>
      <c r="KP32" s="40" t="str">
        <f>IF(SUM(KM32,KN32)&gt;0,SUM(KM32,KN32),"")</f>
        <v/>
      </c>
      <c r="KQ32" s="40" t="str">
        <f>IF(SUM(KE32,KI32)&gt;0,SUM(KE32,KI32),"")</f>
        <v/>
      </c>
      <c r="KR32" s="40" t="str">
        <f>IF(SUM(KD32:KE32,KG32:KI32,KK32)-SUM(KF32,KJ32)&gt;0,SUM(KD32:KE32,KG32:KI32,KK32)-SUM(KF32,KJ32),"")</f>
        <v/>
      </c>
      <c r="KS32" s="40" t="str">
        <f>IF(SUM(KM32,KN32,KR32)&gt;0,SUM(KM32,KN32,KR32),"")</f>
        <v/>
      </c>
      <c r="KT32" s="18"/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1" t="str">
        <f>IF(SUM(KU32,KY32)&gt;0,SUM(KU32,KY32),"")</f>
        <v/>
      </c>
      <c r="LO32" s="11" t="str">
        <f>IF(SUM(KT32:KU32,KW32:KY32,LA32)-KV32-KZ32&gt;0,SUM(KT32:KU32,KW32:KY32,LA32)-KV32-KZ32,"")</f>
        <v/>
      </c>
      <c r="LP32" s="11" t="str">
        <f>IF(SUM(LB32:LC32,LE32)-LD32&gt;0,SUM(LB32:LC32,LE32)-LD32,"")</f>
        <v/>
      </c>
      <c r="LQ32" s="11" t="str">
        <f>IF(SUM(KU32,KY32,LC32)&gt;0,SUM(KU32,KY32,LC32),"")</f>
        <v/>
      </c>
      <c r="LR32" s="11" t="str">
        <f>IF(SUM(LO32,LP32)&gt;0,SUM(LO32,LP32),"")</f>
        <v/>
      </c>
      <c r="LS32" s="11" t="str">
        <f>IF(SUM(LG32,LK32)&gt;0,SUM(LG32,LK32),"")</f>
        <v/>
      </c>
      <c r="LT32" s="11" t="str">
        <f>IF(SUM(LF32:LG32,LI32:LK32,LM32)-SUM(LH32,LL32)&gt;0,SUM(LF32:LG32,LI32:LK32,LM32)-SUM(LH32,LL32),"")</f>
        <v/>
      </c>
      <c r="LU32" s="11" t="str">
        <f>IF(SUM(LO32,LP32,LT32)&gt;0,SUM(LO32,LP32,LT32),"")</f>
        <v/>
      </c>
      <c r="LV32" s="17"/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40" t="str">
        <f>IF(SUM(LW32,MA32)&gt;0,SUM(LW32,MA32),"")</f>
        <v/>
      </c>
      <c r="MQ32" s="40" t="str">
        <f>IF(SUM(LV32:LW32,LY32:MA32,MC32)-LX32-MB32&gt;0,SUM(LV32:LW32,LY32:MA32,MC32)-LX32-MB32,"")</f>
        <v/>
      </c>
      <c r="MR32" s="40" t="str">
        <f>IF(SUM(MD32:ME32,MG32)-MF32&gt;0,SUM(MD32:ME32,MG32)-MF32,"")</f>
        <v/>
      </c>
      <c r="MS32" s="40" t="str">
        <f>IF(SUM(LW32,MA32,ME32)&gt;0,SUM(LW32,MA32,ME32),"")</f>
        <v/>
      </c>
      <c r="MT32" s="40" t="str">
        <f>IF(SUM(MQ32,MR32)&gt;0,SUM(MQ32,MR32),"")</f>
        <v/>
      </c>
      <c r="MU32" s="40" t="str">
        <f>IF(SUM(MI32,MM32)&gt;0,SUM(MI32,MM32),"")</f>
        <v/>
      </c>
      <c r="MV32" s="40" t="str">
        <f>IF(SUM(MH32:MI32,MK32:MM32,MO32)-SUM(MJ32,MN32)&gt;0,SUM(MH32:MI32,MK32:MM32,MO32)-SUM(MJ32,MN32),"")</f>
        <v/>
      </c>
      <c r="MW32" s="40" t="str">
        <f>IF(SUM(MQ32,MR32,MV32)&gt;0,SUM(MQ32,MR32,MV32),"")</f>
        <v/>
      </c>
      <c r="MX32" s="18"/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1" t="str">
        <f>IF(SUM(MY32,NC32)&gt;0,SUM(MY32,NC32),"")</f>
        <v/>
      </c>
      <c r="NS32" s="11" t="str">
        <f>IF(SUM(MX32:MY32,NA32:NC32,NE32)-MZ32-ND32&gt;0,SUM(MX32:MY32,NA32:NC32,NE32)-MZ32-ND32,"")</f>
        <v/>
      </c>
      <c r="NT32" s="11" t="str">
        <f>IF(SUM(NF32:NG32,NI32)-NH32&gt;0,SUM(NF32:NG32,NI32)-NH32,"")</f>
        <v/>
      </c>
      <c r="NU32" s="11" t="str">
        <f>IF(SUM(MY32,NC32,NG32)&gt;0,SUM(MY32,NC32,NG32),"")</f>
        <v/>
      </c>
      <c r="NV32" s="11" t="str">
        <f>IF(SUM(NS32,NT32)&gt;0,SUM(NS32,NT32),"")</f>
        <v/>
      </c>
      <c r="NW32" s="11" t="str">
        <f>IF(SUM(NK32,NO32)&gt;0,SUM(NK32,NO32),"")</f>
        <v/>
      </c>
      <c r="NX32" s="11" t="str">
        <f>IF(SUM(NJ32:NK32,NM32:NO32,NQ32)-SUM(NL32,NP32)&gt;0,SUM(NJ32:NK32,NM32:NO32,NQ32)-SUM(NL32,NP32),"")</f>
        <v/>
      </c>
      <c r="NY32" s="11" t="str">
        <f>IF(SUM(NS32,NT32,NX32)&gt;0,SUM(NS32,NT32,NX32),"")</f>
        <v/>
      </c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40" t="str">
        <f>IF(SUM(OA32,OE32)&gt;0,SUM(OA32,OE32),"")</f>
        <v/>
      </c>
      <c r="OU32" s="40" t="str">
        <f>IF(SUM(NZ32:OA32,OC32:OE32,OG32)-OB32-OF32&gt;0,SUM(NZ32:OA32,OC32:OE32,OG32)-OB32-OF32,"")</f>
        <v/>
      </c>
      <c r="OV32" s="40" t="str">
        <f>IF(SUM(OH32:OI32,OK32)-OJ32&gt;0,SUM(OH32:OI32,OK32)-OJ32,"")</f>
        <v/>
      </c>
      <c r="OW32" s="40" t="str">
        <f>IF(SUM(OA32,OE32,OI32)&gt;0,SUM(OA32,OE32,OI32),"")</f>
        <v/>
      </c>
      <c r="OX32" s="40" t="str">
        <f>IF(SUM(OU32,OV32)&gt;0,SUM(OU32,OV32),"")</f>
        <v/>
      </c>
      <c r="OY32" s="40" t="str">
        <f>IF(SUM(OM32,OQ32)&gt;0,SUM(OM32,OQ32),"")</f>
        <v/>
      </c>
      <c r="OZ32" s="40" t="str">
        <f>IF(SUM(OL32:OM32,OO32:OQ32,OS32)-SUM(ON32,OR32)&gt;0,SUM(OL32:OM32,OO32:OQ32,OS32)-SUM(ON32,OR32),"")</f>
        <v/>
      </c>
      <c r="PA32" s="40" t="str">
        <f>IF(SUM(OU32,OV32,OZ32)&gt;0,SUM(OU32,OV32,OZ32),"")</f>
        <v/>
      </c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1" t="str">
        <f>IF(SUM(PC32,PG32)&gt;0,SUM(PC32,PG32),"")</f>
        <v/>
      </c>
      <c r="PW32" s="11" t="str">
        <f>IF(SUM(PB32:PC32,PE32:PG32,PI32)-PD32-PH32&gt;0,SUM(PB32:PC32,PE32:PG32,PI32)-PD32-PH32,"")</f>
        <v/>
      </c>
      <c r="PX32" s="11" t="str">
        <f>IF(SUM(PJ32:PK32,PM32)-PL32&gt;0,SUM(PJ32:PK32,PM32)-PL32,"")</f>
        <v/>
      </c>
      <c r="PY32" s="11" t="str">
        <f>IF(SUM(PC32,PG32,PK32)&gt;0,SUM(PC32,PG32,PK32),"")</f>
        <v/>
      </c>
      <c r="PZ32" s="11" t="str">
        <f>IF(SUM(PW32,PX32)&gt;0,SUM(PW32,PX32),"")</f>
        <v/>
      </c>
      <c r="QA32" s="11" t="str">
        <f>IF(SUM(PO32,PS32)&gt;0,SUM(PO32,PS32),"")</f>
        <v/>
      </c>
      <c r="QB32" s="11" t="str">
        <f>IF(SUM(PN32:PO32,PQ32:PS32,PU32)-SUM(PP32,PT32)&gt;0,SUM(PN32:PO32,PQ32:PS32,PU32)-SUM(PP32,PT32),"")</f>
        <v/>
      </c>
      <c r="QC32" s="11" t="str">
        <f>IF(SUM(PW32,PX32,QB32)&gt;0,SUM(PW32,PX32,QB32),"")</f>
        <v/>
      </c>
      <c r="QD32" s="22">
        <f>IF($CU32="P",CA32,(CA32+AX32)/2)</f>
        <v>0</v>
      </c>
      <c r="QE32" s="22">
        <f>IF($CU32="P",CB32,(CB32+AY32)/2)</f>
        <v>0</v>
      </c>
      <c r="QF32" s="22">
        <f>IF($CU32="P",CC32,(CC32+AZ32)/2)</f>
        <v>0</v>
      </c>
      <c r="QG32" s="22">
        <f>IF($CU32="P",CD32,(CD32+BA32)/2)</f>
        <v>0</v>
      </c>
      <c r="QH32" s="22">
        <f>IF($CU32="P",CE32,(CE32+BB32)/2)</f>
        <v>0</v>
      </c>
      <c r="QI32" s="22">
        <f>IF($CU32="P",CF32,(CF32+BC32)/2)</f>
        <v>0</v>
      </c>
      <c r="QJ32" s="22">
        <f>IF($CU32="P",CG32,(CG32+BD32)/2)</f>
        <v>0</v>
      </c>
      <c r="QK32" s="22">
        <f>IF($CU32="P",CH32,(CH32+BE32)/2)</f>
        <v>0</v>
      </c>
      <c r="QL32" s="22">
        <f>IF($CU32="P",CI32,(CI32+BF32)/2)</f>
        <v>0</v>
      </c>
      <c r="QM32" s="22">
        <f>IF($CU32="P",CJ32,(CJ32+BG32)/2)</f>
        <v>0</v>
      </c>
      <c r="QN32" s="22">
        <f>IF($CU32="P",CK32,(CK32+BH32)/2)</f>
        <v>0</v>
      </c>
      <c r="QO32" s="22">
        <f>IF($CU32="P",CL32,(CL32+BI32)/2)</f>
        <v>0</v>
      </c>
      <c r="QP32" s="22">
        <f>IF($CU32="P",CM32,(CM32+BJ32)/2)</f>
        <v>0</v>
      </c>
      <c r="QQ32" s="22">
        <f>IF($CU32="P",CN32,(CN32+BK32)/2)</f>
        <v>0</v>
      </c>
      <c r="QR32" s="22">
        <f>IF($CU32="P",CO32,(CO32+BL32)/2)</f>
        <v>0</v>
      </c>
      <c r="QS32" s="22">
        <f>IF($CU32="P",CP32,(CP32+BM32)/2)</f>
        <v>0</v>
      </c>
      <c r="QT32" s="22">
        <f>IF($CU32="P",CQ32,(CQ32+BN32)/2)</f>
        <v>0</v>
      </c>
      <c r="QU32" s="22">
        <f>IF($CU32="P",CR32,(CR32+BO32)/2)</f>
        <v>0</v>
      </c>
      <c r="QV32" s="22">
        <f>IF($CU32="P",CS32,(CS32+BP32)/2)</f>
        <v>0</v>
      </c>
      <c r="QW32" s="22">
        <f>IF($CU32="P",CT32,(CT32+BQ32)/2)</f>
        <v>0</v>
      </c>
      <c r="QX32" s="27" t="s">
        <v>46</v>
      </c>
      <c r="QY32" s="40" t="str">
        <f>IF(SUM(QE32,QI32)&gt;0,SUM(QE32,QI32),"")</f>
        <v/>
      </c>
      <c r="QZ32" s="40" t="str">
        <f>IF(SUM(QD32:QE32,QG32:QI32,QK32)-QF32-QJ32&gt;0,SUM(QD32:QE32,QG32:QI32,QK32)-QF32-QJ32,"")</f>
        <v/>
      </c>
      <c r="RA32" s="40" t="str">
        <f>IF(SUM(QL32:QM32,QO32)-QN32&gt;0,SUM(QL32:QM32,QO32)-QN32,"")</f>
        <v/>
      </c>
      <c r="RB32" s="40" t="str">
        <f>IF(SUM(QE32,QI32,QM32)&gt;0,SUM(QE32,QI32,QM32),"")</f>
        <v/>
      </c>
      <c r="RC32" s="40" t="str">
        <f>IF(SUM(QZ32,RA32)&gt;0,SUM(QZ32,RA32),"")</f>
        <v/>
      </c>
      <c r="RD32" s="40" t="str">
        <f>IF(SUM(QQ32,QU32)&gt;0,SUM(QQ32,QU32),"")</f>
        <v/>
      </c>
      <c r="RE32" s="40" t="str">
        <f>IF(SUM(QP32:QQ32,QS32:QU32,QW32)-SUM(QR32,QV32)&gt;0,SUM(QP32:QQ32,QS32:QU32,QW32)-SUM(QR32,QV32),"")</f>
        <v/>
      </c>
      <c r="RF32" s="40" t="str">
        <f>IF(SUM(QZ32,RA32,RE32)&gt;0,SUM(QZ32,RA32,RE32),"")</f>
        <v/>
      </c>
    </row>
    <row r="33" spans="1:474" x14ac:dyDescent="0.2">
      <c r="A33" s="4" t="str" cm="1">
        <f t="array" ref="A33">IF(AND(J33&lt;&gt;"",J33&lt;&gt;"No DD"),SUMPRODUCT((J$4:J$34&lt;&gt;"")*(J$4:J$34&lt;&gt;"No DD")*(F$4:F$34&gt;F33))+1,IF(J33="No DD",SUMPRODUCT((J$4:J$34="No DD")*(F$4:F$34&gt;F33))+1+SUMPRODUCT((J$4:J$34&lt;&gt;"")*(J$4:J$34&lt;&gt;"No DD")),""))</f>
        <v/>
      </c>
      <c r="B33" s="4" t="str" cm="1">
        <f t="array" ref="B33">IF(AND(J33&lt;&gt;"",J33&lt;&gt;"No DD",G33=""),SUMPRODUCT((J$4:J$34&lt;&gt;"")*(J$4:J$34&lt;&gt;"No DD")*(G$4:G$34="")*(F$4:F$34&gt;F33))+1,IF(J33="No DD",SUMPRODUCT((J$4:J$34="No DD")*(F$4:F$34&gt;F33)*(G$4:G$34=""))+1+SUMPRODUCT((J$4:J$34&lt;&gt;"")*(G$4:G$34="")*(J$4:J$34&lt;&gt;"No DD")),""))</f>
        <v/>
      </c>
      <c r="C33" s="5" t="s">
        <v>192</v>
      </c>
      <c r="D33" s="4" t="s">
        <v>4</v>
      </c>
      <c r="E33" s="4">
        <v>2007</v>
      </c>
      <c r="F33" s="9">
        <f>SUM(L33:R33)+SUM(L33:O33)*0.0000001+SUM(L33)*0.0000000000001</f>
        <v>32.700003270003265</v>
      </c>
      <c r="G33" s="64"/>
      <c r="H33" s="3" t="str">
        <f>IF(OR(AND(AP33&gt;=AW$36,AQ33&gt;=AW$40,AP33&lt;&gt;"",AO33=""),AND(AU33&gt;=AW$36,AV33&gt;=AW$40,AU33&lt;&gt;"",AO33=""),AND(BS33&gt;=BZ$36,BT33&gt;=BZ$40,BS33&lt;&gt;"",BR33=""),AND(BX33&gt;=BZ$36,BY33&gt;=BZ$40,BX33&lt;&gt;"",BR33=""),AND(CV33&gt;=DC$36,CW33&gt;=DC$40,CV33&lt;&gt;"",CU33=""),AND(DA33&gt;=DC$36,DB33&gt;=DC$40,DA33&lt;&gt;""),AND(DZ33&gt;=EG$36,EA33&gt;=EG$40,DZ33&lt;&gt;""),AND(EE33&gt;=EG$36,EF33&gt;=EG$40,EE33&lt;&gt;""),AND(FB33&gt;=FI$36,FC33&gt;=FI$40,FB33&lt;&gt;""),AND(FG33&gt;=FI$36,FH33&gt;=FI$40,FG33&lt;&gt;""),AND(GD33&gt;=GK$36,GE33&gt;=GK$40,GD33&lt;&gt;""),AND(GI33&gt;=GK$36,GJ33&gt;=GK$40,GI33&lt;&gt;""),AND(HF33&gt;=HM$36,HG33&gt;=HM$40,HF33&lt;&gt;""),AND(HK33&gt;=HM$36,HL33&gt;=HM$40,HK33&lt;&gt;""),AND(IH33&gt;=IO$36,II33&gt;=IO$40,IH33&lt;&gt;""),AND(IM33&gt;=IO$36,IN33&gt;=IO$40,IM33&lt;&gt;""),AND(JJ33&gt;=JQ$36,JK33&gt;=JQ$40,JJ33&lt;&gt;""),AND(JO33&gt;=JQ$36,JP33&gt;=JQ$40,JO33&lt;&gt;""),AND(KL33&gt;=KS$36,KM33&gt;=KS$40,KL33&lt;&gt;""),AND(KQ33&gt;=KS$36,KR33&gt;=KS$40,KQ33&lt;&gt;""),AND(LN33&gt;=LU$36,LO33&gt;=LU$40,LN33&lt;&gt;""),AND(LS33&gt;=LU$36,LT33&gt;=LU$40,LS33&lt;&gt;""),AND(MP33&gt;=MW$36,MQ33&gt;=MW$40,MP33&lt;&gt;""),AND(MU33&gt;=MW$36,MV33&gt;=MW$40,MU33&lt;&gt;""),AND(NR33&gt;=NY$36,NS33&gt;=NY$40,NR33&lt;&gt;""),AND(NW33&gt;=NY$36,NX33&gt;=NY$40,NW33&lt;&gt;""),AND(OT33&gt;=PA$36,OU33&gt;=PA$40,OT33&lt;&gt;""),AND(OY33&gt;=PA$36,OZ33&gt;=PA$40,OY33&lt;&gt;""),AND(PV33&gt;=QC$36,PW33&gt;=QC$40,PV33&lt;&gt;""),AND(QA33&gt;=QC$36,QB33&gt;=QC$40,QA33&lt;&gt;"")),"P","")</f>
        <v/>
      </c>
      <c r="I33" s="3" t="str">
        <f>IF(OR(AND(AQ33&gt;=AW$40,AQ33&lt;&gt;"",AO33=""),AND(AV33&gt;=AW$40,AV33&lt;&gt;"",AO33=""),AND(BT33&gt;=BZ$40,BT33&lt;&gt;"",BR33=""),AND(BY33&gt;=BZ$40,BY33&lt;&gt;"",BR33=""),AND(CW33&gt;=DC$40,CW33&lt;&gt;"",CU33=""),AND(DB33&gt;=DC$40,DB33&lt;&gt;"",CU33=""),AND(EA33&gt;=EG$40,EA33&lt;&gt;""),AND(EF33&gt;=EG$40,EF33&lt;&gt;""),AND(FC33&gt;=FI$40,FC33&lt;&gt;""),AND(FH33&gt;=FI$40,FH33&lt;&gt;""),AND(GE33&gt;=GK$40,GE33&lt;&gt;""),AND(GJ33&gt;=GK$40,GJ33&lt;&gt;""),AND(HG33&gt;=HM$40,HG33&lt;&gt;""),AND(HL33&gt;=HM$40,HL33&lt;&gt;""),AND(II33&gt;=IO$40,II33&lt;&gt;""),AND(IN33&gt;=IO$40,IN33&lt;&gt;""),AND(JK33&gt;=JQ$40,JK33&lt;&gt;""),AND(JP33&gt;=JQ$40,JP33&lt;&gt;""),AND(KM33&gt;=KS$40,KM33&lt;&gt;""),AND(KR33&gt;=KS$40,KR33&lt;&gt;""),AND(LO33&gt;=LU$40,LO33&lt;&gt;""),AND(LT33&gt;=LU$40,LT33&lt;&gt;""),AND(MQ33&gt;=MW$40,MQ33&lt;&gt;""),AND(MV33&gt;=MW$40,MV33&lt;&gt;""),AND(NS33&gt;=NY$40,NS33&lt;&gt;""),AND(NX33&gt;=NY$40,NX33&lt;&gt;""),AND(OU33&gt;=PA$40,OU33&lt;&gt;""),AND(OZ33&gt;=PA$40,OZ33&lt;&gt;""),AND(PW33&gt;=QC$40,PW33&lt;&gt;""),AND(QB33&gt;=QC$40,QB33&lt;&gt;"")),"P","")</f>
        <v/>
      </c>
      <c r="J33" s="36" t="str">
        <f>IF(AND(I33="P",H33=""),"No DD",IF(OR(AND(AS33&gt;=AW$39,AT33&gt;=AW$43,AS33&lt;&gt;"",AO33=""),AND(BV33&gt;=BZ$39,BW33&gt;=BZ$43,BV33&lt;&gt;"",BR33=""),AND(CY33&gt;=DC$39,CZ33&gt;=DC$43,CY33&lt;&gt;"",CU33=""),AND(EC33&gt;=EG$39,ED33&gt;=EG$43,EC33&lt;&gt;""),AND(FE33&gt;=FI$39,FF33&gt;=FI$43,FE33&lt;&gt;""),AND(GG33&gt;=GK$39,GH33&gt;=GK$43,GG33&lt;&gt;""),AND(HI33&gt;=HM$39,HJ33&gt;=HM$43,HI33&lt;&gt;""),AND(IK33&gt;=IO$39,IL33&gt;=IO$43,IK33&lt;&gt;""),AND(JM33&gt;=JQ$39,JN33&gt;=JQ$43,JM33&lt;&gt;""),AND(KO33&gt;=KS$39,KP33&gt;=KS$43,KO33&lt;&gt;""),AND(LQ33&gt;=LU$39,LR33&gt;=LU$43,LQ33&lt;&gt;""),AND(MS33&gt;=MW$39,MT33&gt;=MW$43,MS33&lt;&gt;""),AND(NU33&gt;=NY$39,NV33&gt;=NY$43,NU33&lt;&gt;""),AND(OW33&gt;=PA$39,OX33&gt;=PA$43,OW33&lt;&gt;""),AND(PY33&gt;=QC$39,PZ33&gt;=QC$43,PY33&lt;&gt;"")),"Merit",IF(OR(AND(AS33&gt;=AW$38,AT33&gt;=AW$42,AS33&lt;&gt;"",AO33=""),AND(BV33&gt;=BZ$38,BW33&gt;=BZ$42,BV33&lt;&gt;"",BR33=""),AND(CY33&gt;=DC$38,CZ33&gt;=DC$42,CY33&lt;&gt;"",CU33=""),AND(EC33&gt;=EG$38,ED33&gt;=EG$42,EC33&lt;&gt;""),AND(FE33&gt;=FI$38,FF33&gt;=FI$42,FE33&lt;&gt;""),AND(GG33&gt;=GK$38,GH33&gt;=GK$42,GG33&lt;&gt;""),AND(HI33&gt;=HM$38,HJ33&gt;=HM$42,HI33&lt;&gt;""),AND(IK33&gt;=IO$38,IL33&gt;=IO$42,IK33&lt;&gt;""),AND(JM33&gt;=JQ$38,JN33&gt;=JQ$42,JM33&lt;&gt;""),AND(KO33&gt;=KS$38,KP33&gt;=KS$42,KO33&lt;&gt;""),AND(LQ33&gt;=LU$38,LR33&gt;=LU$42,LQ33&lt;&gt;""),AND(MS33&gt;=MW$38,MT33&gt;=MW$42,MS33&lt;&gt;""),AND(NU33&gt;=NY$38,NV33&gt;=NY$42,NU33&lt;&gt;""),AND(OW33&gt;=PA$38,OX33&gt;=PA$42,OW33&lt;&gt;""),AND(PY33&gt;=QC$38,PZ33&gt;=QC$42,PY33&lt;&gt;"")),"Excellence",IF(K33="P","Worlds Team",IF(H33="P","National Team","")))))</f>
        <v/>
      </c>
      <c r="K33" s="3" t="str">
        <f>IF(OR(AND(AS33&gt;=AW$37,AT33&gt;=AW$41,AS33&lt;&gt;"",AO33=""),AND(BV33&gt;=BZ$37,BW33&gt;=BZ$41,BV33&lt;&gt;"",BR33=""),AND(CY33&gt;=DC$37,CZ33&gt;=DC$41,CY33&lt;&gt;"",CU33=""),AND(EC33&gt;=EG$37,ED33&gt;=EG$41,EC33&lt;&gt;""),AND(FE33&gt;=FI$37,FF33&gt;=FI$41,FE33&lt;&gt;""),AND(GG33&gt;=GK$37,GH33&gt;=GK$41,GG33&lt;&gt;""),AND(HI33&gt;=HM$37,HJ33&gt;=HM$41,HI33&lt;&gt;""),AND(IK33&gt;=IO$37,IL33&gt;=IO$41,IK33&lt;&gt;""),AND(JM33&gt;=JQ$37,JN33&gt;=JQ$41,JM33&lt;&gt;""),AND(KO33&gt;=KS$37,KP33&gt;=KS$41,KO33&lt;&gt;""),AND(LQ33&gt;=LU$37,LR33&gt;=LU$41,LQ33&lt;&gt;""),AND(MS33&gt;=MW$37,MT33&gt;=MW$41,MS33&lt;&gt;""),AND(NU33&gt;=NY$37,NV33&gt;=NY$41,NU33&lt;&gt;""),AND(OW33&gt;=PA$37,OX33&gt;=PA$41,OW33&lt;&gt;""),AND(PY33&gt;=QC$37,PZ33&gt;=QC$41,PY33&lt;&gt;"")),"P","")</f>
        <v/>
      </c>
      <c r="L33" s="8">
        <f>IF(COUNT(AQ33,BT33,CW33)&gt;0,LARGE((AQ33,BT33,CW33),1),0)</f>
        <v>32.699999999999996</v>
      </c>
      <c r="M33" s="8" t="str">
        <f>IF(L33=0,"",IF(L33=CW33,$CA$1,IF(L33=BT33,$AX$1,IF(L33=AQ33,$U$1,""))))</f>
        <v>2025 Nationals</v>
      </c>
      <c r="N33" s="8">
        <f>IF(COUNT(AQ33,BT33,CW33)&gt;1,LARGE((AQ33,BT33,CW33),2),0)</f>
        <v>0</v>
      </c>
      <c r="O33" s="8" t="str">
        <f>IF(N33=0,"",IF(AND(N33=L33,N33=AQ33,N33=BT33),$U$1,IF(AND(N33=L33,N33=AQ33,N33=CW33),$U$1,IF(AND(N33=L33,N33=BT33,N33=CW33),$AX$1,IF(N33=CW33,$CA$1,IF(N33=BT33,$AX$1,IF(N33=AQ33,$U$1,"")))))))</f>
        <v/>
      </c>
      <c r="P33" s="8">
        <f>IF(MAX(AV33,BY33,DB33)&gt;0,MAX(AV33,BY33,DB33),0)</f>
        <v>0</v>
      </c>
      <c r="Q33" s="8" t="str">
        <f>IF(P33=0,"",IF(P33=DB33,$CA$1,IF(P33=BY33,$AX$1,IF(P33=AV33,$U$1,""))))</f>
        <v/>
      </c>
      <c r="R33" s="8" t="str">
        <f>IF(MAX(DD33:DE33)&gt;0,MAX(DD33:DE33),"")</f>
        <v/>
      </c>
      <c r="S33" s="11" t="str">
        <f>IF(R33="","",IF(R33=DD33,"("&amp;DD$2&amp;")",IF(R33=DE33,"("&amp;DE$2&amp;")")))</f>
        <v/>
      </c>
      <c r="T33" s="8" t="str">
        <f>IF(R33="","",IF(R33=DD33,IF(R33+IF(N33="",0,N33)=PW33,$PB$1,IF(R33+IF(N33="",0,N33)=OU33,$NZ$1,IF(R33+IF(N33="",0,N33)=NS33,$MX$1,IF(R33+IF(N33="",0,N33)=MQ33,$LV$1,IF(R33+IF(N33="",0,N33)=LO33,$KT$1,IF(R33+IF(N33="",0,N33)=KM33,$JR$1,IF(R33+IF(N33="",0,N33)=JK33,$IP$1,IF(R33+IF(N33="",0,N33)=II33,$HN$1,IF(R33+IF(N33="",0,N33)=HG33,$GL$1,IF(R33+IF(N33="",0,N33)=GE33,$FJ$1,IF(R33+IF(N33="",0,N33)=FC33,$EH$1,IF(R33+IF(N33="",0,N33)=EA33,$DF$1)))))))))))),IF(R33=DE33,IF(R33+IF(P33="",0,P33)=QB33,$PB$1,IF(R33+IF(P33="",0,P33)=OZ33,$NZ$1,IF(R33+IF(P33="",0,P33)=NX33,$MX$1,IF(R33+IF(P33="",0,P33)=MV33,$LV$1,IF(R33+IF(P33="",0,P33)=LT33,$KT$1,IF(R33+IF(P33="",0,P33)=KR33,$JR$1,IF(R33+IF(P33="",0,P33)=JP33,$IP$1,IF(R33+IF(P33="",0,P33)=IN33,$HN$1,IF(R33+IF(P33="",0,P33)=HL33,$GL$1,IF(R33+IF(P33="",0,P33)=GJ33,$FJ$1,IF(R33+IF(P33="",0,P33)=FH33,$EH$1,IF(R33+IF(P33="",0,P33)=EF33,$DF$1)))))))))))))))</f>
        <v/>
      </c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27"/>
      <c r="AP33" s="40" t="str">
        <f>IF(SUM(V33,Z33)&gt;0,SUM(V33,Z33),"")</f>
        <v/>
      </c>
      <c r="AQ33" s="40" t="str">
        <f>IF(SUM(U33:V33,X33:Z33,AB33)-W33-AA33&gt;0,SUM(U33:V33,X33:Z33,AB33)-W33-AA33,"")</f>
        <v/>
      </c>
      <c r="AR33" s="40" t="str">
        <f>IF(SUM(AC33:AD33,AF33)-AE33&gt;0,SUM(AC33:AD33,AF33)-AE33,"")</f>
        <v/>
      </c>
      <c r="AS33" s="40" t="str">
        <f>IF(SUM(V33,Z33,AD33)&gt;0,SUM(V33,Z33,AD33),"")</f>
        <v/>
      </c>
      <c r="AT33" s="40" t="str">
        <f>IF(SUM(AQ33,AR33)&gt;0,SUM(AQ33,AR33),"")</f>
        <v/>
      </c>
      <c r="AU33" s="40" t="str">
        <f>IF(SUM(AH33,AL33)&gt;0,SUM(AH33,AL33),"")</f>
        <v/>
      </c>
      <c r="AV33" s="40" t="str">
        <f>IF(SUM(AG33:AH33,AJ33:AL33,AN33)-SUM(AI33,AM33)&gt;0,SUM(AG33:AH33,AJ33:AL33,AN33)-SUM(AI33,AM33),"")</f>
        <v/>
      </c>
      <c r="AW33" s="40" t="str">
        <f>IF(SUM(AQ33,AR33,AV33)&gt;0,SUM(AQ33,AR33,AV33),"")</f>
        <v/>
      </c>
      <c r="AX33" s="18">
        <v>15.3</v>
      </c>
      <c r="AY33" s="18">
        <v>2.4</v>
      </c>
      <c r="AZ33" s="18">
        <v>0</v>
      </c>
      <c r="BA33" s="18">
        <v>0</v>
      </c>
      <c r="BB33" s="18">
        <v>15.2</v>
      </c>
      <c r="BC33" s="18">
        <v>0</v>
      </c>
      <c r="BD33" s="18">
        <v>0.2</v>
      </c>
      <c r="BE33" s="18">
        <v>0</v>
      </c>
      <c r="BF33" s="18"/>
      <c r="BG33" s="18"/>
      <c r="BH33" s="18"/>
      <c r="BI33" s="18"/>
      <c r="BJ33" s="18" t="s">
        <v>185</v>
      </c>
      <c r="BK33" s="18" t="s">
        <v>185</v>
      </c>
      <c r="BL33" s="18" t="s">
        <v>185</v>
      </c>
      <c r="BM33" s="18" t="s">
        <v>185</v>
      </c>
      <c r="BN33" s="18" t="s">
        <v>185</v>
      </c>
      <c r="BO33" s="18" t="s">
        <v>185</v>
      </c>
      <c r="BP33" s="18" t="s">
        <v>185</v>
      </c>
      <c r="BQ33" s="18" t="s">
        <v>185</v>
      </c>
      <c r="BR33" s="28"/>
      <c r="BS33" s="11">
        <f>IF(SUM(AY33,BC33)&gt;0,SUM(AY33,BC33),"")</f>
        <v>2.4</v>
      </c>
      <c r="BT33" s="11">
        <f>IF(SUM(AX33:AY33,BA33:BC33,BE33)-AZ33-BD33&gt;0,SUM(AX33:AY33,BA33:BC33,BE33)-AZ33-BD33,"")</f>
        <v>32.699999999999996</v>
      </c>
      <c r="BU33" s="11" t="str">
        <f>IF(SUM(BF33:BG33,BI33)-BH33&gt;0,SUM(BF33:BG33,BI33)-BH33,"")</f>
        <v/>
      </c>
      <c r="BV33" s="11">
        <f>IF(SUM(AY33,BC33,BG33)&gt;0,SUM(AY33,BC33,BG33),"")</f>
        <v>2.4</v>
      </c>
      <c r="BW33" s="11">
        <f>IF(SUM(BT33,BU33)&gt;0,SUM(BT33,BU33),"")</f>
        <v>32.699999999999996</v>
      </c>
      <c r="BX33" s="11" t="str">
        <f>IF(SUM(BK33,BO33)&gt;0,SUM(BK33,BO33),"")</f>
        <v/>
      </c>
      <c r="BY33" s="11" t="str">
        <f>IF(SUM(BJ33:BK33,BM33:BO33,BQ33)-SUM(BL33,BP33)&gt;0,SUM(BJ33:BK33,BM33:BO33,BQ33)-SUM(BL33,BP33),"")</f>
        <v/>
      </c>
      <c r="BZ33" s="11">
        <f>IF(SUM(BT33,BU33,BY33)&gt;0,SUM(BT33,BU33,BY33),"")</f>
        <v>32.699999999999996</v>
      </c>
      <c r="CA33" s="19"/>
      <c r="CB33" s="19"/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27"/>
      <c r="CV33" s="40" t="str">
        <f>IF(SUM(CB33,CF33)&gt;0,SUM(CB33,CF33),"")</f>
        <v/>
      </c>
      <c r="CW33" s="40" t="str">
        <f>IF(SUM(CA33:CB33,CD33:CF33,CH33)-CC33-CG33&gt;0,SUM(CA33:CB33,CD33:CF33,CH33)-CC33-CG33,"")</f>
        <v/>
      </c>
      <c r="CX33" s="40" t="str">
        <f>IF(SUM(CI33:CJ33,CL33)-CK33&gt;0,SUM(CI33:CJ33,CL33)-CK33,"")</f>
        <v/>
      </c>
      <c r="CY33" s="40" t="str">
        <f>IF(SUM(CB33,CF33,CJ33)&gt;0,SUM(CB33,CF33,CJ33),"")</f>
        <v/>
      </c>
      <c r="CZ33" s="40" t="str">
        <f>IF(SUM(CW33,CX33)&gt;0,SUM(CW33,CX33),"")</f>
        <v/>
      </c>
      <c r="DA33" s="40" t="str">
        <f>IF(SUM(CN33,CR33)&gt;0,SUM(CN33,CR33),"")</f>
        <v/>
      </c>
      <c r="DB33" s="40" t="str">
        <f>IF(SUM(CM33:CN33,CP33:CR33,CT33)-SUM(CO33,CS33)&gt;0,SUM(CM33:CN33,CP33:CR33,CT33)-SUM(CO33,CS33),"")</f>
        <v/>
      </c>
      <c r="DC33" s="40" t="str">
        <f>IF(SUM(CW33,CX33,DB33)&gt;0,SUM(CW33,CX33,DB33),"")</f>
        <v/>
      </c>
      <c r="DD33" s="50" t="str">
        <f>IF(MAX(EA33,FC33,GE33,HG33,II33,JK33,KM33,LO33,MQ33,NS33,OU33,PW33)-IF(N33="",0,N33)&gt;0.001,MAX(EA33,FC33,GE33,HG33,II33,JK33,KM33,LO33,MQ33,NS33,OU33,PW33)-IF(N33="",0,N33),"")</f>
        <v/>
      </c>
      <c r="DE33" s="50" t="str">
        <f>IF(MAX(EF33,FH33,GJ33,HL33,IN33,JP33,KR33,LT33,MV33,NX33,OZ33,QB33)-IF(P33="",0,P33)&gt;0.001,MAX(EF33,FH33,GJ33,HL33,IN33,JP33,KR33,LT33,MV33,NX33,OZ33,QB33)-IF(P33="",0,P33),"")</f>
        <v/>
      </c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40" t="str">
        <f>IF(SUM(DG33,DK33)&gt;0,SUM(DG33,DK33),"")</f>
        <v/>
      </c>
      <c r="EA33" s="40" t="str">
        <f>IF(SUM(DF33:DG33,DI33:DK33,DM33)-DH33-DL33&gt;0,SUM(DF33:DG33,DI33:DK33,DM33)-DH33-DL33,"")</f>
        <v/>
      </c>
      <c r="EB33" s="40" t="str">
        <f>IF(SUM(DN33:DO33,DQ33)-DP33&gt;0,SUM(DN33:DO33,DQ33)-DP33,"")</f>
        <v/>
      </c>
      <c r="EC33" s="40" t="str">
        <f>IF(SUM(DG33,DK33,DO33)&gt;0,SUM(DG33,DK33,DO33),"")</f>
        <v/>
      </c>
      <c r="ED33" s="40" t="str">
        <f>IF(SUM(EA33,EB33)&gt;0,SUM(EA33,EB33),"")</f>
        <v/>
      </c>
      <c r="EE33" s="40" t="str">
        <f>IF(SUM(DS33,DW33)&gt;0,SUM(DS33,DW33),"")</f>
        <v/>
      </c>
      <c r="EF33" s="40" t="str">
        <f>IF(SUM(DR33:DS33,DU33:DW33,DY33)-SUM(DT33,DX33)&gt;0,SUM(DR33:DS33,DU33:DW33,DY33)-SUM(DT33,DX33),"")</f>
        <v/>
      </c>
      <c r="EG33" s="40" t="str">
        <f>IF(SUM(EA33,EB33,EF33)&gt;0,SUM(EA33,EB33,EF33),"")</f>
        <v/>
      </c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1" t="str">
        <f>IF(SUM(EI33,EM33)&gt;0,SUM(EI33,EM33),"")</f>
        <v/>
      </c>
      <c r="FC33" s="11" t="str">
        <f>IF(SUM(EH33:EI33,EK33:EM33,EO33)-EJ33-EN33&gt;0,SUM(EH33:EI33,EK33:EM33,EO33)-EJ33-EN33,"")</f>
        <v/>
      </c>
      <c r="FD33" s="11" t="str">
        <f>IF(SUM(EP33:EQ33,ES33)-ER33&gt;0,SUM(EP33:EQ33,ES33)-ER33,"")</f>
        <v/>
      </c>
      <c r="FE33" s="11" t="str">
        <f>IF(SUM(EI33,EM33,EQ33)&gt;0,SUM(EI33,EM33,EQ33),"")</f>
        <v/>
      </c>
      <c r="FF33" s="11" t="str">
        <f>IF(SUM(FC33,FD33)&gt;0,SUM(FC33,FD33),"")</f>
        <v/>
      </c>
      <c r="FG33" s="11" t="str">
        <f>IF(SUM(EU33,EY33)&gt;0,SUM(EU33,EY33),"")</f>
        <v/>
      </c>
      <c r="FH33" s="11" t="str">
        <f>IF(SUM(ET33:EU33,EW33:EY33,FA33)-SUM(EV33,EZ33)&gt;0,SUM(ET33:EU33,EW33:EY33,FA33)-SUM(EV33,EZ33),"")</f>
        <v/>
      </c>
      <c r="FI33" s="11" t="str">
        <f>IF(SUM(FC33,FD33,FH33)&gt;0,SUM(FC33,FD33,FH33),"")</f>
        <v/>
      </c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40" t="str">
        <f>IF(SUM(FK33,FO33)&gt;0,SUM(FK33,FO33),"")</f>
        <v/>
      </c>
      <c r="GE33" s="40" t="str">
        <f>IF(SUM(FJ33:FK33,FM33:FO33,FQ33)-FL33-FP33&gt;0,SUM(FJ33:FK33,FM33:FO33,FQ33)-FL33-FP33,"")</f>
        <v/>
      </c>
      <c r="GF33" s="40" t="str">
        <f>IF(SUM(FR33:FS33,FU33)-FT33&gt;0,SUM(FR33:FS33,FU33)-FT33,"")</f>
        <v/>
      </c>
      <c r="GG33" s="40" t="str">
        <f>IF(SUM(FK33,FO33,FS33)&gt;0,SUM(FK33,FO33,FS33),"")</f>
        <v/>
      </c>
      <c r="GH33" s="40" t="str">
        <f>IF(SUM(GE33,GF33)&gt;0,SUM(GE33,GF33),"")</f>
        <v/>
      </c>
      <c r="GI33" s="40" t="str">
        <f>IF(SUM(FW33,GA33)&gt;0,SUM(FW33,GA33),"")</f>
        <v/>
      </c>
      <c r="GJ33" s="40" t="str">
        <f>IF(SUM(FV33:FW33,FY33:GA33,GC33)-SUM(FX33,GB33)&gt;0,SUM(FV33:FW33,FY33:GA33,GC33)-SUM(FX33,GB33),"")</f>
        <v/>
      </c>
      <c r="GK33" s="40" t="str">
        <f>IF(SUM(GE33,GF33,GJ33)&gt;0,SUM(GE33,GF33,GJ33),"")</f>
        <v/>
      </c>
      <c r="GL33" s="18"/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1" t="str">
        <f>IF(SUM(GM33,GQ33)&gt;0,SUM(GM33,GQ33),"")</f>
        <v/>
      </c>
      <c r="HG33" s="11" t="str">
        <f>IF(SUM(GL33:GM33,GO33:GQ33,GS33)-GN33-GR33&gt;0,SUM(GL33:GM33,GO33:GQ33,GS33)-GN33-GR33,"")</f>
        <v/>
      </c>
      <c r="HH33" s="11" t="str">
        <f>IF(SUM(GT33:GU33,GW33)-GV33&gt;0,SUM(GT33:GU33,GW33)-GV33,"")</f>
        <v/>
      </c>
      <c r="HI33" s="11" t="str">
        <f>IF(SUM(GM33,GQ33,GU33)&gt;0,SUM(GM33,GQ33,GU33),"")</f>
        <v/>
      </c>
      <c r="HJ33" s="11" t="str">
        <f>IF(SUM(HG33,HH33)&gt;0,SUM(HG33,HH33),"")</f>
        <v/>
      </c>
      <c r="HK33" s="11" t="str">
        <f>IF(SUM(GY33,HC33)&gt;0,SUM(GY33,HC33),"")</f>
        <v/>
      </c>
      <c r="HL33" s="11" t="str">
        <f>IF(SUM(GX33:GY33,HA33:HC33,HE33)-SUM(GZ33,HD33)&gt;0,SUM(GX33:GY33,HA33:HC33,HE33)-SUM(GZ33,HD33),"")</f>
        <v/>
      </c>
      <c r="HM33" s="11" t="str">
        <f>IF(SUM(HG33,HH33,HL33)&gt;0,SUM(HG33,HH33,HL33),"")</f>
        <v/>
      </c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40" t="str">
        <f>IF(SUM(HO33,HS33)&gt;0,SUM(HO33,HS33),"")</f>
        <v/>
      </c>
      <c r="II33" s="40" t="str">
        <f>IF(SUM(HN33:HO33,HQ33:HS33,HU33)-HP33-HT33&gt;0,SUM(HN33:HO33,HQ33:HS33,HU33)-HP33-HT33,"")</f>
        <v/>
      </c>
      <c r="IJ33" s="40" t="str">
        <f>IF(SUM(HV33:HW33,HY33)-HX33&gt;0,SUM(HV33:HW33,HY33)-HX33,"")</f>
        <v/>
      </c>
      <c r="IK33" s="40" t="str">
        <f>IF(SUM(HO33,HS33,HW33)&gt;0,SUM(HO33,HS33,HW33),"")</f>
        <v/>
      </c>
      <c r="IL33" s="40" t="str">
        <f>IF(SUM(II33,IJ33)&gt;0,SUM(II33,IJ33),"")</f>
        <v/>
      </c>
      <c r="IM33" s="40" t="str">
        <f>IF(SUM(IA33,IE33)&gt;0,SUM(IA33,IE33),"")</f>
        <v/>
      </c>
      <c r="IN33" s="40" t="str">
        <f>IF(SUM(HZ33:IA33,IC33:IE33,IG33)-SUM(IB33,IF33)&gt;0,SUM(HZ33:IA33,IC33:IE33,IG33)-SUM(IB33,IF33),"")</f>
        <v/>
      </c>
      <c r="IO33" s="40" t="str">
        <f>IF(SUM(II33,IJ33,IN33)&gt;0,SUM(II33,IJ33,IN33),"")</f>
        <v/>
      </c>
      <c r="IP33" s="18"/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1" t="str">
        <f>IF(SUM(IQ33,IU33)&gt;0,SUM(IQ33,IU33),"")</f>
        <v/>
      </c>
      <c r="JK33" s="11" t="str">
        <f>IF(SUM(IP33:IQ33,IS33:IU33,IW33)-IR33-IV33&gt;0,SUM(IP33:IQ33,IS33:IU33,IW33)-IR33-IV33,"")</f>
        <v/>
      </c>
      <c r="JL33" s="11" t="str">
        <f>IF(SUM(IX33:IY33,JA33)-IZ33&gt;0,SUM(IX33:IY33,JA33)-IZ33,"")</f>
        <v/>
      </c>
      <c r="JM33" s="11" t="str">
        <f>IF(SUM(IQ33,IU33,IY33)&gt;0,SUM(IQ33,IU33,IY33),"")</f>
        <v/>
      </c>
      <c r="JN33" s="11" t="str">
        <f>IF(SUM(JK33,JL33)&gt;0,SUM(JK33,JL33),"")</f>
        <v/>
      </c>
      <c r="JO33" s="11" t="str">
        <f>IF(SUM(JC33,JG33)&gt;0,SUM(JC33,JG33),"")</f>
        <v/>
      </c>
      <c r="JP33" s="11" t="str">
        <f>IF(SUM(JB33:JC33,JE33:JG33,JI33)-SUM(JD33,JH33)&gt;0,SUM(JB33:JC33,JE33:JG33,JI33)-SUM(JD33,JH33),"")</f>
        <v/>
      </c>
      <c r="JQ33" s="11" t="str">
        <f>IF(SUM(JK33,JL33,JP33)&gt;0,SUM(JK33,JL33,JP33),"")</f>
        <v/>
      </c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40" t="str">
        <f>IF(SUM(JS33,JW33)&gt;0,SUM(JS33,JW33),"")</f>
        <v/>
      </c>
      <c r="KM33" s="40" t="str">
        <f>IF(SUM(JR33:JS33,JU33:JW33,JY33)-JT33-JX33&gt;0,SUM(JR33:JS33,JU33:JW33,JY33)-JT33-JX33,"")</f>
        <v/>
      </c>
      <c r="KN33" s="40" t="str">
        <f>IF(SUM(JZ33:KA33,KC33)-KB33&gt;0,SUM(JZ33:KA33,KC33)-KB33,"")</f>
        <v/>
      </c>
      <c r="KO33" s="40" t="str">
        <f>IF(SUM(JS33,JW33,KA33)&gt;0,SUM(JS33,JW33,KA33),"")</f>
        <v/>
      </c>
      <c r="KP33" s="40" t="str">
        <f>IF(SUM(KM33,KN33)&gt;0,SUM(KM33,KN33),"")</f>
        <v/>
      </c>
      <c r="KQ33" s="40" t="str">
        <f>IF(SUM(KE33,KI33)&gt;0,SUM(KE33,KI33),"")</f>
        <v/>
      </c>
      <c r="KR33" s="40" t="str">
        <f>IF(SUM(KD33:KE33,KG33:KI33,KK33)-SUM(KF33,KJ33)&gt;0,SUM(KD33:KE33,KG33:KI33,KK33)-SUM(KF33,KJ33),"")</f>
        <v/>
      </c>
      <c r="KS33" s="40" t="str">
        <f>IF(SUM(KM33,KN33,KR33)&gt;0,SUM(KM33,KN33,KR33),"")</f>
        <v/>
      </c>
      <c r="KT33" s="18"/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1" t="str">
        <f>IF(SUM(KU33,KY33)&gt;0,SUM(KU33,KY33),"")</f>
        <v/>
      </c>
      <c r="LO33" s="11" t="str">
        <f>IF(SUM(KT33:KU33,KW33:KY33,LA33)-KV33-KZ33&gt;0,SUM(KT33:KU33,KW33:KY33,LA33)-KV33-KZ33,"")</f>
        <v/>
      </c>
      <c r="LP33" s="11" t="str">
        <f>IF(SUM(LB33:LC33,LE33)-LD33&gt;0,SUM(LB33:LC33,LE33)-LD33,"")</f>
        <v/>
      </c>
      <c r="LQ33" s="11" t="str">
        <f>IF(SUM(KU33,KY33,LC33)&gt;0,SUM(KU33,KY33,LC33),"")</f>
        <v/>
      </c>
      <c r="LR33" s="11" t="str">
        <f>IF(SUM(LO33,LP33)&gt;0,SUM(LO33,LP33),"")</f>
        <v/>
      </c>
      <c r="LS33" s="11" t="str">
        <f>IF(SUM(LG33,LK33)&gt;0,SUM(LG33,LK33),"")</f>
        <v/>
      </c>
      <c r="LT33" s="11" t="str">
        <f>IF(SUM(LF33:LG33,LI33:LK33,LM33)-SUM(LH33,LL33)&gt;0,SUM(LF33:LG33,LI33:LK33,LM33)-SUM(LH33,LL33),"")</f>
        <v/>
      </c>
      <c r="LU33" s="11" t="str">
        <f>IF(SUM(LO33,LP33,LT33)&gt;0,SUM(LO33,LP33,LT33),"")</f>
        <v/>
      </c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40" t="str">
        <f>IF(SUM(LW33,MA33)&gt;0,SUM(LW33,MA33),"")</f>
        <v/>
      </c>
      <c r="MQ33" s="40" t="str">
        <f>IF(SUM(LV33:LW33,LY33:MA33,MC33)-LX33-MB33&gt;0,SUM(LV33:LW33,LY33:MA33,MC33)-LX33-MB33,"")</f>
        <v/>
      </c>
      <c r="MR33" s="40" t="str">
        <f>IF(SUM(MD33:ME33,MG33)-MF33&gt;0,SUM(MD33:ME33,MG33)-MF33,"")</f>
        <v/>
      </c>
      <c r="MS33" s="40" t="str">
        <f>IF(SUM(LW33,MA33,ME33)&gt;0,SUM(LW33,MA33,ME33),"")</f>
        <v/>
      </c>
      <c r="MT33" s="40" t="str">
        <f>IF(SUM(MQ33,MR33)&gt;0,SUM(MQ33,MR33),"")</f>
        <v/>
      </c>
      <c r="MU33" s="40" t="str">
        <f>IF(SUM(MI33,MM33)&gt;0,SUM(MI33,MM33),"")</f>
        <v/>
      </c>
      <c r="MV33" s="40" t="str">
        <f>IF(SUM(MH33:MI33,MK33:MM33,MO33)-SUM(MJ33,MN33)&gt;0,SUM(MH33:MI33,MK33:MM33,MO33)-SUM(MJ33,MN33),"")</f>
        <v/>
      </c>
      <c r="MW33" s="40" t="str">
        <f>IF(SUM(MQ33,MR33,MV33)&gt;0,SUM(MQ33,MR33,MV33),"")</f>
        <v/>
      </c>
      <c r="MX33" s="18"/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1" t="str">
        <f>IF(SUM(MY33,NC33)&gt;0,SUM(MY33,NC33),"")</f>
        <v/>
      </c>
      <c r="NS33" s="11" t="str">
        <f>IF(SUM(MX33:MY33,NA33:NC33,NE33)-MZ33-ND33&gt;0,SUM(MX33:MY33,NA33:NC33,NE33)-MZ33-ND33,"")</f>
        <v/>
      </c>
      <c r="NT33" s="11" t="str">
        <f>IF(SUM(NF33:NG33,NI33)-NH33&gt;0,SUM(NF33:NG33,NI33)-NH33,"")</f>
        <v/>
      </c>
      <c r="NU33" s="11" t="str">
        <f>IF(SUM(MY33,NC33,NG33)&gt;0,SUM(MY33,NC33,NG33),"")</f>
        <v/>
      </c>
      <c r="NV33" s="11" t="str">
        <f>IF(SUM(NS33,NT33)&gt;0,SUM(NS33,NT33),"")</f>
        <v/>
      </c>
      <c r="NW33" s="11" t="str">
        <f>IF(SUM(NK33,NO33)&gt;0,SUM(NK33,NO33),"")</f>
        <v/>
      </c>
      <c r="NX33" s="11" t="str">
        <f>IF(SUM(NJ33:NK33,NM33:NO33,NQ33)-SUM(NL33,NP33)&gt;0,SUM(NJ33:NK33,NM33:NO33,NQ33)-SUM(NL33,NP33),"")</f>
        <v/>
      </c>
      <c r="NY33" s="11" t="str">
        <f>IF(SUM(NS33,NT33,NX33)&gt;0,SUM(NS33,NT33,NX33),"")</f>
        <v/>
      </c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40" t="str">
        <f>IF(SUM(OA33,OE33)&gt;0,SUM(OA33,OE33),"")</f>
        <v/>
      </c>
      <c r="OU33" s="40" t="str">
        <f>IF(SUM(NZ33:OA33,OC33:OE33,OG33)-OB33-OF33&gt;0,SUM(NZ33:OA33,OC33:OE33,OG33)-OB33-OF33,"")</f>
        <v/>
      </c>
      <c r="OV33" s="40" t="str">
        <f>IF(SUM(OH33:OI33,OK33)-OJ33&gt;0,SUM(OH33:OI33,OK33)-OJ33,"")</f>
        <v/>
      </c>
      <c r="OW33" s="40" t="str">
        <f>IF(SUM(OA33,OE33,OI33)&gt;0,SUM(OA33,OE33,OI33),"")</f>
        <v/>
      </c>
      <c r="OX33" s="40" t="str">
        <f>IF(SUM(OU33,OV33)&gt;0,SUM(OU33,OV33),"")</f>
        <v/>
      </c>
      <c r="OY33" s="40" t="str">
        <f>IF(SUM(OM33,OQ33)&gt;0,SUM(OM33,OQ33),"")</f>
        <v/>
      </c>
      <c r="OZ33" s="40" t="str">
        <f>IF(SUM(OL33:OM33,OO33:OQ33,OS33)-SUM(ON33,OR33)&gt;0,SUM(OL33:OM33,OO33:OQ33,OS33)-SUM(ON33,OR33),"")</f>
        <v/>
      </c>
      <c r="PA33" s="40" t="str">
        <f>IF(SUM(OU33,OV33,OZ33)&gt;0,SUM(OU33,OV33,OZ33),"")</f>
        <v/>
      </c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1" t="str">
        <f>IF(SUM(PC33,PG33)&gt;0,SUM(PC33,PG33),"")</f>
        <v/>
      </c>
      <c r="PW33" s="11" t="str">
        <f>IF(SUM(PB33:PC33,PE33:PG33,PI33)-PD33-PH33&gt;0,SUM(PB33:PC33,PE33:PG33,PI33)-PD33-PH33,"")</f>
        <v/>
      </c>
      <c r="PX33" s="11" t="str">
        <f>IF(SUM(PJ33:PK33,PM33)-PL33&gt;0,SUM(PJ33:PK33,PM33)-PL33,"")</f>
        <v/>
      </c>
      <c r="PY33" s="11" t="str">
        <f>IF(SUM(PC33,PG33,PK33)&gt;0,SUM(PC33,PG33,PK33),"")</f>
        <v/>
      </c>
      <c r="PZ33" s="11" t="str">
        <f>IF(SUM(PW33,PX33)&gt;0,SUM(PW33,PX33),"")</f>
        <v/>
      </c>
      <c r="QA33" s="11" t="str">
        <f>IF(SUM(PO33,PS33)&gt;0,SUM(PO33,PS33),"")</f>
        <v/>
      </c>
      <c r="QB33" s="11" t="str">
        <f>IF(SUM(PN33:PO33,PQ33:PS33,PU33)-SUM(PP33,PT33)&gt;0,SUM(PN33:PO33,PQ33:PS33,PU33)-SUM(PP33,PT33),"")</f>
        <v/>
      </c>
      <c r="QC33" s="11" t="str">
        <f>IF(SUM(PW33,PX33,QB33)&gt;0,SUM(PW33,PX33,QB33),"")</f>
        <v/>
      </c>
      <c r="QD33" s="22">
        <f>IF($CU33="P",CA33,(CA33+AX33)/2)</f>
        <v>7.65</v>
      </c>
      <c r="QE33" s="22">
        <f>IF($CU33="P",CB33,(CB33+AY33)/2)</f>
        <v>1.2</v>
      </c>
      <c r="QF33" s="22">
        <f>IF($CU33="P",CC33,(CC33+AZ33)/2)</f>
        <v>0</v>
      </c>
      <c r="QG33" s="22">
        <f>IF($CU33="P",CD33,(CD33+BA33)/2)</f>
        <v>0</v>
      </c>
      <c r="QH33" s="22">
        <f>IF($CU33="P",CE33,(CE33+BB33)/2)</f>
        <v>7.6</v>
      </c>
      <c r="QI33" s="22">
        <f>IF($CU33="P",CF33,(CF33+BC33)/2)</f>
        <v>0</v>
      </c>
      <c r="QJ33" s="22">
        <f>IF($CU33="P",CG33,(CG33+BD33)/2)</f>
        <v>0.1</v>
      </c>
      <c r="QK33" s="22">
        <f>IF($CU33="P",CH33,(CH33+BE33)/2)</f>
        <v>0</v>
      </c>
      <c r="QL33" s="22">
        <f>IF($CU33="P",CI33,(CI33+BF33)/2)</f>
        <v>0</v>
      </c>
      <c r="QM33" s="22">
        <f>IF($CU33="P",CJ33,(CJ33+BG33)/2)</f>
        <v>0</v>
      </c>
      <c r="QN33" s="22">
        <f>IF($CU33="P",CK33,(CK33+BH33)/2)</f>
        <v>0</v>
      </c>
      <c r="QO33" s="22">
        <f>IF($CU33="P",CL33,(CL33+BI33)/2)</f>
        <v>0</v>
      </c>
      <c r="QP33" s="22" t="e">
        <f>IF($CU33="P",CM33,(CM33+BJ33)/2)</f>
        <v>#VALUE!</v>
      </c>
      <c r="QQ33" s="22" t="e">
        <f>IF($CU33="P",CN33,(CN33+BK33)/2)</f>
        <v>#VALUE!</v>
      </c>
      <c r="QR33" s="22" t="e">
        <f>IF($CU33="P",CO33,(CO33+BL33)/2)</f>
        <v>#VALUE!</v>
      </c>
      <c r="QS33" s="22" t="e">
        <f>IF($CU33="P",CP33,(CP33+BM33)/2)</f>
        <v>#VALUE!</v>
      </c>
      <c r="QT33" s="22" t="e">
        <f>IF($CU33="P",CQ33,(CQ33+BN33)/2)</f>
        <v>#VALUE!</v>
      </c>
      <c r="QU33" s="22" t="e">
        <f>IF($CU33="P",CR33,(CR33+BO33)/2)</f>
        <v>#VALUE!</v>
      </c>
      <c r="QV33" s="22" t="e">
        <f>IF($CU33="P",CS33,(CS33+BP33)/2)</f>
        <v>#VALUE!</v>
      </c>
      <c r="QW33" s="22" t="e">
        <f>IF($CU33="P",CT33,(CT33+BQ33)/2)</f>
        <v>#VALUE!</v>
      </c>
      <c r="QX33" s="27" t="s">
        <v>46</v>
      </c>
      <c r="QY33" s="40">
        <f>IF(SUM(QE33,QI33)&gt;0,SUM(QE33,QI33),"")</f>
        <v>1.2</v>
      </c>
      <c r="QZ33" s="40">
        <f>IF(SUM(QD33:QE33,QG33:QI33,QK33)-QF33-QJ33&gt;0,SUM(QD33:QE33,QG33:QI33,QK33)-QF33-QJ33,"")</f>
        <v>16.349999999999998</v>
      </c>
      <c r="RA33" s="40" t="str">
        <f>IF(SUM(QL33:QM33,QO33)-QN33&gt;0,SUM(QL33:QM33,QO33)-QN33,"")</f>
        <v/>
      </c>
      <c r="RB33" s="40">
        <f>IF(SUM(QE33,QI33,QM33)&gt;0,SUM(QE33,QI33,QM33),"")</f>
        <v>1.2</v>
      </c>
      <c r="RC33" s="40">
        <f>IF(SUM(QZ33,RA33)&gt;0,SUM(QZ33,RA33),"")</f>
        <v>16.349999999999998</v>
      </c>
      <c r="RD33" s="40" t="e">
        <f>IF(SUM(QQ33,QU33)&gt;0,SUM(QQ33,QU33),"")</f>
        <v>#VALUE!</v>
      </c>
      <c r="RE33" s="40" t="e">
        <f>IF(SUM(QP33:QQ33,QS33:QU33,QW33)-SUM(QR33,QV33)&gt;0,SUM(QP33:QQ33,QS33:QU33,QW33)-SUM(QR33,QV33),"")</f>
        <v>#VALUE!</v>
      </c>
      <c r="RF33" s="40" t="e">
        <f>IF(SUM(QZ33,RA33,RE33)&gt;0,SUM(QZ33,RA33,RE33),"")</f>
        <v>#VALUE!</v>
      </c>
    </row>
    <row r="34" spans="1:474" ht="17" x14ac:dyDescent="0.2">
      <c r="G34" s="64"/>
      <c r="R34" s="10"/>
      <c r="S34" s="10"/>
      <c r="T34" s="10"/>
    </row>
    <row r="35" spans="1:474" ht="17" x14ac:dyDescent="0.2">
      <c r="G35" s="64"/>
      <c r="R35" s="10"/>
      <c r="S35" s="10"/>
      <c r="T35" s="10"/>
    </row>
    <row r="36" spans="1:474" ht="17" x14ac:dyDescent="0.2">
      <c r="C36" s="23" t="s">
        <v>44</v>
      </c>
      <c r="G36" s="64"/>
      <c r="R36" s="10"/>
      <c r="S36" s="10"/>
      <c r="T36" s="10"/>
      <c r="AP36" s="4"/>
      <c r="AW36" s="42">
        <v>10.4</v>
      </c>
      <c r="BS36" s="4"/>
      <c r="BZ36" s="42">
        <v>10.4</v>
      </c>
      <c r="CV36" s="4"/>
      <c r="DC36" s="42">
        <v>10.4</v>
      </c>
      <c r="DZ36" s="4"/>
      <c r="EG36" s="42">
        <v>10.4</v>
      </c>
      <c r="FB36" s="4"/>
      <c r="FI36" s="42">
        <v>10.4</v>
      </c>
      <c r="GD36" s="4"/>
      <c r="GK36" s="42">
        <v>10.4</v>
      </c>
      <c r="HF36" s="4"/>
      <c r="HM36" s="42">
        <v>10.4</v>
      </c>
      <c r="IH36" s="4"/>
      <c r="IO36" s="42">
        <v>10.4</v>
      </c>
      <c r="JJ36" s="4"/>
      <c r="JQ36" s="42">
        <v>10.4</v>
      </c>
      <c r="KL36" s="4"/>
      <c r="KS36" s="42">
        <v>10.4</v>
      </c>
      <c r="LN36" s="4"/>
      <c r="LU36" s="42">
        <v>10.4</v>
      </c>
      <c r="MP36" s="4"/>
      <c r="MW36" s="42">
        <v>10.4</v>
      </c>
      <c r="NR36" s="4"/>
      <c r="NY36" s="42">
        <v>10.4</v>
      </c>
      <c r="OT36" s="4"/>
      <c r="PA36" s="42">
        <v>10.4</v>
      </c>
      <c r="PV36" s="4"/>
      <c r="QC36" s="42">
        <v>10.4</v>
      </c>
    </row>
    <row r="37" spans="1:474" ht="17" hidden="1" x14ac:dyDescent="0.2">
      <c r="C37" s="30" t="s">
        <v>43</v>
      </c>
      <c r="G37" s="64"/>
      <c r="R37" s="10"/>
      <c r="S37" s="10"/>
      <c r="T37" s="10"/>
      <c r="AP37" s="4"/>
      <c r="AW37" s="51">
        <v>1000</v>
      </c>
      <c r="BS37" s="4"/>
      <c r="BZ37" s="51">
        <v>1000</v>
      </c>
      <c r="CV37" s="4"/>
      <c r="DC37" s="51">
        <v>1000</v>
      </c>
      <c r="DZ37" s="4"/>
      <c r="EG37" s="51">
        <v>1000</v>
      </c>
      <c r="FB37" s="4"/>
      <c r="FI37" s="51">
        <v>1000</v>
      </c>
      <c r="GD37" s="4"/>
      <c r="GK37" s="51">
        <v>1000</v>
      </c>
      <c r="HF37" s="4"/>
      <c r="HM37" s="51">
        <v>1000</v>
      </c>
      <c r="IH37" s="4"/>
      <c r="IO37" s="51">
        <v>1000</v>
      </c>
      <c r="JJ37" s="4"/>
      <c r="JQ37" s="51">
        <v>1000</v>
      </c>
      <c r="KL37" s="4"/>
      <c r="KS37" s="51">
        <v>1000</v>
      </c>
      <c r="LN37" s="4"/>
      <c r="LU37" s="51">
        <v>1000</v>
      </c>
      <c r="MP37" s="4"/>
      <c r="MW37" s="51">
        <v>1000</v>
      </c>
      <c r="NR37" s="4"/>
      <c r="NY37" s="51">
        <v>1000</v>
      </c>
      <c r="OT37" s="4"/>
      <c r="PA37" s="51">
        <v>1000</v>
      </c>
      <c r="PV37" s="4"/>
      <c r="QC37" s="51">
        <v>1000</v>
      </c>
    </row>
    <row r="38" spans="1:474" ht="17" hidden="1" x14ac:dyDescent="0.2">
      <c r="A38" s="5"/>
      <c r="B38" s="5"/>
      <c r="C38" s="31" t="s">
        <v>55</v>
      </c>
      <c r="D38" s="20"/>
      <c r="G38" s="64"/>
      <c r="R38" s="10"/>
      <c r="S38" s="10"/>
      <c r="T38" s="10"/>
      <c r="AP38" s="4"/>
      <c r="AW38" s="43">
        <v>1000</v>
      </c>
      <c r="BS38" s="4"/>
      <c r="BZ38" s="43">
        <v>1000</v>
      </c>
      <c r="CV38" s="4"/>
      <c r="DC38" s="43">
        <v>1000</v>
      </c>
      <c r="DZ38" s="4"/>
      <c r="EG38" s="43">
        <v>1000</v>
      </c>
      <c r="FB38" s="4"/>
      <c r="FI38" s="43">
        <v>1000</v>
      </c>
      <c r="GD38" s="4"/>
      <c r="GK38" s="43">
        <v>1000</v>
      </c>
      <c r="HF38" s="4"/>
      <c r="HM38" s="43">
        <v>1000</v>
      </c>
      <c r="IH38" s="4"/>
      <c r="IO38" s="43">
        <v>1000</v>
      </c>
      <c r="JJ38" s="4"/>
      <c r="JQ38" s="43">
        <v>1000</v>
      </c>
      <c r="KL38" s="4"/>
      <c r="KS38" s="43">
        <v>1000</v>
      </c>
      <c r="LN38" s="4"/>
      <c r="LU38" s="43">
        <v>1000</v>
      </c>
      <c r="MP38" s="4"/>
      <c r="MW38" s="43">
        <v>1000</v>
      </c>
      <c r="NR38" s="4"/>
      <c r="NY38" s="43">
        <v>1000</v>
      </c>
      <c r="OT38" s="4"/>
      <c r="PA38" s="43">
        <v>1000</v>
      </c>
      <c r="PV38" s="4"/>
      <c r="QC38" s="43">
        <v>1000</v>
      </c>
    </row>
    <row r="39" spans="1:474" ht="17" hidden="1" x14ac:dyDescent="0.2">
      <c r="A39" s="5"/>
      <c r="B39" s="5"/>
      <c r="C39" s="35" t="s">
        <v>60</v>
      </c>
      <c r="D39" s="20"/>
      <c r="G39" s="64"/>
      <c r="R39" s="10"/>
      <c r="S39" s="10"/>
      <c r="T39" s="10"/>
      <c r="AP39" s="4"/>
      <c r="AW39" s="62">
        <v>1000</v>
      </c>
      <c r="BS39" s="4"/>
      <c r="BZ39" s="62">
        <v>1000</v>
      </c>
      <c r="CV39" s="4"/>
      <c r="DC39" s="62">
        <v>1000</v>
      </c>
      <c r="DZ39" s="4"/>
      <c r="EG39" s="62">
        <v>1000</v>
      </c>
      <c r="FB39" s="4"/>
      <c r="FI39" s="62">
        <v>1000</v>
      </c>
      <c r="GD39" s="4"/>
      <c r="GK39" s="62">
        <v>1000</v>
      </c>
      <c r="HF39" s="4"/>
      <c r="HM39" s="62">
        <v>1000</v>
      </c>
      <c r="IH39" s="4"/>
      <c r="IO39" s="62">
        <v>1000</v>
      </c>
      <c r="JJ39" s="4"/>
      <c r="JQ39" s="62">
        <v>1000</v>
      </c>
      <c r="KL39" s="4"/>
      <c r="KS39" s="62">
        <v>1000</v>
      </c>
      <c r="LN39" s="4"/>
      <c r="LU39" s="62">
        <v>1000</v>
      </c>
      <c r="MP39" s="4"/>
      <c r="MW39" s="62">
        <v>1000</v>
      </c>
      <c r="NR39" s="4"/>
      <c r="NY39" s="62">
        <v>1000</v>
      </c>
      <c r="OT39" s="4"/>
      <c r="PA39" s="62">
        <v>1000</v>
      </c>
      <c r="PV39" s="4"/>
      <c r="QC39" s="62">
        <v>1000</v>
      </c>
    </row>
    <row r="40" spans="1:474" ht="17" x14ac:dyDescent="0.2">
      <c r="A40" s="5"/>
      <c r="B40" s="5"/>
      <c r="C40" s="34" t="s">
        <v>41</v>
      </c>
      <c r="D40" s="20"/>
      <c r="G40" s="64"/>
      <c r="R40" s="10"/>
      <c r="S40" s="10"/>
      <c r="T40" s="10"/>
      <c r="AP40" s="4"/>
      <c r="AW40" s="63">
        <v>46.8</v>
      </c>
      <c r="BS40" s="4"/>
      <c r="BZ40" s="63">
        <v>46.8</v>
      </c>
      <c r="CV40" s="4"/>
      <c r="DC40" s="63">
        <v>46.8</v>
      </c>
      <c r="DZ40" s="4"/>
      <c r="EG40" s="63">
        <v>46.8</v>
      </c>
      <c r="FB40" s="4"/>
      <c r="FI40" s="63">
        <v>46.8</v>
      </c>
      <c r="GD40" s="4"/>
      <c r="GK40" s="63">
        <v>46.8</v>
      </c>
      <c r="HF40" s="4"/>
      <c r="HM40" s="63">
        <v>46.8</v>
      </c>
      <c r="IH40" s="4"/>
      <c r="IO40" s="63">
        <v>46.8</v>
      </c>
      <c r="JJ40" s="4"/>
      <c r="JQ40" s="63">
        <v>46.8</v>
      </c>
      <c r="KL40" s="4"/>
      <c r="KS40" s="63">
        <v>46.8</v>
      </c>
      <c r="LN40" s="4"/>
      <c r="LU40" s="63">
        <v>46.8</v>
      </c>
      <c r="MP40" s="4"/>
      <c r="MW40" s="63">
        <v>46.8</v>
      </c>
      <c r="NR40" s="4"/>
      <c r="NY40" s="63">
        <v>46.8</v>
      </c>
      <c r="OT40" s="4"/>
      <c r="PA40" s="63">
        <v>46.8</v>
      </c>
      <c r="PV40" s="4"/>
      <c r="QC40" s="63">
        <v>46.8</v>
      </c>
    </row>
    <row r="41" spans="1:474" ht="17" hidden="1" x14ac:dyDescent="0.2">
      <c r="A41" s="5"/>
      <c r="B41" s="5"/>
      <c r="C41" s="24" t="s">
        <v>42</v>
      </c>
      <c r="D41" s="20"/>
      <c r="R41" s="10"/>
      <c r="S41" s="10"/>
      <c r="T41" s="10"/>
      <c r="AP41" s="4"/>
      <c r="AW41" s="46">
        <v>1000</v>
      </c>
      <c r="BS41" s="4"/>
      <c r="BZ41" s="46">
        <v>1000</v>
      </c>
      <c r="CV41" s="4"/>
      <c r="DC41" s="46">
        <v>1000</v>
      </c>
      <c r="DZ41" s="4"/>
      <c r="EG41" s="46">
        <v>1000</v>
      </c>
      <c r="FB41" s="4"/>
      <c r="FI41" s="46">
        <v>1000</v>
      </c>
      <c r="GD41" s="4"/>
      <c r="GK41" s="46">
        <v>1000</v>
      </c>
      <c r="HF41" s="4"/>
      <c r="HM41" s="46">
        <v>1000</v>
      </c>
      <c r="IH41" s="4"/>
      <c r="IO41" s="46">
        <v>1000</v>
      </c>
      <c r="JJ41" s="4"/>
      <c r="JQ41" s="46">
        <v>1000</v>
      </c>
      <c r="KL41" s="4"/>
      <c r="KS41" s="46">
        <v>1000</v>
      </c>
      <c r="LN41" s="4"/>
      <c r="LU41" s="46">
        <v>1000</v>
      </c>
      <c r="MP41" s="4"/>
      <c r="MW41" s="46">
        <v>1000</v>
      </c>
      <c r="NR41" s="4"/>
      <c r="NY41" s="46">
        <v>1000</v>
      </c>
      <c r="OT41" s="4"/>
      <c r="PA41" s="46">
        <v>1000</v>
      </c>
      <c r="PV41" s="4"/>
      <c r="QC41" s="46">
        <v>1000</v>
      </c>
    </row>
    <row r="42" spans="1:474" ht="17" hidden="1" x14ac:dyDescent="0.2">
      <c r="A42" s="5"/>
      <c r="B42" s="5"/>
      <c r="C42" s="33" t="s">
        <v>54</v>
      </c>
      <c r="D42" s="20"/>
      <c r="R42" s="10"/>
      <c r="S42" s="10"/>
      <c r="T42" s="10"/>
      <c r="AP42" s="4"/>
      <c r="AW42" s="47">
        <v>1000</v>
      </c>
      <c r="BS42" s="4"/>
      <c r="BZ42" s="47">
        <v>1000</v>
      </c>
      <c r="CV42" s="4"/>
      <c r="DC42" s="47">
        <v>1000</v>
      </c>
      <c r="DZ42" s="4"/>
      <c r="EG42" s="47">
        <v>1000</v>
      </c>
      <c r="FB42" s="4"/>
      <c r="FI42" s="47">
        <v>1000</v>
      </c>
      <c r="GD42" s="4"/>
      <c r="GK42" s="47">
        <v>1000</v>
      </c>
      <c r="HF42" s="4"/>
      <c r="HM42" s="47">
        <v>1000</v>
      </c>
      <c r="IH42" s="4"/>
      <c r="IO42" s="47">
        <v>1000</v>
      </c>
      <c r="JJ42" s="4"/>
      <c r="JQ42" s="47">
        <v>1000</v>
      </c>
      <c r="KL42" s="4"/>
      <c r="KS42" s="47">
        <v>1000</v>
      </c>
      <c r="LN42" s="4"/>
      <c r="LU42" s="47">
        <v>1000</v>
      </c>
      <c r="MP42" s="4"/>
      <c r="MW42" s="47">
        <v>1000</v>
      </c>
      <c r="NR42" s="4"/>
      <c r="NY42" s="47">
        <v>1000</v>
      </c>
      <c r="OT42" s="4"/>
      <c r="PA42" s="47">
        <v>1000</v>
      </c>
      <c r="PV42" s="4"/>
      <c r="QC42" s="47">
        <v>1000</v>
      </c>
    </row>
    <row r="43" spans="1:474" ht="17" hidden="1" x14ac:dyDescent="0.2">
      <c r="A43" s="5"/>
      <c r="B43" s="5"/>
      <c r="C43" s="25" t="s">
        <v>27</v>
      </c>
      <c r="D43" s="20"/>
      <c r="R43" s="10"/>
      <c r="S43" s="10"/>
      <c r="T43" s="10"/>
      <c r="AP43" s="4"/>
      <c r="AW43" s="48">
        <v>1000</v>
      </c>
      <c r="BS43" s="4"/>
      <c r="BZ43" s="48">
        <v>1000</v>
      </c>
      <c r="CV43" s="4"/>
      <c r="DC43" s="48">
        <v>1000</v>
      </c>
      <c r="DZ43" s="4"/>
      <c r="EG43" s="48">
        <v>1000</v>
      </c>
      <c r="FB43" s="4"/>
      <c r="FI43" s="48">
        <v>1000</v>
      </c>
      <c r="GD43" s="4"/>
      <c r="GK43" s="48">
        <v>1000</v>
      </c>
      <c r="HF43" s="4"/>
      <c r="HM43" s="48">
        <v>1000</v>
      </c>
      <c r="IH43" s="4"/>
      <c r="IO43" s="48">
        <v>1000</v>
      </c>
      <c r="JJ43" s="4"/>
      <c r="JQ43" s="48">
        <v>1000</v>
      </c>
      <c r="KL43" s="4"/>
      <c r="KS43" s="48">
        <v>1000</v>
      </c>
      <c r="LN43" s="4"/>
      <c r="LU43" s="48">
        <v>1000</v>
      </c>
      <c r="MP43" s="4"/>
      <c r="MW43" s="48">
        <v>1000</v>
      </c>
      <c r="NR43" s="4"/>
      <c r="NY43" s="48">
        <v>1000</v>
      </c>
      <c r="OT43" s="4"/>
      <c r="PA43" s="48">
        <v>1000</v>
      </c>
      <c r="PV43" s="4"/>
      <c r="QC43" s="48">
        <v>1000</v>
      </c>
    </row>
    <row r="44" spans="1:474" x14ac:dyDescent="0.2">
      <c r="C44" s="29" t="s">
        <v>47</v>
      </c>
      <c r="D44" s="2"/>
    </row>
    <row r="45" spans="1:474" x14ac:dyDescent="0.2">
      <c r="A45" s="5"/>
      <c r="B45" s="5"/>
      <c r="C45" s="5"/>
      <c r="D45" s="20"/>
      <c r="G45" s="64"/>
      <c r="QE45" s="2"/>
      <c r="QF45" s="2"/>
      <c r="QG45" s="2"/>
      <c r="QH45" s="2"/>
      <c r="QI45" s="2"/>
      <c r="QJ45" s="2"/>
      <c r="QK45" s="2"/>
      <c r="QL45" s="2"/>
      <c r="QM45" s="2"/>
    </row>
    <row r="46" spans="1:474" x14ac:dyDescent="0.2">
      <c r="A46" s="5"/>
      <c r="B46" s="5"/>
      <c r="C46" s="5"/>
      <c r="D46" s="20"/>
      <c r="G46" s="64"/>
    </row>
    <row r="47" spans="1:474" x14ac:dyDescent="0.2">
      <c r="A47" s="5"/>
      <c r="B47" s="5"/>
      <c r="C47" s="5"/>
      <c r="D47" s="20"/>
    </row>
    <row r="48" spans="1:474" x14ac:dyDescent="0.2">
      <c r="A48" s="5"/>
      <c r="B48" s="5"/>
      <c r="C48" s="5"/>
      <c r="D48" s="5"/>
    </row>
    <row r="50" spans="8:8" x14ac:dyDescent="0.2">
      <c r="H50" s="65"/>
    </row>
  </sheetData>
  <sheetProtection sheet="1" formatCells="0" formatColumns="0" formatRows="0"/>
  <autoFilter ref="A1:RF7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4:RF33">
      <sortCondition descending="1" ref="H1:H34"/>
    </sortState>
  </autoFilter>
  <mergeCells count="117">
    <mergeCell ref="QH2:QK2"/>
    <mergeCell ref="QL2:QO2"/>
    <mergeCell ref="QP2:QS2"/>
    <mergeCell ref="QT2:QW2"/>
    <mergeCell ref="PB2:PE2"/>
    <mergeCell ref="PF2:PI2"/>
    <mergeCell ref="PJ2:PM2"/>
    <mergeCell ref="PN2:PQ2"/>
    <mergeCell ref="PR2:PU2"/>
    <mergeCell ref="QD2:QG2"/>
    <mergeCell ref="NN2:NQ2"/>
    <mergeCell ref="NZ2:OC2"/>
    <mergeCell ref="OD2:OG2"/>
    <mergeCell ref="OH2:OK2"/>
    <mergeCell ref="OL2:OO2"/>
    <mergeCell ref="OP2:OS2"/>
    <mergeCell ref="MH2:MK2"/>
    <mergeCell ref="ML2:MO2"/>
    <mergeCell ref="MX2:NA2"/>
    <mergeCell ref="NB2:NE2"/>
    <mergeCell ref="NF2:NI2"/>
    <mergeCell ref="NJ2:NM2"/>
    <mergeCell ref="LF2:LI2"/>
    <mergeCell ref="LJ2:LM2"/>
    <mergeCell ref="LV2:LY2"/>
    <mergeCell ref="LZ2:MC2"/>
    <mergeCell ref="MD2:MG2"/>
    <mergeCell ref="JV2:JY2"/>
    <mergeCell ref="JZ2:KC2"/>
    <mergeCell ref="KD2:KG2"/>
    <mergeCell ref="KH2:KK2"/>
    <mergeCell ref="KT2:KW2"/>
    <mergeCell ref="KX2:LA2"/>
    <mergeCell ref="JF2:JI2"/>
    <mergeCell ref="JR2:JU2"/>
    <mergeCell ref="HB2:HE2"/>
    <mergeCell ref="HN2:HQ2"/>
    <mergeCell ref="HR2:HU2"/>
    <mergeCell ref="HV2:HY2"/>
    <mergeCell ref="HZ2:IC2"/>
    <mergeCell ref="ID2:IG2"/>
    <mergeCell ref="LB2:LE2"/>
    <mergeCell ref="ET2:EW2"/>
    <mergeCell ref="EX2:FA2"/>
    <mergeCell ref="FJ2:FM2"/>
    <mergeCell ref="FN2:FQ2"/>
    <mergeCell ref="FR2:FU2"/>
    <mergeCell ref="IP2:IS2"/>
    <mergeCell ref="IT2:IW2"/>
    <mergeCell ref="IX2:JA2"/>
    <mergeCell ref="JB2:JE2"/>
    <mergeCell ref="QD1:RF1"/>
    <mergeCell ref="U2:X2"/>
    <mergeCell ref="Y2:AB2"/>
    <mergeCell ref="AC2:AF2"/>
    <mergeCell ref="AG2:AJ2"/>
    <mergeCell ref="AK2:AN2"/>
    <mergeCell ref="AX2:BA2"/>
    <mergeCell ref="BB2:BE2"/>
    <mergeCell ref="HN1:IO1"/>
    <mergeCell ref="IP1:JQ1"/>
    <mergeCell ref="JR1:KS1"/>
    <mergeCell ref="KT1:LU1"/>
    <mergeCell ref="LV1:MW1"/>
    <mergeCell ref="MX1:NY1"/>
    <mergeCell ref="CA1:DC1"/>
    <mergeCell ref="DD1:DE1"/>
    <mergeCell ref="DF1:EG1"/>
    <mergeCell ref="EH1:FI1"/>
    <mergeCell ref="FJ1:GK1"/>
    <mergeCell ref="GL1:HM1"/>
    <mergeCell ref="DJ2:DM2"/>
    <mergeCell ref="DN2:DQ2"/>
    <mergeCell ref="DR2:DU2"/>
    <mergeCell ref="DV2:DY2"/>
    <mergeCell ref="S1:S3"/>
    <mergeCell ref="T1:T3"/>
    <mergeCell ref="U1:AW1"/>
    <mergeCell ref="AX1:BZ1"/>
    <mergeCell ref="BF2:BI2"/>
    <mergeCell ref="BJ2:BM2"/>
    <mergeCell ref="BN2:BQ2"/>
    <mergeCell ref="NZ1:PA1"/>
    <mergeCell ref="PB1:QC1"/>
    <mergeCell ref="EH2:EK2"/>
    <mergeCell ref="EL2:EO2"/>
    <mergeCell ref="CA2:CD2"/>
    <mergeCell ref="CE2:CH2"/>
    <mergeCell ref="CI2:CL2"/>
    <mergeCell ref="CM2:CP2"/>
    <mergeCell ref="CQ2:CT2"/>
    <mergeCell ref="DF2:DI2"/>
    <mergeCell ref="FV2:FY2"/>
    <mergeCell ref="FZ2:GC2"/>
    <mergeCell ref="GL2:GO2"/>
    <mergeCell ref="GP2:GS2"/>
    <mergeCell ref="GT2:GW2"/>
    <mergeCell ref="GX2:HA2"/>
    <mergeCell ref="EP2:ES2"/>
    <mergeCell ref="P1:P3"/>
    <mergeCell ref="I1:I3"/>
    <mergeCell ref="J1:J3"/>
    <mergeCell ref="K1:K3"/>
    <mergeCell ref="L1:L3"/>
    <mergeCell ref="M1:M3"/>
    <mergeCell ref="N1:N3"/>
    <mergeCell ref="Q1:Q3"/>
    <mergeCell ref="R1:R3"/>
    <mergeCell ref="A1:A3"/>
    <mergeCell ref="C1:C3"/>
    <mergeCell ref="D1:D3"/>
    <mergeCell ref="E1:E3"/>
    <mergeCell ref="F1:F3"/>
    <mergeCell ref="H1:H3"/>
    <mergeCell ref="O1:O3"/>
    <mergeCell ref="B1:B3"/>
    <mergeCell ref="G1:G3"/>
  </mergeCells>
  <conditionalFormatting sqref="U4:AW33">
    <cfRule type="expression" dxfId="42" priority="7" stopIfTrue="1">
      <formula>IF($AO4&lt;&gt;"",1,0)</formula>
    </cfRule>
  </conditionalFormatting>
  <conditionalFormatting sqref="AX4:BZ33">
    <cfRule type="expression" dxfId="41" priority="12" stopIfTrue="1">
      <formula>IF($BR4&lt;&gt;"",1,0)</formula>
    </cfRule>
  </conditionalFormatting>
  <conditionalFormatting sqref="M1:M1048576 Q1:Q1048576 O1:O1048576">
    <cfRule type="expression" dxfId="40" priority="19">
      <formula>IF(M1=$CA$1,1,0)</formula>
    </cfRule>
    <cfRule type="expression" dxfId="39" priority="20">
      <formula>IF(M1=$AX$1,1,0)</formula>
    </cfRule>
    <cfRule type="expression" dxfId="38" priority="21">
      <formula>IF(M1=$U$1,1,0)</formula>
    </cfRule>
  </conditionalFormatting>
  <conditionalFormatting sqref="CA4:DC33">
    <cfRule type="expression" dxfId="37" priority="13" stopIfTrue="1">
      <formula>IF($CU4&lt;&gt;"",1,0)</formula>
    </cfRule>
  </conditionalFormatting>
  <conditionalFormatting sqref="A4:B1048576">
    <cfRule type="expression" dxfId="36" priority="1">
      <formula>AND($I4="P",$H4="")</formula>
    </cfRule>
    <cfRule type="expression" dxfId="35" priority="22">
      <formula>IF(A4&gt;4,1,0)</formula>
    </cfRule>
  </conditionalFormatting>
  <conditionalFormatting sqref="J1:J1048576">
    <cfRule type="containsText" dxfId="34" priority="14" operator="containsText" text="No DD">
      <formula>NOT(ISERROR(SEARCH("No DD",J1)))</formula>
    </cfRule>
    <cfRule type="containsText" dxfId="33" priority="15" operator="containsText" text="Merit">
      <formula>NOT(ISERROR(SEARCH("Merit",J1)))</formula>
    </cfRule>
    <cfRule type="containsText" dxfId="32" priority="16" operator="containsText" text="Excellence">
      <formula>NOT(ISERROR(SEARCH("Excellence",J1)))</formula>
    </cfRule>
    <cfRule type="containsText" dxfId="31" priority="17" operator="containsText" text="Worlds Team">
      <formula>NOT(ISERROR(SEARCH("Worlds Team",J1)))</formula>
    </cfRule>
    <cfRule type="containsText" dxfId="30" priority="18" operator="containsText" text="National Team">
      <formula>NOT(ISERROR(SEARCH("National Team",J1)))</formula>
    </cfRule>
  </conditionalFormatting>
  <conditionalFormatting sqref="AT44:AT1048576 BW44:BW1048576 ED44:ED1048576 BW1:BW42 CZ1:CZ1048576 ED1:ED42 FF1:FF1048576 GH1:GH1048576 HJ1:HJ1048576 IL1:IL1048576 JN1:JN1048576 KP1:KP1048576 LR1:LR1048576 MT1:MT1048576 NV1:NV1048576 OX1:OX1048576 PZ1:PZ1048576 AT1:AT42">
    <cfRule type="cellIs" dxfId="29" priority="60354" operator="between">
      <formula>AW$43</formula>
      <formula>1000</formula>
    </cfRule>
    <cfRule type="cellIs" dxfId="28" priority="60355" operator="between">
      <formula>AW$42</formula>
      <formula>AW$43</formula>
    </cfRule>
    <cfRule type="cellIs" dxfId="27" priority="60356" operator="between">
      <formula>AW$41</formula>
      <formula>AW$42</formula>
    </cfRule>
  </conditionalFormatting>
  <conditionalFormatting sqref="A1:B3">
    <cfRule type="expression" dxfId="26" priority="2">
      <formula>AND(I1&lt;&gt;"",H1="")</formula>
    </cfRule>
  </conditionalFormatting>
  <conditionalFormatting sqref="PV1:PV1048576 AP1:AP1048576 BS1:BS1048576 CV1:CV1048576 DZ1:DZ1048576 FB1:FB1048576 GD1:GD1048576 HF1:HF1048576 IH1:IH1048576 JJ1:JJ1048576 KL1:KL1048576 LN1:LN1048576 MP1:MP1048576 NR1:NR1048576 OT1:OT1048576">
    <cfRule type="cellIs" dxfId="25" priority="247339" operator="between">
      <formula>AW$36</formula>
      <formula>1000</formula>
    </cfRule>
  </conditionalFormatting>
  <conditionalFormatting sqref="PW1:PW1048576 AQ1:AQ1048576 BT1:BT1048576 CW1:CW1048576 EA1:EA1048576 FC1:FC1048576 GE1:GE1048576 HG1:HG1048576 II1:II1048576 JK1:JK1048576 KM1:KM1048576 LO1:LO1048576 MQ1:MQ1048576 NS1:NS1048576 OU1:OU1048576">
    <cfRule type="cellIs" dxfId="24" priority="247384" operator="between">
      <formula>AW$40</formula>
      <formula>1000</formula>
    </cfRule>
  </conditionalFormatting>
  <conditionalFormatting sqref="AU1:AU1048576 BX1:BX1048576 DA1:DA1048576 EE1:EE1048576 FG1:FG1048576 GI1:GI1048576 HK1:HK1048576 IM1:IM1048576 JO1:JO1048576 KQ1:KQ1048576 LS1:LS1048576 MU1:MU1048576 NW1:NW1048576 OY1:OY1048576 QA1:QA1048576">
    <cfRule type="cellIs" dxfId="23" priority="247429" operator="between">
      <formula>AW$36</formula>
      <formula>AW$37</formula>
    </cfRule>
    <cfRule type="cellIs" dxfId="22" priority="247430" operator="between">
      <formula>AW$37</formula>
      <formula>AW$38</formula>
    </cfRule>
    <cfRule type="cellIs" dxfId="21" priority="247431" operator="between">
      <formula>AW$38</formula>
      <formula>AW$39</formula>
    </cfRule>
    <cfRule type="cellIs" dxfId="20" priority="247432" operator="between">
      <formula>AW$39</formula>
      <formula>1000</formula>
    </cfRule>
  </conditionalFormatting>
  <conditionalFormatting sqref="AV1:AV1048576 BY1:BY1048576 DB1:DB1048576 EF1:EF1048576 FH1:FH1048576 GJ1:GJ1048576 HL1:HL1048576 IN1:IN1048576 JP1:JP1048576 KR1:KR1048576 LT1:LT1048576 MV1:MV1048576 NX1:NX1048576 OZ1:OZ1048576 QB1:QB1048576">
    <cfRule type="cellIs" dxfId="19" priority="247609" operator="between">
      <formula>AW$40</formula>
      <formula>AW$41</formula>
    </cfRule>
    <cfRule type="cellIs" dxfId="18" priority="247610" operator="between">
      <formula>AW$41</formula>
      <formula>AW$42</formula>
    </cfRule>
    <cfRule type="cellIs" dxfId="17" priority="247611" operator="between">
      <formula>AW$42</formula>
      <formula>AW$43</formula>
    </cfRule>
    <cfRule type="cellIs" dxfId="16" priority="247612" operator="between">
      <formula>AW$43</formula>
      <formula>1000</formula>
    </cfRule>
  </conditionalFormatting>
  <conditionalFormatting sqref="AS1:AS1048576 BV1:BV1048576 CY1:CY1048576 FE1:FE1048576 GG1:GG1048576 HI1:HI1048576 IK1:IK1048576 JM1:JM1048576 KO1:KO1048576 LQ1:LQ1048576 MS1:MS1048576 NU1:NU1048576 OW1:OW1048576 PY1:PY1048576 EC1:EC1048576">
    <cfRule type="cellIs" dxfId="15" priority="247789" operator="between">
      <formula>AW$39</formula>
      <formula>1000</formula>
    </cfRule>
    <cfRule type="cellIs" dxfId="14" priority="247790" operator="between">
      <formula>AW$38</formula>
      <formula>AW$39</formula>
    </cfRule>
    <cfRule type="cellIs" dxfId="13" priority="247791" operator="between">
      <formula>AW$37</formula>
      <formula>AW$38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2025-09-19T01:44:13Z</dcterms:modified>
</cp:coreProperties>
</file>